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dgov-my.sharepoint.com/personal/fmorales_shd_gov_co1/Documents/Documentos/2024/Instrumentos tecnicos/"/>
    </mc:Choice>
  </mc:AlternateContent>
  <xr:revisionPtr revIDLastSave="0" documentId="8_{4FE7FD52-2AE7-4A1D-8FF6-6BE12C687A4C}" xr6:coauthVersionLast="47" xr6:coauthVersionMax="47" xr10:uidLastSave="{00000000-0000-0000-0000-000000000000}"/>
  <workbookProtection workbookAlgorithmName="SHA-512" workbookHashValue="V2SXn0nKr4hWsuvVFsqoa7ssNtoHWZzSlOQ80W70UGs/dwz73VNrMC/ebxo7YFbl8l6ukejaAclbyVOvfCi5Uw==" workbookSaltValue="6obQesduK8ueByOmbt0KYA==" workbookSpinCount="100000" lockStructure="1"/>
  <bookViews>
    <workbookView xWindow="-120" yWindow="-120" windowWidth="20730" windowHeight="11160" xr2:uid="{F3567837-A2A1-4BB6-A254-81DB71D6495C}"/>
  </bookViews>
  <sheets>
    <sheet name="Instrucciones" sheetId="4" r:id="rId1"/>
    <sheet name="Planilla" sheetId="1" r:id="rId2"/>
    <sheet name="Listas" sheetId="2" state="hidden" r:id="rId3"/>
    <sheet name="Tasas antiguedad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L8" i="1"/>
  <c r="H8" i="1"/>
  <c r="AU902" i="1"/>
  <c r="AU901" i="1"/>
  <c r="AU900" i="1"/>
  <c r="AU899" i="1"/>
  <c r="AU898" i="1"/>
  <c r="AU897" i="1"/>
  <c r="AU896" i="1"/>
  <c r="AU895" i="1"/>
  <c r="AU894" i="1"/>
  <c r="AU893" i="1"/>
  <c r="AU892" i="1"/>
  <c r="AU891" i="1"/>
  <c r="AU890" i="1"/>
  <c r="AU889" i="1"/>
  <c r="AU888" i="1"/>
  <c r="AU887" i="1"/>
  <c r="AU886" i="1"/>
  <c r="AU885" i="1"/>
  <c r="AU884" i="1"/>
  <c r="AU883" i="1"/>
  <c r="AU882" i="1"/>
  <c r="AU881" i="1"/>
  <c r="AU880" i="1"/>
  <c r="AU879" i="1"/>
  <c r="AU878" i="1"/>
  <c r="AU877" i="1"/>
  <c r="AU876" i="1"/>
  <c r="AU875" i="1"/>
  <c r="AU874" i="1"/>
  <c r="AU873" i="1"/>
  <c r="AU872" i="1"/>
  <c r="AU871" i="1"/>
  <c r="AU870" i="1"/>
  <c r="AU869" i="1"/>
  <c r="AU868" i="1"/>
  <c r="AU867" i="1"/>
  <c r="AU866" i="1"/>
  <c r="AU865" i="1"/>
  <c r="AU864" i="1"/>
  <c r="AU863" i="1"/>
  <c r="AU862" i="1"/>
  <c r="AU861" i="1"/>
  <c r="AU860" i="1"/>
  <c r="AU859" i="1"/>
  <c r="AU858" i="1"/>
  <c r="AU857" i="1"/>
  <c r="AU856" i="1"/>
  <c r="AU855" i="1"/>
  <c r="AU854" i="1"/>
  <c r="AU853" i="1"/>
  <c r="AU852" i="1"/>
  <c r="AU851" i="1"/>
  <c r="AU850" i="1"/>
  <c r="AU849" i="1"/>
  <c r="AU848" i="1"/>
  <c r="AU847" i="1"/>
  <c r="AU846" i="1"/>
  <c r="AU845" i="1"/>
  <c r="AU844" i="1"/>
  <c r="AU843" i="1"/>
  <c r="AU842" i="1"/>
  <c r="AU841" i="1"/>
  <c r="AU840" i="1"/>
  <c r="AU839" i="1"/>
  <c r="AU838" i="1"/>
  <c r="AU837" i="1"/>
  <c r="AU836" i="1"/>
  <c r="AU835" i="1"/>
  <c r="AU834" i="1"/>
  <c r="AU833" i="1"/>
  <c r="AU832" i="1"/>
  <c r="AU831" i="1"/>
  <c r="AU830" i="1"/>
  <c r="AU829" i="1"/>
  <c r="AU828" i="1"/>
  <c r="AU827" i="1"/>
  <c r="AU826" i="1"/>
  <c r="AU825" i="1"/>
  <c r="AU824" i="1"/>
  <c r="AU823" i="1"/>
  <c r="AU822" i="1"/>
  <c r="AU821" i="1"/>
  <c r="AU820" i="1"/>
  <c r="AU819" i="1"/>
  <c r="AU818" i="1"/>
  <c r="AU817" i="1"/>
  <c r="AU816" i="1"/>
  <c r="AU815" i="1"/>
  <c r="AU814" i="1"/>
  <c r="AU813" i="1"/>
  <c r="AU812" i="1"/>
  <c r="AU811" i="1"/>
  <c r="AU810" i="1"/>
  <c r="AU809" i="1"/>
  <c r="AU808" i="1"/>
  <c r="AU807" i="1"/>
  <c r="AU806" i="1"/>
  <c r="AU805" i="1"/>
  <c r="AU804" i="1"/>
  <c r="AU803" i="1"/>
  <c r="AU802" i="1"/>
  <c r="AU801" i="1"/>
  <c r="AU800" i="1"/>
  <c r="AU799" i="1"/>
  <c r="AU798" i="1"/>
  <c r="AU797" i="1"/>
  <c r="AU796" i="1"/>
  <c r="AU795" i="1"/>
  <c r="AU794" i="1"/>
  <c r="AU793" i="1"/>
  <c r="AU792" i="1"/>
  <c r="AU791" i="1"/>
  <c r="AU790" i="1"/>
  <c r="AU789" i="1"/>
  <c r="AU788" i="1"/>
  <c r="AU787" i="1"/>
  <c r="AU786" i="1"/>
  <c r="AU785" i="1"/>
  <c r="AU784" i="1"/>
  <c r="AU783" i="1"/>
  <c r="AU782" i="1"/>
  <c r="AU781" i="1"/>
  <c r="AU780" i="1"/>
  <c r="AU779" i="1"/>
  <c r="AU778" i="1"/>
  <c r="AU777" i="1"/>
  <c r="AU776" i="1"/>
  <c r="AU775" i="1"/>
  <c r="AU774" i="1"/>
  <c r="AU773" i="1"/>
  <c r="AU772" i="1"/>
  <c r="AU771" i="1"/>
  <c r="AU770" i="1"/>
  <c r="AU769" i="1"/>
  <c r="AU768" i="1"/>
  <c r="AU767" i="1"/>
  <c r="AU766" i="1"/>
  <c r="AU765" i="1"/>
  <c r="AU764" i="1"/>
  <c r="AU763" i="1"/>
  <c r="AU762" i="1"/>
  <c r="AU761" i="1"/>
  <c r="AU760" i="1"/>
  <c r="AU759" i="1"/>
  <c r="AU758" i="1"/>
  <c r="AU757" i="1"/>
  <c r="AU756" i="1"/>
  <c r="AU755" i="1"/>
  <c r="AU754" i="1"/>
  <c r="AU753" i="1"/>
  <c r="AU752" i="1"/>
  <c r="AU751" i="1"/>
  <c r="AU750" i="1"/>
  <c r="AU749" i="1"/>
  <c r="AU748" i="1"/>
  <c r="AU747" i="1"/>
  <c r="AU746" i="1"/>
  <c r="AU745" i="1"/>
  <c r="AU744" i="1"/>
  <c r="AU743" i="1"/>
  <c r="AU742" i="1"/>
  <c r="AU741" i="1"/>
  <c r="AU740" i="1"/>
  <c r="AU739" i="1"/>
  <c r="AU738" i="1"/>
  <c r="AU737" i="1"/>
  <c r="AU736" i="1"/>
  <c r="AU735" i="1"/>
  <c r="AU734" i="1"/>
  <c r="AU733" i="1"/>
  <c r="AU732" i="1"/>
  <c r="AU731" i="1"/>
  <c r="AU730" i="1"/>
  <c r="AU729" i="1"/>
  <c r="AU728" i="1"/>
  <c r="AU727" i="1"/>
  <c r="AU726" i="1"/>
  <c r="AU725" i="1"/>
  <c r="AU724" i="1"/>
  <c r="AU723" i="1"/>
  <c r="AU722" i="1"/>
  <c r="AU721" i="1"/>
  <c r="AU720" i="1"/>
  <c r="AU719" i="1"/>
  <c r="AU718" i="1"/>
  <c r="AU717" i="1"/>
  <c r="AU716" i="1"/>
  <c r="AU715" i="1"/>
  <c r="AU714" i="1"/>
  <c r="AU713" i="1"/>
  <c r="AU712" i="1"/>
  <c r="AU711" i="1"/>
  <c r="AU710" i="1"/>
  <c r="AU709" i="1"/>
  <c r="AU708" i="1"/>
  <c r="AU707" i="1"/>
  <c r="AU706" i="1"/>
  <c r="AU705" i="1"/>
  <c r="AU704" i="1"/>
  <c r="AU703" i="1"/>
  <c r="AU702" i="1"/>
  <c r="AU701" i="1"/>
  <c r="AU700" i="1"/>
  <c r="AU699" i="1"/>
  <c r="AU698" i="1"/>
  <c r="AU697" i="1"/>
  <c r="AU696" i="1"/>
  <c r="AU695" i="1"/>
  <c r="AU694" i="1"/>
  <c r="AU693" i="1"/>
  <c r="AU692" i="1"/>
  <c r="AU691" i="1"/>
  <c r="AU690" i="1"/>
  <c r="AU689" i="1"/>
  <c r="AU688" i="1"/>
  <c r="AU687" i="1"/>
  <c r="AU686" i="1"/>
  <c r="AU685" i="1"/>
  <c r="AU684" i="1"/>
  <c r="AU683" i="1"/>
  <c r="AU682" i="1"/>
  <c r="AU681" i="1"/>
  <c r="AU680" i="1"/>
  <c r="AU679" i="1"/>
  <c r="AU678" i="1"/>
  <c r="AU677" i="1"/>
  <c r="AU676" i="1"/>
  <c r="AU675" i="1"/>
  <c r="AU674" i="1"/>
  <c r="AU673" i="1"/>
  <c r="AU672" i="1"/>
  <c r="AU671" i="1"/>
  <c r="AU670" i="1"/>
  <c r="AU669" i="1"/>
  <c r="AU668" i="1"/>
  <c r="AU667" i="1"/>
  <c r="AU666" i="1"/>
  <c r="AU665" i="1"/>
  <c r="AU664" i="1"/>
  <c r="AU663" i="1"/>
  <c r="AU662" i="1"/>
  <c r="AU661" i="1"/>
  <c r="AU660" i="1"/>
  <c r="AU659" i="1"/>
  <c r="AU658" i="1"/>
  <c r="AU657" i="1"/>
  <c r="AU656" i="1"/>
  <c r="AU655" i="1"/>
  <c r="AU654" i="1"/>
  <c r="AU653" i="1"/>
  <c r="AU652" i="1"/>
  <c r="AU651" i="1"/>
  <c r="AU650" i="1"/>
  <c r="AU649" i="1"/>
  <c r="AU648" i="1"/>
  <c r="AU647" i="1"/>
  <c r="AU646" i="1"/>
  <c r="AU645" i="1"/>
  <c r="AU644" i="1"/>
  <c r="AU643" i="1"/>
  <c r="AU642" i="1"/>
  <c r="AU641" i="1"/>
  <c r="AU640" i="1"/>
  <c r="AU639" i="1"/>
  <c r="AU638" i="1"/>
  <c r="AU637" i="1"/>
  <c r="AU636" i="1"/>
  <c r="AU635" i="1"/>
  <c r="AU634" i="1"/>
  <c r="AU633" i="1"/>
  <c r="AU632" i="1"/>
  <c r="AU631" i="1"/>
  <c r="AU630" i="1"/>
  <c r="AU629" i="1"/>
  <c r="AU628" i="1"/>
  <c r="AU627" i="1"/>
  <c r="AU626" i="1"/>
  <c r="AU625" i="1"/>
  <c r="AU624" i="1"/>
  <c r="AU623" i="1"/>
  <c r="AU622" i="1"/>
  <c r="AU621" i="1"/>
  <c r="AU620" i="1"/>
  <c r="AU619" i="1"/>
  <c r="AU618" i="1"/>
  <c r="AU617" i="1"/>
  <c r="AU616" i="1"/>
  <c r="AU615" i="1"/>
  <c r="AU614" i="1"/>
  <c r="AU613" i="1"/>
  <c r="AU612" i="1"/>
  <c r="AU611" i="1"/>
  <c r="AU610" i="1"/>
  <c r="AU609" i="1"/>
  <c r="AU608" i="1"/>
  <c r="AU607" i="1"/>
  <c r="AU606" i="1"/>
  <c r="AU605" i="1"/>
  <c r="AU604" i="1"/>
  <c r="AU603" i="1"/>
  <c r="AU602" i="1"/>
  <c r="AU601" i="1"/>
  <c r="AU600" i="1"/>
  <c r="AU599" i="1"/>
  <c r="AU598" i="1"/>
  <c r="AU597" i="1"/>
  <c r="AU596" i="1"/>
  <c r="AU595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T902" i="1"/>
  <c r="AT901" i="1"/>
  <c r="AT900" i="1"/>
  <c r="AT899" i="1"/>
  <c r="AT898" i="1"/>
  <c r="AT897" i="1"/>
  <c r="AT896" i="1"/>
  <c r="AT895" i="1"/>
  <c r="AT894" i="1"/>
  <c r="AT893" i="1"/>
  <c r="AT892" i="1"/>
  <c r="AT891" i="1"/>
  <c r="AT890" i="1"/>
  <c r="AT889" i="1"/>
  <c r="AT888" i="1"/>
  <c r="AT887" i="1"/>
  <c r="AT886" i="1"/>
  <c r="AT885" i="1"/>
  <c r="AT884" i="1"/>
  <c r="AT883" i="1"/>
  <c r="AT882" i="1"/>
  <c r="AT881" i="1"/>
  <c r="AT880" i="1"/>
  <c r="AT879" i="1"/>
  <c r="AT878" i="1"/>
  <c r="AT877" i="1"/>
  <c r="AT876" i="1"/>
  <c r="AT875" i="1"/>
  <c r="AT874" i="1"/>
  <c r="AT873" i="1"/>
  <c r="AT872" i="1"/>
  <c r="AT871" i="1"/>
  <c r="AT870" i="1"/>
  <c r="AT869" i="1"/>
  <c r="AT868" i="1"/>
  <c r="AT867" i="1"/>
  <c r="AT866" i="1"/>
  <c r="AT865" i="1"/>
  <c r="AT864" i="1"/>
  <c r="AT863" i="1"/>
  <c r="AT862" i="1"/>
  <c r="AT861" i="1"/>
  <c r="AT860" i="1"/>
  <c r="AT859" i="1"/>
  <c r="AT858" i="1"/>
  <c r="AT857" i="1"/>
  <c r="AT856" i="1"/>
  <c r="AT855" i="1"/>
  <c r="AT854" i="1"/>
  <c r="AT853" i="1"/>
  <c r="AT852" i="1"/>
  <c r="AT851" i="1"/>
  <c r="AT850" i="1"/>
  <c r="AT849" i="1"/>
  <c r="AT848" i="1"/>
  <c r="AT847" i="1"/>
  <c r="AT846" i="1"/>
  <c r="AT845" i="1"/>
  <c r="AT844" i="1"/>
  <c r="AT843" i="1"/>
  <c r="AT842" i="1"/>
  <c r="AT841" i="1"/>
  <c r="AT840" i="1"/>
  <c r="AT839" i="1"/>
  <c r="AT838" i="1"/>
  <c r="AT837" i="1"/>
  <c r="AT836" i="1"/>
  <c r="AT835" i="1"/>
  <c r="AT834" i="1"/>
  <c r="AT833" i="1"/>
  <c r="AT832" i="1"/>
  <c r="AT831" i="1"/>
  <c r="AT830" i="1"/>
  <c r="AT829" i="1"/>
  <c r="AT828" i="1"/>
  <c r="AT827" i="1"/>
  <c r="AT826" i="1"/>
  <c r="AT825" i="1"/>
  <c r="AT824" i="1"/>
  <c r="AT823" i="1"/>
  <c r="AT822" i="1"/>
  <c r="AT821" i="1"/>
  <c r="AT820" i="1"/>
  <c r="AT819" i="1"/>
  <c r="AT818" i="1"/>
  <c r="AT817" i="1"/>
  <c r="AT816" i="1"/>
  <c r="AT815" i="1"/>
  <c r="AT814" i="1"/>
  <c r="AT813" i="1"/>
  <c r="AT812" i="1"/>
  <c r="AT811" i="1"/>
  <c r="AT810" i="1"/>
  <c r="AT809" i="1"/>
  <c r="AT808" i="1"/>
  <c r="AT807" i="1"/>
  <c r="AT806" i="1"/>
  <c r="AT805" i="1"/>
  <c r="AT804" i="1"/>
  <c r="AT803" i="1"/>
  <c r="AT802" i="1"/>
  <c r="AT801" i="1"/>
  <c r="AT800" i="1"/>
  <c r="AT799" i="1"/>
  <c r="AT798" i="1"/>
  <c r="AT797" i="1"/>
  <c r="AT796" i="1"/>
  <c r="AT795" i="1"/>
  <c r="AT794" i="1"/>
  <c r="AT793" i="1"/>
  <c r="AT792" i="1"/>
  <c r="AT791" i="1"/>
  <c r="AT790" i="1"/>
  <c r="AT789" i="1"/>
  <c r="AT788" i="1"/>
  <c r="AT787" i="1"/>
  <c r="AT786" i="1"/>
  <c r="AT785" i="1"/>
  <c r="AT784" i="1"/>
  <c r="AT783" i="1"/>
  <c r="AT782" i="1"/>
  <c r="AT781" i="1"/>
  <c r="AT780" i="1"/>
  <c r="AT779" i="1"/>
  <c r="AT778" i="1"/>
  <c r="AT777" i="1"/>
  <c r="AT776" i="1"/>
  <c r="AT775" i="1"/>
  <c r="AT774" i="1"/>
  <c r="AT773" i="1"/>
  <c r="AT772" i="1"/>
  <c r="AT771" i="1"/>
  <c r="AT770" i="1"/>
  <c r="AT769" i="1"/>
  <c r="AT768" i="1"/>
  <c r="AT767" i="1"/>
  <c r="AT766" i="1"/>
  <c r="AT765" i="1"/>
  <c r="AT764" i="1"/>
  <c r="AT763" i="1"/>
  <c r="AT762" i="1"/>
  <c r="AT761" i="1"/>
  <c r="AT760" i="1"/>
  <c r="AT759" i="1"/>
  <c r="AT758" i="1"/>
  <c r="AT757" i="1"/>
  <c r="AT756" i="1"/>
  <c r="AT755" i="1"/>
  <c r="AT754" i="1"/>
  <c r="AT753" i="1"/>
  <c r="AT752" i="1"/>
  <c r="AT751" i="1"/>
  <c r="AT750" i="1"/>
  <c r="AT749" i="1"/>
  <c r="AT748" i="1"/>
  <c r="AT747" i="1"/>
  <c r="AT746" i="1"/>
  <c r="AT745" i="1"/>
  <c r="AT744" i="1"/>
  <c r="AT743" i="1"/>
  <c r="AT742" i="1"/>
  <c r="AT741" i="1"/>
  <c r="AT740" i="1"/>
  <c r="AT739" i="1"/>
  <c r="AT738" i="1"/>
  <c r="AT737" i="1"/>
  <c r="AT736" i="1"/>
  <c r="AT735" i="1"/>
  <c r="AT734" i="1"/>
  <c r="AT733" i="1"/>
  <c r="AT732" i="1"/>
  <c r="AT731" i="1"/>
  <c r="AT730" i="1"/>
  <c r="AT729" i="1"/>
  <c r="AT728" i="1"/>
  <c r="AT727" i="1"/>
  <c r="AT726" i="1"/>
  <c r="AT725" i="1"/>
  <c r="AT724" i="1"/>
  <c r="AT723" i="1"/>
  <c r="AT722" i="1"/>
  <c r="AT721" i="1"/>
  <c r="AT720" i="1"/>
  <c r="AT719" i="1"/>
  <c r="AT718" i="1"/>
  <c r="AT717" i="1"/>
  <c r="AT716" i="1"/>
  <c r="AT715" i="1"/>
  <c r="AT714" i="1"/>
  <c r="AT713" i="1"/>
  <c r="AT712" i="1"/>
  <c r="AT711" i="1"/>
  <c r="AT710" i="1"/>
  <c r="AT709" i="1"/>
  <c r="AT708" i="1"/>
  <c r="AT707" i="1"/>
  <c r="AT706" i="1"/>
  <c r="AT705" i="1"/>
  <c r="AT704" i="1"/>
  <c r="AT703" i="1"/>
  <c r="AT702" i="1"/>
  <c r="AT701" i="1"/>
  <c r="AT700" i="1"/>
  <c r="AT699" i="1"/>
  <c r="AT698" i="1"/>
  <c r="AT697" i="1"/>
  <c r="AT696" i="1"/>
  <c r="AT695" i="1"/>
  <c r="AT694" i="1"/>
  <c r="AT693" i="1"/>
  <c r="AT692" i="1"/>
  <c r="AT691" i="1"/>
  <c r="AT690" i="1"/>
  <c r="AT689" i="1"/>
  <c r="AT688" i="1"/>
  <c r="AT687" i="1"/>
  <c r="AT686" i="1"/>
  <c r="AT685" i="1"/>
  <c r="AT684" i="1"/>
  <c r="AT683" i="1"/>
  <c r="AT682" i="1"/>
  <c r="AT681" i="1"/>
  <c r="AT680" i="1"/>
  <c r="AT679" i="1"/>
  <c r="AT678" i="1"/>
  <c r="AT677" i="1"/>
  <c r="AT676" i="1"/>
  <c r="AT675" i="1"/>
  <c r="AT674" i="1"/>
  <c r="AT673" i="1"/>
  <c r="AT672" i="1"/>
  <c r="AT671" i="1"/>
  <c r="AT670" i="1"/>
  <c r="AT669" i="1"/>
  <c r="AT668" i="1"/>
  <c r="AT667" i="1"/>
  <c r="AT666" i="1"/>
  <c r="AT665" i="1"/>
  <c r="AT664" i="1"/>
  <c r="AT663" i="1"/>
  <c r="AT662" i="1"/>
  <c r="AT661" i="1"/>
  <c r="AT660" i="1"/>
  <c r="AT659" i="1"/>
  <c r="AT658" i="1"/>
  <c r="AT657" i="1"/>
  <c r="AT656" i="1"/>
  <c r="AT655" i="1"/>
  <c r="AT654" i="1"/>
  <c r="AT653" i="1"/>
  <c r="AT652" i="1"/>
  <c r="AT651" i="1"/>
  <c r="AT650" i="1"/>
  <c r="AT649" i="1"/>
  <c r="AT648" i="1"/>
  <c r="AT647" i="1"/>
  <c r="AT646" i="1"/>
  <c r="AT645" i="1"/>
  <c r="AT644" i="1"/>
  <c r="AT643" i="1"/>
  <c r="AT642" i="1"/>
  <c r="AT641" i="1"/>
  <c r="AT640" i="1"/>
  <c r="AT639" i="1"/>
  <c r="AT638" i="1"/>
  <c r="AT637" i="1"/>
  <c r="AT636" i="1"/>
  <c r="AT635" i="1"/>
  <c r="AT634" i="1"/>
  <c r="AT633" i="1"/>
  <c r="AT632" i="1"/>
  <c r="AT631" i="1"/>
  <c r="AT630" i="1"/>
  <c r="AT629" i="1"/>
  <c r="AT628" i="1"/>
  <c r="AT627" i="1"/>
  <c r="AT626" i="1"/>
  <c r="AT625" i="1"/>
  <c r="AT624" i="1"/>
  <c r="AT623" i="1"/>
  <c r="AT622" i="1"/>
  <c r="AT621" i="1"/>
  <c r="AT620" i="1"/>
  <c r="AT619" i="1"/>
  <c r="AT618" i="1"/>
  <c r="AT617" i="1"/>
  <c r="AT616" i="1"/>
  <c r="AT615" i="1"/>
  <c r="AT614" i="1"/>
  <c r="AT613" i="1"/>
  <c r="AT612" i="1"/>
  <c r="AT611" i="1"/>
  <c r="AT610" i="1"/>
  <c r="AT609" i="1"/>
  <c r="AT608" i="1"/>
  <c r="AT607" i="1"/>
  <c r="AT606" i="1"/>
  <c r="AT605" i="1"/>
  <c r="AT604" i="1"/>
  <c r="AT603" i="1"/>
  <c r="AT602" i="1"/>
  <c r="AT601" i="1"/>
  <c r="AT600" i="1"/>
  <c r="AT599" i="1"/>
  <c r="AT598" i="1"/>
  <c r="AT597" i="1"/>
  <c r="AT596" i="1"/>
  <c r="AT595" i="1"/>
  <c r="AT594" i="1"/>
  <c r="AT593" i="1"/>
  <c r="AT592" i="1"/>
  <c r="AT591" i="1"/>
  <c r="AT590" i="1"/>
  <c r="AT589" i="1"/>
  <c r="AT588" i="1"/>
  <c r="AT587" i="1"/>
  <c r="AT586" i="1"/>
  <c r="AT585" i="1"/>
  <c r="AT584" i="1"/>
  <c r="AT583" i="1"/>
  <c r="AT582" i="1"/>
  <c r="AT581" i="1"/>
  <c r="AT580" i="1"/>
  <c r="AT579" i="1"/>
  <c r="AT578" i="1"/>
  <c r="AT577" i="1"/>
  <c r="AT576" i="1"/>
  <c r="AT575" i="1"/>
  <c r="AT574" i="1"/>
  <c r="AT573" i="1"/>
  <c r="AT572" i="1"/>
  <c r="AT571" i="1"/>
  <c r="AT570" i="1"/>
  <c r="AT569" i="1"/>
  <c r="AT568" i="1"/>
  <c r="AT567" i="1"/>
  <c r="AT566" i="1"/>
  <c r="AT565" i="1"/>
  <c r="AT564" i="1"/>
  <c r="AT563" i="1"/>
  <c r="AT562" i="1"/>
  <c r="AT561" i="1"/>
  <c r="AT560" i="1"/>
  <c r="AT559" i="1"/>
  <c r="AT558" i="1"/>
  <c r="AT557" i="1"/>
  <c r="AT556" i="1"/>
  <c r="AT555" i="1"/>
  <c r="AT554" i="1"/>
  <c r="AT553" i="1"/>
  <c r="AT552" i="1"/>
  <c r="AT551" i="1"/>
  <c r="AT550" i="1"/>
  <c r="AT549" i="1"/>
  <c r="AT548" i="1"/>
  <c r="AT547" i="1"/>
  <c r="AT546" i="1"/>
  <c r="AT545" i="1"/>
  <c r="AT544" i="1"/>
  <c r="AT543" i="1"/>
  <c r="AT542" i="1"/>
  <c r="AT541" i="1"/>
  <c r="AT540" i="1"/>
  <c r="AT539" i="1"/>
  <c r="AT538" i="1"/>
  <c r="AT537" i="1"/>
  <c r="AT536" i="1"/>
  <c r="AT535" i="1"/>
  <c r="AT534" i="1"/>
  <c r="AT533" i="1"/>
  <c r="AT532" i="1"/>
  <c r="AT531" i="1"/>
  <c r="AT530" i="1"/>
  <c r="AT529" i="1"/>
  <c r="AT528" i="1"/>
  <c r="AT527" i="1"/>
  <c r="AT526" i="1"/>
  <c r="AT525" i="1"/>
  <c r="AT524" i="1"/>
  <c r="AT523" i="1"/>
  <c r="AT522" i="1"/>
  <c r="AT521" i="1"/>
  <c r="AT520" i="1"/>
  <c r="AT519" i="1"/>
  <c r="AT518" i="1"/>
  <c r="AT517" i="1"/>
  <c r="AT516" i="1"/>
  <c r="AT515" i="1"/>
  <c r="AT514" i="1"/>
  <c r="AT513" i="1"/>
  <c r="AT512" i="1"/>
  <c r="AT511" i="1"/>
  <c r="AT510" i="1"/>
  <c r="AT509" i="1"/>
  <c r="AT508" i="1"/>
  <c r="AT507" i="1"/>
  <c r="AT506" i="1"/>
  <c r="AT505" i="1"/>
  <c r="AT504" i="1"/>
  <c r="AT503" i="1"/>
  <c r="AT502" i="1"/>
  <c r="AT501" i="1"/>
  <c r="AT500" i="1"/>
  <c r="AT499" i="1"/>
  <c r="AT498" i="1"/>
  <c r="AT497" i="1"/>
  <c r="AT496" i="1"/>
  <c r="AT495" i="1"/>
  <c r="AT494" i="1"/>
  <c r="AT493" i="1"/>
  <c r="AT492" i="1"/>
  <c r="AT491" i="1"/>
  <c r="AT490" i="1"/>
  <c r="AT489" i="1"/>
  <c r="AT488" i="1"/>
  <c r="AT487" i="1"/>
  <c r="AT486" i="1"/>
  <c r="AT485" i="1"/>
  <c r="AT484" i="1"/>
  <c r="AT483" i="1"/>
  <c r="AT482" i="1"/>
  <c r="AT481" i="1"/>
  <c r="AT480" i="1"/>
  <c r="AT479" i="1"/>
  <c r="AT478" i="1"/>
  <c r="AT477" i="1"/>
  <c r="AT476" i="1"/>
  <c r="AT475" i="1"/>
  <c r="AT474" i="1"/>
  <c r="AT473" i="1"/>
  <c r="AT472" i="1"/>
  <c r="AT471" i="1"/>
  <c r="AT470" i="1"/>
  <c r="AT469" i="1"/>
  <c r="AT468" i="1"/>
  <c r="AT467" i="1"/>
  <c r="AT466" i="1"/>
  <c r="AT465" i="1"/>
  <c r="AT464" i="1"/>
  <c r="AT463" i="1"/>
  <c r="AT462" i="1"/>
  <c r="AT461" i="1"/>
  <c r="AT460" i="1"/>
  <c r="AT459" i="1"/>
  <c r="AT458" i="1"/>
  <c r="AT457" i="1"/>
  <c r="AT456" i="1"/>
  <c r="AT455" i="1"/>
  <c r="AT454" i="1"/>
  <c r="AT453" i="1"/>
  <c r="AT452" i="1"/>
  <c r="AT451" i="1"/>
  <c r="AT450" i="1"/>
  <c r="AT449" i="1"/>
  <c r="AT448" i="1"/>
  <c r="AT447" i="1"/>
  <c r="AT446" i="1"/>
  <c r="AT445" i="1"/>
  <c r="AT444" i="1"/>
  <c r="AT443" i="1"/>
  <c r="AT442" i="1"/>
  <c r="AT441" i="1"/>
  <c r="AT440" i="1"/>
  <c r="AT439" i="1"/>
  <c r="AT438" i="1"/>
  <c r="AT437" i="1"/>
  <c r="AT436" i="1"/>
  <c r="AT435" i="1"/>
  <c r="AT434" i="1"/>
  <c r="AT433" i="1"/>
  <c r="AT432" i="1"/>
  <c r="AT431" i="1"/>
  <c r="AT430" i="1"/>
  <c r="AT429" i="1"/>
  <c r="AT428" i="1"/>
  <c r="AT427" i="1"/>
  <c r="AT426" i="1"/>
  <c r="AT425" i="1"/>
  <c r="AT424" i="1"/>
  <c r="AT423" i="1"/>
  <c r="AT422" i="1"/>
  <c r="AT421" i="1"/>
  <c r="AT420" i="1"/>
  <c r="AT419" i="1"/>
  <c r="AT418" i="1"/>
  <c r="AT417" i="1"/>
  <c r="AT416" i="1"/>
  <c r="AT415" i="1"/>
  <c r="AT414" i="1"/>
  <c r="AT413" i="1"/>
  <c r="AT412" i="1"/>
  <c r="AT411" i="1"/>
  <c r="AT410" i="1"/>
  <c r="AT409" i="1"/>
  <c r="AT408" i="1"/>
  <c r="AT407" i="1"/>
  <c r="AT406" i="1"/>
  <c r="AT405" i="1"/>
  <c r="AT404" i="1"/>
  <c r="AT403" i="1"/>
  <c r="AT402" i="1"/>
  <c r="AT401" i="1"/>
  <c r="AT400" i="1"/>
  <c r="AT399" i="1"/>
  <c r="AT398" i="1"/>
  <c r="AT397" i="1"/>
  <c r="AT396" i="1"/>
  <c r="AT395" i="1"/>
  <c r="AT394" i="1"/>
  <c r="AT393" i="1"/>
  <c r="AT392" i="1"/>
  <c r="AT391" i="1"/>
  <c r="AT390" i="1"/>
  <c r="AT389" i="1"/>
  <c r="AT388" i="1"/>
  <c r="AT387" i="1"/>
  <c r="AT386" i="1"/>
  <c r="AT385" i="1"/>
  <c r="AT384" i="1"/>
  <c r="AT383" i="1"/>
  <c r="AT382" i="1"/>
  <c r="AT381" i="1"/>
  <c r="AT380" i="1"/>
  <c r="AT379" i="1"/>
  <c r="AT378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5" i="1"/>
  <c r="AT334" i="1"/>
  <c r="AT333" i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R902" i="1"/>
  <c r="AR901" i="1"/>
  <c r="AR900" i="1"/>
  <c r="AR899" i="1"/>
  <c r="AR898" i="1"/>
  <c r="AR897" i="1"/>
  <c r="AR896" i="1"/>
  <c r="AR895" i="1"/>
  <c r="AR894" i="1"/>
  <c r="AR893" i="1"/>
  <c r="AR892" i="1"/>
  <c r="AR891" i="1"/>
  <c r="AR890" i="1"/>
  <c r="AR889" i="1"/>
  <c r="AR888" i="1"/>
  <c r="AR887" i="1"/>
  <c r="AR886" i="1"/>
  <c r="AR885" i="1"/>
  <c r="AR884" i="1"/>
  <c r="AR883" i="1"/>
  <c r="AR882" i="1"/>
  <c r="AR881" i="1"/>
  <c r="AR880" i="1"/>
  <c r="AR879" i="1"/>
  <c r="AR878" i="1"/>
  <c r="AR877" i="1"/>
  <c r="AR876" i="1"/>
  <c r="AR875" i="1"/>
  <c r="AR874" i="1"/>
  <c r="AR873" i="1"/>
  <c r="AR872" i="1"/>
  <c r="AR871" i="1"/>
  <c r="AR870" i="1"/>
  <c r="AR869" i="1"/>
  <c r="AR868" i="1"/>
  <c r="AR867" i="1"/>
  <c r="AR866" i="1"/>
  <c r="AR865" i="1"/>
  <c r="AR864" i="1"/>
  <c r="AR863" i="1"/>
  <c r="AR862" i="1"/>
  <c r="AR861" i="1"/>
  <c r="AR860" i="1"/>
  <c r="AR859" i="1"/>
  <c r="AR858" i="1"/>
  <c r="AR857" i="1"/>
  <c r="AR856" i="1"/>
  <c r="AR855" i="1"/>
  <c r="AR854" i="1"/>
  <c r="AR853" i="1"/>
  <c r="AR852" i="1"/>
  <c r="AR851" i="1"/>
  <c r="AR850" i="1"/>
  <c r="AR849" i="1"/>
  <c r="AR848" i="1"/>
  <c r="AR847" i="1"/>
  <c r="AR846" i="1"/>
  <c r="AR845" i="1"/>
  <c r="AR844" i="1"/>
  <c r="AR843" i="1"/>
  <c r="AR842" i="1"/>
  <c r="AR841" i="1"/>
  <c r="AR840" i="1"/>
  <c r="AR839" i="1"/>
  <c r="AR838" i="1"/>
  <c r="AR837" i="1"/>
  <c r="AR836" i="1"/>
  <c r="AR835" i="1"/>
  <c r="AR834" i="1"/>
  <c r="AR833" i="1"/>
  <c r="AR832" i="1"/>
  <c r="AR831" i="1"/>
  <c r="AR830" i="1"/>
  <c r="AR829" i="1"/>
  <c r="AR828" i="1"/>
  <c r="AR827" i="1"/>
  <c r="AR826" i="1"/>
  <c r="AR825" i="1"/>
  <c r="AR824" i="1"/>
  <c r="AR823" i="1"/>
  <c r="AR822" i="1"/>
  <c r="AR821" i="1"/>
  <c r="AR820" i="1"/>
  <c r="AR819" i="1"/>
  <c r="AR818" i="1"/>
  <c r="AR817" i="1"/>
  <c r="AR816" i="1"/>
  <c r="AR815" i="1"/>
  <c r="AR814" i="1"/>
  <c r="AR813" i="1"/>
  <c r="AR812" i="1"/>
  <c r="AR811" i="1"/>
  <c r="AR810" i="1"/>
  <c r="AR809" i="1"/>
  <c r="AR808" i="1"/>
  <c r="AR807" i="1"/>
  <c r="AR806" i="1"/>
  <c r="AR805" i="1"/>
  <c r="AR804" i="1"/>
  <c r="AR803" i="1"/>
  <c r="AR802" i="1"/>
  <c r="AR801" i="1"/>
  <c r="AR800" i="1"/>
  <c r="AR799" i="1"/>
  <c r="AR798" i="1"/>
  <c r="AR797" i="1"/>
  <c r="AR796" i="1"/>
  <c r="AR795" i="1"/>
  <c r="AR794" i="1"/>
  <c r="AR793" i="1"/>
  <c r="AR792" i="1"/>
  <c r="AR791" i="1"/>
  <c r="AR790" i="1"/>
  <c r="AR789" i="1"/>
  <c r="AR788" i="1"/>
  <c r="AR787" i="1"/>
  <c r="AR786" i="1"/>
  <c r="AR785" i="1"/>
  <c r="AR784" i="1"/>
  <c r="AR783" i="1"/>
  <c r="AR782" i="1"/>
  <c r="AR781" i="1"/>
  <c r="AR780" i="1"/>
  <c r="AR779" i="1"/>
  <c r="AR778" i="1"/>
  <c r="AR777" i="1"/>
  <c r="AR776" i="1"/>
  <c r="AR775" i="1"/>
  <c r="AR774" i="1"/>
  <c r="AR773" i="1"/>
  <c r="AR772" i="1"/>
  <c r="AR771" i="1"/>
  <c r="AR770" i="1"/>
  <c r="AR769" i="1"/>
  <c r="AR768" i="1"/>
  <c r="AR767" i="1"/>
  <c r="AR766" i="1"/>
  <c r="AR765" i="1"/>
  <c r="AR764" i="1"/>
  <c r="AR763" i="1"/>
  <c r="AR762" i="1"/>
  <c r="AR761" i="1"/>
  <c r="AR760" i="1"/>
  <c r="AR759" i="1"/>
  <c r="AR758" i="1"/>
  <c r="AR757" i="1"/>
  <c r="AR756" i="1"/>
  <c r="AR755" i="1"/>
  <c r="AR754" i="1"/>
  <c r="AR753" i="1"/>
  <c r="AR752" i="1"/>
  <c r="AR751" i="1"/>
  <c r="AR750" i="1"/>
  <c r="AR749" i="1"/>
  <c r="AR748" i="1"/>
  <c r="AR747" i="1"/>
  <c r="AR746" i="1"/>
  <c r="AR745" i="1"/>
  <c r="AR744" i="1"/>
  <c r="AR743" i="1"/>
  <c r="AR742" i="1"/>
  <c r="AR741" i="1"/>
  <c r="AR740" i="1"/>
  <c r="AR739" i="1"/>
  <c r="AR738" i="1"/>
  <c r="AR737" i="1"/>
  <c r="AR736" i="1"/>
  <c r="AR735" i="1"/>
  <c r="AR734" i="1"/>
  <c r="AR733" i="1"/>
  <c r="AR732" i="1"/>
  <c r="AR731" i="1"/>
  <c r="AR730" i="1"/>
  <c r="AR729" i="1"/>
  <c r="AR728" i="1"/>
  <c r="AR727" i="1"/>
  <c r="AR726" i="1"/>
  <c r="AR725" i="1"/>
  <c r="AR724" i="1"/>
  <c r="AR723" i="1"/>
  <c r="AR722" i="1"/>
  <c r="AR721" i="1"/>
  <c r="AR720" i="1"/>
  <c r="AR719" i="1"/>
  <c r="AR718" i="1"/>
  <c r="AR717" i="1"/>
  <c r="AR716" i="1"/>
  <c r="AR715" i="1"/>
  <c r="AR714" i="1"/>
  <c r="AR713" i="1"/>
  <c r="AR712" i="1"/>
  <c r="AR711" i="1"/>
  <c r="AR710" i="1"/>
  <c r="AR709" i="1"/>
  <c r="AR708" i="1"/>
  <c r="AR707" i="1"/>
  <c r="AR706" i="1"/>
  <c r="AR705" i="1"/>
  <c r="AR704" i="1"/>
  <c r="AR703" i="1"/>
  <c r="AR702" i="1"/>
  <c r="AR701" i="1"/>
  <c r="AR700" i="1"/>
  <c r="AR699" i="1"/>
  <c r="AR698" i="1"/>
  <c r="AR697" i="1"/>
  <c r="AR696" i="1"/>
  <c r="AR695" i="1"/>
  <c r="AR694" i="1"/>
  <c r="AR693" i="1"/>
  <c r="AR692" i="1"/>
  <c r="AR691" i="1"/>
  <c r="AR690" i="1"/>
  <c r="AR689" i="1"/>
  <c r="AR688" i="1"/>
  <c r="AR687" i="1"/>
  <c r="AR686" i="1"/>
  <c r="AR685" i="1"/>
  <c r="AR684" i="1"/>
  <c r="AR683" i="1"/>
  <c r="AR682" i="1"/>
  <c r="AR681" i="1"/>
  <c r="AR680" i="1"/>
  <c r="AR679" i="1"/>
  <c r="AR678" i="1"/>
  <c r="AR677" i="1"/>
  <c r="AR676" i="1"/>
  <c r="AR675" i="1"/>
  <c r="AR674" i="1"/>
  <c r="AR673" i="1"/>
  <c r="AR672" i="1"/>
  <c r="AR671" i="1"/>
  <c r="AR670" i="1"/>
  <c r="AR669" i="1"/>
  <c r="AR668" i="1"/>
  <c r="AR667" i="1"/>
  <c r="AR666" i="1"/>
  <c r="AR665" i="1"/>
  <c r="AR664" i="1"/>
  <c r="AR663" i="1"/>
  <c r="AR662" i="1"/>
  <c r="AR661" i="1"/>
  <c r="AR660" i="1"/>
  <c r="AR659" i="1"/>
  <c r="AR658" i="1"/>
  <c r="AR657" i="1"/>
  <c r="AR656" i="1"/>
  <c r="AR655" i="1"/>
  <c r="AR654" i="1"/>
  <c r="AR653" i="1"/>
  <c r="AR652" i="1"/>
  <c r="AR651" i="1"/>
  <c r="AR650" i="1"/>
  <c r="AR649" i="1"/>
  <c r="AR648" i="1"/>
  <c r="AR647" i="1"/>
  <c r="AR646" i="1"/>
  <c r="AR645" i="1"/>
  <c r="AR644" i="1"/>
  <c r="AR643" i="1"/>
  <c r="AR642" i="1"/>
  <c r="AR641" i="1"/>
  <c r="AR640" i="1"/>
  <c r="AR639" i="1"/>
  <c r="AR638" i="1"/>
  <c r="AR637" i="1"/>
  <c r="AR636" i="1"/>
  <c r="AR635" i="1"/>
  <c r="AR634" i="1"/>
  <c r="AR633" i="1"/>
  <c r="AR632" i="1"/>
  <c r="AR631" i="1"/>
  <c r="AR630" i="1"/>
  <c r="AR629" i="1"/>
  <c r="AR628" i="1"/>
  <c r="AR627" i="1"/>
  <c r="AR626" i="1"/>
  <c r="AR625" i="1"/>
  <c r="AR624" i="1"/>
  <c r="AR623" i="1"/>
  <c r="AR622" i="1"/>
  <c r="AR621" i="1"/>
  <c r="AR620" i="1"/>
  <c r="AR619" i="1"/>
  <c r="AR618" i="1"/>
  <c r="AR617" i="1"/>
  <c r="AR616" i="1"/>
  <c r="AR615" i="1"/>
  <c r="AR614" i="1"/>
  <c r="AR613" i="1"/>
  <c r="AR612" i="1"/>
  <c r="AR611" i="1"/>
  <c r="AR610" i="1"/>
  <c r="AR609" i="1"/>
  <c r="AR608" i="1"/>
  <c r="AR607" i="1"/>
  <c r="AR606" i="1"/>
  <c r="AR605" i="1"/>
  <c r="AR604" i="1"/>
  <c r="AR603" i="1"/>
  <c r="AR602" i="1"/>
  <c r="AR601" i="1"/>
  <c r="AR600" i="1"/>
  <c r="AR599" i="1"/>
  <c r="AR598" i="1"/>
  <c r="AR597" i="1"/>
  <c r="AR596" i="1"/>
  <c r="AR595" i="1"/>
  <c r="AR594" i="1"/>
  <c r="AR593" i="1"/>
  <c r="AR592" i="1"/>
  <c r="AR591" i="1"/>
  <c r="AR590" i="1"/>
  <c r="AR589" i="1"/>
  <c r="AR588" i="1"/>
  <c r="AR587" i="1"/>
  <c r="AR586" i="1"/>
  <c r="AR585" i="1"/>
  <c r="AR584" i="1"/>
  <c r="AR583" i="1"/>
  <c r="AR582" i="1"/>
  <c r="AR581" i="1"/>
  <c r="AR580" i="1"/>
  <c r="AR579" i="1"/>
  <c r="AR578" i="1"/>
  <c r="AR577" i="1"/>
  <c r="AR576" i="1"/>
  <c r="AR575" i="1"/>
  <c r="AR574" i="1"/>
  <c r="AR573" i="1"/>
  <c r="AR572" i="1"/>
  <c r="AR571" i="1"/>
  <c r="AR570" i="1"/>
  <c r="AR569" i="1"/>
  <c r="AR568" i="1"/>
  <c r="AR567" i="1"/>
  <c r="AR566" i="1"/>
  <c r="AR565" i="1"/>
  <c r="AR564" i="1"/>
  <c r="AR563" i="1"/>
  <c r="AR562" i="1"/>
  <c r="AR561" i="1"/>
  <c r="AR560" i="1"/>
  <c r="AR559" i="1"/>
  <c r="AR558" i="1"/>
  <c r="AR557" i="1"/>
  <c r="AR556" i="1"/>
  <c r="AR555" i="1"/>
  <c r="AR554" i="1"/>
  <c r="AR553" i="1"/>
  <c r="AR552" i="1"/>
  <c r="AR551" i="1"/>
  <c r="AR550" i="1"/>
  <c r="AR549" i="1"/>
  <c r="AR548" i="1"/>
  <c r="AR547" i="1"/>
  <c r="AR546" i="1"/>
  <c r="AR545" i="1"/>
  <c r="AR544" i="1"/>
  <c r="AR543" i="1"/>
  <c r="AR542" i="1"/>
  <c r="AR541" i="1"/>
  <c r="AR540" i="1"/>
  <c r="AR539" i="1"/>
  <c r="AR538" i="1"/>
  <c r="AR537" i="1"/>
  <c r="AR536" i="1"/>
  <c r="AR535" i="1"/>
  <c r="AR534" i="1"/>
  <c r="AR533" i="1"/>
  <c r="AR532" i="1"/>
  <c r="AR531" i="1"/>
  <c r="AR530" i="1"/>
  <c r="AR529" i="1"/>
  <c r="AR528" i="1"/>
  <c r="AR527" i="1"/>
  <c r="AR526" i="1"/>
  <c r="AR525" i="1"/>
  <c r="AR524" i="1"/>
  <c r="AR523" i="1"/>
  <c r="AR522" i="1"/>
  <c r="AR521" i="1"/>
  <c r="AR520" i="1"/>
  <c r="AR519" i="1"/>
  <c r="AR518" i="1"/>
  <c r="AR517" i="1"/>
  <c r="AR516" i="1"/>
  <c r="AR515" i="1"/>
  <c r="AR514" i="1"/>
  <c r="AR513" i="1"/>
  <c r="AR512" i="1"/>
  <c r="AR511" i="1"/>
  <c r="AR510" i="1"/>
  <c r="AR509" i="1"/>
  <c r="AR508" i="1"/>
  <c r="AR507" i="1"/>
  <c r="AR506" i="1"/>
  <c r="AR505" i="1"/>
  <c r="AR504" i="1"/>
  <c r="AR503" i="1"/>
  <c r="AR502" i="1"/>
  <c r="AR501" i="1"/>
  <c r="AR500" i="1"/>
  <c r="AR499" i="1"/>
  <c r="AR498" i="1"/>
  <c r="AR497" i="1"/>
  <c r="AR496" i="1"/>
  <c r="AR495" i="1"/>
  <c r="AR494" i="1"/>
  <c r="AR493" i="1"/>
  <c r="AR492" i="1"/>
  <c r="AR491" i="1"/>
  <c r="AR490" i="1"/>
  <c r="AR489" i="1"/>
  <c r="AR488" i="1"/>
  <c r="AR487" i="1"/>
  <c r="AR486" i="1"/>
  <c r="AR485" i="1"/>
  <c r="AR484" i="1"/>
  <c r="AR483" i="1"/>
  <c r="AR482" i="1"/>
  <c r="AR481" i="1"/>
  <c r="AR480" i="1"/>
  <c r="AR479" i="1"/>
  <c r="AR478" i="1"/>
  <c r="AR477" i="1"/>
  <c r="AR476" i="1"/>
  <c r="AR475" i="1"/>
  <c r="AR474" i="1"/>
  <c r="AR473" i="1"/>
  <c r="AR472" i="1"/>
  <c r="AR471" i="1"/>
  <c r="AR470" i="1"/>
  <c r="AR469" i="1"/>
  <c r="AR468" i="1"/>
  <c r="AR467" i="1"/>
  <c r="AR466" i="1"/>
  <c r="AR465" i="1"/>
  <c r="AR464" i="1"/>
  <c r="AR463" i="1"/>
  <c r="AR462" i="1"/>
  <c r="AR461" i="1"/>
  <c r="AR460" i="1"/>
  <c r="AR459" i="1"/>
  <c r="AR458" i="1"/>
  <c r="AR457" i="1"/>
  <c r="AR456" i="1"/>
  <c r="AR455" i="1"/>
  <c r="AR454" i="1"/>
  <c r="AR453" i="1"/>
  <c r="AR452" i="1"/>
  <c r="AR451" i="1"/>
  <c r="AR450" i="1"/>
  <c r="AR449" i="1"/>
  <c r="AR448" i="1"/>
  <c r="AR447" i="1"/>
  <c r="AR446" i="1"/>
  <c r="AR445" i="1"/>
  <c r="AR444" i="1"/>
  <c r="AR443" i="1"/>
  <c r="AR442" i="1"/>
  <c r="AR441" i="1"/>
  <c r="AR440" i="1"/>
  <c r="AR439" i="1"/>
  <c r="AR438" i="1"/>
  <c r="AR437" i="1"/>
  <c r="AR436" i="1"/>
  <c r="AR435" i="1"/>
  <c r="AR434" i="1"/>
  <c r="AR433" i="1"/>
  <c r="AR432" i="1"/>
  <c r="AR431" i="1"/>
  <c r="AR430" i="1"/>
  <c r="AR429" i="1"/>
  <c r="AR428" i="1"/>
  <c r="AR427" i="1"/>
  <c r="AR426" i="1"/>
  <c r="AR425" i="1"/>
  <c r="AR424" i="1"/>
  <c r="AR423" i="1"/>
  <c r="AR422" i="1"/>
  <c r="AR421" i="1"/>
  <c r="AR420" i="1"/>
  <c r="AR419" i="1"/>
  <c r="AR418" i="1"/>
  <c r="AR417" i="1"/>
  <c r="AR416" i="1"/>
  <c r="AR415" i="1"/>
  <c r="AR414" i="1"/>
  <c r="AR413" i="1"/>
  <c r="AR412" i="1"/>
  <c r="AR411" i="1"/>
  <c r="AR410" i="1"/>
  <c r="AR409" i="1"/>
  <c r="AR408" i="1"/>
  <c r="AR407" i="1"/>
  <c r="AR406" i="1"/>
  <c r="AR405" i="1"/>
  <c r="AR404" i="1"/>
  <c r="AR403" i="1"/>
  <c r="AR402" i="1"/>
  <c r="AR401" i="1"/>
  <c r="AR400" i="1"/>
  <c r="AR399" i="1"/>
  <c r="AR398" i="1"/>
  <c r="AR397" i="1"/>
  <c r="AR396" i="1"/>
  <c r="AR395" i="1"/>
  <c r="AR394" i="1"/>
  <c r="AR393" i="1"/>
  <c r="AR392" i="1"/>
  <c r="AR391" i="1"/>
  <c r="AR390" i="1"/>
  <c r="AR389" i="1"/>
  <c r="AR388" i="1"/>
  <c r="AR387" i="1"/>
  <c r="AR386" i="1"/>
  <c r="AR385" i="1"/>
  <c r="AR384" i="1"/>
  <c r="AR383" i="1"/>
  <c r="AR382" i="1"/>
  <c r="AR381" i="1"/>
  <c r="AR380" i="1"/>
  <c r="AR379" i="1"/>
  <c r="AR378" i="1"/>
  <c r="AR377" i="1"/>
  <c r="AR376" i="1"/>
  <c r="AR375" i="1"/>
  <c r="AR374" i="1"/>
  <c r="AR373" i="1"/>
  <c r="AR372" i="1"/>
  <c r="AR371" i="1"/>
  <c r="AR370" i="1"/>
  <c r="AR369" i="1"/>
  <c r="AR368" i="1"/>
  <c r="AR367" i="1"/>
  <c r="AR366" i="1"/>
  <c r="AR365" i="1"/>
  <c r="AR364" i="1"/>
  <c r="AR363" i="1"/>
  <c r="AR362" i="1"/>
  <c r="AR361" i="1"/>
  <c r="AR360" i="1"/>
  <c r="AR359" i="1"/>
  <c r="AR358" i="1"/>
  <c r="AR357" i="1"/>
  <c r="AR356" i="1"/>
  <c r="AR355" i="1"/>
  <c r="AR354" i="1"/>
  <c r="AR353" i="1"/>
  <c r="AR352" i="1"/>
  <c r="AR351" i="1"/>
  <c r="AR350" i="1"/>
  <c r="AR349" i="1"/>
  <c r="AR348" i="1"/>
  <c r="AR347" i="1"/>
  <c r="AR346" i="1"/>
  <c r="AR345" i="1"/>
  <c r="AR344" i="1"/>
  <c r="AR343" i="1"/>
  <c r="AR342" i="1"/>
  <c r="AR341" i="1"/>
  <c r="AR340" i="1"/>
  <c r="AR339" i="1"/>
  <c r="AR338" i="1"/>
  <c r="AR337" i="1"/>
  <c r="AR336" i="1"/>
  <c r="AR335" i="1"/>
  <c r="AR334" i="1"/>
  <c r="AR333" i="1"/>
  <c r="AR332" i="1"/>
  <c r="AR331" i="1"/>
  <c r="AR330" i="1"/>
  <c r="AR329" i="1"/>
  <c r="AR328" i="1"/>
  <c r="AR327" i="1"/>
  <c r="AR326" i="1"/>
  <c r="AR325" i="1"/>
  <c r="AR324" i="1"/>
  <c r="AR323" i="1"/>
  <c r="AR322" i="1"/>
  <c r="AR321" i="1"/>
  <c r="AR320" i="1"/>
  <c r="AR319" i="1"/>
  <c r="AR318" i="1"/>
  <c r="AR317" i="1"/>
  <c r="AR316" i="1"/>
  <c r="AR315" i="1"/>
  <c r="AR314" i="1"/>
  <c r="AR313" i="1"/>
  <c r="AR312" i="1"/>
  <c r="AR311" i="1"/>
  <c r="AR310" i="1"/>
  <c r="AR309" i="1"/>
  <c r="AR308" i="1"/>
  <c r="AR307" i="1"/>
  <c r="AR306" i="1"/>
  <c r="AR305" i="1"/>
  <c r="AR304" i="1"/>
  <c r="AR303" i="1"/>
  <c r="AR302" i="1"/>
  <c r="AR301" i="1"/>
  <c r="AR300" i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R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AR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U8" i="1" s="1"/>
  <c r="AP902" i="1"/>
  <c r="AP901" i="1"/>
  <c r="AP900" i="1"/>
  <c r="AP899" i="1"/>
  <c r="AP898" i="1"/>
  <c r="AP897" i="1"/>
  <c r="AP896" i="1"/>
  <c r="AP895" i="1"/>
  <c r="AP894" i="1"/>
  <c r="AP893" i="1"/>
  <c r="AP892" i="1"/>
  <c r="AP891" i="1"/>
  <c r="AP890" i="1"/>
  <c r="AP889" i="1"/>
  <c r="AP888" i="1"/>
  <c r="AP887" i="1"/>
  <c r="AP886" i="1"/>
  <c r="AP885" i="1"/>
  <c r="AP884" i="1"/>
  <c r="AP883" i="1"/>
  <c r="AP882" i="1"/>
  <c r="AP881" i="1"/>
  <c r="AP880" i="1"/>
  <c r="AP879" i="1"/>
  <c r="AP878" i="1"/>
  <c r="AP877" i="1"/>
  <c r="AP876" i="1"/>
  <c r="AP875" i="1"/>
  <c r="AP874" i="1"/>
  <c r="AP873" i="1"/>
  <c r="AP872" i="1"/>
  <c r="AP871" i="1"/>
  <c r="AP870" i="1"/>
  <c r="AP869" i="1"/>
  <c r="AP868" i="1"/>
  <c r="AP867" i="1"/>
  <c r="AP866" i="1"/>
  <c r="AP865" i="1"/>
  <c r="AP864" i="1"/>
  <c r="AP863" i="1"/>
  <c r="AP862" i="1"/>
  <c r="AP861" i="1"/>
  <c r="AP860" i="1"/>
  <c r="AP859" i="1"/>
  <c r="AP858" i="1"/>
  <c r="AP857" i="1"/>
  <c r="AP856" i="1"/>
  <c r="AP855" i="1"/>
  <c r="AP854" i="1"/>
  <c r="AP853" i="1"/>
  <c r="AP852" i="1"/>
  <c r="AP851" i="1"/>
  <c r="AP850" i="1"/>
  <c r="AP849" i="1"/>
  <c r="AP848" i="1"/>
  <c r="AP847" i="1"/>
  <c r="AP846" i="1"/>
  <c r="AP845" i="1"/>
  <c r="AP844" i="1"/>
  <c r="AP843" i="1"/>
  <c r="AP842" i="1"/>
  <c r="AP841" i="1"/>
  <c r="AP840" i="1"/>
  <c r="AP839" i="1"/>
  <c r="AP838" i="1"/>
  <c r="AP837" i="1"/>
  <c r="AP836" i="1"/>
  <c r="AP835" i="1"/>
  <c r="AP834" i="1"/>
  <c r="AP833" i="1"/>
  <c r="AP832" i="1"/>
  <c r="AP831" i="1"/>
  <c r="AP830" i="1"/>
  <c r="AP829" i="1"/>
  <c r="AP828" i="1"/>
  <c r="AP827" i="1"/>
  <c r="AP826" i="1"/>
  <c r="AP825" i="1"/>
  <c r="AP824" i="1"/>
  <c r="AP823" i="1"/>
  <c r="AP822" i="1"/>
  <c r="AP821" i="1"/>
  <c r="AP820" i="1"/>
  <c r="AP819" i="1"/>
  <c r="AP818" i="1"/>
  <c r="AP817" i="1"/>
  <c r="AP816" i="1"/>
  <c r="AP815" i="1"/>
  <c r="AP814" i="1"/>
  <c r="AP813" i="1"/>
  <c r="AP812" i="1"/>
  <c r="AP811" i="1"/>
  <c r="AP810" i="1"/>
  <c r="AP809" i="1"/>
  <c r="AP808" i="1"/>
  <c r="AP807" i="1"/>
  <c r="AP806" i="1"/>
  <c r="AP805" i="1"/>
  <c r="AP804" i="1"/>
  <c r="AP803" i="1"/>
  <c r="AP802" i="1"/>
  <c r="AP801" i="1"/>
  <c r="AP800" i="1"/>
  <c r="AP799" i="1"/>
  <c r="AP798" i="1"/>
  <c r="AP797" i="1"/>
  <c r="AP796" i="1"/>
  <c r="AP795" i="1"/>
  <c r="AP794" i="1"/>
  <c r="AP793" i="1"/>
  <c r="AP792" i="1"/>
  <c r="AP791" i="1"/>
  <c r="AP790" i="1"/>
  <c r="AP789" i="1"/>
  <c r="AP788" i="1"/>
  <c r="AP787" i="1"/>
  <c r="AP786" i="1"/>
  <c r="AP785" i="1"/>
  <c r="AP784" i="1"/>
  <c r="AP783" i="1"/>
  <c r="AP782" i="1"/>
  <c r="AP781" i="1"/>
  <c r="AP780" i="1"/>
  <c r="AP779" i="1"/>
  <c r="AP778" i="1"/>
  <c r="AP777" i="1"/>
  <c r="AP776" i="1"/>
  <c r="AP775" i="1"/>
  <c r="AP774" i="1"/>
  <c r="AP773" i="1"/>
  <c r="AP772" i="1"/>
  <c r="AP771" i="1"/>
  <c r="AP770" i="1"/>
  <c r="AP769" i="1"/>
  <c r="AP768" i="1"/>
  <c r="AP767" i="1"/>
  <c r="AP766" i="1"/>
  <c r="AP765" i="1"/>
  <c r="AP764" i="1"/>
  <c r="AP763" i="1"/>
  <c r="AP762" i="1"/>
  <c r="AP761" i="1"/>
  <c r="AP760" i="1"/>
  <c r="AP759" i="1"/>
  <c r="AP758" i="1"/>
  <c r="AP757" i="1"/>
  <c r="AP756" i="1"/>
  <c r="AP755" i="1"/>
  <c r="AP754" i="1"/>
  <c r="AP753" i="1"/>
  <c r="AP752" i="1"/>
  <c r="AP751" i="1"/>
  <c r="AP750" i="1"/>
  <c r="AP749" i="1"/>
  <c r="AP748" i="1"/>
  <c r="AP747" i="1"/>
  <c r="AP746" i="1"/>
  <c r="AP745" i="1"/>
  <c r="AP744" i="1"/>
  <c r="AP743" i="1"/>
  <c r="AP742" i="1"/>
  <c r="AP741" i="1"/>
  <c r="AP740" i="1"/>
  <c r="AP739" i="1"/>
  <c r="AP738" i="1"/>
  <c r="AP737" i="1"/>
  <c r="AP736" i="1"/>
  <c r="AP735" i="1"/>
  <c r="AP734" i="1"/>
  <c r="AP733" i="1"/>
  <c r="AP732" i="1"/>
  <c r="AP731" i="1"/>
  <c r="AP730" i="1"/>
  <c r="AP729" i="1"/>
  <c r="AP728" i="1"/>
  <c r="AP727" i="1"/>
  <c r="AP726" i="1"/>
  <c r="AP725" i="1"/>
  <c r="AP724" i="1"/>
  <c r="AP723" i="1"/>
  <c r="AP722" i="1"/>
  <c r="AP721" i="1"/>
  <c r="AP720" i="1"/>
  <c r="AP719" i="1"/>
  <c r="AP718" i="1"/>
  <c r="AP717" i="1"/>
  <c r="AP716" i="1"/>
  <c r="AP715" i="1"/>
  <c r="AP714" i="1"/>
  <c r="AP713" i="1"/>
  <c r="AP712" i="1"/>
  <c r="AP711" i="1"/>
  <c r="AP710" i="1"/>
  <c r="AP709" i="1"/>
  <c r="AP708" i="1"/>
  <c r="AP707" i="1"/>
  <c r="AP706" i="1"/>
  <c r="AP705" i="1"/>
  <c r="AP704" i="1"/>
  <c r="AP703" i="1"/>
  <c r="AP702" i="1"/>
  <c r="AP701" i="1"/>
  <c r="AP700" i="1"/>
  <c r="AP699" i="1"/>
  <c r="AP698" i="1"/>
  <c r="AP697" i="1"/>
  <c r="AP696" i="1"/>
  <c r="AP695" i="1"/>
  <c r="AP694" i="1"/>
  <c r="AP693" i="1"/>
  <c r="AP692" i="1"/>
  <c r="AP691" i="1"/>
  <c r="AP690" i="1"/>
  <c r="AP689" i="1"/>
  <c r="AP688" i="1"/>
  <c r="AP687" i="1"/>
  <c r="AP686" i="1"/>
  <c r="AP685" i="1"/>
  <c r="AP684" i="1"/>
  <c r="AP683" i="1"/>
  <c r="AP682" i="1"/>
  <c r="AP681" i="1"/>
  <c r="AP680" i="1"/>
  <c r="AP679" i="1"/>
  <c r="AP678" i="1"/>
  <c r="AP677" i="1"/>
  <c r="AP676" i="1"/>
  <c r="AP675" i="1"/>
  <c r="AP674" i="1"/>
  <c r="AP673" i="1"/>
  <c r="AP672" i="1"/>
  <c r="AP671" i="1"/>
  <c r="AP670" i="1"/>
  <c r="AP669" i="1"/>
  <c r="AP668" i="1"/>
  <c r="AP667" i="1"/>
  <c r="AP666" i="1"/>
  <c r="AP665" i="1"/>
  <c r="AP664" i="1"/>
  <c r="AP663" i="1"/>
  <c r="AP662" i="1"/>
  <c r="AP661" i="1"/>
  <c r="AP660" i="1"/>
  <c r="AP659" i="1"/>
  <c r="AP658" i="1"/>
  <c r="AP657" i="1"/>
  <c r="AP656" i="1"/>
  <c r="AP655" i="1"/>
  <c r="AP654" i="1"/>
  <c r="AP653" i="1"/>
  <c r="AP652" i="1"/>
  <c r="AP651" i="1"/>
  <c r="AP650" i="1"/>
  <c r="AP649" i="1"/>
  <c r="AP648" i="1"/>
  <c r="AP647" i="1"/>
  <c r="AP646" i="1"/>
  <c r="AP645" i="1"/>
  <c r="AP644" i="1"/>
  <c r="AP643" i="1"/>
  <c r="AP642" i="1"/>
  <c r="AP641" i="1"/>
  <c r="AP640" i="1"/>
  <c r="AP639" i="1"/>
  <c r="AP638" i="1"/>
  <c r="AP637" i="1"/>
  <c r="AP636" i="1"/>
  <c r="AP635" i="1"/>
  <c r="AP634" i="1"/>
  <c r="AP633" i="1"/>
  <c r="AP632" i="1"/>
  <c r="AP631" i="1"/>
  <c r="AP630" i="1"/>
  <c r="AP629" i="1"/>
  <c r="AP628" i="1"/>
  <c r="AP627" i="1"/>
  <c r="AP626" i="1"/>
  <c r="AP625" i="1"/>
  <c r="AP624" i="1"/>
  <c r="AP623" i="1"/>
  <c r="AP622" i="1"/>
  <c r="AP621" i="1"/>
  <c r="AP620" i="1"/>
  <c r="AP619" i="1"/>
  <c r="AP618" i="1"/>
  <c r="AP617" i="1"/>
  <c r="AP616" i="1"/>
  <c r="AP615" i="1"/>
  <c r="AP614" i="1"/>
  <c r="AP613" i="1"/>
  <c r="AP612" i="1"/>
  <c r="AP611" i="1"/>
  <c r="AP610" i="1"/>
  <c r="AP609" i="1"/>
  <c r="AP608" i="1"/>
  <c r="AP607" i="1"/>
  <c r="AP606" i="1"/>
  <c r="AP605" i="1"/>
  <c r="AP604" i="1"/>
  <c r="AP603" i="1"/>
  <c r="AP602" i="1"/>
  <c r="AP601" i="1"/>
  <c r="AP600" i="1"/>
  <c r="AP599" i="1"/>
  <c r="AP598" i="1"/>
  <c r="AP597" i="1"/>
  <c r="AP596" i="1"/>
  <c r="AP595" i="1"/>
  <c r="AP594" i="1"/>
  <c r="AP593" i="1"/>
  <c r="AP592" i="1"/>
  <c r="AP591" i="1"/>
  <c r="AP590" i="1"/>
  <c r="AP589" i="1"/>
  <c r="AP588" i="1"/>
  <c r="AP587" i="1"/>
  <c r="AP586" i="1"/>
  <c r="AP585" i="1"/>
  <c r="AP584" i="1"/>
  <c r="AP583" i="1"/>
  <c r="AP582" i="1"/>
  <c r="AP581" i="1"/>
  <c r="AP580" i="1"/>
  <c r="AP579" i="1"/>
  <c r="AP578" i="1"/>
  <c r="AP577" i="1"/>
  <c r="AP576" i="1"/>
  <c r="AP575" i="1"/>
  <c r="AP574" i="1"/>
  <c r="AP573" i="1"/>
  <c r="AP572" i="1"/>
  <c r="AP571" i="1"/>
  <c r="AP570" i="1"/>
  <c r="AP569" i="1"/>
  <c r="AP568" i="1"/>
  <c r="AP567" i="1"/>
  <c r="AP566" i="1"/>
  <c r="AP565" i="1"/>
  <c r="AP564" i="1"/>
  <c r="AP563" i="1"/>
  <c r="AP562" i="1"/>
  <c r="AP561" i="1"/>
  <c r="AP560" i="1"/>
  <c r="AP559" i="1"/>
  <c r="AP558" i="1"/>
  <c r="AP557" i="1"/>
  <c r="AP556" i="1"/>
  <c r="AP555" i="1"/>
  <c r="AP554" i="1"/>
  <c r="AP553" i="1"/>
  <c r="AP552" i="1"/>
  <c r="AP551" i="1"/>
  <c r="AP550" i="1"/>
  <c r="AP549" i="1"/>
  <c r="AP548" i="1"/>
  <c r="AP547" i="1"/>
  <c r="AP546" i="1"/>
  <c r="AP545" i="1"/>
  <c r="AP544" i="1"/>
  <c r="AP543" i="1"/>
  <c r="AP542" i="1"/>
  <c r="AP541" i="1"/>
  <c r="AP540" i="1"/>
  <c r="AP539" i="1"/>
  <c r="AP538" i="1"/>
  <c r="AP537" i="1"/>
  <c r="AP536" i="1"/>
  <c r="AP535" i="1"/>
  <c r="AP534" i="1"/>
  <c r="AP533" i="1"/>
  <c r="AP532" i="1"/>
  <c r="AP531" i="1"/>
  <c r="AP530" i="1"/>
  <c r="AP529" i="1"/>
  <c r="AP528" i="1"/>
  <c r="AP527" i="1"/>
  <c r="AP526" i="1"/>
  <c r="AP525" i="1"/>
  <c r="AP524" i="1"/>
  <c r="AP523" i="1"/>
  <c r="AP522" i="1"/>
  <c r="AP521" i="1"/>
  <c r="AP520" i="1"/>
  <c r="AP519" i="1"/>
  <c r="AP518" i="1"/>
  <c r="AP517" i="1"/>
  <c r="AP516" i="1"/>
  <c r="AP515" i="1"/>
  <c r="AP514" i="1"/>
  <c r="AP513" i="1"/>
  <c r="AP512" i="1"/>
  <c r="AP511" i="1"/>
  <c r="AP510" i="1"/>
  <c r="AP509" i="1"/>
  <c r="AP508" i="1"/>
  <c r="AP507" i="1"/>
  <c r="AP506" i="1"/>
  <c r="AP505" i="1"/>
  <c r="AP504" i="1"/>
  <c r="AP503" i="1"/>
  <c r="AP502" i="1"/>
  <c r="AP501" i="1"/>
  <c r="AP500" i="1"/>
  <c r="AP499" i="1"/>
  <c r="AP498" i="1"/>
  <c r="AP497" i="1"/>
  <c r="AP496" i="1"/>
  <c r="AP495" i="1"/>
  <c r="AP494" i="1"/>
  <c r="AP493" i="1"/>
  <c r="AP492" i="1"/>
  <c r="AP491" i="1"/>
  <c r="AP490" i="1"/>
  <c r="AP489" i="1"/>
  <c r="AP488" i="1"/>
  <c r="AP487" i="1"/>
  <c r="AP486" i="1"/>
  <c r="AP485" i="1"/>
  <c r="AP484" i="1"/>
  <c r="AP483" i="1"/>
  <c r="AP482" i="1"/>
  <c r="AP481" i="1"/>
  <c r="AP480" i="1"/>
  <c r="AP479" i="1"/>
  <c r="AP478" i="1"/>
  <c r="AP477" i="1"/>
  <c r="AP476" i="1"/>
  <c r="AP475" i="1"/>
  <c r="AP474" i="1"/>
  <c r="AP473" i="1"/>
  <c r="AP472" i="1"/>
  <c r="AP471" i="1"/>
  <c r="AP470" i="1"/>
  <c r="AP469" i="1"/>
  <c r="AP468" i="1"/>
  <c r="AP467" i="1"/>
  <c r="AP466" i="1"/>
  <c r="AP465" i="1"/>
  <c r="AP464" i="1"/>
  <c r="AP463" i="1"/>
  <c r="AP462" i="1"/>
  <c r="AP461" i="1"/>
  <c r="AP460" i="1"/>
  <c r="AP459" i="1"/>
  <c r="AP458" i="1"/>
  <c r="AP457" i="1"/>
  <c r="AP456" i="1"/>
  <c r="AP455" i="1"/>
  <c r="AP454" i="1"/>
  <c r="AP453" i="1"/>
  <c r="AP452" i="1"/>
  <c r="AP451" i="1"/>
  <c r="AP450" i="1"/>
  <c r="AP449" i="1"/>
  <c r="AP448" i="1"/>
  <c r="AP447" i="1"/>
  <c r="AP446" i="1"/>
  <c r="AP445" i="1"/>
  <c r="AP444" i="1"/>
  <c r="AP443" i="1"/>
  <c r="AP442" i="1"/>
  <c r="AP441" i="1"/>
  <c r="AP440" i="1"/>
  <c r="AP439" i="1"/>
  <c r="AP438" i="1"/>
  <c r="AP437" i="1"/>
  <c r="AP436" i="1"/>
  <c r="AP435" i="1"/>
  <c r="AP434" i="1"/>
  <c r="AP433" i="1"/>
  <c r="AP432" i="1"/>
  <c r="AP431" i="1"/>
  <c r="AP430" i="1"/>
  <c r="AP429" i="1"/>
  <c r="AP428" i="1"/>
  <c r="AP427" i="1"/>
  <c r="AP426" i="1"/>
  <c r="AP425" i="1"/>
  <c r="AP424" i="1"/>
  <c r="AP423" i="1"/>
  <c r="AP422" i="1"/>
  <c r="AP421" i="1"/>
  <c r="AP420" i="1"/>
  <c r="AP419" i="1"/>
  <c r="AP418" i="1"/>
  <c r="AP417" i="1"/>
  <c r="AP416" i="1"/>
  <c r="AP415" i="1"/>
  <c r="AP414" i="1"/>
  <c r="AP413" i="1"/>
  <c r="AP412" i="1"/>
  <c r="AP411" i="1"/>
  <c r="AP410" i="1"/>
  <c r="AP409" i="1"/>
  <c r="AP408" i="1"/>
  <c r="AP407" i="1"/>
  <c r="AP406" i="1"/>
  <c r="AP405" i="1"/>
  <c r="AP404" i="1"/>
  <c r="AP403" i="1"/>
  <c r="AP402" i="1"/>
  <c r="AP401" i="1"/>
  <c r="AP400" i="1"/>
  <c r="AP399" i="1"/>
  <c r="AP398" i="1"/>
  <c r="AP397" i="1"/>
  <c r="AP396" i="1"/>
  <c r="AP395" i="1"/>
  <c r="AP394" i="1"/>
  <c r="AP393" i="1"/>
  <c r="AP392" i="1"/>
  <c r="AP391" i="1"/>
  <c r="AP390" i="1"/>
  <c r="AP389" i="1"/>
  <c r="AP388" i="1"/>
  <c r="AP387" i="1"/>
  <c r="AP386" i="1"/>
  <c r="AP385" i="1"/>
  <c r="AP384" i="1"/>
  <c r="AP383" i="1"/>
  <c r="AP382" i="1"/>
  <c r="AP381" i="1"/>
  <c r="AP380" i="1"/>
  <c r="AP379" i="1"/>
  <c r="AP378" i="1"/>
  <c r="AP377" i="1"/>
  <c r="AP376" i="1"/>
  <c r="AP375" i="1"/>
  <c r="AP374" i="1"/>
  <c r="AP373" i="1"/>
  <c r="AP372" i="1"/>
  <c r="AP371" i="1"/>
  <c r="AP370" i="1"/>
  <c r="AP369" i="1"/>
  <c r="AP368" i="1"/>
  <c r="AP367" i="1"/>
  <c r="AP366" i="1"/>
  <c r="AP365" i="1"/>
  <c r="AP364" i="1"/>
  <c r="AP363" i="1"/>
  <c r="AP362" i="1"/>
  <c r="AP361" i="1"/>
  <c r="AP360" i="1"/>
  <c r="AP359" i="1"/>
  <c r="AP358" i="1"/>
  <c r="AP357" i="1"/>
  <c r="AP356" i="1"/>
  <c r="AP355" i="1"/>
  <c r="AP354" i="1"/>
  <c r="AP353" i="1"/>
  <c r="AP352" i="1"/>
  <c r="AP351" i="1"/>
  <c r="AP350" i="1"/>
  <c r="AP349" i="1"/>
  <c r="AP348" i="1"/>
  <c r="AP347" i="1"/>
  <c r="AP346" i="1"/>
  <c r="AP345" i="1"/>
  <c r="AP344" i="1"/>
  <c r="AP343" i="1"/>
  <c r="AP342" i="1"/>
  <c r="AP341" i="1"/>
  <c r="AP340" i="1"/>
  <c r="AP339" i="1"/>
  <c r="AP338" i="1"/>
  <c r="AP337" i="1"/>
  <c r="AP336" i="1"/>
  <c r="AP335" i="1"/>
  <c r="AP334" i="1"/>
  <c r="AP333" i="1"/>
  <c r="AP332" i="1"/>
  <c r="AP331" i="1"/>
  <c r="AP330" i="1"/>
  <c r="AP329" i="1"/>
  <c r="AP328" i="1"/>
  <c r="AP327" i="1"/>
  <c r="AP326" i="1"/>
  <c r="AP325" i="1"/>
  <c r="AP324" i="1"/>
  <c r="AP323" i="1"/>
  <c r="AP322" i="1"/>
  <c r="AP321" i="1"/>
  <c r="AP320" i="1"/>
  <c r="AP319" i="1"/>
  <c r="AP318" i="1"/>
  <c r="AP317" i="1"/>
  <c r="AP316" i="1"/>
  <c r="AP315" i="1"/>
  <c r="AP314" i="1"/>
  <c r="AP313" i="1"/>
  <c r="AP312" i="1"/>
  <c r="AP311" i="1"/>
  <c r="AP310" i="1"/>
  <c r="AP309" i="1"/>
  <c r="AP308" i="1"/>
  <c r="AP307" i="1"/>
  <c r="AP306" i="1"/>
  <c r="AP305" i="1"/>
  <c r="AP304" i="1"/>
  <c r="AP303" i="1"/>
  <c r="AP302" i="1"/>
  <c r="AP301" i="1"/>
  <c r="AP300" i="1"/>
  <c r="AP299" i="1"/>
  <c r="AP298" i="1"/>
  <c r="AP297" i="1"/>
  <c r="AP296" i="1"/>
  <c r="AP295" i="1"/>
  <c r="AP294" i="1"/>
  <c r="AP293" i="1"/>
  <c r="AP292" i="1"/>
  <c r="AP291" i="1"/>
  <c r="AP290" i="1"/>
  <c r="AP289" i="1"/>
  <c r="AP288" i="1"/>
  <c r="AP287" i="1"/>
  <c r="AP286" i="1"/>
  <c r="AP285" i="1"/>
  <c r="AP284" i="1"/>
  <c r="AP283" i="1"/>
  <c r="AP282" i="1"/>
  <c r="AP281" i="1"/>
  <c r="AP280" i="1"/>
  <c r="AP279" i="1"/>
  <c r="AP278" i="1"/>
  <c r="AP277" i="1"/>
  <c r="AP276" i="1"/>
  <c r="AP275" i="1"/>
  <c r="AP274" i="1"/>
  <c r="AP273" i="1"/>
  <c r="AP272" i="1"/>
  <c r="AP271" i="1"/>
  <c r="AP270" i="1"/>
  <c r="AP269" i="1"/>
  <c r="AP268" i="1"/>
  <c r="AP267" i="1"/>
  <c r="AP266" i="1"/>
  <c r="AP265" i="1"/>
  <c r="AP264" i="1"/>
  <c r="AP263" i="1"/>
  <c r="AP262" i="1"/>
  <c r="AP261" i="1"/>
  <c r="AP260" i="1"/>
  <c r="AP259" i="1"/>
  <c r="AP258" i="1"/>
  <c r="AP257" i="1"/>
  <c r="AP256" i="1"/>
  <c r="AP255" i="1"/>
  <c r="AP254" i="1"/>
  <c r="AP253" i="1"/>
  <c r="AP252" i="1"/>
  <c r="AP251" i="1"/>
  <c r="AP250" i="1"/>
  <c r="AP249" i="1"/>
  <c r="AP248" i="1"/>
  <c r="AP247" i="1"/>
  <c r="AP246" i="1"/>
  <c r="AP245" i="1"/>
  <c r="AP244" i="1"/>
  <c r="AP243" i="1"/>
  <c r="AP242" i="1"/>
  <c r="AP241" i="1"/>
  <c r="AP240" i="1"/>
  <c r="AP239" i="1"/>
  <c r="AP238" i="1"/>
  <c r="AP237" i="1"/>
  <c r="AP236" i="1"/>
  <c r="AP235" i="1"/>
  <c r="AP234" i="1"/>
  <c r="AP233" i="1"/>
  <c r="AP232" i="1"/>
  <c r="AP231" i="1"/>
  <c r="AP230" i="1"/>
  <c r="AP229" i="1"/>
  <c r="AP228" i="1"/>
  <c r="AP227" i="1"/>
  <c r="AP226" i="1"/>
  <c r="AP225" i="1"/>
  <c r="AP224" i="1"/>
  <c r="AP223" i="1"/>
  <c r="AP222" i="1"/>
  <c r="AP221" i="1"/>
  <c r="AP220" i="1"/>
  <c r="AP219" i="1"/>
  <c r="AP218" i="1"/>
  <c r="AP217" i="1"/>
  <c r="AP216" i="1"/>
  <c r="AP215" i="1"/>
  <c r="AP214" i="1"/>
  <c r="AP213" i="1"/>
  <c r="AP212" i="1"/>
  <c r="AP211" i="1"/>
  <c r="AP210" i="1"/>
  <c r="AP209" i="1"/>
  <c r="AP208" i="1"/>
  <c r="AP207" i="1"/>
  <c r="AP206" i="1"/>
  <c r="AP205" i="1"/>
  <c r="AP204" i="1"/>
  <c r="AP203" i="1"/>
  <c r="AP202" i="1"/>
  <c r="AP201" i="1"/>
  <c r="AP200" i="1"/>
  <c r="AP199" i="1"/>
  <c r="AP198" i="1"/>
  <c r="AP197" i="1"/>
  <c r="AP196" i="1"/>
  <c r="AP195" i="1"/>
  <c r="AP194" i="1"/>
  <c r="AP193" i="1"/>
  <c r="AP192" i="1"/>
  <c r="AP191" i="1"/>
  <c r="AP190" i="1"/>
  <c r="AP189" i="1"/>
  <c r="AP188" i="1"/>
  <c r="AP187" i="1"/>
  <c r="AP186" i="1"/>
  <c r="AP185" i="1"/>
  <c r="AP184" i="1"/>
  <c r="AP183" i="1"/>
  <c r="AP182" i="1"/>
  <c r="AP181" i="1"/>
  <c r="AP180" i="1"/>
  <c r="AP179" i="1"/>
  <c r="AP178" i="1"/>
  <c r="AP177" i="1"/>
  <c r="AP176" i="1"/>
  <c r="AP175" i="1"/>
  <c r="AP174" i="1"/>
  <c r="AP173" i="1"/>
  <c r="AP172" i="1"/>
  <c r="AP171" i="1"/>
  <c r="AP170" i="1"/>
  <c r="AP169" i="1"/>
  <c r="AP168" i="1"/>
  <c r="AP167" i="1"/>
  <c r="AP166" i="1"/>
  <c r="AP165" i="1"/>
  <c r="AP164" i="1"/>
  <c r="AP163" i="1"/>
  <c r="AP162" i="1"/>
  <c r="AP161" i="1"/>
  <c r="AP160" i="1"/>
  <c r="AP159" i="1"/>
  <c r="AP158" i="1"/>
  <c r="AP157" i="1"/>
  <c r="AP156" i="1"/>
  <c r="AP155" i="1"/>
  <c r="AP154" i="1"/>
  <c r="AP153" i="1"/>
  <c r="AP152" i="1"/>
  <c r="AP151" i="1"/>
  <c r="AP150" i="1"/>
  <c r="AP149" i="1"/>
  <c r="AP148" i="1"/>
  <c r="AP147" i="1"/>
  <c r="AP146" i="1"/>
  <c r="AP145" i="1"/>
  <c r="AP144" i="1"/>
  <c r="AP143" i="1"/>
  <c r="AP142" i="1"/>
  <c r="AP141" i="1"/>
  <c r="AP140" i="1"/>
  <c r="AP139" i="1"/>
  <c r="AP138" i="1"/>
  <c r="AP137" i="1"/>
  <c r="AP136" i="1"/>
  <c r="AP135" i="1"/>
  <c r="AP134" i="1"/>
  <c r="AP133" i="1"/>
  <c r="AP132" i="1"/>
  <c r="AP131" i="1"/>
  <c r="AP130" i="1"/>
  <c r="AP129" i="1"/>
  <c r="AP128" i="1"/>
  <c r="AP127" i="1"/>
  <c r="AP126" i="1"/>
  <c r="AP125" i="1"/>
  <c r="AP124" i="1"/>
  <c r="AP123" i="1"/>
  <c r="AP122" i="1"/>
  <c r="AP121" i="1"/>
  <c r="AP120" i="1"/>
  <c r="AP119" i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O902" i="1"/>
  <c r="AO901" i="1"/>
  <c r="AO900" i="1"/>
  <c r="AO899" i="1"/>
  <c r="AO898" i="1"/>
  <c r="AO897" i="1"/>
  <c r="AO896" i="1"/>
  <c r="AO895" i="1"/>
  <c r="AO894" i="1"/>
  <c r="AO893" i="1"/>
  <c r="AO892" i="1"/>
  <c r="AO891" i="1"/>
  <c r="AO890" i="1"/>
  <c r="AO889" i="1"/>
  <c r="AO888" i="1"/>
  <c r="AO887" i="1"/>
  <c r="AO886" i="1"/>
  <c r="AO885" i="1"/>
  <c r="AO884" i="1"/>
  <c r="AO883" i="1"/>
  <c r="AO882" i="1"/>
  <c r="AO881" i="1"/>
  <c r="AO880" i="1"/>
  <c r="AO879" i="1"/>
  <c r="AO878" i="1"/>
  <c r="AO877" i="1"/>
  <c r="AO876" i="1"/>
  <c r="AO875" i="1"/>
  <c r="AO874" i="1"/>
  <c r="AO873" i="1"/>
  <c r="AO872" i="1"/>
  <c r="AO871" i="1"/>
  <c r="AO870" i="1"/>
  <c r="AO869" i="1"/>
  <c r="AO868" i="1"/>
  <c r="AO867" i="1"/>
  <c r="AO866" i="1"/>
  <c r="AO865" i="1"/>
  <c r="AO864" i="1"/>
  <c r="AO863" i="1"/>
  <c r="AO862" i="1"/>
  <c r="AO861" i="1"/>
  <c r="AO860" i="1"/>
  <c r="AO859" i="1"/>
  <c r="AO858" i="1"/>
  <c r="AO857" i="1"/>
  <c r="AO856" i="1"/>
  <c r="AO855" i="1"/>
  <c r="AO854" i="1"/>
  <c r="AO853" i="1"/>
  <c r="AO852" i="1"/>
  <c r="AO851" i="1"/>
  <c r="AO850" i="1"/>
  <c r="AO849" i="1"/>
  <c r="AO848" i="1"/>
  <c r="AO847" i="1"/>
  <c r="AO846" i="1"/>
  <c r="AO845" i="1"/>
  <c r="AO844" i="1"/>
  <c r="AO843" i="1"/>
  <c r="AO842" i="1"/>
  <c r="AO841" i="1"/>
  <c r="AO840" i="1"/>
  <c r="AO839" i="1"/>
  <c r="AO838" i="1"/>
  <c r="AO837" i="1"/>
  <c r="AO836" i="1"/>
  <c r="AO835" i="1"/>
  <c r="AO834" i="1"/>
  <c r="AO833" i="1"/>
  <c r="AO832" i="1"/>
  <c r="AO831" i="1"/>
  <c r="AO830" i="1"/>
  <c r="AO829" i="1"/>
  <c r="AO828" i="1"/>
  <c r="AO827" i="1"/>
  <c r="AO826" i="1"/>
  <c r="AO825" i="1"/>
  <c r="AO824" i="1"/>
  <c r="AO823" i="1"/>
  <c r="AO822" i="1"/>
  <c r="AO821" i="1"/>
  <c r="AO820" i="1"/>
  <c r="AO819" i="1"/>
  <c r="AO818" i="1"/>
  <c r="AO817" i="1"/>
  <c r="AO816" i="1"/>
  <c r="AO815" i="1"/>
  <c r="AO814" i="1"/>
  <c r="AO813" i="1"/>
  <c r="AO812" i="1"/>
  <c r="AO811" i="1"/>
  <c r="AO810" i="1"/>
  <c r="AO809" i="1"/>
  <c r="AO808" i="1"/>
  <c r="AO807" i="1"/>
  <c r="AO806" i="1"/>
  <c r="AO805" i="1"/>
  <c r="AO804" i="1"/>
  <c r="AO803" i="1"/>
  <c r="AO802" i="1"/>
  <c r="AO801" i="1"/>
  <c r="AO800" i="1"/>
  <c r="AO799" i="1"/>
  <c r="AO798" i="1"/>
  <c r="AO797" i="1"/>
  <c r="AO796" i="1"/>
  <c r="AO795" i="1"/>
  <c r="AO794" i="1"/>
  <c r="AO793" i="1"/>
  <c r="AO792" i="1"/>
  <c r="AO791" i="1"/>
  <c r="AO790" i="1"/>
  <c r="AO789" i="1"/>
  <c r="AO788" i="1"/>
  <c r="AO787" i="1"/>
  <c r="AO786" i="1"/>
  <c r="AO785" i="1"/>
  <c r="AO784" i="1"/>
  <c r="AO783" i="1"/>
  <c r="AO782" i="1"/>
  <c r="AO781" i="1"/>
  <c r="AO780" i="1"/>
  <c r="AO779" i="1"/>
  <c r="AO778" i="1"/>
  <c r="AO777" i="1"/>
  <c r="AO776" i="1"/>
  <c r="AO775" i="1"/>
  <c r="AO774" i="1"/>
  <c r="AO773" i="1"/>
  <c r="AO772" i="1"/>
  <c r="AO771" i="1"/>
  <c r="AO770" i="1"/>
  <c r="AO769" i="1"/>
  <c r="AO768" i="1"/>
  <c r="AO767" i="1"/>
  <c r="AO766" i="1"/>
  <c r="AO765" i="1"/>
  <c r="AO764" i="1"/>
  <c r="AO763" i="1"/>
  <c r="AO762" i="1"/>
  <c r="AO761" i="1"/>
  <c r="AO760" i="1"/>
  <c r="AO759" i="1"/>
  <c r="AO758" i="1"/>
  <c r="AO757" i="1"/>
  <c r="AO756" i="1"/>
  <c r="AO755" i="1"/>
  <c r="AO754" i="1"/>
  <c r="AO753" i="1"/>
  <c r="AO752" i="1"/>
  <c r="AO751" i="1"/>
  <c r="AO750" i="1"/>
  <c r="AO749" i="1"/>
  <c r="AO748" i="1"/>
  <c r="AO747" i="1"/>
  <c r="AO746" i="1"/>
  <c r="AO745" i="1"/>
  <c r="AO744" i="1"/>
  <c r="AO743" i="1"/>
  <c r="AO742" i="1"/>
  <c r="AO741" i="1"/>
  <c r="AO740" i="1"/>
  <c r="AO739" i="1"/>
  <c r="AO738" i="1"/>
  <c r="AO737" i="1"/>
  <c r="AO736" i="1"/>
  <c r="AO735" i="1"/>
  <c r="AO734" i="1"/>
  <c r="AO733" i="1"/>
  <c r="AO732" i="1"/>
  <c r="AO731" i="1"/>
  <c r="AO730" i="1"/>
  <c r="AO729" i="1"/>
  <c r="AO728" i="1"/>
  <c r="AO727" i="1"/>
  <c r="AO726" i="1"/>
  <c r="AO725" i="1"/>
  <c r="AO724" i="1"/>
  <c r="AO723" i="1"/>
  <c r="AO722" i="1"/>
  <c r="AO721" i="1"/>
  <c r="AO720" i="1"/>
  <c r="AO719" i="1"/>
  <c r="AO718" i="1"/>
  <c r="AO717" i="1"/>
  <c r="AO716" i="1"/>
  <c r="AO715" i="1"/>
  <c r="AO714" i="1"/>
  <c r="AO713" i="1"/>
  <c r="AO712" i="1"/>
  <c r="AO711" i="1"/>
  <c r="AO710" i="1"/>
  <c r="AO709" i="1"/>
  <c r="AO708" i="1"/>
  <c r="AO707" i="1"/>
  <c r="AO706" i="1"/>
  <c r="AO705" i="1"/>
  <c r="AO704" i="1"/>
  <c r="AO703" i="1"/>
  <c r="AO702" i="1"/>
  <c r="AO701" i="1"/>
  <c r="AO700" i="1"/>
  <c r="AO699" i="1"/>
  <c r="AO698" i="1"/>
  <c r="AO697" i="1"/>
  <c r="AO696" i="1"/>
  <c r="AO695" i="1"/>
  <c r="AO694" i="1"/>
  <c r="AO693" i="1"/>
  <c r="AO692" i="1"/>
  <c r="AO691" i="1"/>
  <c r="AO690" i="1"/>
  <c r="AO689" i="1"/>
  <c r="AO688" i="1"/>
  <c r="AO687" i="1"/>
  <c r="AO686" i="1"/>
  <c r="AO685" i="1"/>
  <c r="AO684" i="1"/>
  <c r="AO683" i="1"/>
  <c r="AO682" i="1"/>
  <c r="AO681" i="1"/>
  <c r="AO680" i="1"/>
  <c r="AO679" i="1"/>
  <c r="AO678" i="1"/>
  <c r="AO677" i="1"/>
  <c r="AO676" i="1"/>
  <c r="AO675" i="1"/>
  <c r="AO674" i="1"/>
  <c r="AO673" i="1"/>
  <c r="AO672" i="1"/>
  <c r="AO671" i="1"/>
  <c r="AO670" i="1"/>
  <c r="AO669" i="1"/>
  <c r="AO668" i="1"/>
  <c r="AO667" i="1"/>
  <c r="AO666" i="1"/>
  <c r="AO665" i="1"/>
  <c r="AO664" i="1"/>
  <c r="AO663" i="1"/>
  <c r="AO662" i="1"/>
  <c r="AO661" i="1"/>
  <c r="AO660" i="1"/>
  <c r="AO659" i="1"/>
  <c r="AO658" i="1"/>
  <c r="AO657" i="1"/>
  <c r="AO656" i="1"/>
  <c r="AO655" i="1"/>
  <c r="AO654" i="1"/>
  <c r="AO653" i="1"/>
  <c r="AO652" i="1"/>
  <c r="AO651" i="1"/>
  <c r="AO650" i="1"/>
  <c r="AO649" i="1"/>
  <c r="AO648" i="1"/>
  <c r="AO647" i="1"/>
  <c r="AO646" i="1"/>
  <c r="AO645" i="1"/>
  <c r="AO644" i="1"/>
  <c r="AO643" i="1"/>
  <c r="AO642" i="1"/>
  <c r="AO641" i="1"/>
  <c r="AO640" i="1"/>
  <c r="AO639" i="1"/>
  <c r="AO638" i="1"/>
  <c r="AO637" i="1"/>
  <c r="AO636" i="1"/>
  <c r="AO635" i="1"/>
  <c r="AO634" i="1"/>
  <c r="AO633" i="1"/>
  <c r="AO632" i="1"/>
  <c r="AO631" i="1"/>
  <c r="AO630" i="1"/>
  <c r="AO629" i="1"/>
  <c r="AO628" i="1"/>
  <c r="AO627" i="1"/>
  <c r="AO626" i="1"/>
  <c r="AO625" i="1"/>
  <c r="AO624" i="1"/>
  <c r="AO623" i="1"/>
  <c r="AO622" i="1"/>
  <c r="AO621" i="1"/>
  <c r="AO620" i="1"/>
  <c r="AO619" i="1"/>
  <c r="AO618" i="1"/>
  <c r="AO617" i="1"/>
  <c r="AO616" i="1"/>
  <c r="AO615" i="1"/>
  <c r="AO614" i="1"/>
  <c r="AO613" i="1"/>
  <c r="AO612" i="1"/>
  <c r="AO611" i="1"/>
  <c r="AO610" i="1"/>
  <c r="AO609" i="1"/>
  <c r="AO608" i="1"/>
  <c r="AO607" i="1"/>
  <c r="AO606" i="1"/>
  <c r="AO605" i="1"/>
  <c r="AO604" i="1"/>
  <c r="AO603" i="1"/>
  <c r="AO602" i="1"/>
  <c r="AO601" i="1"/>
  <c r="AO600" i="1"/>
  <c r="AO599" i="1"/>
  <c r="AO598" i="1"/>
  <c r="AO597" i="1"/>
  <c r="AO596" i="1"/>
  <c r="AO595" i="1"/>
  <c r="AO594" i="1"/>
  <c r="AO593" i="1"/>
  <c r="AO592" i="1"/>
  <c r="AO591" i="1"/>
  <c r="AO590" i="1"/>
  <c r="AO589" i="1"/>
  <c r="AO588" i="1"/>
  <c r="AO587" i="1"/>
  <c r="AO586" i="1"/>
  <c r="AO585" i="1"/>
  <c r="AO584" i="1"/>
  <c r="AO583" i="1"/>
  <c r="AO582" i="1"/>
  <c r="AO581" i="1"/>
  <c r="AO580" i="1"/>
  <c r="AO579" i="1"/>
  <c r="AO578" i="1"/>
  <c r="AO577" i="1"/>
  <c r="AO576" i="1"/>
  <c r="AO575" i="1"/>
  <c r="AO574" i="1"/>
  <c r="AO573" i="1"/>
  <c r="AO572" i="1"/>
  <c r="AO571" i="1"/>
  <c r="AO570" i="1"/>
  <c r="AO569" i="1"/>
  <c r="AO568" i="1"/>
  <c r="AO567" i="1"/>
  <c r="AO566" i="1"/>
  <c r="AO565" i="1"/>
  <c r="AO564" i="1"/>
  <c r="AO563" i="1"/>
  <c r="AO562" i="1"/>
  <c r="AO561" i="1"/>
  <c r="AO560" i="1"/>
  <c r="AO559" i="1"/>
  <c r="AO558" i="1"/>
  <c r="AO557" i="1"/>
  <c r="AO556" i="1"/>
  <c r="AO555" i="1"/>
  <c r="AO554" i="1"/>
  <c r="AO553" i="1"/>
  <c r="AO552" i="1"/>
  <c r="AO551" i="1"/>
  <c r="AO550" i="1"/>
  <c r="AO549" i="1"/>
  <c r="AO548" i="1"/>
  <c r="AO547" i="1"/>
  <c r="AO546" i="1"/>
  <c r="AO545" i="1"/>
  <c r="AO544" i="1"/>
  <c r="AO543" i="1"/>
  <c r="AO542" i="1"/>
  <c r="AO541" i="1"/>
  <c r="AO540" i="1"/>
  <c r="AO539" i="1"/>
  <c r="AO538" i="1"/>
  <c r="AO537" i="1"/>
  <c r="AO536" i="1"/>
  <c r="AO535" i="1"/>
  <c r="AO534" i="1"/>
  <c r="AO533" i="1"/>
  <c r="AO532" i="1"/>
  <c r="AO531" i="1"/>
  <c r="AO530" i="1"/>
  <c r="AO529" i="1"/>
  <c r="AO528" i="1"/>
  <c r="AO527" i="1"/>
  <c r="AO526" i="1"/>
  <c r="AO525" i="1"/>
  <c r="AO524" i="1"/>
  <c r="AO523" i="1"/>
  <c r="AO522" i="1"/>
  <c r="AO521" i="1"/>
  <c r="AO520" i="1"/>
  <c r="AO519" i="1"/>
  <c r="AO518" i="1"/>
  <c r="AO517" i="1"/>
  <c r="AO516" i="1"/>
  <c r="AO515" i="1"/>
  <c r="AO514" i="1"/>
  <c r="AO513" i="1"/>
  <c r="AO512" i="1"/>
  <c r="AO511" i="1"/>
  <c r="AO510" i="1"/>
  <c r="AO509" i="1"/>
  <c r="AO508" i="1"/>
  <c r="AO507" i="1"/>
  <c r="AO506" i="1"/>
  <c r="AO505" i="1"/>
  <c r="AO504" i="1"/>
  <c r="AO503" i="1"/>
  <c r="AO502" i="1"/>
  <c r="AO501" i="1"/>
  <c r="AO500" i="1"/>
  <c r="AO499" i="1"/>
  <c r="AO498" i="1"/>
  <c r="AO497" i="1"/>
  <c r="AO496" i="1"/>
  <c r="AO495" i="1"/>
  <c r="AO494" i="1"/>
  <c r="AO493" i="1"/>
  <c r="AO492" i="1"/>
  <c r="AO491" i="1"/>
  <c r="AO490" i="1"/>
  <c r="AO489" i="1"/>
  <c r="AO488" i="1"/>
  <c r="AO487" i="1"/>
  <c r="AO486" i="1"/>
  <c r="AO485" i="1"/>
  <c r="AO484" i="1"/>
  <c r="AO483" i="1"/>
  <c r="AO482" i="1"/>
  <c r="AO481" i="1"/>
  <c r="AO480" i="1"/>
  <c r="AO479" i="1"/>
  <c r="AO478" i="1"/>
  <c r="AO477" i="1"/>
  <c r="AO476" i="1"/>
  <c r="AO475" i="1"/>
  <c r="AO474" i="1"/>
  <c r="AO473" i="1"/>
  <c r="AO472" i="1"/>
  <c r="AO471" i="1"/>
  <c r="AO470" i="1"/>
  <c r="AO469" i="1"/>
  <c r="AO468" i="1"/>
  <c r="AO467" i="1"/>
  <c r="AO466" i="1"/>
  <c r="AO465" i="1"/>
  <c r="AO464" i="1"/>
  <c r="AO463" i="1"/>
  <c r="AO462" i="1"/>
  <c r="AO461" i="1"/>
  <c r="AO460" i="1"/>
  <c r="AO459" i="1"/>
  <c r="AO458" i="1"/>
  <c r="AO457" i="1"/>
  <c r="AO456" i="1"/>
  <c r="AO455" i="1"/>
  <c r="AO454" i="1"/>
  <c r="AO453" i="1"/>
  <c r="AO452" i="1"/>
  <c r="AO451" i="1"/>
  <c r="AO450" i="1"/>
  <c r="AO449" i="1"/>
  <c r="AO448" i="1"/>
  <c r="AO447" i="1"/>
  <c r="AO446" i="1"/>
  <c r="AO445" i="1"/>
  <c r="AO444" i="1"/>
  <c r="AO443" i="1"/>
  <c r="AO442" i="1"/>
  <c r="AO441" i="1"/>
  <c r="AO440" i="1"/>
  <c r="AO439" i="1"/>
  <c r="AO438" i="1"/>
  <c r="AO437" i="1"/>
  <c r="AO436" i="1"/>
  <c r="AO435" i="1"/>
  <c r="AO434" i="1"/>
  <c r="AO433" i="1"/>
  <c r="AO432" i="1"/>
  <c r="AO431" i="1"/>
  <c r="AO430" i="1"/>
  <c r="AO429" i="1"/>
  <c r="AO428" i="1"/>
  <c r="AO427" i="1"/>
  <c r="AO426" i="1"/>
  <c r="AO425" i="1"/>
  <c r="AO424" i="1"/>
  <c r="AO423" i="1"/>
  <c r="AO422" i="1"/>
  <c r="AO421" i="1"/>
  <c r="AO420" i="1"/>
  <c r="AO419" i="1"/>
  <c r="AO418" i="1"/>
  <c r="AO417" i="1"/>
  <c r="AO416" i="1"/>
  <c r="AO415" i="1"/>
  <c r="AO414" i="1"/>
  <c r="AO413" i="1"/>
  <c r="AO412" i="1"/>
  <c r="AO411" i="1"/>
  <c r="AO410" i="1"/>
  <c r="AO409" i="1"/>
  <c r="AO408" i="1"/>
  <c r="AO407" i="1"/>
  <c r="AO406" i="1"/>
  <c r="AO405" i="1"/>
  <c r="AO404" i="1"/>
  <c r="AO403" i="1"/>
  <c r="AO402" i="1"/>
  <c r="AO401" i="1"/>
  <c r="AO400" i="1"/>
  <c r="AO399" i="1"/>
  <c r="AO398" i="1"/>
  <c r="AO397" i="1"/>
  <c r="AO396" i="1"/>
  <c r="AO395" i="1"/>
  <c r="AO394" i="1"/>
  <c r="AO393" i="1"/>
  <c r="AO392" i="1"/>
  <c r="AO391" i="1"/>
  <c r="AO390" i="1"/>
  <c r="AO389" i="1"/>
  <c r="AO388" i="1"/>
  <c r="AO387" i="1"/>
  <c r="AO386" i="1"/>
  <c r="AO385" i="1"/>
  <c r="AO384" i="1"/>
  <c r="AO383" i="1"/>
  <c r="AO382" i="1"/>
  <c r="AO381" i="1"/>
  <c r="AO380" i="1"/>
  <c r="AO379" i="1"/>
  <c r="AO378" i="1"/>
  <c r="AO377" i="1"/>
  <c r="AO376" i="1"/>
  <c r="AO375" i="1"/>
  <c r="AO374" i="1"/>
  <c r="AO373" i="1"/>
  <c r="AO372" i="1"/>
  <c r="AO371" i="1"/>
  <c r="AO370" i="1"/>
  <c r="AO369" i="1"/>
  <c r="AO368" i="1"/>
  <c r="AO367" i="1"/>
  <c r="AO366" i="1"/>
  <c r="AO365" i="1"/>
  <c r="AO364" i="1"/>
  <c r="AO363" i="1"/>
  <c r="AO362" i="1"/>
  <c r="AO361" i="1"/>
  <c r="AO360" i="1"/>
  <c r="AO359" i="1"/>
  <c r="AO358" i="1"/>
  <c r="AO357" i="1"/>
  <c r="AO356" i="1"/>
  <c r="AO355" i="1"/>
  <c r="AO354" i="1"/>
  <c r="AO353" i="1"/>
  <c r="AO352" i="1"/>
  <c r="AO351" i="1"/>
  <c r="AO350" i="1"/>
  <c r="AO349" i="1"/>
  <c r="AO348" i="1"/>
  <c r="AO347" i="1"/>
  <c r="AO346" i="1"/>
  <c r="AO345" i="1"/>
  <c r="AO344" i="1"/>
  <c r="AO343" i="1"/>
  <c r="AO342" i="1"/>
  <c r="AO341" i="1"/>
  <c r="AO340" i="1"/>
  <c r="AO339" i="1"/>
  <c r="AO338" i="1"/>
  <c r="AO337" i="1"/>
  <c r="AO336" i="1"/>
  <c r="AO335" i="1"/>
  <c r="AO334" i="1"/>
  <c r="AO333" i="1"/>
  <c r="AO332" i="1"/>
  <c r="AO331" i="1"/>
  <c r="AO330" i="1"/>
  <c r="AO329" i="1"/>
  <c r="AO328" i="1"/>
  <c r="AO327" i="1"/>
  <c r="AO326" i="1"/>
  <c r="AO325" i="1"/>
  <c r="AO324" i="1"/>
  <c r="AO323" i="1"/>
  <c r="AO322" i="1"/>
  <c r="AO321" i="1"/>
  <c r="AO320" i="1"/>
  <c r="AO319" i="1"/>
  <c r="AO318" i="1"/>
  <c r="AO317" i="1"/>
  <c r="AO316" i="1"/>
  <c r="AO315" i="1"/>
  <c r="AO314" i="1"/>
  <c r="AO313" i="1"/>
  <c r="AO312" i="1"/>
  <c r="AO311" i="1"/>
  <c r="AO310" i="1"/>
  <c r="AO309" i="1"/>
  <c r="AO308" i="1"/>
  <c r="AO307" i="1"/>
  <c r="AO306" i="1"/>
  <c r="AO305" i="1"/>
  <c r="AO304" i="1"/>
  <c r="AO303" i="1"/>
  <c r="AO302" i="1"/>
  <c r="AO301" i="1"/>
  <c r="AO300" i="1"/>
  <c r="AO299" i="1"/>
  <c r="AO298" i="1"/>
  <c r="AO297" i="1"/>
  <c r="AO296" i="1"/>
  <c r="AO295" i="1"/>
  <c r="AO294" i="1"/>
  <c r="AO293" i="1"/>
  <c r="AO292" i="1"/>
  <c r="AO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O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O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O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M902" i="1"/>
  <c r="AM901" i="1"/>
  <c r="AM900" i="1"/>
  <c r="AM899" i="1"/>
  <c r="AM898" i="1"/>
  <c r="AM897" i="1"/>
  <c r="AM896" i="1"/>
  <c r="AM895" i="1"/>
  <c r="AM894" i="1"/>
  <c r="AM893" i="1"/>
  <c r="AM892" i="1"/>
  <c r="AM891" i="1"/>
  <c r="AM890" i="1"/>
  <c r="AM889" i="1"/>
  <c r="AM888" i="1"/>
  <c r="AM887" i="1"/>
  <c r="AM886" i="1"/>
  <c r="AM885" i="1"/>
  <c r="AM884" i="1"/>
  <c r="AM883" i="1"/>
  <c r="AM882" i="1"/>
  <c r="AM881" i="1"/>
  <c r="AM880" i="1"/>
  <c r="AM879" i="1"/>
  <c r="AM878" i="1"/>
  <c r="AM877" i="1"/>
  <c r="AM876" i="1"/>
  <c r="AM875" i="1"/>
  <c r="AM874" i="1"/>
  <c r="AM873" i="1"/>
  <c r="AM872" i="1"/>
  <c r="AM871" i="1"/>
  <c r="AM870" i="1"/>
  <c r="AM869" i="1"/>
  <c r="AM868" i="1"/>
  <c r="AM867" i="1"/>
  <c r="AM866" i="1"/>
  <c r="AM865" i="1"/>
  <c r="AM864" i="1"/>
  <c r="AM863" i="1"/>
  <c r="AM862" i="1"/>
  <c r="AM861" i="1"/>
  <c r="AM860" i="1"/>
  <c r="AM859" i="1"/>
  <c r="AM858" i="1"/>
  <c r="AM857" i="1"/>
  <c r="AM856" i="1"/>
  <c r="AM855" i="1"/>
  <c r="AM854" i="1"/>
  <c r="AM853" i="1"/>
  <c r="AM852" i="1"/>
  <c r="AM851" i="1"/>
  <c r="AM850" i="1"/>
  <c r="AM849" i="1"/>
  <c r="AM848" i="1"/>
  <c r="AM847" i="1"/>
  <c r="AM846" i="1"/>
  <c r="AM845" i="1"/>
  <c r="AM844" i="1"/>
  <c r="AM843" i="1"/>
  <c r="AM842" i="1"/>
  <c r="AM841" i="1"/>
  <c r="AM840" i="1"/>
  <c r="AM839" i="1"/>
  <c r="AM838" i="1"/>
  <c r="AM837" i="1"/>
  <c r="AM836" i="1"/>
  <c r="AM835" i="1"/>
  <c r="AM834" i="1"/>
  <c r="AM833" i="1"/>
  <c r="AM832" i="1"/>
  <c r="AM831" i="1"/>
  <c r="AM830" i="1"/>
  <c r="AM829" i="1"/>
  <c r="AM828" i="1"/>
  <c r="AM827" i="1"/>
  <c r="AM826" i="1"/>
  <c r="AM825" i="1"/>
  <c r="AM824" i="1"/>
  <c r="AM823" i="1"/>
  <c r="AM822" i="1"/>
  <c r="AM821" i="1"/>
  <c r="AM820" i="1"/>
  <c r="AM819" i="1"/>
  <c r="AM818" i="1"/>
  <c r="AM817" i="1"/>
  <c r="AM816" i="1"/>
  <c r="AM815" i="1"/>
  <c r="AM814" i="1"/>
  <c r="AM813" i="1"/>
  <c r="AM812" i="1"/>
  <c r="AM811" i="1"/>
  <c r="AM810" i="1"/>
  <c r="AM809" i="1"/>
  <c r="AM808" i="1"/>
  <c r="AM807" i="1"/>
  <c r="AM806" i="1"/>
  <c r="AM805" i="1"/>
  <c r="AM804" i="1"/>
  <c r="AM803" i="1"/>
  <c r="AM802" i="1"/>
  <c r="AM801" i="1"/>
  <c r="AM800" i="1"/>
  <c r="AM799" i="1"/>
  <c r="AM798" i="1"/>
  <c r="AM797" i="1"/>
  <c r="AM796" i="1"/>
  <c r="AM795" i="1"/>
  <c r="AM794" i="1"/>
  <c r="AM793" i="1"/>
  <c r="AM792" i="1"/>
  <c r="AM791" i="1"/>
  <c r="AM790" i="1"/>
  <c r="AM789" i="1"/>
  <c r="AM788" i="1"/>
  <c r="AM787" i="1"/>
  <c r="AM786" i="1"/>
  <c r="AM785" i="1"/>
  <c r="AM784" i="1"/>
  <c r="AM783" i="1"/>
  <c r="AM782" i="1"/>
  <c r="AM781" i="1"/>
  <c r="AM780" i="1"/>
  <c r="AM779" i="1"/>
  <c r="AM778" i="1"/>
  <c r="AM777" i="1"/>
  <c r="AM776" i="1"/>
  <c r="AM775" i="1"/>
  <c r="AM774" i="1"/>
  <c r="AM773" i="1"/>
  <c r="AM772" i="1"/>
  <c r="AM771" i="1"/>
  <c r="AM770" i="1"/>
  <c r="AM769" i="1"/>
  <c r="AM768" i="1"/>
  <c r="AM767" i="1"/>
  <c r="AM766" i="1"/>
  <c r="AM765" i="1"/>
  <c r="AM764" i="1"/>
  <c r="AM763" i="1"/>
  <c r="AM762" i="1"/>
  <c r="AM761" i="1"/>
  <c r="AM760" i="1"/>
  <c r="AM759" i="1"/>
  <c r="AM758" i="1"/>
  <c r="AM757" i="1"/>
  <c r="AM756" i="1"/>
  <c r="AM755" i="1"/>
  <c r="AM754" i="1"/>
  <c r="AM753" i="1"/>
  <c r="AM752" i="1"/>
  <c r="AM751" i="1"/>
  <c r="AM750" i="1"/>
  <c r="AM749" i="1"/>
  <c r="AM748" i="1"/>
  <c r="AM747" i="1"/>
  <c r="AM746" i="1"/>
  <c r="AM745" i="1"/>
  <c r="AM744" i="1"/>
  <c r="AM743" i="1"/>
  <c r="AM742" i="1"/>
  <c r="AM741" i="1"/>
  <c r="AM740" i="1"/>
  <c r="AM739" i="1"/>
  <c r="AM738" i="1"/>
  <c r="AM737" i="1"/>
  <c r="AM736" i="1"/>
  <c r="AM735" i="1"/>
  <c r="AM734" i="1"/>
  <c r="AM733" i="1"/>
  <c r="AM732" i="1"/>
  <c r="AM731" i="1"/>
  <c r="AM730" i="1"/>
  <c r="AM729" i="1"/>
  <c r="AM728" i="1"/>
  <c r="AM727" i="1"/>
  <c r="AM726" i="1"/>
  <c r="AM725" i="1"/>
  <c r="AM724" i="1"/>
  <c r="AM723" i="1"/>
  <c r="AM722" i="1"/>
  <c r="AM721" i="1"/>
  <c r="AM720" i="1"/>
  <c r="AM719" i="1"/>
  <c r="AM718" i="1"/>
  <c r="AM717" i="1"/>
  <c r="AM716" i="1"/>
  <c r="AM715" i="1"/>
  <c r="AM714" i="1"/>
  <c r="AM713" i="1"/>
  <c r="AM712" i="1"/>
  <c r="AM711" i="1"/>
  <c r="AM710" i="1"/>
  <c r="AM709" i="1"/>
  <c r="AM708" i="1"/>
  <c r="AM707" i="1"/>
  <c r="AM706" i="1"/>
  <c r="AM705" i="1"/>
  <c r="AM704" i="1"/>
  <c r="AM703" i="1"/>
  <c r="AM702" i="1"/>
  <c r="AM701" i="1"/>
  <c r="AM700" i="1"/>
  <c r="AM699" i="1"/>
  <c r="AM698" i="1"/>
  <c r="AM697" i="1"/>
  <c r="AM696" i="1"/>
  <c r="AM695" i="1"/>
  <c r="AM694" i="1"/>
  <c r="AM693" i="1"/>
  <c r="AM692" i="1"/>
  <c r="AM691" i="1"/>
  <c r="AM690" i="1"/>
  <c r="AM689" i="1"/>
  <c r="AM688" i="1"/>
  <c r="AM687" i="1"/>
  <c r="AM686" i="1"/>
  <c r="AM685" i="1"/>
  <c r="AM684" i="1"/>
  <c r="AM683" i="1"/>
  <c r="AM682" i="1"/>
  <c r="AM681" i="1"/>
  <c r="AM680" i="1"/>
  <c r="AM679" i="1"/>
  <c r="AM678" i="1"/>
  <c r="AM677" i="1"/>
  <c r="AM676" i="1"/>
  <c r="AM675" i="1"/>
  <c r="AM674" i="1"/>
  <c r="AM673" i="1"/>
  <c r="AM672" i="1"/>
  <c r="AM671" i="1"/>
  <c r="AM670" i="1"/>
  <c r="AM669" i="1"/>
  <c r="AM668" i="1"/>
  <c r="AM667" i="1"/>
  <c r="AM666" i="1"/>
  <c r="AM665" i="1"/>
  <c r="AM664" i="1"/>
  <c r="AM663" i="1"/>
  <c r="AM662" i="1"/>
  <c r="AM661" i="1"/>
  <c r="AM660" i="1"/>
  <c r="AM659" i="1"/>
  <c r="AM658" i="1"/>
  <c r="AM657" i="1"/>
  <c r="AM656" i="1"/>
  <c r="AM655" i="1"/>
  <c r="AM654" i="1"/>
  <c r="AM653" i="1"/>
  <c r="AM652" i="1"/>
  <c r="AM651" i="1"/>
  <c r="AM650" i="1"/>
  <c r="AM649" i="1"/>
  <c r="AM648" i="1"/>
  <c r="AM647" i="1"/>
  <c r="AM646" i="1"/>
  <c r="AM645" i="1"/>
  <c r="AM644" i="1"/>
  <c r="AM643" i="1"/>
  <c r="AM642" i="1"/>
  <c r="AM641" i="1"/>
  <c r="AM640" i="1"/>
  <c r="AM639" i="1"/>
  <c r="AM638" i="1"/>
  <c r="AM637" i="1"/>
  <c r="AM636" i="1"/>
  <c r="AM635" i="1"/>
  <c r="AM634" i="1"/>
  <c r="AM633" i="1"/>
  <c r="AM632" i="1"/>
  <c r="AM631" i="1"/>
  <c r="AM630" i="1"/>
  <c r="AM629" i="1"/>
  <c r="AM628" i="1"/>
  <c r="AM627" i="1"/>
  <c r="AM626" i="1"/>
  <c r="AM625" i="1"/>
  <c r="AM624" i="1"/>
  <c r="AM623" i="1"/>
  <c r="AM622" i="1"/>
  <c r="AM621" i="1"/>
  <c r="AM620" i="1"/>
  <c r="AM619" i="1"/>
  <c r="AM618" i="1"/>
  <c r="AM617" i="1"/>
  <c r="AM616" i="1"/>
  <c r="AM615" i="1"/>
  <c r="AM614" i="1"/>
  <c r="AM613" i="1"/>
  <c r="AM612" i="1"/>
  <c r="AM611" i="1"/>
  <c r="AM610" i="1"/>
  <c r="AM609" i="1"/>
  <c r="AM608" i="1"/>
  <c r="AM607" i="1"/>
  <c r="AM606" i="1"/>
  <c r="AM605" i="1"/>
  <c r="AM604" i="1"/>
  <c r="AM603" i="1"/>
  <c r="AM602" i="1"/>
  <c r="AM601" i="1"/>
  <c r="AM600" i="1"/>
  <c r="AM599" i="1"/>
  <c r="AM598" i="1"/>
  <c r="AM597" i="1"/>
  <c r="AM596" i="1"/>
  <c r="AM595" i="1"/>
  <c r="AM594" i="1"/>
  <c r="AM593" i="1"/>
  <c r="AM592" i="1"/>
  <c r="AM591" i="1"/>
  <c r="AM590" i="1"/>
  <c r="AM589" i="1"/>
  <c r="AM588" i="1"/>
  <c r="AM587" i="1"/>
  <c r="AM586" i="1"/>
  <c r="AM585" i="1"/>
  <c r="AM584" i="1"/>
  <c r="AM583" i="1"/>
  <c r="AM582" i="1"/>
  <c r="AM581" i="1"/>
  <c r="AM580" i="1"/>
  <c r="AM579" i="1"/>
  <c r="AM578" i="1"/>
  <c r="AM577" i="1"/>
  <c r="AM576" i="1"/>
  <c r="AM575" i="1"/>
  <c r="AM574" i="1"/>
  <c r="AM573" i="1"/>
  <c r="AM572" i="1"/>
  <c r="AM571" i="1"/>
  <c r="AM570" i="1"/>
  <c r="AM569" i="1"/>
  <c r="AM568" i="1"/>
  <c r="AM567" i="1"/>
  <c r="AM566" i="1"/>
  <c r="AM565" i="1"/>
  <c r="AM564" i="1"/>
  <c r="AM563" i="1"/>
  <c r="AM562" i="1"/>
  <c r="AM561" i="1"/>
  <c r="AM560" i="1"/>
  <c r="AM559" i="1"/>
  <c r="AM558" i="1"/>
  <c r="AM557" i="1"/>
  <c r="AM556" i="1"/>
  <c r="AM555" i="1"/>
  <c r="AM554" i="1"/>
  <c r="AM553" i="1"/>
  <c r="AM552" i="1"/>
  <c r="AM551" i="1"/>
  <c r="AM550" i="1"/>
  <c r="AM549" i="1"/>
  <c r="AM548" i="1"/>
  <c r="AM547" i="1"/>
  <c r="AM546" i="1"/>
  <c r="AM545" i="1"/>
  <c r="AM544" i="1"/>
  <c r="AM543" i="1"/>
  <c r="AM542" i="1"/>
  <c r="AM541" i="1"/>
  <c r="AM540" i="1"/>
  <c r="AM539" i="1"/>
  <c r="AM538" i="1"/>
  <c r="AM537" i="1"/>
  <c r="AM536" i="1"/>
  <c r="AM535" i="1"/>
  <c r="AM534" i="1"/>
  <c r="AM533" i="1"/>
  <c r="AM532" i="1"/>
  <c r="AM531" i="1"/>
  <c r="AM530" i="1"/>
  <c r="AM529" i="1"/>
  <c r="AM528" i="1"/>
  <c r="AM527" i="1"/>
  <c r="AM526" i="1"/>
  <c r="AM525" i="1"/>
  <c r="AM524" i="1"/>
  <c r="AM523" i="1"/>
  <c r="AM522" i="1"/>
  <c r="AM521" i="1"/>
  <c r="AM520" i="1"/>
  <c r="AM519" i="1"/>
  <c r="AM518" i="1"/>
  <c r="AM517" i="1"/>
  <c r="AM516" i="1"/>
  <c r="AM515" i="1"/>
  <c r="AM514" i="1"/>
  <c r="AM513" i="1"/>
  <c r="AM512" i="1"/>
  <c r="AM511" i="1"/>
  <c r="AM510" i="1"/>
  <c r="AM509" i="1"/>
  <c r="AM508" i="1"/>
  <c r="AM507" i="1"/>
  <c r="AM506" i="1"/>
  <c r="AM505" i="1"/>
  <c r="AM504" i="1"/>
  <c r="AM503" i="1"/>
  <c r="AM502" i="1"/>
  <c r="AM501" i="1"/>
  <c r="AM500" i="1"/>
  <c r="AM499" i="1"/>
  <c r="AM498" i="1"/>
  <c r="AM497" i="1"/>
  <c r="AM496" i="1"/>
  <c r="AM495" i="1"/>
  <c r="AM494" i="1"/>
  <c r="AM493" i="1"/>
  <c r="AM492" i="1"/>
  <c r="AM491" i="1"/>
  <c r="AM490" i="1"/>
  <c r="AM489" i="1"/>
  <c r="AM488" i="1"/>
  <c r="AM487" i="1"/>
  <c r="AM486" i="1"/>
  <c r="AM485" i="1"/>
  <c r="AM484" i="1"/>
  <c r="AM483" i="1"/>
  <c r="AM482" i="1"/>
  <c r="AM481" i="1"/>
  <c r="AM480" i="1"/>
  <c r="AM479" i="1"/>
  <c r="AM478" i="1"/>
  <c r="AM477" i="1"/>
  <c r="AM476" i="1"/>
  <c r="AM475" i="1"/>
  <c r="AM474" i="1"/>
  <c r="AM473" i="1"/>
  <c r="AM472" i="1"/>
  <c r="AM471" i="1"/>
  <c r="AM470" i="1"/>
  <c r="AM469" i="1"/>
  <c r="AM468" i="1"/>
  <c r="AM467" i="1"/>
  <c r="AM466" i="1"/>
  <c r="AM465" i="1"/>
  <c r="AM464" i="1"/>
  <c r="AM463" i="1"/>
  <c r="AM462" i="1"/>
  <c r="AM461" i="1"/>
  <c r="AM460" i="1"/>
  <c r="AM459" i="1"/>
  <c r="AM458" i="1"/>
  <c r="AM457" i="1"/>
  <c r="AM456" i="1"/>
  <c r="AM455" i="1"/>
  <c r="AM454" i="1"/>
  <c r="AM453" i="1"/>
  <c r="AM452" i="1"/>
  <c r="AM451" i="1"/>
  <c r="AM450" i="1"/>
  <c r="AM449" i="1"/>
  <c r="AM448" i="1"/>
  <c r="AM447" i="1"/>
  <c r="AM446" i="1"/>
  <c r="AM445" i="1"/>
  <c r="AM444" i="1"/>
  <c r="AM443" i="1"/>
  <c r="AM442" i="1"/>
  <c r="AM441" i="1"/>
  <c r="AM440" i="1"/>
  <c r="AM439" i="1"/>
  <c r="AM438" i="1"/>
  <c r="AM437" i="1"/>
  <c r="AM436" i="1"/>
  <c r="AM435" i="1"/>
  <c r="AM434" i="1"/>
  <c r="AM433" i="1"/>
  <c r="AM432" i="1"/>
  <c r="AM431" i="1"/>
  <c r="AM430" i="1"/>
  <c r="AM429" i="1"/>
  <c r="AM428" i="1"/>
  <c r="AM427" i="1"/>
  <c r="AM426" i="1"/>
  <c r="AM425" i="1"/>
  <c r="AM424" i="1"/>
  <c r="AM423" i="1"/>
  <c r="AM422" i="1"/>
  <c r="AM421" i="1"/>
  <c r="AM420" i="1"/>
  <c r="AM419" i="1"/>
  <c r="AM418" i="1"/>
  <c r="AM417" i="1"/>
  <c r="AM416" i="1"/>
  <c r="AM415" i="1"/>
  <c r="AM414" i="1"/>
  <c r="AM413" i="1"/>
  <c r="AM412" i="1"/>
  <c r="AM411" i="1"/>
  <c r="AM410" i="1"/>
  <c r="AM409" i="1"/>
  <c r="AM408" i="1"/>
  <c r="AM407" i="1"/>
  <c r="AM406" i="1"/>
  <c r="AM405" i="1"/>
  <c r="AM404" i="1"/>
  <c r="AM403" i="1"/>
  <c r="AM402" i="1"/>
  <c r="AM401" i="1"/>
  <c r="AM400" i="1"/>
  <c r="AM399" i="1"/>
  <c r="AM398" i="1"/>
  <c r="AM397" i="1"/>
  <c r="AM396" i="1"/>
  <c r="AM395" i="1"/>
  <c r="AM394" i="1"/>
  <c r="AM393" i="1"/>
  <c r="AM392" i="1"/>
  <c r="AM391" i="1"/>
  <c r="AM390" i="1"/>
  <c r="AM389" i="1"/>
  <c r="AM388" i="1"/>
  <c r="AM387" i="1"/>
  <c r="AM386" i="1"/>
  <c r="AM385" i="1"/>
  <c r="AM384" i="1"/>
  <c r="AM383" i="1"/>
  <c r="AM382" i="1"/>
  <c r="AM381" i="1"/>
  <c r="AM380" i="1"/>
  <c r="AM379" i="1"/>
  <c r="AM378" i="1"/>
  <c r="AM377" i="1"/>
  <c r="AM376" i="1"/>
  <c r="AM375" i="1"/>
  <c r="AM374" i="1"/>
  <c r="AM373" i="1"/>
  <c r="AM372" i="1"/>
  <c r="AM371" i="1"/>
  <c r="AM370" i="1"/>
  <c r="AM369" i="1"/>
  <c r="AM368" i="1"/>
  <c r="AM367" i="1"/>
  <c r="AM366" i="1"/>
  <c r="AM365" i="1"/>
  <c r="AM364" i="1"/>
  <c r="AM363" i="1"/>
  <c r="AM362" i="1"/>
  <c r="AM361" i="1"/>
  <c r="AM360" i="1"/>
  <c r="AM359" i="1"/>
  <c r="AM358" i="1"/>
  <c r="AM357" i="1"/>
  <c r="AM356" i="1"/>
  <c r="AM355" i="1"/>
  <c r="AM354" i="1"/>
  <c r="AM353" i="1"/>
  <c r="AM352" i="1"/>
  <c r="AM351" i="1"/>
  <c r="AM350" i="1"/>
  <c r="AM349" i="1"/>
  <c r="AM348" i="1"/>
  <c r="AM347" i="1"/>
  <c r="AM346" i="1"/>
  <c r="AM345" i="1"/>
  <c r="AM344" i="1"/>
  <c r="AM343" i="1"/>
  <c r="AM342" i="1"/>
  <c r="AM341" i="1"/>
  <c r="AM340" i="1"/>
  <c r="AM339" i="1"/>
  <c r="AM338" i="1"/>
  <c r="AM337" i="1"/>
  <c r="AM336" i="1"/>
  <c r="AM335" i="1"/>
  <c r="AM334" i="1"/>
  <c r="AM333" i="1"/>
  <c r="AM332" i="1"/>
  <c r="AM331" i="1"/>
  <c r="AM330" i="1"/>
  <c r="AM329" i="1"/>
  <c r="AM328" i="1"/>
  <c r="AM327" i="1"/>
  <c r="AM326" i="1"/>
  <c r="AM325" i="1"/>
  <c r="AM324" i="1"/>
  <c r="AM323" i="1"/>
  <c r="AM322" i="1"/>
  <c r="AM321" i="1"/>
  <c r="AM320" i="1"/>
  <c r="AM319" i="1"/>
  <c r="AM318" i="1"/>
  <c r="AM317" i="1"/>
  <c r="AM316" i="1"/>
  <c r="AM315" i="1"/>
  <c r="AM314" i="1"/>
  <c r="AM313" i="1"/>
  <c r="AM312" i="1"/>
  <c r="AM311" i="1"/>
  <c r="AM310" i="1"/>
  <c r="AM309" i="1"/>
  <c r="AM308" i="1"/>
  <c r="AM307" i="1"/>
  <c r="AM306" i="1"/>
  <c r="AM305" i="1"/>
  <c r="AM304" i="1"/>
  <c r="AM303" i="1"/>
  <c r="AM302" i="1"/>
  <c r="AM301" i="1"/>
  <c r="AM300" i="1"/>
  <c r="AM299" i="1"/>
  <c r="AM298" i="1"/>
  <c r="AM297" i="1"/>
  <c r="AM296" i="1"/>
  <c r="AM295" i="1"/>
  <c r="AM294" i="1"/>
  <c r="AM293" i="1"/>
  <c r="AM292" i="1"/>
  <c r="AM291" i="1"/>
  <c r="AM290" i="1"/>
  <c r="AM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I902" i="1"/>
  <c r="AI901" i="1"/>
  <c r="AI900" i="1"/>
  <c r="AI899" i="1"/>
  <c r="AI898" i="1"/>
  <c r="AI897" i="1"/>
  <c r="AI896" i="1"/>
  <c r="AI895" i="1"/>
  <c r="AI894" i="1"/>
  <c r="AI893" i="1"/>
  <c r="AI892" i="1"/>
  <c r="AI891" i="1"/>
  <c r="AI890" i="1"/>
  <c r="AI889" i="1"/>
  <c r="AI888" i="1"/>
  <c r="AI887" i="1"/>
  <c r="AI886" i="1"/>
  <c r="AI885" i="1"/>
  <c r="AI884" i="1"/>
  <c r="AI883" i="1"/>
  <c r="AI882" i="1"/>
  <c r="AI881" i="1"/>
  <c r="AI880" i="1"/>
  <c r="AI879" i="1"/>
  <c r="AI878" i="1"/>
  <c r="AI877" i="1"/>
  <c r="AI876" i="1"/>
  <c r="AI875" i="1"/>
  <c r="AI874" i="1"/>
  <c r="AI873" i="1"/>
  <c r="AI872" i="1"/>
  <c r="AI871" i="1"/>
  <c r="AI870" i="1"/>
  <c r="AI869" i="1"/>
  <c r="AI868" i="1"/>
  <c r="AI867" i="1"/>
  <c r="AI866" i="1"/>
  <c r="AI865" i="1"/>
  <c r="AI864" i="1"/>
  <c r="AI863" i="1"/>
  <c r="AI862" i="1"/>
  <c r="AI861" i="1"/>
  <c r="AI860" i="1"/>
  <c r="AI859" i="1"/>
  <c r="AI858" i="1"/>
  <c r="AI857" i="1"/>
  <c r="AI856" i="1"/>
  <c r="AI855" i="1"/>
  <c r="AI854" i="1"/>
  <c r="AI853" i="1"/>
  <c r="AI852" i="1"/>
  <c r="AI851" i="1"/>
  <c r="AI850" i="1"/>
  <c r="AI849" i="1"/>
  <c r="AI848" i="1"/>
  <c r="AI847" i="1"/>
  <c r="AI846" i="1"/>
  <c r="AI845" i="1"/>
  <c r="AI844" i="1"/>
  <c r="AI843" i="1"/>
  <c r="AI842" i="1"/>
  <c r="AI841" i="1"/>
  <c r="AI840" i="1"/>
  <c r="AI839" i="1"/>
  <c r="AI838" i="1"/>
  <c r="AI837" i="1"/>
  <c r="AI836" i="1"/>
  <c r="AI835" i="1"/>
  <c r="AI834" i="1"/>
  <c r="AI833" i="1"/>
  <c r="AI832" i="1"/>
  <c r="AI831" i="1"/>
  <c r="AI830" i="1"/>
  <c r="AI829" i="1"/>
  <c r="AI828" i="1"/>
  <c r="AI827" i="1"/>
  <c r="AI826" i="1"/>
  <c r="AI825" i="1"/>
  <c r="AJ825" i="1" s="1"/>
  <c r="AI824" i="1"/>
  <c r="AI823" i="1"/>
  <c r="AI822" i="1"/>
  <c r="AI821" i="1"/>
  <c r="AI820" i="1"/>
  <c r="AI819" i="1"/>
  <c r="AI818" i="1"/>
  <c r="AI817" i="1"/>
  <c r="AI816" i="1"/>
  <c r="AI815" i="1"/>
  <c r="AI814" i="1"/>
  <c r="AI813" i="1"/>
  <c r="AI812" i="1"/>
  <c r="AI811" i="1"/>
  <c r="AI810" i="1"/>
  <c r="AI809" i="1"/>
  <c r="AI808" i="1"/>
  <c r="AI807" i="1"/>
  <c r="AI806" i="1"/>
  <c r="AI805" i="1"/>
  <c r="AI804" i="1"/>
  <c r="AI803" i="1"/>
  <c r="AI802" i="1"/>
  <c r="AI801" i="1"/>
  <c r="AI800" i="1"/>
  <c r="AI799" i="1"/>
  <c r="AI798" i="1"/>
  <c r="AI797" i="1"/>
  <c r="AI796" i="1"/>
  <c r="AI795" i="1"/>
  <c r="AI794" i="1"/>
  <c r="AI793" i="1"/>
  <c r="AI792" i="1"/>
  <c r="AI791" i="1"/>
  <c r="AI790" i="1"/>
  <c r="AI789" i="1"/>
  <c r="AI788" i="1"/>
  <c r="AI787" i="1"/>
  <c r="AI786" i="1"/>
  <c r="AI785" i="1"/>
  <c r="AI784" i="1"/>
  <c r="AI783" i="1"/>
  <c r="AI782" i="1"/>
  <c r="AI781" i="1"/>
  <c r="AI780" i="1"/>
  <c r="AI779" i="1"/>
  <c r="AI778" i="1"/>
  <c r="AI777" i="1"/>
  <c r="AJ777" i="1" s="1"/>
  <c r="AI776" i="1"/>
  <c r="AI775" i="1"/>
  <c r="AI774" i="1"/>
  <c r="AI773" i="1"/>
  <c r="AI772" i="1"/>
  <c r="AI771" i="1"/>
  <c r="AI770" i="1"/>
  <c r="AI769" i="1"/>
  <c r="AI768" i="1"/>
  <c r="AI767" i="1"/>
  <c r="AI766" i="1"/>
  <c r="AI765" i="1"/>
  <c r="AI764" i="1"/>
  <c r="AI763" i="1"/>
  <c r="AI762" i="1"/>
  <c r="AI761" i="1"/>
  <c r="AI760" i="1"/>
  <c r="AI759" i="1"/>
  <c r="AI758" i="1"/>
  <c r="AI757" i="1"/>
  <c r="AI756" i="1"/>
  <c r="AI755" i="1"/>
  <c r="AI754" i="1"/>
  <c r="AI753" i="1"/>
  <c r="AI752" i="1"/>
  <c r="AI751" i="1"/>
  <c r="AI750" i="1"/>
  <c r="AI749" i="1"/>
  <c r="AI748" i="1"/>
  <c r="AI747" i="1"/>
  <c r="AI746" i="1"/>
  <c r="AI745" i="1"/>
  <c r="AI744" i="1"/>
  <c r="AI743" i="1"/>
  <c r="AI742" i="1"/>
  <c r="AI741" i="1"/>
  <c r="AI740" i="1"/>
  <c r="AI739" i="1"/>
  <c r="AI738" i="1"/>
  <c r="AI737" i="1"/>
  <c r="AI736" i="1"/>
  <c r="AI735" i="1"/>
  <c r="AI734" i="1"/>
  <c r="AI733" i="1"/>
  <c r="AI732" i="1"/>
  <c r="AI731" i="1"/>
  <c r="AI730" i="1"/>
  <c r="AI729" i="1"/>
  <c r="AI728" i="1"/>
  <c r="AI727" i="1"/>
  <c r="AI726" i="1"/>
  <c r="AI725" i="1"/>
  <c r="AI724" i="1"/>
  <c r="AI723" i="1"/>
  <c r="AI722" i="1"/>
  <c r="AI721" i="1"/>
  <c r="AI720" i="1"/>
  <c r="AI719" i="1"/>
  <c r="AI718" i="1"/>
  <c r="AI717" i="1"/>
  <c r="AI716" i="1"/>
  <c r="AI715" i="1"/>
  <c r="AI714" i="1"/>
  <c r="AI713" i="1"/>
  <c r="AJ713" i="1" s="1"/>
  <c r="AI712" i="1"/>
  <c r="AI711" i="1"/>
  <c r="AI710" i="1"/>
  <c r="AI709" i="1"/>
  <c r="AI708" i="1"/>
  <c r="AI707" i="1"/>
  <c r="AI706" i="1"/>
  <c r="AI705" i="1"/>
  <c r="AI704" i="1"/>
  <c r="AI703" i="1"/>
  <c r="AI702" i="1"/>
  <c r="AI701" i="1"/>
  <c r="AI700" i="1"/>
  <c r="AI699" i="1"/>
  <c r="AI698" i="1"/>
  <c r="AI697" i="1"/>
  <c r="AI696" i="1"/>
  <c r="AI695" i="1"/>
  <c r="AI694" i="1"/>
  <c r="AI693" i="1"/>
  <c r="AI692" i="1"/>
  <c r="AI691" i="1"/>
  <c r="AI690" i="1"/>
  <c r="AI689" i="1"/>
  <c r="AI688" i="1"/>
  <c r="AI687" i="1"/>
  <c r="AI686" i="1"/>
  <c r="AI685" i="1"/>
  <c r="AI684" i="1"/>
  <c r="AI683" i="1"/>
  <c r="AI682" i="1"/>
  <c r="AI681" i="1"/>
  <c r="AI680" i="1"/>
  <c r="AI679" i="1"/>
  <c r="AI678" i="1"/>
  <c r="AI677" i="1"/>
  <c r="AI676" i="1"/>
  <c r="AI675" i="1"/>
  <c r="AI674" i="1"/>
  <c r="AI673" i="1"/>
  <c r="AI672" i="1"/>
  <c r="AI671" i="1"/>
  <c r="AI670" i="1"/>
  <c r="AI669" i="1"/>
  <c r="AI668" i="1"/>
  <c r="AI667" i="1"/>
  <c r="AI666" i="1"/>
  <c r="AI665" i="1"/>
  <c r="AI664" i="1"/>
  <c r="AI663" i="1"/>
  <c r="AI662" i="1"/>
  <c r="AI661" i="1"/>
  <c r="AI660" i="1"/>
  <c r="AI659" i="1"/>
  <c r="AI658" i="1"/>
  <c r="AI657" i="1"/>
  <c r="AI656" i="1"/>
  <c r="AI655" i="1"/>
  <c r="AI654" i="1"/>
  <c r="AI653" i="1"/>
  <c r="AI652" i="1"/>
  <c r="AI651" i="1"/>
  <c r="AI650" i="1"/>
  <c r="AI649" i="1"/>
  <c r="AI648" i="1"/>
  <c r="AI647" i="1"/>
  <c r="AI646" i="1"/>
  <c r="AI645" i="1"/>
  <c r="AI644" i="1"/>
  <c r="AI643" i="1"/>
  <c r="AI642" i="1"/>
  <c r="AI641" i="1"/>
  <c r="AI640" i="1"/>
  <c r="AI639" i="1"/>
  <c r="AI638" i="1"/>
  <c r="AI637" i="1"/>
  <c r="AI636" i="1"/>
  <c r="AI635" i="1"/>
  <c r="AI634" i="1"/>
  <c r="AI633" i="1"/>
  <c r="AJ633" i="1" s="1"/>
  <c r="AI632" i="1"/>
  <c r="AI631" i="1"/>
  <c r="AI630" i="1"/>
  <c r="AI629" i="1"/>
  <c r="AI628" i="1"/>
  <c r="AI627" i="1"/>
  <c r="AI626" i="1"/>
  <c r="AI625" i="1"/>
  <c r="AI624" i="1"/>
  <c r="AJ624" i="1" s="1"/>
  <c r="AI623" i="1"/>
  <c r="AI622" i="1"/>
  <c r="AI621" i="1"/>
  <c r="AI620" i="1"/>
  <c r="AI619" i="1"/>
  <c r="AI618" i="1"/>
  <c r="AI617" i="1"/>
  <c r="AI616" i="1"/>
  <c r="AI615" i="1"/>
  <c r="AI614" i="1"/>
  <c r="AI613" i="1"/>
  <c r="AI612" i="1"/>
  <c r="AI611" i="1"/>
  <c r="AI610" i="1"/>
  <c r="AI609" i="1"/>
  <c r="AI608" i="1"/>
  <c r="AI607" i="1"/>
  <c r="AI606" i="1"/>
  <c r="AI605" i="1"/>
  <c r="AI604" i="1"/>
  <c r="AI603" i="1"/>
  <c r="AI602" i="1"/>
  <c r="AI601" i="1"/>
  <c r="AI600" i="1"/>
  <c r="AI599" i="1"/>
  <c r="AI598" i="1"/>
  <c r="AI597" i="1"/>
  <c r="AI596" i="1"/>
  <c r="AI595" i="1"/>
  <c r="AI594" i="1"/>
  <c r="AI593" i="1"/>
  <c r="AI592" i="1"/>
  <c r="AI591" i="1"/>
  <c r="AI590" i="1"/>
  <c r="AI589" i="1"/>
  <c r="AI588" i="1"/>
  <c r="AI587" i="1"/>
  <c r="AI586" i="1"/>
  <c r="AI585" i="1"/>
  <c r="AI584" i="1"/>
  <c r="AI583" i="1"/>
  <c r="AI582" i="1"/>
  <c r="AI581" i="1"/>
  <c r="AI580" i="1"/>
  <c r="AI579" i="1"/>
  <c r="AI578" i="1"/>
  <c r="AI577" i="1"/>
  <c r="AI576" i="1"/>
  <c r="AJ576" i="1" s="1"/>
  <c r="AI575" i="1"/>
  <c r="AI574" i="1"/>
  <c r="AI573" i="1"/>
  <c r="AI572" i="1"/>
  <c r="AI571" i="1"/>
  <c r="AI570" i="1"/>
  <c r="AI569" i="1"/>
  <c r="AI568" i="1"/>
  <c r="AI567" i="1"/>
  <c r="AI566" i="1"/>
  <c r="AI565" i="1"/>
  <c r="AI564" i="1"/>
  <c r="AI563" i="1"/>
  <c r="AI562" i="1"/>
  <c r="AI561" i="1"/>
  <c r="AI560" i="1"/>
  <c r="AI559" i="1"/>
  <c r="AI558" i="1"/>
  <c r="AI557" i="1"/>
  <c r="AI556" i="1"/>
  <c r="AI555" i="1"/>
  <c r="AI554" i="1"/>
  <c r="AI553" i="1"/>
  <c r="AI552" i="1"/>
  <c r="AI551" i="1"/>
  <c r="AI550" i="1"/>
  <c r="AI549" i="1"/>
  <c r="AI548" i="1"/>
  <c r="AI547" i="1"/>
  <c r="AI546" i="1"/>
  <c r="AI545" i="1"/>
  <c r="AI544" i="1"/>
  <c r="AI543" i="1"/>
  <c r="AI542" i="1"/>
  <c r="AI541" i="1"/>
  <c r="AI540" i="1"/>
  <c r="AI539" i="1"/>
  <c r="AI538" i="1"/>
  <c r="AI537" i="1"/>
  <c r="AI536" i="1"/>
  <c r="AI535" i="1"/>
  <c r="AI534" i="1"/>
  <c r="AI533" i="1"/>
  <c r="AI532" i="1"/>
  <c r="AI531" i="1"/>
  <c r="AI530" i="1"/>
  <c r="AI529" i="1"/>
  <c r="AI528" i="1"/>
  <c r="AI527" i="1"/>
  <c r="AI526" i="1"/>
  <c r="AI525" i="1"/>
  <c r="AI524" i="1"/>
  <c r="AI523" i="1"/>
  <c r="AI522" i="1"/>
  <c r="AI521" i="1"/>
  <c r="AI520" i="1"/>
  <c r="AI519" i="1"/>
  <c r="AI518" i="1"/>
  <c r="AI517" i="1"/>
  <c r="AI516" i="1"/>
  <c r="AI515" i="1"/>
  <c r="AI514" i="1"/>
  <c r="AI513" i="1"/>
  <c r="AI512" i="1"/>
  <c r="AI511" i="1"/>
  <c r="AI510" i="1"/>
  <c r="AI509" i="1"/>
  <c r="AI508" i="1"/>
  <c r="AI507" i="1"/>
  <c r="AI506" i="1"/>
  <c r="AI505" i="1"/>
  <c r="AI504" i="1"/>
  <c r="AI503" i="1"/>
  <c r="AI502" i="1"/>
  <c r="AI501" i="1"/>
  <c r="AI500" i="1"/>
  <c r="AI499" i="1"/>
  <c r="AI498" i="1"/>
  <c r="AI497" i="1"/>
  <c r="AI496" i="1"/>
  <c r="AI495" i="1"/>
  <c r="AI494" i="1"/>
  <c r="AI493" i="1"/>
  <c r="AI492" i="1"/>
  <c r="AI491" i="1"/>
  <c r="AI490" i="1"/>
  <c r="AI489" i="1"/>
  <c r="AI488" i="1"/>
  <c r="AI487" i="1"/>
  <c r="AI486" i="1"/>
  <c r="AI485" i="1"/>
  <c r="AI484" i="1"/>
  <c r="AI483" i="1"/>
  <c r="AI482" i="1"/>
  <c r="AI481" i="1"/>
  <c r="AI480" i="1"/>
  <c r="AI479" i="1"/>
  <c r="AI478" i="1"/>
  <c r="AI477" i="1"/>
  <c r="AI476" i="1"/>
  <c r="AI475" i="1"/>
  <c r="AI474" i="1"/>
  <c r="AI473" i="1"/>
  <c r="AI472" i="1"/>
  <c r="AI471" i="1"/>
  <c r="AI470" i="1"/>
  <c r="AI469" i="1"/>
  <c r="AI468" i="1"/>
  <c r="AI467" i="1"/>
  <c r="AI466" i="1"/>
  <c r="AI465" i="1"/>
  <c r="AI464" i="1"/>
  <c r="AI463" i="1"/>
  <c r="AI462" i="1"/>
  <c r="AI461" i="1"/>
  <c r="AI460" i="1"/>
  <c r="AI459" i="1"/>
  <c r="AI458" i="1"/>
  <c r="AI457" i="1"/>
  <c r="AI456" i="1"/>
  <c r="AI455" i="1"/>
  <c r="AI454" i="1"/>
  <c r="AI453" i="1"/>
  <c r="AI452" i="1"/>
  <c r="AI451" i="1"/>
  <c r="AI450" i="1"/>
  <c r="AI449" i="1"/>
  <c r="AI448" i="1"/>
  <c r="AI447" i="1"/>
  <c r="AI446" i="1"/>
  <c r="AI445" i="1"/>
  <c r="AI444" i="1"/>
  <c r="AI443" i="1"/>
  <c r="AI442" i="1"/>
  <c r="AI441" i="1"/>
  <c r="AI440" i="1"/>
  <c r="AI439" i="1"/>
  <c r="AI438" i="1"/>
  <c r="AI437" i="1"/>
  <c r="AI436" i="1"/>
  <c r="AI435" i="1"/>
  <c r="AI434" i="1"/>
  <c r="AI433" i="1"/>
  <c r="AI432" i="1"/>
  <c r="AI431" i="1"/>
  <c r="AI430" i="1"/>
  <c r="AI429" i="1"/>
  <c r="AI428" i="1"/>
  <c r="AI427" i="1"/>
  <c r="AI426" i="1"/>
  <c r="AI425" i="1"/>
  <c r="AI424" i="1"/>
  <c r="AI423" i="1"/>
  <c r="AI422" i="1"/>
  <c r="AI421" i="1"/>
  <c r="AI420" i="1"/>
  <c r="AI419" i="1"/>
  <c r="AI418" i="1"/>
  <c r="AI417" i="1"/>
  <c r="AI416" i="1"/>
  <c r="AI415" i="1"/>
  <c r="AI414" i="1"/>
  <c r="AI413" i="1"/>
  <c r="AI412" i="1"/>
  <c r="AI411" i="1"/>
  <c r="AI410" i="1"/>
  <c r="AI409" i="1"/>
  <c r="AI408" i="1"/>
  <c r="AI407" i="1"/>
  <c r="AI406" i="1"/>
  <c r="AI405" i="1"/>
  <c r="AI404" i="1"/>
  <c r="AI403" i="1"/>
  <c r="AI402" i="1"/>
  <c r="AI401" i="1"/>
  <c r="AI400" i="1"/>
  <c r="AI399" i="1"/>
  <c r="AI398" i="1"/>
  <c r="AI397" i="1"/>
  <c r="AI396" i="1"/>
  <c r="AI395" i="1"/>
  <c r="AI394" i="1"/>
  <c r="AI393" i="1"/>
  <c r="AI392" i="1"/>
  <c r="AI391" i="1"/>
  <c r="AI390" i="1"/>
  <c r="AI389" i="1"/>
  <c r="AI388" i="1"/>
  <c r="AI387" i="1"/>
  <c r="AI386" i="1"/>
  <c r="AI385" i="1"/>
  <c r="AI384" i="1"/>
  <c r="AI383" i="1"/>
  <c r="AI382" i="1"/>
  <c r="AI381" i="1"/>
  <c r="AI380" i="1"/>
  <c r="AI379" i="1"/>
  <c r="AI378" i="1"/>
  <c r="AI377" i="1"/>
  <c r="AI376" i="1"/>
  <c r="AI375" i="1"/>
  <c r="AI374" i="1"/>
  <c r="AI373" i="1"/>
  <c r="AI372" i="1"/>
  <c r="AI371" i="1"/>
  <c r="AI370" i="1"/>
  <c r="AI369" i="1"/>
  <c r="AI368" i="1"/>
  <c r="AI367" i="1"/>
  <c r="AI366" i="1"/>
  <c r="AI365" i="1"/>
  <c r="AI364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E902" i="1"/>
  <c r="AE901" i="1"/>
  <c r="AE900" i="1"/>
  <c r="AE899" i="1"/>
  <c r="AE898" i="1"/>
  <c r="AE897" i="1"/>
  <c r="AE896" i="1"/>
  <c r="AE895" i="1"/>
  <c r="AE894" i="1"/>
  <c r="AE893" i="1"/>
  <c r="AE892" i="1"/>
  <c r="AE891" i="1"/>
  <c r="AE890" i="1"/>
  <c r="AE889" i="1"/>
  <c r="AE888" i="1"/>
  <c r="AE887" i="1"/>
  <c r="AE886" i="1"/>
  <c r="AE885" i="1"/>
  <c r="AE884" i="1"/>
  <c r="AE883" i="1"/>
  <c r="AE882" i="1"/>
  <c r="AE881" i="1"/>
  <c r="AE880" i="1"/>
  <c r="AE879" i="1"/>
  <c r="AE878" i="1"/>
  <c r="AE877" i="1"/>
  <c r="AE876" i="1"/>
  <c r="AE875" i="1"/>
  <c r="AE874" i="1"/>
  <c r="AE873" i="1"/>
  <c r="AE872" i="1"/>
  <c r="AE871" i="1"/>
  <c r="AE870" i="1"/>
  <c r="AE869" i="1"/>
  <c r="AE868" i="1"/>
  <c r="AE867" i="1"/>
  <c r="AE866" i="1"/>
  <c r="AE865" i="1"/>
  <c r="AE864" i="1"/>
  <c r="AE863" i="1"/>
  <c r="AE862" i="1"/>
  <c r="AE861" i="1"/>
  <c r="AE860" i="1"/>
  <c r="AE859" i="1"/>
  <c r="AE858" i="1"/>
  <c r="AE857" i="1"/>
  <c r="AE856" i="1"/>
  <c r="AE855" i="1"/>
  <c r="AE854" i="1"/>
  <c r="AE853" i="1"/>
  <c r="AE852" i="1"/>
  <c r="AE851" i="1"/>
  <c r="AE850" i="1"/>
  <c r="AE849" i="1"/>
  <c r="AE848" i="1"/>
  <c r="AE847" i="1"/>
  <c r="AE846" i="1"/>
  <c r="AE845" i="1"/>
  <c r="AE844" i="1"/>
  <c r="AE843" i="1"/>
  <c r="AE842" i="1"/>
  <c r="AE841" i="1"/>
  <c r="AE840" i="1"/>
  <c r="AE839" i="1"/>
  <c r="AE838" i="1"/>
  <c r="AE837" i="1"/>
  <c r="AE836" i="1"/>
  <c r="AE835" i="1"/>
  <c r="AE834" i="1"/>
  <c r="AE833" i="1"/>
  <c r="AE832" i="1"/>
  <c r="AE831" i="1"/>
  <c r="AE830" i="1"/>
  <c r="AE829" i="1"/>
  <c r="AE828" i="1"/>
  <c r="AE827" i="1"/>
  <c r="AE826" i="1"/>
  <c r="AE825" i="1"/>
  <c r="AE824" i="1"/>
  <c r="AE823" i="1"/>
  <c r="AE822" i="1"/>
  <c r="AE821" i="1"/>
  <c r="AE820" i="1"/>
  <c r="AE819" i="1"/>
  <c r="AE818" i="1"/>
  <c r="AE817" i="1"/>
  <c r="AE816" i="1"/>
  <c r="AE815" i="1"/>
  <c r="AE814" i="1"/>
  <c r="AE813" i="1"/>
  <c r="AE812" i="1"/>
  <c r="AE811" i="1"/>
  <c r="AE810" i="1"/>
  <c r="AE809" i="1"/>
  <c r="AE808" i="1"/>
  <c r="AE807" i="1"/>
  <c r="AE806" i="1"/>
  <c r="AE805" i="1"/>
  <c r="AE804" i="1"/>
  <c r="AE803" i="1"/>
  <c r="AE802" i="1"/>
  <c r="AE801" i="1"/>
  <c r="AE800" i="1"/>
  <c r="AE799" i="1"/>
  <c r="AE798" i="1"/>
  <c r="AE797" i="1"/>
  <c r="AE796" i="1"/>
  <c r="AE795" i="1"/>
  <c r="AE794" i="1"/>
  <c r="AE793" i="1"/>
  <c r="AE792" i="1"/>
  <c r="AE791" i="1"/>
  <c r="AE790" i="1"/>
  <c r="AE789" i="1"/>
  <c r="AE788" i="1"/>
  <c r="AE787" i="1"/>
  <c r="AE786" i="1"/>
  <c r="AE785" i="1"/>
  <c r="AE784" i="1"/>
  <c r="AE783" i="1"/>
  <c r="AE782" i="1"/>
  <c r="AE781" i="1"/>
  <c r="AE780" i="1"/>
  <c r="AE779" i="1"/>
  <c r="AE778" i="1"/>
  <c r="AE777" i="1"/>
  <c r="AE776" i="1"/>
  <c r="AE775" i="1"/>
  <c r="AE774" i="1"/>
  <c r="AE773" i="1"/>
  <c r="AE772" i="1"/>
  <c r="AE771" i="1"/>
  <c r="AE770" i="1"/>
  <c r="AE769" i="1"/>
  <c r="AE768" i="1"/>
  <c r="AE767" i="1"/>
  <c r="AE766" i="1"/>
  <c r="AE765" i="1"/>
  <c r="AE764" i="1"/>
  <c r="AE763" i="1"/>
  <c r="AE762" i="1"/>
  <c r="AE761" i="1"/>
  <c r="AE760" i="1"/>
  <c r="AE759" i="1"/>
  <c r="AE758" i="1"/>
  <c r="AE757" i="1"/>
  <c r="AE756" i="1"/>
  <c r="AE755" i="1"/>
  <c r="AE754" i="1"/>
  <c r="AE753" i="1"/>
  <c r="AE752" i="1"/>
  <c r="AE751" i="1"/>
  <c r="AE750" i="1"/>
  <c r="AE749" i="1"/>
  <c r="AE748" i="1"/>
  <c r="AE747" i="1"/>
  <c r="AE746" i="1"/>
  <c r="AE745" i="1"/>
  <c r="AE744" i="1"/>
  <c r="AE743" i="1"/>
  <c r="AE742" i="1"/>
  <c r="AE741" i="1"/>
  <c r="AE740" i="1"/>
  <c r="AE739" i="1"/>
  <c r="AE738" i="1"/>
  <c r="AE737" i="1"/>
  <c r="AE736" i="1"/>
  <c r="AE735" i="1"/>
  <c r="AE734" i="1"/>
  <c r="AE733" i="1"/>
  <c r="AE732" i="1"/>
  <c r="AE731" i="1"/>
  <c r="AE730" i="1"/>
  <c r="AE729" i="1"/>
  <c r="AE728" i="1"/>
  <c r="AE727" i="1"/>
  <c r="AE726" i="1"/>
  <c r="AE725" i="1"/>
  <c r="AE724" i="1"/>
  <c r="AE723" i="1"/>
  <c r="AE722" i="1"/>
  <c r="AE721" i="1"/>
  <c r="AE720" i="1"/>
  <c r="AE719" i="1"/>
  <c r="AE718" i="1"/>
  <c r="AE717" i="1"/>
  <c r="AE716" i="1"/>
  <c r="AE715" i="1"/>
  <c r="AE714" i="1"/>
  <c r="AE713" i="1"/>
  <c r="AE712" i="1"/>
  <c r="AE711" i="1"/>
  <c r="AE710" i="1"/>
  <c r="AE709" i="1"/>
  <c r="AE708" i="1"/>
  <c r="AE707" i="1"/>
  <c r="AE706" i="1"/>
  <c r="AE705" i="1"/>
  <c r="AE704" i="1"/>
  <c r="AE703" i="1"/>
  <c r="AE702" i="1"/>
  <c r="AE701" i="1"/>
  <c r="AE700" i="1"/>
  <c r="AE699" i="1"/>
  <c r="AE698" i="1"/>
  <c r="AE697" i="1"/>
  <c r="AE696" i="1"/>
  <c r="AE695" i="1"/>
  <c r="AE694" i="1"/>
  <c r="AE693" i="1"/>
  <c r="AE692" i="1"/>
  <c r="AE691" i="1"/>
  <c r="AE690" i="1"/>
  <c r="AE689" i="1"/>
  <c r="AE688" i="1"/>
  <c r="AE687" i="1"/>
  <c r="AE686" i="1"/>
  <c r="AE685" i="1"/>
  <c r="AE684" i="1"/>
  <c r="AE683" i="1"/>
  <c r="AE682" i="1"/>
  <c r="AE681" i="1"/>
  <c r="AE680" i="1"/>
  <c r="AE679" i="1"/>
  <c r="AE678" i="1"/>
  <c r="AE677" i="1"/>
  <c r="AE676" i="1"/>
  <c r="AE675" i="1"/>
  <c r="AE674" i="1"/>
  <c r="AE673" i="1"/>
  <c r="AE672" i="1"/>
  <c r="AE671" i="1"/>
  <c r="AE670" i="1"/>
  <c r="AE669" i="1"/>
  <c r="AE668" i="1"/>
  <c r="AE667" i="1"/>
  <c r="AE666" i="1"/>
  <c r="AE665" i="1"/>
  <c r="AE664" i="1"/>
  <c r="AE663" i="1"/>
  <c r="AE662" i="1"/>
  <c r="AE661" i="1"/>
  <c r="AE660" i="1"/>
  <c r="AE659" i="1"/>
  <c r="AE658" i="1"/>
  <c r="AE657" i="1"/>
  <c r="AE656" i="1"/>
  <c r="AE655" i="1"/>
  <c r="AE654" i="1"/>
  <c r="AE653" i="1"/>
  <c r="AE652" i="1"/>
  <c r="AE651" i="1"/>
  <c r="AE650" i="1"/>
  <c r="AE649" i="1"/>
  <c r="AE648" i="1"/>
  <c r="AE647" i="1"/>
  <c r="AE646" i="1"/>
  <c r="AE645" i="1"/>
  <c r="AE644" i="1"/>
  <c r="AE643" i="1"/>
  <c r="AE642" i="1"/>
  <c r="AE641" i="1"/>
  <c r="AE640" i="1"/>
  <c r="AE639" i="1"/>
  <c r="AE638" i="1"/>
  <c r="AE637" i="1"/>
  <c r="AE636" i="1"/>
  <c r="AE635" i="1"/>
  <c r="AE634" i="1"/>
  <c r="AE633" i="1"/>
  <c r="AE632" i="1"/>
  <c r="AE631" i="1"/>
  <c r="AE630" i="1"/>
  <c r="AE629" i="1"/>
  <c r="AE628" i="1"/>
  <c r="AE627" i="1"/>
  <c r="AE626" i="1"/>
  <c r="AE625" i="1"/>
  <c r="AE624" i="1"/>
  <c r="AE623" i="1"/>
  <c r="AE622" i="1"/>
  <c r="AE621" i="1"/>
  <c r="AE620" i="1"/>
  <c r="AE619" i="1"/>
  <c r="AE618" i="1"/>
  <c r="AE617" i="1"/>
  <c r="AE616" i="1"/>
  <c r="AE615" i="1"/>
  <c r="AE614" i="1"/>
  <c r="AE613" i="1"/>
  <c r="AE612" i="1"/>
  <c r="AE611" i="1"/>
  <c r="AE610" i="1"/>
  <c r="AE609" i="1"/>
  <c r="AE608" i="1"/>
  <c r="AE607" i="1"/>
  <c r="AE606" i="1"/>
  <c r="AE605" i="1"/>
  <c r="AE604" i="1"/>
  <c r="AE603" i="1"/>
  <c r="AE602" i="1"/>
  <c r="AE601" i="1"/>
  <c r="AE600" i="1"/>
  <c r="AE599" i="1"/>
  <c r="AE598" i="1"/>
  <c r="AE597" i="1"/>
  <c r="AE596" i="1"/>
  <c r="AE595" i="1"/>
  <c r="AE594" i="1"/>
  <c r="AE593" i="1"/>
  <c r="AE592" i="1"/>
  <c r="AE591" i="1"/>
  <c r="AE590" i="1"/>
  <c r="AE589" i="1"/>
  <c r="AE588" i="1"/>
  <c r="AE587" i="1"/>
  <c r="AE586" i="1"/>
  <c r="AE585" i="1"/>
  <c r="AE584" i="1"/>
  <c r="AE583" i="1"/>
  <c r="AE582" i="1"/>
  <c r="AE581" i="1"/>
  <c r="AE580" i="1"/>
  <c r="AE579" i="1"/>
  <c r="AE578" i="1"/>
  <c r="AE577" i="1"/>
  <c r="AE576" i="1"/>
  <c r="AE575" i="1"/>
  <c r="AE574" i="1"/>
  <c r="AE573" i="1"/>
  <c r="AE572" i="1"/>
  <c r="AE571" i="1"/>
  <c r="AE570" i="1"/>
  <c r="AE569" i="1"/>
  <c r="AE568" i="1"/>
  <c r="AE567" i="1"/>
  <c r="AE566" i="1"/>
  <c r="AE565" i="1"/>
  <c r="AE564" i="1"/>
  <c r="AE563" i="1"/>
  <c r="AE562" i="1"/>
  <c r="AE561" i="1"/>
  <c r="AE560" i="1"/>
  <c r="AE559" i="1"/>
  <c r="AE558" i="1"/>
  <c r="AE557" i="1"/>
  <c r="AE556" i="1"/>
  <c r="AE555" i="1"/>
  <c r="AE554" i="1"/>
  <c r="AE553" i="1"/>
  <c r="AE552" i="1"/>
  <c r="AE551" i="1"/>
  <c r="AE550" i="1"/>
  <c r="AE549" i="1"/>
  <c r="AE548" i="1"/>
  <c r="AE547" i="1"/>
  <c r="AE546" i="1"/>
  <c r="AE545" i="1"/>
  <c r="AE544" i="1"/>
  <c r="AE543" i="1"/>
  <c r="AE542" i="1"/>
  <c r="AE541" i="1"/>
  <c r="AE540" i="1"/>
  <c r="AE539" i="1"/>
  <c r="AE538" i="1"/>
  <c r="AE537" i="1"/>
  <c r="AE536" i="1"/>
  <c r="AE535" i="1"/>
  <c r="AE534" i="1"/>
  <c r="AE533" i="1"/>
  <c r="AE532" i="1"/>
  <c r="AE531" i="1"/>
  <c r="AE530" i="1"/>
  <c r="AE529" i="1"/>
  <c r="AE528" i="1"/>
  <c r="AE527" i="1"/>
  <c r="AE526" i="1"/>
  <c r="AE525" i="1"/>
  <c r="AE524" i="1"/>
  <c r="AE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E501" i="1"/>
  <c r="AE500" i="1"/>
  <c r="AE499" i="1"/>
  <c r="AE498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B902" i="1"/>
  <c r="AB901" i="1"/>
  <c r="AB900" i="1"/>
  <c r="AB899" i="1"/>
  <c r="AB898" i="1"/>
  <c r="AB897" i="1"/>
  <c r="AB896" i="1"/>
  <c r="AB895" i="1"/>
  <c r="AB894" i="1"/>
  <c r="AB893" i="1"/>
  <c r="AB892" i="1"/>
  <c r="AB891" i="1"/>
  <c r="AB890" i="1"/>
  <c r="AB889" i="1"/>
  <c r="AB888" i="1"/>
  <c r="AB887" i="1"/>
  <c r="AB886" i="1"/>
  <c r="AB885" i="1"/>
  <c r="AB884" i="1"/>
  <c r="AB883" i="1"/>
  <c r="AB882" i="1"/>
  <c r="AB881" i="1"/>
  <c r="AB880" i="1"/>
  <c r="AB879" i="1"/>
  <c r="AB878" i="1"/>
  <c r="AB877" i="1"/>
  <c r="AB876" i="1"/>
  <c r="AB875" i="1"/>
  <c r="AB874" i="1"/>
  <c r="AB873" i="1"/>
  <c r="AB872" i="1"/>
  <c r="AB871" i="1"/>
  <c r="AB870" i="1"/>
  <c r="AB869" i="1"/>
  <c r="AB868" i="1"/>
  <c r="AB867" i="1"/>
  <c r="AB866" i="1"/>
  <c r="AB865" i="1"/>
  <c r="AB864" i="1"/>
  <c r="AB863" i="1"/>
  <c r="AB862" i="1"/>
  <c r="AB861" i="1"/>
  <c r="AB860" i="1"/>
  <c r="AB859" i="1"/>
  <c r="AB858" i="1"/>
  <c r="AB857" i="1"/>
  <c r="AB856" i="1"/>
  <c r="AB855" i="1"/>
  <c r="AB854" i="1"/>
  <c r="AB853" i="1"/>
  <c r="AB852" i="1"/>
  <c r="AB851" i="1"/>
  <c r="AB850" i="1"/>
  <c r="AB849" i="1"/>
  <c r="AB848" i="1"/>
  <c r="AB847" i="1"/>
  <c r="AB846" i="1"/>
  <c r="AB845" i="1"/>
  <c r="AB844" i="1"/>
  <c r="AB843" i="1"/>
  <c r="AB842" i="1"/>
  <c r="AB841" i="1"/>
  <c r="AB840" i="1"/>
  <c r="AB839" i="1"/>
  <c r="AB838" i="1"/>
  <c r="AB837" i="1"/>
  <c r="AB836" i="1"/>
  <c r="AB835" i="1"/>
  <c r="AB834" i="1"/>
  <c r="AB833" i="1"/>
  <c r="AB832" i="1"/>
  <c r="AB831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J434" i="1" s="1"/>
  <c r="AB433" i="1"/>
  <c r="AB432" i="1"/>
  <c r="AB431" i="1"/>
  <c r="AB430" i="1"/>
  <c r="AB429" i="1"/>
  <c r="AB428" i="1"/>
  <c r="AB427" i="1"/>
  <c r="AB426" i="1"/>
  <c r="AJ426" i="1" s="1"/>
  <c r="AB425" i="1"/>
  <c r="AB424" i="1"/>
  <c r="AB423" i="1"/>
  <c r="AB422" i="1"/>
  <c r="AB421" i="1"/>
  <c r="AB420" i="1"/>
  <c r="AB419" i="1"/>
  <c r="AB418" i="1"/>
  <c r="AJ418" i="1" s="1"/>
  <c r="AB417" i="1"/>
  <c r="AB416" i="1"/>
  <c r="AB415" i="1"/>
  <c r="AB414" i="1"/>
  <c r="AB413" i="1"/>
  <c r="AB412" i="1"/>
  <c r="AB411" i="1"/>
  <c r="AB410" i="1"/>
  <c r="AJ410" i="1" s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J370" i="1" s="1"/>
  <c r="AB369" i="1"/>
  <c r="AB368" i="1"/>
  <c r="AB367" i="1"/>
  <c r="AB366" i="1"/>
  <c r="AB365" i="1"/>
  <c r="AB364" i="1"/>
  <c r="AB363" i="1"/>
  <c r="AB362" i="1"/>
  <c r="AJ362" i="1" s="1"/>
  <c r="AB361" i="1"/>
  <c r="AB360" i="1"/>
  <c r="AB359" i="1"/>
  <c r="AB358" i="1"/>
  <c r="AB357" i="1"/>
  <c r="AB356" i="1"/>
  <c r="AB355" i="1"/>
  <c r="AB354" i="1"/>
  <c r="AJ354" i="1" s="1"/>
  <c r="AB353" i="1"/>
  <c r="AB352" i="1"/>
  <c r="AB351" i="1"/>
  <c r="AB350" i="1"/>
  <c r="AB349" i="1"/>
  <c r="AB348" i="1"/>
  <c r="AB347" i="1"/>
  <c r="AB346" i="1"/>
  <c r="AJ346" i="1" s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J306" i="1" s="1"/>
  <c r="AB305" i="1"/>
  <c r="AB304" i="1"/>
  <c r="AB303" i="1"/>
  <c r="AB302" i="1"/>
  <c r="AB301" i="1"/>
  <c r="AB300" i="1"/>
  <c r="AB299" i="1"/>
  <c r="AB298" i="1"/>
  <c r="AJ298" i="1" s="1"/>
  <c r="AB297" i="1"/>
  <c r="AB296" i="1"/>
  <c r="AB295" i="1"/>
  <c r="AB294" i="1"/>
  <c r="AB293" i="1"/>
  <c r="AB292" i="1"/>
  <c r="AB291" i="1"/>
  <c r="AB290" i="1"/>
  <c r="AJ290" i="1" s="1"/>
  <c r="AB289" i="1"/>
  <c r="AB288" i="1"/>
  <c r="AB287" i="1"/>
  <c r="AB286" i="1"/>
  <c r="AB285" i="1"/>
  <c r="AB284" i="1"/>
  <c r="AB283" i="1"/>
  <c r="AB282" i="1"/>
  <c r="AJ282" i="1" s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J242" i="1" s="1"/>
  <c r="AB241" i="1"/>
  <c r="AB240" i="1"/>
  <c r="AB239" i="1"/>
  <c r="AB238" i="1"/>
  <c r="AB237" i="1"/>
  <c r="AB236" i="1"/>
  <c r="AB235" i="1"/>
  <c r="AB234" i="1"/>
  <c r="AJ234" i="1" s="1"/>
  <c r="AB233" i="1"/>
  <c r="AB232" i="1"/>
  <c r="AB231" i="1"/>
  <c r="AB230" i="1"/>
  <c r="AB229" i="1"/>
  <c r="AB228" i="1"/>
  <c r="AB227" i="1"/>
  <c r="AB226" i="1"/>
  <c r="AJ226" i="1" s="1"/>
  <c r="AB225" i="1"/>
  <c r="AB224" i="1"/>
  <c r="AB223" i="1"/>
  <c r="AB222" i="1"/>
  <c r="AB221" i="1"/>
  <c r="AB220" i="1"/>
  <c r="AB219" i="1"/>
  <c r="AB218" i="1"/>
  <c r="AJ218" i="1" s="1"/>
  <c r="AB217" i="1"/>
  <c r="AB216" i="1"/>
  <c r="AB215" i="1"/>
  <c r="AB214" i="1"/>
  <c r="AB213" i="1"/>
  <c r="AB212" i="1"/>
  <c r="AB211" i="1"/>
  <c r="AB210" i="1"/>
  <c r="AJ210" i="1" s="1"/>
  <c r="AB209" i="1"/>
  <c r="AB208" i="1"/>
  <c r="AB207" i="1"/>
  <c r="AB206" i="1"/>
  <c r="AB205" i="1"/>
  <c r="AB204" i="1"/>
  <c r="AB203" i="1"/>
  <c r="AB202" i="1"/>
  <c r="AJ202" i="1" s="1"/>
  <c r="AB201" i="1"/>
  <c r="AB200" i="1"/>
  <c r="AB199" i="1"/>
  <c r="AB198" i="1"/>
  <c r="AB197" i="1"/>
  <c r="AB196" i="1"/>
  <c r="AB195" i="1"/>
  <c r="AB194" i="1"/>
  <c r="AJ194" i="1" s="1"/>
  <c r="AB193" i="1"/>
  <c r="AB192" i="1"/>
  <c r="AB191" i="1"/>
  <c r="AB190" i="1"/>
  <c r="AB189" i="1"/>
  <c r="AB188" i="1"/>
  <c r="AB187" i="1"/>
  <c r="AB186" i="1"/>
  <c r="AJ186" i="1" s="1"/>
  <c r="AB185" i="1"/>
  <c r="AB184" i="1"/>
  <c r="AB183" i="1"/>
  <c r="AB182" i="1"/>
  <c r="AB181" i="1"/>
  <c r="AB180" i="1"/>
  <c r="AB179" i="1"/>
  <c r="AB178" i="1"/>
  <c r="AJ178" i="1" s="1"/>
  <c r="AB177" i="1"/>
  <c r="AB176" i="1"/>
  <c r="AB175" i="1"/>
  <c r="AB174" i="1"/>
  <c r="AB173" i="1"/>
  <c r="AB172" i="1"/>
  <c r="AB171" i="1"/>
  <c r="AB170" i="1"/>
  <c r="AJ170" i="1" s="1"/>
  <c r="AB169" i="1"/>
  <c r="AB168" i="1"/>
  <c r="AB167" i="1"/>
  <c r="AB166" i="1"/>
  <c r="AB165" i="1"/>
  <c r="AB164" i="1"/>
  <c r="AB163" i="1"/>
  <c r="AB162" i="1"/>
  <c r="AJ162" i="1" s="1"/>
  <c r="AB161" i="1"/>
  <c r="AB160" i="1"/>
  <c r="AB159" i="1"/>
  <c r="AB158" i="1"/>
  <c r="AB157" i="1"/>
  <c r="AB156" i="1"/>
  <c r="AB155" i="1"/>
  <c r="AB154" i="1"/>
  <c r="AJ154" i="1" s="1"/>
  <c r="AB153" i="1"/>
  <c r="AB152" i="1"/>
  <c r="AB151" i="1"/>
  <c r="AB150" i="1"/>
  <c r="AB149" i="1"/>
  <c r="AB148" i="1"/>
  <c r="AB147" i="1"/>
  <c r="AB146" i="1"/>
  <c r="AJ146" i="1" s="1"/>
  <c r="AB145" i="1"/>
  <c r="AB144" i="1"/>
  <c r="AB143" i="1"/>
  <c r="AB142" i="1"/>
  <c r="AB141" i="1"/>
  <c r="AB140" i="1"/>
  <c r="AB139" i="1"/>
  <c r="AB138" i="1"/>
  <c r="AJ138" i="1" s="1"/>
  <c r="AB137" i="1"/>
  <c r="AB136" i="1"/>
  <c r="AB135" i="1"/>
  <c r="AB134" i="1"/>
  <c r="AB133" i="1"/>
  <c r="AB132" i="1"/>
  <c r="AB131" i="1"/>
  <c r="AB130" i="1"/>
  <c r="AJ130" i="1" s="1"/>
  <c r="AB129" i="1"/>
  <c r="AB128" i="1"/>
  <c r="AB127" i="1"/>
  <c r="AB126" i="1"/>
  <c r="AB125" i="1"/>
  <c r="AB124" i="1"/>
  <c r="AB123" i="1"/>
  <c r="AB122" i="1"/>
  <c r="AJ122" i="1" s="1"/>
  <c r="AB121" i="1"/>
  <c r="AB120" i="1"/>
  <c r="AB119" i="1"/>
  <c r="AB118" i="1"/>
  <c r="AB117" i="1"/>
  <c r="AB116" i="1"/>
  <c r="AB115" i="1"/>
  <c r="AB114" i="1"/>
  <c r="AJ114" i="1" s="1"/>
  <c r="AB113" i="1"/>
  <c r="AB112" i="1"/>
  <c r="AB111" i="1"/>
  <c r="AB110" i="1"/>
  <c r="AB109" i="1"/>
  <c r="AB108" i="1"/>
  <c r="AB107" i="1"/>
  <c r="AB106" i="1"/>
  <c r="AJ106" i="1" s="1"/>
  <c r="AB105" i="1"/>
  <c r="AB104" i="1"/>
  <c r="AB103" i="1"/>
  <c r="AB102" i="1"/>
  <c r="AB101" i="1"/>
  <c r="AB100" i="1"/>
  <c r="AB99" i="1"/>
  <c r="AB98" i="1"/>
  <c r="AJ98" i="1" s="1"/>
  <c r="AB97" i="1"/>
  <c r="AB96" i="1"/>
  <c r="AB95" i="1"/>
  <c r="AB94" i="1"/>
  <c r="AB93" i="1"/>
  <c r="AB92" i="1"/>
  <c r="AB91" i="1"/>
  <c r="AB90" i="1"/>
  <c r="AJ90" i="1" s="1"/>
  <c r="AB89" i="1"/>
  <c r="AB88" i="1"/>
  <c r="AB87" i="1"/>
  <c r="AB86" i="1"/>
  <c r="AB85" i="1"/>
  <c r="AB84" i="1"/>
  <c r="AB83" i="1"/>
  <c r="AB82" i="1"/>
  <c r="AJ82" i="1" s="1"/>
  <c r="AB81" i="1"/>
  <c r="AB80" i="1"/>
  <c r="AB79" i="1"/>
  <c r="AB78" i="1"/>
  <c r="AB77" i="1"/>
  <c r="AB76" i="1"/>
  <c r="AB75" i="1"/>
  <c r="AB74" i="1"/>
  <c r="AJ74" i="1" s="1"/>
  <c r="AB73" i="1"/>
  <c r="AB72" i="1"/>
  <c r="AB71" i="1"/>
  <c r="AB70" i="1"/>
  <c r="AB69" i="1"/>
  <c r="AB68" i="1"/>
  <c r="AB67" i="1"/>
  <c r="AB66" i="1"/>
  <c r="AJ66" i="1" s="1"/>
  <c r="AB65" i="1"/>
  <c r="AB64" i="1"/>
  <c r="AB63" i="1"/>
  <c r="AB62" i="1"/>
  <c r="AB61" i="1"/>
  <c r="AB60" i="1"/>
  <c r="AB59" i="1"/>
  <c r="AB58" i="1"/>
  <c r="AJ58" i="1" s="1"/>
  <c r="AB57" i="1"/>
  <c r="AB56" i="1"/>
  <c r="AB55" i="1"/>
  <c r="AB54" i="1"/>
  <c r="AB53" i="1"/>
  <c r="AB52" i="1"/>
  <c r="AB51" i="1"/>
  <c r="AB50" i="1"/>
  <c r="AJ50" i="1" s="1"/>
  <c r="AB49" i="1"/>
  <c r="AB48" i="1"/>
  <c r="AB47" i="1"/>
  <c r="AB46" i="1"/>
  <c r="AB45" i="1"/>
  <c r="AB44" i="1"/>
  <c r="AB43" i="1"/>
  <c r="AB42" i="1"/>
  <c r="AJ42" i="1" s="1"/>
  <c r="AB41" i="1"/>
  <c r="AB40" i="1"/>
  <c r="AB39" i="1"/>
  <c r="AB38" i="1"/>
  <c r="AB37" i="1"/>
  <c r="AB36" i="1"/>
  <c r="AB35" i="1"/>
  <c r="AB34" i="1"/>
  <c r="AJ34" i="1" s="1"/>
  <c r="AB33" i="1"/>
  <c r="AB32" i="1"/>
  <c r="AB31" i="1"/>
  <c r="AB30" i="1"/>
  <c r="AB29" i="1"/>
  <c r="AB28" i="1"/>
  <c r="AB27" i="1"/>
  <c r="AB26" i="1"/>
  <c r="AJ26" i="1" s="1"/>
  <c r="AB25" i="1"/>
  <c r="AB24" i="1"/>
  <c r="AB23" i="1"/>
  <c r="AB22" i="1"/>
  <c r="AB21" i="1"/>
  <c r="AB20" i="1"/>
  <c r="AB19" i="1"/>
  <c r="AB18" i="1"/>
  <c r="AJ18" i="1" s="1"/>
  <c r="AB17" i="1"/>
  <c r="AB16" i="1"/>
  <c r="AB15" i="1"/>
  <c r="AB14" i="1"/>
  <c r="AB13" i="1"/>
  <c r="AB12" i="1"/>
  <c r="AB11" i="1"/>
  <c r="AB10" i="1"/>
  <c r="AJ10" i="1" s="1"/>
  <c r="AB9" i="1"/>
  <c r="AB8" i="1"/>
  <c r="Z902" i="1"/>
  <c r="Z901" i="1"/>
  <c r="Z900" i="1"/>
  <c r="Z899" i="1"/>
  <c r="Z898" i="1"/>
  <c r="Z897" i="1"/>
  <c r="Z896" i="1"/>
  <c r="Z895" i="1"/>
  <c r="Z894" i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V40" i="1" s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V16" i="1" s="1"/>
  <c r="U15" i="1"/>
  <c r="U14" i="1"/>
  <c r="U13" i="1"/>
  <c r="U12" i="1"/>
  <c r="U11" i="1"/>
  <c r="U10" i="1"/>
  <c r="U9" i="1"/>
  <c r="U8" i="1"/>
  <c r="S902" i="1"/>
  <c r="S901" i="1"/>
  <c r="S900" i="1"/>
  <c r="S899" i="1"/>
  <c r="S898" i="1"/>
  <c r="S897" i="1"/>
  <c r="T897" i="1" s="1"/>
  <c r="S896" i="1"/>
  <c r="S895" i="1"/>
  <c r="T895" i="1" s="1"/>
  <c r="S894" i="1"/>
  <c r="S893" i="1"/>
  <c r="S892" i="1"/>
  <c r="S891" i="1"/>
  <c r="S890" i="1"/>
  <c r="S889" i="1"/>
  <c r="T889" i="1" s="1"/>
  <c r="S888" i="1"/>
  <c r="S887" i="1"/>
  <c r="T887" i="1" s="1"/>
  <c r="S886" i="1"/>
  <c r="S885" i="1"/>
  <c r="S884" i="1"/>
  <c r="S883" i="1"/>
  <c r="S882" i="1"/>
  <c r="S881" i="1"/>
  <c r="T881" i="1" s="1"/>
  <c r="S880" i="1"/>
  <c r="S879" i="1"/>
  <c r="T879" i="1" s="1"/>
  <c r="S878" i="1"/>
  <c r="S877" i="1"/>
  <c r="S876" i="1"/>
  <c r="S875" i="1"/>
  <c r="S874" i="1"/>
  <c r="S873" i="1"/>
  <c r="T873" i="1" s="1"/>
  <c r="S872" i="1"/>
  <c r="S871" i="1"/>
  <c r="T871" i="1" s="1"/>
  <c r="S870" i="1"/>
  <c r="S869" i="1"/>
  <c r="S868" i="1"/>
  <c r="S867" i="1"/>
  <c r="S866" i="1"/>
  <c r="S865" i="1"/>
  <c r="S864" i="1"/>
  <c r="S863" i="1"/>
  <c r="T863" i="1" s="1"/>
  <c r="S862" i="1"/>
  <c r="S861" i="1"/>
  <c r="S860" i="1"/>
  <c r="S859" i="1"/>
  <c r="S858" i="1"/>
  <c r="S857" i="1"/>
  <c r="T857" i="1" s="1"/>
  <c r="S856" i="1"/>
  <c r="S855" i="1"/>
  <c r="T855" i="1" s="1"/>
  <c r="S854" i="1"/>
  <c r="S853" i="1"/>
  <c r="S852" i="1"/>
  <c r="S851" i="1"/>
  <c r="S850" i="1"/>
  <c r="S849" i="1"/>
  <c r="T849" i="1" s="1"/>
  <c r="S848" i="1"/>
  <c r="S847" i="1"/>
  <c r="T847" i="1" s="1"/>
  <c r="S846" i="1"/>
  <c r="S845" i="1"/>
  <c r="S844" i="1"/>
  <c r="S843" i="1"/>
  <c r="S842" i="1"/>
  <c r="S841" i="1"/>
  <c r="S840" i="1"/>
  <c r="S839" i="1"/>
  <c r="T839" i="1" s="1"/>
  <c r="S838" i="1"/>
  <c r="S837" i="1"/>
  <c r="S836" i="1"/>
  <c r="S835" i="1"/>
  <c r="S834" i="1"/>
  <c r="S833" i="1"/>
  <c r="T833" i="1" s="1"/>
  <c r="S832" i="1"/>
  <c r="S831" i="1"/>
  <c r="T831" i="1" s="1"/>
  <c r="S830" i="1"/>
  <c r="S829" i="1"/>
  <c r="S828" i="1"/>
  <c r="S827" i="1"/>
  <c r="S826" i="1"/>
  <c r="S825" i="1"/>
  <c r="T825" i="1" s="1"/>
  <c r="S824" i="1"/>
  <c r="S823" i="1"/>
  <c r="T823" i="1" s="1"/>
  <c r="S822" i="1"/>
  <c r="S821" i="1"/>
  <c r="S820" i="1"/>
  <c r="S819" i="1"/>
  <c r="S818" i="1"/>
  <c r="S817" i="1"/>
  <c r="T817" i="1" s="1"/>
  <c r="S816" i="1"/>
  <c r="S815" i="1"/>
  <c r="S814" i="1"/>
  <c r="S813" i="1"/>
  <c r="S812" i="1"/>
  <c r="S811" i="1"/>
  <c r="S810" i="1"/>
  <c r="S809" i="1"/>
  <c r="T809" i="1" s="1"/>
  <c r="S808" i="1"/>
  <c r="S807" i="1"/>
  <c r="S806" i="1"/>
  <c r="S805" i="1"/>
  <c r="S804" i="1"/>
  <c r="S803" i="1"/>
  <c r="S802" i="1"/>
  <c r="S801" i="1"/>
  <c r="S800" i="1"/>
  <c r="S799" i="1"/>
  <c r="T799" i="1" s="1"/>
  <c r="S798" i="1"/>
  <c r="S797" i="1"/>
  <c r="S796" i="1"/>
  <c r="S795" i="1"/>
  <c r="S794" i="1"/>
  <c r="S793" i="1"/>
  <c r="T793" i="1" s="1"/>
  <c r="S792" i="1"/>
  <c r="S791" i="1"/>
  <c r="T791" i="1" s="1"/>
  <c r="S790" i="1"/>
  <c r="S789" i="1"/>
  <c r="S788" i="1"/>
  <c r="S787" i="1"/>
  <c r="S786" i="1"/>
  <c r="S785" i="1"/>
  <c r="S784" i="1"/>
  <c r="S783" i="1"/>
  <c r="T783" i="1" s="1"/>
  <c r="S782" i="1"/>
  <c r="S781" i="1"/>
  <c r="S780" i="1"/>
  <c r="S779" i="1"/>
  <c r="S778" i="1"/>
  <c r="S777" i="1"/>
  <c r="S776" i="1"/>
  <c r="S775" i="1"/>
  <c r="T775" i="1" s="1"/>
  <c r="S774" i="1"/>
  <c r="S773" i="1"/>
  <c r="S772" i="1"/>
  <c r="S771" i="1"/>
  <c r="S770" i="1"/>
  <c r="S769" i="1"/>
  <c r="T769" i="1" s="1"/>
  <c r="S768" i="1"/>
  <c r="S767" i="1"/>
  <c r="S766" i="1"/>
  <c r="S765" i="1"/>
  <c r="S764" i="1"/>
  <c r="S763" i="1"/>
  <c r="S762" i="1"/>
  <c r="S761" i="1"/>
  <c r="T761" i="1" s="1"/>
  <c r="S760" i="1"/>
  <c r="S759" i="1"/>
  <c r="T759" i="1" s="1"/>
  <c r="S758" i="1"/>
  <c r="S757" i="1"/>
  <c r="S756" i="1"/>
  <c r="S755" i="1"/>
  <c r="S754" i="1"/>
  <c r="S753" i="1"/>
  <c r="T753" i="1" s="1"/>
  <c r="S752" i="1"/>
  <c r="T752" i="1" s="1"/>
  <c r="S751" i="1"/>
  <c r="T751" i="1" s="1"/>
  <c r="S750" i="1"/>
  <c r="S749" i="1"/>
  <c r="S748" i="1"/>
  <c r="S747" i="1"/>
  <c r="S746" i="1"/>
  <c r="S745" i="1"/>
  <c r="T745" i="1" s="1"/>
  <c r="S744" i="1"/>
  <c r="S743" i="1"/>
  <c r="T743" i="1" s="1"/>
  <c r="S742" i="1"/>
  <c r="S741" i="1"/>
  <c r="S740" i="1"/>
  <c r="S739" i="1"/>
  <c r="S738" i="1"/>
  <c r="S737" i="1"/>
  <c r="T737" i="1" s="1"/>
  <c r="S736" i="1"/>
  <c r="T736" i="1" s="1"/>
  <c r="S735" i="1"/>
  <c r="T735" i="1" s="1"/>
  <c r="S734" i="1"/>
  <c r="S733" i="1"/>
  <c r="S732" i="1"/>
  <c r="S731" i="1"/>
  <c r="S730" i="1"/>
  <c r="S729" i="1"/>
  <c r="T729" i="1" s="1"/>
  <c r="S728" i="1"/>
  <c r="S727" i="1"/>
  <c r="T727" i="1" s="1"/>
  <c r="S726" i="1"/>
  <c r="S725" i="1"/>
  <c r="S724" i="1"/>
  <c r="S723" i="1"/>
  <c r="S722" i="1"/>
  <c r="S721" i="1"/>
  <c r="T721" i="1" s="1"/>
  <c r="S720" i="1"/>
  <c r="T720" i="1" s="1"/>
  <c r="S719" i="1"/>
  <c r="T719" i="1" s="1"/>
  <c r="S718" i="1"/>
  <c r="S717" i="1"/>
  <c r="S716" i="1"/>
  <c r="S715" i="1"/>
  <c r="S714" i="1"/>
  <c r="S713" i="1"/>
  <c r="T713" i="1" s="1"/>
  <c r="S712" i="1"/>
  <c r="S711" i="1"/>
  <c r="S710" i="1"/>
  <c r="S709" i="1"/>
  <c r="S708" i="1"/>
  <c r="S707" i="1"/>
  <c r="S706" i="1"/>
  <c r="S705" i="1"/>
  <c r="S704" i="1"/>
  <c r="T704" i="1" s="1"/>
  <c r="S703" i="1"/>
  <c r="T703" i="1" s="1"/>
  <c r="S702" i="1"/>
  <c r="S701" i="1"/>
  <c r="S700" i="1"/>
  <c r="S699" i="1"/>
  <c r="S698" i="1"/>
  <c r="S697" i="1"/>
  <c r="T697" i="1" s="1"/>
  <c r="S696" i="1"/>
  <c r="T696" i="1" s="1"/>
  <c r="S695" i="1"/>
  <c r="T695" i="1" s="1"/>
  <c r="S694" i="1"/>
  <c r="S693" i="1"/>
  <c r="S692" i="1"/>
  <c r="S691" i="1"/>
  <c r="S690" i="1"/>
  <c r="S689" i="1"/>
  <c r="T689" i="1" s="1"/>
  <c r="S688" i="1"/>
  <c r="S687" i="1"/>
  <c r="T687" i="1" s="1"/>
  <c r="S686" i="1"/>
  <c r="S685" i="1"/>
  <c r="S684" i="1"/>
  <c r="S683" i="1"/>
  <c r="S682" i="1"/>
  <c r="S681" i="1"/>
  <c r="S680" i="1"/>
  <c r="S679" i="1"/>
  <c r="T679" i="1" s="1"/>
  <c r="S678" i="1"/>
  <c r="S677" i="1"/>
  <c r="S676" i="1"/>
  <c r="S675" i="1"/>
  <c r="S674" i="1"/>
  <c r="S673" i="1"/>
  <c r="T673" i="1" s="1"/>
  <c r="S672" i="1"/>
  <c r="T672" i="1" s="1"/>
  <c r="S671" i="1"/>
  <c r="S670" i="1"/>
  <c r="S669" i="1"/>
  <c r="S668" i="1"/>
  <c r="S667" i="1"/>
  <c r="S666" i="1"/>
  <c r="S665" i="1"/>
  <c r="S664" i="1"/>
  <c r="T664" i="1" s="1"/>
  <c r="S663" i="1"/>
  <c r="T663" i="1" s="1"/>
  <c r="S662" i="1"/>
  <c r="S661" i="1"/>
  <c r="S660" i="1"/>
  <c r="S659" i="1"/>
  <c r="S658" i="1"/>
  <c r="S657" i="1"/>
  <c r="T657" i="1" s="1"/>
  <c r="S656" i="1"/>
  <c r="T656" i="1" s="1"/>
  <c r="S655" i="1"/>
  <c r="T655" i="1" s="1"/>
  <c r="S654" i="1"/>
  <c r="S653" i="1"/>
  <c r="S652" i="1"/>
  <c r="S651" i="1"/>
  <c r="S650" i="1"/>
  <c r="S649" i="1"/>
  <c r="S648" i="1"/>
  <c r="T648" i="1" s="1"/>
  <c r="S647" i="1"/>
  <c r="T647" i="1" s="1"/>
  <c r="S646" i="1"/>
  <c r="S645" i="1"/>
  <c r="S644" i="1"/>
  <c r="S643" i="1"/>
  <c r="S642" i="1"/>
  <c r="S641" i="1"/>
  <c r="T641" i="1" s="1"/>
  <c r="S640" i="1"/>
  <c r="T640" i="1" s="1"/>
  <c r="S639" i="1"/>
  <c r="T639" i="1" s="1"/>
  <c r="S638" i="1"/>
  <c r="S637" i="1"/>
  <c r="S636" i="1"/>
  <c r="S635" i="1"/>
  <c r="S634" i="1"/>
  <c r="S633" i="1"/>
  <c r="S632" i="1"/>
  <c r="T632" i="1" s="1"/>
  <c r="S631" i="1"/>
  <c r="T631" i="1" s="1"/>
  <c r="S630" i="1"/>
  <c r="S629" i="1"/>
  <c r="S628" i="1"/>
  <c r="S627" i="1"/>
  <c r="S626" i="1"/>
  <c r="S625" i="1"/>
  <c r="T625" i="1" s="1"/>
  <c r="S624" i="1"/>
  <c r="T624" i="1" s="1"/>
  <c r="S623" i="1"/>
  <c r="T623" i="1" s="1"/>
  <c r="S622" i="1"/>
  <c r="S621" i="1"/>
  <c r="S620" i="1"/>
  <c r="S619" i="1"/>
  <c r="S618" i="1"/>
  <c r="S617" i="1"/>
  <c r="S616" i="1"/>
  <c r="S615" i="1"/>
  <c r="T615" i="1" s="1"/>
  <c r="S614" i="1"/>
  <c r="S613" i="1"/>
  <c r="S612" i="1"/>
  <c r="S611" i="1"/>
  <c r="S610" i="1"/>
  <c r="S609" i="1"/>
  <c r="T609" i="1" s="1"/>
  <c r="S608" i="1"/>
  <c r="T608" i="1" s="1"/>
  <c r="S607" i="1"/>
  <c r="T607" i="1" s="1"/>
  <c r="S606" i="1"/>
  <c r="S605" i="1"/>
  <c r="S604" i="1"/>
  <c r="S603" i="1"/>
  <c r="S602" i="1"/>
  <c r="S601" i="1"/>
  <c r="T601" i="1" s="1"/>
  <c r="S600" i="1"/>
  <c r="T600" i="1" s="1"/>
  <c r="S599" i="1"/>
  <c r="T599" i="1" s="1"/>
  <c r="S598" i="1"/>
  <c r="S597" i="1"/>
  <c r="S596" i="1"/>
  <c r="S595" i="1"/>
  <c r="S594" i="1"/>
  <c r="S593" i="1"/>
  <c r="S592" i="1"/>
  <c r="T592" i="1" s="1"/>
  <c r="S591" i="1"/>
  <c r="T591" i="1" s="1"/>
  <c r="S590" i="1"/>
  <c r="S589" i="1"/>
  <c r="S588" i="1"/>
  <c r="S587" i="1"/>
  <c r="S586" i="1"/>
  <c r="S585" i="1"/>
  <c r="T585" i="1" s="1"/>
  <c r="S584" i="1"/>
  <c r="T584" i="1" s="1"/>
  <c r="S583" i="1"/>
  <c r="S582" i="1"/>
  <c r="S581" i="1"/>
  <c r="S580" i="1"/>
  <c r="S579" i="1"/>
  <c r="S578" i="1"/>
  <c r="S577" i="1"/>
  <c r="S576" i="1"/>
  <c r="S575" i="1"/>
  <c r="T575" i="1" s="1"/>
  <c r="S574" i="1"/>
  <c r="S573" i="1"/>
  <c r="S572" i="1"/>
  <c r="S571" i="1"/>
  <c r="S570" i="1"/>
  <c r="S569" i="1"/>
  <c r="T569" i="1" s="1"/>
  <c r="S568" i="1"/>
  <c r="S567" i="1"/>
  <c r="T567" i="1" s="1"/>
  <c r="S566" i="1"/>
  <c r="S565" i="1"/>
  <c r="S564" i="1"/>
  <c r="S563" i="1"/>
  <c r="S562" i="1"/>
  <c r="S561" i="1"/>
  <c r="S560" i="1"/>
  <c r="T560" i="1" s="1"/>
  <c r="S559" i="1"/>
  <c r="T559" i="1" s="1"/>
  <c r="S558" i="1"/>
  <c r="S557" i="1"/>
  <c r="S556" i="1"/>
  <c r="S555" i="1"/>
  <c r="S554" i="1"/>
  <c r="S553" i="1"/>
  <c r="T553" i="1" s="1"/>
  <c r="S552" i="1"/>
  <c r="T552" i="1" s="1"/>
  <c r="S551" i="1"/>
  <c r="T551" i="1" s="1"/>
  <c r="S550" i="1"/>
  <c r="S549" i="1"/>
  <c r="S548" i="1"/>
  <c r="S547" i="1"/>
  <c r="S546" i="1"/>
  <c r="S545" i="1"/>
  <c r="T545" i="1" s="1"/>
  <c r="S544" i="1"/>
  <c r="T544" i="1" s="1"/>
  <c r="S543" i="1"/>
  <c r="S542" i="1"/>
  <c r="S541" i="1"/>
  <c r="S540" i="1"/>
  <c r="S539" i="1"/>
  <c r="S538" i="1"/>
  <c r="S537" i="1"/>
  <c r="T537" i="1" s="1"/>
  <c r="S536" i="1"/>
  <c r="S535" i="1"/>
  <c r="T535" i="1" s="1"/>
  <c r="S534" i="1"/>
  <c r="S533" i="1"/>
  <c r="S532" i="1"/>
  <c r="S531" i="1"/>
  <c r="S530" i="1"/>
  <c r="S529" i="1"/>
  <c r="S528" i="1"/>
  <c r="T528" i="1" s="1"/>
  <c r="S527" i="1"/>
  <c r="T527" i="1" s="1"/>
  <c r="S526" i="1"/>
  <c r="S525" i="1"/>
  <c r="S524" i="1"/>
  <c r="S523" i="1"/>
  <c r="S522" i="1"/>
  <c r="S521" i="1"/>
  <c r="T521" i="1" s="1"/>
  <c r="S520" i="1"/>
  <c r="T520" i="1" s="1"/>
  <c r="S519" i="1"/>
  <c r="S518" i="1"/>
  <c r="S517" i="1"/>
  <c r="S516" i="1"/>
  <c r="S515" i="1"/>
  <c r="S514" i="1"/>
  <c r="S513" i="1"/>
  <c r="S512" i="1"/>
  <c r="T512" i="1" s="1"/>
  <c r="S511" i="1"/>
  <c r="T511" i="1" s="1"/>
  <c r="S510" i="1"/>
  <c r="S509" i="1"/>
  <c r="S508" i="1"/>
  <c r="S507" i="1"/>
  <c r="S506" i="1"/>
  <c r="S505" i="1"/>
  <c r="T505" i="1" s="1"/>
  <c r="S504" i="1"/>
  <c r="S503" i="1"/>
  <c r="T503" i="1" s="1"/>
  <c r="S502" i="1"/>
  <c r="S501" i="1"/>
  <c r="S500" i="1"/>
  <c r="S499" i="1"/>
  <c r="S498" i="1"/>
  <c r="S497" i="1"/>
  <c r="S496" i="1"/>
  <c r="S495" i="1"/>
  <c r="T495" i="1" s="1"/>
  <c r="S494" i="1"/>
  <c r="S493" i="1"/>
  <c r="S492" i="1"/>
  <c r="S491" i="1"/>
  <c r="S490" i="1"/>
  <c r="S489" i="1"/>
  <c r="S488" i="1"/>
  <c r="T488" i="1" s="1"/>
  <c r="S487" i="1"/>
  <c r="T487" i="1" s="1"/>
  <c r="S486" i="1"/>
  <c r="S485" i="1"/>
  <c r="S484" i="1"/>
  <c r="S483" i="1"/>
  <c r="S482" i="1"/>
  <c r="S481" i="1"/>
  <c r="T481" i="1" s="1"/>
  <c r="S480" i="1"/>
  <c r="S479" i="1"/>
  <c r="T479" i="1" s="1"/>
  <c r="S478" i="1"/>
  <c r="S477" i="1"/>
  <c r="S476" i="1"/>
  <c r="S475" i="1"/>
  <c r="S474" i="1"/>
  <c r="S473" i="1"/>
  <c r="T473" i="1" s="1"/>
  <c r="S472" i="1"/>
  <c r="T472" i="1" s="1"/>
  <c r="S471" i="1"/>
  <c r="T471" i="1" s="1"/>
  <c r="S470" i="1"/>
  <c r="S469" i="1"/>
  <c r="S468" i="1"/>
  <c r="S467" i="1"/>
  <c r="S466" i="1"/>
  <c r="S465" i="1"/>
  <c r="T465" i="1" s="1"/>
  <c r="S464" i="1"/>
  <c r="T464" i="1" s="1"/>
  <c r="S463" i="1"/>
  <c r="T463" i="1" s="1"/>
  <c r="S462" i="1"/>
  <c r="S461" i="1"/>
  <c r="S460" i="1"/>
  <c r="S459" i="1"/>
  <c r="S458" i="1"/>
  <c r="S457" i="1"/>
  <c r="T457" i="1" s="1"/>
  <c r="S456" i="1"/>
  <c r="S455" i="1"/>
  <c r="T455" i="1" s="1"/>
  <c r="S454" i="1"/>
  <c r="S453" i="1"/>
  <c r="S452" i="1"/>
  <c r="S451" i="1"/>
  <c r="S450" i="1"/>
  <c r="S449" i="1"/>
  <c r="S448" i="1"/>
  <c r="T448" i="1" s="1"/>
  <c r="S447" i="1"/>
  <c r="T447" i="1" s="1"/>
  <c r="S446" i="1"/>
  <c r="S445" i="1"/>
  <c r="S444" i="1"/>
  <c r="S443" i="1"/>
  <c r="S442" i="1"/>
  <c r="S441" i="1"/>
  <c r="S440" i="1"/>
  <c r="T440" i="1" s="1"/>
  <c r="S439" i="1"/>
  <c r="T439" i="1" s="1"/>
  <c r="S438" i="1"/>
  <c r="S437" i="1"/>
  <c r="S436" i="1"/>
  <c r="S435" i="1"/>
  <c r="S434" i="1"/>
  <c r="S433" i="1"/>
  <c r="S432" i="1"/>
  <c r="S431" i="1"/>
  <c r="T431" i="1" s="1"/>
  <c r="S430" i="1"/>
  <c r="S429" i="1"/>
  <c r="S428" i="1"/>
  <c r="S427" i="1"/>
  <c r="S426" i="1"/>
  <c r="S425" i="1"/>
  <c r="S424" i="1"/>
  <c r="T424" i="1" s="1"/>
  <c r="S423" i="1"/>
  <c r="T423" i="1" s="1"/>
  <c r="S422" i="1"/>
  <c r="S421" i="1"/>
  <c r="S420" i="1"/>
  <c r="S419" i="1"/>
  <c r="S418" i="1"/>
  <c r="S417" i="1"/>
  <c r="S416" i="1"/>
  <c r="T416" i="1" s="1"/>
  <c r="S415" i="1"/>
  <c r="T415" i="1" s="1"/>
  <c r="S414" i="1"/>
  <c r="S413" i="1"/>
  <c r="S412" i="1"/>
  <c r="S411" i="1"/>
  <c r="S410" i="1"/>
  <c r="S409" i="1"/>
  <c r="S408" i="1"/>
  <c r="T408" i="1" s="1"/>
  <c r="S407" i="1"/>
  <c r="T407" i="1" s="1"/>
  <c r="S406" i="1"/>
  <c r="S405" i="1"/>
  <c r="S404" i="1"/>
  <c r="S403" i="1"/>
  <c r="S402" i="1"/>
  <c r="S401" i="1"/>
  <c r="S400" i="1"/>
  <c r="T400" i="1" s="1"/>
  <c r="S399" i="1"/>
  <c r="T399" i="1" s="1"/>
  <c r="S398" i="1"/>
  <c r="S397" i="1"/>
  <c r="S396" i="1"/>
  <c r="S395" i="1"/>
  <c r="S394" i="1"/>
  <c r="S393" i="1"/>
  <c r="T393" i="1" s="1"/>
  <c r="S392" i="1"/>
  <c r="S391" i="1"/>
  <c r="T391" i="1" s="1"/>
  <c r="S390" i="1"/>
  <c r="S389" i="1"/>
  <c r="S388" i="1"/>
  <c r="S387" i="1"/>
  <c r="S386" i="1"/>
  <c r="S385" i="1"/>
  <c r="T385" i="1" s="1"/>
  <c r="S384" i="1"/>
  <c r="T384" i="1" s="1"/>
  <c r="S383" i="1"/>
  <c r="T383" i="1" s="1"/>
  <c r="S382" i="1"/>
  <c r="S381" i="1"/>
  <c r="S380" i="1"/>
  <c r="S379" i="1"/>
  <c r="S378" i="1"/>
  <c r="S377" i="1"/>
  <c r="T377" i="1" s="1"/>
  <c r="S376" i="1"/>
  <c r="S375" i="1"/>
  <c r="T375" i="1" s="1"/>
  <c r="S374" i="1"/>
  <c r="S373" i="1"/>
  <c r="S372" i="1"/>
  <c r="S371" i="1"/>
  <c r="S370" i="1"/>
  <c r="S369" i="1"/>
  <c r="S368" i="1"/>
  <c r="T368" i="1" s="1"/>
  <c r="S367" i="1"/>
  <c r="T367" i="1" s="1"/>
  <c r="S366" i="1"/>
  <c r="S365" i="1"/>
  <c r="S364" i="1"/>
  <c r="S363" i="1"/>
  <c r="S362" i="1"/>
  <c r="S361" i="1"/>
  <c r="T361" i="1" s="1"/>
  <c r="S360" i="1"/>
  <c r="T360" i="1" s="1"/>
  <c r="S359" i="1"/>
  <c r="T359" i="1" s="1"/>
  <c r="S358" i="1"/>
  <c r="S357" i="1"/>
  <c r="S356" i="1"/>
  <c r="S355" i="1"/>
  <c r="S354" i="1"/>
  <c r="S353" i="1"/>
  <c r="S352" i="1"/>
  <c r="T352" i="1" s="1"/>
  <c r="S351" i="1"/>
  <c r="T351" i="1" s="1"/>
  <c r="S350" i="1"/>
  <c r="S349" i="1"/>
  <c r="S348" i="1"/>
  <c r="S347" i="1"/>
  <c r="S346" i="1"/>
  <c r="S345" i="1"/>
  <c r="T345" i="1" s="1"/>
  <c r="S344" i="1"/>
  <c r="T344" i="1" s="1"/>
  <c r="S343" i="1"/>
  <c r="T343" i="1" s="1"/>
  <c r="S342" i="1"/>
  <c r="S341" i="1"/>
  <c r="S340" i="1"/>
  <c r="S339" i="1"/>
  <c r="S338" i="1"/>
  <c r="S337" i="1"/>
  <c r="T337" i="1" s="1"/>
  <c r="S336" i="1"/>
  <c r="T336" i="1" s="1"/>
  <c r="S335" i="1"/>
  <c r="T335" i="1" s="1"/>
  <c r="S334" i="1"/>
  <c r="S333" i="1"/>
  <c r="S332" i="1"/>
  <c r="S331" i="1"/>
  <c r="S330" i="1"/>
  <c r="S329" i="1"/>
  <c r="S328" i="1"/>
  <c r="S327" i="1"/>
  <c r="T327" i="1" s="1"/>
  <c r="S326" i="1"/>
  <c r="S325" i="1"/>
  <c r="S324" i="1"/>
  <c r="S323" i="1"/>
  <c r="S322" i="1"/>
  <c r="S321" i="1"/>
  <c r="T321" i="1" s="1"/>
  <c r="S320" i="1"/>
  <c r="T320" i="1" s="1"/>
  <c r="S319" i="1"/>
  <c r="S318" i="1"/>
  <c r="S317" i="1"/>
  <c r="S316" i="1"/>
  <c r="S315" i="1"/>
  <c r="S314" i="1"/>
  <c r="S313" i="1"/>
  <c r="T313" i="1" s="1"/>
  <c r="S312" i="1"/>
  <c r="S311" i="1"/>
  <c r="T311" i="1" s="1"/>
  <c r="S310" i="1"/>
  <c r="S309" i="1"/>
  <c r="S308" i="1"/>
  <c r="S307" i="1"/>
  <c r="S306" i="1"/>
  <c r="S305" i="1"/>
  <c r="T305" i="1" s="1"/>
  <c r="S304" i="1"/>
  <c r="T304" i="1" s="1"/>
  <c r="S303" i="1"/>
  <c r="T303" i="1" s="1"/>
  <c r="S302" i="1"/>
  <c r="S301" i="1"/>
  <c r="S300" i="1"/>
  <c r="S299" i="1"/>
  <c r="S298" i="1"/>
  <c r="S297" i="1"/>
  <c r="S296" i="1"/>
  <c r="T296" i="1" s="1"/>
  <c r="S295" i="1"/>
  <c r="T295" i="1" s="1"/>
  <c r="S294" i="1"/>
  <c r="S293" i="1"/>
  <c r="S292" i="1"/>
  <c r="S291" i="1"/>
  <c r="S290" i="1"/>
  <c r="S289" i="1"/>
  <c r="T289" i="1" s="1"/>
  <c r="S288" i="1"/>
  <c r="S287" i="1"/>
  <c r="T287" i="1" s="1"/>
  <c r="S286" i="1"/>
  <c r="S285" i="1"/>
  <c r="S284" i="1"/>
  <c r="S283" i="1"/>
  <c r="S282" i="1"/>
  <c r="S281" i="1"/>
  <c r="S280" i="1"/>
  <c r="S279" i="1"/>
  <c r="T279" i="1" s="1"/>
  <c r="S278" i="1"/>
  <c r="S277" i="1"/>
  <c r="S276" i="1"/>
  <c r="S275" i="1"/>
  <c r="S274" i="1"/>
  <c r="S273" i="1"/>
  <c r="T273" i="1" s="1"/>
  <c r="S272" i="1"/>
  <c r="T272" i="1" s="1"/>
  <c r="S271" i="1"/>
  <c r="T271" i="1" s="1"/>
  <c r="S270" i="1"/>
  <c r="S269" i="1"/>
  <c r="S268" i="1"/>
  <c r="S267" i="1"/>
  <c r="S266" i="1"/>
  <c r="S265" i="1"/>
  <c r="T265" i="1" s="1"/>
  <c r="S264" i="1"/>
  <c r="T264" i="1" s="1"/>
  <c r="S263" i="1"/>
  <c r="S262" i="1"/>
  <c r="S261" i="1"/>
  <c r="S260" i="1"/>
  <c r="S259" i="1"/>
  <c r="S258" i="1"/>
  <c r="S257" i="1"/>
  <c r="S256" i="1"/>
  <c r="T256" i="1" s="1"/>
  <c r="S255" i="1"/>
  <c r="T255" i="1" s="1"/>
  <c r="S254" i="1"/>
  <c r="S253" i="1"/>
  <c r="S252" i="1"/>
  <c r="S251" i="1"/>
  <c r="S250" i="1"/>
  <c r="S249" i="1"/>
  <c r="S248" i="1"/>
  <c r="T248" i="1" s="1"/>
  <c r="S247" i="1"/>
  <c r="T247" i="1" s="1"/>
  <c r="S246" i="1"/>
  <c r="S245" i="1"/>
  <c r="S244" i="1"/>
  <c r="S243" i="1"/>
  <c r="S242" i="1"/>
  <c r="S241" i="1"/>
  <c r="T241" i="1" s="1"/>
  <c r="S240" i="1"/>
  <c r="S239" i="1"/>
  <c r="T239" i="1" s="1"/>
  <c r="S238" i="1"/>
  <c r="S237" i="1"/>
  <c r="S236" i="1"/>
  <c r="S235" i="1"/>
  <c r="S234" i="1"/>
  <c r="S233" i="1"/>
  <c r="T233" i="1" s="1"/>
  <c r="S232" i="1"/>
  <c r="S231" i="1"/>
  <c r="T231" i="1" s="1"/>
  <c r="S230" i="1"/>
  <c r="S229" i="1"/>
  <c r="S228" i="1"/>
  <c r="S227" i="1"/>
  <c r="S226" i="1"/>
  <c r="S225" i="1"/>
  <c r="S224" i="1"/>
  <c r="T224" i="1" s="1"/>
  <c r="S223" i="1"/>
  <c r="T223" i="1" s="1"/>
  <c r="S222" i="1"/>
  <c r="S221" i="1"/>
  <c r="S220" i="1"/>
  <c r="S219" i="1"/>
  <c r="S218" i="1"/>
  <c r="S217" i="1"/>
  <c r="T217" i="1" s="1"/>
  <c r="S216" i="1"/>
  <c r="S215" i="1"/>
  <c r="T215" i="1" s="1"/>
  <c r="S214" i="1"/>
  <c r="S213" i="1"/>
  <c r="S212" i="1"/>
  <c r="S211" i="1"/>
  <c r="S210" i="1"/>
  <c r="S209" i="1"/>
  <c r="S208" i="1"/>
  <c r="T208" i="1" s="1"/>
  <c r="S207" i="1"/>
  <c r="T207" i="1" s="1"/>
  <c r="S206" i="1"/>
  <c r="S205" i="1"/>
  <c r="S204" i="1"/>
  <c r="S203" i="1"/>
  <c r="S202" i="1"/>
  <c r="S201" i="1"/>
  <c r="T201" i="1" s="1"/>
  <c r="S200" i="1"/>
  <c r="T200" i="1" s="1"/>
  <c r="S199" i="1"/>
  <c r="T199" i="1" s="1"/>
  <c r="S198" i="1"/>
  <c r="S197" i="1"/>
  <c r="S196" i="1"/>
  <c r="S195" i="1"/>
  <c r="S194" i="1"/>
  <c r="S193" i="1"/>
  <c r="T193" i="1" s="1"/>
  <c r="S192" i="1"/>
  <c r="S191" i="1"/>
  <c r="S190" i="1"/>
  <c r="S189" i="1"/>
  <c r="S188" i="1"/>
  <c r="S187" i="1"/>
  <c r="S186" i="1"/>
  <c r="S185" i="1"/>
  <c r="T185" i="1" s="1"/>
  <c r="S184" i="1"/>
  <c r="S183" i="1"/>
  <c r="T183" i="1" s="1"/>
  <c r="S182" i="1"/>
  <c r="S181" i="1"/>
  <c r="S180" i="1"/>
  <c r="S179" i="1"/>
  <c r="S178" i="1"/>
  <c r="S177" i="1"/>
  <c r="T177" i="1" s="1"/>
  <c r="S176" i="1"/>
  <c r="S175" i="1"/>
  <c r="T175" i="1" s="1"/>
  <c r="S174" i="1"/>
  <c r="S173" i="1"/>
  <c r="S172" i="1"/>
  <c r="S171" i="1"/>
  <c r="S170" i="1"/>
  <c r="S169" i="1"/>
  <c r="T169" i="1" s="1"/>
  <c r="S168" i="1"/>
  <c r="S167" i="1"/>
  <c r="T167" i="1" s="1"/>
  <c r="S166" i="1"/>
  <c r="S165" i="1"/>
  <c r="S164" i="1"/>
  <c r="S163" i="1"/>
  <c r="S162" i="1"/>
  <c r="S161" i="1"/>
  <c r="S160" i="1"/>
  <c r="T160" i="1" s="1"/>
  <c r="S159" i="1"/>
  <c r="T159" i="1" s="1"/>
  <c r="S158" i="1"/>
  <c r="S157" i="1"/>
  <c r="S156" i="1"/>
  <c r="S155" i="1"/>
  <c r="S154" i="1"/>
  <c r="S153" i="1"/>
  <c r="T153" i="1" s="1"/>
  <c r="S152" i="1"/>
  <c r="T152" i="1" s="1"/>
  <c r="S151" i="1"/>
  <c r="T151" i="1" s="1"/>
  <c r="S150" i="1"/>
  <c r="S149" i="1"/>
  <c r="S148" i="1"/>
  <c r="S147" i="1"/>
  <c r="S146" i="1"/>
  <c r="S145" i="1"/>
  <c r="S144" i="1"/>
  <c r="T144" i="1" s="1"/>
  <c r="S143" i="1"/>
  <c r="T143" i="1" s="1"/>
  <c r="S142" i="1"/>
  <c r="S141" i="1"/>
  <c r="S140" i="1"/>
  <c r="S139" i="1"/>
  <c r="S138" i="1"/>
  <c r="S137" i="1"/>
  <c r="T137" i="1" s="1"/>
  <c r="S136" i="1"/>
  <c r="S135" i="1"/>
  <c r="S134" i="1"/>
  <c r="S133" i="1"/>
  <c r="S132" i="1"/>
  <c r="S131" i="1"/>
  <c r="S130" i="1"/>
  <c r="S129" i="1"/>
  <c r="S128" i="1"/>
  <c r="S127" i="1"/>
  <c r="T127" i="1" s="1"/>
  <c r="S126" i="1"/>
  <c r="S125" i="1"/>
  <c r="S124" i="1"/>
  <c r="S123" i="1"/>
  <c r="S122" i="1"/>
  <c r="S121" i="1"/>
  <c r="S120" i="1"/>
  <c r="T120" i="1" s="1"/>
  <c r="S119" i="1"/>
  <c r="T119" i="1" s="1"/>
  <c r="S118" i="1"/>
  <c r="S117" i="1"/>
  <c r="S116" i="1"/>
  <c r="S115" i="1"/>
  <c r="S114" i="1"/>
  <c r="S113" i="1"/>
  <c r="T113" i="1" s="1"/>
  <c r="S112" i="1"/>
  <c r="T112" i="1" s="1"/>
  <c r="S111" i="1"/>
  <c r="S110" i="1"/>
  <c r="S109" i="1"/>
  <c r="S108" i="1"/>
  <c r="S107" i="1"/>
  <c r="S106" i="1"/>
  <c r="S105" i="1"/>
  <c r="T105" i="1" s="1"/>
  <c r="S104" i="1"/>
  <c r="S103" i="1"/>
  <c r="T103" i="1" s="1"/>
  <c r="S102" i="1"/>
  <c r="S101" i="1"/>
  <c r="S100" i="1"/>
  <c r="S99" i="1"/>
  <c r="S98" i="1"/>
  <c r="S97" i="1"/>
  <c r="S96" i="1"/>
  <c r="T96" i="1" s="1"/>
  <c r="S95" i="1"/>
  <c r="T95" i="1" s="1"/>
  <c r="S94" i="1"/>
  <c r="S93" i="1"/>
  <c r="S92" i="1"/>
  <c r="S91" i="1"/>
  <c r="S90" i="1"/>
  <c r="S89" i="1"/>
  <c r="S88" i="1"/>
  <c r="T88" i="1" s="1"/>
  <c r="S87" i="1"/>
  <c r="T87" i="1" s="1"/>
  <c r="S86" i="1"/>
  <c r="S85" i="1"/>
  <c r="S84" i="1"/>
  <c r="S83" i="1"/>
  <c r="S82" i="1"/>
  <c r="S81" i="1"/>
  <c r="T81" i="1" s="1"/>
  <c r="S80" i="1"/>
  <c r="T80" i="1" s="1"/>
  <c r="S79" i="1"/>
  <c r="T79" i="1" s="1"/>
  <c r="S78" i="1"/>
  <c r="S77" i="1"/>
  <c r="S76" i="1"/>
  <c r="S75" i="1"/>
  <c r="S74" i="1"/>
  <c r="S73" i="1"/>
  <c r="T73" i="1" s="1"/>
  <c r="S72" i="1"/>
  <c r="S71" i="1"/>
  <c r="T71" i="1" s="1"/>
  <c r="S70" i="1"/>
  <c r="S69" i="1"/>
  <c r="S68" i="1"/>
  <c r="S67" i="1"/>
  <c r="S66" i="1"/>
  <c r="S65" i="1"/>
  <c r="T65" i="1" s="1"/>
  <c r="S64" i="1"/>
  <c r="T64" i="1" s="1"/>
  <c r="S63" i="1"/>
  <c r="S62" i="1"/>
  <c r="S61" i="1"/>
  <c r="S60" i="1"/>
  <c r="S59" i="1"/>
  <c r="S58" i="1"/>
  <c r="S57" i="1"/>
  <c r="S56" i="1"/>
  <c r="T56" i="1" s="1"/>
  <c r="S55" i="1"/>
  <c r="T55" i="1" s="1"/>
  <c r="S54" i="1"/>
  <c r="S53" i="1"/>
  <c r="S52" i="1"/>
  <c r="S51" i="1"/>
  <c r="S50" i="1"/>
  <c r="S49" i="1"/>
  <c r="T49" i="1" s="1"/>
  <c r="S48" i="1"/>
  <c r="S47" i="1"/>
  <c r="T47" i="1" s="1"/>
  <c r="S46" i="1"/>
  <c r="S45" i="1"/>
  <c r="S44" i="1"/>
  <c r="S43" i="1"/>
  <c r="S42" i="1"/>
  <c r="S41" i="1"/>
  <c r="T41" i="1" s="1"/>
  <c r="S40" i="1"/>
  <c r="T40" i="1" s="1"/>
  <c r="S39" i="1"/>
  <c r="T39" i="1" s="1"/>
  <c r="S38" i="1"/>
  <c r="S37" i="1"/>
  <c r="S36" i="1"/>
  <c r="S35" i="1"/>
  <c r="S34" i="1"/>
  <c r="S33" i="1"/>
  <c r="T33" i="1" s="1"/>
  <c r="S32" i="1"/>
  <c r="T32" i="1" s="1"/>
  <c r="S31" i="1"/>
  <c r="S30" i="1"/>
  <c r="S29" i="1"/>
  <c r="S28" i="1"/>
  <c r="S27" i="1"/>
  <c r="S26" i="1"/>
  <c r="S25" i="1"/>
  <c r="T25" i="1" s="1"/>
  <c r="S24" i="1"/>
  <c r="S23" i="1"/>
  <c r="T23" i="1" s="1"/>
  <c r="S22" i="1"/>
  <c r="S21" i="1"/>
  <c r="S20" i="1"/>
  <c r="S19" i="1"/>
  <c r="S18" i="1"/>
  <c r="S17" i="1"/>
  <c r="S16" i="1"/>
  <c r="T16" i="1" s="1"/>
  <c r="S15" i="1"/>
  <c r="T15" i="1" s="1"/>
  <c r="S14" i="1"/>
  <c r="S13" i="1"/>
  <c r="S12" i="1"/>
  <c r="S11" i="1"/>
  <c r="S10" i="1"/>
  <c r="S9" i="1"/>
  <c r="S8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R881" i="1" s="1"/>
  <c r="Q880" i="1"/>
  <c r="Q879" i="1"/>
  <c r="Q878" i="1"/>
  <c r="Q877" i="1"/>
  <c r="Q876" i="1"/>
  <c r="Q875" i="1"/>
  <c r="Q874" i="1"/>
  <c r="Q873" i="1"/>
  <c r="R873" i="1" s="1"/>
  <c r="Q872" i="1"/>
  <c r="Q871" i="1"/>
  <c r="Q870" i="1"/>
  <c r="Q869" i="1"/>
  <c r="Q868" i="1"/>
  <c r="Q867" i="1"/>
  <c r="Q866" i="1"/>
  <c r="Q865" i="1"/>
  <c r="R865" i="1" s="1"/>
  <c r="Q864" i="1"/>
  <c r="Q863" i="1"/>
  <c r="Q862" i="1"/>
  <c r="Q861" i="1"/>
  <c r="Q860" i="1"/>
  <c r="Q859" i="1"/>
  <c r="Q858" i="1"/>
  <c r="Q857" i="1"/>
  <c r="R857" i="1" s="1"/>
  <c r="Q856" i="1"/>
  <c r="Q855" i="1"/>
  <c r="Q854" i="1"/>
  <c r="Q853" i="1"/>
  <c r="Q852" i="1"/>
  <c r="Q851" i="1"/>
  <c r="Q850" i="1"/>
  <c r="Q849" i="1"/>
  <c r="R849" i="1" s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R833" i="1" s="1"/>
  <c r="Q832" i="1"/>
  <c r="Q831" i="1"/>
  <c r="Q830" i="1"/>
  <c r="Q829" i="1"/>
  <c r="Q828" i="1"/>
  <c r="Q827" i="1"/>
  <c r="Q826" i="1"/>
  <c r="Q825" i="1"/>
  <c r="R825" i="1" s="1"/>
  <c r="Q824" i="1"/>
  <c r="Q823" i="1"/>
  <c r="Q822" i="1"/>
  <c r="Q821" i="1"/>
  <c r="Q820" i="1"/>
  <c r="Q819" i="1"/>
  <c r="Q818" i="1"/>
  <c r="Q817" i="1"/>
  <c r="R817" i="1" s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R801" i="1" s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R777" i="1" s="1"/>
  <c r="Q776" i="1"/>
  <c r="Q775" i="1"/>
  <c r="Q774" i="1"/>
  <c r="Q773" i="1"/>
  <c r="Q772" i="1"/>
  <c r="Q771" i="1"/>
  <c r="Q770" i="1"/>
  <c r="Q769" i="1"/>
  <c r="R769" i="1" s="1"/>
  <c r="Q768" i="1"/>
  <c r="Q767" i="1"/>
  <c r="Q766" i="1"/>
  <c r="Q765" i="1"/>
  <c r="Q764" i="1"/>
  <c r="Q763" i="1"/>
  <c r="Q762" i="1"/>
  <c r="Q761" i="1"/>
  <c r="R761" i="1" s="1"/>
  <c r="Q760" i="1"/>
  <c r="Q759" i="1"/>
  <c r="Q758" i="1"/>
  <c r="Q757" i="1"/>
  <c r="Q756" i="1"/>
  <c r="Q755" i="1"/>
  <c r="Q754" i="1"/>
  <c r="Q753" i="1"/>
  <c r="R753" i="1" s="1"/>
  <c r="Q752" i="1"/>
  <c r="Q751" i="1"/>
  <c r="Q750" i="1"/>
  <c r="Q749" i="1"/>
  <c r="Q748" i="1"/>
  <c r="Q747" i="1"/>
  <c r="Q746" i="1"/>
  <c r="Q745" i="1"/>
  <c r="R745" i="1" s="1"/>
  <c r="Q744" i="1"/>
  <c r="Q743" i="1"/>
  <c r="Q742" i="1"/>
  <c r="Q741" i="1"/>
  <c r="Q740" i="1"/>
  <c r="Q739" i="1"/>
  <c r="Q738" i="1"/>
  <c r="Q737" i="1"/>
  <c r="R737" i="1" s="1"/>
  <c r="Q736" i="1"/>
  <c r="Q735" i="1"/>
  <c r="Q734" i="1"/>
  <c r="Q733" i="1"/>
  <c r="Q732" i="1"/>
  <c r="Q731" i="1"/>
  <c r="Q730" i="1"/>
  <c r="Q729" i="1"/>
  <c r="R729" i="1" s="1"/>
  <c r="Q728" i="1"/>
  <c r="Q727" i="1"/>
  <c r="Q726" i="1"/>
  <c r="Q725" i="1"/>
  <c r="Q724" i="1"/>
  <c r="Q723" i="1"/>
  <c r="Q722" i="1"/>
  <c r="Q721" i="1"/>
  <c r="R721" i="1" s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R705" i="1" s="1"/>
  <c r="Q704" i="1"/>
  <c r="Q703" i="1"/>
  <c r="Q702" i="1"/>
  <c r="Q701" i="1"/>
  <c r="Q700" i="1"/>
  <c r="Q699" i="1"/>
  <c r="Q698" i="1"/>
  <c r="Q697" i="1"/>
  <c r="R697" i="1" s="1"/>
  <c r="Q696" i="1"/>
  <c r="Q695" i="1"/>
  <c r="Q694" i="1"/>
  <c r="Q693" i="1"/>
  <c r="Q692" i="1"/>
  <c r="Q691" i="1"/>
  <c r="Q690" i="1"/>
  <c r="Q689" i="1"/>
  <c r="R689" i="1" s="1"/>
  <c r="Q688" i="1"/>
  <c r="Q687" i="1"/>
  <c r="Q686" i="1"/>
  <c r="Q685" i="1"/>
  <c r="Q684" i="1"/>
  <c r="Q683" i="1"/>
  <c r="Q682" i="1"/>
  <c r="Q681" i="1"/>
  <c r="R681" i="1" s="1"/>
  <c r="Q680" i="1"/>
  <c r="Q679" i="1"/>
  <c r="Q678" i="1"/>
  <c r="Q677" i="1"/>
  <c r="Q676" i="1"/>
  <c r="Q675" i="1"/>
  <c r="Q674" i="1"/>
  <c r="Q673" i="1"/>
  <c r="R673" i="1" s="1"/>
  <c r="Q672" i="1"/>
  <c r="Q671" i="1"/>
  <c r="Q670" i="1"/>
  <c r="Q669" i="1"/>
  <c r="Q668" i="1"/>
  <c r="Q667" i="1"/>
  <c r="Q666" i="1"/>
  <c r="Q665" i="1"/>
  <c r="R665" i="1" s="1"/>
  <c r="Q664" i="1"/>
  <c r="Q663" i="1"/>
  <c r="Q662" i="1"/>
  <c r="Q661" i="1"/>
  <c r="Q660" i="1"/>
  <c r="Q659" i="1"/>
  <c r="Q658" i="1"/>
  <c r="Q657" i="1"/>
  <c r="R657" i="1" s="1"/>
  <c r="Q656" i="1"/>
  <c r="Q655" i="1"/>
  <c r="Q654" i="1"/>
  <c r="Q653" i="1"/>
  <c r="Q652" i="1"/>
  <c r="Q651" i="1"/>
  <c r="Q650" i="1"/>
  <c r="Q649" i="1"/>
  <c r="R649" i="1" s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R633" i="1" s="1"/>
  <c r="Q632" i="1"/>
  <c r="Q631" i="1"/>
  <c r="Q630" i="1"/>
  <c r="Q629" i="1"/>
  <c r="Q628" i="1"/>
  <c r="Q627" i="1"/>
  <c r="Q626" i="1"/>
  <c r="Q625" i="1"/>
  <c r="R625" i="1" s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R609" i="1" s="1"/>
  <c r="Q608" i="1"/>
  <c r="Q607" i="1"/>
  <c r="Q606" i="1"/>
  <c r="Q605" i="1"/>
  <c r="Q604" i="1"/>
  <c r="Q603" i="1"/>
  <c r="Q602" i="1"/>
  <c r="Q601" i="1"/>
  <c r="R601" i="1" s="1"/>
  <c r="Q600" i="1"/>
  <c r="Q599" i="1"/>
  <c r="Q598" i="1"/>
  <c r="Q597" i="1"/>
  <c r="Q596" i="1"/>
  <c r="Q595" i="1"/>
  <c r="Q594" i="1"/>
  <c r="Q593" i="1"/>
  <c r="R593" i="1" s="1"/>
  <c r="Q592" i="1"/>
  <c r="Q591" i="1"/>
  <c r="Q590" i="1"/>
  <c r="Q589" i="1"/>
  <c r="Q588" i="1"/>
  <c r="Q587" i="1"/>
  <c r="Q586" i="1"/>
  <c r="Q585" i="1"/>
  <c r="R585" i="1" s="1"/>
  <c r="Q584" i="1"/>
  <c r="Q583" i="1"/>
  <c r="Q582" i="1"/>
  <c r="Q581" i="1"/>
  <c r="Q580" i="1"/>
  <c r="Q579" i="1"/>
  <c r="Q578" i="1"/>
  <c r="Q577" i="1"/>
  <c r="R577" i="1" s="1"/>
  <c r="Q576" i="1"/>
  <c r="Q575" i="1"/>
  <c r="Q574" i="1"/>
  <c r="Q573" i="1"/>
  <c r="Q572" i="1"/>
  <c r="Q571" i="1"/>
  <c r="Q570" i="1"/>
  <c r="Q569" i="1"/>
  <c r="R569" i="1" s="1"/>
  <c r="Q568" i="1"/>
  <c r="Q567" i="1"/>
  <c r="Q566" i="1"/>
  <c r="Q565" i="1"/>
  <c r="Q564" i="1"/>
  <c r="Q563" i="1"/>
  <c r="Q562" i="1"/>
  <c r="Q561" i="1"/>
  <c r="R561" i="1" s="1"/>
  <c r="Q560" i="1"/>
  <c r="Q559" i="1"/>
  <c r="Q558" i="1"/>
  <c r="Q557" i="1"/>
  <c r="Q556" i="1"/>
  <c r="Q555" i="1"/>
  <c r="Q554" i="1"/>
  <c r="Q553" i="1"/>
  <c r="R553" i="1" s="1"/>
  <c r="Q552" i="1"/>
  <c r="Q551" i="1"/>
  <c r="Q550" i="1"/>
  <c r="Q549" i="1"/>
  <c r="Q548" i="1"/>
  <c r="Q547" i="1"/>
  <c r="Q546" i="1"/>
  <c r="Q545" i="1"/>
  <c r="R545" i="1" s="1"/>
  <c r="Q544" i="1"/>
  <c r="Q543" i="1"/>
  <c r="Q542" i="1"/>
  <c r="Q541" i="1"/>
  <c r="Q540" i="1"/>
  <c r="Q539" i="1"/>
  <c r="Q538" i="1"/>
  <c r="Q537" i="1"/>
  <c r="R537" i="1" s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R513" i="1" s="1"/>
  <c r="Q512" i="1"/>
  <c r="Q511" i="1"/>
  <c r="Q510" i="1"/>
  <c r="Q509" i="1"/>
  <c r="Q508" i="1"/>
  <c r="Q507" i="1"/>
  <c r="Q506" i="1"/>
  <c r="Q505" i="1"/>
  <c r="R505" i="1" s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R489" i="1" s="1"/>
  <c r="Q488" i="1"/>
  <c r="Q487" i="1"/>
  <c r="Q486" i="1"/>
  <c r="Q485" i="1"/>
  <c r="Q484" i="1"/>
  <c r="Q483" i="1"/>
  <c r="Q482" i="1"/>
  <c r="Q481" i="1"/>
  <c r="R481" i="1" s="1"/>
  <c r="Q480" i="1"/>
  <c r="Q479" i="1"/>
  <c r="Q478" i="1"/>
  <c r="Q477" i="1"/>
  <c r="Q476" i="1"/>
  <c r="Q475" i="1"/>
  <c r="Q474" i="1"/>
  <c r="Q473" i="1"/>
  <c r="R473" i="1" s="1"/>
  <c r="Q472" i="1"/>
  <c r="Q471" i="1"/>
  <c r="Q470" i="1"/>
  <c r="Q469" i="1"/>
  <c r="Q468" i="1"/>
  <c r="Q467" i="1"/>
  <c r="Q466" i="1"/>
  <c r="Q465" i="1"/>
  <c r="R465" i="1" s="1"/>
  <c r="Q464" i="1"/>
  <c r="Q463" i="1"/>
  <c r="Q462" i="1"/>
  <c r="Q461" i="1"/>
  <c r="Q460" i="1"/>
  <c r="Q459" i="1"/>
  <c r="Q458" i="1"/>
  <c r="Q457" i="1"/>
  <c r="R457" i="1" s="1"/>
  <c r="Q456" i="1"/>
  <c r="Q455" i="1"/>
  <c r="Q454" i="1"/>
  <c r="Q453" i="1"/>
  <c r="Q452" i="1"/>
  <c r="Q451" i="1"/>
  <c r="Q450" i="1"/>
  <c r="Q449" i="1"/>
  <c r="R449" i="1" s="1"/>
  <c r="Q448" i="1"/>
  <c r="Q447" i="1"/>
  <c r="Q446" i="1"/>
  <c r="Q445" i="1"/>
  <c r="Q444" i="1"/>
  <c r="Q443" i="1"/>
  <c r="Q442" i="1"/>
  <c r="Q441" i="1"/>
  <c r="R441" i="1" s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R425" i="1" s="1"/>
  <c r="Q424" i="1"/>
  <c r="Q423" i="1"/>
  <c r="Q422" i="1"/>
  <c r="Q421" i="1"/>
  <c r="Q420" i="1"/>
  <c r="Q419" i="1"/>
  <c r="Q418" i="1"/>
  <c r="Q417" i="1"/>
  <c r="R417" i="1" s="1"/>
  <c r="Q416" i="1"/>
  <c r="Q415" i="1"/>
  <c r="Q414" i="1"/>
  <c r="Q413" i="1"/>
  <c r="Q412" i="1"/>
  <c r="Q411" i="1"/>
  <c r="Q410" i="1"/>
  <c r="Q409" i="1"/>
  <c r="R409" i="1" s="1"/>
  <c r="Q408" i="1"/>
  <c r="Q407" i="1"/>
  <c r="Q406" i="1"/>
  <c r="Q405" i="1"/>
  <c r="Q404" i="1"/>
  <c r="Q403" i="1"/>
  <c r="Q402" i="1"/>
  <c r="Q401" i="1"/>
  <c r="R401" i="1" s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R385" i="1" s="1"/>
  <c r="Q384" i="1"/>
  <c r="Q383" i="1"/>
  <c r="Q382" i="1"/>
  <c r="Q381" i="1"/>
  <c r="Q380" i="1"/>
  <c r="Q379" i="1"/>
  <c r="Q378" i="1"/>
  <c r="Q377" i="1"/>
  <c r="R377" i="1" s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R361" i="1" s="1"/>
  <c r="Q360" i="1"/>
  <c r="Q359" i="1"/>
  <c r="Q358" i="1"/>
  <c r="Q357" i="1"/>
  <c r="Q356" i="1"/>
  <c r="Q355" i="1"/>
  <c r="Q354" i="1"/>
  <c r="Q353" i="1"/>
  <c r="R353" i="1" s="1"/>
  <c r="Q352" i="1"/>
  <c r="Q351" i="1"/>
  <c r="Q350" i="1"/>
  <c r="Q349" i="1"/>
  <c r="Q348" i="1"/>
  <c r="Q347" i="1"/>
  <c r="Q346" i="1"/>
  <c r="Q345" i="1"/>
  <c r="R345" i="1" s="1"/>
  <c r="Q344" i="1"/>
  <c r="Q343" i="1"/>
  <c r="Q342" i="1"/>
  <c r="Q341" i="1"/>
  <c r="Q340" i="1"/>
  <c r="Q339" i="1"/>
  <c r="Q338" i="1"/>
  <c r="Q337" i="1"/>
  <c r="R337" i="1" s="1"/>
  <c r="Q336" i="1"/>
  <c r="Q335" i="1"/>
  <c r="Q334" i="1"/>
  <c r="Q333" i="1"/>
  <c r="Q332" i="1"/>
  <c r="Q331" i="1"/>
  <c r="Q330" i="1"/>
  <c r="Q329" i="1"/>
  <c r="R329" i="1" s="1"/>
  <c r="Q328" i="1"/>
  <c r="Q327" i="1"/>
  <c r="Q326" i="1"/>
  <c r="Q325" i="1"/>
  <c r="Q324" i="1"/>
  <c r="Q323" i="1"/>
  <c r="Q322" i="1"/>
  <c r="Q321" i="1"/>
  <c r="R321" i="1" s="1"/>
  <c r="Q320" i="1"/>
  <c r="Q319" i="1"/>
  <c r="Q318" i="1"/>
  <c r="Q317" i="1"/>
  <c r="Q316" i="1"/>
  <c r="Q315" i="1"/>
  <c r="Q314" i="1"/>
  <c r="Q313" i="1"/>
  <c r="R313" i="1" s="1"/>
  <c r="Q312" i="1"/>
  <c r="Q311" i="1"/>
  <c r="Q310" i="1"/>
  <c r="Q309" i="1"/>
  <c r="Q308" i="1"/>
  <c r="Q307" i="1"/>
  <c r="Q306" i="1"/>
  <c r="Q305" i="1"/>
  <c r="R305" i="1" s="1"/>
  <c r="Q304" i="1"/>
  <c r="Q303" i="1"/>
  <c r="Q302" i="1"/>
  <c r="Q301" i="1"/>
  <c r="Q300" i="1"/>
  <c r="Q299" i="1"/>
  <c r="Q298" i="1"/>
  <c r="Q297" i="1"/>
  <c r="R297" i="1" s="1"/>
  <c r="Q296" i="1"/>
  <c r="Q295" i="1"/>
  <c r="Q294" i="1"/>
  <c r="Q293" i="1"/>
  <c r="Q292" i="1"/>
  <c r="Q291" i="1"/>
  <c r="Q290" i="1"/>
  <c r="Q289" i="1"/>
  <c r="R289" i="1" s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R273" i="1" s="1"/>
  <c r="Q272" i="1"/>
  <c r="Q271" i="1"/>
  <c r="Q270" i="1"/>
  <c r="Q269" i="1"/>
  <c r="Q268" i="1"/>
  <c r="Q267" i="1"/>
  <c r="Q266" i="1"/>
  <c r="Q265" i="1"/>
  <c r="R265" i="1" s="1"/>
  <c r="Q264" i="1"/>
  <c r="Q263" i="1"/>
  <c r="Q262" i="1"/>
  <c r="Q261" i="1"/>
  <c r="Q260" i="1"/>
  <c r="Q259" i="1"/>
  <c r="Q258" i="1"/>
  <c r="Q257" i="1"/>
  <c r="R257" i="1" s="1"/>
  <c r="Q256" i="1"/>
  <c r="Q255" i="1"/>
  <c r="Q254" i="1"/>
  <c r="Q253" i="1"/>
  <c r="Q252" i="1"/>
  <c r="Q251" i="1"/>
  <c r="Q250" i="1"/>
  <c r="Q249" i="1"/>
  <c r="R249" i="1" s="1"/>
  <c r="Q248" i="1"/>
  <c r="Q247" i="1"/>
  <c r="Q246" i="1"/>
  <c r="Q245" i="1"/>
  <c r="Q244" i="1"/>
  <c r="Q243" i="1"/>
  <c r="Q242" i="1"/>
  <c r="Q241" i="1"/>
  <c r="R241" i="1" s="1"/>
  <c r="Q240" i="1"/>
  <c r="Q239" i="1"/>
  <c r="Q238" i="1"/>
  <c r="Q237" i="1"/>
  <c r="Q236" i="1"/>
  <c r="Q235" i="1"/>
  <c r="Q234" i="1"/>
  <c r="Q233" i="1"/>
  <c r="R233" i="1" s="1"/>
  <c r="Q232" i="1"/>
  <c r="Q231" i="1"/>
  <c r="Q230" i="1"/>
  <c r="Q229" i="1"/>
  <c r="Q228" i="1"/>
  <c r="Q227" i="1"/>
  <c r="Q226" i="1"/>
  <c r="Q225" i="1"/>
  <c r="R225" i="1" s="1"/>
  <c r="Q224" i="1"/>
  <c r="Q223" i="1"/>
  <c r="Q222" i="1"/>
  <c r="Q221" i="1"/>
  <c r="Q220" i="1"/>
  <c r="Q219" i="1"/>
  <c r="Q218" i="1"/>
  <c r="Q217" i="1"/>
  <c r="R217" i="1" s="1"/>
  <c r="Q216" i="1"/>
  <c r="Q215" i="1"/>
  <c r="Q214" i="1"/>
  <c r="Q213" i="1"/>
  <c r="Q212" i="1"/>
  <c r="Q211" i="1"/>
  <c r="Q210" i="1"/>
  <c r="Q209" i="1"/>
  <c r="R209" i="1" s="1"/>
  <c r="Q208" i="1"/>
  <c r="Q207" i="1"/>
  <c r="Q206" i="1"/>
  <c r="Q205" i="1"/>
  <c r="Q204" i="1"/>
  <c r="Q203" i="1"/>
  <c r="Q202" i="1"/>
  <c r="Q201" i="1"/>
  <c r="R201" i="1" s="1"/>
  <c r="Q200" i="1"/>
  <c r="Q199" i="1"/>
  <c r="Q198" i="1"/>
  <c r="Q197" i="1"/>
  <c r="Q196" i="1"/>
  <c r="Q195" i="1"/>
  <c r="Q194" i="1"/>
  <c r="Q193" i="1"/>
  <c r="R193" i="1" s="1"/>
  <c r="Q192" i="1"/>
  <c r="Q191" i="1"/>
  <c r="Q190" i="1"/>
  <c r="Q189" i="1"/>
  <c r="Q188" i="1"/>
  <c r="Q187" i="1"/>
  <c r="Q186" i="1"/>
  <c r="Q185" i="1"/>
  <c r="R185" i="1" s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R161" i="1" s="1"/>
  <c r="Q160" i="1"/>
  <c r="Q159" i="1"/>
  <c r="Q158" i="1"/>
  <c r="Q157" i="1"/>
  <c r="Q156" i="1"/>
  <c r="Q155" i="1"/>
  <c r="Q154" i="1"/>
  <c r="Q153" i="1"/>
  <c r="R153" i="1" s="1"/>
  <c r="Q152" i="1"/>
  <c r="Q151" i="1"/>
  <c r="Q150" i="1"/>
  <c r="Q149" i="1"/>
  <c r="Q148" i="1"/>
  <c r="Q147" i="1"/>
  <c r="Q146" i="1"/>
  <c r="Q145" i="1"/>
  <c r="R145" i="1" s="1"/>
  <c r="Q144" i="1"/>
  <c r="Q143" i="1"/>
  <c r="Q142" i="1"/>
  <c r="Q141" i="1"/>
  <c r="Q140" i="1"/>
  <c r="Q139" i="1"/>
  <c r="Q138" i="1"/>
  <c r="Q137" i="1"/>
  <c r="R137" i="1" s="1"/>
  <c r="Q136" i="1"/>
  <c r="Q135" i="1"/>
  <c r="Q134" i="1"/>
  <c r="Q133" i="1"/>
  <c r="Q132" i="1"/>
  <c r="Q131" i="1"/>
  <c r="Q130" i="1"/>
  <c r="Q129" i="1"/>
  <c r="R129" i="1" s="1"/>
  <c r="Q128" i="1"/>
  <c r="Q127" i="1"/>
  <c r="Q126" i="1"/>
  <c r="Q125" i="1"/>
  <c r="Q124" i="1"/>
  <c r="Q123" i="1"/>
  <c r="Q122" i="1"/>
  <c r="Q121" i="1"/>
  <c r="R121" i="1" s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R105" i="1" s="1"/>
  <c r="Q104" i="1"/>
  <c r="Q103" i="1"/>
  <c r="Q102" i="1"/>
  <c r="Q101" i="1"/>
  <c r="Q100" i="1"/>
  <c r="Q99" i="1"/>
  <c r="Q98" i="1"/>
  <c r="Q97" i="1"/>
  <c r="R97" i="1" s="1"/>
  <c r="Q96" i="1"/>
  <c r="Q95" i="1"/>
  <c r="Q94" i="1"/>
  <c r="Q93" i="1"/>
  <c r="Q92" i="1"/>
  <c r="Q91" i="1"/>
  <c r="Q90" i="1"/>
  <c r="Q89" i="1"/>
  <c r="R89" i="1" s="1"/>
  <c r="Q88" i="1"/>
  <c r="Q87" i="1"/>
  <c r="Q86" i="1"/>
  <c r="Q85" i="1"/>
  <c r="Q84" i="1"/>
  <c r="Q83" i="1"/>
  <c r="Q82" i="1"/>
  <c r="Q81" i="1"/>
  <c r="R81" i="1" s="1"/>
  <c r="Q80" i="1"/>
  <c r="Q79" i="1"/>
  <c r="Q78" i="1"/>
  <c r="Q77" i="1"/>
  <c r="Q76" i="1"/>
  <c r="Q75" i="1"/>
  <c r="Q74" i="1"/>
  <c r="Q73" i="1"/>
  <c r="R73" i="1" s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R57" i="1" s="1"/>
  <c r="Q56" i="1"/>
  <c r="Q55" i="1"/>
  <c r="Q54" i="1"/>
  <c r="Q53" i="1"/>
  <c r="Q52" i="1"/>
  <c r="Q51" i="1"/>
  <c r="Q50" i="1"/>
  <c r="Q49" i="1"/>
  <c r="R49" i="1" s="1"/>
  <c r="Q48" i="1"/>
  <c r="Q47" i="1"/>
  <c r="Q46" i="1"/>
  <c r="Q45" i="1"/>
  <c r="Q44" i="1"/>
  <c r="Q43" i="1"/>
  <c r="Q42" i="1"/>
  <c r="Q41" i="1"/>
  <c r="R41" i="1" s="1"/>
  <c r="Q40" i="1"/>
  <c r="Q39" i="1"/>
  <c r="Q38" i="1"/>
  <c r="Q37" i="1"/>
  <c r="Q36" i="1"/>
  <c r="Q35" i="1"/>
  <c r="Q34" i="1"/>
  <c r="Q33" i="1"/>
  <c r="R33" i="1" s="1"/>
  <c r="Q32" i="1"/>
  <c r="Q31" i="1"/>
  <c r="Q30" i="1"/>
  <c r="Q29" i="1"/>
  <c r="Q28" i="1"/>
  <c r="Q27" i="1"/>
  <c r="Q26" i="1"/>
  <c r="Q25" i="1"/>
  <c r="R25" i="1" s="1"/>
  <c r="Q24" i="1"/>
  <c r="Q23" i="1"/>
  <c r="Q22" i="1"/>
  <c r="Q21" i="1"/>
  <c r="Q20" i="1"/>
  <c r="Q19" i="1"/>
  <c r="Q18" i="1"/>
  <c r="Q17" i="1"/>
  <c r="R17" i="1" s="1"/>
  <c r="Q16" i="1"/>
  <c r="Q15" i="1"/>
  <c r="Q14" i="1"/>
  <c r="Q13" i="1"/>
  <c r="Q12" i="1"/>
  <c r="Q11" i="1"/>
  <c r="Q10" i="1"/>
  <c r="Q9" i="1"/>
  <c r="R9" i="1" s="1"/>
  <c r="Q8" i="1"/>
  <c r="O902" i="1"/>
  <c r="O901" i="1"/>
  <c r="O900" i="1"/>
  <c r="O899" i="1"/>
  <c r="O898" i="1"/>
  <c r="P898" i="1" s="1"/>
  <c r="O897" i="1"/>
  <c r="P897" i="1" s="1"/>
  <c r="O896" i="1"/>
  <c r="O895" i="1"/>
  <c r="P895" i="1" s="1"/>
  <c r="O894" i="1"/>
  <c r="O893" i="1"/>
  <c r="O892" i="1"/>
  <c r="O891" i="1"/>
  <c r="O890" i="1"/>
  <c r="P890" i="1" s="1"/>
  <c r="O889" i="1"/>
  <c r="P889" i="1" s="1"/>
  <c r="O888" i="1"/>
  <c r="O887" i="1"/>
  <c r="P887" i="1" s="1"/>
  <c r="O886" i="1"/>
  <c r="O885" i="1"/>
  <c r="O884" i="1"/>
  <c r="O883" i="1"/>
  <c r="O882" i="1"/>
  <c r="P882" i="1" s="1"/>
  <c r="O881" i="1"/>
  <c r="P881" i="1" s="1"/>
  <c r="O880" i="1"/>
  <c r="O879" i="1"/>
  <c r="P879" i="1" s="1"/>
  <c r="O878" i="1"/>
  <c r="O877" i="1"/>
  <c r="O876" i="1"/>
  <c r="O875" i="1"/>
  <c r="O874" i="1"/>
  <c r="O873" i="1"/>
  <c r="P873" i="1" s="1"/>
  <c r="O872" i="1"/>
  <c r="O871" i="1"/>
  <c r="P871" i="1" s="1"/>
  <c r="O870" i="1"/>
  <c r="O869" i="1"/>
  <c r="O868" i="1"/>
  <c r="O867" i="1"/>
  <c r="O866" i="1"/>
  <c r="P866" i="1" s="1"/>
  <c r="O865" i="1"/>
  <c r="P865" i="1" s="1"/>
  <c r="O864" i="1"/>
  <c r="O863" i="1"/>
  <c r="O862" i="1"/>
  <c r="O861" i="1"/>
  <c r="O860" i="1"/>
  <c r="O859" i="1"/>
  <c r="O858" i="1"/>
  <c r="O857" i="1"/>
  <c r="O856" i="1"/>
  <c r="O855" i="1"/>
  <c r="P855" i="1" s="1"/>
  <c r="O854" i="1"/>
  <c r="O853" i="1"/>
  <c r="O852" i="1"/>
  <c r="O851" i="1"/>
  <c r="O850" i="1"/>
  <c r="P850" i="1" s="1"/>
  <c r="O849" i="1"/>
  <c r="P849" i="1" s="1"/>
  <c r="O848" i="1"/>
  <c r="O847" i="1"/>
  <c r="P847" i="1" s="1"/>
  <c r="O846" i="1"/>
  <c r="O845" i="1"/>
  <c r="O844" i="1"/>
  <c r="O843" i="1"/>
  <c r="O842" i="1"/>
  <c r="P842" i="1" s="1"/>
  <c r="O841" i="1"/>
  <c r="P841" i="1" s="1"/>
  <c r="O840" i="1"/>
  <c r="O839" i="1"/>
  <c r="O838" i="1"/>
  <c r="O837" i="1"/>
  <c r="O836" i="1"/>
  <c r="O835" i="1"/>
  <c r="O834" i="1"/>
  <c r="P834" i="1" s="1"/>
  <c r="O833" i="1"/>
  <c r="P833" i="1" s="1"/>
  <c r="O832" i="1"/>
  <c r="O831" i="1"/>
  <c r="P831" i="1" s="1"/>
  <c r="O830" i="1"/>
  <c r="O829" i="1"/>
  <c r="O828" i="1"/>
  <c r="O827" i="1"/>
  <c r="O826" i="1"/>
  <c r="P826" i="1" s="1"/>
  <c r="O825" i="1"/>
  <c r="O824" i="1"/>
  <c r="O823" i="1"/>
  <c r="O822" i="1"/>
  <c r="O821" i="1"/>
  <c r="O820" i="1"/>
  <c r="O819" i="1"/>
  <c r="O818" i="1"/>
  <c r="O817" i="1"/>
  <c r="P817" i="1" s="1"/>
  <c r="O816" i="1"/>
  <c r="O815" i="1"/>
  <c r="P815" i="1" s="1"/>
  <c r="O814" i="1"/>
  <c r="O813" i="1"/>
  <c r="O812" i="1"/>
  <c r="O811" i="1"/>
  <c r="O810" i="1"/>
  <c r="P810" i="1" s="1"/>
  <c r="O809" i="1"/>
  <c r="O808" i="1"/>
  <c r="O807" i="1"/>
  <c r="P807" i="1" s="1"/>
  <c r="O806" i="1"/>
  <c r="O805" i="1"/>
  <c r="O804" i="1"/>
  <c r="O803" i="1"/>
  <c r="O802" i="1"/>
  <c r="O801" i="1"/>
  <c r="P801" i="1" s="1"/>
  <c r="O800" i="1"/>
  <c r="O799" i="1"/>
  <c r="P799" i="1" s="1"/>
  <c r="O798" i="1"/>
  <c r="O797" i="1"/>
  <c r="O796" i="1"/>
  <c r="O795" i="1"/>
  <c r="O794" i="1"/>
  <c r="P794" i="1" s="1"/>
  <c r="O793" i="1"/>
  <c r="P793" i="1" s="1"/>
  <c r="O792" i="1"/>
  <c r="O791" i="1"/>
  <c r="O790" i="1"/>
  <c r="O789" i="1"/>
  <c r="O788" i="1"/>
  <c r="O787" i="1"/>
  <c r="O786" i="1"/>
  <c r="O785" i="1"/>
  <c r="P785" i="1" s="1"/>
  <c r="O784" i="1"/>
  <c r="O783" i="1"/>
  <c r="P783" i="1" s="1"/>
  <c r="O782" i="1"/>
  <c r="O781" i="1"/>
  <c r="O780" i="1"/>
  <c r="O779" i="1"/>
  <c r="O778" i="1"/>
  <c r="O777" i="1"/>
  <c r="P777" i="1" s="1"/>
  <c r="O776" i="1"/>
  <c r="O775" i="1"/>
  <c r="P775" i="1" s="1"/>
  <c r="O774" i="1"/>
  <c r="O773" i="1"/>
  <c r="O772" i="1"/>
  <c r="O771" i="1"/>
  <c r="O770" i="1"/>
  <c r="P770" i="1" s="1"/>
  <c r="O769" i="1"/>
  <c r="P769" i="1" s="1"/>
  <c r="O768" i="1"/>
  <c r="O767" i="1"/>
  <c r="P767" i="1" s="1"/>
  <c r="O766" i="1"/>
  <c r="O765" i="1"/>
  <c r="O764" i="1"/>
  <c r="O763" i="1"/>
  <c r="O762" i="1"/>
  <c r="O761" i="1"/>
  <c r="P761" i="1" s="1"/>
  <c r="O760" i="1"/>
  <c r="O759" i="1"/>
  <c r="P759" i="1" s="1"/>
  <c r="O758" i="1"/>
  <c r="O757" i="1"/>
  <c r="O756" i="1"/>
  <c r="O755" i="1"/>
  <c r="O754" i="1"/>
  <c r="P754" i="1" s="1"/>
  <c r="O753" i="1"/>
  <c r="P753" i="1" s="1"/>
  <c r="O752" i="1"/>
  <c r="O751" i="1"/>
  <c r="P751" i="1" s="1"/>
  <c r="O750" i="1"/>
  <c r="O749" i="1"/>
  <c r="O748" i="1"/>
  <c r="O747" i="1"/>
  <c r="O746" i="1"/>
  <c r="O745" i="1"/>
  <c r="P745" i="1" s="1"/>
  <c r="O744" i="1"/>
  <c r="O743" i="1"/>
  <c r="O742" i="1"/>
  <c r="O741" i="1"/>
  <c r="O740" i="1"/>
  <c r="O739" i="1"/>
  <c r="O738" i="1"/>
  <c r="O737" i="1"/>
  <c r="P737" i="1" s="1"/>
  <c r="O736" i="1"/>
  <c r="O735" i="1"/>
  <c r="P735" i="1" s="1"/>
  <c r="O734" i="1"/>
  <c r="O733" i="1"/>
  <c r="O732" i="1"/>
  <c r="O731" i="1"/>
  <c r="O730" i="1"/>
  <c r="P730" i="1" s="1"/>
  <c r="O729" i="1"/>
  <c r="P729" i="1" s="1"/>
  <c r="O728" i="1"/>
  <c r="O727" i="1"/>
  <c r="O726" i="1"/>
  <c r="O725" i="1"/>
  <c r="O724" i="1"/>
  <c r="O723" i="1"/>
  <c r="O722" i="1"/>
  <c r="P722" i="1" s="1"/>
  <c r="O721" i="1"/>
  <c r="O720" i="1"/>
  <c r="O719" i="1"/>
  <c r="O718" i="1"/>
  <c r="O717" i="1"/>
  <c r="O716" i="1"/>
  <c r="O715" i="1"/>
  <c r="O714" i="1"/>
  <c r="O713" i="1"/>
  <c r="P713" i="1" s="1"/>
  <c r="O712" i="1"/>
  <c r="O711" i="1"/>
  <c r="P711" i="1" s="1"/>
  <c r="O710" i="1"/>
  <c r="O709" i="1"/>
  <c r="O708" i="1"/>
  <c r="O707" i="1"/>
  <c r="O706" i="1"/>
  <c r="P706" i="1" s="1"/>
  <c r="O705" i="1"/>
  <c r="P705" i="1" s="1"/>
  <c r="O704" i="1"/>
  <c r="O703" i="1"/>
  <c r="P703" i="1" s="1"/>
  <c r="O702" i="1"/>
  <c r="O701" i="1"/>
  <c r="O700" i="1"/>
  <c r="O699" i="1"/>
  <c r="O698" i="1"/>
  <c r="P698" i="1" s="1"/>
  <c r="O697" i="1"/>
  <c r="P697" i="1" s="1"/>
  <c r="O696" i="1"/>
  <c r="O695" i="1"/>
  <c r="P695" i="1" s="1"/>
  <c r="O694" i="1"/>
  <c r="O693" i="1"/>
  <c r="O692" i="1"/>
  <c r="O691" i="1"/>
  <c r="O690" i="1"/>
  <c r="O689" i="1"/>
  <c r="P689" i="1" s="1"/>
  <c r="O688" i="1"/>
  <c r="O687" i="1"/>
  <c r="O686" i="1"/>
  <c r="O685" i="1"/>
  <c r="O684" i="1"/>
  <c r="O683" i="1"/>
  <c r="O682" i="1"/>
  <c r="O681" i="1"/>
  <c r="O680" i="1"/>
  <c r="O679" i="1"/>
  <c r="P679" i="1" s="1"/>
  <c r="O678" i="1"/>
  <c r="O677" i="1"/>
  <c r="O676" i="1"/>
  <c r="O675" i="1"/>
  <c r="O674" i="1"/>
  <c r="P674" i="1" s="1"/>
  <c r="O673" i="1"/>
  <c r="P673" i="1" s="1"/>
  <c r="O672" i="1"/>
  <c r="O671" i="1"/>
  <c r="O670" i="1"/>
  <c r="O669" i="1"/>
  <c r="O668" i="1"/>
  <c r="O667" i="1"/>
  <c r="O666" i="1"/>
  <c r="P666" i="1" s="1"/>
  <c r="O665" i="1"/>
  <c r="P665" i="1" s="1"/>
  <c r="O664" i="1"/>
  <c r="O663" i="1"/>
  <c r="O662" i="1"/>
  <c r="O661" i="1"/>
  <c r="O660" i="1"/>
  <c r="O659" i="1"/>
  <c r="O658" i="1"/>
  <c r="P658" i="1" s="1"/>
  <c r="O657" i="1"/>
  <c r="P657" i="1" s="1"/>
  <c r="O656" i="1"/>
  <c r="O655" i="1"/>
  <c r="O654" i="1"/>
  <c r="O653" i="1"/>
  <c r="O652" i="1"/>
  <c r="O651" i="1"/>
  <c r="O650" i="1"/>
  <c r="P650" i="1" s="1"/>
  <c r="O649" i="1"/>
  <c r="P649" i="1" s="1"/>
  <c r="O648" i="1"/>
  <c r="O647" i="1"/>
  <c r="P647" i="1" s="1"/>
  <c r="O646" i="1"/>
  <c r="O645" i="1"/>
  <c r="O644" i="1"/>
  <c r="O643" i="1"/>
  <c r="O642" i="1"/>
  <c r="O641" i="1"/>
  <c r="P641" i="1" s="1"/>
  <c r="O640" i="1"/>
  <c r="O639" i="1"/>
  <c r="P639" i="1" s="1"/>
  <c r="O638" i="1"/>
  <c r="O637" i="1"/>
  <c r="O636" i="1"/>
  <c r="O635" i="1"/>
  <c r="O634" i="1"/>
  <c r="O633" i="1"/>
  <c r="O632" i="1"/>
  <c r="O631" i="1"/>
  <c r="P631" i="1" s="1"/>
  <c r="O630" i="1"/>
  <c r="O629" i="1"/>
  <c r="O628" i="1"/>
  <c r="O627" i="1"/>
  <c r="O626" i="1"/>
  <c r="O625" i="1"/>
  <c r="O624" i="1"/>
  <c r="O623" i="1"/>
  <c r="P623" i="1" s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P607" i="1" s="1"/>
  <c r="O606" i="1"/>
  <c r="O605" i="1"/>
  <c r="O604" i="1"/>
  <c r="O603" i="1"/>
  <c r="O602" i="1"/>
  <c r="P602" i="1" s="1"/>
  <c r="O601" i="1"/>
  <c r="P601" i="1" s="1"/>
  <c r="O600" i="1"/>
  <c r="O599" i="1"/>
  <c r="P599" i="1" s="1"/>
  <c r="O598" i="1"/>
  <c r="O597" i="1"/>
  <c r="O596" i="1"/>
  <c r="O595" i="1"/>
  <c r="O594" i="1"/>
  <c r="O593" i="1"/>
  <c r="P593" i="1" s="1"/>
  <c r="O592" i="1"/>
  <c r="O591" i="1"/>
  <c r="P591" i="1" s="1"/>
  <c r="O590" i="1"/>
  <c r="O589" i="1"/>
  <c r="O588" i="1"/>
  <c r="O587" i="1"/>
  <c r="O586" i="1"/>
  <c r="O585" i="1"/>
  <c r="P585" i="1" s="1"/>
  <c r="O584" i="1"/>
  <c r="O583" i="1"/>
  <c r="P583" i="1" s="1"/>
  <c r="O582" i="1"/>
  <c r="O581" i="1"/>
  <c r="O580" i="1"/>
  <c r="O579" i="1"/>
  <c r="O578" i="1"/>
  <c r="O577" i="1"/>
  <c r="P577" i="1" s="1"/>
  <c r="O576" i="1"/>
  <c r="O575" i="1"/>
  <c r="P575" i="1" s="1"/>
  <c r="O574" i="1"/>
  <c r="O573" i="1"/>
  <c r="O572" i="1"/>
  <c r="O571" i="1"/>
  <c r="O570" i="1"/>
  <c r="P570" i="1" s="1"/>
  <c r="O569" i="1"/>
  <c r="P569" i="1" s="1"/>
  <c r="O568" i="1"/>
  <c r="O567" i="1"/>
  <c r="P567" i="1" s="1"/>
  <c r="O566" i="1"/>
  <c r="O565" i="1"/>
  <c r="O564" i="1"/>
  <c r="O563" i="1"/>
  <c r="O562" i="1"/>
  <c r="P562" i="1" s="1"/>
  <c r="O561" i="1"/>
  <c r="P561" i="1" s="1"/>
  <c r="O560" i="1"/>
  <c r="O559" i="1"/>
  <c r="O558" i="1"/>
  <c r="O557" i="1"/>
  <c r="O556" i="1"/>
  <c r="O555" i="1"/>
  <c r="O554" i="1"/>
  <c r="O553" i="1"/>
  <c r="P553" i="1" s="1"/>
  <c r="O552" i="1"/>
  <c r="O551" i="1"/>
  <c r="O550" i="1"/>
  <c r="O549" i="1"/>
  <c r="O548" i="1"/>
  <c r="O547" i="1"/>
  <c r="O546" i="1"/>
  <c r="P546" i="1" s="1"/>
  <c r="O545" i="1"/>
  <c r="P545" i="1" s="1"/>
  <c r="O544" i="1"/>
  <c r="O543" i="1"/>
  <c r="P543" i="1" s="1"/>
  <c r="O542" i="1"/>
  <c r="O541" i="1"/>
  <c r="O540" i="1"/>
  <c r="O539" i="1"/>
  <c r="O538" i="1"/>
  <c r="P538" i="1" s="1"/>
  <c r="O537" i="1"/>
  <c r="O536" i="1"/>
  <c r="O535" i="1"/>
  <c r="O534" i="1"/>
  <c r="O533" i="1"/>
  <c r="O532" i="1"/>
  <c r="O531" i="1"/>
  <c r="O530" i="1"/>
  <c r="P530" i="1" s="1"/>
  <c r="O529" i="1"/>
  <c r="P529" i="1" s="1"/>
  <c r="O528" i="1"/>
  <c r="O527" i="1"/>
  <c r="P527" i="1" s="1"/>
  <c r="O526" i="1"/>
  <c r="O525" i="1"/>
  <c r="O524" i="1"/>
  <c r="O523" i="1"/>
  <c r="O522" i="1"/>
  <c r="O521" i="1"/>
  <c r="P521" i="1" s="1"/>
  <c r="O520" i="1"/>
  <c r="O519" i="1"/>
  <c r="P519" i="1" s="1"/>
  <c r="O518" i="1"/>
  <c r="O517" i="1"/>
  <c r="O516" i="1"/>
  <c r="O515" i="1"/>
  <c r="O514" i="1"/>
  <c r="O513" i="1"/>
  <c r="P513" i="1" s="1"/>
  <c r="O512" i="1"/>
  <c r="O511" i="1"/>
  <c r="P511" i="1" s="1"/>
  <c r="O510" i="1"/>
  <c r="O509" i="1"/>
  <c r="O508" i="1"/>
  <c r="O507" i="1"/>
  <c r="O506" i="1"/>
  <c r="P506" i="1" s="1"/>
  <c r="O505" i="1"/>
  <c r="P505" i="1" s="1"/>
  <c r="O504" i="1"/>
  <c r="O503" i="1"/>
  <c r="P503" i="1" s="1"/>
  <c r="O502" i="1"/>
  <c r="O501" i="1"/>
  <c r="O500" i="1"/>
  <c r="O499" i="1"/>
  <c r="O498" i="1"/>
  <c r="O497" i="1"/>
  <c r="P497" i="1" s="1"/>
  <c r="O496" i="1"/>
  <c r="O495" i="1"/>
  <c r="P495" i="1" s="1"/>
  <c r="O494" i="1"/>
  <c r="O493" i="1"/>
  <c r="O492" i="1"/>
  <c r="O491" i="1"/>
  <c r="O490" i="1"/>
  <c r="O489" i="1"/>
  <c r="P489" i="1" s="1"/>
  <c r="O488" i="1"/>
  <c r="O487" i="1"/>
  <c r="P487" i="1" s="1"/>
  <c r="O486" i="1"/>
  <c r="O485" i="1"/>
  <c r="O484" i="1"/>
  <c r="O483" i="1"/>
  <c r="O482" i="1"/>
  <c r="P482" i="1" s="1"/>
  <c r="O481" i="1"/>
  <c r="O480" i="1"/>
  <c r="O479" i="1"/>
  <c r="P479" i="1" s="1"/>
  <c r="O478" i="1"/>
  <c r="O477" i="1"/>
  <c r="O476" i="1"/>
  <c r="O475" i="1"/>
  <c r="O474" i="1"/>
  <c r="P474" i="1" s="1"/>
  <c r="O473" i="1"/>
  <c r="O472" i="1"/>
  <c r="O471" i="1"/>
  <c r="P471" i="1" s="1"/>
  <c r="O470" i="1"/>
  <c r="O469" i="1"/>
  <c r="O468" i="1"/>
  <c r="O467" i="1"/>
  <c r="O466" i="1"/>
  <c r="P466" i="1" s="1"/>
  <c r="O465" i="1"/>
  <c r="P465" i="1" s="1"/>
  <c r="O464" i="1"/>
  <c r="O463" i="1"/>
  <c r="P463" i="1" s="1"/>
  <c r="O462" i="1"/>
  <c r="O461" i="1"/>
  <c r="O460" i="1"/>
  <c r="O459" i="1"/>
  <c r="O458" i="1"/>
  <c r="P458" i="1" s="1"/>
  <c r="O457" i="1"/>
  <c r="P457" i="1" s="1"/>
  <c r="O456" i="1"/>
  <c r="O455" i="1"/>
  <c r="O454" i="1"/>
  <c r="O453" i="1"/>
  <c r="O452" i="1"/>
  <c r="O451" i="1"/>
  <c r="O450" i="1"/>
  <c r="P450" i="1" s="1"/>
  <c r="O449" i="1"/>
  <c r="P449" i="1" s="1"/>
  <c r="O448" i="1"/>
  <c r="O447" i="1"/>
  <c r="P447" i="1" s="1"/>
  <c r="O446" i="1"/>
  <c r="O445" i="1"/>
  <c r="O444" i="1"/>
  <c r="O443" i="1"/>
  <c r="O442" i="1"/>
  <c r="P442" i="1" s="1"/>
  <c r="O441" i="1"/>
  <c r="P441" i="1" s="1"/>
  <c r="O440" i="1"/>
  <c r="O439" i="1"/>
  <c r="O438" i="1"/>
  <c r="O437" i="1"/>
  <c r="O436" i="1"/>
  <c r="O435" i="1"/>
  <c r="O434" i="1"/>
  <c r="P434" i="1" s="1"/>
  <c r="O433" i="1"/>
  <c r="P433" i="1" s="1"/>
  <c r="O432" i="1"/>
  <c r="O431" i="1"/>
  <c r="O430" i="1"/>
  <c r="O429" i="1"/>
  <c r="O428" i="1"/>
  <c r="O427" i="1"/>
  <c r="O426" i="1"/>
  <c r="P426" i="1" s="1"/>
  <c r="O425" i="1"/>
  <c r="P425" i="1" s="1"/>
  <c r="O424" i="1"/>
  <c r="O423" i="1"/>
  <c r="P423" i="1" s="1"/>
  <c r="O422" i="1"/>
  <c r="O421" i="1"/>
  <c r="O420" i="1"/>
  <c r="O419" i="1"/>
  <c r="O418" i="1"/>
  <c r="P418" i="1" s="1"/>
  <c r="O417" i="1"/>
  <c r="P417" i="1" s="1"/>
  <c r="O416" i="1"/>
  <c r="O415" i="1"/>
  <c r="O414" i="1"/>
  <c r="O413" i="1"/>
  <c r="O412" i="1"/>
  <c r="O411" i="1"/>
  <c r="O410" i="1"/>
  <c r="P410" i="1" s="1"/>
  <c r="O409" i="1"/>
  <c r="P409" i="1" s="1"/>
  <c r="O408" i="1"/>
  <c r="O407" i="1"/>
  <c r="P407" i="1" s="1"/>
  <c r="O406" i="1"/>
  <c r="O405" i="1"/>
  <c r="O404" i="1"/>
  <c r="O403" i="1"/>
  <c r="O402" i="1"/>
  <c r="P402" i="1" s="1"/>
  <c r="O401" i="1"/>
  <c r="P401" i="1" s="1"/>
  <c r="O400" i="1"/>
  <c r="O399" i="1"/>
  <c r="P399" i="1" s="1"/>
  <c r="O398" i="1"/>
  <c r="O397" i="1"/>
  <c r="O396" i="1"/>
  <c r="O395" i="1"/>
  <c r="O394" i="1"/>
  <c r="P394" i="1" s="1"/>
  <c r="O393" i="1"/>
  <c r="P393" i="1" s="1"/>
  <c r="O392" i="1"/>
  <c r="O391" i="1"/>
  <c r="P391" i="1" s="1"/>
  <c r="O390" i="1"/>
  <c r="O389" i="1"/>
  <c r="O388" i="1"/>
  <c r="O387" i="1"/>
  <c r="O386" i="1"/>
  <c r="P386" i="1" s="1"/>
  <c r="O385" i="1"/>
  <c r="P385" i="1" s="1"/>
  <c r="O384" i="1"/>
  <c r="O383" i="1"/>
  <c r="P383" i="1" s="1"/>
  <c r="O382" i="1"/>
  <c r="O381" i="1"/>
  <c r="O380" i="1"/>
  <c r="O379" i="1"/>
  <c r="O378" i="1"/>
  <c r="P378" i="1" s="1"/>
  <c r="O377" i="1"/>
  <c r="P377" i="1" s="1"/>
  <c r="O376" i="1"/>
  <c r="O375" i="1"/>
  <c r="P375" i="1" s="1"/>
  <c r="O374" i="1"/>
  <c r="O373" i="1"/>
  <c r="O372" i="1"/>
  <c r="O371" i="1"/>
  <c r="O370" i="1"/>
  <c r="O369" i="1"/>
  <c r="P369" i="1" s="1"/>
  <c r="O368" i="1"/>
  <c r="O367" i="1"/>
  <c r="P367" i="1" s="1"/>
  <c r="O366" i="1"/>
  <c r="O365" i="1"/>
  <c r="O364" i="1"/>
  <c r="O363" i="1"/>
  <c r="O362" i="1"/>
  <c r="O361" i="1"/>
  <c r="O360" i="1"/>
  <c r="O359" i="1"/>
  <c r="P359" i="1" s="1"/>
  <c r="O358" i="1"/>
  <c r="O357" i="1"/>
  <c r="O356" i="1"/>
  <c r="O355" i="1"/>
  <c r="O354" i="1"/>
  <c r="O353" i="1"/>
  <c r="O352" i="1"/>
  <c r="O351" i="1"/>
  <c r="P351" i="1" s="1"/>
  <c r="O350" i="1"/>
  <c r="O349" i="1"/>
  <c r="O348" i="1"/>
  <c r="O347" i="1"/>
  <c r="O346" i="1"/>
  <c r="P346" i="1" s="1"/>
  <c r="O345" i="1"/>
  <c r="P345" i="1" s="1"/>
  <c r="O344" i="1"/>
  <c r="O343" i="1"/>
  <c r="O342" i="1"/>
  <c r="O341" i="1"/>
  <c r="O340" i="1"/>
  <c r="O339" i="1"/>
  <c r="O338" i="1"/>
  <c r="O337" i="1"/>
  <c r="O336" i="1"/>
  <c r="O335" i="1"/>
  <c r="P335" i="1" s="1"/>
  <c r="O334" i="1"/>
  <c r="O333" i="1"/>
  <c r="O332" i="1"/>
  <c r="O331" i="1"/>
  <c r="O330" i="1"/>
  <c r="P330" i="1" s="1"/>
  <c r="O329" i="1"/>
  <c r="O328" i="1"/>
  <c r="O327" i="1"/>
  <c r="P327" i="1" s="1"/>
  <c r="O326" i="1"/>
  <c r="O325" i="1"/>
  <c r="O324" i="1"/>
  <c r="O323" i="1"/>
  <c r="O322" i="1"/>
  <c r="O321" i="1"/>
  <c r="P321" i="1" s="1"/>
  <c r="O320" i="1"/>
  <c r="O319" i="1"/>
  <c r="P319" i="1" s="1"/>
  <c r="O318" i="1"/>
  <c r="O317" i="1"/>
  <c r="O316" i="1"/>
  <c r="O315" i="1"/>
  <c r="O314" i="1"/>
  <c r="O313" i="1"/>
  <c r="O312" i="1"/>
  <c r="O311" i="1"/>
  <c r="P311" i="1" s="1"/>
  <c r="O310" i="1"/>
  <c r="O309" i="1"/>
  <c r="O308" i="1"/>
  <c r="O307" i="1"/>
  <c r="O306" i="1"/>
  <c r="O305" i="1"/>
  <c r="P305" i="1" s="1"/>
  <c r="O304" i="1"/>
  <c r="O303" i="1"/>
  <c r="P303" i="1" s="1"/>
  <c r="O302" i="1"/>
  <c r="O301" i="1"/>
  <c r="O300" i="1"/>
  <c r="O299" i="1"/>
  <c r="O298" i="1"/>
  <c r="P298" i="1" s="1"/>
  <c r="O297" i="1"/>
  <c r="P297" i="1" s="1"/>
  <c r="O296" i="1"/>
  <c r="O295" i="1"/>
  <c r="O294" i="1"/>
  <c r="O293" i="1"/>
  <c r="O292" i="1"/>
  <c r="O291" i="1"/>
  <c r="O290" i="1"/>
  <c r="P290" i="1" s="1"/>
  <c r="O289" i="1"/>
  <c r="P289" i="1" s="1"/>
  <c r="O288" i="1"/>
  <c r="O287" i="1"/>
  <c r="P287" i="1" s="1"/>
  <c r="O286" i="1"/>
  <c r="O285" i="1"/>
  <c r="O284" i="1"/>
  <c r="O283" i="1"/>
  <c r="O282" i="1"/>
  <c r="O281" i="1"/>
  <c r="O280" i="1"/>
  <c r="O279" i="1"/>
  <c r="P279" i="1" s="1"/>
  <c r="O278" i="1"/>
  <c r="O277" i="1"/>
  <c r="O276" i="1"/>
  <c r="O275" i="1"/>
  <c r="O274" i="1"/>
  <c r="P274" i="1" s="1"/>
  <c r="O273" i="1"/>
  <c r="O272" i="1"/>
  <c r="O271" i="1"/>
  <c r="P271" i="1" s="1"/>
  <c r="O270" i="1"/>
  <c r="O269" i="1"/>
  <c r="O268" i="1"/>
  <c r="O267" i="1"/>
  <c r="O266" i="1"/>
  <c r="P266" i="1" s="1"/>
  <c r="O265" i="1"/>
  <c r="O264" i="1"/>
  <c r="O263" i="1"/>
  <c r="O262" i="1"/>
  <c r="O261" i="1"/>
  <c r="O260" i="1"/>
  <c r="O259" i="1"/>
  <c r="O258" i="1"/>
  <c r="P258" i="1" s="1"/>
  <c r="O257" i="1"/>
  <c r="P257" i="1" s="1"/>
  <c r="O256" i="1"/>
  <c r="O255" i="1"/>
  <c r="O254" i="1"/>
  <c r="O253" i="1"/>
  <c r="O252" i="1"/>
  <c r="O251" i="1"/>
  <c r="O250" i="1"/>
  <c r="P250" i="1" s="1"/>
  <c r="O249" i="1"/>
  <c r="P249" i="1" s="1"/>
  <c r="O248" i="1"/>
  <c r="O247" i="1"/>
  <c r="P247" i="1" s="1"/>
  <c r="O246" i="1"/>
  <c r="O245" i="1"/>
  <c r="O244" i="1"/>
  <c r="O243" i="1"/>
  <c r="O242" i="1"/>
  <c r="P242" i="1" s="1"/>
  <c r="O241" i="1"/>
  <c r="P241" i="1" s="1"/>
  <c r="O240" i="1"/>
  <c r="O239" i="1"/>
  <c r="P239" i="1" s="1"/>
  <c r="O238" i="1"/>
  <c r="O237" i="1"/>
  <c r="O236" i="1"/>
  <c r="O235" i="1"/>
  <c r="O234" i="1"/>
  <c r="P234" i="1" s="1"/>
  <c r="O233" i="1"/>
  <c r="P233" i="1" s="1"/>
  <c r="O232" i="1"/>
  <c r="O231" i="1"/>
  <c r="O230" i="1"/>
  <c r="O229" i="1"/>
  <c r="O228" i="1"/>
  <c r="O227" i="1"/>
  <c r="O226" i="1"/>
  <c r="O225" i="1"/>
  <c r="P225" i="1" s="1"/>
  <c r="O224" i="1"/>
  <c r="O223" i="1"/>
  <c r="P223" i="1" s="1"/>
  <c r="O222" i="1"/>
  <c r="O221" i="1"/>
  <c r="O220" i="1"/>
  <c r="O219" i="1"/>
  <c r="O218" i="1"/>
  <c r="P218" i="1" s="1"/>
  <c r="O217" i="1"/>
  <c r="P217" i="1" s="1"/>
  <c r="O216" i="1"/>
  <c r="O215" i="1"/>
  <c r="O214" i="1"/>
  <c r="O213" i="1"/>
  <c r="O212" i="1"/>
  <c r="O211" i="1"/>
  <c r="O210" i="1"/>
  <c r="P210" i="1" s="1"/>
  <c r="O209" i="1"/>
  <c r="P209" i="1" s="1"/>
  <c r="O208" i="1"/>
  <c r="O207" i="1"/>
  <c r="P207" i="1" s="1"/>
  <c r="O206" i="1"/>
  <c r="O205" i="1"/>
  <c r="O204" i="1"/>
  <c r="O203" i="1"/>
  <c r="O202" i="1"/>
  <c r="P202" i="1" s="1"/>
  <c r="O201" i="1"/>
  <c r="P201" i="1" s="1"/>
  <c r="O200" i="1"/>
  <c r="O199" i="1"/>
  <c r="P199" i="1" s="1"/>
  <c r="O198" i="1"/>
  <c r="O197" i="1"/>
  <c r="O196" i="1"/>
  <c r="O195" i="1"/>
  <c r="O194" i="1"/>
  <c r="P194" i="1" s="1"/>
  <c r="O193" i="1"/>
  <c r="P193" i="1" s="1"/>
  <c r="O192" i="1"/>
  <c r="O191" i="1"/>
  <c r="P191" i="1" s="1"/>
  <c r="O190" i="1"/>
  <c r="O189" i="1"/>
  <c r="O188" i="1"/>
  <c r="O187" i="1"/>
  <c r="O186" i="1"/>
  <c r="P186" i="1" s="1"/>
  <c r="O185" i="1"/>
  <c r="P185" i="1" s="1"/>
  <c r="O184" i="1"/>
  <c r="O183" i="1"/>
  <c r="P183" i="1" s="1"/>
  <c r="O182" i="1"/>
  <c r="O181" i="1"/>
  <c r="O180" i="1"/>
  <c r="O179" i="1"/>
  <c r="O178" i="1"/>
  <c r="P178" i="1" s="1"/>
  <c r="O177" i="1"/>
  <c r="P177" i="1" s="1"/>
  <c r="O176" i="1"/>
  <c r="O175" i="1"/>
  <c r="P175" i="1" s="1"/>
  <c r="O174" i="1"/>
  <c r="O173" i="1"/>
  <c r="O172" i="1"/>
  <c r="O171" i="1"/>
  <c r="O170" i="1"/>
  <c r="O169" i="1"/>
  <c r="P169" i="1" s="1"/>
  <c r="O168" i="1"/>
  <c r="O167" i="1"/>
  <c r="P167" i="1" s="1"/>
  <c r="O166" i="1"/>
  <c r="O165" i="1"/>
  <c r="O164" i="1"/>
  <c r="O163" i="1"/>
  <c r="O162" i="1"/>
  <c r="P162" i="1" s="1"/>
  <c r="O161" i="1"/>
  <c r="P161" i="1" s="1"/>
  <c r="O160" i="1"/>
  <c r="O159" i="1"/>
  <c r="P159" i="1" s="1"/>
  <c r="O158" i="1"/>
  <c r="O157" i="1"/>
  <c r="O156" i="1"/>
  <c r="O155" i="1"/>
  <c r="O154" i="1"/>
  <c r="O153" i="1"/>
  <c r="O152" i="1"/>
  <c r="O151" i="1"/>
  <c r="P151" i="1" s="1"/>
  <c r="O150" i="1"/>
  <c r="O149" i="1"/>
  <c r="O148" i="1"/>
  <c r="O147" i="1"/>
  <c r="O146" i="1"/>
  <c r="P146" i="1" s="1"/>
  <c r="O145" i="1"/>
  <c r="P145" i="1" s="1"/>
  <c r="O144" i="1"/>
  <c r="O143" i="1"/>
  <c r="P143" i="1" s="1"/>
  <c r="O142" i="1"/>
  <c r="O141" i="1"/>
  <c r="O140" i="1"/>
  <c r="O139" i="1"/>
  <c r="O138" i="1"/>
  <c r="P138" i="1" s="1"/>
  <c r="O137" i="1"/>
  <c r="P137" i="1" s="1"/>
  <c r="O136" i="1"/>
  <c r="O135" i="1"/>
  <c r="P135" i="1" s="1"/>
  <c r="O134" i="1"/>
  <c r="O133" i="1"/>
  <c r="O132" i="1"/>
  <c r="O131" i="1"/>
  <c r="O130" i="1"/>
  <c r="O129" i="1"/>
  <c r="O128" i="1"/>
  <c r="O127" i="1"/>
  <c r="P127" i="1" s="1"/>
  <c r="O126" i="1"/>
  <c r="O125" i="1"/>
  <c r="O124" i="1"/>
  <c r="O123" i="1"/>
  <c r="O122" i="1"/>
  <c r="P122" i="1" s="1"/>
  <c r="O121" i="1"/>
  <c r="P121" i="1" s="1"/>
  <c r="O120" i="1"/>
  <c r="O119" i="1"/>
  <c r="P119" i="1" s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P105" i="1" s="1"/>
  <c r="O104" i="1"/>
  <c r="O103" i="1"/>
  <c r="O102" i="1"/>
  <c r="O101" i="1"/>
  <c r="O100" i="1"/>
  <c r="O99" i="1"/>
  <c r="O98" i="1"/>
  <c r="P98" i="1" s="1"/>
  <c r="O97" i="1"/>
  <c r="P97" i="1" s="1"/>
  <c r="O96" i="1"/>
  <c r="O95" i="1"/>
  <c r="P95" i="1" s="1"/>
  <c r="O94" i="1"/>
  <c r="O93" i="1"/>
  <c r="O92" i="1"/>
  <c r="O91" i="1"/>
  <c r="O90" i="1"/>
  <c r="O89" i="1"/>
  <c r="P89" i="1" s="1"/>
  <c r="O88" i="1"/>
  <c r="O87" i="1"/>
  <c r="P87" i="1" s="1"/>
  <c r="O86" i="1"/>
  <c r="O85" i="1"/>
  <c r="O84" i="1"/>
  <c r="O83" i="1"/>
  <c r="O82" i="1"/>
  <c r="P82" i="1" s="1"/>
  <c r="O81" i="1"/>
  <c r="O80" i="1"/>
  <c r="O79" i="1"/>
  <c r="P79" i="1" s="1"/>
  <c r="O78" i="1"/>
  <c r="O77" i="1"/>
  <c r="O76" i="1"/>
  <c r="O75" i="1"/>
  <c r="O74" i="1"/>
  <c r="O73" i="1"/>
  <c r="P73" i="1" s="1"/>
  <c r="O72" i="1"/>
  <c r="O71" i="1"/>
  <c r="P71" i="1" s="1"/>
  <c r="O70" i="1"/>
  <c r="O69" i="1"/>
  <c r="O68" i="1"/>
  <c r="O67" i="1"/>
  <c r="O66" i="1"/>
  <c r="P66" i="1" s="1"/>
  <c r="O65" i="1"/>
  <c r="P65" i="1" s="1"/>
  <c r="O64" i="1"/>
  <c r="O63" i="1"/>
  <c r="P63" i="1" s="1"/>
  <c r="O62" i="1"/>
  <c r="O61" i="1"/>
  <c r="O60" i="1"/>
  <c r="O59" i="1"/>
  <c r="O58" i="1"/>
  <c r="P58" i="1" s="1"/>
  <c r="O57" i="1"/>
  <c r="P57" i="1" s="1"/>
  <c r="O56" i="1"/>
  <c r="O55" i="1"/>
  <c r="P55" i="1" s="1"/>
  <c r="O54" i="1"/>
  <c r="O53" i="1"/>
  <c r="O52" i="1"/>
  <c r="O51" i="1"/>
  <c r="O50" i="1"/>
  <c r="P50" i="1" s="1"/>
  <c r="O49" i="1"/>
  <c r="P49" i="1" s="1"/>
  <c r="O48" i="1"/>
  <c r="O47" i="1"/>
  <c r="P47" i="1" s="1"/>
  <c r="O46" i="1"/>
  <c r="O45" i="1"/>
  <c r="O44" i="1"/>
  <c r="O43" i="1"/>
  <c r="O42" i="1"/>
  <c r="P42" i="1" s="1"/>
  <c r="O41" i="1"/>
  <c r="O40" i="1"/>
  <c r="O39" i="1"/>
  <c r="P39" i="1" s="1"/>
  <c r="O38" i="1"/>
  <c r="O37" i="1"/>
  <c r="O36" i="1"/>
  <c r="O35" i="1"/>
  <c r="O34" i="1"/>
  <c r="P34" i="1" s="1"/>
  <c r="O33" i="1"/>
  <c r="P33" i="1" s="1"/>
  <c r="O32" i="1"/>
  <c r="O31" i="1"/>
  <c r="P31" i="1" s="1"/>
  <c r="O30" i="1"/>
  <c r="O29" i="1"/>
  <c r="O28" i="1"/>
  <c r="O27" i="1"/>
  <c r="O26" i="1"/>
  <c r="P26" i="1" s="1"/>
  <c r="O25" i="1"/>
  <c r="P25" i="1" s="1"/>
  <c r="O24" i="1"/>
  <c r="O23" i="1"/>
  <c r="P23" i="1" s="1"/>
  <c r="O22" i="1"/>
  <c r="O21" i="1"/>
  <c r="O20" i="1"/>
  <c r="O19" i="1"/>
  <c r="O18" i="1"/>
  <c r="O17" i="1"/>
  <c r="P17" i="1" s="1"/>
  <c r="O16" i="1"/>
  <c r="O15" i="1"/>
  <c r="P15" i="1" s="1"/>
  <c r="O14" i="1"/>
  <c r="O13" i="1"/>
  <c r="O12" i="1"/>
  <c r="O11" i="1"/>
  <c r="O10" i="1"/>
  <c r="P10" i="1" s="1"/>
  <c r="O9" i="1"/>
  <c r="O8" i="1"/>
  <c r="AJ902" i="1"/>
  <c r="AJ901" i="1"/>
  <c r="AJ900" i="1"/>
  <c r="AJ899" i="1"/>
  <c r="AJ898" i="1"/>
  <c r="AJ894" i="1"/>
  <c r="AJ893" i="1"/>
  <c r="AJ892" i="1"/>
  <c r="AJ891" i="1"/>
  <c r="AJ890" i="1"/>
  <c r="AJ886" i="1"/>
  <c r="AJ885" i="1"/>
  <c r="AJ884" i="1"/>
  <c r="AJ883" i="1"/>
  <c r="AJ882" i="1"/>
  <c r="AJ878" i="1"/>
  <c r="AJ877" i="1"/>
  <c r="AJ876" i="1"/>
  <c r="AJ875" i="1"/>
  <c r="AJ874" i="1"/>
  <c r="AJ870" i="1"/>
  <c r="AJ869" i="1"/>
  <c r="AJ868" i="1"/>
  <c r="AJ867" i="1"/>
  <c r="AJ866" i="1"/>
  <c r="AJ862" i="1"/>
  <c r="AJ861" i="1"/>
  <c r="AJ860" i="1"/>
  <c r="AJ859" i="1"/>
  <c r="AJ858" i="1"/>
  <c r="AJ854" i="1"/>
  <c r="AJ853" i="1"/>
  <c r="AJ852" i="1"/>
  <c r="AJ851" i="1"/>
  <c r="AJ850" i="1"/>
  <c r="AJ846" i="1"/>
  <c r="AJ845" i="1"/>
  <c r="AJ844" i="1"/>
  <c r="AJ843" i="1"/>
  <c r="AJ842" i="1"/>
  <c r="AJ838" i="1"/>
  <c r="AJ837" i="1"/>
  <c r="AJ836" i="1"/>
  <c r="AJ835" i="1"/>
  <c r="AJ834" i="1"/>
  <c r="AJ830" i="1"/>
  <c r="AJ829" i="1"/>
  <c r="AJ828" i="1"/>
  <c r="AJ827" i="1"/>
  <c r="AJ826" i="1"/>
  <c r="AJ822" i="1"/>
  <c r="AJ821" i="1"/>
  <c r="AJ820" i="1"/>
  <c r="AJ819" i="1"/>
  <c r="AJ818" i="1"/>
  <c r="AJ814" i="1"/>
  <c r="AJ813" i="1"/>
  <c r="AJ812" i="1"/>
  <c r="AJ811" i="1"/>
  <c r="AJ810" i="1"/>
  <c r="AJ806" i="1"/>
  <c r="AJ805" i="1"/>
  <c r="AJ804" i="1"/>
  <c r="AJ803" i="1"/>
  <c r="AJ802" i="1"/>
  <c r="AJ798" i="1"/>
  <c r="AJ797" i="1"/>
  <c r="AJ796" i="1"/>
  <c r="AJ795" i="1"/>
  <c r="AJ794" i="1"/>
  <c r="AJ790" i="1"/>
  <c r="AJ789" i="1"/>
  <c r="AJ788" i="1"/>
  <c r="AJ787" i="1"/>
  <c r="AJ786" i="1"/>
  <c r="AJ782" i="1"/>
  <c r="AJ781" i="1"/>
  <c r="AJ780" i="1"/>
  <c r="AJ779" i="1"/>
  <c r="AJ778" i="1"/>
  <c r="AJ774" i="1"/>
  <c r="AJ773" i="1"/>
  <c r="AJ772" i="1"/>
  <c r="AJ771" i="1"/>
  <c r="AJ770" i="1"/>
  <c r="AJ766" i="1"/>
  <c r="AJ765" i="1"/>
  <c r="AJ764" i="1"/>
  <c r="AJ763" i="1"/>
  <c r="AJ762" i="1"/>
  <c r="AJ758" i="1"/>
  <c r="AJ757" i="1"/>
  <c r="AJ756" i="1"/>
  <c r="AJ755" i="1"/>
  <c r="AJ754" i="1"/>
  <c r="AJ750" i="1"/>
  <c r="AJ749" i="1"/>
  <c r="AJ748" i="1"/>
  <c r="AJ747" i="1"/>
  <c r="AJ746" i="1"/>
  <c r="AJ742" i="1"/>
  <c r="AJ741" i="1"/>
  <c r="AJ740" i="1"/>
  <c r="AJ739" i="1"/>
  <c r="AJ738" i="1"/>
  <c r="AJ734" i="1"/>
  <c r="AJ733" i="1"/>
  <c r="AJ732" i="1"/>
  <c r="AJ731" i="1"/>
  <c r="AJ730" i="1"/>
  <c r="AJ726" i="1"/>
  <c r="AJ725" i="1"/>
  <c r="AJ724" i="1"/>
  <c r="AJ723" i="1"/>
  <c r="AJ722" i="1"/>
  <c r="AJ718" i="1"/>
  <c r="AJ717" i="1"/>
  <c r="AJ716" i="1"/>
  <c r="AJ715" i="1"/>
  <c r="AJ714" i="1"/>
  <c r="AJ710" i="1"/>
  <c r="AJ709" i="1"/>
  <c r="AJ708" i="1"/>
  <c r="AJ707" i="1"/>
  <c r="AJ706" i="1"/>
  <c r="AJ702" i="1"/>
  <c r="AJ701" i="1"/>
  <c r="AJ700" i="1"/>
  <c r="AJ699" i="1"/>
  <c r="AJ698" i="1"/>
  <c r="AJ694" i="1"/>
  <c r="AJ693" i="1"/>
  <c r="AJ692" i="1"/>
  <c r="AJ691" i="1"/>
  <c r="AJ690" i="1"/>
  <c r="AJ686" i="1"/>
  <c r="AJ685" i="1"/>
  <c r="AJ684" i="1"/>
  <c r="AJ683" i="1"/>
  <c r="AJ682" i="1"/>
  <c r="AJ678" i="1"/>
  <c r="AJ677" i="1"/>
  <c r="AJ676" i="1"/>
  <c r="AJ675" i="1"/>
  <c r="AJ674" i="1"/>
  <c r="AJ670" i="1"/>
  <c r="AJ669" i="1"/>
  <c r="AJ668" i="1"/>
  <c r="AJ667" i="1"/>
  <c r="AJ666" i="1"/>
  <c r="AJ662" i="1"/>
  <c r="AJ661" i="1"/>
  <c r="AJ660" i="1"/>
  <c r="AJ659" i="1"/>
  <c r="AJ658" i="1"/>
  <c r="AJ654" i="1"/>
  <c r="AJ653" i="1"/>
  <c r="AJ652" i="1"/>
  <c r="AJ651" i="1"/>
  <c r="AJ650" i="1"/>
  <c r="AJ646" i="1"/>
  <c r="AJ645" i="1"/>
  <c r="AJ644" i="1"/>
  <c r="AJ643" i="1"/>
  <c r="AJ642" i="1"/>
  <c r="AJ638" i="1"/>
  <c r="AJ637" i="1"/>
  <c r="AJ636" i="1"/>
  <c r="AJ635" i="1"/>
  <c r="AJ634" i="1"/>
  <c r="AJ630" i="1"/>
  <c r="AJ629" i="1"/>
  <c r="AJ628" i="1"/>
  <c r="AJ627" i="1"/>
  <c r="AJ626" i="1"/>
  <c r="AJ622" i="1"/>
  <c r="AJ621" i="1"/>
  <c r="AJ620" i="1"/>
  <c r="AJ619" i="1"/>
  <c r="AJ618" i="1"/>
  <c r="AJ614" i="1"/>
  <c r="AJ613" i="1"/>
  <c r="AJ612" i="1"/>
  <c r="AJ611" i="1"/>
  <c r="AJ610" i="1"/>
  <c r="AJ606" i="1"/>
  <c r="AJ605" i="1"/>
  <c r="AJ604" i="1"/>
  <c r="AJ603" i="1"/>
  <c r="AJ602" i="1"/>
  <c r="AJ598" i="1"/>
  <c r="AJ597" i="1"/>
  <c r="AJ596" i="1"/>
  <c r="AJ595" i="1"/>
  <c r="AJ594" i="1"/>
  <c r="AJ590" i="1"/>
  <c r="AJ589" i="1"/>
  <c r="AJ588" i="1"/>
  <c r="AJ587" i="1"/>
  <c r="AJ586" i="1"/>
  <c r="AJ582" i="1"/>
  <c r="AJ581" i="1"/>
  <c r="AJ580" i="1"/>
  <c r="AJ579" i="1"/>
  <c r="AJ578" i="1"/>
  <c r="AJ574" i="1"/>
  <c r="AJ573" i="1"/>
  <c r="AJ572" i="1"/>
  <c r="AJ571" i="1"/>
  <c r="AJ570" i="1"/>
  <c r="AJ566" i="1"/>
  <c r="AJ565" i="1"/>
  <c r="AJ564" i="1"/>
  <c r="AJ563" i="1"/>
  <c r="AJ562" i="1"/>
  <c r="AJ558" i="1"/>
  <c r="AJ557" i="1"/>
  <c r="AJ556" i="1"/>
  <c r="AJ555" i="1"/>
  <c r="AJ554" i="1"/>
  <c r="AJ550" i="1"/>
  <c r="AJ549" i="1"/>
  <c r="AJ548" i="1"/>
  <c r="AJ547" i="1"/>
  <c r="AJ546" i="1"/>
  <c r="AJ542" i="1"/>
  <c r="AJ541" i="1"/>
  <c r="AJ540" i="1"/>
  <c r="AJ539" i="1"/>
  <c r="AJ538" i="1"/>
  <c r="AJ534" i="1"/>
  <c r="AJ533" i="1"/>
  <c r="AJ532" i="1"/>
  <c r="AJ531" i="1"/>
  <c r="AJ530" i="1"/>
  <c r="AJ526" i="1"/>
  <c r="AJ525" i="1"/>
  <c r="AJ524" i="1"/>
  <c r="AJ523" i="1"/>
  <c r="AJ522" i="1"/>
  <c r="AJ521" i="1"/>
  <c r="AJ518" i="1"/>
  <c r="AJ517" i="1"/>
  <c r="AJ516" i="1"/>
  <c r="AJ515" i="1"/>
  <c r="AJ514" i="1"/>
  <c r="AJ510" i="1"/>
  <c r="AJ509" i="1"/>
  <c r="AJ508" i="1"/>
  <c r="AJ507" i="1"/>
  <c r="AJ506" i="1"/>
  <c r="AJ502" i="1"/>
  <c r="AJ501" i="1"/>
  <c r="AJ500" i="1"/>
  <c r="AJ499" i="1"/>
  <c r="AJ498" i="1"/>
  <c r="AJ494" i="1"/>
  <c r="AJ493" i="1"/>
  <c r="AJ492" i="1"/>
  <c r="AJ491" i="1"/>
  <c r="AJ490" i="1"/>
  <c r="AJ486" i="1"/>
  <c r="AJ485" i="1"/>
  <c r="AJ484" i="1"/>
  <c r="AJ483" i="1"/>
  <c r="AJ482" i="1"/>
  <c r="AJ478" i="1"/>
  <c r="AJ477" i="1"/>
  <c r="AJ476" i="1"/>
  <c r="AJ475" i="1"/>
  <c r="AJ474" i="1"/>
  <c r="AJ470" i="1"/>
  <c r="AJ469" i="1"/>
  <c r="AJ468" i="1"/>
  <c r="AJ467" i="1"/>
  <c r="AJ466" i="1"/>
  <c r="AJ462" i="1"/>
  <c r="AJ461" i="1"/>
  <c r="AJ460" i="1"/>
  <c r="AJ459" i="1"/>
  <c r="AJ458" i="1"/>
  <c r="AJ454" i="1"/>
  <c r="AJ453" i="1"/>
  <c r="AJ452" i="1"/>
  <c r="AJ451" i="1"/>
  <c r="AJ450" i="1"/>
  <c r="AJ446" i="1"/>
  <c r="AJ445" i="1"/>
  <c r="AJ444" i="1"/>
  <c r="AJ443" i="1"/>
  <c r="AJ442" i="1"/>
  <c r="AJ438" i="1"/>
  <c r="AJ437" i="1"/>
  <c r="AJ436" i="1"/>
  <c r="AJ435" i="1"/>
  <c r="AJ430" i="1"/>
  <c r="AJ429" i="1"/>
  <c r="AJ428" i="1"/>
  <c r="AJ427" i="1"/>
  <c r="AJ422" i="1"/>
  <c r="AJ421" i="1"/>
  <c r="AJ420" i="1"/>
  <c r="AJ419" i="1"/>
  <c r="AJ414" i="1"/>
  <c r="AJ413" i="1"/>
  <c r="AJ412" i="1"/>
  <c r="AJ411" i="1"/>
  <c r="AJ406" i="1"/>
  <c r="AJ405" i="1"/>
  <c r="AJ404" i="1"/>
  <c r="AJ403" i="1"/>
  <c r="AJ402" i="1"/>
  <c r="AJ398" i="1"/>
  <c r="AJ397" i="1"/>
  <c r="AJ396" i="1"/>
  <c r="AJ395" i="1"/>
  <c r="AJ394" i="1"/>
  <c r="AJ390" i="1"/>
  <c r="AJ389" i="1"/>
  <c r="AJ388" i="1"/>
  <c r="AJ387" i="1"/>
  <c r="AJ386" i="1"/>
  <c r="AJ384" i="1"/>
  <c r="AJ382" i="1"/>
  <c r="AJ381" i="1"/>
  <c r="AJ380" i="1"/>
  <c r="AJ379" i="1"/>
  <c r="AJ378" i="1"/>
  <c r="AJ374" i="1"/>
  <c r="AJ373" i="1"/>
  <c r="AJ372" i="1"/>
  <c r="AJ371" i="1"/>
  <c r="AJ366" i="1"/>
  <c r="AJ365" i="1"/>
  <c r="AJ364" i="1"/>
  <c r="AJ363" i="1"/>
  <c r="AJ358" i="1"/>
  <c r="AJ357" i="1"/>
  <c r="AJ356" i="1"/>
  <c r="AJ355" i="1"/>
  <c r="AJ350" i="1"/>
  <c r="AJ349" i="1"/>
  <c r="AJ348" i="1"/>
  <c r="AJ347" i="1"/>
  <c r="AJ342" i="1"/>
  <c r="AJ341" i="1"/>
  <c r="AJ340" i="1"/>
  <c r="AJ339" i="1"/>
  <c r="AJ338" i="1"/>
  <c r="AJ334" i="1"/>
  <c r="AJ333" i="1"/>
  <c r="AJ332" i="1"/>
  <c r="AJ331" i="1"/>
  <c r="AJ330" i="1"/>
  <c r="AJ326" i="1"/>
  <c r="AJ325" i="1"/>
  <c r="AJ324" i="1"/>
  <c r="AJ323" i="1"/>
  <c r="AJ322" i="1"/>
  <c r="AJ318" i="1"/>
  <c r="AJ317" i="1"/>
  <c r="AJ316" i="1"/>
  <c r="AJ315" i="1"/>
  <c r="AJ314" i="1"/>
  <c r="AJ310" i="1"/>
  <c r="AJ309" i="1"/>
  <c r="AJ308" i="1"/>
  <c r="AJ307" i="1"/>
  <c r="AJ302" i="1"/>
  <c r="AJ301" i="1"/>
  <c r="AJ300" i="1"/>
  <c r="AJ299" i="1"/>
  <c r="AJ294" i="1"/>
  <c r="AJ293" i="1"/>
  <c r="AJ292" i="1"/>
  <c r="AJ291" i="1"/>
  <c r="AJ286" i="1"/>
  <c r="AJ285" i="1"/>
  <c r="AJ284" i="1"/>
  <c r="AJ283" i="1"/>
  <c r="AJ278" i="1"/>
  <c r="AJ277" i="1"/>
  <c r="AJ276" i="1"/>
  <c r="AJ275" i="1"/>
  <c r="AJ274" i="1"/>
  <c r="AJ270" i="1"/>
  <c r="AJ269" i="1"/>
  <c r="AJ268" i="1"/>
  <c r="AJ267" i="1"/>
  <c r="AJ266" i="1"/>
  <c r="AJ262" i="1"/>
  <c r="AJ261" i="1"/>
  <c r="AJ260" i="1"/>
  <c r="AJ259" i="1"/>
  <c r="AJ258" i="1"/>
  <c r="AJ254" i="1"/>
  <c r="AJ253" i="1"/>
  <c r="AJ252" i="1"/>
  <c r="AJ251" i="1"/>
  <c r="AJ250" i="1"/>
  <c r="AJ246" i="1"/>
  <c r="AJ245" i="1"/>
  <c r="AJ244" i="1"/>
  <c r="AJ243" i="1"/>
  <c r="AJ238" i="1"/>
  <c r="AJ237" i="1"/>
  <c r="AJ236" i="1"/>
  <c r="AJ235" i="1"/>
  <c r="AJ230" i="1"/>
  <c r="AJ229" i="1"/>
  <c r="AJ228" i="1"/>
  <c r="AJ227" i="1"/>
  <c r="AJ222" i="1"/>
  <c r="AJ221" i="1"/>
  <c r="AJ220" i="1"/>
  <c r="AJ219" i="1"/>
  <c r="AJ214" i="1"/>
  <c r="AJ213" i="1"/>
  <c r="AJ212" i="1"/>
  <c r="AJ211" i="1"/>
  <c r="AJ206" i="1"/>
  <c r="AJ205" i="1"/>
  <c r="AJ204" i="1"/>
  <c r="AJ203" i="1"/>
  <c r="AJ198" i="1"/>
  <c r="AJ197" i="1"/>
  <c r="AJ196" i="1"/>
  <c r="AJ195" i="1"/>
  <c r="AJ190" i="1"/>
  <c r="AJ189" i="1"/>
  <c r="AJ188" i="1"/>
  <c r="AJ187" i="1"/>
  <c r="AJ182" i="1"/>
  <c r="AJ181" i="1"/>
  <c r="AJ180" i="1"/>
  <c r="AJ179" i="1"/>
  <c r="AJ174" i="1"/>
  <c r="AJ173" i="1"/>
  <c r="AJ172" i="1"/>
  <c r="AJ171" i="1"/>
  <c r="AJ166" i="1"/>
  <c r="AJ165" i="1"/>
  <c r="AJ164" i="1"/>
  <c r="AJ163" i="1"/>
  <c r="AJ158" i="1"/>
  <c r="AJ157" i="1"/>
  <c r="AJ156" i="1"/>
  <c r="AJ155" i="1"/>
  <c r="AJ150" i="1"/>
  <c r="AJ149" i="1"/>
  <c r="AJ148" i="1"/>
  <c r="AJ147" i="1"/>
  <c r="AJ142" i="1"/>
  <c r="AJ141" i="1"/>
  <c r="AJ140" i="1"/>
  <c r="AJ139" i="1"/>
  <c r="AJ134" i="1"/>
  <c r="AJ133" i="1"/>
  <c r="AJ132" i="1"/>
  <c r="AJ131" i="1"/>
  <c r="AJ126" i="1"/>
  <c r="AJ125" i="1"/>
  <c r="AJ124" i="1"/>
  <c r="AJ123" i="1"/>
  <c r="AJ118" i="1"/>
  <c r="AJ117" i="1"/>
  <c r="AJ116" i="1"/>
  <c r="AJ115" i="1"/>
  <c r="AJ110" i="1"/>
  <c r="AJ109" i="1"/>
  <c r="AJ108" i="1"/>
  <c r="AJ107" i="1"/>
  <c r="AJ102" i="1"/>
  <c r="AJ101" i="1"/>
  <c r="AJ100" i="1"/>
  <c r="AJ99" i="1"/>
  <c r="AJ94" i="1"/>
  <c r="AJ93" i="1"/>
  <c r="AJ92" i="1"/>
  <c r="AJ91" i="1"/>
  <c r="AJ86" i="1"/>
  <c r="AJ85" i="1"/>
  <c r="AJ84" i="1"/>
  <c r="AJ83" i="1"/>
  <c r="AJ78" i="1"/>
  <c r="AJ77" i="1"/>
  <c r="AJ76" i="1"/>
  <c r="AJ75" i="1"/>
  <c r="AJ70" i="1"/>
  <c r="AJ69" i="1"/>
  <c r="AJ68" i="1"/>
  <c r="AJ67" i="1"/>
  <c r="AJ62" i="1"/>
  <c r="AJ61" i="1"/>
  <c r="AJ60" i="1"/>
  <c r="AJ59" i="1"/>
  <c r="AJ54" i="1"/>
  <c r="AJ53" i="1"/>
  <c r="AJ52" i="1"/>
  <c r="AJ51" i="1"/>
  <c r="AJ46" i="1"/>
  <c r="AJ45" i="1"/>
  <c r="AJ44" i="1"/>
  <c r="AJ43" i="1"/>
  <c r="AJ38" i="1"/>
  <c r="AJ37" i="1"/>
  <c r="AJ36" i="1"/>
  <c r="AJ35" i="1"/>
  <c r="AJ30" i="1"/>
  <c r="AJ29" i="1"/>
  <c r="AJ28" i="1"/>
  <c r="AJ27" i="1"/>
  <c r="AJ22" i="1"/>
  <c r="AJ21" i="1"/>
  <c r="AJ20" i="1"/>
  <c r="AJ19" i="1"/>
  <c r="AJ14" i="1"/>
  <c r="AJ13" i="1"/>
  <c r="AJ12" i="1"/>
  <c r="AJ11" i="1"/>
  <c r="AJ8" i="1"/>
  <c r="AN902" i="1"/>
  <c r="AN901" i="1"/>
  <c r="AN900" i="1"/>
  <c r="AN899" i="1"/>
  <c r="AN898" i="1"/>
  <c r="AN897" i="1"/>
  <c r="AN896" i="1"/>
  <c r="AN895" i="1"/>
  <c r="AN894" i="1"/>
  <c r="AN893" i="1"/>
  <c r="AN892" i="1"/>
  <c r="AN891" i="1"/>
  <c r="AN890" i="1"/>
  <c r="AN889" i="1"/>
  <c r="AN888" i="1"/>
  <c r="AN887" i="1"/>
  <c r="AN886" i="1"/>
  <c r="AN885" i="1"/>
  <c r="AN884" i="1"/>
  <c r="AN883" i="1"/>
  <c r="AN882" i="1"/>
  <c r="AN881" i="1"/>
  <c r="AN880" i="1"/>
  <c r="AN879" i="1"/>
  <c r="AN878" i="1"/>
  <c r="AN877" i="1"/>
  <c r="AN876" i="1"/>
  <c r="AN875" i="1"/>
  <c r="AN874" i="1"/>
  <c r="AN873" i="1"/>
  <c r="AN872" i="1"/>
  <c r="AN871" i="1"/>
  <c r="AN870" i="1"/>
  <c r="AN869" i="1"/>
  <c r="AN868" i="1"/>
  <c r="AN867" i="1"/>
  <c r="AN866" i="1"/>
  <c r="AN865" i="1"/>
  <c r="AN864" i="1"/>
  <c r="AN863" i="1"/>
  <c r="AN862" i="1"/>
  <c r="AN861" i="1"/>
  <c r="AN860" i="1"/>
  <c r="AN859" i="1"/>
  <c r="AN858" i="1"/>
  <c r="AN857" i="1"/>
  <c r="AN856" i="1"/>
  <c r="AN855" i="1"/>
  <c r="AN854" i="1"/>
  <c r="AN853" i="1"/>
  <c r="AN852" i="1"/>
  <c r="AN851" i="1"/>
  <c r="AN850" i="1"/>
  <c r="AN849" i="1"/>
  <c r="AN848" i="1"/>
  <c r="AN847" i="1"/>
  <c r="AN846" i="1"/>
  <c r="AN845" i="1"/>
  <c r="AN844" i="1"/>
  <c r="AN843" i="1"/>
  <c r="AN842" i="1"/>
  <c r="AN841" i="1"/>
  <c r="AN840" i="1"/>
  <c r="AN839" i="1"/>
  <c r="AN838" i="1"/>
  <c r="AN837" i="1"/>
  <c r="AN836" i="1"/>
  <c r="AN835" i="1"/>
  <c r="AN834" i="1"/>
  <c r="AN833" i="1"/>
  <c r="AN832" i="1"/>
  <c r="AN831" i="1"/>
  <c r="AN830" i="1"/>
  <c r="AN829" i="1"/>
  <c r="AN828" i="1"/>
  <c r="AN827" i="1"/>
  <c r="AN826" i="1"/>
  <c r="AN825" i="1"/>
  <c r="AN824" i="1"/>
  <c r="AN823" i="1"/>
  <c r="AN822" i="1"/>
  <c r="AN821" i="1"/>
  <c r="AN820" i="1"/>
  <c r="AN819" i="1"/>
  <c r="AN818" i="1"/>
  <c r="AN817" i="1"/>
  <c r="AN816" i="1"/>
  <c r="AN815" i="1"/>
  <c r="AN814" i="1"/>
  <c r="AN813" i="1"/>
  <c r="AN812" i="1"/>
  <c r="AN811" i="1"/>
  <c r="AN810" i="1"/>
  <c r="AN809" i="1"/>
  <c r="AN808" i="1"/>
  <c r="AN807" i="1"/>
  <c r="AN806" i="1"/>
  <c r="AN805" i="1"/>
  <c r="AN804" i="1"/>
  <c r="AN803" i="1"/>
  <c r="AN802" i="1"/>
  <c r="AN801" i="1"/>
  <c r="AN800" i="1"/>
  <c r="AN799" i="1"/>
  <c r="AN798" i="1"/>
  <c r="AN797" i="1"/>
  <c r="AN796" i="1"/>
  <c r="AN795" i="1"/>
  <c r="AN794" i="1"/>
  <c r="AN793" i="1"/>
  <c r="AN792" i="1"/>
  <c r="AN791" i="1"/>
  <c r="AN790" i="1"/>
  <c r="AN789" i="1"/>
  <c r="AN788" i="1"/>
  <c r="AN787" i="1"/>
  <c r="AN786" i="1"/>
  <c r="AN785" i="1"/>
  <c r="AN784" i="1"/>
  <c r="AN783" i="1"/>
  <c r="AN782" i="1"/>
  <c r="AN781" i="1"/>
  <c r="AN780" i="1"/>
  <c r="AN779" i="1"/>
  <c r="AN778" i="1"/>
  <c r="AN777" i="1"/>
  <c r="AN776" i="1"/>
  <c r="AN775" i="1"/>
  <c r="AN774" i="1"/>
  <c r="AN773" i="1"/>
  <c r="AN772" i="1"/>
  <c r="AN771" i="1"/>
  <c r="AN770" i="1"/>
  <c r="AN769" i="1"/>
  <c r="AN768" i="1"/>
  <c r="AN767" i="1"/>
  <c r="AN766" i="1"/>
  <c r="AN765" i="1"/>
  <c r="AN764" i="1"/>
  <c r="AN763" i="1"/>
  <c r="AN762" i="1"/>
  <c r="AN761" i="1"/>
  <c r="AN760" i="1"/>
  <c r="AN759" i="1"/>
  <c r="AN758" i="1"/>
  <c r="AN757" i="1"/>
  <c r="AN756" i="1"/>
  <c r="AN755" i="1"/>
  <c r="AN754" i="1"/>
  <c r="AN753" i="1"/>
  <c r="AN752" i="1"/>
  <c r="AN751" i="1"/>
  <c r="AN750" i="1"/>
  <c r="AN749" i="1"/>
  <c r="AN748" i="1"/>
  <c r="AN747" i="1"/>
  <c r="AN746" i="1"/>
  <c r="AN745" i="1"/>
  <c r="AN744" i="1"/>
  <c r="AN743" i="1"/>
  <c r="AN742" i="1"/>
  <c r="AN741" i="1"/>
  <c r="AN740" i="1"/>
  <c r="AN739" i="1"/>
  <c r="AN738" i="1"/>
  <c r="AN737" i="1"/>
  <c r="AN736" i="1"/>
  <c r="AN735" i="1"/>
  <c r="AN734" i="1"/>
  <c r="AN733" i="1"/>
  <c r="AN732" i="1"/>
  <c r="AN731" i="1"/>
  <c r="AN730" i="1"/>
  <c r="AN729" i="1"/>
  <c r="AN728" i="1"/>
  <c r="AN727" i="1"/>
  <c r="AN726" i="1"/>
  <c r="AN725" i="1"/>
  <c r="AN724" i="1"/>
  <c r="AN723" i="1"/>
  <c r="AN722" i="1"/>
  <c r="AN721" i="1"/>
  <c r="AN720" i="1"/>
  <c r="AN719" i="1"/>
  <c r="AN718" i="1"/>
  <c r="AN717" i="1"/>
  <c r="AN716" i="1"/>
  <c r="AN715" i="1"/>
  <c r="AN714" i="1"/>
  <c r="AN713" i="1"/>
  <c r="AN712" i="1"/>
  <c r="AN711" i="1"/>
  <c r="AN710" i="1"/>
  <c r="AN709" i="1"/>
  <c r="AN708" i="1"/>
  <c r="AN707" i="1"/>
  <c r="AN706" i="1"/>
  <c r="AN705" i="1"/>
  <c r="AN704" i="1"/>
  <c r="AN703" i="1"/>
  <c r="AN702" i="1"/>
  <c r="AN701" i="1"/>
  <c r="AN700" i="1"/>
  <c r="AN699" i="1"/>
  <c r="AN698" i="1"/>
  <c r="AN697" i="1"/>
  <c r="AN696" i="1"/>
  <c r="AN695" i="1"/>
  <c r="AN694" i="1"/>
  <c r="AN693" i="1"/>
  <c r="AN692" i="1"/>
  <c r="AN691" i="1"/>
  <c r="AN690" i="1"/>
  <c r="AN689" i="1"/>
  <c r="AN688" i="1"/>
  <c r="AN687" i="1"/>
  <c r="AN686" i="1"/>
  <c r="AN685" i="1"/>
  <c r="AN684" i="1"/>
  <c r="AN683" i="1"/>
  <c r="AN682" i="1"/>
  <c r="AN681" i="1"/>
  <c r="AN680" i="1"/>
  <c r="AN679" i="1"/>
  <c r="AN678" i="1"/>
  <c r="AN677" i="1"/>
  <c r="AN676" i="1"/>
  <c r="AN675" i="1"/>
  <c r="AN674" i="1"/>
  <c r="AN673" i="1"/>
  <c r="AN672" i="1"/>
  <c r="AN671" i="1"/>
  <c r="AN670" i="1"/>
  <c r="AN669" i="1"/>
  <c r="AN668" i="1"/>
  <c r="AN667" i="1"/>
  <c r="AN666" i="1"/>
  <c r="AN665" i="1"/>
  <c r="AN664" i="1"/>
  <c r="AN663" i="1"/>
  <c r="AN662" i="1"/>
  <c r="AN661" i="1"/>
  <c r="AN660" i="1"/>
  <c r="AN659" i="1"/>
  <c r="AN658" i="1"/>
  <c r="AN657" i="1"/>
  <c r="AN656" i="1"/>
  <c r="AN655" i="1"/>
  <c r="AN654" i="1"/>
  <c r="AN653" i="1"/>
  <c r="AN652" i="1"/>
  <c r="AN651" i="1"/>
  <c r="AN650" i="1"/>
  <c r="AN649" i="1"/>
  <c r="AN648" i="1"/>
  <c r="AN647" i="1"/>
  <c r="AN646" i="1"/>
  <c r="AN645" i="1"/>
  <c r="AN644" i="1"/>
  <c r="AN643" i="1"/>
  <c r="AN642" i="1"/>
  <c r="AN641" i="1"/>
  <c r="AN640" i="1"/>
  <c r="AN639" i="1"/>
  <c r="AN638" i="1"/>
  <c r="AN637" i="1"/>
  <c r="AN636" i="1"/>
  <c r="AN635" i="1"/>
  <c r="AN634" i="1"/>
  <c r="AN633" i="1"/>
  <c r="AN632" i="1"/>
  <c r="AN631" i="1"/>
  <c r="AN630" i="1"/>
  <c r="AN629" i="1"/>
  <c r="AN628" i="1"/>
  <c r="AN627" i="1"/>
  <c r="AN626" i="1"/>
  <c r="AN625" i="1"/>
  <c r="AN624" i="1"/>
  <c r="AN623" i="1"/>
  <c r="AN622" i="1"/>
  <c r="AN621" i="1"/>
  <c r="AN620" i="1"/>
  <c r="AN619" i="1"/>
  <c r="AN618" i="1"/>
  <c r="AN617" i="1"/>
  <c r="AN616" i="1"/>
  <c r="AN615" i="1"/>
  <c r="AN614" i="1"/>
  <c r="AN613" i="1"/>
  <c r="AN612" i="1"/>
  <c r="AN611" i="1"/>
  <c r="AN610" i="1"/>
  <c r="AN609" i="1"/>
  <c r="AN608" i="1"/>
  <c r="AN607" i="1"/>
  <c r="AN606" i="1"/>
  <c r="AN605" i="1"/>
  <c r="AN604" i="1"/>
  <c r="AN603" i="1"/>
  <c r="AN602" i="1"/>
  <c r="AN601" i="1"/>
  <c r="AN600" i="1"/>
  <c r="AN599" i="1"/>
  <c r="AN598" i="1"/>
  <c r="AN597" i="1"/>
  <c r="AN596" i="1"/>
  <c r="AN595" i="1"/>
  <c r="AN594" i="1"/>
  <c r="AN593" i="1"/>
  <c r="AN592" i="1"/>
  <c r="AN591" i="1"/>
  <c r="AN590" i="1"/>
  <c r="AN589" i="1"/>
  <c r="AN588" i="1"/>
  <c r="AN587" i="1"/>
  <c r="AN586" i="1"/>
  <c r="AN585" i="1"/>
  <c r="AN584" i="1"/>
  <c r="AN583" i="1"/>
  <c r="AN582" i="1"/>
  <c r="AN581" i="1"/>
  <c r="AN580" i="1"/>
  <c r="AN579" i="1"/>
  <c r="AN578" i="1"/>
  <c r="AN577" i="1"/>
  <c r="AN576" i="1"/>
  <c r="AN575" i="1"/>
  <c r="AN574" i="1"/>
  <c r="AN573" i="1"/>
  <c r="AN572" i="1"/>
  <c r="AN571" i="1"/>
  <c r="AN570" i="1"/>
  <c r="AN569" i="1"/>
  <c r="AN568" i="1"/>
  <c r="AN567" i="1"/>
  <c r="AN566" i="1"/>
  <c r="AN565" i="1"/>
  <c r="AN564" i="1"/>
  <c r="AN563" i="1"/>
  <c r="AN562" i="1"/>
  <c r="AN561" i="1"/>
  <c r="AN560" i="1"/>
  <c r="AN559" i="1"/>
  <c r="AN558" i="1"/>
  <c r="AN557" i="1"/>
  <c r="AN556" i="1"/>
  <c r="AN555" i="1"/>
  <c r="AN554" i="1"/>
  <c r="AN553" i="1"/>
  <c r="AN552" i="1"/>
  <c r="AN551" i="1"/>
  <c r="AN550" i="1"/>
  <c r="AN549" i="1"/>
  <c r="AN548" i="1"/>
  <c r="AN547" i="1"/>
  <c r="AN546" i="1"/>
  <c r="AN545" i="1"/>
  <c r="AN544" i="1"/>
  <c r="AN543" i="1"/>
  <c r="AN542" i="1"/>
  <c r="AN541" i="1"/>
  <c r="AN540" i="1"/>
  <c r="AN539" i="1"/>
  <c r="AN538" i="1"/>
  <c r="AN537" i="1"/>
  <c r="AN536" i="1"/>
  <c r="AN535" i="1"/>
  <c r="AN534" i="1"/>
  <c r="AN533" i="1"/>
  <c r="AN532" i="1"/>
  <c r="AN531" i="1"/>
  <c r="AN530" i="1"/>
  <c r="AN529" i="1"/>
  <c r="AN528" i="1"/>
  <c r="AN527" i="1"/>
  <c r="AN526" i="1"/>
  <c r="AN525" i="1"/>
  <c r="AN524" i="1"/>
  <c r="AN523" i="1"/>
  <c r="AN522" i="1"/>
  <c r="AN521" i="1"/>
  <c r="AN520" i="1"/>
  <c r="AN519" i="1"/>
  <c r="AN518" i="1"/>
  <c r="AN517" i="1"/>
  <c r="AN516" i="1"/>
  <c r="AN515" i="1"/>
  <c r="AN514" i="1"/>
  <c r="AN513" i="1"/>
  <c r="AN512" i="1"/>
  <c r="AN511" i="1"/>
  <c r="AN510" i="1"/>
  <c r="AN509" i="1"/>
  <c r="AN508" i="1"/>
  <c r="AN507" i="1"/>
  <c r="AN506" i="1"/>
  <c r="AN505" i="1"/>
  <c r="AN504" i="1"/>
  <c r="AN503" i="1"/>
  <c r="AN502" i="1"/>
  <c r="AN501" i="1"/>
  <c r="AN500" i="1"/>
  <c r="AN499" i="1"/>
  <c r="AN498" i="1"/>
  <c r="AN497" i="1"/>
  <c r="AN496" i="1"/>
  <c r="AN495" i="1"/>
  <c r="AN494" i="1"/>
  <c r="AN493" i="1"/>
  <c r="AN492" i="1"/>
  <c r="AN491" i="1"/>
  <c r="AN490" i="1"/>
  <c r="AN489" i="1"/>
  <c r="AN488" i="1"/>
  <c r="AN487" i="1"/>
  <c r="AN486" i="1"/>
  <c r="AN485" i="1"/>
  <c r="AN484" i="1"/>
  <c r="AN483" i="1"/>
  <c r="AN482" i="1"/>
  <c r="AN481" i="1"/>
  <c r="AN480" i="1"/>
  <c r="AN479" i="1"/>
  <c r="AN478" i="1"/>
  <c r="AN477" i="1"/>
  <c r="AN476" i="1"/>
  <c r="AN475" i="1"/>
  <c r="AN474" i="1"/>
  <c r="AN473" i="1"/>
  <c r="AN472" i="1"/>
  <c r="AN471" i="1"/>
  <c r="AN470" i="1"/>
  <c r="AN469" i="1"/>
  <c r="AN468" i="1"/>
  <c r="AN467" i="1"/>
  <c r="AN466" i="1"/>
  <c r="AN465" i="1"/>
  <c r="AN464" i="1"/>
  <c r="AN463" i="1"/>
  <c r="AN462" i="1"/>
  <c r="AN461" i="1"/>
  <c r="AN460" i="1"/>
  <c r="AN459" i="1"/>
  <c r="AN458" i="1"/>
  <c r="AN457" i="1"/>
  <c r="AN456" i="1"/>
  <c r="AN455" i="1"/>
  <c r="AN454" i="1"/>
  <c r="AN453" i="1"/>
  <c r="AN452" i="1"/>
  <c r="AN451" i="1"/>
  <c r="AN450" i="1"/>
  <c r="AN449" i="1"/>
  <c r="AN448" i="1"/>
  <c r="AN447" i="1"/>
  <c r="AN446" i="1"/>
  <c r="AN445" i="1"/>
  <c r="AN444" i="1"/>
  <c r="AN443" i="1"/>
  <c r="AN442" i="1"/>
  <c r="AN441" i="1"/>
  <c r="AN440" i="1"/>
  <c r="AN439" i="1"/>
  <c r="AN438" i="1"/>
  <c r="AN437" i="1"/>
  <c r="AN436" i="1"/>
  <c r="AN435" i="1"/>
  <c r="AN434" i="1"/>
  <c r="AN433" i="1"/>
  <c r="AN432" i="1"/>
  <c r="AN431" i="1"/>
  <c r="AN430" i="1"/>
  <c r="AN429" i="1"/>
  <c r="AN428" i="1"/>
  <c r="AN427" i="1"/>
  <c r="AN426" i="1"/>
  <c r="AN425" i="1"/>
  <c r="AN424" i="1"/>
  <c r="AN423" i="1"/>
  <c r="AN422" i="1"/>
  <c r="AN421" i="1"/>
  <c r="AN420" i="1"/>
  <c r="AN419" i="1"/>
  <c r="AN418" i="1"/>
  <c r="AN417" i="1"/>
  <c r="AN416" i="1"/>
  <c r="AN415" i="1"/>
  <c r="AN414" i="1"/>
  <c r="AN413" i="1"/>
  <c r="AN412" i="1"/>
  <c r="AN411" i="1"/>
  <c r="AN410" i="1"/>
  <c r="AN409" i="1"/>
  <c r="AN408" i="1"/>
  <c r="AN407" i="1"/>
  <c r="AN406" i="1"/>
  <c r="AN405" i="1"/>
  <c r="AN404" i="1"/>
  <c r="AN403" i="1"/>
  <c r="AN402" i="1"/>
  <c r="AN401" i="1"/>
  <c r="AN400" i="1"/>
  <c r="AN399" i="1"/>
  <c r="AN398" i="1"/>
  <c r="AN397" i="1"/>
  <c r="AN396" i="1"/>
  <c r="AN395" i="1"/>
  <c r="AN394" i="1"/>
  <c r="AN393" i="1"/>
  <c r="AN392" i="1"/>
  <c r="AN391" i="1"/>
  <c r="AN390" i="1"/>
  <c r="AN389" i="1"/>
  <c r="AN388" i="1"/>
  <c r="AN387" i="1"/>
  <c r="AN386" i="1"/>
  <c r="AN385" i="1"/>
  <c r="AN384" i="1"/>
  <c r="AN383" i="1"/>
  <c r="AN382" i="1"/>
  <c r="AN381" i="1"/>
  <c r="AN380" i="1"/>
  <c r="AN379" i="1"/>
  <c r="AN378" i="1"/>
  <c r="AN377" i="1"/>
  <c r="AN376" i="1"/>
  <c r="AN375" i="1"/>
  <c r="AN374" i="1"/>
  <c r="AN373" i="1"/>
  <c r="AN372" i="1"/>
  <c r="AN371" i="1"/>
  <c r="AN370" i="1"/>
  <c r="AN369" i="1"/>
  <c r="AN368" i="1"/>
  <c r="AN367" i="1"/>
  <c r="AN366" i="1"/>
  <c r="AN365" i="1"/>
  <c r="AN364" i="1"/>
  <c r="AN363" i="1"/>
  <c r="AN362" i="1"/>
  <c r="AN361" i="1"/>
  <c r="AN360" i="1"/>
  <c r="AN359" i="1"/>
  <c r="AN358" i="1"/>
  <c r="AN357" i="1"/>
  <c r="AN356" i="1"/>
  <c r="AN355" i="1"/>
  <c r="AN354" i="1"/>
  <c r="AN353" i="1"/>
  <c r="AN352" i="1"/>
  <c r="AN351" i="1"/>
  <c r="AN350" i="1"/>
  <c r="AN349" i="1"/>
  <c r="AN348" i="1"/>
  <c r="AN347" i="1"/>
  <c r="AN346" i="1"/>
  <c r="AN345" i="1"/>
  <c r="AN344" i="1"/>
  <c r="AN343" i="1"/>
  <c r="AN342" i="1"/>
  <c r="AN341" i="1"/>
  <c r="AN340" i="1"/>
  <c r="AN339" i="1"/>
  <c r="AN338" i="1"/>
  <c r="AN337" i="1"/>
  <c r="AN336" i="1"/>
  <c r="AN335" i="1"/>
  <c r="AN334" i="1"/>
  <c r="AN333" i="1"/>
  <c r="AN332" i="1"/>
  <c r="AN331" i="1"/>
  <c r="AN330" i="1"/>
  <c r="AN329" i="1"/>
  <c r="AN328" i="1"/>
  <c r="AN327" i="1"/>
  <c r="AN326" i="1"/>
  <c r="AN325" i="1"/>
  <c r="AN324" i="1"/>
  <c r="AN323" i="1"/>
  <c r="AN322" i="1"/>
  <c r="AN321" i="1"/>
  <c r="AN320" i="1"/>
  <c r="AN319" i="1"/>
  <c r="AN318" i="1"/>
  <c r="AN317" i="1"/>
  <c r="AN316" i="1"/>
  <c r="AN315" i="1"/>
  <c r="AN314" i="1"/>
  <c r="AN313" i="1"/>
  <c r="AN312" i="1"/>
  <c r="AN311" i="1"/>
  <c r="AN310" i="1"/>
  <c r="AN309" i="1"/>
  <c r="AN308" i="1"/>
  <c r="AN307" i="1"/>
  <c r="AN306" i="1"/>
  <c r="AN305" i="1"/>
  <c r="AN304" i="1"/>
  <c r="AN303" i="1"/>
  <c r="AN302" i="1"/>
  <c r="AN301" i="1"/>
  <c r="AN300" i="1"/>
  <c r="AN299" i="1"/>
  <c r="AN298" i="1"/>
  <c r="AN297" i="1"/>
  <c r="AN296" i="1"/>
  <c r="AN295" i="1"/>
  <c r="AN294" i="1"/>
  <c r="AN293" i="1"/>
  <c r="AN292" i="1"/>
  <c r="AN291" i="1"/>
  <c r="AN290" i="1"/>
  <c r="AN289" i="1"/>
  <c r="AN288" i="1"/>
  <c r="AN287" i="1"/>
  <c r="AN286" i="1"/>
  <c r="AN285" i="1"/>
  <c r="AN284" i="1"/>
  <c r="AN283" i="1"/>
  <c r="AN282" i="1"/>
  <c r="AN281" i="1"/>
  <c r="AN280" i="1"/>
  <c r="AN279" i="1"/>
  <c r="AN278" i="1"/>
  <c r="AN277" i="1"/>
  <c r="AN276" i="1"/>
  <c r="AN275" i="1"/>
  <c r="AN274" i="1"/>
  <c r="AN273" i="1"/>
  <c r="AN272" i="1"/>
  <c r="AN271" i="1"/>
  <c r="AN270" i="1"/>
  <c r="AN269" i="1"/>
  <c r="AN268" i="1"/>
  <c r="AN267" i="1"/>
  <c r="AN266" i="1"/>
  <c r="AN265" i="1"/>
  <c r="AN264" i="1"/>
  <c r="AN263" i="1"/>
  <c r="AN262" i="1"/>
  <c r="AN261" i="1"/>
  <c r="AN260" i="1"/>
  <c r="AN259" i="1"/>
  <c r="AN258" i="1"/>
  <c r="AN257" i="1"/>
  <c r="AN256" i="1"/>
  <c r="AN255" i="1"/>
  <c r="AN254" i="1"/>
  <c r="AN253" i="1"/>
  <c r="AN252" i="1"/>
  <c r="AN251" i="1"/>
  <c r="AN250" i="1"/>
  <c r="AN249" i="1"/>
  <c r="AN248" i="1"/>
  <c r="AN247" i="1"/>
  <c r="AN246" i="1"/>
  <c r="AN245" i="1"/>
  <c r="AN244" i="1"/>
  <c r="AN243" i="1"/>
  <c r="AN242" i="1"/>
  <c r="AN241" i="1"/>
  <c r="AN240" i="1"/>
  <c r="AN239" i="1"/>
  <c r="AN238" i="1"/>
  <c r="AN237" i="1"/>
  <c r="AN236" i="1"/>
  <c r="AN235" i="1"/>
  <c r="AN234" i="1"/>
  <c r="AN233" i="1"/>
  <c r="AN232" i="1"/>
  <c r="AN231" i="1"/>
  <c r="AN230" i="1"/>
  <c r="AN229" i="1"/>
  <c r="AN228" i="1"/>
  <c r="AN227" i="1"/>
  <c r="AN226" i="1"/>
  <c r="AN225" i="1"/>
  <c r="AN224" i="1"/>
  <c r="AN223" i="1"/>
  <c r="AN222" i="1"/>
  <c r="AN221" i="1"/>
  <c r="AN220" i="1"/>
  <c r="AN219" i="1"/>
  <c r="AN218" i="1"/>
  <c r="AN217" i="1"/>
  <c r="AN216" i="1"/>
  <c r="AN215" i="1"/>
  <c r="AN214" i="1"/>
  <c r="AN213" i="1"/>
  <c r="AN212" i="1"/>
  <c r="AN211" i="1"/>
  <c r="AN210" i="1"/>
  <c r="AN209" i="1"/>
  <c r="AN208" i="1"/>
  <c r="AN207" i="1"/>
  <c r="AN206" i="1"/>
  <c r="AN205" i="1"/>
  <c r="AN204" i="1"/>
  <c r="AN203" i="1"/>
  <c r="AN202" i="1"/>
  <c r="AN201" i="1"/>
  <c r="AN200" i="1"/>
  <c r="AN199" i="1"/>
  <c r="AN198" i="1"/>
  <c r="AN197" i="1"/>
  <c r="AN196" i="1"/>
  <c r="AN195" i="1"/>
  <c r="AN194" i="1"/>
  <c r="AN193" i="1"/>
  <c r="AN192" i="1"/>
  <c r="AN191" i="1"/>
  <c r="AN190" i="1"/>
  <c r="AN189" i="1"/>
  <c r="AN188" i="1"/>
  <c r="AN187" i="1"/>
  <c r="AN186" i="1"/>
  <c r="AN185" i="1"/>
  <c r="AN184" i="1"/>
  <c r="AN183" i="1"/>
  <c r="AN182" i="1"/>
  <c r="AN181" i="1"/>
  <c r="AN180" i="1"/>
  <c r="AN179" i="1"/>
  <c r="AN178" i="1"/>
  <c r="AN177" i="1"/>
  <c r="AN176" i="1"/>
  <c r="AN175" i="1"/>
  <c r="AN174" i="1"/>
  <c r="AN173" i="1"/>
  <c r="AN172" i="1"/>
  <c r="AN171" i="1"/>
  <c r="AN170" i="1"/>
  <c r="AN169" i="1"/>
  <c r="AN168" i="1"/>
  <c r="AN167" i="1"/>
  <c r="AN166" i="1"/>
  <c r="AN165" i="1"/>
  <c r="AN164" i="1"/>
  <c r="AN163" i="1"/>
  <c r="AN162" i="1"/>
  <c r="AN161" i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6" i="1"/>
  <c r="AN135" i="1"/>
  <c r="AN134" i="1"/>
  <c r="AN133" i="1"/>
  <c r="AN132" i="1"/>
  <c r="AN131" i="1"/>
  <c r="AN130" i="1"/>
  <c r="AN129" i="1"/>
  <c r="AN128" i="1"/>
  <c r="AN127" i="1"/>
  <c r="AN126" i="1"/>
  <c r="AN125" i="1"/>
  <c r="AN124" i="1"/>
  <c r="AN123" i="1"/>
  <c r="AN122" i="1"/>
  <c r="AN121" i="1"/>
  <c r="AN120" i="1"/>
  <c r="AN11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L902" i="1"/>
  <c r="AL901" i="1"/>
  <c r="AL900" i="1"/>
  <c r="AL899" i="1"/>
  <c r="AL898" i="1"/>
  <c r="AL897" i="1"/>
  <c r="AL896" i="1"/>
  <c r="AL895" i="1"/>
  <c r="AL894" i="1"/>
  <c r="AL893" i="1"/>
  <c r="AL892" i="1"/>
  <c r="AL891" i="1"/>
  <c r="AL890" i="1"/>
  <c r="AL889" i="1"/>
  <c r="AL888" i="1"/>
  <c r="AL887" i="1"/>
  <c r="AL886" i="1"/>
  <c r="AL885" i="1"/>
  <c r="AL884" i="1"/>
  <c r="AL883" i="1"/>
  <c r="AL882" i="1"/>
  <c r="AL881" i="1"/>
  <c r="AL880" i="1"/>
  <c r="AL879" i="1"/>
  <c r="AL878" i="1"/>
  <c r="AL877" i="1"/>
  <c r="AL876" i="1"/>
  <c r="AL875" i="1"/>
  <c r="AL874" i="1"/>
  <c r="AL873" i="1"/>
  <c r="AL872" i="1"/>
  <c r="AL871" i="1"/>
  <c r="AL870" i="1"/>
  <c r="AL869" i="1"/>
  <c r="AL868" i="1"/>
  <c r="AL867" i="1"/>
  <c r="AL866" i="1"/>
  <c r="AL865" i="1"/>
  <c r="AL864" i="1"/>
  <c r="AL863" i="1"/>
  <c r="AL862" i="1"/>
  <c r="AL861" i="1"/>
  <c r="AL860" i="1"/>
  <c r="AL859" i="1"/>
  <c r="AL858" i="1"/>
  <c r="AL857" i="1"/>
  <c r="AL856" i="1"/>
  <c r="AL855" i="1"/>
  <c r="AL854" i="1"/>
  <c r="AL853" i="1"/>
  <c r="AL852" i="1"/>
  <c r="AL851" i="1"/>
  <c r="AL850" i="1"/>
  <c r="AL849" i="1"/>
  <c r="AL848" i="1"/>
  <c r="AL847" i="1"/>
  <c r="AL846" i="1"/>
  <c r="AL845" i="1"/>
  <c r="AL844" i="1"/>
  <c r="AL843" i="1"/>
  <c r="AL842" i="1"/>
  <c r="AL841" i="1"/>
  <c r="AL840" i="1"/>
  <c r="AL839" i="1"/>
  <c r="AL838" i="1"/>
  <c r="AL837" i="1"/>
  <c r="AL836" i="1"/>
  <c r="AL835" i="1"/>
  <c r="AL834" i="1"/>
  <c r="AL833" i="1"/>
  <c r="AL832" i="1"/>
  <c r="AL831" i="1"/>
  <c r="AL830" i="1"/>
  <c r="AL829" i="1"/>
  <c r="AL828" i="1"/>
  <c r="AL827" i="1"/>
  <c r="AL826" i="1"/>
  <c r="AL825" i="1"/>
  <c r="AL824" i="1"/>
  <c r="AL823" i="1"/>
  <c r="AL822" i="1"/>
  <c r="AL821" i="1"/>
  <c r="AL820" i="1"/>
  <c r="AL819" i="1"/>
  <c r="AL818" i="1"/>
  <c r="AL817" i="1"/>
  <c r="AL816" i="1"/>
  <c r="AL815" i="1"/>
  <c r="AL814" i="1"/>
  <c r="AL813" i="1"/>
  <c r="AL812" i="1"/>
  <c r="AL811" i="1"/>
  <c r="AL810" i="1"/>
  <c r="AL809" i="1"/>
  <c r="AL808" i="1"/>
  <c r="AL807" i="1"/>
  <c r="AL806" i="1"/>
  <c r="AL805" i="1"/>
  <c r="AL804" i="1"/>
  <c r="AL803" i="1"/>
  <c r="AL802" i="1"/>
  <c r="AL801" i="1"/>
  <c r="AL800" i="1"/>
  <c r="AL799" i="1"/>
  <c r="AL798" i="1"/>
  <c r="AL797" i="1"/>
  <c r="AL796" i="1"/>
  <c r="AL795" i="1"/>
  <c r="AL794" i="1"/>
  <c r="AL793" i="1"/>
  <c r="AL792" i="1"/>
  <c r="AL791" i="1"/>
  <c r="AL790" i="1"/>
  <c r="AL789" i="1"/>
  <c r="AL788" i="1"/>
  <c r="AL787" i="1"/>
  <c r="AL786" i="1"/>
  <c r="AL785" i="1"/>
  <c r="AL784" i="1"/>
  <c r="AL783" i="1"/>
  <c r="AL782" i="1"/>
  <c r="AL781" i="1"/>
  <c r="AL780" i="1"/>
  <c r="AL779" i="1"/>
  <c r="AL778" i="1"/>
  <c r="AL777" i="1"/>
  <c r="AL776" i="1"/>
  <c r="AL775" i="1"/>
  <c r="AL774" i="1"/>
  <c r="AL773" i="1"/>
  <c r="AL772" i="1"/>
  <c r="AL771" i="1"/>
  <c r="AL770" i="1"/>
  <c r="AL769" i="1"/>
  <c r="AL768" i="1"/>
  <c r="AL767" i="1"/>
  <c r="AL766" i="1"/>
  <c r="AL765" i="1"/>
  <c r="AL764" i="1"/>
  <c r="AL763" i="1"/>
  <c r="AL762" i="1"/>
  <c r="AL761" i="1"/>
  <c r="AL760" i="1"/>
  <c r="AL759" i="1"/>
  <c r="AL758" i="1"/>
  <c r="AL757" i="1"/>
  <c r="AL756" i="1"/>
  <c r="AL755" i="1"/>
  <c r="AL754" i="1"/>
  <c r="AL753" i="1"/>
  <c r="AL752" i="1"/>
  <c r="AL751" i="1"/>
  <c r="AL750" i="1"/>
  <c r="AL749" i="1"/>
  <c r="AL748" i="1"/>
  <c r="AL747" i="1"/>
  <c r="AL746" i="1"/>
  <c r="AL745" i="1"/>
  <c r="AL744" i="1"/>
  <c r="AL743" i="1"/>
  <c r="AL742" i="1"/>
  <c r="AL741" i="1"/>
  <c r="AL740" i="1"/>
  <c r="AL739" i="1"/>
  <c r="AL738" i="1"/>
  <c r="AL737" i="1"/>
  <c r="AL736" i="1"/>
  <c r="AL735" i="1"/>
  <c r="AL734" i="1"/>
  <c r="AL733" i="1"/>
  <c r="AL732" i="1"/>
  <c r="AL731" i="1"/>
  <c r="AL730" i="1"/>
  <c r="AL729" i="1"/>
  <c r="AL728" i="1"/>
  <c r="AL727" i="1"/>
  <c r="AL726" i="1"/>
  <c r="AL725" i="1"/>
  <c r="AL724" i="1"/>
  <c r="AL723" i="1"/>
  <c r="AL722" i="1"/>
  <c r="AL721" i="1"/>
  <c r="AL720" i="1"/>
  <c r="AL719" i="1"/>
  <c r="AL718" i="1"/>
  <c r="AL717" i="1"/>
  <c r="AL716" i="1"/>
  <c r="AL715" i="1"/>
  <c r="AL714" i="1"/>
  <c r="AL713" i="1"/>
  <c r="AL712" i="1"/>
  <c r="AL711" i="1"/>
  <c r="AL710" i="1"/>
  <c r="AL709" i="1"/>
  <c r="AL708" i="1"/>
  <c r="AL707" i="1"/>
  <c r="AL706" i="1"/>
  <c r="AL705" i="1"/>
  <c r="AL704" i="1"/>
  <c r="AL703" i="1"/>
  <c r="AL702" i="1"/>
  <c r="AL701" i="1"/>
  <c r="AL700" i="1"/>
  <c r="AL699" i="1"/>
  <c r="AL698" i="1"/>
  <c r="AL697" i="1"/>
  <c r="AL696" i="1"/>
  <c r="AL695" i="1"/>
  <c r="AL694" i="1"/>
  <c r="AL693" i="1"/>
  <c r="AL692" i="1"/>
  <c r="AL691" i="1"/>
  <c r="AL690" i="1"/>
  <c r="AL689" i="1"/>
  <c r="AL688" i="1"/>
  <c r="AL687" i="1"/>
  <c r="AL686" i="1"/>
  <c r="AL685" i="1"/>
  <c r="AL684" i="1"/>
  <c r="AL683" i="1"/>
  <c r="AL682" i="1"/>
  <c r="AL681" i="1"/>
  <c r="AL680" i="1"/>
  <c r="AL679" i="1"/>
  <c r="AL678" i="1"/>
  <c r="AL677" i="1"/>
  <c r="AL676" i="1"/>
  <c r="AL675" i="1"/>
  <c r="AL674" i="1"/>
  <c r="AL673" i="1"/>
  <c r="AL672" i="1"/>
  <c r="AL671" i="1"/>
  <c r="AL670" i="1"/>
  <c r="AL669" i="1"/>
  <c r="AL668" i="1"/>
  <c r="AL667" i="1"/>
  <c r="AL666" i="1"/>
  <c r="AL665" i="1"/>
  <c r="AL664" i="1"/>
  <c r="AL663" i="1"/>
  <c r="AL662" i="1"/>
  <c r="AL661" i="1"/>
  <c r="AL660" i="1"/>
  <c r="AL659" i="1"/>
  <c r="AL658" i="1"/>
  <c r="AL657" i="1"/>
  <c r="AL656" i="1"/>
  <c r="AL655" i="1"/>
  <c r="AL654" i="1"/>
  <c r="AL653" i="1"/>
  <c r="AL652" i="1"/>
  <c r="AL651" i="1"/>
  <c r="AL650" i="1"/>
  <c r="AL649" i="1"/>
  <c r="AL648" i="1"/>
  <c r="AL647" i="1"/>
  <c r="AL646" i="1"/>
  <c r="AL645" i="1"/>
  <c r="AL644" i="1"/>
  <c r="AL643" i="1"/>
  <c r="AL642" i="1"/>
  <c r="AL641" i="1"/>
  <c r="AL640" i="1"/>
  <c r="AL639" i="1"/>
  <c r="AL638" i="1"/>
  <c r="AL637" i="1"/>
  <c r="AL636" i="1"/>
  <c r="AL635" i="1"/>
  <c r="AL634" i="1"/>
  <c r="AL633" i="1"/>
  <c r="AL632" i="1"/>
  <c r="AL631" i="1"/>
  <c r="AL630" i="1"/>
  <c r="AL629" i="1"/>
  <c r="AL628" i="1"/>
  <c r="AL627" i="1"/>
  <c r="AL626" i="1"/>
  <c r="AL625" i="1"/>
  <c r="AL624" i="1"/>
  <c r="AL623" i="1"/>
  <c r="AL622" i="1"/>
  <c r="AL621" i="1"/>
  <c r="AL620" i="1"/>
  <c r="AL619" i="1"/>
  <c r="AL618" i="1"/>
  <c r="AL617" i="1"/>
  <c r="AL616" i="1"/>
  <c r="AL615" i="1"/>
  <c r="AL614" i="1"/>
  <c r="AL613" i="1"/>
  <c r="AL612" i="1"/>
  <c r="AL611" i="1"/>
  <c r="AL610" i="1"/>
  <c r="AL609" i="1"/>
  <c r="AL608" i="1"/>
  <c r="AL607" i="1"/>
  <c r="AL606" i="1"/>
  <c r="AL605" i="1"/>
  <c r="AL604" i="1"/>
  <c r="AL603" i="1"/>
  <c r="AL602" i="1"/>
  <c r="AL601" i="1"/>
  <c r="AL600" i="1"/>
  <c r="AL599" i="1"/>
  <c r="AL598" i="1"/>
  <c r="AL597" i="1"/>
  <c r="AL596" i="1"/>
  <c r="AL595" i="1"/>
  <c r="AL594" i="1"/>
  <c r="AL593" i="1"/>
  <c r="AL592" i="1"/>
  <c r="AL591" i="1"/>
  <c r="AL590" i="1"/>
  <c r="AL589" i="1"/>
  <c r="AL588" i="1"/>
  <c r="AL587" i="1"/>
  <c r="AL586" i="1"/>
  <c r="AL585" i="1"/>
  <c r="AL584" i="1"/>
  <c r="AL583" i="1"/>
  <c r="AL582" i="1"/>
  <c r="AL581" i="1"/>
  <c r="AL580" i="1"/>
  <c r="AL579" i="1"/>
  <c r="AL578" i="1"/>
  <c r="AL577" i="1"/>
  <c r="AL576" i="1"/>
  <c r="AL575" i="1"/>
  <c r="AL574" i="1"/>
  <c r="AL573" i="1"/>
  <c r="AL572" i="1"/>
  <c r="AL571" i="1"/>
  <c r="AL570" i="1"/>
  <c r="AL569" i="1"/>
  <c r="AL568" i="1"/>
  <c r="AL567" i="1"/>
  <c r="AL566" i="1"/>
  <c r="AL565" i="1"/>
  <c r="AL564" i="1"/>
  <c r="AL563" i="1"/>
  <c r="AL562" i="1"/>
  <c r="AL561" i="1"/>
  <c r="AL560" i="1"/>
  <c r="AL559" i="1"/>
  <c r="AL558" i="1"/>
  <c r="AL557" i="1"/>
  <c r="AL556" i="1"/>
  <c r="AL555" i="1"/>
  <c r="AL554" i="1"/>
  <c r="AL553" i="1"/>
  <c r="AL552" i="1"/>
  <c r="AL551" i="1"/>
  <c r="AL550" i="1"/>
  <c r="AL549" i="1"/>
  <c r="AL548" i="1"/>
  <c r="AL547" i="1"/>
  <c r="AL546" i="1"/>
  <c r="AL545" i="1"/>
  <c r="AL544" i="1"/>
  <c r="AL543" i="1"/>
  <c r="AL542" i="1"/>
  <c r="AL541" i="1"/>
  <c r="AL540" i="1"/>
  <c r="AL539" i="1"/>
  <c r="AL538" i="1"/>
  <c r="AL537" i="1"/>
  <c r="AL536" i="1"/>
  <c r="AL535" i="1"/>
  <c r="AL534" i="1"/>
  <c r="AL533" i="1"/>
  <c r="AL532" i="1"/>
  <c r="AL531" i="1"/>
  <c r="AL530" i="1"/>
  <c r="AL529" i="1"/>
  <c r="AL528" i="1"/>
  <c r="AL527" i="1"/>
  <c r="AL526" i="1"/>
  <c r="AL525" i="1"/>
  <c r="AL524" i="1"/>
  <c r="AL523" i="1"/>
  <c r="AL522" i="1"/>
  <c r="AL521" i="1"/>
  <c r="AL520" i="1"/>
  <c r="AL519" i="1"/>
  <c r="AL518" i="1"/>
  <c r="AL517" i="1"/>
  <c r="AL516" i="1"/>
  <c r="AL515" i="1"/>
  <c r="AL514" i="1"/>
  <c r="AL513" i="1"/>
  <c r="AL512" i="1"/>
  <c r="AL511" i="1"/>
  <c r="AL510" i="1"/>
  <c r="AL509" i="1"/>
  <c r="AL508" i="1"/>
  <c r="AL507" i="1"/>
  <c r="AL506" i="1"/>
  <c r="AL505" i="1"/>
  <c r="AL504" i="1"/>
  <c r="AL503" i="1"/>
  <c r="AL502" i="1"/>
  <c r="AL501" i="1"/>
  <c r="AL500" i="1"/>
  <c r="AL499" i="1"/>
  <c r="AL498" i="1"/>
  <c r="AL497" i="1"/>
  <c r="AL496" i="1"/>
  <c r="AL495" i="1"/>
  <c r="AL494" i="1"/>
  <c r="AL493" i="1"/>
  <c r="AL492" i="1"/>
  <c r="AL491" i="1"/>
  <c r="AL490" i="1"/>
  <c r="AL489" i="1"/>
  <c r="AL488" i="1"/>
  <c r="AL487" i="1"/>
  <c r="AL486" i="1"/>
  <c r="AL485" i="1"/>
  <c r="AL484" i="1"/>
  <c r="AL483" i="1"/>
  <c r="AL482" i="1"/>
  <c r="AL481" i="1"/>
  <c r="AL480" i="1"/>
  <c r="AL479" i="1"/>
  <c r="AL478" i="1"/>
  <c r="AL477" i="1"/>
  <c r="AL476" i="1"/>
  <c r="AL475" i="1"/>
  <c r="AL474" i="1"/>
  <c r="AL473" i="1"/>
  <c r="AL472" i="1"/>
  <c r="AL471" i="1"/>
  <c r="AL470" i="1"/>
  <c r="AL469" i="1"/>
  <c r="AL468" i="1"/>
  <c r="AL467" i="1"/>
  <c r="AL466" i="1"/>
  <c r="AL465" i="1"/>
  <c r="AL464" i="1"/>
  <c r="AL463" i="1"/>
  <c r="AL462" i="1"/>
  <c r="AL461" i="1"/>
  <c r="AL460" i="1"/>
  <c r="AL459" i="1"/>
  <c r="AL458" i="1"/>
  <c r="AL457" i="1"/>
  <c r="AL456" i="1"/>
  <c r="AL455" i="1"/>
  <c r="AL454" i="1"/>
  <c r="AL453" i="1"/>
  <c r="AL452" i="1"/>
  <c r="AL451" i="1"/>
  <c r="AL450" i="1"/>
  <c r="AL449" i="1"/>
  <c r="AL448" i="1"/>
  <c r="AL447" i="1"/>
  <c r="AL446" i="1"/>
  <c r="AL445" i="1"/>
  <c r="AL444" i="1"/>
  <c r="AL443" i="1"/>
  <c r="AL442" i="1"/>
  <c r="AL441" i="1"/>
  <c r="AL440" i="1"/>
  <c r="AL439" i="1"/>
  <c r="AL438" i="1"/>
  <c r="AL437" i="1"/>
  <c r="AL436" i="1"/>
  <c r="AL435" i="1"/>
  <c r="AL434" i="1"/>
  <c r="AL433" i="1"/>
  <c r="AL432" i="1"/>
  <c r="AL431" i="1"/>
  <c r="AL430" i="1"/>
  <c r="AL429" i="1"/>
  <c r="AL428" i="1"/>
  <c r="AL427" i="1"/>
  <c r="AL426" i="1"/>
  <c r="AL425" i="1"/>
  <c r="AL424" i="1"/>
  <c r="AL423" i="1"/>
  <c r="AL422" i="1"/>
  <c r="AL421" i="1"/>
  <c r="AL420" i="1"/>
  <c r="AL419" i="1"/>
  <c r="AL418" i="1"/>
  <c r="AL417" i="1"/>
  <c r="AL416" i="1"/>
  <c r="AL415" i="1"/>
  <c r="AL414" i="1"/>
  <c r="AL413" i="1"/>
  <c r="AL412" i="1"/>
  <c r="AL411" i="1"/>
  <c r="AL410" i="1"/>
  <c r="AL409" i="1"/>
  <c r="AL408" i="1"/>
  <c r="AL407" i="1"/>
  <c r="AL406" i="1"/>
  <c r="AL405" i="1"/>
  <c r="AL404" i="1"/>
  <c r="AL403" i="1"/>
  <c r="AL402" i="1"/>
  <c r="AL401" i="1"/>
  <c r="AL400" i="1"/>
  <c r="AL399" i="1"/>
  <c r="AL398" i="1"/>
  <c r="AL397" i="1"/>
  <c r="AL396" i="1"/>
  <c r="AL395" i="1"/>
  <c r="AL394" i="1"/>
  <c r="AL393" i="1"/>
  <c r="AL392" i="1"/>
  <c r="AL391" i="1"/>
  <c r="AL390" i="1"/>
  <c r="AL389" i="1"/>
  <c r="AL388" i="1"/>
  <c r="AL387" i="1"/>
  <c r="AL386" i="1"/>
  <c r="AL385" i="1"/>
  <c r="AL384" i="1"/>
  <c r="AL383" i="1"/>
  <c r="AL382" i="1"/>
  <c r="AL381" i="1"/>
  <c r="AL380" i="1"/>
  <c r="AL379" i="1"/>
  <c r="AL378" i="1"/>
  <c r="AL377" i="1"/>
  <c r="AL376" i="1"/>
  <c r="AL375" i="1"/>
  <c r="AL374" i="1"/>
  <c r="AL373" i="1"/>
  <c r="AL372" i="1"/>
  <c r="AL371" i="1"/>
  <c r="AL370" i="1"/>
  <c r="AL369" i="1"/>
  <c r="AL368" i="1"/>
  <c r="AL367" i="1"/>
  <c r="AL366" i="1"/>
  <c r="AL365" i="1"/>
  <c r="AL364" i="1"/>
  <c r="AL363" i="1"/>
  <c r="AL362" i="1"/>
  <c r="AL361" i="1"/>
  <c r="AL360" i="1"/>
  <c r="AL359" i="1"/>
  <c r="AL358" i="1"/>
  <c r="AL357" i="1"/>
  <c r="AL356" i="1"/>
  <c r="AL355" i="1"/>
  <c r="AL354" i="1"/>
  <c r="AL353" i="1"/>
  <c r="AL352" i="1"/>
  <c r="AL351" i="1"/>
  <c r="AL350" i="1"/>
  <c r="AL349" i="1"/>
  <c r="AL348" i="1"/>
  <c r="AL347" i="1"/>
  <c r="AL346" i="1"/>
  <c r="AL345" i="1"/>
  <c r="AL344" i="1"/>
  <c r="AL343" i="1"/>
  <c r="AL342" i="1"/>
  <c r="AL341" i="1"/>
  <c r="AL340" i="1"/>
  <c r="AL339" i="1"/>
  <c r="AL338" i="1"/>
  <c r="AL337" i="1"/>
  <c r="AL336" i="1"/>
  <c r="AL335" i="1"/>
  <c r="AL334" i="1"/>
  <c r="AL333" i="1"/>
  <c r="AL332" i="1"/>
  <c r="AL331" i="1"/>
  <c r="AL330" i="1"/>
  <c r="AL329" i="1"/>
  <c r="AL328" i="1"/>
  <c r="AL327" i="1"/>
  <c r="AL326" i="1"/>
  <c r="AL325" i="1"/>
  <c r="AL324" i="1"/>
  <c r="AL323" i="1"/>
  <c r="AL322" i="1"/>
  <c r="AL321" i="1"/>
  <c r="AL320" i="1"/>
  <c r="AL319" i="1"/>
  <c r="AL318" i="1"/>
  <c r="AL317" i="1"/>
  <c r="AL316" i="1"/>
  <c r="AL315" i="1"/>
  <c r="AL314" i="1"/>
  <c r="AL313" i="1"/>
  <c r="AL312" i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K902" i="1"/>
  <c r="AK901" i="1"/>
  <c r="AK900" i="1"/>
  <c r="AK899" i="1"/>
  <c r="AK898" i="1"/>
  <c r="AK897" i="1"/>
  <c r="AK896" i="1"/>
  <c r="AK895" i="1"/>
  <c r="AK894" i="1"/>
  <c r="AK893" i="1"/>
  <c r="AK892" i="1"/>
  <c r="AK891" i="1"/>
  <c r="AK890" i="1"/>
  <c r="AK889" i="1"/>
  <c r="AK888" i="1"/>
  <c r="AK887" i="1"/>
  <c r="AK886" i="1"/>
  <c r="AK885" i="1"/>
  <c r="AK884" i="1"/>
  <c r="AK883" i="1"/>
  <c r="AK882" i="1"/>
  <c r="AK881" i="1"/>
  <c r="AK880" i="1"/>
  <c r="AK879" i="1"/>
  <c r="AK878" i="1"/>
  <c r="AK877" i="1"/>
  <c r="AK876" i="1"/>
  <c r="AK875" i="1"/>
  <c r="AK874" i="1"/>
  <c r="AK873" i="1"/>
  <c r="AK872" i="1"/>
  <c r="AK871" i="1"/>
  <c r="AK870" i="1"/>
  <c r="AK869" i="1"/>
  <c r="AK868" i="1"/>
  <c r="AK867" i="1"/>
  <c r="AK866" i="1"/>
  <c r="AK865" i="1"/>
  <c r="AK864" i="1"/>
  <c r="AK863" i="1"/>
  <c r="AK862" i="1"/>
  <c r="AK861" i="1"/>
  <c r="AK860" i="1"/>
  <c r="AK859" i="1"/>
  <c r="AK858" i="1"/>
  <c r="AK857" i="1"/>
  <c r="AK856" i="1"/>
  <c r="AK855" i="1"/>
  <c r="AK854" i="1"/>
  <c r="AK853" i="1"/>
  <c r="AK852" i="1"/>
  <c r="AK851" i="1"/>
  <c r="AK850" i="1"/>
  <c r="AK849" i="1"/>
  <c r="AK848" i="1"/>
  <c r="AK847" i="1"/>
  <c r="AK846" i="1"/>
  <c r="AK845" i="1"/>
  <c r="AK844" i="1"/>
  <c r="AK843" i="1"/>
  <c r="AK842" i="1"/>
  <c r="AK841" i="1"/>
  <c r="AK840" i="1"/>
  <c r="AK839" i="1"/>
  <c r="AK838" i="1"/>
  <c r="AK837" i="1"/>
  <c r="AK836" i="1"/>
  <c r="AK835" i="1"/>
  <c r="AK834" i="1"/>
  <c r="AK833" i="1"/>
  <c r="AK832" i="1"/>
  <c r="AK831" i="1"/>
  <c r="AK830" i="1"/>
  <c r="AK829" i="1"/>
  <c r="AK828" i="1"/>
  <c r="AK827" i="1"/>
  <c r="AK826" i="1"/>
  <c r="AK825" i="1"/>
  <c r="AK824" i="1"/>
  <c r="AK823" i="1"/>
  <c r="AK822" i="1"/>
  <c r="AK821" i="1"/>
  <c r="AK820" i="1"/>
  <c r="AK819" i="1"/>
  <c r="AK818" i="1"/>
  <c r="AK817" i="1"/>
  <c r="AK816" i="1"/>
  <c r="AK815" i="1"/>
  <c r="AK814" i="1"/>
  <c r="AK813" i="1"/>
  <c r="AK812" i="1"/>
  <c r="AK811" i="1"/>
  <c r="AK810" i="1"/>
  <c r="AK809" i="1"/>
  <c r="AK808" i="1"/>
  <c r="AK807" i="1"/>
  <c r="AK806" i="1"/>
  <c r="AK805" i="1"/>
  <c r="AK804" i="1"/>
  <c r="AK803" i="1"/>
  <c r="AK802" i="1"/>
  <c r="AK801" i="1"/>
  <c r="AK800" i="1"/>
  <c r="AK799" i="1"/>
  <c r="AK798" i="1"/>
  <c r="AK797" i="1"/>
  <c r="AK796" i="1"/>
  <c r="AK795" i="1"/>
  <c r="AK794" i="1"/>
  <c r="AK793" i="1"/>
  <c r="AK792" i="1"/>
  <c r="AK791" i="1"/>
  <c r="AK790" i="1"/>
  <c r="AK789" i="1"/>
  <c r="AK788" i="1"/>
  <c r="AK787" i="1"/>
  <c r="AK786" i="1"/>
  <c r="AK785" i="1"/>
  <c r="AK784" i="1"/>
  <c r="AK783" i="1"/>
  <c r="AK782" i="1"/>
  <c r="AK781" i="1"/>
  <c r="AK780" i="1"/>
  <c r="AK779" i="1"/>
  <c r="AK778" i="1"/>
  <c r="AK777" i="1"/>
  <c r="AK776" i="1"/>
  <c r="AK775" i="1"/>
  <c r="AK774" i="1"/>
  <c r="AK773" i="1"/>
  <c r="AK772" i="1"/>
  <c r="AK771" i="1"/>
  <c r="AK770" i="1"/>
  <c r="AK769" i="1"/>
  <c r="AK768" i="1"/>
  <c r="AK767" i="1"/>
  <c r="AK766" i="1"/>
  <c r="AK765" i="1"/>
  <c r="AK764" i="1"/>
  <c r="AK763" i="1"/>
  <c r="AK762" i="1"/>
  <c r="AK761" i="1"/>
  <c r="AK760" i="1"/>
  <c r="AK759" i="1"/>
  <c r="AK758" i="1"/>
  <c r="AK757" i="1"/>
  <c r="AK756" i="1"/>
  <c r="AK755" i="1"/>
  <c r="AK754" i="1"/>
  <c r="AK753" i="1"/>
  <c r="AK752" i="1"/>
  <c r="AK751" i="1"/>
  <c r="AK750" i="1"/>
  <c r="AK749" i="1"/>
  <c r="AK748" i="1"/>
  <c r="AK747" i="1"/>
  <c r="AK746" i="1"/>
  <c r="AK745" i="1"/>
  <c r="AK744" i="1"/>
  <c r="AK743" i="1"/>
  <c r="AK742" i="1"/>
  <c r="AK741" i="1"/>
  <c r="AK740" i="1"/>
  <c r="AK739" i="1"/>
  <c r="AK738" i="1"/>
  <c r="AK737" i="1"/>
  <c r="AK736" i="1"/>
  <c r="AK735" i="1"/>
  <c r="AK734" i="1"/>
  <c r="AK733" i="1"/>
  <c r="AK732" i="1"/>
  <c r="AK731" i="1"/>
  <c r="AK730" i="1"/>
  <c r="AK729" i="1"/>
  <c r="AK728" i="1"/>
  <c r="AK727" i="1"/>
  <c r="AK726" i="1"/>
  <c r="AK725" i="1"/>
  <c r="AK724" i="1"/>
  <c r="AK723" i="1"/>
  <c r="AK722" i="1"/>
  <c r="AK721" i="1"/>
  <c r="AK720" i="1"/>
  <c r="AK719" i="1"/>
  <c r="AK718" i="1"/>
  <c r="AK717" i="1"/>
  <c r="AK716" i="1"/>
  <c r="AK715" i="1"/>
  <c r="AK714" i="1"/>
  <c r="AK713" i="1"/>
  <c r="AK712" i="1"/>
  <c r="AK711" i="1"/>
  <c r="AK710" i="1"/>
  <c r="AK709" i="1"/>
  <c r="AK708" i="1"/>
  <c r="AK707" i="1"/>
  <c r="AK706" i="1"/>
  <c r="AK705" i="1"/>
  <c r="AK704" i="1"/>
  <c r="AK703" i="1"/>
  <c r="AK702" i="1"/>
  <c r="AK701" i="1"/>
  <c r="AK700" i="1"/>
  <c r="AK699" i="1"/>
  <c r="AK698" i="1"/>
  <c r="AK697" i="1"/>
  <c r="AK696" i="1"/>
  <c r="AK695" i="1"/>
  <c r="AK694" i="1"/>
  <c r="AK693" i="1"/>
  <c r="AK692" i="1"/>
  <c r="AK691" i="1"/>
  <c r="AK690" i="1"/>
  <c r="AK689" i="1"/>
  <c r="AK688" i="1"/>
  <c r="AK687" i="1"/>
  <c r="AK686" i="1"/>
  <c r="AK685" i="1"/>
  <c r="AK684" i="1"/>
  <c r="AK683" i="1"/>
  <c r="AK682" i="1"/>
  <c r="AK681" i="1"/>
  <c r="AK680" i="1"/>
  <c r="AK679" i="1"/>
  <c r="AK678" i="1"/>
  <c r="AK677" i="1"/>
  <c r="AK676" i="1"/>
  <c r="AK675" i="1"/>
  <c r="AK674" i="1"/>
  <c r="AK673" i="1"/>
  <c r="AK672" i="1"/>
  <c r="AK671" i="1"/>
  <c r="AK670" i="1"/>
  <c r="AK669" i="1"/>
  <c r="AK668" i="1"/>
  <c r="AK667" i="1"/>
  <c r="AK666" i="1"/>
  <c r="AK665" i="1"/>
  <c r="AK664" i="1"/>
  <c r="AK663" i="1"/>
  <c r="AK662" i="1"/>
  <c r="AK661" i="1"/>
  <c r="AK660" i="1"/>
  <c r="AK659" i="1"/>
  <c r="AK658" i="1"/>
  <c r="AK657" i="1"/>
  <c r="AK656" i="1"/>
  <c r="AK655" i="1"/>
  <c r="AK654" i="1"/>
  <c r="AK653" i="1"/>
  <c r="AK652" i="1"/>
  <c r="AK651" i="1"/>
  <c r="AK650" i="1"/>
  <c r="AK649" i="1"/>
  <c r="AK648" i="1"/>
  <c r="AK647" i="1"/>
  <c r="AK646" i="1"/>
  <c r="AK645" i="1"/>
  <c r="AK644" i="1"/>
  <c r="AK643" i="1"/>
  <c r="AK642" i="1"/>
  <c r="AK641" i="1"/>
  <c r="AK640" i="1"/>
  <c r="AK639" i="1"/>
  <c r="AK638" i="1"/>
  <c r="AK637" i="1"/>
  <c r="AK636" i="1"/>
  <c r="AK635" i="1"/>
  <c r="AK634" i="1"/>
  <c r="AK633" i="1"/>
  <c r="AK632" i="1"/>
  <c r="AK631" i="1"/>
  <c r="AK630" i="1"/>
  <c r="AK629" i="1"/>
  <c r="AK628" i="1"/>
  <c r="AK627" i="1"/>
  <c r="AK626" i="1"/>
  <c r="AK625" i="1"/>
  <c r="AK624" i="1"/>
  <c r="AK623" i="1"/>
  <c r="AK622" i="1"/>
  <c r="AK621" i="1"/>
  <c r="AK620" i="1"/>
  <c r="AK619" i="1"/>
  <c r="AK618" i="1"/>
  <c r="AK617" i="1"/>
  <c r="AK616" i="1"/>
  <c r="AK615" i="1"/>
  <c r="AK614" i="1"/>
  <c r="AK613" i="1"/>
  <c r="AK612" i="1"/>
  <c r="AK611" i="1"/>
  <c r="AK610" i="1"/>
  <c r="AK609" i="1"/>
  <c r="AK608" i="1"/>
  <c r="AK607" i="1"/>
  <c r="AK606" i="1"/>
  <c r="AK605" i="1"/>
  <c r="AK604" i="1"/>
  <c r="AK603" i="1"/>
  <c r="AK602" i="1"/>
  <c r="AK601" i="1"/>
  <c r="AK600" i="1"/>
  <c r="AK599" i="1"/>
  <c r="AK598" i="1"/>
  <c r="AK597" i="1"/>
  <c r="AK596" i="1"/>
  <c r="AK595" i="1"/>
  <c r="AK594" i="1"/>
  <c r="AK593" i="1"/>
  <c r="AK592" i="1"/>
  <c r="AK591" i="1"/>
  <c r="AK590" i="1"/>
  <c r="AK589" i="1"/>
  <c r="AK588" i="1"/>
  <c r="AK587" i="1"/>
  <c r="AK586" i="1"/>
  <c r="AK585" i="1"/>
  <c r="AK584" i="1"/>
  <c r="AK583" i="1"/>
  <c r="AK582" i="1"/>
  <c r="AK581" i="1"/>
  <c r="AK580" i="1"/>
  <c r="AK579" i="1"/>
  <c r="AK578" i="1"/>
  <c r="AK577" i="1"/>
  <c r="AK576" i="1"/>
  <c r="AK575" i="1"/>
  <c r="AK574" i="1"/>
  <c r="AK573" i="1"/>
  <c r="AK572" i="1"/>
  <c r="AK571" i="1"/>
  <c r="AK570" i="1"/>
  <c r="AK569" i="1"/>
  <c r="AK568" i="1"/>
  <c r="AK567" i="1"/>
  <c r="AK566" i="1"/>
  <c r="AK565" i="1"/>
  <c r="AK564" i="1"/>
  <c r="AK563" i="1"/>
  <c r="AK562" i="1"/>
  <c r="AK561" i="1"/>
  <c r="AK560" i="1"/>
  <c r="AK559" i="1"/>
  <c r="AK558" i="1"/>
  <c r="AK557" i="1"/>
  <c r="AK556" i="1"/>
  <c r="AK555" i="1"/>
  <c r="AK554" i="1"/>
  <c r="AK553" i="1"/>
  <c r="AK552" i="1"/>
  <c r="AK551" i="1"/>
  <c r="AK550" i="1"/>
  <c r="AK549" i="1"/>
  <c r="AK548" i="1"/>
  <c r="AK547" i="1"/>
  <c r="AK546" i="1"/>
  <c r="AK545" i="1"/>
  <c r="AK544" i="1"/>
  <c r="AK543" i="1"/>
  <c r="AK542" i="1"/>
  <c r="AK541" i="1"/>
  <c r="AK540" i="1"/>
  <c r="AK539" i="1"/>
  <c r="AK538" i="1"/>
  <c r="AK537" i="1"/>
  <c r="AK536" i="1"/>
  <c r="AK535" i="1"/>
  <c r="AK534" i="1"/>
  <c r="AK533" i="1"/>
  <c r="AK532" i="1"/>
  <c r="AK531" i="1"/>
  <c r="AK530" i="1"/>
  <c r="AK529" i="1"/>
  <c r="AK528" i="1"/>
  <c r="AK527" i="1"/>
  <c r="AK526" i="1"/>
  <c r="AK525" i="1"/>
  <c r="AK524" i="1"/>
  <c r="AK523" i="1"/>
  <c r="AK522" i="1"/>
  <c r="AK521" i="1"/>
  <c r="AK520" i="1"/>
  <c r="AK519" i="1"/>
  <c r="AK518" i="1"/>
  <c r="AK517" i="1"/>
  <c r="AK516" i="1"/>
  <c r="AK515" i="1"/>
  <c r="AK514" i="1"/>
  <c r="AK513" i="1"/>
  <c r="AK512" i="1"/>
  <c r="AK511" i="1"/>
  <c r="AK510" i="1"/>
  <c r="AK509" i="1"/>
  <c r="AK508" i="1"/>
  <c r="AK507" i="1"/>
  <c r="AK506" i="1"/>
  <c r="AK505" i="1"/>
  <c r="AK504" i="1"/>
  <c r="AK503" i="1"/>
  <c r="AK502" i="1"/>
  <c r="AK501" i="1"/>
  <c r="AK500" i="1"/>
  <c r="AK499" i="1"/>
  <c r="AK498" i="1"/>
  <c r="AK497" i="1"/>
  <c r="AK496" i="1"/>
  <c r="AK495" i="1"/>
  <c r="AK494" i="1"/>
  <c r="AK493" i="1"/>
  <c r="AK492" i="1"/>
  <c r="AK491" i="1"/>
  <c r="AK490" i="1"/>
  <c r="AK489" i="1"/>
  <c r="AK488" i="1"/>
  <c r="AK487" i="1"/>
  <c r="AK486" i="1"/>
  <c r="AK485" i="1"/>
  <c r="AK484" i="1"/>
  <c r="AK483" i="1"/>
  <c r="AK482" i="1"/>
  <c r="AK481" i="1"/>
  <c r="AK480" i="1"/>
  <c r="AK479" i="1"/>
  <c r="AK478" i="1"/>
  <c r="AK477" i="1"/>
  <c r="AK476" i="1"/>
  <c r="AK475" i="1"/>
  <c r="AK474" i="1"/>
  <c r="AK473" i="1"/>
  <c r="AK472" i="1"/>
  <c r="AK471" i="1"/>
  <c r="AK470" i="1"/>
  <c r="AK469" i="1"/>
  <c r="AK468" i="1"/>
  <c r="AK467" i="1"/>
  <c r="AK466" i="1"/>
  <c r="AK465" i="1"/>
  <c r="AK464" i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51" i="1"/>
  <c r="AK450" i="1"/>
  <c r="AK449" i="1"/>
  <c r="AK448" i="1"/>
  <c r="AK447" i="1"/>
  <c r="AK446" i="1"/>
  <c r="AK445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2" i="1"/>
  <c r="AK421" i="1"/>
  <c r="AK420" i="1"/>
  <c r="AK419" i="1"/>
  <c r="AK418" i="1"/>
  <c r="AK417" i="1"/>
  <c r="AK416" i="1"/>
  <c r="AK415" i="1"/>
  <c r="AK414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9" i="1"/>
  <c r="AK378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5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L8" i="1" s="1"/>
  <c r="AG902" i="1"/>
  <c r="Y902" i="1"/>
  <c r="T902" i="1"/>
  <c r="R902" i="1"/>
  <c r="P902" i="1"/>
  <c r="M902" i="1"/>
  <c r="L902" i="1"/>
  <c r="K902" i="1"/>
  <c r="H902" i="1"/>
  <c r="AG901" i="1"/>
  <c r="Y901" i="1"/>
  <c r="T901" i="1"/>
  <c r="R901" i="1"/>
  <c r="P901" i="1"/>
  <c r="M901" i="1"/>
  <c r="L901" i="1"/>
  <c r="K901" i="1"/>
  <c r="H901" i="1"/>
  <c r="AG900" i="1"/>
  <c r="Y900" i="1"/>
  <c r="T900" i="1"/>
  <c r="R900" i="1"/>
  <c r="P900" i="1"/>
  <c r="M900" i="1"/>
  <c r="L900" i="1"/>
  <c r="K900" i="1"/>
  <c r="H900" i="1"/>
  <c r="AG899" i="1"/>
  <c r="Y899" i="1"/>
  <c r="T899" i="1"/>
  <c r="R899" i="1"/>
  <c r="P899" i="1"/>
  <c r="M899" i="1"/>
  <c r="L899" i="1"/>
  <c r="K899" i="1"/>
  <c r="H899" i="1"/>
  <c r="AG898" i="1"/>
  <c r="Y898" i="1"/>
  <c r="T898" i="1"/>
  <c r="R898" i="1"/>
  <c r="L898" i="1"/>
  <c r="K898" i="1"/>
  <c r="H898" i="1"/>
  <c r="AG897" i="1"/>
  <c r="Y897" i="1"/>
  <c r="R897" i="1"/>
  <c r="M897" i="1"/>
  <c r="L897" i="1"/>
  <c r="K897" i="1"/>
  <c r="H897" i="1"/>
  <c r="AG896" i="1"/>
  <c r="Y896" i="1"/>
  <c r="T896" i="1"/>
  <c r="R896" i="1"/>
  <c r="P896" i="1"/>
  <c r="L896" i="1"/>
  <c r="K896" i="1"/>
  <c r="H896" i="1"/>
  <c r="AG895" i="1"/>
  <c r="Y895" i="1"/>
  <c r="R895" i="1"/>
  <c r="M895" i="1"/>
  <c r="L895" i="1"/>
  <c r="K895" i="1"/>
  <c r="H895" i="1"/>
  <c r="AG894" i="1"/>
  <c r="Y894" i="1"/>
  <c r="T894" i="1"/>
  <c r="R894" i="1"/>
  <c r="P894" i="1"/>
  <c r="L894" i="1"/>
  <c r="K894" i="1"/>
  <c r="H894" i="1"/>
  <c r="AG893" i="1"/>
  <c r="Y893" i="1"/>
  <c r="T893" i="1"/>
  <c r="R893" i="1"/>
  <c r="P893" i="1"/>
  <c r="L893" i="1"/>
  <c r="K893" i="1"/>
  <c r="H893" i="1"/>
  <c r="AG892" i="1"/>
  <c r="Y892" i="1"/>
  <c r="T892" i="1"/>
  <c r="R892" i="1"/>
  <c r="P892" i="1"/>
  <c r="L892" i="1"/>
  <c r="K892" i="1"/>
  <c r="H892" i="1"/>
  <c r="AG891" i="1"/>
  <c r="Y891" i="1"/>
  <c r="T891" i="1"/>
  <c r="R891" i="1"/>
  <c r="P891" i="1"/>
  <c r="M891" i="1"/>
  <c r="L891" i="1"/>
  <c r="K891" i="1"/>
  <c r="H891" i="1"/>
  <c r="AG890" i="1"/>
  <c r="Y890" i="1"/>
  <c r="T890" i="1"/>
  <c r="R890" i="1"/>
  <c r="L890" i="1"/>
  <c r="K890" i="1"/>
  <c r="H890" i="1"/>
  <c r="AG889" i="1"/>
  <c r="Y889" i="1"/>
  <c r="R889" i="1"/>
  <c r="L889" i="1"/>
  <c r="K889" i="1"/>
  <c r="H889" i="1"/>
  <c r="AG888" i="1"/>
  <c r="Y888" i="1"/>
  <c r="T888" i="1"/>
  <c r="R888" i="1"/>
  <c r="P888" i="1"/>
  <c r="M888" i="1"/>
  <c r="L888" i="1"/>
  <c r="K888" i="1"/>
  <c r="H888" i="1"/>
  <c r="AG887" i="1"/>
  <c r="Y887" i="1"/>
  <c r="R887" i="1"/>
  <c r="M887" i="1"/>
  <c r="L887" i="1"/>
  <c r="K887" i="1"/>
  <c r="H887" i="1"/>
  <c r="AG886" i="1"/>
  <c r="Y886" i="1"/>
  <c r="T886" i="1"/>
  <c r="R886" i="1"/>
  <c r="P886" i="1"/>
  <c r="M886" i="1"/>
  <c r="L886" i="1"/>
  <c r="K886" i="1"/>
  <c r="H886" i="1"/>
  <c r="AG885" i="1"/>
  <c r="Y885" i="1"/>
  <c r="T885" i="1"/>
  <c r="R885" i="1"/>
  <c r="P885" i="1"/>
  <c r="L885" i="1"/>
  <c r="K885" i="1"/>
  <c r="H885" i="1"/>
  <c r="AG884" i="1"/>
  <c r="Y884" i="1"/>
  <c r="T884" i="1"/>
  <c r="R884" i="1"/>
  <c r="P884" i="1"/>
  <c r="M884" i="1"/>
  <c r="L884" i="1"/>
  <c r="K884" i="1"/>
  <c r="H884" i="1"/>
  <c r="AG883" i="1"/>
  <c r="Y883" i="1"/>
  <c r="T883" i="1"/>
  <c r="R883" i="1"/>
  <c r="P883" i="1"/>
  <c r="M883" i="1"/>
  <c r="L883" i="1"/>
  <c r="K883" i="1"/>
  <c r="H883" i="1"/>
  <c r="AG882" i="1"/>
  <c r="Y882" i="1"/>
  <c r="T882" i="1"/>
  <c r="R882" i="1"/>
  <c r="L882" i="1"/>
  <c r="K882" i="1"/>
  <c r="H882" i="1"/>
  <c r="AG881" i="1"/>
  <c r="Y881" i="1"/>
  <c r="M881" i="1"/>
  <c r="L881" i="1"/>
  <c r="K881" i="1"/>
  <c r="H881" i="1"/>
  <c r="AG880" i="1"/>
  <c r="Y880" i="1"/>
  <c r="T880" i="1"/>
  <c r="R880" i="1"/>
  <c r="P880" i="1"/>
  <c r="L880" i="1"/>
  <c r="K880" i="1"/>
  <c r="H880" i="1"/>
  <c r="AG879" i="1"/>
  <c r="Y879" i="1"/>
  <c r="R879" i="1"/>
  <c r="M879" i="1"/>
  <c r="L879" i="1"/>
  <c r="K879" i="1"/>
  <c r="H879" i="1"/>
  <c r="AG878" i="1"/>
  <c r="Y878" i="1"/>
  <c r="T878" i="1"/>
  <c r="R878" i="1"/>
  <c r="P878" i="1"/>
  <c r="M878" i="1"/>
  <c r="L878" i="1"/>
  <c r="K878" i="1"/>
  <c r="H878" i="1"/>
  <c r="AG877" i="1"/>
  <c r="Y877" i="1"/>
  <c r="T877" i="1"/>
  <c r="R877" i="1"/>
  <c r="P877" i="1"/>
  <c r="L877" i="1"/>
  <c r="K877" i="1"/>
  <c r="H877" i="1"/>
  <c r="AG876" i="1"/>
  <c r="Y876" i="1"/>
  <c r="T876" i="1"/>
  <c r="R876" i="1"/>
  <c r="P876" i="1"/>
  <c r="L876" i="1"/>
  <c r="K876" i="1"/>
  <c r="M876" i="1" s="1"/>
  <c r="H876" i="1"/>
  <c r="AG875" i="1"/>
  <c r="Y875" i="1"/>
  <c r="T875" i="1"/>
  <c r="R875" i="1"/>
  <c r="P875" i="1"/>
  <c r="M875" i="1"/>
  <c r="L875" i="1"/>
  <c r="K875" i="1"/>
  <c r="H875" i="1"/>
  <c r="AG874" i="1"/>
  <c r="Y874" i="1"/>
  <c r="T874" i="1"/>
  <c r="R874" i="1"/>
  <c r="P874" i="1"/>
  <c r="M874" i="1"/>
  <c r="L874" i="1"/>
  <c r="K874" i="1"/>
  <c r="H874" i="1"/>
  <c r="AG873" i="1"/>
  <c r="Y873" i="1"/>
  <c r="L873" i="1"/>
  <c r="M873" i="1" s="1"/>
  <c r="K873" i="1"/>
  <c r="H873" i="1"/>
  <c r="AG872" i="1"/>
  <c r="Y872" i="1"/>
  <c r="T872" i="1"/>
  <c r="R872" i="1"/>
  <c r="P872" i="1"/>
  <c r="L872" i="1"/>
  <c r="K872" i="1"/>
  <c r="H872" i="1"/>
  <c r="AG871" i="1"/>
  <c r="Y871" i="1"/>
  <c r="R871" i="1"/>
  <c r="M871" i="1"/>
  <c r="L871" i="1"/>
  <c r="K871" i="1"/>
  <c r="H871" i="1"/>
  <c r="AG870" i="1"/>
  <c r="Y870" i="1"/>
  <c r="T870" i="1"/>
  <c r="R870" i="1"/>
  <c r="P870" i="1"/>
  <c r="L870" i="1"/>
  <c r="K870" i="1"/>
  <c r="H870" i="1"/>
  <c r="AG869" i="1"/>
  <c r="Y869" i="1"/>
  <c r="T869" i="1"/>
  <c r="R869" i="1"/>
  <c r="P869" i="1"/>
  <c r="L869" i="1"/>
  <c r="K869" i="1"/>
  <c r="H869" i="1"/>
  <c r="AG868" i="1"/>
  <c r="Y868" i="1"/>
  <c r="T868" i="1"/>
  <c r="R868" i="1"/>
  <c r="P868" i="1"/>
  <c r="L868" i="1"/>
  <c r="K868" i="1"/>
  <c r="H868" i="1"/>
  <c r="AG867" i="1"/>
  <c r="Y867" i="1"/>
  <c r="T867" i="1"/>
  <c r="R867" i="1"/>
  <c r="P867" i="1"/>
  <c r="L867" i="1"/>
  <c r="K867" i="1"/>
  <c r="H867" i="1"/>
  <c r="AG866" i="1"/>
  <c r="Y866" i="1"/>
  <c r="T866" i="1"/>
  <c r="R866" i="1"/>
  <c r="L866" i="1"/>
  <c r="K866" i="1"/>
  <c r="H866" i="1"/>
  <c r="AG865" i="1"/>
  <c r="Y865" i="1"/>
  <c r="T865" i="1"/>
  <c r="M865" i="1"/>
  <c r="L865" i="1"/>
  <c r="K865" i="1"/>
  <c r="H865" i="1"/>
  <c r="AG864" i="1"/>
  <c r="Y864" i="1"/>
  <c r="T864" i="1"/>
  <c r="R864" i="1"/>
  <c r="P864" i="1"/>
  <c r="L864" i="1"/>
  <c r="K864" i="1"/>
  <c r="H864" i="1"/>
  <c r="AG863" i="1"/>
  <c r="Y863" i="1"/>
  <c r="R863" i="1"/>
  <c r="P863" i="1"/>
  <c r="M863" i="1"/>
  <c r="L863" i="1"/>
  <c r="K863" i="1"/>
  <c r="H863" i="1"/>
  <c r="AG862" i="1"/>
  <c r="Y862" i="1"/>
  <c r="T862" i="1"/>
  <c r="R862" i="1"/>
  <c r="P862" i="1"/>
  <c r="L862" i="1"/>
  <c r="K862" i="1"/>
  <c r="H862" i="1"/>
  <c r="AG861" i="1"/>
  <c r="Y861" i="1"/>
  <c r="T861" i="1"/>
  <c r="R861" i="1"/>
  <c r="P861" i="1"/>
  <c r="L861" i="1"/>
  <c r="K861" i="1"/>
  <c r="H861" i="1"/>
  <c r="AG860" i="1"/>
  <c r="Y860" i="1"/>
  <c r="T860" i="1"/>
  <c r="R860" i="1"/>
  <c r="P860" i="1"/>
  <c r="L860" i="1"/>
  <c r="K860" i="1"/>
  <c r="H860" i="1"/>
  <c r="AG859" i="1"/>
  <c r="Y859" i="1"/>
  <c r="T859" i="1"/>
  <c r="R859" i="1"/>
  <c r="P859" i="1"/>
  <c r="L859" i="1"/>
  <c r="M859" i="1" s="1"/>
  <c r="K859" i="1"/>
  <c r="H859" i="1"/>
  <c r="AG858" i="1"/>
  <c r="Y858" i="1"/>
  <c r="T858" i="1"/>
  <c r="R858" i="1"/>
  <c r="P858" i="1"/>
  <c r="L858" i="1"/>
  <c r="K858" i="1"/>
  <c r="H858" i="1"/>
  <c r="AG857" i="1"/>
  <c r="Y857" i="1"/>
  <c r="P857" i="1"/>
  <c r="L857" i="1"/>
  <c r="M857" i="1" s="1"/>
  <c r="K857" i="1"/>
  <c r="H857" i="1"/>
  <c r="AG856" i="1"/>
  <c r="Y856" i="1"/>
  <c r="T856" i="1"/>
  <c r="R856" i="1"/>
  <c r="P856" i="1"/>
  <c r="M856" i="1"/>
  <c r="L856" i="1"/>
  <c r="K856" i="1"/>
  <c r="H856" i="1"/>
  <c r="AG855" i="1"/>
  <c r="Y855" i="1"/>
  <c r="R855" i="1"/>
  <c r="L855" i="1"/>
  <c r="K855" i="1"/>
  <c r="H855" i="1"/>
  <c r="AG854" i="1"/>
  <c r="Y854" i="1"/>
  <c r="T854" i="1"/>
  <c r="R854" i="1"/>
  <c r="P854" i="1"/>
  <c r="L854" i="1"/>
  <c r="K854" i="1"/>
  <c r="H854" i="1"/>
  <c r="AG853" i="1"/>
  <c r="Y853" i="1"/>
  <c r="T853" i="1"/>
  <c r="R853" i="1"/>
  <c r="P853" i="1"/>
  <c r="L853" i="1"/>
  <c r="M853" i="1" s="1"/>
  <c r="K853" i="1"/>
  <c r="H853" i="1"/>
  <c r="AG852" i="1"/>
  <c r="Y852" i="1"/>
  <c r="T852" i="1"/>
  <c r="R852" i="1"/>
  <c r="P852" i="1"/>
  <c r="M852" i="1"/>
  <c r="L852" i="1"/>
  <c r="K852" i="1"/>
  <c r="H852" i="1"/>
  <c r="AG851" i="1"/>
  <c r="Y851" i="1"/>
  <c r="T851" i="1"/>
  <c r="R851" i="1"/>
  <c r="P851" i="1"/>
  <c r="L851" i="1"/>
  <c r="M851" i="1" s="1"/>
  <c r="K851" i="1"/>
  <c r="H851" i="1"/>
  <c r="AG850" i="1"/>
  <c r="Y850" i="1"/>
  <c r="T850" i="1"/>
  <c r="R850" i="1"/>
  <c r="L850" i="1"/>
  <c r="K850" i="1"/>
  <c r="H850" i="1"/>
  <c r="AG849" i="1"/>
  <c r="Y849" i="1"/>
  <c r="L849" i="1"/>
  <c r="M849" i="1" s="1"/>
  <c r="K849" i="1"/>
  <c r="H849" i="1"/>
  <c r="AG848" i="1"/>
  <c r="Y848" i="1"/>
  <c r="T848" i="1"/>
  <c r="R848" i="1"/>
  <c r="P848" i="1"/>
  <c r="M848" i="1"/>
  <c r="L848" i="1"/>
  <c r="K848" i="1"/>
  <c r="H848" i="1"/>
  <c r="AG847" i="1"/>
  <c r="Y847" i="1"/>
  <c r="R847" i="1"/>
  <c r="L847" i="1"/>
  <c r="K847" i="1"/>
  <c r="H847" i="1"/>
  <c r="AG846" i="1"/>
  <c r="Y846" i="1"/>
  <c r="T846" i="1"/>
  <c r="R846" i="1"/>
  <c r="P846" i="1"/>
  <c r="L846" i="1"/>
  <c r="K846" i="1"/>
  <c r="H846" i="1"/>
  <c r="AG845" i="1"/>
  <c r="Y845" i="1"/>
  <c r="T845" i="1"/>
  <c r="R845" i="1"/>
  <c r="P845" i="1"/>
  <c r="L845" i="1"/>
  <c r="K845" i="1"/>
  <c r="H845" i="1"/>
  <c r="AG844" i="1"/>
  <c r="Y844" i="1"/>
  <c r="T844" i="1"/>
  <c r="R844" i="1"/>
  <c r="P844" i="1"/>
  <c r="L844" i="1"/>
  <c r="K844" i="1"/>
  <c r="H844" i="1"/>
  <c r="AG843" i="1"/>
  <c r="Y843" i="1"/>
  <c r="T843" i="1"/>
  <c r="R843" i="1"/>
  <c r="P843" i="1"/>
  <c r="L843" i="1"/>
  <c r="K843" i="1"/>
  <c r="H843" i="1"/>
  <c r="AG842" i="1"/>
  <c r="Y842" i="1"/>
  <c r="T842" i="1"/>
  <c r="R842" i="1"/>
  <c r="L842" i="1"/>
  <c r="K842" i="1"/>
  <c r="H842" i="1"/>
  <c r="AG841" i="1"/>
  <c r="Y841" i="1"/>
  <c r="T841" i="1"/>
  <c r="R841" i="1"/>
  <c r="M841" i="1"/>
  <c r="L841" i="1"/>
  <c r="K841" i="1"/>
  <c r="H841" i="1"/>
  <c r="AG840" i="1"/>
  <c r="Y840" i="1"/>
  <c r="T840" i="1"/>
  <c r="R840" i="1"/>
  <c r="P840" i="1"/>
  <c r="L840" i="1"/>
  <c r="K840" i="1"/>
  <c r="H840" i="1"/>
  <c r="AG839" i="1"/>
  <c r="Y839" i="1"/>
  <c r="R839" i="1"/>
  <c r="P839" i="1"/>
  <c r="L839" i="1"/>
  <c r="K839" i="1"/>
  <c r="H839" i="1"/>
  <c r="AG838" i="1"/>
  <c r="Y838" i="1"/>
  <c r="T838" i="1"/>
  <c r="R838" i="1"/>
  <c r="P838" i="1"/>
  <c r="L838" i="1"/>
  <c r="K838" i="1"/>
  <c r="M838" i="1" s="1"/>
  <c r="H838" i="1"/>
  <c r="AG837" i="1"/>
  <c r="Y837" i="1"/>
  <c r="T837" i="1"/>
  <c r="R837" i="1"/>
  <c r="P837" i="1"/>
  <c r="M837" i="1"/>
  <c r="L837" i="1"/>
  <c r="K837" i="1"/>
  <c r="H837" i="1"/>
  <c r="AG836" i="1"/>
  <c r="Y836" i="1"/>
  <c r="T836" i="1"/>
  <c r="R836" i="1"/>
  <c r="P836" i="1"/>
  <c r="L836" i="1"/>
  <c r="K836" i="1"/>
  <c r="H836" i="1"/>
  <c r="AG835" i="1"/>
  <c r="Y835" i="1"/>
  <c r="T835" i="1"/>
  <c r="R835" i="1"/>
  <c r="P835" i="1"/>
  <c r="L835" i="1"/>
  <c r="K835" i="1"/>
  <c r="H835" i="1"/>
  <c r="AG834" i="1"/>
  <c r="Y834" i="1"/>
  <c r="T834" i="1"/>
  <c r="R834" i="1"/>
  <c r="M834" i="1"/>
  <c r="L834" i="1"/>
  <c r="K834" i="1"/>
  <c r="H834" i="1"/>
  <c r="AG833" i="1"/>
  <c r="Y833" i="1"/>
  <c r="L833" i="1"/>
  <c r="K833" i="1"/>
  <c r="H833" i="1"/>
  <c r="AG832" i="1"/>
  <c r="Y832" i="1"/>
  <c r="T832" i="1"/>
  <c r="R832" i="1"/>
  <c r="P832" i="1"/>
  <c r="M832" i="1"/>
  <c r="L832" i="1"/>
  <c r="K832" i="1"/>
  <c r="H832" i="1"/>
  <c r="AG831" i="1"/>
  <c r="Y831" i="1"/>
  <c r="R831" i="1"/>
  <c r="L831" i="1"/>
  <c r="K831" i="1"/>
  <c r="H831" i="1"/>
  <c r="AG830" i="1"/>
  <c r="Y830" i="1"/>
  <c r="T830" i="1"/>
  <c r="R830" i="1"/>
  <c r="P830" i="1"/>
  <c r="M830" i="1"/>
  <c r="L830" i="1"/>
  <c r="K830" i="1"/>
  <c r="H830" i="1"/>
  <c r="AG829" i="1"/>
  <c r="Y829" i="1"/>
  <c r="T829" i="1"/>
  <c r="R829" i="1"/>
  <c r="P829" i="1"/>
  <c r="L829" i="1"/>
  <c r="K829" i="1"/>
  <c r="H829" i="1"/>
  <c r="AG828" i="1"/>
  <c r="Y828" i="1"/>
  <c r="T828" i="1"/>
  <c r="R828" i="1"/>
  <c r="P828" i="1"/>
  <c r="L828" i="1"/>
  <c r="M828" i="1" s="1"/>
  <c r="K828" i="1"/>
  <c r="H828" i="1"/>
  <c r="AG827" i="1"/>
  <c r="Y827" i="1"/>
  <c r="T827" i="1"/>
  <c r="R827" i="1"/>
  <c r="P827" i="1"/>
  <c r="L827" i="1"/>
  <c r="K827" i="1"/>
  <c r="H827" i="1"/>
  <c r="AG826" i="1"/>
  <c r="Y826" i="1"/>
  <c r="T826" i="1"/>
  <c r="R826" i="1"/>
  <c r="L826" i="1"/>
  <c r="K826" i="1"/>
  <c r="H826" i="1"/>
  <c r="AG825" i="1"/>
  <c r="Y825" i="1"/>
  <c r="P825" i="1"/>
  <c r="L825" i="1"/>
  <c r="K825" i="1"/>
  <c r="M825" i="1" s="1"/>
  <c r="H825" i="1"/>
  <c r="AG824" i="1"/>
  <c r="Y824" i="1"/>
  <c r="T824" i="1"/>
  <c r="R824" i="1"/>
  <c r="P824" i="1"/>
  <c r="L824" i="1"/>
  <c r="K824" i="1"/>
  <c r="H824" i="1"/>
  <c r="AG823" i="1"/>
  <c r="Y823" i="1"/>
  <c r="R823" i="1"/>
  <c r="P823" i="1"/>
  <c r="L823" i="1"/>
  <c r="K823" i="1"/>
  <c r="M823" i="1" s="1"/>
  <c r="H823" i="1"/>
  <c r="AG822" i="1"/>
  <c r="Y822" i="1"/>
  <c r="T822" i="1"/>
  <c r="R822" i="1"/>
  <c r="P822" i="1"/>
  <c r="L822" i="1"/>
  <c r="K822" i="1"/>
  <c r="H822" i="1"/>
  <c r="AG821" i="1"/>
  <c r="Y821" i="1"/>
  <c r="T821" i="1"/>
  <c r="R821" i="1"/>
  <c r="P821" i="1"/>
  <c r="L821" i="1"/>
  <c r="K821" i="1"/>
  <c r="M821" i="1" s="1"/>
  <c r="H821" i="1"/>
  <c r="AG820" i="1"/>
  <c r="Y820" i="1"/>
  <c r="T820" i="1"/>
  <c r="R820" i="1"/>
  <c r="P820" i="1"/>
  <c r="L820" i="1"/>
  <c r="K820" i="1"/>
  <c r="H820" i="1"/>
  <c r="AG819" i="1"/>
  <c r="Y819" i="1"/>
  <c r="T819" i="1"/>
  <c r="R819" i="1"/>
  <c r="P819" i="1"/>
  <c r="L819" i="1"/>
  <c r="K819" i="1"/>
  <c r="M819" i="1" s="1"/>
  <c r="H819" i="1"/>
  <c r="AG818" i="1"/>
  <c r="Y818" i="1"/>
  <c r="T818" i="1"/>
  <c r="R818" i="1"/>
  <c r="P818" i="1"/>
  <c r="L818" i="1"/>
  <c r="K818" i="1"/>
  <c r="H818" i="1"/>
  <c r="AG817" i="1"/>
  <c r="Y817" i="1"/>
  <c r="L817" i="1"/>
  <c r="K817" i="1"/>
  <c r="M817" i="1" s="1"/>
  <c r="H817" i="1"/>
  <c r="AG816" i="1"/>
  <c r="Y816" i="1"/>
  <c r="T816" i="1"/>
  <c r="R816" i="1"/>
  <c r="P816" i="1"/>
  <c r="L816" i="1"/>
  <c r="K816" i="1"/>
  <c r="H816" i="1"/>
  <c r="AG815" i="1"/>
  <c r="Y815" i="1"/>
  <c r="T815" i="1"/>
  <c r="R815" i="1"/>
  <c r="L815" i="1"/>
  <c r="K815" i="1"/>
  <c r="M815" i="1" s="1"/>
  <c r="H815" i="1"/>
  <c r="AG814" i="1"/>
  <c r="Y814" i="1"/>
  <c r="T814" i="1"/>
  <c r="R814" i="1"/>
  <c r="P814" i="1"/>
  <c r="L814" i="1"/>
  <c r="K814" i="1"/>
  <c r="H814" i="1"/>
  <c r="AG813" i="1"/>
  <c r="Y813" i="1"/>
  <c r="T813" i="1"/>
  <c r="R813" i="1"/>
  <c r="P813" i="1"/>
  <c r="L813" i="1"/>
  <c r="K813" i="1"/>
  <c r="M813" i="1" s="1"/>
  <c r="H813" i="1"/>
  <c r="AG812" i="1"/>
  <c r="Y812" i="1"/>
  <c r="T812" i="1"/>
  <c r="R812" i="1"/>
  <c r="P812" i="1"/>
  <c r="L812" i="1"/>
  <c r="K812" i="1"/>
  <c r="H812" i="1"/>
  <c r="AG811" i="1"/>
  <c r="Y811" i="1"/>
  <c r="T811" i="1"/>
  <c r="R811" i="1"/>
  <c r="P811" i="1"/>
  <c r="L811" i="1"/>
  <c r="K811" i="1"/>
  <c r="M811" i="1" s="1"/>
  <c r="H811" i="1"/>
  <c r="AG810" i="1"/>
  <c r="Y810" i="1"/>
  <c r="T810" i="1"/>
  <c r="R810" i="1"/>
  <c r="L810" i="1"/>
  <c r="K810" i="1"/>
  <c r="H810" i="1"/>
  <c r="AG809" i="1"/>
  <c r="Y809" i="1"/>
  <c r="R809" i="1"/>
  <c r="P809" i="1"/>
  <c r="L809" i="1"/>
  <c r="K809" i="1"/>
  <c r="M809" i="1" s="1"/>
  <c r="H809" i="1"/>
  <c r="AG808" i="1"/>
  <c r="Y808" i="1"/>
  <c r="T808" i="1"/>
  <c r="R808" i="1"/>
  <c r="P808" i="1"/>
  <c r="L808" i="1"/>
  <c r="K808" i="1"/>
  <c r="H808" i="1"/>
  <c r="AG807" i="1"/>
  <c r="Y807" i="1"/>
  <c r="T807" i="1"/>
  <c r="R807" i="1"/>
  <c r="L807" i="1"/>
  <c r="K807" i="1"/>
  <c r="H807" i="1"/>
  <c r="AG806" i="1"/>
  <c r="Y806" i="1"/>
  <c r="T806" i="1"/>
  <c r="R806" i="1"/>
  <c r="P806" i="1"/>
  <c r="L806" i="1"/>
  <c r="K806" i="1"/>
  <c r="H806" i="1"/>
  <c r="AG805" i="1"/>
  <c r="Y805" i="1"/>
  <c r="T805" i="1"/>
  <c r="R805" i="1"/>
  <c r="P805" i="1"/>
  <c r="L805" i="1"/>
  <c r="K805" i="1"/>
  <c r="H805" i="1"/>
  <c r="AG804" i="1"/>
  <c r="Y804" i="1"/>
  <c r="T804" i="1"/>
  <c r="R804" i="1"/>
  <c r="P804" i="1"/>
  <c r="L804" i="1"/>
  <c r="K804" i="1"/>
  <c r="H804" i="1"/>
  <c r="AG803" i="1"/>
  <c r="Y803" i="1"/>
  <c r="T803" i="1"/>
  <c r="R803" i="1"/>
  <c r="P803" i="1"/>
  <c r="L803" i="1"/>
  <c r="K803" i="1"/>
  <c r="H803" i="1"/>
  <c r="AG802" i="1"/>
  <c r="Y802" i="1"/>
  <c r="T802" i="1"/>
  <c r="R802" i="1"/>
  <c r="P802" i="1"/>
  <c r="M802" i="1"/>
  <c r="L802" i="1"/>
  <c r="K802" i="1"/>
  <c r="H802" i="1"/>
  <c r="AG801" i="1"/>
  <c r="Y801" i="1"/>
  <c r="T801" i="1"/>
  <c r="L801" i="1"/>
  <c r="K801" i="1"/>
  <c r="H801" i="1"/>
  <c r="AG800" i="1"/>
  <c r="Y800" i="1"/>
  <c r="T800" i="1"/>
  <c r="R800" i="1"/>
  <c r="P800" i="1"/>
  <c r="L800" i="1"/>
  <c r="K800" i="1"/>
  <c r="H800" i="1"/>
  <c r="AG799" i="1"/>
  <c r="Y799" i="1"/>
  <c r="R799" i="1"/>
  <c r="L799" i="1"/>
  <c r="K799" i="1"/>
  <c r="M799" i="1" s="1"/>
  <c r="H799" i="1"/>
  <c r="AG798" i="1"/>
  <c r="Y798" i="1"/>
  <c r="T798" i="1"/>
  <c r="R798" i="1"/>
  <c r="P798" i="1"/>
  <c r="L798" i="1"/>
  <c r="K798" i="1"/>
  <c r="H798" i="1"/>
  <c r="AG797" i="1"/>
  <c r="Y797" i="1"/>
  <c r="T797" i="1"/>
  <c r="R797" i="1"/>
  <c r="P797" i="1"/>
  <c r="L797" i="1"/>
  <c r="K797" i="1"/>
  <c r="H797" i="1"/>
  <c r="AG796" i="1"/>
  <c r="Y796" i="1"/>
  <c r="T796" i="1"/>
  <c r="R796" i="1"/>
  <c r="P796" i="1"/>
  <c r="M796" i="1"/>
  <c r="L796" i="1"/>
  <c r="K796" i="1"/>
  <c r="H796" i="1"/>
  <c r="AG795" i="1"/>
  <c r="Y795" i="1"/>
  <c r="T795" i="1"/>
  <c r="R795" i="1"/>
  <c r="P795" i="1"/>
  <c r="L795" i="1"/>
  <c r="K795" i="1"/>
  <c r="H795" i="1"/>
  <c r="AG794" i="1"/>
  <c r="Y794" i="1"/>
  <c r="T794" i="1"/>
  <c r="R794" i="1"/>
  <c r="L794" i="1"/>
  <c r="K794" i="1"/>
  <c r="H794" i="1"/>
  <c r="AG793" i="1"/>
  <c r="Y793" i="1"/>
  <c r="R793" i="1"/>
  <c r="M793" i="1"/>
  <c r="L793" i="1"/>
  <c r="K793" i="1"/>
  <c r="H793" i="1"/>
  <c r="AG792" i="1"/>
  <c r="Y792" i="1"/>
  <c r="T792" i="1"/>
  <c r="R792" i="1"/>
  <c r="P792" i="1"/>
  <c r="L792" i="1"/>
  <c r="M792" i="1" s="1"/>
  <c r="K792" i="1"/>
  <c r="H792" i="1"/>
  <c r="AG791" i="1"/>
  <c r="Y791" i="1"/>
  <c r="R791" i="1"/>
  <c r="P791" i="1"/>
  <c r="L791" i="1"/>
  <c r="K791" i="1"/>
  <c r="H791" i="1"/>
  <c r="AG790" i="1"/>
  <c r="Y790" i="1"/>
  <c r="T790" i="1"/>
  <c r="R790" i="1"/>
  <c r="P790" i="1"/>
  <c r="L790" i="1"/>
  <c r="K790" i="1"/>
  <c r="H790" i="1"/>
  <c r="AG789" i="1"/>
  <c r="Y789" i="1"/>
  <c r="T789" i="1"/>
  <c r="R789" i="1"/>
  <c r="P789" i="1"/>
  <c r="L789" i="1"/>
  <c r="K789" i="1"/>
  <c r="H789" i="1"/>
  <c r="AG788" i="1"/>
  <c r="Y788" i="1"/>
  <c r="T788" i="1"/>
  <c r="R788" i="1"/>
  <c r="P788" i="1"/>
  <c r="L788" i="1"/>
  <c r="K788" i="1"/>
  <c r="H788" i="1"/>
  <c r="AG787" i="1"/>
  <c r="Y787" i="1"/>
  <c r="T787" i="1"/>
  <c r="R787" i="1"/>
  <c r="P787" i="1"/>
  <c r="L787" i="1"/>
  <c r="K787" i="1"/>
  <c r="M787" i="1" s="1"/>
  <c r="H787" i="1"/>
  <c r="AG786" i="1"/>
  <c r="Y786" i="1"/>
  <c r="T786" i="1"/>
  <c r="R786" i="1"/>
  <c r="P786" i="1"/>
  <c r="L786" i="1"/>
  <c r="K786" i="1"/>
  <c r="H786" i="1"/>
  <c r="AG785" i="1"/>
  <c r="Y785" i="1"/>
  <c r="T785" i="1"/>
  <c r="R785" i="1"/>
  <c r="L785" i="1"/>
  <c r="K785" i="1"/>
  <c r="M785" i="1" s="1"/>
  <c r="H785" i="1"/>
  <c r="AG784" i="1"/>
  <c r="Y784" i="1"/>
  <c r="T784" i="1"/>
  <c r="R784" i="1"/>
  <c r="P784" i="1"/>
  <c r="L784" i="1"/>
  <c r="K784" i="1"/>
  <c r="H784" i="1"/>
  <c r="AG783" i="1"/>
  <c r="Y783" i="1"/>
  <c r="R783" i="1"/>
  <c r="M783" i="1"/>
  <c r="L783" i="1"/>
  <c r="K783" i="1"/>
  <c r="H783" i="1"/>
  <c r="AG782" i="1"/>
  <c r="Y782" i="1"/>
  <c r="T782" i="1"/>
  <c r="R782" i="1"/>
  <c r="P782" i="1"/>
  <c r="M782" i="1"/>
  <c r="L782" i="1"/>
  <c r="K782" i="1"/>
  <c r="H782" i="1"/>
  <c r="AG781" i="1"/>
  <c r="Y781" i="1"/>
  <c r="T781" i="1"/>
  <c r="R781" i="1"/>
  <c r="P781" i="1"/>
  <c r="L781" i="1"/>
  <c r="K781" i="1"/>
  <c r="H781" i="1"/>
  <c r="AG780" i="1"/>
  <c r="Y780" i="1"/>
  <c r="T780" i="1"/>
  <c r="R780" i="1"/>
  <c r="P780" i="1"/>
  <c r="M780" i="1"/>
  <c r="L780" i="1"/>
  <c r="K780" i="1"/>
  <c r="H780" i="1"/>
  <c r="AG779" i="1"/>
  <c r="Y779" i="1"/>
  <c r="T779" i="1"/>
  <c r="R779" i="1"/>
  <c r="P779" i="1"/>
  <c r="L779" i="1"/>
  <c r="K779" i="1"/>
  <c r="H779" i="1"/>
  <c r="AG778" i="1"/>
  <c r="Y778" i="1"/>
  <c r="T778" i="1"/>
  <c r="R778" i="1"/>
  <c r="P778" i="1"/>
  <c r="M778" i="1"/>
  <c r="L778" i="1"/>
  <c r="K778" i="1"/>
  <c r="H778" i="1"/>
  <c r="AG777" i="1"/>
  <c r="Y777" i="1"/>
  <c r="T777" i="1"/>
  <c r="L777" i="1"/>
  <c r="K777" i="1"/>
  <c r="H777" i="1"/>
  <c r="AG776" i="1"/>
  <c r="Y776" i="1"/>
  <c r="T776" i="1"/>
  <c r="R776" i="1"/>
  <c r="P776" i="1"/>
  <c r="M776" i="1"/>
  <c r="L776" i="1"/>
  <c r="K776" i="1"/>
  <c r="H776" i="1"/>
  <c r="AG775" i="1"/>
  <c r="Y775" i="1"/>
  <c r="R775" i="1"/>
  <c r="L775" i="1"/>
  <c r="K775" i="1"/>
  <c r="H775" i="1"/>
  <c r="AG774" i="1"/>
  <c r="Y774" i="1"/>
  <c r="T774" i="1"/>
  <c r="R774" i="1"/>
  <c r="P774" i="1"/>
  <c r="M774" i="1"/>
  <c r="L774" i="1"/>
  <c r="K774" i="1"/>
  <c r="H774" i="1"/>
  <c r="AG773" i="1"/>
  <c r="Y773" i="1"/>
  <c r="T773" i="1"/>
  <c r="R773" i="1"/>
  <c r="P773" i="1"/>
  <c r="L773" i="1"/>
  <c r="K773" i="1"/>
  <c r="H773" i="1"/>
  <c r="AG772" i="1"/>
  <c r="Y772" i="1"/>
  <c r="T772" i="1"/>
  <c r="R772" i="1"/>
  <c r="P772" i="1"/>
  <c r="L772" i="1"/>
  <c r="K772" i="1"/>
  <c r="H772" i="1"/>
  <c r="AG771" i="1"/>
  <c r="Y771" i="1"/>
  <c r="T771" i="1"/>
  <c r="R771" i="1"/>
  <c r="P771" i="1"/>
  <c r="L771" i="1"/>
  <c r="K771" i="1"/>
  <c r="H771" i="1"/>
  <c r="AG770" i="1"/>
  <c r="Y770" i="1"/>
  <c r="T770" i="1"/>
  <c r="R770" i="1"/>
  <c r="L770" i="1"/>
  <c r="K770" i="1"/>
  <c r="H770" i="1"/>
  <c r="AG769" i="1"/>
  <c r="Y769" i="1"/>
  <c r="L769" i="1"/>
  <c r="K769" i="1"/>
  <c r="H769" i="1"/>
  <c r="AG768" i="1"/>
  <c r="Y768" i="1"/>
  <c r="T768" i="1"/>
  <c r="R768" i="1"/>
  <c r="P768" i="1"/>
  <c r="L768" i="1"/>
  <c r="K768" i="1"/>
  <c r="H768" i="1"/>
  <c r="AG767" i="1"/>
  <c r="Y767" i="1"/>
  <c r="T767" i="1"/>
  <c r="R767" i="1"/>
  <c r="L767" i="1"/>
  <c r="K767" i="1"/>
  <c r="H767" i="1"/>
  <c r="AG766" i="1"/>
  <c r="Y766" i="1"/>
  <c r="T766" i="1"/>
  <c r="R766" i="1"/>
  <c r="P766" i="1"/>
  <c r="L766" i="1"/>
  <c r="K766" i="1"/>
  <c r="H766" i="1"/>
  <c r="AG765" i="1"/>
  <c r="Y765" i="1"/>
  <c r="T765" i="1"/>
  <c r="R765" i="1"/>
  <c r="P765" i="1"/>
  <c r="L765" i="1"/>
  <c r="K765" i="1"/>
  <c r="H765" i="1"/>
  <c r="AG764" i="1"/>
  <c r="Y764" i="1"/>
  <c r="T764" i="1"/>
  <c r="R764" i="1"/>
  <c r="P764" i="1"/>
  <c r="L764" i="1"/>
  <c r="K764" i="1"/>
  <c r="H764" i="1"/>
  <c r="AG763" i="1"/>
  <c r="Y763" i="1"/>
  <c r="T763" i="1"/>
  <c r="R763" i="1"/>
  <c r="P763" i="1"/>
  <c r="L763" i="1"/>
  <c r="K763" i="1"/>
  <c r="H763" i="1"/>
  <c r="AG762" i="1"/>
  <c r="Y762" i="1"/>
  <c r="T762" i="1"/>
  <c r="R762" i="1"/>
  <c r="P762" i="1"/>
  <c r="L762" i="1"/>
  <c r="K762" i="1"/>
  <c r="H762" i="1"/>
  <c r="AG761" i="1"/>
  <c r="Y761" i="1"/>
  <c r="L761" i="1"/>
  <c r="K761" i="1"/>
  <c r="H761" i="1"/>
  <c r="AG760" i="1"/>
  <c r="Y760" i="1"/>
  <c r="T760" i="1"/>
  <c r="R760" i="1"/>
  <c r="P760" i="1"/>
  <c r="L760" i="1"/>
  <c r="K760" i="1"/>
  <c r="H760" i="1"/>
  <c r="AG759" i="1"/>
  <c r="Y759" i="1"/>
  <c r="R759" i="1"/>
  <c r="L759" i="1"/>
  <c r="K759" i="1"/>
  <c r="H759" i="1"/>
  <c r="AG758" i="1"/>
  <c r="Y758" i="1"/>
  <c r="T758" i="1"/>
  <c r="R758" i="1"/>
  <c r="P758" i="1"/>
  <c r="L758" i="1"/>
  <c r="M758" i="1" s="1"/>
  <c r="K758" i="1"/>
  <c r="H758" i="1"/>
  <c r="AG757" i="1"/>
  <c r="Y757" i="1"/>
  <c r="T757" i="1"/>
  <c r="R757" i="1"/>
  <c r="P757" i="1"/>
  <c r="L757" i="1"/>
  <c r="K757" i="1"/>
  <c r="H757" i="1"/>
  <c r="AG756" i="1"/>
  <c r="Y756" i="1"/>
  <c r="T756" i="1"/>
  <c r="R756" i="1"/>
  <c r="P756" i="1"/>
  <c r="M756" i="1"/>
  <c r="L756" i="1"/>
  <c r="K756" i="1"/>
  <c r="H756" i="1"/>
  <c r="AG755" i="1"/>
  <c r="Y755" i="1"/>
  <c r="T755" i="1"/>
  <c r="R755" i="1"/>
  <c r="P755" i="1"/>
  <c r="M755" i="1"/>
  <c r="L755" i="1"/>
  <c r="K755" i="1"/>
  <c r="H755" i="1"/>
  <c r="AG754" i="1"/>
  <c r="Y754" i="1"/>
  <c r="T754" i="1"/>
  <c r="R754" i="1"/>
  <c r="L754" i="1"/>
  <c r="K754" i="1"/>
  <c r="H754" i="1"/>
  <c r="AG753" i="1"/>
  <c r="Y753" i="1"/>
  <c r="M753" i="1"/>
  <c r="L753" i="1"/>
  <c r="K753" i="1"/>
  <c r="H753" i="1"/>
  <c r="AG752" i="1"/>
  <c r="Y752" i="1"/>
  <c r="R752" i="1"/>
  <c r="P752" i="1"/>
  <c r="L752" i="1"/>
  <c r="K752" i="1"/>
  <c r="H752" i="1"/>
  <c r="AG751" i="1"/>
  <c r="Y751" i="1"/>
  <c r="R751" i="1"/>
  <c r="L751" i="1"/>
  <c r="K751" i="1"/>
  <c r="H751" i="1"/>
  <c r="AG750" i="1"/>
  <c r="Y750" i="1"/>
  <c r="T750" i="1"/>
  <c r="R750" i="1"/>
  <c r="P750" i="1"/>
  <c r="L750" i="1"/>
  <c r="K750" i="1"/>
  <c r="H750" i="1"/>
  <c r="AG749" i="1"/>
  <c r="Y749" i="1"/>
  <c r="T749" i="1"/>
  <c r="R749" i="1"/>
  <c r="P749" i="1"/>
  <c r="L749" i="1"/>
  <c r="K749" i="1"/>
  <c r="H749" i="1"/>
  <c r="AG748" i="1"/>
  <c r="Y748" i="1"/>
  <c r="T748" i="1"/>
  <c r="R748" i="1"/>
  <c r="P748" i="1"/>
  <c r="M748" i="1"/>
  <c r="L748" i="1"/>
  <c r="K748" i="1"/>
  <c r="H748" i="1"/>
  <c r="AG747" i="1"/>
  <c r="Y747" i="1"/>
  <c r="T747" i="1"/>
  <c r="R747" i="1"/>
  <c r="P747" i="1"/>
  <c r="L747" i="1"/>
  <c r="K747" i="1"/>
  <c r="H747" i="1"/>
  <c r="AG746" i="1"/>
  <c r="Y746" i="1"/>
  <c r="T746" i="1"/>
  <c r="R746" i="1"/>
  <c r="P746" i="1"/>
  <c r="L746" i="1"/>
  <c r="K746" i="1"/>
  <c r="H746" i="1"/>
  <c r="AG745" i="1"/>
  <c r="Y745" i="1"/>
  <c r="L745" i="1"/>
  <c r="K745" i="1"/>
  <c r="H745" i="1"/>
  <c r="AG744" i="1"/>
  <c r="Y744" i="1"/>
  <c r="T744" i="1"/>
  <c r="R744" i="1"/>
  <c r="P744" i="1"/>
  <c r="L744" i="1"/>
  <c r="K744" i="1"/>
  <c r="H744" i="1"/>
  <c r="AG743" i="1"/>
  <c r="Y743" i="1"/>
  <c r="R743" i="1"/>
  <c r="P743" i="1"/>
  <c r="L743" i="1"/>
  <c r="K743" i="1"/>
  <c r="H743" i="1"/>
  <c r="AG742" i="1"/>
  <c r="Y742" i="1"/>
  <c r="T742" i="1"/>
  <c r="R742" i="1"/>
  <c r="P742" i="1"/>
  <c r="L742" i="1"/>
  <c r="K742" i="1"/>
  <c r="H742" i="1"/>
  <c r="AG741" i="1"/>
  <c r="Y741" i="1"/>
  <c r="T741" i="1"/>
  <c r="R741" i="1"/>
  <c r="P741" i="1"/>
  <c r="L741" i="1"/>
  <c r="K741" i="1"/>
  <c r="H741" i="1"/>
  <c r="AG740" i="1"/>
  <c r="Y740" i="1"/>
  <c r="T740" i="1"/>
  <c r="R740" i="1"/>
  <c r="P740" i="1"/>
  <c r="M740" i="1"/>
  <c r="L740" i="1"/>
  <c r="K740" i="1"/>
  <c r="H740" i="1"/>
  <c r="AG739" i="1"/>
  <c r="Y739" i="1"/>
  <c r="T739" i="1"/>
  <c r="R739" i="1"/>
  <c r="P739" i="1"/>
  <c r="L739" i="1"/>
  <c r="K739" i="1"/>
  <c r="H739" i="1"/>
  <c r="AG738" i="1"/>
  <c r="Y738" i="1"/>
  <c r="T738" i="1"/>
  <c r="R738" i="1"/>
  <c r="P738" i="1"/>
  <c r="M738" i="1"/>
  <c r="L738" i="1"/>
  <c r="K738" i="1"/>
  <c r="H738" i="1"/>
  <c r="AG737" i="1"/>
  <c r="Y737" i="1"/>
  <c r="L737" i="1"/>
  <c r="K737" i="1"/>
  <c r="H737" i="1"/>
  <c r="AG736" i="1"/>
  <c r="Y736" i="1"/>
  <c r="R736" i="1"/>
  <c r="P736" i="1"/>
  <c r="L736" i="1"/>
  <c r="K736" i="1"/>
  <c r="H736" i="1"/>
  <c r="AG735" i="1"/>
  <c r="Y735" i="1"/>
  <c r="R735" i="1"/>
  <c r="L735" i="1"/>
  <c r="K735" i="1"/>
  <c r="H735" i="1"/>
  <c r="AG734" i="1"/>
  <c r="Y734" i="1"/>
  <c r="T734" i="1"/>
  <c r="R734" i="1"/>
  <c r="P734" i="1"/>
  <c r="L734" i="1"/>
  <c r="K734" i="1"/>
  <c r="H734" i="1"/>
  <c r="AG733" i="1"/>
  <c r="Y733" i="1"/>
  <c r="T733" i="1"/>
  <c r="R733" i="1"/>
  <c r="P733" i="1"/>
  <c r="L733" i="1"/>
  <c r="K733" i="1"/>
  <c r="H733" i="1"/>
  <c r="AG732" i="1"/>
  <c r="Y732" i="1"/>
  <c r="T732" i="1"/>
  <c r="R732" i="1"/>
  <c r="P732" i="1"/>
  <c r="L732" i="1"/>
  <c r="K732" i="1"/>
  <c r="H732" i="1"/>
  <c r="AG731" i="1"/>
  <c r="Y731" i="1"/>
  <c r="T731" i="1"/>
  <c r="R731" i="1"/>
  <c r="P731" i="1"/>
  <c r="L731" i="1"/>
  <c r="K731" i="1"/>
  <c r="H731" i="1"/>
  <c r="AG730" i="1"/>
  <c r="Y730" i="1"/>
  <c r="T730" i="1"/>
  <c r="R730" i="1"/>
  <c r="L730" i="1"/>
  <c r="K730" i="1"/>
  <c r="H730" i="1"/>
  <c r="AG729" i="1"/>
  <c r="Y729" i="1"/>
  <c r="L729" i="1"/>
  <c r="K729" i="1"/>
  <c r="H729" i="1"/>
  <c r="AG728" i="1"/>
  <c r="Y728" i="1"/>
  <c r="T728" i="1"/>
  <c r="R728" i="1"/>
  <c r="P728" i="1"/>
  <c r="L728" i="1"/>
  <c r="K728" i="1"/>
  <c r="M728" i="1" s="1"/>
  <c r="H728" i="1"/>
  <c r="AG727" i="1"/>
  <c r="Y727" i="1"/>
  <c r="R727" i="1"/>
  <c r="P727" i="1"/>
  <c r="M727" i="1"/>
  <c r="L727" i="1"/>
  <c r="K727" i="1"/>
  <c r="H727" i="1"/>
  <c r="AG726" i="1"/>
  <c r="Y726" i="1"/>
  <c r="T726" i="1"/>
  <c r="R726" i="1"/>
  <c r="P726" i="1"/>
  <c r="M726" i="1"/>
  <c r="L726" i="1"/>
  <c r="K726" i="1"/>
  <c r="H726" i="1"/>
  <c r="AG725" i="1"/>
  <c r="Y725" i="1"/>
  <c r="T725" i="1"/>
  <c r="R725" i="1"/>
  <c r="P725" i="1"/>
  <c r="L725" i="1"/>
  <c r="M725" i="1" s="1"/>
  <c r="K725" i="1"/>
  <c r="H725" i="1"/>
  <c r="AG724" i="1"/>
  <c r="Y724" i="1"/>
  <c r="T724" i="1"/>
  <c r="R724" i="1"/>
  <c r="P724" i="1"/>
  <c r="M724" i="1"/>
  <c r="L724" i="1"/>
  <c r="K724" i="1"/>
  <c r="H724" i="1"/>
  <c r="AG723" i="1"/>
  <c r="Y723" i="1"/>
  <c r="T723" i="1"/>
  <c r="R723" i="1"/>
  <c r="P723" i="1"/>
  <c r="M723" i="1"/>
  <c r="L723" i="1"/>
  <c r="K723" i="1"/>
  <c r="H723" i="1"/>
  <c r="AG722" i="1"/>
  <c r="Y722" i="1"/>
  <c r="T722" i="1"/>
  <c r="R722" i="1"/>
  <c r="L722" i="1"/>
  <c r="K722" i="1"/>
  <c r="H722" i="1"/>
  <c r="AG721" i="1"/>
  <c r="Y721" i="1"/>
  <c r="P721" i="1"/>
  <c r="M721" i="1"/>
  <c r="L721" i="1"/>
  <c r="K721" i="1"/>
  <c r="H721" i="1"/>
  <c r="AG720" i="1"/>
  <c r="Y720" i="1"/>
  <c r="R720" i="1"/>
  <c r="P720" i="1"/>
  <c r="M720" i="1"/>
  <c r="L720" i="1"/>
  <c r="K720" i="1"/>
  <c r="H720" i="1"/>
  <c r="AG719" i="1"/>
  <c r="Y719" i="1"/>
  <c r="R719" i="1"/>
  <c r="P719" i="1"/>
  <c r="L719" i="1"/>
  <c r="K719" i="1"/>
  <c r="H719" i="1"/>
  <c r="AG718" i="1"/>
  <c r="Y718" i="1"/>
  <c r="T718" i="1"/>
  <c r="R718" i="1"/>
  <c r="P718" i="1"/>
  <c r="M718" i="1"/>
  <c r="L718" i="1"/>
  <c r="K718" i="1"/>
  <c r="H718" i="1"/>
  <c r="AG717" i="1"/>
  <c r="Y717" i="1"/>
  <c r="T717" i="1"/>
  <c r="R717" i="1"/>
  <c r="P717" i="1"/>
  <c r="L717" i="1"/>
  <c r="K717" i="1"/>
  <c r="H717" i="1"/>
  <c r="AG716" i="1"/>
  <c r="Y716" i="1"/>
  <c r="T716" i="1"/>
  <c r="R716" i="1"/>
  <c r="P716" i="1"/>
  <c r="M716" i="1"/>
  <c r="L716" i="1"/>
  <c r="K716" i="1"/>
  <c r="H716" i="1"/>
  <c r="AG715" i="1"/>
  <c r="Y715" i="1"/>
  <c r="T715" i="1"/>
  <c r="R715" i="1"/>
  <c r="P715" i="1"/>
  <c r="L715" i="1"/>
  <c r="K715" i="1"/>
  <c r="H715" i="1"/>
  <c r="AG714" i="1"/>
  <c r="Y714" i="1"/>
  <c r="T714" i="1"/>
  <c r="R714" i="1"/>
  <c r="P714" i="1"/>
  <c r="M714" i="1"/>
  <c r="L714" i="1"/>
  <c r="K714" i="1"/>
  <c r="H714" i="1"/>
  <c r="AG713" i="1"/>
  <c r="Y713" i="1"/>
  <c r="R713" i="1"/>
  <c r="L713" i="1"/>
  <c r="K713" i="1"/>
  <c r="H713" i="1"/>
  <c r="AG712" i="1"/>
  <c r="Y712" i="1"/>
  <c r="T712" i="1"/>
  <c r="R712" i="1"/>
  <c r="P712" i="1"/>
  <c r="M712" i="1"/>
  <c r="L712" i="1"/>
  <c r="K712" i="1"/>
  <c r="H712" i="1"/>
  <c r="AG711" i="1"/>
  <c r="Y711" i="1"/>
  <c r="T711" i="1"/>
  <c r="R711" i="1"/>
  <c r="L711" i="1"/>
  <c r="K711" i="1"/>
  <c r="H711" i="1"/>
  <c r="AG710" i="1"/>
  <c r="Y710" i="1"/>
  <c r="T710" i="1"/>
  <c r="R710" i="1"/>
  <c r="P710" i="1"/>
  <c r="M710" i="1"/>
  <c r="L710" i="1"/>
  <c r="K710" i="1"/>
  <c r="H710" i="1"/>
  <c r="AG709" i="1"/>
  <c r="Y709" i="1"/>
  <c r="T709" i="1"/>
  <c r="R709" i="1"/>
  <c r="P709" i="1"/>
  <c r="L709" i="1"/>
  <c r="K709" i="1"/>
  <c r="H709" i="1"/>
  <c r="AG708" i="1"/>
  <c r="Y708" i="1"/>
  <c r="T708" i="1"/>
  <c r="R708" i="1"/>
  <c r="P708" i="1"/>
  <c r="M708" i="1"/>
  <c r="L708" i="1"/>
  <c r="K708" i="1"/>
  <c r="H708" i="1"/>
  <c r="AG707" i="1"/>
  <c r="Y707" i="1"/>
  <c r="T707" i="1"/>
  <c r="R707" i="1"/>
  <c r="P707" i="1"/>
  <c r="L707" i="1"/>
  <c r="K707" i="1"/>
  <c r="H707" i="1"/>
  <c r="AG706" i="1"/>
  <c r="Y706" i="1"/>
  <c r="T706" i="1"/>
  <c r="R706" i="1"/>
  <c r="M706" i="1"/>
  <c r="L706" i="1"/>
  <c r="K706" i="1"/>
  <c r="H706" i="1"/>
  <c r="AG705" i="1"/>
  <c r="Y705" i="1"/>
  <c r="T705" i="1"/>
  <c r="L705" i="1"/>
  <c r="K705" i="1"/>
  <c r="H705" i="1"/>
  <c r="AG704" i="1"/>
  <c r="Y704" i="1"/>
  <c r="R704" i="1"/>
  <c r="P704" i="1"/>
  <c r="M704" i="1"/>
  <c r="L704" i="1"/>
  <c r="K704" i="1"/>
  <c r="H704" i="1"/>
  <c r="AG703" i="1"/>
  <c r="Y703" i="1"/>
  <c r="R703" i="1"/>
  <c r="L703" i="1"/>
  <c r="K703" i="1"/>
  <c r="H703" i="1"/>
  <c r="AG702" i="1"/>
  <c r="Y702" i="1"/>
  <c r="T702" i="1"/>
  <c r="R702" i="1"/>
  <c r="P702" i="1"/>
  <c r="M702" i="1"/>
  <c r="L702" i="1"/>
  <c r="K702" i="1"/>
  <c r="H702" i="1"/>
  <c r="AG701" i="1"/>
  <c r="Y701" i="1"/>
  <c r="T701" i="1"/>
  <c r="R701" i="1"/>
  <c r="P701" i="1"/>
  <c r="L701" i="1"/>
  <c r="K701" i="1"/>
  <c r="H701" i="1"/>
  <c r="AG700" i="1"/>
  <c r="Y700" i="1"/>
  <c r="T700" i="1"/>
  <c r="R700" i="1"/>
  <c r="P700" i="1"/>
  <c r="M700" i="1"/>
  <c r="L700" i="1"/>
  <c r="K700" i="1"/>
  <c r="H700" i="1"/>
  <c r="AG699" i="1"/>
  <c r="Y699" i="1"/>
  <c r="T699" i="1"/>
  <c r="R699" i="1"/>
  <c r="P699" i="1"/>
  <c r="M699" i="1"/>
  <c r="L699" i="1"/>
  <c r="K699" i="1"/>
  <c r="H699" i="1"/>
  <c r="AG698" i="1"/>
  <c r="Y698" i="1"/>
  <c r="T698" i="1"/>
  <c r="R698" i="1"/>
  <c r="M698" i="1"/>
  <c r="L698" i="1"/>
  <c r="K698" i="1"/>
  <c r="H698" i="1"/>
  <c r="AG697" i="1"/>
  <c r="Y697" i="1"/>
  <c r="M697" i="1"/>
  <c r="L697" i="1"/>
  <c r="K697" i="1"/>
  <c r="H697" i="1"/>
  <c r="AG696" i="1"/>
  <c r="Y696" i="1"/>
  <c r="R696" i="1"/>
  <c r="P696" i="1"/>
  <c r="M696" i="1"/>
  <c r="L696" i="1"/>
  <c r="K696" i="1"/>
  <c r="H696" i="1"/>
  <c r="AG695" i="1"/>
  <c r="Y695" i="1"/>
  <c r="R695" i="1"/>
  <c r="L695" i="1"/>
  <c r="K695" i="1"/>
  <c r="H695" i="1"/>
  <c r="AG694" i="1"/>
  <c r="Y694" i="1"/>
  <c r="T694" i="1"/>
  <c r="R694" i="1"/>
  <c r="P694" i="1"/>
  <c r="L694" i="1"/>
  <c r="K694" i="1"/>
  <c r="H694" i="1"/>
  <c r="AG693" i="1"/>
  <c r="Y693" i="1"/>
  <c r="T693" i="1"/>
  <c r="R693" i="1"/>
  <c r="P693" i="1"/>
  <c r="M693" i="1"/>
  <c r="L693" i="1"/>
  <c r="K693" i="1"/>
  <c r="H693" i="1"/>
  <c r="AG692" i="1"/>
  <c r="Y692" i="1"/>
  <c r="T692" i="1"/>
  <c r="R692" i="1"/>
  <c r="P692" i="1"/>
  <c r="M692" i="1"/>
  <c r="L692" i="1"/>
  <c r="K692" i="1"/>
  <c r="H692" i="1"/>
  <c r="AG691" i="1"/>
  <c r="Y691" i="1"/>
  <c r="T691" i="1"/>
  <c r="R691" i="1"/>
  <c r="P691" i="1"/>
  <c r="L691" i="1"/>
  <c r="K691" i="1"/>
  <c r="H691" i="1"/>
  <c r="AG690" i="1"/>
  <c r="Y690" i="1"/>
  <c r="T690" i="1"/>
  <c r="R690" i="1"/>
  <c r="P690" i="1"/>
  <c r="M690" i="1"/>
  <c r="L690" i="1"/>
  <c r="K690" i="1"/>
  <c r="H690" i="1"/>
  <c r="AG689" i="1"/>
  <c r="Y689" i="1"/>
  <c r="M689" i="1"/>
  <c r="L689" i="1"/>
  <c r="K689" i="1"/>
  <c r="H689" i="1"/>
  <c r="AG688" i="1"/>
  <c r="Y688" i="1"/>
  <c r="T688" i="1"/>
  <c r="R688" i="1"/>
  <c r="P688" i="1"/>
  <c r="M688" i="1"/>
  <c r="L688" i="1"/>
  <c r="K688" i="1"/>
  <c r="H688" i="1"/>
  <c r="AG687" i="1"/>
  <c r="Y687" i="1"/>
  <c r="R687" i="1"/>
  <c r="P687" i="1"/>
  <c r="L687" i="1"/>
  <c r="K687" i="1"/>
  <c r="H687" i="1"/>
  <c r="AG686" i="1"/>
  <c r="Y686" i="1"/>
  <c r="T686" i="1"/>
  <c r="R686" i="1"/>
  <c r="P686" i="1"/>
  <c r="L686" i="1"/>
  <c r="K686" i="1"/>
  <c r="H686" i="1"/>
  <c r="AG685" i="1"/>
  <c r="Y685" i="1"/>
  <c r="T685" i="1"/>
  <c r="R685" i="1"/>
  <c r="P685" i="1"/>
  <c r="M685" i="1"/>
  <c r="L685" i="1"/>
  <c r="K685" i="1"/>
  <c r="H685" i="1"/>
  <c r="AG684" i="1"/>
  <c r="Y684" i="1"/>
  <c r="T684" i="1"/>
  <c r="R684" i="1"/>
  <c r="P684" i="1"/>
  <c r="M684" i="1"/>
  <c r="L684" i="1"/>
  <c r="K684" i="1"/>
  <c r="H684" i="1"/>
  <c r="AG683" i="1"/>
  <c r="Y683" i="1"/>
  <c r="T683" i="1"/>
  <c r="R683" i="1"/>
  <c r="P683" i="1"/>
  <c r="L683" i="1"/>
  <c r="K683" i="1"/>
  <c r="H683" i="1"/>
  <c r="AG682" i="1"/>
  <c r="Y682" i="1"/>
  <c r="T682" i="1"/>
  <c r="R682" i="1"/>
  <c r="P682" i="1"/>
  <c r="M682" i="1"/>
  <c r="L682" i="1"/>
  <c r="K682" i="1"/>
  <c r="H682" i="1"/>
  <c r="AG681" i="1"/>
  <c r="Y681" i="1"/>
  <c r="T681" i="1"/>
  <c r="P681" i="1"/>
  <c r="M681" i="1"/>
  <c r="L681" i="1"/>
  <c r="K681" i="1"/>
  <c r="H681" i="1"/>
  <c r="AG680" i="1"/>
  <c r="Y680" i="1"/>
  <c r="T680" i="1"/>
  <c r="R680" i="1"/>
  <c r="P680" i="1"/>
  <c r="M680" i="1"/>
  <c r="L680" i="1"/>
  <c r="K680" i="1"/>
  <c r="H680" i="1"/>
  <c r="AG679" i="1"/>
  <c r="Y679" i="1"/>
  <c r="R679" i="1"/>
  <c r="L679" i="1"/>
  <c r="K679" i="1"/>
  <c r="H679" i="1"/>
  <c r="AG678" i="1"/>
  <c r="Y678" i="1"/>
  <c r="T678" i="1"/>
  <c r="R678" i="1"/>
  <c r="P678" i="1"/>
  <c r="L678" i="1"/>
  <c r="K678" i="1"/>
  <c r="H678" i="1"/>
  <c r="AG677" i="1"/>
  <c r="Y677" i="1"/>
  <c r="T677" i="1"/>
  <c r="R677" i="1"/>
  <c r="P677" i="1"/>
  <c r="M677" i="1"/>
  <c r="L677" i="1"/>
  <c r="K677" i="1"/>
  <c r="H677" i="1"/>
  <c r="AG676" i="1"/>
  <c r="Y676" i="1"/>
  <c r="T676" i="1"/>
  <c r="R676" i="1"/>
  <c r="P676" i="1"/>
  <c r="M676" i="1"/>
  <c r="L676" i="1"/>
  <c r="K676" i="1"/>
  <c r="H676" i="1"/>
  <c r="AG675" i="1"/>
  <c r="Y675" i="1"/>
  <c r="T675" i="1"/>
  <c r="R675" i="1"/>
  <c r="P675" i="1"/>
  <c r="L675" i="1"/>
  <c r="K675" i="1"/>
  <c r="H675" i="1"/>
  <c r="AG674" i="1"/>
  <c r="Y674" i="1"/>
  <c r="T674" i="1"/>
  <c r="R674" i="1"/>
  <c r="M674" i="1"/>
  <c r="L674" i="1"/>
  <c r="K674" i="1"/>
  <c r="H674" i="1"/>
  <c r="AG673" i="1"/>
  <c r="Y673" i="1"/>
  <c r="M673" i="1"/>
  <c r="L673" i="1"/>
  <c r="K673" i="1"/>
  <c r="H673" i="1"/>
  <c r="AG672" i="1"/>
  <c r="Y672" i="1"/>
  <c r="R672" i="1"/>
  <c r="P672" i="1"/>
  <c r="L672" i="1"/>
  <c r="K672" i="1"/>
  <c r="M672" i="1" s="1"/>
  <c r="H672" i="1"/>
  <c r="AG671" i="1"/>
  <c r="Y671" i="1"/>
  <c r="T671" i="1"/>
  <c r="R671" i="1"/>
  <c r="P671" i="1"/>
  <c r="M671" i="1"/>
  <c r="L671" i="1"/>
  <c r="K671" i="1"/>
  <c r="H671" i="1"/>
  <c r="AG670" i="1"/>
  <c r="Y670" i="1"/>
  <c r="T670" i="1"/>
  <c r="R670" i="1"/>
  <c r="P670" i="1"/>
  <c r="L670" i="1"/>
  <c r="K670" i="1"/>
  <c r="M670" i="1" s="1"/>
  <c r="H670" i="1"/>
  <c r="AG669" i="1"/>
  <c r="Y669" i="1"/>
  <c r="T669" i="1"/>
  <c r="R669" i="1"/>
  <c r="P669" i="1"/>
  <c r="M669" i="1"/>
  <c r="L669" i="1"/>
  <c r="K669" i="1"/>
  <c r="H669" i="1"/>
  <c r="AG668" i="1"/>
  <c r="Y668" i="1"/>
  <c r="T668" i="1"/>
  <c r="R668" i="1"/>
  <c r="P668" i="1"/>
  <c r="L668" i="1"/>
  <c r="K668" i="1"/>
  <c r="M668" i="1" s="1"/>
  <c r="H668" i="1"/>
  <c r="AG667" i="1"/>
  <c r="Y667" i="1"/>
  <c r="T667" i="1"/>
  <c r="R667" i="1"/>
  <c r="P667" i="1"/>
  <c r="M667" i="1"/>
  <c r="L667" i="1"/>
  <c r="K667" i="1"/>
  <c r="H667" i="1"/>
  <c r="AG666" i="1"/>
  <c r="Y666" i="1"/>
  <c r="T666" i="1"/>
  <c r="R666" i="1"/>
  <c r="L666" i="1"/>
  <c r="K666" i="1"/>
  <c r="M666" i="1" s="1"/>
  <c r="H666" i="1"/>
  <c r="AG665" i="1"/>
  <c r="Y665" i="1"/>
  <c r="T665" i="1"/>
  <c r="L665" i="1"/>
  <c r="K665" i="1"/>
  <c r="H665" i="1"/>
  <c r="AG664" i="1"/>
  <c r="Y664" i="1"/>
  <c r="R664" i="1"/>
  <c r="P664" i="1"/>
  <c r="L664" i="1"/>
  <c r="K664" i="1"/>
  <c r="M664" i="1" s="1"/>
  <c r="H664" i="1"/>
  <c r="AG663" i="1"/>
  <c r="Y663" i="1"/>
  <c r="R663" i="1"/>
  <c r="P663" i="1"/>
  <c r="L663" i="1"/>
  <c r="K663" i="1"/>
  <c r="H663" i="1"/>
  <c r="AG662" i="1"/>
  <c r="Y662" i="1"/>
  <c r="T662" i="1"/>
  <c r="R662" i="1"/>
  <c r="P662" i="1"/>
  <c r="L662" i="1"/>
  <c r="K662" i="1"/>
  <c r="M662" i="1" s="1"/>
  <c r="H662" i="1"/>
  <c r="AG661" i="1"/>
  <c r="Y661" i="1"/>
  <c r="T661" i="1"/>
  <c r="R661" i="1"/>
  <c r="P661" i="1"/>
  <c r="M661" i="1"/>
  <c r="L661" i="1"/>
  <c r="K661" i="1"/>
  <c r="H661" i="1"/>
  <c r="AG660" i="1"/>
  <c r="Y660" i="1"/>
  <c r="T660" i="1"/>
  <c r="R660" i="1"/>
  <c r="P660" i="1"/>
  <c r="L660" i="1"/>
  <c r="K660" i="1"/>
  <c r="H660" i="1"/>
  <c r="AG659" i="1"/>
  <c r="Y659" i="1"/>
  <c r="T659" i="1"/>
  <c r="R659" i="1"/>
  <c r="P659" i="1"/>
  <c r="M659" i="1"/>
  <c r="L659" i="1"/>
  <c r="K659" i="1"/>
  <c r="H659" i="1"/>
  <c r="AG658" i="1"/>
  <c r="Y658" i="1"/>
  <c r="T658" i="1"/>
  <c r="R658" i="1"/>
  <c r="L658" i="1"/>
  <c r="K658" i="1"/>
  <c r="M658" i="1" s="1"/>
  <c r="H658" i="1"/>
  <c r="AG657" i="1"/>
  <c r="Y657" i="1"/>
  <c r="L657" i="1"/>
  <c r="K657" i="1"/>
  <c r="H657" i="1"/>
  <c r="AG656" i="1"/>
  <c r="Y656" i="1"/>
  <c r="R656" i="1"/>
  <c r="P656" i="1"/>
  <c r="L656" i="1"/>
  <c r="K656" i="1"/>
  <c r="M656" i="1" s="1"/>
  <c r="H656" i="1"/>
  <c r="AG655" i="1"/>
  <c r="Y655" i="1"/>
  <c r="R655" i="1"/>
  <c r="P655" i="1"/>
  <c r="L655" i="1"/>
  <c r="K655" i="1"/>
  <c r="H655" i="1"/>
  <c r="AG654" i="1"/>
  <c r="Y654" i="1"/>
  <c r="T654" i="1"/>
  <c r="R654" i="1"/>
  <c r="P654" i="1"/>
  <c r="L654" i="1"/>
  <c r="K654" i="1"/>
  <c r="H654" i="1"/>
  <c r="AG653" i="1"/>
  <c r="Y653" i="1"/>
  <c r="T653" i="1"/>
  <c r="R653" i="1"/>
  <c r="P653" i="1"/>
  <c r="M653" i="1"/>
  <c r="L653" i="1"/>
  <c r="K653" i="1"/>
  <c r="H653" i="1"/>
  <c r="AG652" i="1"/>
  <c r="Y652" i="1"/>
  <c r="T652" i="1"/>
  <c r="R652" i="1"/>
  <c r="P652" i="1"/>
  <c r="L652" i="1"/>
  <c r="K652" i="1"/>
  <c r="H652" i="1"/>
  <c r="AG651" i="1"/>
  <c r="Y651" i="1"/>
  <c r="T651" i="1"/>
  <c r="R651" i="1"/>
  <c r="P651" i="1"/>
  <c r="L651" i="1"/>
  <c r="K651" i="1"/>
  <c r="H651" i="1"/>
  <c r="AG650" i="1"/>
  <c r="Y650" i="1"/>
  <c r="T650" i="1"/>
  <c r="R650" i="1"/>
  <c r="L650" i="1"/>
  <c r="K650" i="1"/>
  <c r="M650" i="1" s="1"/>
  <c r="H650" i="1"/>
  <c r="AG649" i="1"/>
  <c r="Y649" i="1"/>
  <c r="T649" i="1"/>
  <c r="L649" i="1"/>
  <c r="K649" i="1"/>
  <c r="H649" i="1"/>
  <c r="AG648" i="1"/>
  <c r="Y648" i="1"/>
  <c r="R648" i="1"/>
  <c r="P648" i="1"/>
  <c r="L648" i="1"/>
  <c r="K648" i="1"/>
  <c r="H648" i="1"/>
  <c r="AG647" i="1"/>
  <c r="Y647" i="1"/>
  <c r="R647" i="1"/>
  <c r="L647" i="1"/>
  <c r="K647" i="1"/>
  <c r="H647" i="1"/>
  <c r="AG646" i="1"/>
  <c r="Y646" i="1"/>
  <c r="T646" i="1"/>
  <c r="R646" i="1"/>
  <c r="P646" i="1"/>
  <c r="M646" i="1"/>
  <c r="L646" i="1"/>
  <c r="K646" i="1"/>
  <c r="H646" i="1"/>
  <c r="AG645" i="1"/>
  <c r="Y645" i="1"/>
  <c r="T645" i="1"/>
  <c r="R645" i="1"/>
  <c r="P645" i="1"/>
  <c r="L645" i="1"/>
  <c r="K645" i="1"/>
  <c r="H645" i="1"/>
  <c r="AG644" i="1"/>
  <c r="Y644" i="1"/>
  <c r="T644" i="1"/>
  <c r="R644" i="1"/>
  <c r="P644" i="1"/>
  <c r="M644" i="1"/>
  <c r="L644" i="1"/>
  <c r="K644" i="1"/>
  <c r="H644" i="1"/>
  <c r="AG643" i="1"/>
  <c r="Y643" i="1"/>
  <c r="T643" i="1"/>
  <c r="R643" i="1"/>
  <c r="P643" i="1"/>
  <c r="L643" i="1"/>
  <c r="K643" i="1"/>
  <c r="H643" i="1"/>
  <c r="AG642" i="1"/>
  <c r="Y642" i="1"/>
  <c r="T642" i="1"/>
  <c r="R642" i="1"/>
  <c r="P642" i="1"/>
  <c r="M642" i="1"/>
  <c r="L642" i="1"/>
  <c r="K642" i="1"/>
  <c r="H642" i="1"/>
  <c r="AG641" i="1"/>
  <c r="Y641" i="1"/>
  <c r="R641" i="1"/>
  <c r="L641" i="1"/>
  <c r="K641" i="1"/>
  <c r="H641" i="1"/>
  <c r="AG640" i="1"/>
  <c r="Y640" i="1"/>
  <c r="R640" i="1"/>
  <c r="P640" i="1"/>
  <c r="M640" i="1"/>
  <c r="L640" i="1"/>
  <c r="K640" i="1"/>
  <c r="H640" i="1"/>
  <c r="AG639" i="1"/>
  <c r="Y639" i="1"/>
  <c r="R639" i="1"/>
  <c r="L639" i="1"/>
  <c r="K639" i="1"/>
  <c r="H639" i="1"/>
  <c r="AG638" i="1"/>
  <c r="Y638" i="1"/>
  <c r="T638" i="1"/>
  <c r="R638" i="1"/>
  <c r="P638" i="1"/>
  <c r="M638" i="1"/>
  <c r="L638" i="1"/>
  <c r="K638" i="1"/>
  <c r="H638" i="1"/>
  <c r="AG637" i="1"/>
  <c r="Y637" i="1"/>
  <c r="T637" i="1"/>
  <c r="R637" i="1"/>
  <c r="P637" i="1"/>
  <c r="L637" i="1"/>
  <c r="K637" i="1"/>
  <c r="H637" i="1"/>
  <c r="AG636" i="1"/>
  <c r="Y636" i="1"/>
  <c r="T636" i="1"/>
  <c r="R636" i="1"/>
  <c r="P636" i="1"/>
  <c r="M636" i="1"/>
  <c r="L636" i="1"/>
  <c r="K636" i="1"/>
  <c r="H636" i="1"/>
  <c r="AG635" i="1"/>
  <c r="Y635" i="1"/>
  <c r="T635" i="1"/>
  <c r="R635" i="1"/>
  <c r="P635" i="1"/>
  <c r="L635" i="1"/>
  <c r="K635" i="1"/>
  <c r="H635" i="1"/>
  <c r="AG634" i="1"/>
  <c r="Y634" i="1"/>
  <c r="T634" i="1"/>
  <c r="R634" i="1"/>
  <c r="P634" i="1"/>
  <c r="M634" i="1"/>
  <c r="L634" i="1"/>
  <c r="K634" i="1"/>
  <c r="H634" i="1"/>
  <c r="AG633" i="1"/>
  <c r="Y633" i="1"/>
  <c r="T633" i="1"/>
  <c r="P633" i="1"/>
  <c r="L633" i="1"/>
  <c r="K633" i="1"/>
  <c r="H633" i="1"/>
  <c r="AG632" i="1"/>
  <c r="Y632" i="1"/>
  <c r="R632" i="1"/>
  <c r="P632" i="1"/>
  <c r="L632" i="1"/>
  <c r="K632" i="1"/>
  <c r="H632" i="1"/>
  <c r="AG631" i="1"/>
  <c r="Y631" i="1"/>
  <c r="R631" i="1"/>
  <c r="L631" i="1"/>
  <c r="K631" i="1"/>
  <c r="H631" i="1"/>
  <c r="AG630" i="1"/>
  <c r="Y630" i="1"/>
  <c r="T630" i="1"/>
  <c r="R630" i="1"/>
  <c r="P630" i="1"/>
  <c r="L630" i="1"/>
  <c r="K630" i="1"/>
  <c r="H630" i="1"/>
  <c r="AG629" i="1"/>
  <c r="Y629" i="1"/>
  <c r="T629" i="1"/>
  <c r="R629" i="1"/>
  <c r="P629" i="1"/>
  <c r="L629" i="1"/>
  <c r="K629" i="1"/>
  <c r="H629" i="1"/>
  <c r="AG628" i="1"/>
  <c r="Y628" i="1"/>
  <c r="T628" i="1"/>
  <c r="R628" i="1"/>
  <c r="P628" i="1"/>
  <c r="M628" i="1"/>
  <c r="L628" i="1"/>
  <c r="K628" i="1"/>
  <c r="H628" i="1"/>
  <c r="AG627" i="1"/>
  <c r="Y627" i="1"/>
  <c r="T627" i="1"/>
  <c r="R627" i="1"/>
  <c r="P627" i="1"/>
  <c r="L627" i="1"/>
  <c r="K627" i="1"/>
  <c r="H627" i="1"/>
  <c r="AG626" i="1"/>
  <c r="Y626" i="1"/>
  <c r="T626" i="1"/>
  <c r="R626" i="1"/>
  <c r="P626" i="1"/>
  <c r="L626" i="1"/>
  <c r="K626" i="1"/>
  <c r="H626" i="1"/>
  <c r="AG625" i="1"/>
  <c r="Y625" i="1"/>
  <c r="P625" i="1"/>
  <c r="L625" i="1"/>
  <c r="K625" i="1"/>
  <c r="H625" i="1"/>
  <c r="AG624" i="1"/>
  <c r="Y624" i="1"/>
  <c r="R624" i="1"/>
  <c r="P624" i="1"/>
  <c r="L624" i="1"/>
  <c r="M624" i="1" s="1"/>
  <c r="K624" i="1"/>
  <c r="H624" i="1"/>
  <c r="AG623" i="1"/>
  <c r="Y623" i="1"/>
  <c r="R623" i="1"/>
  <c r="L623" i="1"/>
  <c r="K623" i="1"/>
  <c r="H623" i="1"/>
  <c r="AG622" i="1"/>
  <c r="Y622" i="1"/>
  <c r="T622" i="1"/>
  <c r="R622" i="1"/>
  <c r="P622" i="1"/>
  <c r="M622" i="1"/>
  <c r="L622" i="1"/>
  <c r="K622" i="1"/>
  <c r="H622" i="1"/>
  <c r="AG621" i="1"/>
  <c r="Y621" i="1"/>
  <c r="T621" i="1"/>
  <c r="R621" i="1"/>
  <c r="P621" i="1"/>
  <c r="L621" i="1"/>
  <c r="K621" i="1"/>
  <c r="H621" i="1"/>
  <c r="AG620" i="1"/>
  <c r="Y620" i="1"/>
  <c r="T620" i="1"/>
  <c r="R620" i="1"/>
  <c r="P620" i="1"/>
  <c r="M620" i="1"/>
  <c r="L620" i="1"/>
  <c r="K620" i="1"/>
  <c r="H620" i="1"/>
  <c r="AG619" i="1"/>
  <c r="Y619" i="1"/>
  <c r="T619" i="1"/>
  <c r="R619" i="1"/>
  <c r="P619" i="1"/>
  <c r="L619" i="1"/>
  <c r="K619" i="1"/>
  <c r="M619" i="1" s="1"/>
  <c r="H619" i="1"/>
  <c r="AG618" i="1"/>
  <c r="Y618" i="1"/>
  <c r="T618" i="1"/>
  <c r="R618" i="1"/>
  <c r="P618" i="1"/>
  <c r="M618" i="1"/>
  <c r="L618" i="1"/>
  <c r="K618" i="1"/>
  <c r="H618" i="1"/>
  <c r="AG617" i="1"/>
  <c r="Y617" i="1"/>
  <c r="T617" i="1"/>
  <c r="R617" i="1"/>
  <c r="P617" i="1"/>
  <c r="L617" i="1"/>
  <c r="K617" i="1"/>
  <c r="M617" i="1" s="1"/>
  <c r="H617" i="1"/>
  <c r="AG616" i="1"/>
  <c r="Y616" i="1"/>
  <c r="T616" i="1"/>
  <c r="R616" i="1"/>
  <c r="P616" i="1"/>
  <c r="L616" i="1"/>
  <c r="K616" i="1"/>
  <c r="H616" i="1"/>
  <c r="AG615" i="1"/>
  <c r="Y615" i="1"/>
  <c r="R615" i="1"/>
  <c r="P615" i="1"/>
  <c r="L615" i="1"/>
  <c r="K615" i="1"/>
  <c r="M615" i="1" s="1"/>
  <c r="H615" i="1"/>
  <c r="AG614" i="1"/>
  <c r="Y614" i="1"/>
  <c r="T614" i="1"/>
  <c r="R614" i="1"/>
  <c r="P614" i="1"/>
  <c r="L614" i="1"/>
  <c r="K614" i="1"/>
  <c r="H614" i="1"/>
  <c r="AG613" i="1"/>
  <c r="Y613" i="1"/>
  <c r="T613" i="1"/>
  <c r="R613" i="1"/>
  <c r="P613" i="1"/>
  <c r="L613" i="1"/>
  <c r="K613" i="1"/>
  <c r="H613" i="1"/>
  <c r="AG612" i="1"/>
  <c r="Y612" i="1"/>
  <c r="T612" i="1"/>
  <c r="R612" i="1"/>
  <c r="P612" i="1"/>
  <c r="M612" i="1"/>
  <c r="L612" i="1"/>
  <c r="K612" i="1"/>
  <c r="H612" i="1"/>
  <c r="AG611" i="1"/>
  <c r="Y611" i="1"/>
  <c r="T611" i="1"/>
  <c r="R611" i="1"/>
  <c r="P611" i="1"/>
  <c r="L611" i="1"/>
  <c r="K611" i="1"/>
  <c r="H611" i="1"/>
  <c r="AG610" i="1"/>
  <c r="Y610" i="1"/>
  <c r="T610" i="1"/>
  <c r="R610" i="1"/>
  <c r="P610" i="1"/>
  <c r="L610" i="1"/>
  <c r="M610" i="1" s="1"/>
  <c r="K610" i="1"/>
  <c r="H610" i="1"/>
  <c r="AG609" i="1"/>
  <c r="Y609" i="1"/>
  <c r="P609" i="1"/>
  <c r="L609" i="1"/>
  <c r="K609" i="1"/>
  <c r="H609" i="1"/>
  <c r="AG608" i="1"/>
  <c r="Y608" i="1"/>
  <c r="R608" i="1"/>
  <c r="P608" i="1"/>
  <c r="L608" i="1"/>
  <c r="M608" i="1" s="1"/>
  <c r="K608" i="1"/>
  <c r="H608" i="1"/>
  <c r="AG607" i="1"/>
  <c r="Y607" i="1"/>
  <c r="R607" i="1"/>
  <c r="M607" i="1"/>
  <c r="L607" i="1"/>
  <c r="K607" i="1"/>
  <c r="H607" i="1"/>
  <c r="AG606" i="1"/>
  <c r="Y606" i="1"/>
  <c r="T606" i="1"/>
  <c r="R606" i="1"/>
  <c r="P606" i="1"/>
  <c r="L606" i="1"/>
  <c r="K606" i="1"/>
  <c r="H606" i="1"/>
  <c r="AG605" i="1"/>
  <c r="Y605" i="1"/>
  <c r="T605" i="1"/>
  <c r="R605" i="1"/>
  <c r="P605" i="1"/>
  <c r="L605" i="1"/>
  <c r="K605" i="1"/>
  <c r="H605" i="1"/>
  <c r="AG604" i="1"/>
  <c r="Y604" i="1"/>
  <c r="T604" i="1"/>
  <c r="R604" i="1"/>
  <c r="P604" i="1"/>
  <c r="M604" i="1"/>
  <c r="L604" i="1"/>
  <c r="K604" i="1"/>
  <c r="H604" i="1"/>
  <c r="AG603" i="1"/>
  <c r="Y603" i="1"/>
  <c r="T603" i="1"/>
  <c r="R603" i="1"/>
  <c r="P603" i="1"/>
  <c r="L603" i="1"/>
  <c r="K603" i="1"/>
  <c r="H603" i="1"/>
  <c r="AG602" i="1"/>
  <c r="Y602" i="1"/>
  <c r="T602" i="1"/>
  <c r="R602" i="1"/>
  <c r="L602" i="1"/>
  <c r="K602" i="1"/>
  <c r="M602" i="1" s="1"/>
  <c r="H602" i="1"/>
  <c r="AG601" i="1"/>
  <c r="Y601" i="1"/>
  <c r="L601" i="1"/>
  <c r="K601" i="1"/>
  <c r="H601" i="1"/>
  <c r="AG600" i="1"/>
  <c r="Y600" i="1"/>
  <c r="R600" i="1"/>
  <c r="P600" i="1"/>
  <c r="L600" i="1"/>
  <c r="K600" i="1"/>
  <c r="M600" i="1" s="1"/>
  <c r="H600" i="1"/>
  <c r="AG599" i="1"/>
  <c r="Y599" i="1"/>
  <c r="R599" i="1"/>
  <c r="L599" i="1"/>
  <c r="K599" i="1"/>
  <c r="H599" i="1"/>
  <c r="AG598" i="1"/>
  <c r="Y598" i="1"/>
  <c r="T598" i="1"/>
  <c r="R598" i="1"/>
  <c r="P598" i="1"/>
  <c r="L598" i="1"/>
  <c r="K598" i="1"/>
  <c r="M598" i="1" s="1"/>
  <c r="H598" i="1"/>
  <c r="AG597" i="1"/>
  <c r="Y597" i="1"/>
  <c r="T597" i="1"/>
  <c r="R597" i="1"/>
  <c r="P597" i="1"/>
  <c r="L597" i="1"/>
  <c r="K597" i="1"/>
  <c r="H597" i="1"/>
  <c r="AG596" i="1"/>
  <c r="Y596" i="1"/>
  <c r="T596" i="1"/>
  <c r="R596" i="1"/>
  <c r="P596" i="1"/>
  <c r="L596" i="1"/>
  <c r="K596" i="1"/>
  <c r="M596" i="1" s="1"/>
  <c r="H596" i="1"/>
  <c r="AG595" i="1"/>
  <c r="Y595" i="1"/>
  <c r="T595" i="1"/>
  <c r="R595" i="1"/>
  <c r="P595" i="1"/>
  <c r="L595" i="1"/>
  <c r="K595" i="1"/>
  <c r="H595" i="1"/>
  <c r="AG594" i="1"/>
  <c r="Y594" i="1"/>
  <c r="T594" i="1"/>
  <c r="R594" i="1"/>
  <c r="P594" i="1"/>
  <c r="L594" i="1"/>
  <c r="K594" i="1"/>
  <c r="M594" i="1" s="1"/>
  <c r="H594" i="1"/>
  <c r="AG593" i="1"/>
  <c r="Y593" i="1"/>
  <c r="T593" i="1"/>
  <c r="L593" i="1"/>
  <c r="K593" i="1"/>
  <c r="H593" i="1"/>
  <c r="AG592" i="1"/>
  <c r="Y592" i="1"/>
  <c r="R592" i="1"/>
  <c r="P592" i="1"/>
  <c r="L592" i="1"/>
  <c r="K592" i="1"/>
  <c r="M592" i="1" s="1"/>
  <c r="H592" i="1"/>
  <c r="AG591" i="1"/>
  <c r="Y591" i="1"/>
  <c r="R591" i="1"/>
  <c r="L591" i="1"/>
  <c r="K591" i="1"/>
  <c r="H591" i="1"/>
  <c r="AG590" i="1"/>
  <c r="Y590" i="1"/>
  <c r="T590" i="1"/>
  <c r="R590" i="1"/>
  <c r="P590" i="1"/>
  <c r="L590" i="1"/>
  <c r="K590" i="1"/>
  <c r="M590" i="1" s="1"/>
  <c r="H590" i="1"/>
  <c r="AG589" i="1"/>
  <c r="Y589" i="1"/>
  <c r="T589" i="1"/>
  <c r="R589" i="1"/>
  <c r="P589" i="1"/>
  <c r="L589" i="1"/>
  <c r="K589" i="1"/>
  <c r="H589" i="1"/>
  <c r="AG588" i="1"/>
  <c r="Y588" i="1"/>
  <c r="T588" i="1"/>
  <c r="R588" i="1"/>
  <c r="P588" i="1"/>
  <c r="L588" i="1"/>
  <c r="K588" i="1"/>
  <c r="M588" i="1" s="1"/>
  <c r="H588" i="1"/>
  <c r="AG587" i="1"/>
  <c r="Y587" i="1"/>
  <c r="T587" i="1"/>
  <c r="R587" i="1"/>
  <c r="P587" i="1"/>
  <c r="L587" i="1"/>
  <c r="K587" i="1"/>
  <c r="H587" i="1"/>
  <c r="AG586" i="1"/>
  <c r="Y586" i="1"/>
  <c r="T586" i="1"/>
  <c r="R586" i="1"/>
  <c r="P586" i="1"/>
  <c r="L586" i="1"/>
  <c r="K586" i="1"/>
  <c r="M586" i="1" s="1"/>
  <c r="H586" i="1"/>
  <c r="AG585" i="1"/>
  <c r="Y585" i="1"/>
  <c r="L585" i="1"/>
  <c r="K585" i="1"/>
  <c r="H585" i="1"/>
  <c r="AG584" i="1"/>
  <c r="Y584" i="1"/>
  <c r="R584" i="1"/>
  <c r="P584" i="1"/>
  <c r="L584" i="1"/>
  <c r="K584" i="1"/>
  <c r="M584" i="1" s="1"/>
  <c r="H584" i="1"/>
  <c r="AG583" i="1"/>
  <c r="Y583" i="1"/>
  <c r="T583" i="1"/>
  <c r="R583" i="1"/>
  <c r="L583" i="1"/>
  <c r="K583" i="1"/>
  <c r="H583" i="1"/>
  <c r="AG582" i="1"/>
  <c r="Y582" i="1"/>
  <c r="T582" i="1"/>
  <c r="R582" i="1"/>
  <c r="P582" i="1"/>
  <c r="L582" i="1"/>
  <c r="K582" i="1"/>
  <c r="M582" i="1" s="1"/>
  <c r="H582" i="1"/>
  <c r="AG581" i="1"/>
  <c r="Y581" i="1"/>
  <c r="T581" i="1"/>
  <c r="R581" i="1"/>
  <c r="P581" i="1"/>
  <c r="L581" i="1"/>
  <c r="K581" i="1"/>
  <c r="H581" i="1"/>
  <c r="AG580" i="1"/>
  <c r="Y580" i="1"/>
  <c r="T580" i="1"/>
  <c r="R580" i="1"/>
  <c r="P580" i="1"/>
  <c r="L580" i="1"/>
  <c r="K580" i="1"/>
  <c r="M580" i="1" s="1"/>
  <c r="H580" i="1"/>
  <c r="AG579" i="1"/>
  <c r="Y579" i="1"/>
  <c r="T579" i="1"/>
  <c r="R579" i="1"/>
  <c r="P579" i="1"/>
  <c r="L579" i="1"/>
  <c r="K579" i="1"/>
  <c r="H579" i="1"/>
  <c r="AG578" i="1"/>
  <c r="Y578" i="1"/>
  <c r="T578" i="1"/>
  <c r="R578" i="1"/>
  <c r="P578" i="1"/>
  <c r="L578" i="1"/>
  <c r="K578" i="1"/>
  <c r="M578" i="1" s="1"/>
  <c r="H578" i="1"/>
  <c r="AG577" i="1"/>
  <c r="Y577" i="1"/>
  <c r="T577" i="1"/>
  <c r="M577" i="1"/>
  <c r="L577" i="1"/>
  <c r="K577" i="1"/>
  <c r="H577" i="1"/>
  <c r="AG576" i="1"/>
  <c r="Y576" i="1"/>
  <c r="T576" i="1"/>
  <c r="R576" i="1"/>
  <c r="P576" i="1"/>
  <c r="L576" i="1"/>
  <c r="K576" i="1"/>
  <c r="M576" i="1" s="1"/>
  <c r="H576" i="1"/>
  <c r="AG575" i="1"/>
  <c r="Y575" i="1"/>
  <c r="R575" i="1"/>
  <c r="M575" i="1"/>
  <c r="L575" i="1"/>
  <c r="K575" i="1"/>
  <c r="H575" i="1"/>
  <c r="AG574" i="1"/>
  <c r="Y574" i="1"/>
  <c r="T574" i="1"/>
  <c r="R574" i="1"/>
  <c r="P574" i="1"/>
  <c r="L574" i="1"/>
  <c r="K574" i="1"/>
  <c r="H574" i="1"/>
  <c r="AG573" i="1"/>
  <c r="Y573" i="1"/>
  <c r="T573" i="1"/>
  <c r="R573" i="1"/>
  <c r="P573" i="1"/>
  <c r="L573" i="1"/>
  <c r="K573" i="1"/>
  <c r="H573" i="1"/>
  <c r="AG572" i="1"/>
  <c r="Y572" i="1"/>
  <c r="T572" i="1"/>
  <c r="R572" i="1"/>
  <c r="P572" i="1"/>
  <c r="L572" i="1"/>
  <c r="K572" i="1"/>
  <c r="M572" i="1" s="1"/>
  <c r="H572" i="1"/>
  <c r="AG571" i="1"/>
  <c r="Y571" i="1"/>
  <c r="T571" i="1"/>
  <c r="R571" i="1"/>
  <c r="P571" i="1"/>
  <c r="M571" i="1"/>
  <c r="L571" i="1"/>
  <c r="K571" i="1"/>
  <c r="H571" i="1"/>
  <c r="AG570" i="1"/>
  <c r="Y570" i="1"/>
  <c r="T570" i="1"/>
  <c r="R570" i="1"/>
  <c r="L570" i="1"/>
  <c r="K570" i="1"/>
  <c r="H570" i="1"/>
  <c r="AG569" i="1"/>
  <c r="Y569" i="1"/>
  <c r="M569" i="1"/>
  <c r="L569" i="1"/>
  <c r="K569" i="1"/>
  <c r="H569" i="1"/>
  <c r="AG568" i="1"/>
  <c r="Y568" i="1"/>
  <c r="T568" i="1"/>
  <c r="R568" i="1"/>
  <c r="P568" i="1"/>
  <c r="L568" i="1"/>
  <c r="K568" i="1"/>
  <c r="H568" i="1"/>
  <c r="AG567" i="1"/>
  <c r="Y567" i="1"/>
  <c r="R567" i="1"/>
  <c r="L567" i="1"/>
  <c r="K567" i="1"/>
  <c r="H567" i="1"/>
  <c r="AG566" i="1"/>
  <c r="Y566" i="1"/>
  <c r="T566" i="1"/>
  <c r="R566" i="1"/>
  <c r="P566" i="1"/>
  <c r="M566" i="1"/>
  <c r="L566" i="1"/>
  <c r="K566" i="1"/>
  <c r="H566" i="1"/>
  <c r="AG565" i="1"/>
  <c r="Y565" i="1"/>
  <c r="T565" i="1"/>
  <c r="R565" i="1"/>
  <c r="P565" i="1"/>
  <c r="M565" i="1"/>
  <c r="L565" i="1"/>
  <c r="K565" i="1"/>
  <c r="H565" i="1"/>
  <c r="AG564" i="1"/>
  <c r="Y564" i="1"/>
  <c r="T564" i="1"/>
  <c r="R564" i="1"/>
  <c r="P564" i="1"/>
  <c r="L564" i="1"/>
  <c r="K564" i="1"/>
  <c r="H564" i="1"/>
  <c r="AG563" i="1"/>
  <c r="Y563" i="1"/>
  <c r="T563" i="1"/>
  <c r="R563" i="1"/>
  <c r="P563" i="1"/>
  <c r="M563" i="1"/>
  <c r="L563" i="1"/>
  <c r="K563" i="1"/>
  <c r="H563" i="1"/>
  <c r="AG562" i="1"/>
  <c r="Y562" i="1"/>
  <c r="T562" i="1"/>
  <c r="R562" i="1"/>
  <c r="L562" i="1"/>
  <c r="K562" i="1"/>
  <c r="H562" i="1"/>
  <c r="AG561" i="1"/>
  <c r="Y561" i="1"/>
  <c r="T561" i="1"/>
  <c r="M561" i="1"/>
  <c r="L561" i="1"/>
  <c r="K561" i="1"/>
  <c r="H561" i="1"/>
  <c r="AG560" i="1"/>
  <c r="Y560" i="1"/>
  <c r="R560" i="1"/>
  <c r="P560" i="1"/>
  <c r="L560" i="1"/>
  <c r="K560" i="1"/>
  <c r="H560" i="1"/>
  <c r="AG559" i="1"/>
  <c r="Y559" i="1"/>
  <c r="R559" i="1"/>
  <c r="P559" i="1"/>
  <c r="L559" i="1"/>
  <c r="K559" i="1"/>
  <c r="H559" i="1"/>
  <c r="AG558" i="1"/>
  <c r="Y558" i="1"/>
  <c r="T558" i="1"/>
  <c r="R558" i="1"/>
  <c r="P558" i="1"/>
  <c r="M558" i="1"/>
  <c r="L558" i="1"/>
  <c r="K558" i="1"/>
  <c r="H558" i="1"/>
  <c r="AG557" i="1"/>
  <c r="Y557" i="1"/>
  <c r="T557" i="1"/>
  <c r="R557" i="1"/>
  <c r="P557" i="1"/>
  <c r="M557" i="1"/>
  <c r="L557" i="1"/>
  <c r="K557" i="1"/>
  <c r="H557" i="1"/>
  <c r="AG556" i="1"/>
  <c r="Y556" i="1"/>
  <c r="T556" i="1"/>
  <c r="R556" i="1"/>
  <c r="P556" i="1"/>
  <c r="L556" i="1"/>
  <c r="K556" i="1"/>
  <c r="H556" i="1"/>
  <c r="AG555" i="1"/>
  <c r="Y555" i="1"/>
  <c r="T555" i="1"/>
  <c r="R555" i="1"/>
  <c r="P555" i="1"/>
  <c r="M555" i="1"/>
  <c r="L555" i="1"/>
  <c r="K555" i="1"/>
  <c r="H555" i="1"/>
  <c r="AG554" i="1"/>
  <c r="Y554" i="1"/>
  <c r="T554" i="1"/>
  <c r="R554" i="1"/>
  <c r="P554" i="1"/>
  <c r="L554" i="1"/>
  <c r="K554" i="1"/>
  <c r="H554" i="1"/>
  <c r="AG553" i="1"/>
  <c r="Y553" i="1"/>
  <c r="M553" i="1"/>
  <c r="L553" i="1"/>
  <c r="K553" i="1"/>
  <c r="H553" i="1"/>
  <c r="AG552" i="1"/>
  <c r="Y552" i="1"/>
  <c r="R552" i="1"/>
  <c r="P552" i="1"/>
  <c r="L552" i="1"/>
  <c r="K552" i="1"/>
  <c r="H552" i="1"/>
  <c r="AG551" i="1"/>
  <c r="Y551" i="1"/>
  <c r="R551" i="1"/>
  <c r="P551" i="1"/>
  <c r="M551" i="1"/>
  <c r="L551" i="1"/>
  <c r="K551" i="1"/>
  <c r="H551" i="1"/>
  <c r="AG550" i="1"/>
  <c r="Y550" i="1"/>
  <c r="T550" i="1"/>
  <c r="R550" i="1"/>
  <c r="P550" i="1"/>
  <c r="L550" i="1"/>
  <c r="K550" i="1"/>
  <c r="H550" i="1"/>
  <c r="AG549" i="1"/>
  <c r="Y549" i="1"/>
  <c r="T549" i="1"/>
  <c r="R549" i="1"/>
  <c r="P549" i="1"/>
  <c r="M549" i="1"/>
  <c r="L549" i="1"/>
  <c r="K549" i="1"/>
  <c r="H549" i="1"/>
  <c r="AG548" i="1"/>
  <c r="Y548" i="1"/>
  <c r="T548" i="1"/>
  <c r="R548" i="1"/>
  <c r="P548" i="1"/>
  <c r="L548" i="1"/>
  <c r="K548" i="1"/>
  <c r="H548" i="1"/>
  <c r="AG547" i="1"/>
  <c r="Y547" i="1"/>
  <c r="T547" i="1"/>
  <c r="R547" i="1"/>
  <c r="P547" i="1"/>
  <c r="M547" i="1"/>
  <c r="L547" i="1"/>
  <c r="K547" i="1"/>
  <c r="H547" i="1"/>
  <c r="AG546" i="1"/>
  <c r="Y546" i="1"/>
  <c r="T546" i="1"/>
  <c r="R546" i="1"/>
  <c r="L546" i="1"/>
  <c r="K546" i="1"/>
  <c r="H546" i="1"/>
  <c r="AG545" i="1"/>
  <c r="Y545" i="1"/>
  <c r="M545" i="1"/>
  <c r="L545" i="1"/>
  <c r="K545" i="1"/>
  <c r="H545" i="1"/>
  <c r="AG544" i="1"/>
  <c r="Y544" i="1"/>
  <c r="R544" i="1"/>
  <c r="P544" i="1"/>
  <c r="L544" i="1"/>
  <c r="K544" i="1"/>
  <c r="H544" i="1"/>
  <c r="AG543" i="1"/>
  <c r="Y543" i="1"/>
  <c r="T543" i="1"/>
  <c r="R543" i="1"/>
  <c r="M543" i="1"/>
  <c r="L543" i="1"/>
  <c r="K543" i="1"/>
  <c r="H543" i="1"/>
  <c r="AG542" i="1"/>
  <c r="Y542" i="1"/>
  <c r="T542" i="1"/>
  <c r="R542" i="1"/>
  <c r="P542" i="1"/>
  <c r="L542" i="1"/>
  <c r="K542" i="1"/>
  <c r="H542" i="1"/>
  <c r="AG541" i="1"/>
  <c r="Y541" i="1"/>
  <c r="T541" i="1"/>
  <c r="R541" i="1"/>
  <c r="P541" i="1"/>
  <c r="M541" i="1"/>
  <c r="L541" i="1"/>
  <c r="K541" i="1"/>
  <c r="H541" i="1"/>
  <c r="AG540" i="1"/>
  <c r="Y540" i="1"/>
  <c r="T540" i="1"/>
  <c r="R540" i="1"/>
  <c r="P540" i="1"/>
  <c r="L540" i="1"/>
  <c r="K540" i="1"/>
  <c r="H540" i="1"/>
  <c r="AG539" i="1"/>
  <c r="Y539" i="1"/>
  <c r="T539" i="1"/>
  <c r="R539" i="1"/>
  <c r="P539" i="1"/>
  <c r="M539" i="1"/>
  <c r="L539" i="1"/>
  <c r="K539" i="1"/>
  <c r="H539" i="1"/>
  <c r="AG538" i="1"/>
  <c r="Y538" i="1"/>
  <c r="T538" i="1"/>
  <c r="R538" i="1"/>
  <c r="L538" i="1"/>
  <c r="K538" i="1"/>
  <c r="H538" i="1"/>
  <c r="AG537" i="1"/>
  <c r="Y537" i="1"/>
  <c r="P537" i="1"/>
  <c r="M537" i="1"/>
  <c r="L537" i="1"/>
  <c r="K537" i="1"/>
  <c r="H537" i="1"/>
  <c r="AG536" i="1"/>
  <c r="Y536" i="1"/>
  <c r="T536" i="1"/>
  <c r="R536" i="1"/>
  <c r="P536" i="1"/>
  <c r="L536" i="1"/>
  <c r="K536" i="1"/>
  <c r="H536" i="1"/>
  <c r="AG535" i="1"/>
  <c r="Y535" i="1"/>
  <c r="R535" i="1"/>
  <c r="P535" i="1"/>
  <c r="M535" i="1"/>
  <c r="L535" i="1"/>
  <c r="K535" i="1"/>
  <c r="H535" i="1"/>
  <c r="AG534" i="1"/>
  <c r="Y534" i="1"/>
  <c r="T534" i="1"/>
  <c r="R534" i="1"/>
  <c r="P534" i="1"/>
  <c r="L534" i="1"/>
  <c r="K534" i="1"/>
  <c r="H534" i="1"/>
  <c r="AG533" i="1"/>
  <c r="Y533" i="1"/>
  <c r="T533" i="1"/>
  <c r="R533" i="1"/>
  <c r="P533" i="1"/>
  <c r="L533" i="1"/>
  <c r="K533" i="1"/>
  <c r="H533" i="1"/>
  <c r="AG532" i="1"/>
  <c r="Y532" i="1"/>
  <c r="T532" i="1"/>
  <c r="R532" i="1"/>
  <c r="P532" i="1"/>
  <c r="L532" i="1"/>
  <c r="K532" i="1"/>
  <c r="H532" i="1"/>
  <c r="AG531" i="1"/>
  <c r="Y531" i="1"/>
  <c r="T531" i="1"/>
  <c r="R531" i="1"/>
  <c r="P531" i="1"/>
  <c r="L531" i="1"/>
  <c r="K531" i="1"/>
  <c r="H531" i="1"/>
  <c r="AG530" i="1"/>
  <c r="Y530" i="1"/>
  <c r="T530" i="1"/>
  <c r="R530" i="1"/>
  <c r="L530" i="1"/>
  <c r="K530" i="1"/>
  <c r="H530" i="1"/>
  <c r="AG529" i="1"/>
  <c r="Y529" i="1"/>
  <c r="T529" i="1"/>
  <c r="R529" i="1"/>
  <c r="L529" i="1"/>
  <c r="K529" i="1"/>
  <c r="H529" i="1"/>
  <c r="AG528" i="1"/>
  <c r="Y528" i="1"/>
  <c r="R528" i="1"/>
  <c r="P528" i="1"/>
  <c r="L528" i="1"/>
  <c r="K528" i="1"/>
  <c r="H528" i="1"/>
  <c r="AG527" i="1"/>
  <c r="Y527" i="1"/>
  <c r="R527" i="1"/>
  <c r="L527" i="1"/>
  <c r="K527" i="1"/>
  <c r="H527" i="1"/>
  <c r="AG526" i="1"/>
  <c r="Y526" i="1"/>
  <c r="T526" i="1"/>
  <c r="R526" i="1"/>
  <c r="P526" i="1"/>
  <c r="L526" i="1"/>
  <c r="K526" i="1"/>
  <c r="H526" i="1"/>
  <c r="AG525" i="1"/>
  <c r="Y525" i="1"/>
  <c r="T525" i="1"/>
  <c r="R525" i="1"/>
  <c r="P525" i="1"/>
  <c r="L525" i="1"/>
  <c r="K525" i="1"/>
  <c r="H525" i="1"/>
  <c r="AG524" i="1"/>
  <c r="Y524" i="1"/>
  <c r="T524" i="1"/>
  <c r="R524" i="1"/>
  <c r="P524" i="1"/>
  <c r="L524" i="1"/>
  <c r="K524" i="1"/>
  <c r="H524" i="1"/>
  <c r="AG523" i="1"/>
  <c r="Y523" i="1"/>
  <c r="T523" i="1"/>
  <c r="R523" i="1"/>
  <c r="P523" i="1"/>
  <c r="L523" i="1"/>
  <c r="K523" i="1"/>
  <c r="H523" i="1"/>
  <c r="AG522" i="1"/>
  <c r="Y522" i="1"/>
  <c r="T522" i="1"/>
  <c r="R522" i="1"/>
  <c r="P522" i="1"/>
  <c r="L522" i="1"/>
  <c r="K522" i="1"/>
  <c r="H522" i="1"/>
  <c r="AG521" i="1"/>
  <c r="Y521" i="1"/>
  <c r="R521" i="1"/>
  <c r="L521" i="1"/>
  <c r="K521" i="1"/>
  <c r="H521" i="1"/>
  <c r="AG520" i="1"/>
  <c r="Y520" i="1"/>
  <c r="R520" i="1"/>
  <c r="P520" i="1"/>
  <c r="L520" i="1"/>
  <c r="K520" i="1"/>
  <c r="H520" i="1"/>
  <c r="AG519" i="1"/>
  <c r="Y519" i="1"/>
  <c r="T519" i="1"/>
  <c r="R519" i="1"/>
  <c r="L519" i="1"/>
  <c r="K519" i="1"/>
  <c r="H519" i="1"/>
  <c r="AG518" i="1"/>
  <c r="Y518" i="1"/>
  <c r="T518" i="1"/>
  <c r="R518" i="1"/>
  <c r="P518" i="1"/>
  <c r="L518" i="1"/>
  <c r="K518" i="1"/>
  <c r="H518" i="1"/>
  <c r="AG517" i="1"/>
  <c r="Y517" i="1"/>
  <c r="T517" i="1"/>
  <c r="R517" i="1"/>
  <c r="P517" i="1"/>
  <c r="L517" i="1"/>
  <c r="K517" i="1"/>
  <c r="H517" i="1"/>
  <c r="AG516" i="1"/>
  <c r="Y516" i="1"/>
  <c r="T516" i="1"/>
  <c r="R516" i="1"/>
  <c r="P516" i="1"/>
  <c r="L516" i="1"/>
  <c r="K516" i="1"/>
  <c r="H516" i="1"/>
  <c r="AG515" i="1"/>
  <c r="Y515" i="1"/>
  <c r="T515" i="1"/>
  <c r="R515" i="1"/>
  <c r="P515" i="1"/>
  <c r="L515" i="1"/>
  <c r="K515" i="1"/>
  <c r="H515" i="1"/>
  <c r="AG514" i="1"/>
  <c r="Y514" i="1"/>
  <c r="T514" i="1"/>
  <c r="R514" i="1"/>
  <c r="P514" i="1"/>
  <c r="L514" i="1"/>
  <c r="K514" i="1"/>
  <c r="H514" i="1"/>
  <c r="AG513" i="1"/>
  <c r="Y513" i="1"/>
  <c r="T513" i="1"/>
  <c r="L513" i="1"/>
  <c r="K513" i="1"/>
  <c r="H513" i="1"/>
  <c r="AG512" i="1"/>
  <c r="Y512" i="1"/>
  <c r="R512" i="1"/>
  <c r="P512" i="1"/>
  <c r="L512" i="1"/>
  <c r="K512" i="1"/>
  <c r="H512" i="1"/>
  <c r="AG511" i="1"/>
  <c r="Y511" i="1"/>
  <c r="R511" i="1"/>
  <c r="L511" i="1"/>
  <c r="K511" i="1"/>
  <c r="H511" i="1"/>
  <c r="AG510" i="1"/>
  <c r="Y510" i="1"/>
  <c r="T510" i="1"/>
  <c r="R510" i="1"/>
  <c r="P510" i="1"/>
  <c r="L510" i="1"/>
  <c r="K510" i="1"/>
  <c r="H510" i="1"/>
  <c r="AG509" i="1"/>
  <c r="Y509" i="1"/>
  <c r="T509" i="1"/>
  <c r="R509" i="1"/>
  <c r="P509" i="1"/>
  <c r="L509" i="1"/>
  <c r="K509" i="1"/>
  <c r="H509" i="1"/>
  <c r="AG508" i="1"/>
  <c r="Y508" i="1"/>
  <c r="T508" i="1"/>
  <c r="R508" i="1"/>
  <c r="P508" i="1"/>
  <c r="L508" i="1"/>
  <c r="K508" i="1"/>
  <c r="H508" i="1"/>
  <c r="AG507" i="1"/>
  <c r="Y507" i="1"/>
  <c r="T507" i="1"/>
  <c r="R507" i="1"/>
  <c r="P507" i="1"/>
  <c r="L507" i="1"/>
  <c r="K507" i="1"/>
  <c r="H507" i="1"/>
  <c r="AG506" i="1"/>
  <c r="Y506" i="1"/>
  <c r="T506" i="1"/>
  <c r="R506" i="1"/>
  <c r="L506" i="1"/>
  <c r="K506" i="1"/>
  <c r="H506" i="1"/>
  <c r="AG505" i="1"/>
  <c r="Y505" i="1"/>
  <c r="L505" i="1"/>
  <c r="K505" i="1"/>
  <c r="H505" i="1"/>
  <c r="AG504" i="1"/>
  <c r="Y504" i="1"/>
  <c r="T504" i="1"/>
  <c r="R504" i="1"/>
  <c r="P504" i="1"/>
  <c r="L504" i="1"/>
  <c r="K504" i="1"/>
  <c r="H504" i="1"/>
  <c r="AG503" i="1"/>
  <c r="Y503" i="1"/>
  <c r="R503" i="1"/>
  <c r="L503" i="1"/>
  <c r="K503" i="1"/>
  <c r="H503" i="1"/>
  <c r="AG502" i="1"/>
  <c r="Y502" i="1"/>
  <c r="T502" i="1"/>
  <c r="R502" i="1"/>
  <c r="P502" i="1"/>
  <c r="L502" i="1"/>
  <c r="K502" i="1"/>
  <c r="H502" i="1"/>
  <c r="AG501" i="1"/>
  <c r="Y501" i="1"/>
  <c r="T501" i="1"/>
  <c r="R501" i="1"/>
  <c r="P501" i="1"/>
  <c r="L501" i="1"/>
  <c r="K501" i="1"/>
  <c r="H501" i="1"/>
  <c r="AG500" i="1"/>
  <c r="Y500" i="1"/>
  <c r="T500" i="1"/>
  <c r="R500" i="1"/>
  <c r="P500" i="1"/>
  <c r="L500" i="1"/>
  <c r="K500" i="1"/>
  <c r="H500" i="1"/>
  <c r="AG499" i="1"/>
  <c r="Y499" i="1"/>
  <c r="T499" i="1"/>
  <c r="R499" i="1"/>
  <c r="P499" i="1"/>
  <c r="L499" i="1"/>
  <c r="K499" i="1"/>
  <c r="H499" i="1"/>
  <c r="AG498" i="1"/>
  <c r="Y498" i="1"/>
  <c r="T498" i="1"/>
  <c r="R498" i="1"/>
  <c r="P498" i="1"/>
  <c r="L498" i="1"/>
  <c r="K498" i="1"/>
  <c r="M498" i="1" s="1"/>
  <c r="H498" i="1"/>
  <c r="AG497" i="1"/>
  <c r="Y497" i="1"/>
  <c r="T497" i="1"/>
  <c r="R497" i="1"/>
  <c r="L497" i="1"/>
  <c r="K497" i="1"/>
  <c r="H497" i="1"/>
  <c r="AG496" i="1"/>
  <c r="Y496" i="1"/>
  <c r="T496" i="1"/>
  <c r="R496" i="1"/>
  <c r="P496" i="1"/>
  <c r="L496" i="1"/>
  <c r="K496" i="1"/>
  <c r="H496" i="1"/>
  <c r="AG495" i="1"/>
  <c r="Y495" i="1"/>
  <c r="R495" i="1"/>
  <c r="L495" i="1"/>
  <c r="K495" i="1"/>
  <c r="H495" i="1"/>
  <c r="AG494" i="1"/>
  <c r="Y494" i="1"/>
  <c r="T494" i="1"/>
  <c r="R494" i="1"/>
  <c r="P494" i="1"/>
  <c r="L494" i="1"/>
  <c r="K494" i="1"/>
  <c r="M494" i="1" s="1"/>
  <c r="H494" i="1"/>
  <c r="AG493" i="1"/>
  <c r="Y493" i="1"/>
  <c r="T493" i="1"/>
  <c r="R493" i="1"/>
  <c r="P493" i="1"/>
  <c r="L493" i="1"/>
  <c r="K493" i="1"/>
  <c r="H493" i="1"/>
  <c r="AG492" i="1"/>
  <c r="Y492" i="1"/>
  <c r="T492" i="1"/>
  <c r="R492" i="1"/>
  <c r="P492" i="1"/>
  <c r="L492" i="1"/>
  <c r="K492" i="1"/>
  <c r="H492" i="1"/>
  <c r="AG491" i="1"/>
  <c r="Y491" i="1"/>
  <c r="T491" i="1"/>
  <c r="R491" i="1"/>
  <c r="P491" i="1"/>
  <c r="L491" i="1"/>
  <c r="K491" i="1"/>
  <c r="H491" i="1"/>
  <c r="AG490" i="1"/>
  <c r="Y490" i="1"/>
  <c r="T490" i="1"/>
  <c r="R490" i="1"/>
  <c r="P490" i="1"/>
  <c r="L490" i="1"/>
  <c r="K490" i="1"/>
  <c r="M490" i="1" s="1"/>
  <c r="H490" i="1"/>
  <c r="AG489" i="1"/>
  <c r="Y489" i="1"/>
  <c r="T489" i="1"/>
  <c r="M489" i="1"/>
  <c r="L489" i="1"/>
  <c r="K489" i="1"/>
  <c r="H489" i="1"/>
  <c r="AG488" i="1"/>
  <c r="Y488" i="1"/>
  <c r="R488" i="1"/>
  <c r="P488" i="1"/>
  <c r="L488" i="1"/>
  <c r="K488" i="1"/>
  <c r="H488" i="1"/>
  <c r="AG487" i="1"/>
  <c r="Y487" i="1"/>
  <c r="R487" i="1"/>
  <c r="M487" i="1"/>
  <c r="L487" i="1"/>
  <c r="K487" i="1"/>
  <c r="H487" i="1"/>
  <c r="AG486" i="1"/>
  <c r="Y486" i="1"/>
  <c r="T486" i="1"/>
  <c r="R486" i="1"/>
  <c r="P486" i="1"/>
  <c r="L486" i="1"/>
  <c r="K486" i="1"/>
  <c r="H486" i="1"/>
  <c r="AG485" i="1"/>
  <c r="Y485" i="1"/>
  <c r="T485" i="1"/>
  <c r="R485" i="1"/>
  <c r="P485" i="1"/>
  <c r="M485" i="1"/>
  <c r="L485" i="1"/>
  <c r="K485" i="1"/>
  <c r="H485" i="1"/>
  <c r="AG484" i="1"/>
  <c r="Y484" i="1"/>
  <c r="T484" i="1"/>
  <c r="R484" i="1"/>
  <c r="P484" i="1"/>
  <c r="M484" i="1"/>
  <c r="L484" i="1"/>
  <c r="K484" i="1"/>
  <c r="H484" i="1"/>
  <c r="AG483" i="1"/>
  <c r="Y483" i="1"/>
  <c r="T483" i="1"/>
  <c r="R483" i="1"/>
  <c r="P483" i="1"/>
  <c r="L483" i="1"/>
  <c r="M483" i="1" s="1"/>
  <c r="K483" i="1"/>
  <c r="H483" i="1"/>
  <c r="AG482" i="1"/>
  <c r="Y482" i="1"/>
  <c r="T482" i="1"/>
  <c r="R482" i="1"/>
  <c r="L482" i="1"/>
  <c r="K482" i="1"/>
  <c r="H482" i="1"/>
  <c r="AG481" i="1"/>
  <c r="Y481" i="1"/>
  <c r="P481" i="1"/>
  <c r="M481" i="1"/>
  <c r="L481" i="1"/>
  <c r="K481" i="1"/>
  <c r="H481" i="1"/>
  <c r="AG480" i="1"/>
  <c r="Y480" i="1"/>
  <c r="T480" i="1"/>
  <c r="R480" i="1"/>
  <c r="P480" i="1"/>
  <c r="L480" i="1"/>
  <c r="K480" i="1"/>
  <c r="H480" i="1"/>
  <c r="AG479" i="1"/>
  <c r="Y479" i="1"/>
  <c r="R479" i="1"/>
  <c r="M479" i="1"/>
  <c r="L479" i="1"/>
  <c r="K479" i="1"/>
  <c r="H479" i="1"/>
  <c r="AG478" i="1"/>
  <c r="Y478" i="1"/>
  <c r="T478" i="1"/>
  <c r="R478" i="1"/>
  <c r="P478" i="1"/>
  <c r="L478" i="1"/>
  <c r="K478" i="1"/>
  <c r="H478" i="1"/>
  <c r="AG477" i="1"/>
  <c r="Y477" i="1"/>
  <c r="T477" i="1"/>
  <c r="R477" i="1"/>
  <c r="P477" i="1"/>
  <c r="M477" i="1"/>
  <c r="L477" i="1"/>
  <c r="K477" i="1"/>
  <c r="H477" i="1"/>
  <c r="AG476" i="1"/>
  <c r="Y476" i="1"/>
  <c r="T476" i="1"/>
  <c r="R476" i="1"/>
  <c r="P476" i="1"/>
  <c r="M476" i="1"/>
  <c r="L476" i="1"/>
  <c r="K476" i="1"/>
  <c r="H476" i="1"/>
  <c r="AG475" i="1"/>
  <c r="Y475" i="1"/>
  <c r="T475" i="1"/>
  <c r="R475" i="1"/>
  <c r="P475" i="1"/>
  <c r="L475" i="1"/>
  <c r="M475" i="1" s="1"/>
  <c r="K475" i="1"/>
  <c r="H475" i="1"/>
  <c r="AG474" i="1"/>
  <c r="Y474" i="1"/>
  <c r="T474" i="1"/>
  <c r="R474" i="1"/>
  <c r="L474" i="1"/>
  <c r="K474" i="1"/>
  <c r="H474" i="1"/>
  <c r="AG473" i="1"/>
  <c r="Y473" i="1"/>
  <c r="P473" i="1"/>
  <c r="M473" i="1"/>
  <c r="L473" i="1"/>
  <c r="K473" i="1"/>
  <c r="H473" i="1"/>
  <c r="AG472" i="1"/>
  <c r="Y472" i="1"/>
  <c r="R472" i="1"/>
  <c r="P472" i="1"/>
  <c r="L472" i="1"/>
  <c r="K472" i="1"/>
  <c r="H472" i="1"/>
  <c r="AG471" i="1"/>
  <c r="Y471" i="1"/>
  <c r="R471" i="1"/>
  <c r="M471" i="1"/>
  <c r="L471" i="1"/>
  <c r="K471" i="1"/>
  <c r="H471" i="1"/>
  <c r="AG470" i="1"/>
  <c r="Y470" i="1"/>
  <c r="T470" i="1"/>
  <c r="R470" i="1"/>
  <c r="P470" i="1"/>
  <c r="L470" i="1"/>
  <c r="K470" i="1"/>
  <c r="H470" i="1"/>
  <c r="AG469" i="1"/>
  <c r="Y469" i="1"/>
  <c r="T469" i="1"/>
  <c r="R469" i="1"/>
  <c r="P469" i="1"/>
  <c r="L469" i="1"/>
  <c r="K469" i="1"/>
  <c r="H469" i="1"/>
  <c r="AG468" i="1"/>
  <c r="Y468" i="1"/>
  <c r="T468" i="1"/>
  <c r="R468" i="1"/>
  <c r="P468" i="1"/>
  <c r="M468" i="1"/>
  <c r="L468" i="1"/>
  <c r="K468" i="1"/>
  <c r="H468" i="1"/>
  <c r="AG467" i="1"/>
  <c r="Y467" i="1"/>
  <c r="T467" i="1"/>
  <c r="R467" i="1"/>
  <c r="P467" i="1"/>
  <c r="L467" i="1"/>
  <c r="K467" i="1"/>
  <c r="M467" i="1" s="1"/>
  <c r="H467" i="1"/>
  <c r="AG466" i="1"/>
  <c r="Y466" i="1"/>
  <c r="T466" i="1"/>
  <c r="R466" i="1"/>
  <c r="L466" i="1"/>
  <c r="K466" i="1"/>
  <c r="H466" i="1"/>
  <c r="AG465" i="1"/>
  <c r="Y465" i="1"/>
  <c r="L465" i="1"/>
  <c r="K465" i="1"/>
  <c r="M465" i="1" s="1"/>
  <c r="H465" i="1"/>
  <c r="AG464" i="1"/>
  <c r="Y464" i="1"/>
  <c r="R464" i="1"/>
  <c r="P464" i="1"/>
  <c r="L464" i="1"/>
  <c r="K464" i="1"/>
  <c r="H464" i="1"/>
  <c r="AG463" i="1"/>
  <c r="Y463" i="1"/>
  <c r="R463" i="1"/>
  <c r="L463" i="1"/>
  <c r="K463" i="1"/>
  <c r="M463" i="1" s="1"/>
  <c r="H463" i="1"/>
  <c r="AG462" i="1"/>
  <c r="Y462" i="1"/>
  <c r="T462" i="1"/>
  <c r="R462" i="1"/>
  <c r="P462" i="1"/>
  <c r="L462" i="1"/>
  <c r="K462" i="1"/>
  <c r="H462" i="1"/>
  <c r="AG461" i="1"/>
  <c r="Y461" i="1"/>
  <c r="T461" i="1"/>
  <c r="R461" i="1"/>
  <c r="P461" i="1"/>
  <c r="L461" i="1"/>
  <c r="K461" i="1"/>
  <c r="M461" i="1" s="1"/>
  <c r="H461" i="1"/>
  <c r="AG460" i="1"/>
  <c r="Y460" i="1"/>
  <c r="T460" i="1"/>
  <c r="R460" i="1"/>
  <c r="P460" i="1"/>
  <c r="L460" i="1"/>
  <c r="K460" i="1"/>
  <c r="H460" i="1"/>
  <c r="AG459" i="1"/>
  <c r="Y459" i="1"/>
  <c r="T459" i="1"/>
  <c r="R459" i="1"/>
  <c r="P459" i="1"/>
  <c r="L459" i="1"/>
  <c r="K459" i="1"/>
  <c r="H459" i="1"/>
  <c r="AG458" i="1"/>
  <c r="Y458" i="1"/>
  <c r="T458" i="1"/>
  <c r="R458" i="1"/>
  <c r="L458" i="1"/>
  <c r="K458" i="1"/>
  <c r="H458" i="1"/>
  <c r="AG457" i="1"/>
  <c r="Y457" i="1"/>
  <c r="L457" i="1"/>
  <c r="K457" i="1"/>
  <c r="H457" i="1"/>
  <c r="AG456" i="1"/>
  <c r="Y456" i="1"/>
  <c r="T456" i="1"/>
  <c r="R456" i="1"/>
  <c r="P456" i="1"/>
  <c r="L456" i="1"/>
  <c r="K456" i="1"/>
  <c r="H456" i="1"/>
  <c r="AG455" i="1"/>
  <c r="Y455" i="1"/>
  <c r="R455" i="1"/>
  <c r="P455" i="1"/>
  <c r="L455" i="1"/>
  <c r="K455" i="1"/>
  <c r="H455" i="1"/>
  <c r="AG454" i="1"/>
  <c r="Y454" i="1"/>
  <c r="T454" i="1"/>
  <c r="R454" i="1"/>
  <c r="P454" i="1"/>
  <c r="L454" i="1"/>
  <c r="K454" i="1"/>
  <c r="H454" i="1"/>
  <c r="AG453" i="1"/>
  <c r="Y453" i="1"/>
  <c r="T453" i="1"/>
  <c r="R453" i="1"/>
  <c r="P453" i="1"/>
  <c r="L453" i="1"/>
  <c r="K453" i="1"/>
  <c r="H453" i="1"/>
  <c r="AG452" i="1"/>
  <c r="Y452" i="1"/>
  <c r="T452" i="1"/>
  <c r="R452" i="1"/>
  <c r="P452" i="1"/>
  <c r="L452" i="1"/>
  <c r="K452" i="1"/>
  <c r="H452" i="1"/>
  <c r="AG451" i="1"/>
  <c r="Y451" i="1"/>
  <c r="T451" i="1"/>
  <c r="R451" i="1"/>
  <c r="P451" i="1"/>
  <c r="L451" i="1"/>
  <c r="K451" i="1"/>
  <c r="M451" i="1" s="1"/>
  <c r="H451" i="1"/>
  <c r="AG450" i="1"/>
  <c r="Y450" i="1"/>
  <c r="T450" i="1"/>
  <c r="R450" i="1"/>
  <c r="L450" i="1"/>
  <c r="K450" i="1"/>
  <c r="H450" i="1"/>
  <c r="AG449" i="1"/>
  <c r="Y449" i="1"/>
  <c r="T449" i="1"/>
  <c r="L449" i="1"/>
  <c r="K449" i="1"/>
  <c r="H449" i="1"/>
  <c r="AG448" i="1"/>
  <c r="Y448" i="1"/>
  <c r="R448" i="1"/>
  <c r="P448" i="1"/>
  <c r="L448" i="1"/>
  <c r="K448" i="1"/>
  <c r="H448" i="1"/>
  <c r="AG447" i="1"/>
  <c r="Y447" i="1"/>
  <c r="R447" i="1"/>
  <c r="L447" i="1"/>
  <c r="K447" i="1"/>
  <c r="H447" i="1"/>
  <c r="AG446" i="1"/>
  <c r="Y446" i="1"/>
  <c r="T446" i="1"/>
  <c r="R446" i="1"/>
  <c r="P446" i="1"/>
  <c r="M446" i="1"/>
  <c r="L446" i="1"/>
  <c r="K446" i="1"/>
  <c r="H446" i="1"/>
  <c r="AG445" i="1"/>
  <c r="Y445" i="1"/>
  <c r="T445" i="1"/>
  <c r="R445" i="1"/>
  <c r="P445" i="1"/>
  <c r="L445" i="1"/>
  <c r="K445" i="1"/>
  <c r="H445" i="1"/>
  <c r="AG444" i="1"/>
  <c r="Y444" i="1"/>
  <c r="T444" i="1"/>
  <c r="R444" i="1"/>
  <c r="P444" i="1"/>
  <c r="M444" i="1"/>
  <c r="L444" i="1"/>
  <c r="K444" i="1"/>
  <c r="H444" i="1"/>
  <c r="AG443" i="1"/>
  <c r="Y443" i="1"/>
  <c r="T443" i="1"/>
  <c r="R443" i="1"/>
  <c r="P443" i="1"/>
  <c r="L443" i="1"/>
  <c r="K443" i="1"/>
  <c r="M443" i="1" s="1"/>
  <c r="H443" i="1"/>
  <c r="AG442" i="1"/>
  <c r="Y442" i="1"/>
  <c r="T442" i="1"/>
  <c r="R442" i="1"/>
  <c r="M442" i="1"/>
  <c r="L442" i="1"/>
  <c r="K442" i="1"/>
  <c r="H442" i="1"/>
  <c r="AG441" i="1"/>
  <c r="Y441" i="1"/>
  <c r="T441" i="1"/>
  <c r="L441" i="1"/>
  <c r="K441" i="1"/>
  <c r="M441" i="1" s="1"/>
  <c r="H441" i="1"/>
  <c r="AG440" i="1"/>
  <c r="Y440" i="1"/>
  <c r="R440" i="1"/>
  <c r="P440" i="1"/>
  <c r="M440" i="1"/>
  <c r="L440" i="1"/>
  <c r="K440" i="1"/>
  <c r="H440" i="1"/>
  <c r="AG439" i="1"/>
  <c r="Y439" i="1"/>
  <c r="R439" i="1"/>
  <c r="P439" i="1"/>
  <c r="L439" i="1"/>
  <c r="K439" i="1"/>
  <c r="M439" i="1" s="1"/>
  <c r="H439" i="1"/>
  <c r="AG438" i="1"/>
  <c r="Y438" i="1"/>
  <c r="T438" i="1"/>
  <c r="R438" i="1"/>
  <c r="P438" i="1"/>
  <c r="M438" i="1"/>
  <c r="L438" i="1"/>
  <c r="K438" i="1"/>
  <c r="H438" i="1"/>
  <c r="AG437" i="1"/>
  <c r="Y437" i="1"/>
  <c r="T437" i="1"/>
  <c r="R437" i="1"/>
  <c r="P437" i="1"/>
  <c r="L437" i="1"/>
  <c r="K437" i="1"/>
  <c r="M437" i="1" s="1"/>
  <c r="H437" i="1"/>
  <c r="AG436" i="1"/>
  <c r="Y436" i="1"/>
  <c r="T436" i="1"/>
  <c r="R436" i="1"/>
  <c r="P436" i="1"/>
  <c r="M436" i="1"/>
  <c r="L436" i="1"/>
  <c r="K436" i="1"/>
  <c r="H436" i="1"/>
  <c r="AG435" i="1"/>
  <c r="Y435" i="1"/>
  <c r="T435" i="1"/>
  <c r="R435" i="1"/>
  <c r="P435" i="1"/>
  <c r="L435" i="1"/>
  <c r="K435" i="1"/>
  <c r="M435" i="1" s="1"/>
  <c r="H435" i="1"/>
  <c r="AG434" i="1"/>
  <c r="Y434" i="1"/>
  <c r="T434" i="1"/>
  <c r="R434" i="1"/>
  <c r="M434" i="1"/>
  <c r="L434" i="1"/>
  <c r="K434" i="1"/>
  <c r="H434" i="1"/>
  <c r="AG433" i="1"/>
  <c r="Y433" i="1"/>
  <c r="T433" i="1"/>
  <c r="R433" i="1"/>
  <c r="L433" i="1"/>
  <c r="K433" i="1"/>
  <c r="M433" i="1" s="1"/>
  <c r="H433" i="1"/>
  <c r="AG432" i="1"/>
  <c r="Y432" i="1"/>
  <c r="T432" i="1"/>
  <c r="R432" i="1"/>
  <c r="P432" i="1"/>
  <c r="M432" i="1"/>
  <c r="L432" i="1"/>
  <c r="K432" i="1"/>
  <c r="H432" i="1"/>
  <c r="AG431" i="1"/>
  <c r="Y431" i="1"/>
  <c r="R431" i="1"/>
  <c r="P431" i="1"/>
  <c r="L431" i="1"/>
  <c r="K431" i="1"/>
  <c r="M431" i="1" s="1"/>
  <c r="H431" i="1"/>
  <c r="AG430" i="1"/>
  <c r="Y430" i="1"/>
  <c r="T430" i="1"/>
  <c r="R430" i="1"/>
  <c r="P430" i="1"/>
  <c r="M430" i="1"/>
  <c r="L430" i="1"/>
  <c r="K430" i="1"/>
  <c r="H430" i="1"/>
  <c r="AG429" i="1"/>
  <c r="Y429" i="1"/>
  <c r="T429" i="1"/>
  <c r="R429" i="1"/>
  <c r="P429" i="1"/>
  <c r="L429" i="1"/>
  <c r="K429" i="1"/>
  <c r="M429" i="1" s="1"/>
  <c r="H429" i="1"/>
  <c r="AG428" i="1"/>
  <c r="Y428" i="1"/>
  <c r="T428" i="1"/>
  <c r="R428" i="1"/>
  <c r="P428" i="1"/>
  <c r="M428" i="1"/>
  <c r="L428" i="1"/>
  <c r="K428" i="1"/>
  <c r="H428" i="1"/>
  <c r="AG427" i="1"/>
  <c r="Y427" i="1"/>
  <c r="T427" i="1"/>
  <c r="R427" i="1"/>
  <c r="P427" i="1"/>
  <c r="L427" i="1"/>
  <c r="K427" i="1"/>
  <c r="M427" i="1" s="1"/>
  <c r="H427" i="1"/>
  <c r="AG426" i="1"/>
  <c r="Y426" i="1"/>
  <c r="T426" i="1"/>
  <c r="R426" i="1"/>
  <c r="M426" i="1"/>
  <c r="L426" i="1"/>
  <c r="K426" i="1"/>
  <c r="H426" i="1"/>
  <c r="AG425" i="1"/>
  <c r="Y425" i="1"/>
  <c r="T425" i="1"/>
  <c r="L425" i="1"/>
  <c r="K425" i="1"/>
  <c r="M425" i="1" s="1"/>
  <c r="H425" i="1"/>
  <c r="AG424" i="1"/>
  <c r="Y424" i="1"/>
  <c r="R424" i="1"/>
  <c r="P424" i="1"/>
  <c r="M424" i="1"/>
  <c r="L424" i="1"/>
  <c r="K424" i="1"/>
  <c r="H424" i="1"/>
  <c r="AG423" i="1"/>
  <c r="Y423" i="1"/>
  <c r="R423" i="1"/>
  <c r="L423" i="1"/>
  <c r="K423" i="1"/>
  <c r="M423" i="1" s="1"/>
  <c r="H423" i="1"/>
  <c r="AG422" i="1"/>
  <c r="Y422" i="1"/>
  <c r="T422" i="1"/>
  <c r="R422" i="1"/>
  <c r="P422" i="1"/>
  <c r="M422" i="1"/>
  <c r="L422" i="1"/>
  <c r="K422" i="1"/>
  <c r="H422" i="1"/>
  <c r="AG421" i="1"/>
  <c r="Y421" i="1"/>
  <c r="T421" i="1"/>
  <c r="R421" i="1"/>
  <c r="P421" i="1"/>
  <c r="L421" i="1"/>
  <c r="K421" i="1"/>
  <c r="H421" i="1"/>
  <c r="AG420" i="1"/>
  <c r="Y420" i="1"/>
  <c r="T420" i="1"/>
  <c r="R420" i="1"/>
  <c r="P420" i="1"/>
  <c r="M420" i="1"/>
  <c r="L420" i="1"/>
  <c r="K420" i="1"/>
  <c r="H420" i="1"/>
  <c r="AG419" i="1"/>
  <c r="Y419" i="1"/>
  <c r="T419" i="1"/>
  <c r="R419" i="1"/>
  <c r="P419" i="1"/>
  <c r="L419" i="1"/>
  <c r="K419" i="1"/>
  <c r="H419" i="1"/>
  <c r="AG418" i="1"/>
  <c r="Y418" i="1"/>
  <c r="T418" i="1"/>
  <c r="R418" i="1"/>
  <c r="M418" i="1"/>
  <c r="L418" i="1"/>
  <c r="K418" i="1"/>
  <c r="H418" i="1"/>
  <c r="AG417" i="1"/>
  <c r="Y417" i="1"/>
  <c r="T417" i="1"/>
  <c r="L417" i="1"/>
  <c r="K417" i="1"/>
  <c r="H417" i="1"/>
  <c r="AG416" i="1"/>
  <c r="Y416" i="1"/>
  <c r="R416" i="1"/>
  <c r="P416" i="1"/>
  <c r="M416" i="1"/>
  <c r="L416" i="1"/>
  <c r="K416" i="1"/>
  <c r="H416" i="1"/>
  <c r="AG415" i="1"/>
  <c r="Y415" i="1"/>
  <c r="R415" i="1"/>
  <c r="P415" i="1"/>
  <c r="L415" i="1"/>
  <c r="K415" i="1"/>
  <c r="H415" i="1"/>
  <c r="AG414" i="1"/>
  <c r="Y414" i="1"/>
  <c r="T414" i="1"/>
  <c r="R414" i="1"/>
  <c r="P414" i="1"/>
  <c r="M414" i="1"/>
  <c r="L414" i="1"/>
  <c r="K414" i="1"/>
  <c r="H414" i="1"/>
  <c r="AG413" i="1"/>
  <c r="Y413" i="1"/>
  <c r="T413" i="1"/>
  <c r="R413" i="1"/>
  <c r="P413" i="1"/>
  <c r="L413" i="1"/>
  <c r="K413" i="1"/>
  <c r="H413" i="1"/>
  <c r="AG412" i="1"/>
  <c r="Y412" i="1"/>
  <c r="T412" i="1"/>
  <c r="R412" i="1"/>
  <c r="P412" i="1"/>
  <c r="M412" i="1"/>
  <c r="L412" i="1"/>
  <c r="K412" i="1"/>
  <c r="H412" i="1"/>
  <c r="AG411" i="1"/>
  <c r="Y411" i="1"/>
  <c r="T411" i="1"/>
  <c r="R411" i="1"/>
  <c r="P411" i="1"/>
  <c r="L411" i="1"/>
  <c r="K411" i="1"/>
  <c r="H411" i="1"/>
  <c r="AG410" i="1"/>
  <c r="Y410" i="1"/>
  <c r="T410" i="1"/>
  <c r="R410" i="1"/>
  <c r="M410" i="1"/>
  <c r="L410" i="1"/>
  <c r="K410" i="1"/>
  <c r="H410" i="1"/>
  <c r="AG409" i="1"/>
  <c r="Y409" i="1"/>
  <c r="T409" i="1"/>
  <c r="L409" i="1"/>
  <c r="K409" i="1"/>
  <c r="H409" i="1"/>
  <c r="AG408" i="1"/>
  <c r="Y408" i="1"/>
  <c r="R408" i="1"/>
  <c r="P408" i="1"/>
  <c r="M408" i="1"/>
  <c r="L408" i="1"/>
  <c r="K408" i="1"/>
  <c r="H408" i="1"/>
  <c r="AG407" i="1"/>
  <c r="Y407" i="1"/>
  <c r="R407" i="1"/>
  <c r="L407" i="1"/>
  <c r="K407" i="1"/>
  <c r="H407" i="1"/>
  <c r="AG406" i="1"/>
  <c r="Y406" i="1"/>
  <c r="T406" i="1"/>
  <c r="R406" i="1"/>
  <c r="P406" i="1"/>
  <c r="M406" i="1"/>
  <c r="L406" i="1"/>
  <c r="K406" i="1"/>
  <c r="H406" i="1"/>
  <c r="AG405" i="1"/>
  <c r="Y405" i="1"/>
  <c r="T405" i="1"/>
  <c r="R405" i="1"/>
  <c r="P405" i="1"/>
  <c r="L405" i="1"/>
  <c r="K405" i="1"/>
  <c r="H405" i="1"/>
  <c r="AG404" i="1"/>
  <c r="Y404" i="1"/>
  <c r="T404" i="1"/>
  <c r="R404" i="1"/>
  <c r="P404" i="1"/>
  <c r="M404" i="1"/>
  <c r="L404" i="1"/>
  <c r="K404" i="1"/>
  <c r="H404" i="1"/>
  <c r="AG403" i="1"/>
  <c r="Y403" i="1"/>
  <c r="T403" i="1"/>
  <c r="R403" i="1"/>
  <c r="P403" i="1"/>
  <c r="L403" i="1"/>
  <c r="K403" i="1"/>
  <c r="H403" i="1"/>
  <c r="AG402" i="1"/>
  <c r="Y402" i="1"/>
  <c r="T402" i="1"/>
  <c r="R402" i="1"/>
  <c r="M402" i="1"/>
  <c r="L402" i="1"/>
  <c r="K402" i="1"/>
  <c r="H402" i="1"/>
  <c r="AG401" i="1"/>
  <c r="Y401" i="1"/>
  <c r="T401" i="1"/>
  <c r="L401" i="1"/>
  <c r="K401" i="1"/>
  <c r="H401" i="1"/>
  <c r="AG400" i="1"/>
  <c r="Y400" i="1"/>
  <c r="R400" i="1"/>
  <c r="P400" i="1"/>
  <c r="M400" i="1"/>
  <c r="L400" i="1"/>
  <c r="K400" i="1"/>
  <c r="H400" i="1"/>
  <c r="AG399" i="1"/>
  <c r="Y399" i="1"/>
  <c r="R399" i="1"/>
  <c r="L399" i="1"/>
  <c r="K399" i="1"/>
  <c r="H399" i="1"/>
  <c r="AG398" i="1"/>
  <c r="Y398" i="1"/>
  <c r="T398" i="1"/>
  <c r="R398" i="1"/>
  <c r="P398" i="1"/>
  <c r="M398" i="1"/>
  <c r="L398" i="1"/>
  <c r="K398" i="1"/>
  <c r="H398" i="1"/>
  <c r="AG397" i="1"/>
  <c r="Y397" i="1"/>
  <c r="T397" i="1"/>
  <c r="R397" i="1"/>
  <c r="P397" i="1"/>
  <c r="L397" i="1"/>
  <c r="K397" i="1"/>
  <c r="H397" i="1"/>
  <c r="AG396" i="1"/>
  <c r="Y396" i="1"/>
  <c r="T396" i="1"/>
  <c r="R396" i="1"/>
  <c r="P396" i="1"/>
  <c r="M396" i="1"/>
  <c r="L396" i="1"/>
  <c r="K396" i="1"/>
  <c r="H396" i="1"/>
  <c r="AG395" i="1"/>
  <c r="Y395" i="1"/>
  <c r="T395" i="1"/>
  <c r="R395" i="1"/>
  <c r="P395" i="1"/>
  <c r="L395" i="1"/>
  <c r="K395" i="1"/>
  <c r="H395" i="1"/>
  <c r="AG394" i="1"/>
  <c r="Y394" i="1"/>
  <c r="T394" i="1"/>
  <c r="R394" i="1"/>
  <c r="M394" i="1"/>
  <c r="L394" i="1"/>
  <c r="K394" i="1"/>
  <c r="H394" i="1"/>
  <c r="AG393" i="1"/>
  <c r="Y393" i="1"/>
  <c r="R393" i="1"/>
  <c r="L393" i="1"/>
  <c r="K393" i="1"/>
  <c r="H393" i="1"/>
  <c r="AG392" i="1"/>
  <c r="Y392" i="1"/>
  <c r="T392" i="1"/>
  <c r="R392" i="1"/>
  <c r="P392" i="1"/>
  <c r="M392" i="1"/>
  <c r="L392" i="1"/>
  <c r="K392" i="1"/>
  <c r="H392" i="1"/>
  <c r="AG391" i="1"/>
  <c r="Y391" i="1"/>
  <c r="R391" i="1"/>
  <c r="L391" i="1"/>
  <c r="K391" i="1"/>
  <c r="H391" i="1"/>
  <c r="AG390" i="1"/>
  <c r="Y390" i="1"/>
  <c r="T390" i="1"/>
  <c r="R390" i="1"/>
  <c r="P390" i="1"/>
  <c r="L390" i="1"/>
  <c r="K390" i="1"/>
  <c r="H390" i="1"/>
  <c r="AG389" i="1"/>
  <c r="Y389" i="1"/>
  <c r="T389" i="1"/>
  <c r="R389" i="1"/>
  <c r="P389" i="1"/>
  <c r="L389" i="1"/>
  <c r="K389" i="1"/>
  <c r="H389" i="1"/>
  <c r="AG388" i="1"/>
  <c r="Y388" i="1"/>
  <c r="T388" i="1"/>
  <c r="R388" i="1"/>
  <c r="P388" i="1"/>
  <c r="L388" i="1"/>
  <c r="K388" i="1"/>
  <c r="H388" i="1"/>
  <c r="AG387" i="1"/>
  <c r="Y387" i="1"/>
  <c r="T387" i="1"/>
  <c r="R387" i="1"/>
  <c r="P387" i="1"/>
  <c r="L387" i="1"/>
  <c r="K387" i="1"/>
  <c r="H387" i="1"/>
  <c r="AG386" i="1"/>
  <c r="Y386" i="1"/>
  <c r="T386" i="1"/>
  <c r="R386" i="1"/>
  <c r="M386" i="1"/>
  <c r="L386" i="1"/>
  <c r="K386" i="1"/>
  <c r="H386" i="1"/>
  <c r="AG385" i="1"/>
  <c r="Y385" i="1"/>
  <c r="L385" i="1"/>
  <c r="K385" i="1"/>
  <c r="H385" i="1"/>
  <c r="AG384" i="1"/>
  <c r="Y384" i="1"/>
  <c r="R384" i="1"/>
  <c r="P384" i="1"/>
  <c r="M384" i="1"/>
  <c r="L384" i="1"/>
  <c r="K384" i="1"/>
  <c r="H384" i="1"/>
  <c r="AG383" i="1"/>
  <c r="Y383" i="1"/>
  <c r="R383" i="1"/>
  <c r="L383" i="1"/>
  <c r="K383" i="1"/>
  <c r="H383" i="1"/>
  <c r="AG382" i="1"/>
  <c r="Y382" i="1"/>
  <c r="T382" i="1"/>
  <c r="R382" i="1"/>
  <c r="P382" i="1"/>
  <c r="M382" i="1"/>
  <c r="L382" i="1"/>
  <c r="K382" i="1"/>
  <c r="H382" i="1"/>
  <c r="AG381" i="1"/>
  <c r="Y381" i="1"/>
  <c r="T381" i="1"/>
  <c r="R381" i="1"/>
  <c r="P381" i="1"/>
  <c r="L381" i="1"/>
  <c r="K381" i="1"/>
  <c r="H381" i="1"/>
  <c r="AG380" i="1"/>
  <c r="Y380" i="1"/>
  <c r="T380" i="1"/>
  <c r="R380" i="1"/>
  <c r="P380" i="1"/>
  <c r="L380" i="1"/>
  <c r="K380" i="1"/>
  <c r="H380" i="1"/>
  <c r="AG379" i="1"/>
  <c r="Y379" i="1"/>
  <c r="T379" i="1"/>
  <c r="R379" i="1"/>
  <c r="P379" i="1"/>
  <c r="L379" i="1"/>
  <c r="K379" i="1"/>
  <c r="H379" i="1"/>
  <c r="AG378" i="1"/>
  <c r="Y378" i="1"/>
  <c r="T378" i="1"/>
  <c r="R378" i="1"/>
  <c r="L378" i="1"/>
  <c r="K378" i="1"/>
  <c r="H378" i="1"/>
  <c r="AG377" i="1"/>
  <c r="Y377" i="1"/>
  <c r="L377" i="1"/>
  <c r="K377" i="1"/>
  <c r="H377" i="1"/>
  <c r="AG376" i="1"/>
  <c r="Y376" i="1"/>
  <c r="T376" i="1"/>
  <c r="R376" i="1"/>
  <c r="P376" i="1"/>
  <c r="L376" i="1"/>
  <c r="K376" i="1"/>
  <c r="H376" i="1"/>
  <c r="AG375" i="1"/>
  <c r="Y375" i="1"/>
  <c r="R375" i="1"/>
  <c r="L375" i="1"/>
  <c r="K375" i="1"/>
  <c r="H375" i="1"/>
  <c r="AG374" i="1"/>
  <c r="Y374" i="1"/>
  <c r="T374" i="1"/>
  <c r="R374" i="1"/>
  <c r="P374" i="1"/>
  <c r="L374" i="1"/>
  <c r="K374" i="1"/>
  <c r="H374" i="1"/>
  <c r="AG373" i="1"/>
  <c r="Y373" i="1"/>
  <c r="T373" i="1"/>
  <c r="R373" i="1"/>
  <c r="P373" i="1"/>
  <c r="L373" i="1"/>
  <c r="K373" i="1"/>
  <c r="H373" i="1"/>
  <c r="AG372" i="1"/>
  <c r="Y372" i="1"/>
  <c r="T372" i="1"/>
  <c r="R372" i="1"/>
  <c r="P372" i="1"/>
  <c r="M372" i="1"/>
  <c r="L372" i="1"/>
  <c r="K372" i="1"/>
  <c r="H372" i="1"/>
  <c r="AG371" i="1"/>
  <c r="Y371" i="1"/>
  <c r="T371" i="1"/>
  <c r="R371" i="1"/>
  <c r="P371" i="1"/>
  <c r="L371" i="1"/>
  <c r="K371" i="1"/>
  <c r="H371" i="1"/>
  <c r="AG370" i="1"/>
  <c r="Y370" i="1"/>
  <c r="T370" i="1"/>
  <c r="R370" i="1"/>
  <c r="P370" i="1"/>
  <c r="M370" i="1"/>
  <c r="L370" i="1"/>
  <c r="K370" i="1"/>
  <c r="H370" i="1"/>
  <c r="AG369" i="1"/>
  <c r="Y369" i="1"/>
  <c r="T369" i="1"/>
  <c r="R369" i="1"/>
  <c r="L369" i="1"/>
  <c r="K369" i="1"/>
  <c r="H369" i="1"/>
  <c r="AG368" i="1"/>
  <c r="Y368" i="1"/>
  <c r="R368" i="1"/>
  <c r="P368" i="1"/>
  <c r="M368" i="1"/>
  <c r="L368" i="1"/>
  <c r="K368" i="1"/>
  <c r="H368" i="1"/>
  <c r="AG367" i="1"/>
  <c r="Y367" i="1"/>
  <c r="R367" i="1"/>
  <c r="M367" i="1"/>
  <c r="L367" i="1"/>
  <c r="K367" i="1"/>
  <c r="H367" i="1"/>
  <c r="AG366" i="1"/>
  <c r="Y366" i="1"/>
  <c r="T366" i="1"/>
  <c r="R366" i="1"/>
  <c r="P366" i="1"/>
  <c r="L366" i="1"/>
  <c r="K366" i="1"/>
  <c r="H366" i="1"/>
  <c r="AG365" i="1"/>
  <c r="Y365" i="1"/>
  <c r="T365" i="1"/>
  <c r="R365" i="1"/>
  <c r="P365" i="1"/>
  <c r="M365" i="1"/>
  <c r="L365" i="1"/>
  <c r="K365" i="1"/>
  <c r="H365" i="1"/>
  <c r="AG364" i="1"/>
  <c r="Y364" i="1"/>
  <c r="T364" i="1"/>
  <c r="R364" i="1"/>
  <c r="P364" i="1"/>
  <c r="L364" i="1"/>
  <c r="K364" i="1"/>
  <c r="H364" i="1"/>
  <c r="AG363" i="1"/>
  <c r="Y363" i="1"/>
  <c r="T363" i="1"/>
  <c r="R363" i="1"/>
  <c r="P363" i="1"/>
  <c r="L363" i="1"/>
  <c r="M363" i="1" s="1"/>
  <c r="K363" i="1"/>
  <c r="H363" i="1"/>
  <c r="AG362" i="1"/>
  <c r="Y362" i="1"/>
  <c r="T362" i="1"/>
  <c r="R362" i="1"/>
  <c r="P362" i="1"/>
  <c r="M362" i="1"/>
  <c r="L362" i="1"/>
  <c r="K362" i="1"/>
  <c r="H362" i="1"/>
  <c r="AG361" i="1"/>
  <c r="Y361" i="1"/>
  <c r="P361" i="1"/>
  <c r="L361" i="1"/>
  <c r="K361" i="1"/>
  <c r="H361" i="1"/>
  <c r="AG360" i="1"/>
  <c r="Y360" i="1"/>
  <c r="R360" i="1"/>
  <c r="P360" i="1"/>
  <c r="L360" i="1"/>
  <c r="K360" i="1"/>
  <c r="H360" i="1"/>
  <c r="AG359" i="1"/>
  <c r="Y359" i="1"/>
  <c r="R359" i="1"/>
  <c r="M359" i="1"/>
  <c r="L359" i="1"/>
  <c r="K359" i="1"/>
  <c r="H359" i="1"/>
  <c r="AG358" i="1"/>
  <c r="Y358" i="1"/>
  <c r="T358" i="1"/>
  <c r="R358" i="1"/>
  <c r="P358" i="1"/>
  <c r="L358" i="1"/>
  <c r="K358" i="1"/>
  <c r="H358" i="1"/>
  <c r="AG357" i="1"/>
  <c r="Y357" i="1"/>
  <c r="T357" i="1"/>
  <c r="R357" i="1"/>
  <c r="P357" i="1"/>
  <c r="M357" i="1"/>
  <c r="L357" i="1"/>
  <c r="K357" i="1"/>
  <c r="H357" i="1"/>
  <c r="AG356" i="1"/>
  <c r="Y356" i="1"/>
  <c r="T356" i="1"/>
  <c r="R356" i="1"/>
  <c r="P356" i="1"/>
  <c r="L356" i="1"/>
  <c r="K356" i="1"/>
  <c r="H356" i="1"/>
  <c r="AG355" i="1"/>
  <c r="Y355" i="1"/>
  <c r="T355" i="1"/>
  <c r="R355" i="1"/>
  <c r="P355" i="1"/>
  <c r="L355" i="1"/>
  <c r="M355" i="1" s="1"/>
  <c r="K355" i="1"/>
  <c r="H355" i="1"/>
  <c r="AG354" i="1"/>
  <c r="Y354" i="1"/>
  <c r="T354" i="1"/>
  <c r="R354" i="1"/>
  <c r="P354" i="1"/>
  <c r="M354" i="1"/>
  <c r="L354" i="1"/>
  <c r="K354" i="1"/>
  <c r="H354" i="1"/>
  <c r="AG353" i="1"/>
  <c r="Y353" i="1"/>
  <c r="T353" i="1"/>
  <c r="P353" i="1"/>
  <c r="L353" i="1"/>
  <c r="K353" i="1"/>
  <c r="H353" i="1"/>
  <c r="AG352" i="1"/>
  <c r="Y352" i="1"/>
  <c r="R352" i="1"/>
  <c r="P352" i="1"/>
  <c r="L352" i="1"/>
  <c r="K352" i="1"/>
  <c r="H352" i="1"/>
  <c r="AG351" i="1"/>
  <c r="Y351" i="1"/>
  <c r="R351" i="1"/>
  <c r="M351" i="1"/>
  <c r="L351" i="1"/>
  <c r="K351" i="1"/>
  <c r="H351" i="1"/>
  <c r="AG350" i="1"/>
  <c r="Y350" i="1"/>
  <c r="T350" i="1"/>
  <c r="R350" i="1"/>
  <c r="P350" i="1"/>
  <c r="L350" i="1"/>
  <c r="K350" i="1"/>
  <c r="M350" i="1" s="1"/>
  <c r="H350" i="1"/>
  <c r="AG349" i="1"/>
  <c r="Y349" i="1"/>
  <c r="T349" i="1"/>
  <c r="R349" i="1"/>
  <c r="P349" i="1"/>
  <c r="L349" i="1"/>
  <c r="K349" i="1"/>
  <c r="H349" i="1"/>
  <c r="AG348" i="1"/>
  <c r="Y348" i="1"/>
  <c r="T348" i="1"/>
  <c r="R348" i="1"/>
  <c r="P348" i="1"/>
  <c r="L348" i="1"/>
  <c r="K348" i="1"/>
  <c r="M348" i="1" s="1"/>
  <c r="H348" i="1"/>
  <c r="AG347" i="1"/>
  <c r="Y347" i="1"/>
  <c r="T347" i="1"/>
  <c r="R347" i="1"/>
  <c r="P347" i="1"/>
  <c r="L347" i="1"/>
  <c r="K347" i="1"/>
  <c r="H347" i="1"/>
  <c r="AG346" i="1"/>
  <c r="Y346" i="1"/>
  <c r="T346" i="1"/>
  <c r="R346" i="1"/>
  <c r="L346" i="1"/>
  <c r="K346" i="1"/>
  <c r="M346" i="1" s="1"/>
  <c r="H346" i="1"/>
  <c r="AG345" i="1"/>
  <c r="Y345" i="1"/>
  <c r="L345" i="1"/>
  <c r="K345" i="1"/>
  <c r="H345" i="1"/>
  <c r="AG344" i="1"/>
  <c r="Y344" i="1"/>
  <c r="R344" i="1"/>
  <c r="P344" i="1"/>
  <c r="L344" i="1"/>
  <c r="K344" i="1"/>
  <c r="M344" i="1" s="1"/>
  <c r="H344" i="1"/>
  <c r="AG343" i="1"/>
  <c r="Y343" i="1"/>
  <c r="R343" i="1"/>
  <c r="P343" i="1"/>
  <c r="L343" i="1"/>
  <c r="K343" i="1"/>
  <c r="H343" i="1"/>
  <c r="AG342" i="1"/>
  <c r="Y342" i="1"/>
  <c r="T342" i="1"/>
  <c r="R342" i="1"/>
  <c r="P342" i="1"/>
  <c r="L342" i="1"/>
  <c r="K342" i="1"/>
  <c r="M342" i="1" s="1"/>
  <c r="H342" i="1"/>
  <c r="AG341" i="1"/>
  <c r="Y341" i="1"/>
  <c r="T341" i="1"/>
  <c r="R341" i="1"/>
  <c r="P341" i="1"/>
  <c r="L341" i="1"/>
  <c r="K341" i="1"/>
  <c r="H341" i="1"/>
  <c r="AG340" i="1"/>
  <c r="Y340" i="1"/>
  <c r="T340" i="1"/>
  <c r="R340" i="1"/>
  <c r="P340" i="1"/>
  <c r="L340" i="1"/>
  <c r="K340" i="1"/>
  <c r="M340" i="1" s="1"/>
  <c r="H340" i="1"/>
  <c r="AG339" i="1"/>
  <c r="Y339" i="1"/>
  <c r="T339" i="1"/>
  <c r="R339" i="1"/>
  <c r="P339" i="1"/>
  <c r="L339" i="1"/>
  <c r="K339" i="1"/>
  <c r="H339" i="1"/>
  <c r="AG338" i="1"/>
  <c r="Y338" i="1"/>
  <c r="T338" i="1"/>
  <c r="R338" i="1"/>
  <c r="P338" i="1"/>
  <c r="L338" i="1"/>
  <c r="K338" i="1"/>
  <c r="M338" i="1" s="1"/>
  <c r="H338" i="1"/>
  <c r="AG337" i="1"/>
  <c r="Y337" i="1"/>
  <c r="P337" i="1"/>
  <c r="L337" i="1"/>
  <c r="K337" i="1"/>
  <c r="H337" i="1"/>
  <c r="AG336" i="1"/>
  <c r="Y336" i="1"/>
  <c r="R336" i="1"/>
  <c r="P336" i="1"/>
  <c r="L336" i="1"/>
  <c r="K336" i="1"/>
  <c r="M336" i="1" s="1"/>
  <c r="H336" i="1"/>
  <c r="AG335" i="1"/>
  <c r="Y335" i="1"/>
  <c r="R335" i="1"/>
  <c r="L335" i="1"/>
  <c r="K335" i="1"/>
  <c r="H335" i="1"/>
  <c r="AG334" i="1"/>
  <c r="Y334" i="1"/>
  <c r="T334" i="1"/>
  <c r="R334" i="1"/>
  <c r="P334" i="1"/>
  <c r="L334" i="1"/>
  <c r="K334" i="1"/>
  <c r="M334" i="1" s="1"/>
  <c r="H334" i="1"/>
  <c r="AG333" i="1"/>
  <c r="Y333" i="1"/>
  <c r="T333" i="1"/>
  <c r="R333" i="1"/>
  <c r="P333" i="1"/>
  <c r="L333" i="1"/>
  <c r="K333" i="1"/>
  <c r="H333" i="1"/>
  <c r="AG332" i="1"/>
  <c r="Y332" i="1"/>
  <c r="T332" i="1"/>
  <c r="R332" i="1"/>
  <c r="P332" i="1"/>
  <c r="L332" i="1"/>
  <c r="K332" i="1"/>
  <c r="M332" i="1" s="1"/>
  <c r="H332" i="1"/>
  <c r="AG331" i="1"/>
  <c r="Y331" i="1"/>
  <c r="T331" i="1"/>
  <c r="R331" i="1"/>
  <c r="P331" i="1"/>
  <c r="L331" i="1"/>
  <c r="K331" i="1"/>
  <c r="H331" i="1"/>
  <c r="AG330" i="1"/>
  <c r="Y330" i="1"/>
  <c r="T330" i="1"/>
  <c r="R330" i="1"/>
  <c r="L330" i="1"/>
  <c r="K330" i="1"/>
  <c r="M330" i="1" s="1"/>
  <c r="H330" i="1"/>
  <c r="AG329" i="1"/>
  <c r="Y329" i="1"/>
  <c r="T329" i="1"/>
  <c r="P329" i="1"/>
  <c r="L329" i="1"/>
  <c r="K329" i="1"/>
  <c r="H329" i="1"/>
  <c r="AG328" i="1"/>
  <c r="Y328" i="1"/>
  <c r="T328" i="1"/>
  <c r="R328" i="1"/>
  <c r="P328" i="1"/>
  <c r="L328" i="1"/>
  <c r="K328" i="1"/>
  <c r="M328" i="1" s="1"/>
  <c r="H328" i="1"/>
  <c r="AG327" i="1"/>
  <c r="Y327" i="1"/>
  <c r="R327" i="1"/>
  <c r="L327" i="1"/>
  <c r="K327" i="1"/>
  <c r="H327" i="1"/>
  <c r="AG326" i="1"/>
  <c r="Y326" i="1"/>
  <c r="T326" i="1"/>
  <c r="R326" i="1"/>
  <c r="P326" i="1"/>
  <c r="L326" i="1"/>
  <c r="K326" i="1"/>
  <c r="M326" i="1" s="1"/>
  <c r="H326" i="1"/>
  <c r="AG325" i="1"/>
  <c r="Y325" i="1"/>
  <c r="T325" i="1"/>
  <c r="R325" i="1"/>
  <c r="P325" i="1"/>
  <c r="L325" i="1"/>
  <c r="K325" i="1"/>
  <c r="H325" i="1"/>
  <c r="AG324" i="1"/>
  <c r="Y324" i="1"/>
  <c r="T324" i="1"/>
  <c r="R324" i="1"/>
  <c r="P324" i="1"/>
  <c r="L324" i="1"/>
  <c r="K324" i="1"/>
  <c r="M324" i="1" s="1"/>
  <c r="H324" i="1"/>
  <c r="AG323" i="1"/>
  <c r="Y323" i="1"/>
  <c r="T323" i="1"/>
  <c r="R323" i="1"/>
  <c r="P323" i="1"/>
  <c r="L323" i="1"/>
  <c r="K323" i="1"/>
  <c r="H323" i="1"/>
  <c r="AG322" i="1"/>
  <c r="Y322" i="1"/>
  <c r="T322" i="1"/>
  <c r="R322" i="1"/>
  <c r="P322" i="1"/>
  <c r="L322" i="1"/>
  <c r="K322" i="1"/>
  <c r="M322" i="1" s="1"/>
  <c r="H322" i="1"/>
  <c r="AG321" i="1"/>
  <c r="Y321" i="1"/>
  <c r="L321" i="1"/>
  <c r="K321" i="1"/>
  <c r="H321" i="1"/>
  <c r="AG320" i="1"/>
  <c r="Y320" i="1"/>
  <c r="R320" i="1"/>
  <c r="P320" i="1"/>
  <c r="L320" i="1"/>
  <c r="K320" i="1"/>
  <c r="M320" i="1" s="1"/>
  <c r="H320" i="1"/>
  <c r="AG319" i="1"/>
  <c r="Y319" i="1"/>
  <c r="T319" i="1"/>
  <c r="R319" i="1"/>
  <c r="L319" i="1"/>
  <c r="K319" i="1"/>
  <c r="H319" i="1"/>
  <c r="AG318" i="1"/>
  <c r="Y318" i="1"/>
  <c r="T318" i="1"/>
  <c r="R318" i="1"/>
  <c r="P318" i="1"/>
  <c r="L318" i="1"/>
  <c r="K318" i="1"/>
  <c r="M318" i="1" s="1"/>
  <c r="H318" i="1"/>
  <c r="AG317" i="1"/>
  <c r="Y317" i="1"/>
  <c r="T317" i="1"/>
  <c r="R317" i="1"/>
  <c r="P317" i="1"/>
  <c r="L317" i="1"/>
  <c r="K317" i="1"/>
  <c r="H317" i="1"/>
  <c r="AG316" i="1"/>
  <c r="Y316" i="1"/>
  <c r="T316" i="1"/>
  <c r="R316" i="1"/>
  <c r="P316" i="1"/>
  <c r="L316" i="1"/>
  <c r="K316" i="1"/>
  <c r="M316" i="1" s="1"/>
  <c r="H316" i="1"/>
  <c r="AG315" i="1"/>
  <c r="Y315" i="1"/>
  <c r="T315" i="1"/>
  <c r="R315" i="1"/>
  <c r="P315" i="1"/>
  <c r="L315" i="1"/>
  <c r="K315" i="1"/>
  <c r="H315" i="1"/>
  <c r="AG314" i="1"/>
  <c r="Y314" i="1"/>
  <c r="T314" i="1"/>
  <c r="R314" i="1"/>
  <c r="P314" i="1"/>
  <c r="L314" i="1"/>
  <c r="K314" i="1"/>
  <c r="M314" i="1" s="1"/>
  <c r="H314" i="1"/>
  <c r="AG313" i="1"/>
  <c r="Y313" i="1"/>
  <c r="P313" i="1"/>
  <c r="L313" i="1"/>
  <c r="K313" i="1"/>
  <c r="H313" i="1"/>
  <c r="AG312" i="1"/>
  <c r="Y312" i="1"/>
  <c r="T312" i="1"/>
  <c r="R312" i="1"/>
  <c r="P312" i="1"/>
  <c r="L312" i="1"/>
  <c r="K312" i="1"/>
  <c r="M312" i="1" s="1"/>
  <c r="H312" i="1"/>
  <c r="AG311" i="1"/>
  <c r="Y311" i="1"/>
  <c r="R311" i="1"/>
  <c r="L311" i="1"/>
  <c r="K311" i="1"/>
  <c r="H311" i="1"/>
  <c r="AG310" i="1"/>
  <c r="Y310" i="1"/>
  <c r="T310" i="1"/>
  <c r="R310" i="1"/>
  <c r="P310" i="1"/>
  <c r="L310" i="1"/>
  <c r="K310" i="1"/>
  <c r="H310" i="1"/>
  <c r="AG309" i="1"/>
  <c r="Y309" i="1"/>
  <c r="T309" i="1"/>
  <c r="R309" i="1"/>
  <c r="P309" i="1"/>
  <c r="L309" i="1"/>
  <c r="K309" i="1"/>
  <c r="H309" i="1"/>
  <c r="AG308" i="1"/>
  <c r="Y308" i="1"/>
  <c r="T308" i="1"/>
  <c r="R308" i="1"/>
  <c r="P308" i="1"/>
  <c r="L308" i="1"/>
  <c r="K308" i="1"/>
  <c r="H308" i="1"/>
  <c r="AG307" i="1"/>
  <c r="Y307" i="1"/>
  <c r="T307" i="1"/>
  <c r="R307" i="1"/>
  <c r="P307" i="1"/>
  <c r="L307" i="1"/>
  <c r="K307" i="1"/>
  <c r="H307" i="1"/>
  <c r="AG306" i="1"/>
  <c r="Y306" i="1"/>
  <c r="T306" i="1"/>
  <c r="R306" i="1"/>
  <c r="P306" i="1"/>
  <c r="L306" i="1"/>
  <c r="K306" i="1"/>
  <c r="H306" i="1"/>
  <c r="AG305" i="1"/>
  <c r="Y305" i="1"/>
  <c r="M305" i="1"/>
  <c r="L305" i="1"/>
  <c r="K305" i="1"/>
  <c r="H305" i="1"/>
  <c r="AG304" i="1"/>
  <c r="Y304" i="1"/>
  <c r="R304" i="1"/>
  <c r="P304" i="1"/>
  <c r="L304" i="1"/>
  <c r="K304" i="1"/>
  <c r="M304" i="1" s="1"/>
  <c r="H304" i="1"/>
  <c r="AG303" i="1"/>
  <c r="Y303" i="1"/>
  <c r="R303" i="1"/>
  <c r="M303" i="1"/>
  <c r="L303" i="1"/>
  <c r="K303" i="1"/>
  <c r="H303" i="1"/>
  <c r="AG302" i="1"/>
  <c r="Y302" i="1"/>
  <c r="T302" i="1"/>
  <c r="R302" i="1"/>
  <c r="P302" i="1"/>
  <c r="L302" i="1"/>
  <c r="K302" i="1"/>
  <c r="H302" i="1"/>
  <c r="AG301" i="1"/>
  <c r="Y301" i="1"/>
  <c r="T301" i="1"/>
  <c r="R301" i="1"/>
  <c r="P301" i="1"/>
  <c r="L301" i="1"/>
  <c r="K301" i="1"/>
  <c r="H301" i="1"/>
  <c r="AG300" i="1"/>
  <c r="Y300" i="1"/>
  <c r="T300" i="1"/>
  <c r="R300" i="1"/>
  <c r="P300" i="1"/>
  <c r="L300" i="1"/>
  <c r="K300" i="1"/>
  <c r="H300" i="1"/>
  <c r="AG299" i="1"/>
  <c r="Y299" i="1"/>
  <c r="T299" i="1"/>
  <c r="R299" i="1"/>
  <c r="P299" i="1"/>
  <c r="L299" i="1"/>
  <c r="K299" i="1"/>
  <c r="H299" i="1"/>
  <c r="AG298" i="1"/>
  <c r="Y298" i="1"/>
  <c r="T298" i="1"/>
  <c r="R298" i="1"/>
  <c r="L298" i="1"/>
  <c r="K298" i="1"/>
  <c r="M298" i="1" s="1"/>
  <c r="H298" i="1"/>
  <c r="AG297" i="1"/>
  <c r="Y297" i="1"/>
  <c r="T297" i="1"/>
  <c r="L297" i="1"/>
  <c r="K297" i="1"/>
  <c r="H297" i="1"/>
  <c r="AG296" i="1"/>
  <c r="Y296" i="1"/>
  <c r="R296" i="1"/>
  <c r="P296" i="1"/>
  <c r="L296" i="1"/>
  <c r="K296" i="1"/>
  <c r="M296" i="1" s="1"/>
  <c r="H296" i="1"/>
  <c r="AG295" i="1"/>
  <c r="Y295" i="1"/>
  <c r="R295" i="1"/>
  <c r="P295" i="1"/>
  <c r="L295" i="1"/>
  <c r="M295" i="1" s="1"/>
  <c r="K295" i="1"/>
  <c r="H295" i="1"/>
  <c r="AG294" i="1"/>
  <c r="Y294" i="1"/>
  <c r="T294" i="1"/>
  <c r="R294" i="1"/>
  <c r="P294" i="1"/>
  <c r="L294" i="1"/>
  <c r="K294" i="1"/>
  <c r="H294" i="1"/>
  <c r="AG293" i="1"/>
  <c r="Y293" i="1"/>
  <c r="T293" i="1"/>
  <c r="R293" i="1"/>
  <c r="P293" i="1"/>
  <c r="L293" i="1"/>
  <c r="K293" i="1"/>
  <c r="H293" i="1"/>
  <c r="AG292" i="1"/>
  <c r="Y292" i="1"/>
  <c r="T292" i="1"/>
  <c r="R292" i="1"/>
  <c r="P292" i="1"/>
  <c r="L292" i="1"/>
  <c r="K292" i="1"/>
  <c r="H292" i="1"/>
  <c r="AG291" i="1"/>
  <c r="Y291" i="1"/>
  <c r="T291" i="1"/>
  <c r="R291" i="1"/>
  <c r="P291" i="1"/>
  <c r="L291" i="1"/>
  <c r="K291" i="1"/>
  <c r="H291" i="1"/>
  <c r="AG290" i="1"/>
  <c r="Y290" i="1"/>
  <c r="T290" i="1"/>
  <c r="R290" i="1"/>
  <c r="L290" i="1"/>
  <c r="K290" i="1"/>
  <c r="M290" i="1" s="1"/>
  <c r="H290" i="1"/>
  <c r="AG289" i="1"/>
  <c r="Y289" i="1"/>
  <c r="L289" i="1"/>
  <c r="K289" i="1"/>
  <c r="H289" i="1"/>
  <c r="AG288" i="1"/>
  <c r="Y288" i="1"/>
  <c r="T288" i="1"/>
  <c r="R288" i="1"/>
  <c r="P288" i="1"/>
  <c r="L288" i="1"/>
  <c r="K288" i="1"/>
  <c r="H288" i="1"/>
  <c r="AG287" i="1"/>
  <c r="Y287" i="1"/>
  <c r="R287" i="1"/>
  <c r="L287" i="1"/>
  <c r="K287" i="1"/>
  <c r="H287" i="1"/>
  <c r="AG286" i="1"/>
  <c r="Y286" i="1"/>
  <c r="T286" i="1"/>
  <c r="R286" i="1"/>
  <c r="P286" i="1"/>
  <c r="L286" i="1"/>
  <c r="K286" i="1"/>
  <c r="H286" i="1"/>
  <c r="AG285" i="1"/>
  <c r="Y285" i="1"/>
  <c r="T285" i="1"/>
  <c r="R285" i="1"/>
  <c r="P285" i="1"/>
  <c r="L285" i="1"/>
  <c r="K285" i="1"/>
  <c r="H285" i="1"/>
  <c r="AG284" i="1"/>
  <c r="Y284" i="1"/>
  <c r="T284" i="1"/>
  <c r="R284" i="1"/>
  <c r="P284" i="1"/>
  <c r="L284" i="1"/>
  <c r="K284" i="1"/>
  <c r="H284" i="1"/>
  <c r="AG283" i="1"/>
  <c r="Y283" i="1"/>
  <c r="T283" i="1"/>
  <c r="R283" i="1"/>
  <c r="P283" i="1"/>
  <c r="L283" i="1"/>
  <c r="M283" i="1" s="1"/>
  <c r="K283" i="1"/>
  <c r="H283" i="1"/>
  <c r="AG282" i="1"/>
  <c r="Y282" i="1"/>
  <c r="T282" i="1"/>
  <c r="R282" i="1"/>
  <c r="P282" i="1"/>
  <c r="L282" i="1"/>
  <c r="K282" i="1"/>
  <c r="H282" i="1"/>
  <c r="AG281" i="1"/>
  <c r="Y281" i="1"/>
  <c r="T281" i="1"/>
  <c r="R281" i="1"/>
  <c r="P281" i="1"/>
  <c r="L281" i="1"/>
  <c r="K281" i="1"/>
  <c r="H281" i="1"/>
  <c r="AG280" i="1"/>
  <c r="Y280" i="1"/>
  <c r="T280" i="1"/>
  <c r="R280" i="1"/>
  <c r="P280" i="1"/>
  <c r="L280" i="1"/>
  <c r="K280" i="1"/>
  <c r="H280" i="1"/>
  <c r="AG279" i="1"/>
  <c r="Y279" i="1"/>
  <c r="R279" i="1"/>
  <c r="L279" i="1"/>
  <c r="K279" i="1"/>
  <c r="H279" i="1"/>
  <c r="AG278" i="1"/>
  <c r="Y278" i="1"/>
  <c r="T278" i="1"/>
  <c r="R278" i="1"/>
  <c r="P278" i="1"/>
  <c r="L278" i="1"/>
  <c r="K278" i="1"/>
  <c r="H278" i="1"/>
  <c r="AG277" i="1"/>
  <c r="Y277" i="1"/>
  <c r="T277" i="1"/>
  <c r="R277" i="1"/>
  <c r="P277" i="1"/>
  <c r="L277" i="1"/>
  <c r="K277" i="1"/>
  <c r="H277" i="1"/>
  <c r="AG276" i="1"/>
  <c r="Y276" i="1"/>
  <c r="T276" i="1"/>
  <c r="R276" i="1"/>
  <c r="P276" i="1"/>
  <c r="L276" i="1"/>
  <c r="K276" i="1"/>
  <c r="H276" i="1"/>
  <c r="AG275" i="1"/>
  <c r="Y275" i="1"/>
  <c r="T275" i="1"/>
  <c r="R275" i="1"/>
  <c r="P275" i="1"/>
  <c r="L275" i="1"/>
  <c r="K275" i="1"/>
  <c r="H275" i="1"/>
  <c r="AG274" i="1"/>
  <c r="Y274" i="1"/>
  <c r="T274" i="1"/>
  <c r="R274" i="1"/>
  <c r="L274" i="1"/>
  <c r="K274" i="1"/>
  <c r="H274" i="1"/>
  <c r="AG273" i="1"/>
  <c r="Y273" i="1"/>
  <c r="P273" i="1"/>
  <c r="L273" i="1"/>
  <c r="K273" i="1"/>
  <c r="H273" i="1"/>
  <c r="AG272" i="1"/>
  <c r="Y272" i="1"/>
  <c r="R272" i="1"/>
  <c r="P272" i="1"/>
  <c r="L272" i="1"/>
  <c r="K272" i="1"/>
  <c r="H272" i="1"/>
  <c r="AG271" i="1"/>
  <c r="Y271" i="1"/>
  <c r="R271" i="1"/>
  <c r="L271" i="1"/>
  <c r="K271" i="1"/>
  <c r="H271" i="1"/>
  <c r="AG270" i="1"/>
  <c r="Y270" i="1"/>
  <c r="T270" i="1"/>
  <c r="R270" i="1"/>
  <c r="P270" i="1"/>
  <c r="L270" i="1"/>
  <c r="K270" i="1"/>
  <c r="H270" i="1"/>
  <c r="AG269" i="1"/>
  <c r="Y269" i="1"/>
  <c r="T269" i="1"/>
  <c r="R269" i="1"/>
  <c r="P269" i="1"/>
  <c r="L269" i="1"/>
  <c r="K269" i="1"/>
  <c r="H269" i="1"/>
  <c r="AG268" i="1"/>
  <c r="Y268" i="1"/>
  <c r="T268" i="1"/>
  <c r="R268" i="1"/>
  <c r="P268" i="1"/>
  <c r="L268" i="1"/>
  <c r="K268" i="1"/>
  <c r="H268" i="1"/>
  <c r="AG267" i="1"/>
  <c r="Y267" i="1"/>
  <c r="T267" i="1"/>
  <c r="R267" i="1"/>
  <c r="P267" i="1"/>
  <c r="L267" i="1"/>
  <c r="K267" i="1"/>
  <c r="H267" i="1"/>
  <c r="AG266" i="1"/>
  <c r="Y266" i="1"/>
  <c r="T266" i="1"/>
  <c r="R266" i="1"/>
  <c r="L266" i="1"/>
  <c r="K266" i="1"/>
  <c r="H266" i="1"/>
  <c r="AG265" i="1"/>
  <c r="Y265" i="1"/>
  <c r="P265" i="1"/>
  <c r="L265" i="1"/>
  <c r="K265" i="1"/>
  <c r="H265" i="1"/>
  <c r="AG264" i="1"/>
  <c r="Y264" i="1"/>
  <c r="R264" i="1"/>
  <c r="P264" i="1"/>
  <c r="L264" i="1"/>
  <c r="K264" i="1"/>
  <c r="H264" i="1"/>
  <c r="AG263" i="1"/>
  <c r="Y263" i="1"/>
  <c r="T263" i="1"/>
  <c r="R263" i="1"/>
  <c r="P263" i="1"/>
  <c r="L263" i="1"/>
  <c r="K263" i="1"/>
  <c r="H263" i="1"/>
  <c r="AG262" i="1"/>
  <c r="Y262" i="1"/>
  <c r="T262" i="1"/>
  <c r="R262" i="1"/>
  <c r="P262" i="1"/>
  <c r="L262" i="1"/>
  <c r="K262" i="1"/>
  <c r="H262" i="1"/>
  <c r="AG261" i="1"/>
  <c r="Y261" i="1"/>
  <c r="T261" i="1"/>
  <c r="R261" i="1"/>
  <c r="P261" i="1"/>
  <c r="L261" i="1"/>
  <c r="K261" i="1"/>
  <c r="H261" i="1"/>
  <c r="AG260" i="1"/>
  <c r="Y260" i="1"/>
  <c r="T260" i="1"/>
  <c r="R260" i="1"/>
  <c r="P260" i="1"/>
  <c r="L260" i="1"/>
  <c r="K260" i="1"/>
  <c r="H260" i="1"/>
  <c r="AG259" i="1"/>
  <c r="Y259" i="1"/>
  <c r="T259" i="1"/>
  <c r="R259" i="1"/>
  <c r="P259" i="1"/>
  <c r="L259" i="1"/>
  <c r="K259" i="1"/>
  <c r="H259" i="1"/>
  <c r="AG258" i="1"/>
  <c r="Y258" i="1"/>
  <c r="T258" i="1"/>
  <c r="R258" i="1"/>
  <c r="L258" i="1"/>
  <c r="K258" i="1"/>
  <c r="H258" i="1"/>
  <c r="AG257" i="1"/>
  <c r="Y257" i="1"/>
  <c r="T257" i="1"/>
  <c r="L257" i="1"/>
  <c r="K257" i="1"/>
  <c r="H257" i="1"/>
  <c r="AG256" i="1"/>
  <c r="Y256" i="1"/>
  <c r="R256" i="1"/>
  <c r="P256" i="1"/>
  <c r="L256" i="1"/>
  <c r="K256" i="1"/>
  <c r="H256" i="1"/>
  <c r="AG255" i="1"/>
  <c r="Y255" i="1"/>
  <c r="R255" i="1"/>
  <c r="P255" i="1"/>
  <c r="L255" i="1"/>
  <c r="K255" i="1"/>
  <c r="H255" i="1"/>
  <c r="AG254" i="1"/>
  <c r="Y254" i="1"/>
  <c r="T254" i="1"/>
  <c r="R254" i="1"/>
  <c r="P254" i="1"/>
  <c r="L254" i="1"/>
  <c r="K254" i="1"/>
  <c r="H254" i="1"/>
  <c r="AG253" i="1"/>
  <c r="Y253" i="1"/>
  <c r="T253" i="1"/>
  <c r="R253" i="1"/>
  <c r="P253" i="1"/>
  <c r="L253" i="1"/>
  <c r="K253" i="1"/>
  <c r="H253" i="1"/>
  <c r="AG252" i="1"/>
  <c r="Y252" i="1"/>
  <c r="T252" i="1"/>
  <c r="R252" i="1"/>
  <c r="P252" i="1"/>
  <c r="L252" i="1"/>
  <c r="K252" i="1"/>
  <c r="H252" i="1"/>
  <c r="AG251" i="1"/>
  <c r="Y251" i="1"/>
  <c r="T251" i="1"/>
  <c r="R251" i="1"/>
  <c r="P251" i="1"/>
  <c r="L251" i="1"/>
  <c r="K251" i="1"/>
  <c r="H251" i="1"/>
  <c r="AG250" i="1"/>
  <c r="Y250" i="1"/>
  <c r="T250" i="1"/>
  <c r="R250" i="1"/>
  <c r="L250" i="1"/>
  <c r="K250" i="1"/>
  <c r="H250" i="1"/>
  <c r="AG249" i="1"/>
  <c r="Y249" i="1"/>
  <c r="T249" i="1"/>
  <c r="L249" i="1"/>
  <c r="K249" i="1"/>
  <c r="H249" i="1"/>
  <c r="AG248" i="1"/>
  <c r="Y248" i="1"/>
  <c r="R248" i="1"/>
  <c r="P248" i="1"/>
  <c r="L248" i="1"/>
  <c r="K248" i="1"/>
  <c r="H248" i="1"/>
  <c r="AG247" i="1"/>
  <c r="Y247" i="1"/>
  <c r="R247" i="1"/>
  <c r="L247" i="1"/>
  <c r="K247" i="1"/>
  <c r="H247" i="1"/>
  <c r="AG246" i="1"/>
  <c r="Y246" i="1"/>
  <c r="T246" i="1"/>
  <c r="R246" i="1"/>
  <c r="P246" i="1"/>
  <c r="L246" i="1"/>
  <c r="K246" i="1"/>
  <c r="H246" i="1"/>
  <c r="AG245" i="1"/>
  <c r="Y245" i="1"/>
  <c r="T245" i="1"/>
  <c r="R245" i="1"/>
  <c r="P245" i="1"/>
  <c r="L245" i="1"/>
  <c r="K245" i="1"/>
  <c r="H245" i="1"/>
  <c r="AG244" i="1"/>
  <c r="Y244" i="1"/>
  <c r="T244" i="1"/>
  <c r="R244" i="1"/>
  <c r="P244" i="1"/>
  <c r="L244" i="1"/>
  <c r="K244" i="1"/>
  <c r="H244" i="1"/>
  <c r="AG243" i="1"/>
  <c r="Y243" i="1"/>
  <c r="T243" i="1"/>
  <c r="R243" i="1"/>
  <c r="P243" i="1"/>
  <c r="L243" i="1"/>
  <c r="K243" i="1"/>
  <c r="H243" i="1"/>
  <c r="AG242" i="1"/>
  <c r="Y242" i="1"/>
  <c r="T242" i="1"/>
  <c r="R242" i="1"/>
  <c r="L242" i="1"/>
  <c r="K242" i="1"/>
  <c r="H242" i="1"/>
  <c r="AG241" i="1"/>
  <c r="Y241" i="1"/>
  <c r="L241" i="1"/>
  <c r="K241" i="1"/>
  <c r="H241" i="1"/>
  <c r="AG240" i="1"/>
  <c r="Y240" i="1"/>
  <c r="T240" i="1"/>
  <c r="R240" i="1"/>
  <c r="P240" i="1"/>
  <c r="L240" i="1"/>
  <c r="K240" i="1"/>
  <c r="H240" i="1"/>
  <c r="AG239" i="1"/>
  <c r="Y239" i="1"/>
  <c r="R239" i="1"/>
  <c r="L239" i="1"/>
  <c r="K239" i="1"/>
  <c r="H239" i="1"/>
  <c r="AG238" i="1"/>
  <c r="Y238" i="1"/>
  <c r="T238" i="1"/>
  <c r="R238" i="1"/>
  <c r="P238" i="1"/>
  <c r="L238" i="1"/>
  <c r="K238" i="1"/>
  <c r="H238" i="1"/>
  <c r="AG237" i="1"/>
  <c r="Y237" i="1"/>
  <c r="T237" i="1"/>
  <c r="R237" i="1"/>
  <c r="P237" i="1"/>
  <c r="L237" i="1"/>
  <c r="K237" i="1"/>
  <c r="H237" i="1"/>
  <c r="AG236" i="1"/>
  <c r="Y236" i="1"/>
  <c r="T236" i="1"/>
  <c r="R236" i="1"/>
  <c r="P236" i="1"/>
  <c r="L236" i="1"/>
  <c r="K236" i="1"/>
  <c r="H236" i="1"/>
  <c r="AG235" i="1"/>
  <c r="Y235" i="1"/>
  <c r="T235" i="1"/>
  <c r="R235" i="1"/>
  <c r="P235" i="1"/>
  <c r="L235" i="1"/>
  <c r="K235" i="1"/>
  <c r="H235" i="1"/>
  <c r="AG234" i="1"/>
  <c r="Y234" i="1"/>
  <c r="T234" i="1"/>
  <c r="R234" i="1"/>
  <c r="L234" i="1"/>
  <c r="K234" i="1"/>
  <c r="H234" i="1"/>
  <c r="AG233" i="1"/>
  <c r="Y233" i="1"/>
  <c r="L233" i="1"/>
  <c r="K233" i="1"/>
  <c r="H233" i="1"/>
  <c r="AG232" i="1"/>
  <c r="Y232" i="1"/>
  <c r="T232" i="1"/>
  <c r="R232" i="1"/>
  <c r="P232" i="1"/>
  <c r="L232" i="1"/>
  <c r="K232" i="1"/>
  <c r="H232" i="1"/>
  <c r="AG231" i="1"/>
  <c r="Y231" i="1"/>
  <c r="R231" i="1"/>
  <c r="P231" i="1"/>
  <c r="L231" i="1"/>
  <c r="K231" i="1"/>
  <c r="H231" i="1"/>
  <c r="AG230" i="1"/>
  <c r="Y230" i="1"/>
  <c r="T230" i="1"/>
  <c r="R230" i="1"/>
  <c r="P230" i="1"/>
  <c r="L230" i="1"/>
  <c r="K230" i="1"/>
  <c r="H230" i="1"/>
  <c r="AG229" i="1"/>
  <c r="Y229" i="1"/>
  <c r="T229" i="1"/>
  <c r="R229" i="1"/>
  <c r="P229" i="1"/>
  <c r="L229" i="1"/>
  <c r="K229" i="1"/>
  <c r="H229" i="1"/>
  <c r="AG228" i="1"/>
  <c r="Y228" i="1"/>
  <c r="T228" i="1"/>
  <c r="R228" i="1"/>
  <c r="P228" i="1"/>
  <c r="L228" i="1"/>
  <c r="K228" i="1"/>
  <c r="H228" i="1"/>
  <c r="AG227" i="1"/>
  <c r="Y227" i="1"/>
  <c r="T227" i="1"/>
  <c r="R227" i="1"/>
  <c r="P227" i="1"/>
  <c r="L227" i="1"/>
  <c r="K227" i="1"/>
  <c r="H227" i="1"/>
  <c r="AG226" i="1"/>
  <c r="Y226" i="1"/>
  <c r="T226" i="1"/>
  <c r="R226" i="1"/>
  <c r="P226" i="1"/>
  <c r="L226" i="1"/>
  <c r="K226" i="1"/>
  <c r="H226" i="1"/>
  <c r="AG225" i="1"/>
  <c r="Y225" i="1"/>
  <c r="T225" i="1"/>
  <c r="L225" i="1"/>
  <c r="K225" i="1"/>
  <c r="H225" i="1"/>
  <c r="AG224" i="1"/>
  <c r="Y224" i="1"/>
  <c r="R224" i="1"/>
  <c r="P224" i="1"/>
  <c r="M224" i="1"/>
  <c r="L224" i="1"/>
  <c r="K224" i="1"/>
  <c r="H224" i="1"/>
  <c r="AG223" i="1"/>
  <c r="Y223" i="1"/>
  <c r="R223" i="1"/>
  <c r="L223" i="1"/>
  <c r="K223" i="1"/>
  <c r="H223" i="1"/>
  <c r="AG222" i="1"/>
  <c r="Y222" i="1"/>
  <c r="T222" i="1"/>
  <c r="R222" i="1"/>
  <c r="P222" i="1"/>
  <c r="M222" i="1"/>
  <c r="L222" i="1"/>
  <c r="K222" i="1"/>
  <c r="H222" i="1"/>
  <c r="AG221" i="1"/>
  <c r="Y221" i="1"/>
  <c r="T221" i="1"/>
  <c r="R221" i="1"/>
  <c r="P221" i="1"/>
  <c r="L221" i="1"/>
  <c r="K221" i="1"/>
  <c r="H221" i="1"/>
  <c r="AG220" i="1"/>
  <c r="Y220" i="1"/>
  <c r="T220" i="1"/>
  <c r="R220" i="1"/>
  <c r="P220" i="1"/>
  <c r="L220" i="1"/>
  <c r="K220" i="1"/>
  <c r="H220" i="1"/>
  <c r="AG219" i="1"/>
  <c r="Y219" i="1"/>
  <c r="T219" i="1"/>
  <c r="R219" i="1"/>
  <c r="P219" i="1"/>
  <c r="L219" i="1"/>
  <c r="K219" i="1"/>
  <c r="H219" i="1"/>
  <c r="AG218" i="1"/>
  <c r="Y218" i="1"/>
  <c r="T218" i="1"/>
  <c r="R218" i="1"/>
  <c r="M218" i="1"/>
  <c r="L218" i="1"/>
  <c r="K218" i="1"/>
  <c r="H218" i="1"/>
  <c r="AG217" i="1"/>
  <c r="Y217" i="1"/>
  <c r="L217" i="1"/>
  <c r="K217" i="1"/>
  <c r="H217" i="1"/>
  <c r="AG216" i="1"/>
  <c r="Y216" i="1"/>
  <c r="T216" i="1"/>
  <c r="R216" i="1"/>
  <c r="P216" i="1"/>
  <c r="L216" i="1"/>
  <c r="K216" i="1"/>
  <c r="H216" i="1"/>
  <c r="AG215" i="1"/>
  <c r="Y215" i="1"/>
  <c r="R215" i="1"/>
  <c r="P215" i="1"/>
  <c r="M215" i="1"/>
  <c r="L215" i="1"/>
  <c r="K215" i="1"/>
  <c r="H215" i="1"/>
  <c r="AG214" i="1"/>
  <c r="Y214" i="1"/>
  <c r="T214" i="1"/>
  <c r="R214" i="1"/>
  <c r="P214" i="1"/>
  <c r="L214" i="1"/>
  <c r="K214" i="1"/>
  <c r="H214" i="1"/>
  <c r="AG213" i="1"/>
  <c r="Y213" i="1"/>
  <c r="T213" i="1"/>
  <c r="R213" i="1"/>
  <c r="P213" i="1"/>
  <c r="M213" i="1"/>
  <c r="L213" i="1"/>
  <c r="K213" i="1"/>
  <c r="H213" i="1"/>
  <c r="AG212" i="1"/>
  <c r="Y212" i="1"/>
  <c r="T212" i="1"/>
  <c r="R212" i="1"/>
  <c r="P212" i="1"/>
  <c r="M212" i="1"/>
  <c r="L212" i="1"/>
  <c r="K212" i="1"/>
  <c r="H212" i="1"/>
  <c r="AG211" i="1"/>
  <c r="Y211" i="1"/>
  <c r="T211" i="1"/>
  <c r="R211" i="1"/>
  <c r="P211" i="1"/>
  <c r="M211" i="1"/>
  <c r="L211" i="1"/>
  <c r="K211" i="1"/>
  <c r="H211" i="1"/>
  <c r="AG210" i="1"/>
  <c r="Y210" i="1"/>
  <c r="T210" i="1"/>
  <c r="R210" i="1"/>
  <c r="L210" i="1"/>
  <c r="K210" i="1"/>
  <c r="H210" i="1"/>
  <c r="AG209" i="1"/>
  <c r="Y209" i="1"/>
  <c r="T209" i="1"/>
  <c r="L209" i="1"/>
  <c r="M209" i="1" s="1"/>
  <c r="K209" i="1"/>
  <c r="H209" i="1"/>
  <c r="AG208" i="1"/>
  <c r="Y208" i="1"/>
  <c r="R208" i="1"/>
  <c r="P208" i="1"/>
  <c r="L208" i="1"/>
  <c r="K208" i="1"/>
  <c r="H208" i="1"/>
  <c r="AG207" i="1"/>
  <c r="Y207" i="1"/>
  <c r="R207" i="1"/>
  <c r="M207" i="1"/>
  <c r="L207" i="1"/>
  <c r="K207" i="1"/>
  <c r="H207" i="1"/>
  <c r="AG206" i="1"/>
  <c r="Y206" i="1"/>
  <c r="T206" i="1"/>
  <c r="R206" i="1"/>
  <c r="P206" i="1"/>
  <c r="L206" i="1"/>
  <c r="K206" i="1"/>
  <c r="H206" i="1"/>
  <c r="AG205" i="1"/>
  <c r="Y205" i="1"/>
  <c r="T205" i="1"/>
  <c r="R205" i="1"/>
  <c r="P205" i="1"/>
  <c r="M205" i="1"/>
  <c r="L205" i="1"/>
  <c r="K205" i="1"/>
  <c r="H205" i="1"/>
  <c r="AG204" i="1"/>
  <c r="Y204" i="1"/>
  <c r="T204" i="1"/>
  <c r="R204" i="1"/>
  <c r="P204" i="1"/>
  <c r="M204" i="1"/>
  <c r="L204" i="1"/>
  <c r="K204" i="1"/>
  <c r="H204" i="1"/>
  <c r="AG203" i="1"/>
  <c r="Y203" i="1"/>
  <c r="T203" i="1"/>
  <c r="R203" i="1"/>
  <c r="P203" i="1"/>
  <c r="M203" i="1"/>
  <c r="L203" i="1"/>
  <c r="K203" i="1"/>
  <c r="H203" i="1"/>
  <c r="AG202" i="1"/>
  <c r="Y202" i="1"/>
  <c r="T202" i="1"/>
  <c r="R202" i="1"/>
  <c r="L202" i="1"/>
  <c r="K202" i="1"/>
  <c r="H202" i="1"/>
  <c r="AG201" i="1"/>
  <c r="Y201" i="1"/>
  <c r="L201" i="1"/>
  <c r="M201" i="1" s="1"/>
  <c r="K201" i="1"/>
  <c r="H201" i="1"/>
  <c r="AG200" i="1"/>
  <c r="Y200" i="1"/>
  <c r="R200" i="1"/>
  <c r="P200" i="1"/>
  <c r="L200" i="1"/>
  <c r="K200" i="1"/>
  <c r="H200" i="1"/>
  <c r="AG199" i="1"/>
  <c r="Y199" i="1"/>
  <c r="R199" i="1"/>
  <c r="M199" i="1"/>
  <c r="L199" i="1"/>
  <c r="K199" i="1"/>
  <c r="H199" i="1"/>
  <c r="AG198" i="1"/>
  <c r="Y198" i="1"/>
  <c r="T198" i="1"/>
  <c r="R198" i="1"/>
  <c r="P198" i="1"/>
  <c r="L198" i="1"/>
  <c r="K198" i="1"/>
  <c r="H198" i="1"/>
  <c r="AG197" i="1"/>
  <c r="Y197" i="1"/>
  <c r="T197" i="1"/>
  <c r="R197" i="1"/>
  <c r="P197" i="1"/>
  <c r="M197" i="1"/>
  <c r="L197" i="1"/>
  <c r="K197" i="1"/>
  <c r="H197" i="1"/>
  <c r="AG196" i="1"/>
  <c r="Y196" i="1"/>
  <c r="T196" i="1"/>
  <c r="R196" i="1"/>
  <c r="P196" i="1"/>
  <c r="M196" i="1"/>
  <c r="L196" i="1"/>
  <c r="K196" i="1"/>
  <c r="H196" i="1"/>
  <c r="AG195" i="1"/>
  <c r="Y195" i="1"/>
  <c r="T195" i="1"/>
  <c r="R195" i="1"/>
  <c r="P195" i="1"/>
  <c r="M195" i="1"/>
  <c r="L195" i="1"/>
  <c r="K195" i="1"/>
  <c r="H195" i="1"/>
  <c r="AG194" i="1"/>
  <c r="Y194" i="1"/>
  <c r="T194" i="1"/>
  <c r="R194" i="1"/>
  <c r="M194" i="1"/>
  <c r="L194" i="1"/>
  <c r="K194" i="1"/>
  <c r="H194" i="1"/>
  <c r="AG193" i="1"/>
  <c r="Y193" i="1"/>
  <c r="M193" i="1"/>
  <c r="L193" i="1"/>
  <c r="K193" i="1"/>
  <c r="H193" i="1"/>
  <c r="AG192" i="1"/>
  <c r="Y192" i="1"/>
  <c r="T192" i="1"/>
  <c r="R192" i="1"/>
  <c r="P192" i="1"/>
  <c r="M192" i="1"/>
  <c r="L192" i="1"/>
  <c r="K192" i="1"/>
  <c r="H192" i="1"/>
  <c r="AG191" i="1"/>
  <c r="Y191" i="1"/>
  <c r="T191" i="1"/>
  <c r="R191" i="1"/>
  <c r="M191" i="1"/>
  <c r="L191" i="1"/>
  <c r="K191" i="1"/>
  <c r="H191" i="1"/>
  <c r="AG190" i="1"/>
  <c r="Y190" i="1"/>
  <c r="T190" i="1"/>
  <c r="R190" i="1"/>
  <c r="P190" i="1"/>
  <c r="M190" i="1"/>
  <c r="L190" i="1"/>
  <c r="K190" i="1"/>
  <c r="H190" i="1"/>
  <c r="AG189" i="1"/>
  <c r="Y189" i="1"/>
  <c r="T189" i="1"/>
  <c r="R189" i="1"/>
  <c r="P189" i="1"/>
  <c r="M189" i="1"/>
  <c r="L189" i="1"/>
  <c r="K189" i="1"/>
  <c r="H189" i="1"/>
  <c r="AG188" i="1"/>
  <c r="Y188" i="1"/>
  <c r="T188" i="1"/>
  <c r="R188" i="1"/>
  <c r="P188" i="1"/>
  <c r="M188" i="1"/>
  <c r="L188" i="1"/>
  <c r="K188" i="1"/>
  <c r="H188" i="1"/>
  <c r="AG187" i="1"/>
  <c r="Y187" i="1"/>
  <c r="T187" i="1"/>
  <c r="R187" i="1"/>
  <c r="P187" i="1"/>
  <c r="M187" i="1"/>
  <c r="L187" i="1"/>
  <c r="K187" i="1"/>
  <c r="H187" i="1"/>
  <c r="AG186" i="1"/>
  <c r="Y186" i="1"/>
  <c r="T186" i="1"/>
  <c r="R186" i="1"/>
  <c r="M186" i="1"/>
  <c r="L186" i="1"/>
  <c r="K186" i="1"/>
  <c r="H186" i="1"/>
  <c r="AG185" i="1"/>
  <c r="Y185" i="1"/>
  <c r="M185" i="1"/>
  <c r="L185" i="1"/>
  <c r="K185" i="1"/>
  <c r="H185" i="1"/>
  <c r="AG184" i="1"/>
  <c r="Y184" i="1"/>
  <c r="T184" i="1"/>
  <c r="R184" i="1"/>
  <c r="P184" i="1"/>
  <c r="M184" i="1"/>
  <c r="L184" i="1"/>
  <c r="K184" i="1"/>
  <c r="H184" i="1"/>
  <c r="AG183" i="1"/>
  <c r="Y183" i="1"/>
  <c r="R183" i="1"/>
  <c r="M183" i="1"/>
  <c r="L183" i="1"/>
  <c r="K183" i="1"/>
  <c r="H183" i="1"/>
  <c r="AG182" i="1"/>
  <c r="Y182" i="1"/>
  <c r="T182" i="1"/>
  <c r="R182" i="1"/>
  <c r="P182" i="1"/>
  <c r="M182" i="1"/>
  <c r="L182" i="1"/>
  <c r="K182" i="1"/>
  <c r="H182" i="1"/>
  <c r="AG181" i="1"/>
  <c r="Y181" i="1"/>
  <c r="T181" i="1"/>
  <c r="R181" i="1"/>
  <c r="P181" i="1"/>
  <c r="M181" i="1"/>
  <c r="L181" i="1"/>
  <c r="K181" i="1"/>
  <c r="H181" i="1"/>
  <c r="AG180" i="1"/>
  <c r="Y180" i="1"/>
  <c r="T180" i="1"/>
  <c r="R180" i="1"/>
  <c r="P180" i="1"/>
  <c r="M180" i="1"/>
  <c r="L180" i="1"/>
  <c r="K180" i="1"/>
  <c r="H180" i="1"/>
  <c r="AG179" i="1"/>
  <c r="Y179" i="1"/>
  <c r="T179" i="1"/>
  <c r="R179" i="1"/>
  <c r="P179" i="1"/>
  <c r="M179" i="1"/>
  <c r="L179" i="1"/>
  <c r="K179" i="1"/>
  <c r="H179" i="1"/>
  <c r="AG178" i="1"/>
  <c r="Y178" i="1"/>
  <c r="T178" i="1"/>
  <c r="R178" i="1"/>
  <c r="M178" i="1"/>
  <c r="L178" i="1"/>
  <c r="K178" i="1"/>
  <c r="H178" i="1"/>
  <c r="AG177" i="1"/>
  <c r="Y177" i="1"/>
  <c r="R177" i="1"/>
  <c r="M177" i="1"/>
  <c r="L177" i="1"/>
  <c r="K177" i="1"/>
  <c r="H177" i="1"/>
  <c r="AG176" i="1"/>
  <c r="Y176" i="1"/>
  <c r="T176" i="1"/>
  <c r="R176" i="1"/>
  <c r="P176" i="1"/>
  <c r="M176" i="1"/>
  <c r="L176" i="1"/>
  <c r="K176" i="1"/>
  <c r="H176" i="1"/>
  <c r="AG175" i="1"/>
  <c r="Y175" i="1"/>
  <c r="R175" i="1"/>
  <c r="M175" i="1"/>
  <c r="L175" i="1"/>
  <c r="K175" i="1"/>
  <c r="H175" i="1"/>
  <c r="AG174" i="1"/>
  <c r="Y174" i="1"/>
  <c r="T174" i="1"/>
  <c r="R174" i="1"/>
  <c r="P174" i="1"/>
  <c r="M174" i="1"/>
  <c r="L174" i="1"/>
  <c r="K174" i="1"/>
  <c r="H174" i="1"/>
  <c r="AG173" i="1"/>
  <c r="Y173" i="1"/>
  <c r="T173" i="1"/>
  <c r="R173" i="1"/>
  <c r="P173" i="1"/>
  <c r="M173" i="1"/>
  <c r="L173" i="1"/>
  <c r="K173" i="1"/>
  <c r="H173" i="1"/>
  <c r="AG172" i="1"/>
  <c r="Y172" i="1"/>
  <c r="T172" i="1"/>
  <c r="R172" i="1"/>
  <c r="P172" i="1"/>
  <c r="M172" i="1"/>
  <c r="L172" i="1"/>
  <c r="K172" i="1"/>
  <c r="H172" i="1"/>
  <c r="AG171" i="1"/>
  <c r="Y171" i="1"/>
  <c r="T171" i="1"/>
  <c r="R171" i="1"/>
  <c r="P171" i="1"/>
  <c r="M171" i="1"/>
  <c r="L171" i="1"/>
  <c r="K171" i="1"/>
  <c r="H171" i="1"/>
  <c r="AG170" i="1"/>
  <c r="Y170" i="1"/>
  <c r="T170" i="1"/>
  <c r="R170" i="1"/>
  <c r="P170" i="1"/>
  <c r="M170" i="1"/>
  <c r="L170" i="1"/>
  <c r="K170" i="1"/>
  <c r="H170" i="1"/>
  <c r="AG169" i="1"/>
  <c r="Y169" i="1"/>
  <c r="R169" i="1"/>
  <c r="M169" i="1"/>
  <c r="L169" i="1"/>
  <c r="K169" i="1"/>
  <c r="H169" i="1"/>
  <c r="AG168" i="1"/>
  <c r="Y168" i="1"/>
  <c r="T168" i="1"/>
  <c r="R168" i="1"/>
  <c r="P168" i="1"/>
  <c r="M168" i="1"/>
  <c r="L168" i="1"/>
  <c r="K168" i="1"/>
  <c r="H168" i="1"/>
  <c r="AG167" i="1"/>
  <c r="Y167" i="1"/>
  <c r="R167" i="1"/>
  <c r="L167" i="1"/>
  <c r="K167" i="1"/>
  <c r="H167" i="1"/>
  <c r="AG166" i="1"/>
  <c r="Y166" i="1"/>
  <c r="T166" i="1"/>
  <c r="R166" i="1"/>
  <c r="P166" i="1"/>
  <c r="M166" i="1"/>
  <c r="L166" i="1"/>
  <c r="K166" i="1"/>
  <c r="H166" i="1"/>
  <c r="AG165" i="1"/>
  <c r="Y165" i="1"/>
  <c r="T165" i="1"/>
  <c r="R165" i="1"/>
  <c r="P165" i="1"/>
  <c r="L165" i="1"/>
  <c r="K165" i="1"/>
  <c r="H165" i="1"/>
  <c r="AG164" i="1"/>
  <c r="Y164" i="1"/>
  <c r="T164" i="1"/>
  <c r="R164" i="1"/>
  <c r="P164" i="1"/>
  <c r="M164" i="1"/>
  <c r="L164" i="1"/>
  <c r="K164" i="1"/>
  <c r="H164" i="1"/>
  <c r="AG163" i="1"/>
  <c r="Y163" i="1"/>
  <c r="T163" i="1"/>
  <c r="R163" i="1"/>
  <c r="P163" i="1"/>
  <c r="L163" i="1"/>
  <c r="K163" i="1"/>
  <c r="H163" i="1"/>
  <c r="AG162" i="1"/>
  <c r="Y162" i="1"/>
  <c r="T162" i="1"/>
  <c r="R162" i="1"/>
  <c r="M162" i="1"/>
  <c r="L162" i="1"/>
  <c r="K162" i="1"/>
  <c r="H162" i="1"/>
  <c r="AG161" i="1"/>
  <c r="Y161" i="1"/>
  <c r="T161" i="1"/>
  <c r="L161" i="1"/>
  <c r="K161" i="1"/>
  <c r="H161" i="1"/>
  <c r="AG160" i="1"/>
  <c r="Y160" i="1"/>
  <c r="R160" i="1"/>
  <c r="P160" i="1"/>
  <c r="M160" i="1"/>
  <c r="L160" i="1"/>
  <c r="K160" i="1"/>
  <c r="H160" i="1"/>
  <c r="AG159" i="1"/>
  <c r="Y159" i="1"/>
  <c r="R159" i="1"/>
  <c r="L159" i="1"/>
  <c r="K159" i="1"/>
  <c r="H159" i="1"/>
  <c r="AG158" i="1"/>
  <c r="Y158" i="1"/>
  <c r="T158" i="1"/>
  <c r="R158" i="1"/>
  <c r="P158" i="1"/>
  <c r="M158" i="1"/>
  <c r="L158" i="1"/>
  <c r="K158" i="1"/>
  <c r="H158" i="1"/>
  <c r="AG157" i="1"/>
  <c r="Y157" i="1"/>
  <c r="T157" i="1"/>
  <c r="R157" i="1"/>
  <c r="P157" i="1"/>
  <c r="L157" i="1"/>
  <c r="K157" i="1"/>
  <c r="H157" i="1"/>
  <c r="AG156" i="1"/>
  <c r="Y156" i="1"/>
  <c r="T156" i="1"/>
  <c r="R156" i="1"/>
  <c r="P156" i="1"/>
  <c r="M156" i="1"/>
  <c r="L156" i="1"/>
  <c r="K156" i="1"/>
  <c r="H156" i="1"/>
  <c r="AG155" i="1"/>
  <c r="Y155" i="1"/>
  <c r="T155" i="1"/>
  <c r="R155" i="1"/>
  <c r="P155" i="1"/>
  <c r="L155" i="1"/>
  <c r="K155" i="1"/>
  <c r="H155" i="1"/>
  <c r="AG154" i="1"/>
  <c r="Y154" i="1"/>
  <c r="T154" i="1"/>
  <c r="R154" i="1"/>
  <c r="P154" i="1"/>
  <c r="M154" i="1"/>
  <c r="L154" i="1"/>
  <c r="K154" i="1"/>
  <c r="H154" i="1"/>
  <c r="AG153" i="1"/>
  <c r="Y153" i="1"/>
  <c r="P153" i="1"/>
  <c r="L153" i="1"/>
  <c r="K153" i="1"/>
  <c r="H153" i="1"/>
  <c r="AG152" i="1"/>
  <c r="Y152" i="1"/>
  <c r="R152" i="1"/>
  <c r="P152" i="1"/>
  <c r="L152" i="1"/>
  <c r="K152" i="1"/>
  <c r="H152" i="1"/>
  <c r="AG151" i="1"/>
  <c r="Y151" i="1"/>
  <c r="R151" i="1"/>
  <c r="L151" i="1"/>
  <c r="K151" i="1"/>
  <c r="H151" i="1"/>
  <c r="AG150" i="1"/>
  <c r="Y150" i="1"/>
  <c r="T150" i="1"/>
  <c r="R150" i="1"/>
  <c r="P150" i="1"/>
  <c r="M150" i="1"/>
  <c r="L150" i="1"/>
  <c r="K150" i="1"/>
  <c r="H150" i="1"/>
  <c r="AG149" i="1"/>
  <c r="Y149" i="1"/>
  <c r="T149" i="1"/>
  <c r="R149" i="1"/>
  <c r="P149" i="1"/>
  <c r="L149" i="1"/>
  <c r="K149" i="1"/>
  <c r="H149" i="1"/>
  <c r="AG148" i="1"/>
  <c r="Y148" i="1"/>
  <c r="T148" i="1"/>
  <c r="R148" i="1"/>
  <c r="P148" i="1"/>
  <c r="M148" i="1"/>
  <c r="L148" i="1"/>
  <c r="K148" i="1"/>
  <c r="H148" i="1"/>
  <c r="AG147" i="1"/>
  <c r="Y147" i="1"/>
  <c r="T147" i="1"/>
  <c r="R147" i="1"/>
  <c r="P147" i="1"/>
  <c r="L147" i="1"/>
  <c r="K147" i="1"/>
  <c r="H147" i="1"/>
  <c r="AG146" i="1"/>
  <c r="Y146" i="1"/>
  <c r="T146" i="1"/>
  <c r="R146" i="1"/>
  <c r="M146" i="1"/>
  <c r="L146" i="1"/>
  <c r="K146" i="1"/>
  <c r="H146" i="1"/>
  <c r="AG145" i="1"/>
  <c r="Y145" i="1"/>
  <c r="T145" i="1"/>
  <c r="L145" i="1"/>
  <c r="K145" i="1"/>
  <c r="H145" i="1"/>
  <c r="AG144" i="1"/>
  <c r="Y144" i="1"/>
  <c r="R144" i="1"/>
  <c r="P144" i="1"/>
  <c r="M144" i="1"/>
  <c r="L144" i="1"/>
  <c r="K144" i="1"/>
  <c r="H144" i="1"/>
  <c r="AG143" i="1"/>
  <c r="Y143" i="1"/>
  <c r="R143" i="1"/>
  <c r="L143" i="1"/>
  <c r="K143" i="1"/>
  <c r="H143" i="1"/>
  <c r="AG142" i="1"/>
  <c r="Y142" i="1"/>
  <c r="T142" i="1"/>
  <c r="R142" i="1"/>
  <c r="P142" i="1"/>
  <c r="M142" i="1"/>
  <c r="L142" i="1"/>
  <c r="K142" i="1"/>
  <c r="H142" i="1"/>
  <c r="AG141" i="1"/>
  <c r="Y141" i="1"/>
  <c r="T141" i="1"/>
  <c r="R141" i="1"/>
  <c r="P141" i="1"/>
  <c r="L141" i="1"/>
  <c r="K141" i="1"/>
  <c r="H141" i="1"/>
  <c r="AG140" i="1"/>
  <c r="Y140" i="1"/>
  <c r="T140" i="1"/>
  <c r="R140" i="1"/>
  <c r="P140" i="1"/>
  <c r="M140" i="1"/>
  <c r="L140" i="1"/>
  <c r="K140" i="1"/>
  <c r="H140" i="1"/>
  <c r="AG139" i="1"/>
  <c r="Y139" i="1"/>
  <c r="T139" i="1"/>
  <c r="R139" i="1"/>
  <c r="P139" i="1"/>
  <c r="L139" i="1"/>
  <c r="K139" i="1"/>
  <c r="H139" i="1"/>
  <c r="AG138" i="1"/>
  <c r="Y138" i="1"/>
  <c r="T138" i="1"/>
  <c r="R138" i="1"/>
  <c r="M138" i="1"/>
  <c r="L138" i="1"/>
  <c r="K138" i="1"/>
  <c r="H138" i="1"/>
  <c r="AG137" i="1"/>
  <c r="Y137" i="1"/>
  <c r="L137" i="1"/>
  <c r="K137" i="1"/>
  <c r="H137" i="1"/>
  <c r="AG136" i="1"/>
  <c r="Y136" i="1"/>
  <c r="T136" i="1"/>
  <c r="R136" i="1"/>
  <c r="P136" i="1"/>
  <c r="M136" i="1"/>
  <c r="L136" i="1"/>
  <c r="K136" i="1"/>
  <c r="H136" i="1"/>
  <c r="AG135" i="1"/>
  <c r="Y135" i="1"/>
  <c r="T135" i="1"/>
  <c r="R135" i="1"/>
  <c r="L135" i="1"/>
  <c r="K135" i="1"/>
  <c r="H135" i="1"/>
  <c r="AG134" i="1"/>
  <c r="Y134" i="1"/>
  <c r="T134" i="1"/>
  <c r="R134" i="1"/>
  <c r="P134" i="1"/>
  <c r="M134" i="1"/>
  <c r="L134" i="1"/>
  <c r="K134" i="1"/>
  <c r="H134" i="1"/>
  <c r="AG133" i="1"/>
  <c r="Y133" i="1"/>
  <c r="T133" i="1"/>
  <c r="R133" i="1"/>
  <c r="P133" i="1"/>
  <c r="L133" i="1"/>
  <c r="K133" i="1"/>
  <c r="H133" i="1"/>
  <c r="AG132" i="1"/>
  <c r="Y132" i="1"/>
  <c r="T132" i="1"/>
  <c r="R132" i="1"/>
  <c r="P132" i="1"/>
  <c r="L132" i="1"/>
  <c r="K132" i="1"/>
  <c r="H132" i="1"/>
  <c r="AG131" i="1"/>
  <c r="Y131" i="1"/>
  <c r="T131" i="1"/>
  <c r="R131" i="1"/>
  <c r="P131" i="1"/>
  <c r="L131" i="1"/>
  <c r="K131" i="1"/>
  <c r="H131" i="1"/>
  <c r="AG130" i="1"/>
  <c r="Y130" i="1"/>
  <c r="T130" i="1"/>
  <c r="R130" i="1"/>
  <c r="P130" i="1"/>
  <c r="M130" i="1"/>
  <c r="L130" i="1"/>
  <c r="K130" i="1"/>
  <c r="H130" i="1"/>
  <c r="AG129" i="1"/>
  <c r="Y129" i="1"/>
  <c r="T129" i="1"/>
  <c r="P129" i="1"/>
  <c r="L129" i="1"/>
  <c r="K129" i="1"/>
  <c r="H129" i="1"/>
  <c r="AG128" i="1"/>
  <c r="Y128" i="1"/>
  <c r="T128" i="1"/>
  <c r="R128" i="1"/>
  <c r="P128" i="1"/>
  <c r="L128" i="1"/>
  <c r="K128" i="1"/>
  <c r="H128" i="1"/>
  <c r="AG127" i="1"/>
  <c r="Y127" i="1"/>
  <c r="R127" i="1"/>
  <c r="L127" i="1"/>
  <c r="K127" i="1"/>
  <c r="H127" i="1"/>
  <c r="AG126" i="1"/>
  <c r="Y126" i="1"/>
  <c r="T126" i="1"/>
  <c r="R126" i="1"/>
  <c r="P126" i="1"/>
  <c r="M126" i="1"/>
  <c r="L126" i="1"/>
  <c r="K126" i="1"/>
  <c r="H126" i="1"/>
  <c r="AG125" i="1"/>
  <c r="Y125" i="1"/>
  <c r="T125" i="1"/>
  <c r="R125" i="1"/>
  <c r="P125" i="1"/>
  <c r="L125" i="1"/>
  <c r="K125" i="1"/>
  <c r="H125" i="1"/>
  <c r="AG124" i="1"/>
  <c r="Y124" i="1"/>
  <c r="T124" i="1"/>
  <c r="R124" i="1"/>
  <c r="P124" i="1"/>
  <c r="L124" i="1"/>
  <c r="K124" i="1"/>
  <c r="H124" i="1"/>
  <c r="AG123" i="1"/>
  <c r="Y123" i="1"/>
  <c r="T123" i="1"/>
  <c r="R123" i="1"/>
  <c r="P123" i="1"/>
  <c r="L123" i="1"/>
  <c r="K123" i="1"/>
  <c r="H123" i="1"/>
  <c r="AG122" i="1"/>
  <c r="Y122" i="1"/>
  <c r="T122" i="1"/>
  <c r="R122" i="1"/>
  <c r="M122" i="1"/>
  <c r="L122" i="1"/>
  <c r="K122" i="1"/>
  <c r="H122" i="1"/>
  <c r="AG121" i="1"/>
  <c r="Y121" i="1"/>
  <c r="T121" i="1"/>
  <c r="L121" i="1"/>
  <c r="K121" i="1"/>
  <c r="H121" i="1"/>
  <c r="AG120" i="1"/>
  <c r="Y120" i="1"/>
  <c r="R120" i="1"/>
  <c r="P120" i="1"/>
  <c r="L120" i="1"/>
  <c r="K120" i="1"/>
  <c r="H120" i="1"/>
  <c r="AG119" i="1"/>
  <c r="Y119" i="1"/>
  <c r="R119" i="1"/>
  <c r="L119" i="1"/>
  <c r="K119" i="1"/>
  <c r="H119" i="1"/>
  <c r="AG118" i="1"/>
  <c r="Y118" i="1"/>
  <c r="T118" i="1"/>
  <c r="R118" i="1"/>
  <c r="P118" i="1"/>
  <c r="M118" i="1"/>
  <c r="L118" i="1"/>
  <c r="K118" i="1"/>
  <c r="H118" i="1"/>
  <c r="AG117" i="1"/>
  <c r="Y117" i="1"/>
  <c r="T117" i="1"/>
  <c r="R117" i="1"/>
  <c r="P117" i="1"/>
  <c r="L117" i="1"/>
  <c r="K117" i="1"/>
  <c r="H117" i="1"/>
  <c r="AG116" i="1"/>
  <c r="Y116" i="1"/>
  <c r="T116" i="1"/>
  <c r="R116" i="1"/>
  <c r="P116" i="1"/>
  <c r="L116" i="1"/>
  <c r="K116" i="1"/>
  <c r="H116" i="1"/>
  <c r="AG115" i="1"/>
  <c r="Y115" i="1"/>
  <c r="T115" i="1"/>
  <c r="R115" i="1"/>
  <c r="P115" i="1"/>
  <c r="L115" i="1"/>
  <c r="K115" i="1"/>
  <c r="H115" i="1"/>
  <c r="AG114" i="1"/>
  <c r="Y114" i="1"/>
  <c r="T114" i="1"/>
  <c r="R114" i="1"/>
  <c r="P114" i="1"/>
  <c r="L114" i="1"/>
  <c r="K114" i="1"/>
  <c r="M114" i="1" s="1"/>
  <c r="H114" i="1"/>
  <c r="AG113" i="1"/>
  <c r="Y113" i="1"/>
  <c r="R113" i="1"/>
  <c r="P113" i="1"/>
  <c r="L113" i="1"/>
  <c r="M113" i="1" s="1"/>
  <c r="K113" i="1"/>
  <c r="H113" i="1"/>
  <c r="AG112" i="1"/>
  <c r="Y112" i="1"/>
  <c r="R112" i="1"/>
  <c r="P112" i="1"/>
  <c r="L112" i="1"/>
  <c r="K112" i="1"/>
  <c r="H112" i="1"/>
  <c r="AG111" i="1"/>
  <c r="Y111" i="1"/>
  <c r="T111" i="1"/>
  <c r="R111" i="1"/>
  <c r="P111" i="1"/>
  <c r="M111" i="1"/>
  <c r="L111" i="1"/>
  <c r="K111" i="1"/>
  <c r="H111" i="1"/>
  <c r="AG110" i="1"/>
  <c r="Y110" i="1"/>
  <c r="T110" i="1"/>
  <c r="R110" i="1"/>
  <c r="P110" i="1"/>
  <c r="L110" i="1"/>
  <c r="K110" i="1"/>
  <c r="H110" i="1"/>
  <c r="AG109" i="1"/>
  <c r="Y109" i="1"/>
  <c r="T109" i="1"/>
  <c r="R109" i="1"/>
  <c r="P109" i="1"/>
  <c r="M109" i="1"/>
  <c r="L109" i="1"/>
  <c r="K109" i="1"/>
  <c r="H109" i="1"/>
  <c r="AG108" i="1"/>
  <c r="Y108" i="1"/>
  <c r="T108" i="1"/>
  <c r="R108" i="1"/>
  <c r="P108" i="1"/>
  <c r="L108" i="1"/>
  <c r="K108" i="1"/>
  <c r="H108" i="1"/>
  <c r="AG107" i="1"/>
  <c r="Y107" i="1"/>
  <c r="T107" i="1"/>
  <c r="R107" i="1"/>
  <c r="P107" i="1"/>
  <c r="M107" i="1"/>
  <c r="L107" i="1"/>
  <c r="K107" i="1"/>
  <c r="H107" i="1"/>
  <c r="AG106" i="1"/>
  <c r="Y106" i="1"/>
  <c r="T106" i="1"/>
  <c r="R106" i="1"/>
  <c r="P106" i="1"/>
  <c r="L106" i="1"/>
  <c r="M106" i="1" s="1"/>
  <c r="K106" i="1"/>
  <c r="H106" i="1"/>
  <c r="AG105" i="1"/>
  <c r="Y105" i="1"/>
  <c r="L105" i="1"/>
  <c r="K105" i="1"/>
  <c r="H105" i="1"/>
  <c r="AG104" i="1"/>
  <c r="Y104" i="1"/>
  <c r="T104" i="1"/>
  <c r="R104" i="1"/>
  <c r="P104" i="1"/>
  <c r="L104" i="1"/>
  <c r="K104" i="1"/>
  <c r="H104" i="1"/>
  <c r="AG103" i="1"/>
  <c r="Y103" i="1"/>
  <c r="R103" i="1"/>
  <c r="P103" i="1"/>
  <c r="L103" i="1"/>
  <c r="K103" i="1"/>
  <c r="H103" i="1"/>
  <c r="AG102" i="1"/>
  <c r="Y102" i="1"/>
  <c r="T102" i="1"/>
  <c r="R102" i="1"/>
  <c r="P102" i="1"/>
  <c r="L102" i="1"/>
  <c r="K102" i="1"/>
  <c r="H102" i="1"/>
  <c r="AG101" i="1"/>
  <c r="Y101" i="1"/>
  <c r="T101" i="1"/>
  <c r="R101" i="1"/>
  <c r="P101" i="1"/>
  <c r="L101" i="1"/>
  <c r="K101" i="1"/>
  <c r="H101" i="1"/>
  <c r="AG100" i="1"/>
  <c r="Y100" i="1"/>
  <c r="T100" i="1"/>
  <c r="R100" i="1"/>
  <c r="P100" i="1"/>
  <c r="L100" i="1"/>
  <c r="K100" i="1"/>
  <c r="H100" i="1"/>
  <c r="AG99" i="1"/>
  <c r="Y99" i="1"/>
  <c r="T99" i="1"/>
  <c r="R99" i="1"/>
  <c r="P99" i="1"/>
  <c r="L99" i="1"/>
  <c r="K99" i="1"/>
  <c r="H99" i="1"/>
  <c r="AG98" i="1"/>
  <c r="Y98" i="1"/>
  <c r="T98" i="1"/>
  <c r="R98" i="1"/>
  <c r="L98" i="1"/>
  <c r="K98" i="1"/>
  <c r="H98" i="1"/>
  <c r="AG97" i="1"/>
  <c r="Y97" i="1"/>
  <c r="T97" i="1"/>
  <c r="L97" i="1"/>
  <c r="K97" i="1"/>
  <c r="H97" i="1"/>
  <c r="AG96" i="1"/>
  <c r="Y96" i="1"/>
  <c r="R96" i="1"/>
  <c r="P96" i="1"/>
  <c r="L96" i="1"/>
  <c r="K96" i="1"/>
  <c r="H96" i="1"/>
  <c r="AG95" i="1"/>
  <c r="Y95" i="1"/>
  <c r="R95" i="1"/>
  <c r="L95" i="1"/>
  <c r="K95" i="1"/>
  <c r="H95" i="1"/>
  <c r="AG94" i="1"/>
  <c r="Y94" i="1"/>
  <c r="T94" i="1"/>
  <c r="R94" i="1"/>
  <c r="P94" i="1"/>
  <c r="L94" i="1"/>
  <c r="K94" i="1"/>
  <c r="H94" i="1"/>
  <c r="AG93" i="1"/>
  <c r="Y93" i="1"/>
  <c r="T93" i="1"/>
  <c r="R93" i="1"/>
  <c r="P93" i="1"/>
  <c r="L93" i="1"/>
  <c r="K93" i="1"/>
  <c r="H93" i="1"/>
  <c r="AG92" i="1"/>
  <c r="Y92" i="1"/>
  <c r="T92" i="1"/>
  <c r="R92" i="1"/>
  <c r="P92" i="1"/>
  <c r="L92" i="1"/>
  <c r="K92" i="1"/>
  <c r="H92" i="1"/>
  <c r="AG91" i="1"/>
  <c r="Y91" i="1"/>
  <c r="T91" i="1"/>
  <c r="R91" i="1"/>
  <c r="P91" i="1"/>
  <c r="L91" i="1"/>
  <c r="K91" i="1"/>
  <c r="H91" i="1"/>
  <c r="AG90" i="1"/>
  <c r="Y90" i="1"/>
  <c r="T90" i="1"/>
  <c r="R90" i="1"/>
  <c r="P90" i="1"/>
  <c r="L90" i="1"/>
  <c r="K90" i="1"/>
  <c r="H90" i="1"/>
  <c r="AG89" i="1"/>
  <c r="Y89" i="1"/>
  <c r="T89" i="1"/>
  <c r="L89" i="1"/>
  <c r="K89" i="1"/>
  <c r="H89" i="1"/>
  <c r="AG88" i="1"/>
  <c r="Y88" i="1"/>
  <c r="R88" i="1"/>
  <c r="P88" i="1"/>
  <c r="L88" i="1"/>
  <c r="K88" i="1"/>
  <c r="H88" i="1"/>
  <c r="AG87" i="1"/>
  <c r="Y87" i="1"/>
  <c r="R87" i="1"/>
  <c r="L87" i="1"/>
  <c r="K87" i="1"/>
  <c r="H87" i="1"/>
  <c r="AG86" i="1"/>
  <c r="Y86" i="1"/>
  <c r="T86" i="1"/>
  <c r="R86" i="1"/>
  <c r="P86" i="1"/>
  <c r="L86" i="1"/>
  <c r="K86" i="1"/>
  <c r="H86" i="1"/>
  <c r="AG85" i="1"/>
  <c r="Y85" i="1"/>
  <c r="T85" i="1"/>
  <c r="R85" i="1"/>
  <c r="P85" i="1"/>
  <c r="L85" i="1"/>
  <c r="K85" i="1"/>
  <c r="H85" i="1"/>
  <c r="AG84" i="1"/>
  <c r="Y84" i="1"/>
  <c r="T84" i="1"/>
  <c r="R84" i="1"/>
  <c r="P84" i="1"/>
  <c r="L84" i="1"/>
  <c r="K84" i="1"/>
  <c r="H84" i="1"/>
  <c r="AG83" i="1"/>
  <c r="Y83" i="1"/>
  <c r="T83" i="1"/>
  <c r="R83" i="1"/>
  <c r="P83" i="1"/>
  <c r="L83" i="1"/>
  <c r="K83" i="1"/>
  <c r="H83" i="1"/>
  <c r="AG82" i="1"/>
  <c r="Y82" i="1"/>
  <c r="T82" i="1"/>
  <c r="R82" i="1"/>
  <c r="L82" i="1"/>
  <c r="K82" i="1"/>
  <c r="H82" i="1"/>
  <c r="AG81" i="1"/>
  <c r="Y81" i="1"/>
  <c r="P81" i="1"/>
  <c r="L81" i="1"/>
  <c r="K81" i="1"/>
  <c r="H81" i="1"/>
  <c r="AG80" i="1"/>
  <c r="Y80" i="1"/>
  <c r="R80" i="1"/>
  <c r="P80" i="1"/>
  <c r="L80" i="1"/>
  <c r="K80" i="1"/>
  <c r="H80" i="1"/>
  <c r="AG79" i="1"/>
  <c r="Y79" i="1"/>
  <c r="R79" i="1"/>
  <c r="L79" i="1"/>
  <c r="K79" i="1"/>
  <c r="H79" i="1"/>
  <c r="AG78" i="1"/>
  <c r="Y78" i="1"/>
  <c r="T78" i="1"/>
  <c r="R78" i="1"/>
  <c r="P78" i="1"/>
  <c r="L78" i="1"/>
  <c r="K78" i="1"/>
  <c r="H78" i="1"/>
  <c r="AG77" i="1"/>
  <c r="Y77" i="1"/>
  <c r="T77" i="1"/>
  <c r="R77" i="1"/>
  <c r="P77" i="1"/>
  <c r="L77" i="1"/>
  <c r="K77" i="1"/>
  <c r="H77" i="1"/>
  <c r="AG76" i="1"/>
  <c r="Y76" i="1"/>
  <c r="T76" i="1"/>
  <c r="R76" i="1"/>
  <c r="P76" i="1"/>
  <c r="L76" i="1"/>
  <c r="K76" i="1"/>
  <c r="H76" i="1"/>
  <c r="AG75" i="1"/>
  <c r="Y75" i="1"/>
  <c r="T75" i="1"/>
  <c r="R75" i="1"/>
  <c r="P75" i="1"/>
  <c r="L75" i="1"/>
  <c r="K75" i="1"/>
  <c r="H75" i="1"/>
  <c r="AG74" i="1"/>
  <c r="Y74" i="1"/>
  <c r="T74" i="1"/>
  <c r="R74" i="1"/>
  <c r="P74" i="1"/>
  <c r="L74" i="1"/>
  <c r="K74" i="1"/>
  <c r="H74" i="1"/>
  <c r="AG73" i="1"/>
  <c r="Y73" i="1"/>
  <c r="L73" i="1"/>
  <c r="K73" i="1"/>
  <c r="H73" i="1"/>
  <c r="AG72" i="1"/>
  <c r="Y72" i="1"/>
  <c r="T72" i="1"/>
  <c r="R72" i="1"/>
  <c r="P72" i="1"/>
  <c r="L72" i="1"/>
  <c r="K72" i="1"/>
  <c r="H72" i="1"/>
  <c r="AG71" i="1"/>
  <c r="Y71" i="1"/>
  <c r="R71" i="1"/>
  <c r="L71" i="1"/>
  <c r="K71" i="1"/>
  <c r="H71" i="1"/>
  <c r="AG70" i="1"/>
  <c r="Y70" i="1"/>
  <c r="T70" i="1"/>
  <c r="R70" i="1"/>
  <c r="P70" i="1"/>
  <c r="L70" i="1"/>
  <c r="K70" i="1"/>
  <c r="H70" i="1"/>
  <c r="AG69" i="1"/>
  <c r="Y69" i="1"/>
  <c r="T69" i="1"/>
  <c r="R69" i="1"/>
  <c r="P69" i="1"/>
  <c r="L69" i="1"/>
  <c r="K69" i="1"/>
  <c r="H69" i="1"/>
  <c r="AG68" i="1"/>
  <c r="Y68" i="1"/>
  <c r="T68" i="1"/>
  <c r="R68" i="1"/>
  <c r="P68" i="1"/>
  <c r="L68" i="1"/>
  <c r="K68" i="1"/>
  <c r="H68" i="1"/>
  <c r="AG67" i="1"/>
  <c r="Y67" i="1"/>
  <c r="T67" i="1"/>
  <c r="R67" i="1"/>
  <c r="P67" i="1"/>
  <c r="L67" i="1"/>
  <c r="K67" i="1"/>
  <c r="H67" i="1"/>
  <c r="AG66" i="1"/>
  <c r="Y66" i="1"/>
  <c r="T66" i="1"/>
  <c r="R66" i="1"/>
  <c r="L66" i="1"/>
  <c r="K66" i="1"/>
  <c r="H66" i="1"/>
  <c r="AG65" i="1"/>
  <c r="Y65" i="1"/>
  <c r="R65" i="1"/>
  <c r="L65" i="1"/>
  <c r="K65" i="1"/>
  <c r="H65" i="1"/>
  <c r="AG64" i="1"/>
  <c r="Y64" i="1"/>
  <c r="R64" i="1"/>
  <c r="P64" i="1"/>
  <c r="L64" i="1"/>
  <c r="K64" i="1"/>
  <c r="H64" i="1"/>
  <c r="AG63" i="1"/>
  <c r="Y63" i="1"/>
  <c r="T63" i="1"/>
  <c r="R63" i="1"/>
  <c r="L63" i="1"/>
  <c r="K63" i="1"/>
  <c r="H63" i="1"/>
  <c r="AG62" i="1"/>
  <c r="Y62" i="1"/>
  <c r="T62" i="1"/>
  <c r="R62" i="1"/>
  <c r="P62" i="1"/>
  <c r="L62" i="1"/>
  <c r="K62" i="1"/>
  <c r="H62" i="1"/>
  <c r="AG61" i="1"/>
  <c r="Y61" i="1"/>
  <c r="T61" i="1"/>
  <c r="R61" i="1"/>
  <c r="P61" i="1"/>
  <c r="L61" i="1"/>
  <c r="K61" i="1"/>
  <c r="H61" i="1"/>
  <c r="AG60" i="1"/>
  <c r="Y60" i="1"/>
  <c r="T60" i="1"/>
  <c r="R60" i="1"/>
  <c r="P60" i="1"/>
  <c r="M60" i="1"/>
  <c r="L60" i="1"/>
  <c r="K60" i="1"/>
  <c r="H60" i="1"/>
  <c r="AG59" i="1"/>
  <c r="Y59" i="1"/>
  <c r="T59" i="1"/>
  <c r="R59" i="1"/>
  <c r="P59" i="1"/>
  <c r="L59" i="1"/>
  <c r="K59" i="1"/>
  <c r="H59" i="1"/>
  <c r="AG58" i="1"/>
  <c r="Y58" i="1"/>
  <c r="T58" i="1"/>
  <c r="R58" i="1"/>
  <c r="L58" i="1"/>
  <c r="M58" i="1" s="1"/>
  <c r="K58" i="1"/>
  <c r="H58" i="1"/>
  <c r="AG57" i="1"/>
  <c r="Y57" i="1"/>
  <c r="T57" i="1"/>
  <c r="L57" i="1"/>
  <c r="K57" i="1"/>
  <c r="H57" i="1"/>
  <c r="AG56" i="1"/>
  <c r="Y56" i="1"/>
  <c r="R56" i="1"/>
  <c r="P56" i="1"/>
  <c r="L56" i="1"/>
  <c r="K56" i="1"/>
  <c r="H56" i="1"/>
  <c r="AG55" i="1"/>
  <c r="Y55" i="1"/>
  <c r="R55" i="1"/>
  <c r="L55" i="1"/>
  <c r="K55" i="1"/>
  <c r="H55" i="1"/>
  <c r="AG54" i="1"/>
  <c r="Y54" i="1"/>
  <c r="T54" i="1"/>
  <c r="R54" i="1"/>
  <c r="P54" i="1"/>
  <c r="L54" i="1"/>
  <c r="M54" i="1" s="1"/>
  <c r="K54" i="1"/>
  <c r="H54" i="1"/>
  <c r="AG53" i="1"/>
  <c r="Y53" i="1"/>
  <c r="T53" i="1"/>
  <c r="R53" i="1"/>
  <c r="P53" i="1"/>
  <c r="L53" i="1"/>
  <c r="K53" i="1"/>
  <c r="H53" i="1"/>
  <c r="AG52" i="1"/>
  <c r="Y52" i="1"/>
  <c r="T52" i="1"/>
  <c r="R52" i="1"/>
  <c r="P52" i="1"/>
  <c r="L52" i="1"/>
  <c r="K52" i="1"/>
  <c r="H52" i="1"/>
  <c r="AG51" i="1"/>
  <c r="Y51" i="1"/>
  <c r="T51" i="1"/>
  <c r="R51" i="1"/>
  <c r="P51" i="1"/>
  <c r="L51" i="1"/>
  <c r="K51" i="1"/>
  <c r="H51" i="1"/>
  <c r="AG50" i="1"/>
  <c r="Y50" i="1"/>
  <c r="T50" i="1"/>
  <c r="R50" i="1"/>
  <c r="L50" i="1"/>
  <c r="M50" i="1" s="1"/>
  <c r="K50" i="1"/>
  <c r="H50" i="1"/>
  <c r="AG49" i="1"/>
  <c r="Y49" i="1"/>
  <c r="L49" i="1"/>
  <c r="K49" i="1"/>
  <c r="H49" i="1"/>
  <c r="AG48" i="1"/>
  <c r="Y48" i="1"/>
  <c r="T48" i="1"/>
  <c r="R48" i="1"/>
  <c r="P48" i="1"/>
  <c r="L48" i="1"/>
  <c r="K48" i="1"/>
  <c r="H48" i="1"/>
  <c r="AG47" i="1"/>
  <c r="Y47" i="1"/>
  <c r="R47" i="1"/>
  <c r="L47" i="1"/>
  <c r="K47" i="1"/>
  <c r="H47" i="1"/>
  <c r="AG46" i="1"/>
  <c r="Y46" i="1"/>
  <c r="T46" i="1"/>
  <c r="R46" i="1"/>
  <c r="P46" i="1"/>
  <c r="L46" i="1"/>
  <c r="M46" i="1" s="1"/>
  <c r="K46" i="1"/>
  <c r="H46" i="1"/>
  <c r="AG45" i="1"/>
  <c r="Y45" i="1"/>
  <c r="T45" i="1"/>
  <c r="R45" i="1"/>
  <c r="P45" i="1"/>
  <c r="L45" i="1"/>
  <c r="K45" i="1"/>
  <c r="H45" i="1"/>
  <c r="AG44" i="1"/>
  <c r="Y44" i="1"/>
  <c r="T44" i="1"/>
  <c r="R44" i="1"/>
  <c r="P44" i="1"/>
  <c r="L44" i="1"/>
  <c r="K44" i="1"/>
  <c r="H44" i="1"/>
  <c r="AG43" i="1"/>
  <c r="Y43" i="1"/>
  <c r="T43" i="1"/>
  <c r="R43" i="1"/>
  <c r="P43" i="1"/>
  <c r="L43" i="1"/>
  <c r="K43" i="1"/>
  <c r="H43" i="1"/>
  <c r="AG42" i="1"/>
  <c r="Y42" i="1"/>
  <c r="T42" i="1"/>
  <c r="R42" i="1"/>
  <c r="L42" i="1"/>
  <c r="M42" i="1" s="1"/>
  <c r="K42" i="1"/>
  <c r="H42" i="1"/>
  <c r="AG41" i="1"/>
  <c r="Y41" i="1"/>
  <c r="P41" i="1"/>
  <c r="L41" i="1"/>
  <c r="K41" i="1"/>
  <c r="H41" i="1"/>
  <c r="AG40" i="1"/>
  <c r="Y40" i="1"/>
  <c r="R40" i="1"/>
  <c r="P40" i="1"/>
  <c r="W40" i="1" s="1"/>
  <c r="AV40" i="1" s="1"/>
  <c r="L40" i="1"/>
  <c r="K40" i="1"/>
  <c r="H40" i="1"/>
  <c r="AG39" i="1"/>
  <c r="Y39" i="1"/>
  <c r="R39" i="1"/>
  <c r="L39" i="1"/>
  <c r="K39" i="1"/>
  <c r="H39" i="1"/>
  <c r="AG38" i="1"/>
  <c r="Y38" i="1"/>
  <c r="T38" i="1"/>
  <c r="R38" i="1"/>
  <c r="P38" i="1"/>
  <c r="L38" i="1"/>
  <c r="K38" i="1"/>
  <c r="H38" i="1"/>
  <c r="AG37" i="1"/>
  <c r="Y37" i="1"/>
  <c r="T37" i="1"/>
  <c r="R37" i="1"/>
  <c r="P37" i="1"/>
  <c r="M37" i="1"/>
  <c r="L37" i="1"/>
  <c r="K37" i="1"/>
  <c r="H37" i="1"/>
  <c r="AG36" i="1"/>
  <c r="Y36" i="1"/>
  <c r="T36" i="1"/>
  <c r="R36" i="1"/>
  <c r="P36" i="1"/>
  <c r="L36" i="1"/>
  <c r="K36" i="1"/>
  <c r="H36" i="1"/>
  <c r="AG35" i="1"/>
  <c r="Y35" i="1"/>
  <c r="T35" i="1"/>
  <c r="R35" i="1"/>
  <c r="P35" i="1"/>
  <c r="M35" i="1"/>
  <c r="L35" i="1"/>
  <c r="K35" i="1"/>
  <c r="H35" i="1"/>
  <c r="AG34" i="1"/>
  <c r="Y34" i="1"/>
  <c r="T34" i="1"/>
  <c r="R34" i="1"/>
  <c r="L34" i="1"/>
  <c r="K34" i="1"/>
  <c r="M34" i="1" s="1"/>
  <c r="H34" i="1"/>
  <c r="AG33" i="1"/>
  <c r="Y33" i="1"/>
  <c r="L33" i="1"/>
  <c r="K33" i="1"/>
  <c r="H33" i="1"/>
  <c r="AG32" i="1"/>
  <c r="Y32" i="1"/>
  <c r="R32" i="1"/>
  <c r="P32" i="1"/>
  <c r="L32" i="1"/>
  <c r="K32" i="1"/>
  <c r="M32" i="1" s="1"/>
  <c r="H32" i="1"/>
  <c r="AG31" i="1"/>
  <c r="Y31" i="1"/>
  <c r="T31" i="1"/>
  <c r="R31" i="1"/>
  <c r="L31" i="1"/>
  <c r="K31" i="1"/>
  <c r="M31" i="1" s="1"/>
  <c r="H31" i="1"/>
  <c r="AG30" i="1"/>
  <c r="Y30" i="1"/>
  <c r="T30" i="1"/>
  <c r="R30" i="1"/>
  <c r="P30" i="1"/>
  <c r="L30" i="1"/>
  <c r="K30" i="1"/>
  <c r="M30" i="1" s="1"/>
  <c r="H30" i="1"/>
  <c r="AG29" i="1"/>
  <c r="Y29" i="1"/>
  <c r="T29" i="1"/>
  <c r="R29" i="1"/>
  <c r="P29" i="1"/>
  <c r="L29" i="1"/>
  <c r="K29" i="1"/>
  <c r="M29" i="1" s="1"/>
  <c r="H29" i="1"/>
  <c r="AG28" i="1"/>
  <c r="Y28" i="1"/>
  <c r="T28" i="1"/>
  <c r="R28" i="1"/>
  <c r="P28" i="1"/>
  <c r="L28" i="1"/>
  <c r="K28" i="1"/>
  <c r="M28" i="1" s="1"/>
  <c r="H28" i="1"/>
  <c r="AG27" i="1"/>
  <c r="Y27" i="1"/>
  <c r="T27" i="1"/>
  <c r="R27" i="1"/>
  <c r="P27" i="1"/>
  <c r="L27" i="1"/>
  <c r="K27" i="1"/>
  <c r="M27" i="1" s="1"/>
  <c r="H27" i="1"/>
  <c r="AG26" i="1"/>
  <c r="Y26" i="1"/>
  <c r="T26" i="1"/>
  <c r="R26" i="1"/>
  <c r="L26" i="1"/>
  <c r="K26" i="1"/>
  <c r="M26" i="1" s="1"/>
  <c r="H26" i="1"/>
  <c r="AG25" i="1"/>
  <c r="Y25" i="1"/>
  <c r="L25" i="1"/>
  <c r="K25" i="1"/>
  <c r="M25" i="1" s="1"/>
  <c r="H25" i="1"/>
  <c r="AG24" i="1"/>
  <c r="Y24" i="1"/>
  <c r="T24" i="1"/>
  <c r="R24" i="1"/>
  <c r="P24" i="1"/>
  <c r="L24" i="1"/>
  <c r="K24" i="1"/>
  <c r="M24" i="1" s="1"/>
  <c r="H24" i="1"/>
  <c r="AG23" i="1"/>
  <c r="Y23" i="1"/>
  <c r="R23" i="1"/>
  <c r="L23" i="1"/>
  <c r="K23" i="1"/>
  <c r="M23" i="1" s="1"/>
  <c r="H23" i="1"/>
  <c r="AG22" i="1"/>
  <c r="Y22" i="1"/>
  <c r="T22" i="1"/>
  <c r="R22" i="1"/>
  <c r="P22" i="1"/>
  <c r="L22" i="1"/>
  <c r="K22" i="1"/>
  <c r="M22" i="1" s="1"/>
  <c r="H22" i="1"/>
  <c r="AG21" i="1"/>
  <c r="Y21" i="1"/>
  <c r="T21" i="1"/>
  <c r="R21" i="1"/>
  <c r="P21" i="1"/>
  <c r="L21" i="1"/>
  <c r="K21" i="1"/>
  <c r="M21" i="1" s="1"/>
  <c r="H21" i="1"/>
  <c r="AG20" i="1"/>
  <c r="Y20" i="1"/>
  <c r="T20" i="1"/>
  <c r="R20" i="1"/>
  <c r="P20" i="1"/>
  <c r="L20" i="1"/>
  <c r="K20" i="1"/>
  <c r="M20" i="1" s="1"/>
  <c r="H20" i="1"/>
  <c r="AG19" i="1"/>
  <c r="Y19" i="1"/>
  <c r="T19" i="1"/>
  <c r="R19" i="1"/>
  <c r="P19" i="1"/>
  <c r="L19" i="1"/>
  <c r="K19" i="1"/>
  <c r="M19" i="1" s="1"/>
  <c r="H19" i="1"/>
  <c r="AG18" i="1"/>
  <c r="Y18" i="1"/>
  <c r="T18" i="1"/>
  <c r="R18" i="1"/>
  <c r="P18" i="1"/>
  <c r="L18" i="1"/>
  <c r="K18" i="1"/>
  <c r="M18" i="1" s="1"/>
  <c r="H18" i="1"/>
  <c r="AG17" i="1"/>
  <c r="Y17" i="1"/>
  <c r="T17" i="1"/>
  <c r="L17" i="1"/>
  <c r="K17" i="1"/>
  <c r="M17" i="1" s="1"/>
  <c r="H17" i="1"/>
  <c r="AG16" i="1"/>
  <c r="Y16" i="1"/>
  <c r="R16" i="1"/>
  <c r="P16" i="1"/>
  <c r="L16" i="1"/>
  <c r="K16" i="1"/>
  <c r="M16" i="1" s="1"/>
  <c r="H16" i="1"/>
  <c r="AG15" i="1"/>
  <c r="Y15" i="1"/>
  <c r="R15" i="1"/>
  <c r="L15" i="1"/>
  <c r="K15" i="1"/>
  <c r="M15" i="1" s="1"/>
  <c r="H15" i="1"/>
  <c r="AG14" i="1"/>
  <c r="Y14" i="1"/>
  <c r="T14" i="1"/>
  <c r="R14" i="1"/>
  <c r="P14" i="1"/>
  <c r="L14" i="1"/>
  <c r="K14" i="1"/>
  <c r="M14" i="1" s="1"/>
  <c r="H14" i="1"/>
  <c r="AG13" i="1"/>
  <c r="Y13" i="1"/>
  <c r="T13" i="1"/>
  <c r="R13" i="1"/>
  <c r="P13" i="1"/>
  <c r="L13" i="1"/>
  <c r="K13" i="1"/>
  <c r="M13" i="1" s="1"/>
  <c r="H13" i="1"/>
  <c r="AG12" i="1"/>
  <c r="Y12" i="1"/>
  <c r="T12" i="1"/>
  <c r="R12" i="1"/>
  <c r="P12" i="1"/>
  <c r="L12" i="1"/>
  <c r="K12" i="1"/>
  <c r="H12" i="1"/>
  <c r="AG11" i="1"/>
  <c r="Y11" i="1"/>
  <c r="T11" i="1"/>
  <c r="R11" i="1"/>
  <c r="P11" i="1"/>
  <c r="L11" i="1"/>
  <c r="K11" i="1"/>
  <c r="M11" i="1" s="1"/>
  <c r="H11" i="1"/>
  <c r="AG10" i="1"/>
  <c r="Y10" i="1"/>
  <c r="T10" i="1"/>
  <c r="R10" i="1"/>
  <c r="L10" i="1"/>
  <c r="K10" i="1"/>
  <c r="H10" i="1"/>
  <c r="AG9" i="1"/>
  <c r="Y9" i="1"/>
  <c r="T9" i="1"/>
  <c r="P9" i="1"/>
  <c r="L9" i="1"/>
  <c r="K9" i="1"/>
  <c r="M9" i="1" s="1"/>
  <c r="H9" i="1"/>
  <c r="AG8" i="1"/>
  <c r="Y8" i="1"/>
  <c r="Z8" i="1" s="1"/>
  <c r="T8" i="1"/>
  <c r="R8" i="1"/>
  <c r="P8" i="1"/>
  <c r="AT7" i="1"/>
  <c r="AR7" i="1"/>
  <c r="AO7" i="1"/>
  <c r="AM7" i="1"/>
  <c r="AI7" i="1"/>
  <c r="AE7" i="1"/>
  <c r="AB7" i="1"/>
  <c r="Y7" i="1"/>
  <c r="U7" i="1"/>
  <c r="V7" i="1" s="1"/>
  <c r="V58" i="1" s="1"/>
  <c r="S7" i="1"/>
  <c r="T7" i="1" s="1"/>
  <c r="Q7" i="1"/>
  <c r="R7" i="1" s="1"/>
  <c r="O7" i="1"/>
  <c r="P7" i="1" s="1"/>
  <c r="AN8" i="1" l="1"/>
  <c r="AO8" i="1" s="1"/>
  <c r="AM8" i="1"/>
  <c r="AP8" i="1" s="1"/>
  <c r="V15" i="1"/>
  <c r="V31" i="1"/>
  <c r="V49" i="1"/>
  <c r="V33" i="1"/>
  <c r="W758" i="1"/>
  <c r="AV758" i="1" s="1"/>
  <c r="W15" i="1"/>
  <c r="AV15" i="1" s="1"/>
  <c r="W31" i="1"/>
  <c r="AV31" i="1" s="1"/>
  <c r="W58" i="1"/>
  <c r="AV58" i="1" s="1"/>
  <c r="W16" i="1"/>
  <c r="AV16" i="1" s="1"/>
  <c r="W49" i="1"/>
  <c r="AV49" i="1" s="1"/>
  <c r="W33" i="1"/>
  <c r="AV33" i="1" s="1"/>
  <c r="AX40" i="1"/>
  <c r="BB40" i="1" s="1"/>
  <c r="BD40" i="1" s="1"/>
  <c r="AW40" i="1"/>
  <c r="BA40" i="1" s="1"/>
  <c r="BC40" i="1" s="1"/>
  <c r="AJ296" i="1"/>
  <c r="AJ368" i="1"/>
  <c r="AJ448" i="1"/>
  <c r="AJ552" i="1"/>
  <c r="AJ640" i="1"/>
  <c r="AJ704" i="1"/>
  <c r="AJ768" i="1"/>
  <c r="AJ896" i="1"/>
  <c r="AJ249" i="1"/>
  <c r="AJ265" i="1"/>
  <c r="AJ313" i="1"/>
  <c r="AJ329" i="1"/>
  <c r="AJ377" i="1"/>
  <c r="AJ393" i="1"/>
  <c r="AJ441" i="1"/>
  <c r="AJ457" i="1"/>
  <c r="AJ505" i="1"/>
  <c r="AJ569" i="1"/>
  <c r="AJ585" i="1"/>
  <c r="AJ649" i="1"/>
  <c r="AJ697" i="1"/>
  <c r="AJ761" i="1"/>
  <c r="AJ841" i="1"/>
  <c r="AJ889" i="1"/>
  <c r="AJ232" i="1"/>
  <c r="AJ304" i="1"/>
  <c r="AJ376" i="1"/>
  <c r="AJ488" i="1"/>
  <c r="AJ560" i="1"/>
  <c r="AJ680" i="1"/>
  <c r="AJ744" i="1"/>
  <c r="AJ824" i="1"/>
  <c r="AJ856" i="1"/>
  <c r="AJ888" i="1"/>
  <c r="AJ248" i="1"/>
  <c r="AJ360" i="1"/>
  <c r="AJ432" i="1"/>
  <c r="AJ496" i="1"/>
  <c r="AJ632" i="1"/>
  <c r="AJ696" i="1"/>
  <c r="AJ760" i="1"/>
  <c r="AJ832" i="1"/>
  <c r="AJ872" i="1"/>
  <c r="AJ256" i="1"/>
  <c r="AJ320" i="1"/>
  <c r="AJ440" i="1"/>
  <c r="AJ504" i="1"/>
  <c r="AJ616" i="1"/>
  <c r="AJ688" i="1"/>
  <c r="AJ808" i="1"/>
  <c r="AJ848" i="1"/>
  <c r="AJ880" i="1"/>
  <c r="AJ240" i="1"/>
  <c r="AJ312" i="1"/>
  <c r="AJ424" i="1"/>
  <c r="AJ512" i="1"/>
  <c r="AJ568" i="1"/>
  <c r="AJ752" i="1"/>
  <c r="AJ816" i="1"/>
  <c r="AJ864" i="1"/>
  <c r="AJ15" i="1"/>
  <c r="AJ23" i="1"/>
  <c r="AJ31" i="1"/>
  <c r="AJ39" i="1"/>
  <c r="AJ47" i="1"/>
  <c r="AJ55" i="1"/>
  <c r="AJ63" i="1"/>
  <c r="AJ71" i="1"/>
  <c r="AJ79" i="1"/>
  <c r="AJ87" i="1"/>
  <c r="AJ95" i="1"/>
  <c r="AJ103" i="1"/>
  <c r="AJ111" i="1"/>
  <c r="AJ119" i="1"/>
  <c r="AJ127" i="1"/>
  <c r="AJ135" i="1"/>
  <c r="AJ143" i="1"/>
  <c r="AJ151" i="1"/>
  <c r="AJ159" i="1"/>
  <c r="AJ167" i="1"/>
  <c r="AJ175" i="1"/>
  <c r="AJ183" i="1"/>
  <c r="AJ191" i="1"/>
  <c r="AJ199" i="1"/>
  <c r="AJ207" i="1"/>
  <c r="AJ215" i="1"/>
  <c r="AJ223" i="1"/>
  <c r="AJ231" i="1"/>
  <c r="AJ239" i="1"/>
  <c r="AJ255" i="1"/>
  <c r="AJ271" i="1"/>
  <c r="AJ327" i="1"/>
  <c r="AJ367" i="1"/>
  <c r="AJ399" i="1"/>
  <c r="AJ423" i="1"/>
  <c r="AJ463" i="1"/>
  <c r="AJ519" i="1"/>
  <c r="AJ559" i="1"/>
  <c r="AJ599" i="1"/>
  <c r="AJ639" i="1"/>
  <c r="AJ679" i="1"/>
  <c r="AJ719" i="1"/>
  <c r="AJ759" i="1"/>
  <c r="AJ799" i="1"/>
  <c r="AJ831" i="1"/>
  <c r="AJ863" i="1"/>
  <c r="AJ871" i="1"/>
  <c r="AJ895" i="1"/>
  <c r="AJ303" i="1"/>
  <c r="AJ343" i="1"/>
  <c r="AJ383" i="1"/>
  <c r="AJ439" i="1"/>
  <c r="AJ479" i="1"/>
  <c r="AJ527" i="1"/>
  <c r="AJ567" i="1"/>
  <c r="AJ607" i="1"/>
  <c r="AJ647" i="1"/>
  <c r="AJ687" i="1"/>
  <c r="AJ735" i="1"/>
  <c r="AJ775" i="1"/>
  <c r="AJ839" i="1"/>
  <c r="AJ16" i="1"/>
  <c r="AJ24" i="1"/>
  <c r="AJ32" i="1"/>
  <c r="AJ40" i="1"/>
  <c r="AJ48" i="1"/>
  <c r="AJ56" i="1"/>
  <c r="AJ64" i="1"/>
  <c r="AJ72" i="1"/>
  <c r="AJ80" i="1"/>
  <c r="AJ88" i="1"/>
  <c r="AJ96" i="1"/>
  <c r="AJ104" i="1"/>
  <c r="AJ112" i="1"/>
  <c r="AJ120" i="1"/>
  <c r="AJ128" i="1"/>
  <c r="AJ136" i="1"/>
  <c r="AJ144" i="1"/>
  <c r="AJ152" i="1"/>
  <c r="AJ160" i="1"/>
  <c r="AJ168" i="1"/>
  <c r="AJ176" i="1"/>
  <c r="AJ184" i="1"/>
  <c r="AJ192" i="1"/>
  <c r="AJ200" i="1"/>
  <c r="AJ208" i="1"/>
  <c r="AJ216" i="1"/>
  <c r="AJ224" i="1"/>
  <c r="AJ264" i="1"/>
  <c r="AJ272" i="1"/>
  <c r="AJ280" i="1"/>
  <c r="AJ288" i="1"/>
  <c r="AJ328" i="1"/>
  <c r="AJ336" i="1"/>
  <c r="AJ344" i="1"/>
  <c r="AJ352" i="1"/>
  <c r="AJ392" i="1"/>
  <c r="AJ400" i="1"/>
  <c r="AJ408" i="1"/>
  <c r="AJ416" i="1"/>
  <c r="AJ456" i="1"/>
  <c r="AJ464" i="1"/>
  <c r="AJ472" i="1"/>
  <c r="AJ480" i="1"/>
  <c r="AJ520" i="1"/>
  <c r="AJ528" i="1"/>
  <c r="AJ536" i="1"/>
  <c r="AJ544" i="1"/>
  <c r="AJ584" i="1"/>
  <c r="AJ592" i="1"/>
  <c r="AJ600" i="1"/>
  <c r="AJ608" i="1"/>
  <c r="AJ648" i="1"/>
  <c r="AJ656" i="1"/>
  <c r="AJ664" i="1"/>
  <c r="AJ672" i="1"/>
  <c r="AJ712" i="1"/>
  <c r="AJ720" i="1"/>
  <c r="AJ728" i="1"/>
  <c r="AJ736" i="1"/>
  <c r="AJ776" i="1"/>
  <c r="AJ784" i="1"/>
  <c r="AJ792" i="1"/>
  <c r="AJ800" i="1"/>
  <c r="AJ840" i="1"/>
  <c r="AJ263" i="1"/>
  <c r="AJ311" i="1"/>
  <c r="AJ359" i="1"/>
  <c r="AJ487" i="1"/>
  <c r="AJ9" i="1"/>
  <c r="AJ17" i="1"/>
  <c r="AJ25" i="1"/>
  <c r="AJ33" i="1"/>
  <c r="AJ41" i="1"/>
  <c r="AJ49" i="1"/>
  <c r="AJ279" i="1"/>
  <c r="AJ319" i="1"/>
  <c r="AJ351" i="1"/>
  <c r="AJ391" i="1"/>
  <c r="AJ431" i="1"/>
  <c r="AJ471" i="1"/>
  <c r="AJ511" i="1"/>
  <c r="AJ551" i="1"/>
  <c r="AJ591" i="1"/>
  <c r="AJ623" i="1"/>
  <c r="AJ655" i="1"/>
  <c r="AJ695" i="1"/>
  <c r="AJ727" i="1"/>
  <c r="AJ767" i="1"/>
  <c r="AJ823" i="1"/>
  <c r="AJ287" i="1"/>
  <c r="AJ415" i="1"/>
  <c r="AJ455" i="1"/>
  <c r="AJ495" i="1"/>
  <c r="AJ535" i="1"/>
  <c r="AJ575" i="1"/>
  <c r="AJ615" i="1"/>
  <c r="AJ671" i="1"/>
  <c r="AJ703" i="1"/>
  <c r="AJ743" i="1"/>
  <c r="AJ791" i="1"/>
  <c r="AJ815" i="1"/>
  <c r="AJ855" i="1"/>
  <c r="AJ887" i="1"/>
  <c r="AJ247" i="1"/>
  <c r="AJ295" i="1"/>
  <c r="AJ335" i="1"/>
  <c r="AJ375" i="1"/>
  <c r="AJ407" i="1"/>
  <c r="AJ447" i="1"/>
  <c r="AJ503" i="1"/>
  <c r="AJ543" i="1"/>
  <c r="AJ583" i="1"/>
  <c r="AJ631" i="1"/>
  <c r="AJ663" i="1"/>
  <c r="AJ711" i="1"/>
  <c r="AJ751" i="1"/>
  <c r="AJ783" i="1"/>
  <c r="AJ807" i="1"/>
  <c r="AJ847" i="1"/>
  <c r="AJ879" i="1"/>
  <c r="AJ57" i="1"/>
  <c r="AJ65" i="1"/>
  <c r="AJ73" i="1"/>
  <c r="AJ81" i="1"/>
  <c r="AJ89" i="1"/>
  <c r="AJ97" i="1"/>
  <c r="AJ105" i="1"/>
  <c r="AJ113" i="1"/>
  <c r="AJ121" i="1"/>
  <c r="AJ129" i="1"/>
  <c r="AJ137" i="1"/>
  <c r="AJ145" i="1"/>
  <c r="AJ153" i="1"/>
  <c r="AJ161" i="1"/>
  <c r="AJ169" i="1"/>
  <c r="AJ177" i="1"/>
  <c r="AJ185" i="1"/>
  <c r="AJ193" i="1"/>
  <c r="AJ201" i="1"/>
  <c r="AJ209" i="1"/>
  <c r="AJ217" i="1"/>
  <c r="AJ225" i="1"/>
  <c r="AJ233" i="1"/>
  <c r="AJ241" i="1"/>
  <c r="AJ257" i="1"/>
  <c r="AJ273" i="1"/>
  <c r="AJ281" i="1"/>
  <c r="AJ289" i="1"/>
  <c r="AJ297" i="1"/>
  <c r="AJ305" i="1"/>
  <c r="AJ321" i="1"/>
  <c r="AJ337" i="1"/>
  <c r="AJ345" i="1"/>
  <c r="AJ353" i="1"/>
  <c r="AJ361" i="1"/>
  <c r="AJ369" i="1"/>
  <c r="AJ385" i="1"/>
  <c r="AJ401" i="1"/>
  <c r="AJ409" i="1"/>
  <c r="AJ417" i="1"/>
  <c r="AJ425" i="1"/>
  <c r="AJ433" i="1"/>
  <c r="AJ449" i="1"/>
  <c r="AJ465" i="1"/>
  <c r="AJ473" i="1"/>
  <c r="AJ481" i="1"/>
  <c r="AJ489" i="1"/>
  <c r="AJ497" i="1"/>
  <c r="AJ513" i="1"/>
  <c r="AJ529" i="1"/>
  <c r="AJ537" i="1"/>
  <c r="AJ545" i="1"/>
  <c r="AJ553" i="1"/>
  <c r="AJ561" i="1"/>
  <c r="AJ577" i="1"/>
  <c r="AJ593" i="1"/>
  <c r="AJ601" i="1"/>
  <c r="AJ609" i="1"/>
  <c r="AJ617" i="1"/>
  <c r="AJ625" i="1"/>
  <c r="AJ641" i="1"/>
  <c r="AJ657" i="1"/>
  <c r="AJ665" i="1"/>
  <c r="AJ673" i="1"/>
  <c r="AJ681" i="1"/>
  <c r="AJ689" i="1"/>
  <c r="AJ705" i="1"/>
  <c r="AJ721" i="1"/>
  <c r="AJ729" i="1"/>
  <c r="AJ737" i="1"/>
  <c r="AJ745" i="1"/>
  <c r="AJ753" i="1"/>
  <c r="AJ769" i="1"/>
  <c r="AJ785" i="1"/>
  <c r="AJ793" i="1"/>
  <c r="AJ801" i="1"/>
  <c r="AJ809" i="1"/>
  <c r="AJ817" i="1"/>
  <c r="AJ833" i="1"/>
  <c r="AJ849" i="1"/>
  <c r="AJ857" i="1"/>
  <c r="AJ865" i="1"/>
  <c r="AJ873" i="1"/>
  <c r="AJ881" i="1"/>
  <c r="AJ897" i="1"/>
  <c r="V11" i="1"/>
  <c r="W11" i="1" s="1"/>
  <c r="AV11" i="1" s="1"/>
  <c r="V12" i="1"/>
  <c r="W12" i="1" s="1"/>
  <c r="AV12" i="1" s="1"/>
  <c r="V27" i="1"/>
  <c r="W27" i="1" s="1"/>
  <c r="AV27" i="1" s="1"/>
  <c r="V28" i="1"/>
  <c r="W28" i="1" s="1"/>
  <c r="AV28" i="1" s="1"/>
  <c r="V43" i="1"/>
  <c r="W43" i="1" s="1"/>
  <c r="AV43" i="1" s="1"/>
  <c r="V48" i="1"/>
  <c r="W48" i="1" s="1"/>
  <c r="AV48" i="1" s="1"/>
  <c r="V57" i="1"/>
  <c r="W57" i="1" s="1"/>
  <c r="AV57" i="1" s="1"/>
  <c r="V901" i="1"/>
  <c r="W901" i="1" s="1"/>
  <c r="AV901" i="1" s="1"/>
  <c r="V899" i="1"/>
  <c r="W899" i="1" s="1"/>
  <c r="AV899" i="1" s="1"/>
  <c r="V897" i="1"/>
  <c r="W897" i="1" s="1"/>
  <c r="AV897" i="1" s="1"/>
  <c r="V898" i="1"/>
  <c r="W898" i="1" s="1"/>
  <c r="AV898" i="1" s="1"/>
  <c r="V886" i="1"/>
  <c r="W886" i="1" s="1"/>
  <c r="AV886" i="1" s="1"/>
  <c r="V902" i="1"/>
  <c r="W902" i="1" s="1"/>
  <c r="AV902" i="1" s="1"/>
  <c r="V877" i="1"/>
  <c r="W877" i="1" s="1"/>
  <c r="AV877" i="1" s="1"/>
  <c r="V895" i="1"/>
  <c r="W895" i="1" s="1"/>
  <c r="AV895" i="1" s="1"/>
  <c r="V878" i="1"/>
  <c r="W878" i="1" s="1"/>
  <c r="AV878" i="1" s="1"/>
  <c r="V871" i="1"/>
  <c r="W871" i="1" s="1"/>
  <c r="AV871" i="1" s="1"/>
  <c r="V872" i="1"/>
  <c r="W872" i="1" s="1"/>
  <c r="AV872" i="1" s="1"/>
  <c r="V883" i="1"/>
  <c r="W883" i="1" s="1"/>
  <c r="AV883" i="1" s="1"/>
  <c r="V867" i="1"/>
  <c r="W867" i="1" s="1"/>
  <c r="AV867" i="1" s="1"/>
  <c r="V880" i="1"/>
  <c r="W880" i="1" s="1"/>
  <c r="AV880" i="1" s="1"/>
  <c r="V888" i="1"/>
  <c r="W888" i="1" s="1"/>
  <c r="AV888" i="1" s="1"/>
  <c r="V869" i="1"/>
  <c r="W869" i="1" s="1"/>
  <c r="AV869" i="1" s="1"/>
  <c r="V865" i="1"/>
  <c r="W865" i="1" s="1"/>
  <c r="AV865" i="1" s="1"/>
  <c r="V885" i="1"/>
  <c r="W885" i="1" s="1"/>
  <c r="AV885" i="1" s="1"/>
  <c r="V900" i="1"/>
  <c r="W900" i="1" s="1"/>
  <c r="AV900" i="1" s="1"/>
  <c r="V887" i="1"/>
  <c r="W887" i="1" s="1"/>
  <c r="AV887" i="1" s="1"/>
  <c r="V891" i="1"/>
  <c r="W891" i="1" s="1"/>
  <c r="AV891" i="1" s="1"/>
  <c r="V892" i="1"/>
  <c r="W892" i="1" s="1"/>
  <c r="AV892" i="1" s="1"/>
  <c r="V851" i="1"/>
  <c r="W851" i="1" s="1"/>
  <c r="AV851" i="1" s="1"/>
  <c r="V841" i="1"/>
  <c r="W841" i="1" s="1"/>
  <c r="AV841" i="1" s="1"/>
  <c r="V847" i="1"/>
  <c r="W847" i="1" s="1"/>
  <c r="AV847" i="1" s="1"/>
  <c r="V857" i="1"/>
  <c r="W857" i="1" s="1"/>
  <c r="AV857" i="1" s="1"/>
  <c r="V862" i="1"/>
  <c r="W862" i="1" s="1"/>
  <c r="AV862" i="1" s="1"/>
  <c r="V853" i="1"/>
  <c r="W853" i="1" s="1"/>
  <c r="AV853" i="1" s="1"/>
  <c r="V830" i="1"/>
  <c r="W830" i="1" s="1"/>
  <c r="AV830" i="1" s="1"/>
  <c r="V858" i="1"/>
  <c r="W858" i="1" s="1"/>
  <c r="AV858" i="1" s="1"/>
  <c r="V849" i="1"/>
  <c r="W849" i="1" s="1"/>
  <c r="AV849" i="1" s="1"/>
  <c r="V859" i="1"/>
  <c r="W859" i="1" s="1"/>
  <c r="AV859" i="1" s="1"/>
  <c r="V850" i="1"/>
  <c r="W850" i="1" s="1"/>
  <c r="AV850" i="1" s="1"/>
  <c r="V855" i="1"/>
  <c r="W855" i="1" s="1"/>
  <c r="AV855" i="1" s="1"/>
  <c r="V793" i="1"/>
  <c r="W793" i="1" s="1"/>
  <c r="AV793" i="1" s="1"/>
  <c r="V792" i="1"/>
  <c r="W792" i="1" s="1"/>
  <c r="AV792" i="1" s="1"/>
  <c r="V787" i="1"/>
  <c r="W787" i="1" s="1"/>
  <c r="AV787" i="1" s="1"/>
  <c r="V785" i="1"/>
  <c r="W785" i="1" s="1"/>
  <c r="AV785" i="1" s="1"/>
  <c r="V783" i="1"/>
  <c r="W783" i="1" s="1"/>
  <c r="AV783" i="1" s="1"/>
  <c r="V854" i="1"/>
  <c r="W854" i="1" s="1"/>
  <c r="AV854" i="1" s="1"/>
  <c r="V846" i="1"/>
  <c r="W846" i="1" s="1"/>
  <c r="AV846" i="1" s="1"/>
  <c r="V832" i="1"/>
  <c r="W832" i="1" s="1"/>
  <c r="AV832" i="1" s="1"/>
  <c r="V834" i="1"/>
  <c r="W834" i="1" s="1"/>
  <c r="AV834" i="1" s="1"/>
  <c r="V843" i="1"/>
  <c r="W843" i="1" s="1"/>
  <c r="AV843" i="1" s="1"/>
  <c r="V794" i="1"/>
  <c r="W794" i="1" s="1"/>
  <c r="AV794" i="1" s="1"/>
  <c r="V780" i="1"/>
  <c r="W780" i="1" s="1"/>
  <c r="AV780" i="1" s="1"/>
  <c r="V778" i="1"/>
  <c r="W778" i="1" s="1"/>
  <c r="AV778" i="1" s="1"/>
  <c r="V776" i="1"/>
  <c r="W776" i="1" s="1"/>
  <c r="AV776" i="1" s="1"/>
  <c r="V774" i="1"/>
  <c r="W774" i="1" s="1"/>
  <c r="AV774" i="1" s="1"/>
  <c r="V772" i="1"/>
  <c r="W772" i="1" s="1"/>
  <c r="AV772" i="1" s="1"/>
  <c r="V796" i="1"/>
  <c r="W796" i="1" s="1"/>
  <c r="AV796" i="1" s="1"/>
  <c r="V833" i="1"/>
  <c r="W833" i="1" s="1"/>
  <c r="AV833" i="1" s="1"/>
  <c r="V788" i="1"/>
  <c r="W788" i="1" s="1"/>
  <c r="AV788" i="1" s="1"/>
  <c r="V786" i="1"/>
  <c r="W786" i="1" s="1"/>
  <c r="AV786" i="1" s="1"/>
  <c r="V784" i="1"/>
  <c r="W784" i="1" s="1"/>
  <c r="AV784" i="1" s="1"/>
  <c r="V758" i="1"/>
  <c r="V800" i="1"/>
  <c r="W800" i="1" s="1"/>
  <c r="AV800" i="1" s="1"/>
  <c r="V748" i="1"/>
  <c r="W748" i="1" s="1"/>
  <c r="AV748" i="1" s="1"/>
  <c r="V738" i="1"/>
  <c r="W738" i="1" s="1"/>
  <c r="AV738" i="1" s="1"/>
  <c r="V731" i="1"/>
  <c r="W731" i="1" s="1"/>
  <c r="AV731" i="1" s="1"/>
  <c r="V764" i="1"/>
  <c r="W764" i="1" s="1"/>
  <c r="AV764" i="1" s="1"/>
  <c r="V752" i="1"/>
  <c r="W752" i="1" s="1"/>
  <c r="AV752" i="1" s="1"/>
  <c r="V742" i="1"/>
  <c r="W742" i="1" s="1"/>
  <c r="AV742" i="1" s="1"/>
  <c r="V768" i="1"/>
  <c r="W768" i="1" s="1"/>
  <c r="AV768" i="1" s="1"/>
  <c r="V736" i="1"/>
  <c r="W736" i="1" s="1"/>
  <c r="AV736" i="1" s="1"/>
  <c r="V754" i="1"/>
  <c r="W754" i="1" s="1"/>
  <c r="AV754" i="1" s="1"/>
  <c r="V782" i="1"/>
  <c r="W782" i="1" s="1"/>
  <c r="AV782" i="1" s="1"/>
  <c r="V756" i="1"/>
  <c r="W756" i="1" s="1"/>
  <c r="AV756" i="1" s="1"/>
  <c r="V721" i="1"/>
  <c r="W721" i="1" s="1"/>
  <c r="AV721" i="1" s="1"/>
  <c r="V725" i="1"/>
  <c r="W725" i="1" s="1"/>
  <c r="AV725" i="1" s="1"/>
  <c r="V723" i="1"/>
  <c r="W723" i="1" s="1"/>
  <c r="AV723" i="1" s="1"/>
  <c r="V734" i="1"/>
  <c r="W734" i="1" s="1"/>
  <c r="AV734" i="1" s="1"/>
  <c r="V720" i="1"/>
  <c r="W720" i="1" s="1"/>
  <c r="AV720" i="1" s="1"/>
  <c r="V718" i="1"/>
  <c r="W718" i="1" s="1"/>
  <c r="AV718" i="1" s="1"/>
  <c r="V716" i="1"/>
  <c r="W716" i="1" s="1"/>
  <c r="AV716" i="1" s="1"/>
  <c r="V714" i="1"/>
  <c r="W714" i="1" s="1"/>
  <c r="AV714" i="1" s="1"/>
  <c r="V712" i="1"/>
  <c r="W712" i="1" s="1"/>
  <c r="AV712" i="1" s="1"/>
  <c r="V710" i="1"/>
  <c r="W710" i="1" s="1"/>
  <c r="AV710" i="1" s="1"/>
  <c r="V708" i="1"/>
  <c r="W708" i="1" s="1"/>
  <c r="AV708" i="1" s="1"/>
  <c r="V706" i="1"/>
  <c r="W706" i="1" s="1"/>
  <c r="AV706" i="1" s="1"/>
  <c r="V704" i="1"/>
  <c r="W704" i="1" s="1"/>
  <c r="AV704" i="1" s="1"/>
  <c r="V727" i="1"/>
  <c r="W727" i="1" s="1"/>
  <c r="AV727" i="1" s="1"/>
  <c r="V729" i="1"/>
  <c r="W729" i="1" s="1"/>
  <c r="AV729" i="1" s="1"/>
  <c r="V700" i="1"/>
  <c r="W700" i="1" s="1"/>
  <c r="AV700" i="1" s="1"/>
  <c r="V690" i="1"/>
  <c r="W690" i="1" s="1"/>
  <c r="AV690" i="1" s="1"/>
  <c r="V682" i="1"/>
  <c r="W682" i="1" s="1"/>
  <c r="AV682" i="1" s="1"/>
  <c r="V674" i="1"/>
  <c r="W674" i="1" s="1"/>
  <c r="AV674" i="1" s="1"/>
  <c r="V699" i="1"/>
  <c r="W699" i="1" s="1"/>
  <c r="AV699" i="1" s="1"/>
  <c r="V689" i="1"/>
  <c r="W689" i="1" s="1"/>
  <c r="AV689" i="1" s="1"/>
  <c r="V681" i="1"/>
  <c r="W681" i="1" s="1"/>
  <c r="AV681" i="1" s="1"/>
  <c r="V673" i="1"/>
  <c r="W673" i="1" s="1"/>
  <c r="AV673" i="1" s="1"/>
  <c r="V702" i="1"/>
  <c r="W702" i="1" s="1"/>
  <c r="AV702" i="1" s="1"/>
  <c r="V688" i="1"/>
  <c r="W688" i="1" s="1"/>
  <c r="AV688" i="1" s="1"/>
  <c r="V680" i="1"/>
  <c r="W680" i="1" s="1"/>
  <c r="AV680" i="1" s="1"/>
  <c r="V698" i="1"/>
  <c r="W698" i="1" s="1"/>
  <c r="AV698" i="1" s="1"/>
  <c r="V694" i="1"/>
  <c r="W694" i="1" s="1"/>
  <c r="AV694" i="1" s="1"/>
  <c r="V686" i="1"/>
  <c r="W686" i="1" s="1"/>
  <c r="AV686" i="1" s="1"/>
  <c r="V678" i="1"/>
  <c r="W678" i="1" s="1"/>
  <c r="AV678" i="1" s="1"/>
  <c r="V697" i="1"/>
  <c r="W697" i="1" s="1"/>
  <c r="AV697" i="1" s="1"/>
  <c r="V693" i="1"/>
  <c r="W693" i="1" s="1"/>
  <c r="AV693" i="1" s="1"/>
  <c r="V685" i="1"/>
  <c r="W685" i="1" s="1"/>
  <c r="AV685" i="1" s="1"/>
  <c r="V677" i="1"/>
  <c r="W677" i="1" s="1"/>
  <c r="AV677" i="1" s="1"/>
  <c r="V675" i="1"/>
  <c r="W675" i="1" s="1"/>
  <c r="AV675" i="1" s="1"/>
  <c r="V655" i="1"/>
  <c r="W655" i="1" s="1"/>
  <c r="AV655" i="1" s="1"/>
  <c r="V646" i="1"/>
  <c r="W646" i="1" s="1"/>
  <c r="AV646" i="1" s="1"/>
  <c r="V644" i="1"/>
  <c r="W644" i="1" s="1"/>
  <c r="AV644" i="1" s="1"/>
  <c r="V642" i="1"/>
  <c r="W642" i="1" s="1"/>
  <c r="AV642" i="1" s="1"/>
  <c r="V640" i="1"/>
  <c r="W640" i="1" s="1"/>
  <c r="AV640" i="1" s="1"/>
  <c r="V638" i="1"/>
  <c r="W638" i="1" s="1"/>
  <c r="AV638" i="1" s="1"/>
  <c r="V691" i="1"/>
  <c r="W691" i="1" s="1"/>
  <c r="AV691" i="1" s="1"/>
  <c r="V671" i="1"/>
  <c r="W671" i="1" s="1"/>
  <c r="AV671" i="1" s="1"/>
  <c r="V665" i="1"/>
  <c r="W665" i="1" s="1"/>
  <c r="AV665" i="1" s="1"/>
  <c r="V663" i="1"/>
  <c r="W663" i="1" s="1"/>
  <c r="AV663" i="1" s="1"/>
  <c r="V657" i="1"/>
  <c r="W657" i="1" s="1"/>
  <c r="AV657" i="1" s="1"/>
  <c r="V653" i="1"/>
  <c r="W653" i="1" s="1"/>
  <c r="AV653" i="1" s="1"/>
  <c r="V661" i="1"/>
  <c r="W661" i="1" s="1"/>
  <c r="AV661" i="1" s="1"/>
  <c r="V649" i="1"/>
  <c r="W649" i="1" s="1"/>
  <c r="AV649" i="1" s="1"/>
  <c r="V683" i="1"/>
  <c r="W683" i="1" s="1"/>
  <c r="AV683" i="1" s="1"/>
  <c r="V614" i="1"/>
  <c r="W614" i="1" s="1"/>
  <c r="AV614" i="1" s="1"/>
  <c r="V610" i="1"/>
  <c r="W610" i="1" s="1"/>
  <c r="AV610" i="1" s="1"/>
  <c r="V602" i="1"/>
  <c r="W602" i="1" s="1"/>
  <c r="AV602" i="1" s="1"/>
  <c r="V600" i="1"/>
  <c r="W600" i="1" s="1"/>
  <c r="AV600" i="1" s="1"/>
  <c r="V598" i="1"/>
  <c r="W598" i="1" s="1"/>
  <c r="AV598" i="1" s="1"/>
  <c r="V596" i="1"/>
  <c r="W596" i="1" s="1"/>
  <c r="AV596" i="1" s="1"/>
  <c r="V594" i="1"/>
  <c r="W594" i="1" s="1"/>
  <c r="AV594" i="1" s="1"/>
  <c r="V592" i="1"/>
  <c r="W592" i="1" s="1"/>
  <c r="AV592" i="1" s="1"/>
  <c r="V590" i="1"/>
  <c r="W590" i="1" s="1"/>
  <c r="AV590" i="1" s="1"/>
  <c r="V588" i="1"/>
  <c r="W588" i="1" s="1"/>
  <c r="AV588" i="1" s="1"/>
  <c r="V636" i="1"/>
  <c r="W636" i="1" s="1"/>
  <c r="AV636" i="1" s="1"/>
  <c r="V618" i="1"/>
  <c r="W618" i="1" s="1"/>
  <c r="AV618" i="1" s="1"/>
  <c r="V608" i="1"/>
  <c r="W608" i="1" s="1"/>
  <c r="AV608" i="1" s="1"/>
  <c r="V630" i="1"/>
  <c r="W630" i="1" s="1"/>
  <c r="AV630" i="1" s="1"/>
  <c r="V616" i="1"/>
  <c r="W616" i="1" s="1"/>
  <c r="AV616" i="1" s="1"/>
  <c r="V659" i="1"/>
  <c r="W659" i="1" s="1"/>
  <c r="AV659" i="1" s="1"/>
  <c r="V634" i="1"/>
  <c r="W634" i="1" s="1"/>
  <c r="AV634" i="1" s="1"/>
  <c r="V573" i="1"/>
  <c r="W573" i="1" s="1"/>
  <c r="AV573" i="1" s="1"/>
  <c r="V567" i="1"/>
  <c r="W567" i="1" s="1"/>
  <c r="AV567" i="1" s="1"/>
  <c r="V559" i="1"/>
  <c r="W559" i="1" s="1"/>
  <c r="AV559" i="1" s="1"/>
  <c r="V566" i="1"/>
  <c r="W566" i="1" s="1"/>
  <c r="AV566" i="1" s="1"/>
  <c r="V558" i="1"/>
  <c r="W558" i="1" s="1"/>
  <c r="AV558" i="1" s="1"/>
  <c r="V577" i="1"/>
  <c r="W577" i="1" s="1"/>
  <c r="AV577" i="1" s="1"/>
  <c r="V564" i="1"/>
  <c r="W564" i="1" s="1"/>
  <c r="AV564" i="1" s="1"/>
  <c r="V556" i="1"/>
  <c r="W556" i="1" s="1"/>
  <c r="AV556" i="1" s="1"/>
  <c r="V551" i="1"/>
  <c r="W551" i="1" s="1"/>
  <c r="AV551" i="1" s="1"/>
  <c r="V549" i="1"/>
  <c r="W549" i="1" s="1"/>
  <c r="AV549" i="1" s="1"/>
  <c r="V547" i="1"/>
  <c r="W547" i="1" s="1"/>
  <c r="AV547" i="1" s="1"/>
  <c r="V545" i="1"/>
  <c r="W545" i="1" s="1"/>
  <c r="AV545" i="1" s="1"/>
  <c r="V543" i="1"/>
  <c r="W543" i="1" s="1"/>
  <c r="AV543" i="1" s="1"/>
  <c r="V541" i="1"/>
  <c r="W541" i="1" s="1"/>
  <c r="AV541" i="1" s="1"/>
  <c r="V575" i="1"/>
  <c r="W575" i="1" s="1"/>
  <c r="AV575" i="1" s="1"/>
  <c r="V570" i="1"/>
  <c r="W570" i="1" s="1"/>
  <c r="AV570" i="1" s="1"/>
  <c r="V562" i="1"/>
  <c r="W562" i="1" s="1"/>
  <c r="AV562" i="1" s="1"/>
  <c r="V554" i="1"/>
  <c r="W554" i="1" s="1"/>
  <c r="AV554" i="1" s="1"/>
  <c r="V605" i="1"/>
  <c r="W605" i="1" s="1"/>
  <c r="AV605" i="1" s="1"/>
  <c r="V537" i="1"/>
  <c r="W537" i="1" s="1"/>
  <c r="AV537" i="1" s="1"/>
  <c r="V539" i="1"/>
  <c r="W539" i="1" s="1"/>
  <c r="AV539" i="1" s="1"/>
  <c r="V535" i="1"/>
  <c r="W535" i="1" s="1"/>
  <c r="AV535" i="1" s="1"/>
  <c r="V533" i="1"/>
  <c r="W533" i="1" s="1"/>
  <c r="AV533" i="1" s="1"/>
  <c r="V482" i="1"/>
  <c r="W482" i="1" s="1"/>
  <c r="AV482" i="1" s="1"/>
  <c r="V474" i="1"/>
  <c r="W474" i="1" s="1"/>
  <c r="AV474" i="1" s="1"/>
  <c r="V480" i="1"/>
  <c r="W480" i="1" s="1"/>
  <c r="AV480" i="1" s="1"/>
  <c r="V472" i="1"/>
  <c r="W472" i="1" s="1"/>
  <c r="AV472" i="1" s="1"/>
  <c r="V529" i="1"/>
  <c r="W529" i="1" s="1"/>
  <c r="AV529" i="1" s="1"/>
  <c r="V477" i="1"/>
  <c r="W477" i="1" s="1"/>
  <c r="AV477" i="1" s="1"/>
  <c r="V478" i="1"/>
  <c r="W478" i="1" s="1"/>
  <c r="AV478" i="1" s="1"/>
  <c r="V485" i="1"/>
  <c r="W485" i="1" s="1"/>
  <c r="AV485" i="1" s="1"/>
  <c r="V470" i="1"/>
  <c r="W470" i="1" s="1"/>
  <c r="AV470" i="1" s="1"/>
  <c r="V445" i="1"/>
  <c r="W445" i="1" s="1"/>
  <c r="AV445" i="1" s="1"/>
  <c r="V486" i="1"/>
  <c r="W486" i="1" s="1"/>
  <c r="AV486" i="1" s="1"/>
  <c r="V442" i="1"/>
  <c r="W442" i="1" s="1"/>
  <c r="AV442" i="1" s="1"/>
  <c r="V426" i="1"/>
  <c r="W426" i="1" s="1"/>
  <c r="AV426" i="1" s="1"/>
  <c r="V410" i="1"/>
  <c r="W410" i="1" s="1"/>
  <c r="AV410" i="1" s="1"/>
  <c r="V440" i="1"/>
  <c r="W440" i="1" s="1"/>
  <c r="AV440" i="1" s="1"/>
  <c r="V424" i="1"/>
  <c r="W424" i="1" s="1"/>
  <c r="AV424" i="1" s="1"/>
  <c r="V408" i="1"/>
  <c r="W408" i="1" s="1"/>
  <c r="AV408" i="1" s="1"/>
  <c r="V438" i="1"/>
  <c r="W438" i="1" s="1"/>
  <c r="AV438" i="1" s="1"/>
  <c r="V422" i="1"/>
  <c r="W422" i="1" s="1"/>
  <c r="AV422" i="1" s="1"/>
  <c r="V382" i="1"/>
  <c r="W382" i="1" s="1"/>
  <c r="AV382" i="1" s="1"/>
  <c r="V363" i="1"/>
  <c r="W363" i="1" s="1"/>
  <c r="AV363" i="1" s="1"/>
  <c r="V355" i="1"/>
  <c r="W355" i="1" s="1"/>
  <c r="AV355" i="1" s="1"/>
  <c r="V436" i="1"/>
  <c r="W436" i="1" s="1"/>
  <c r="AV436" i="1" s="1"/>
  <c r="V420" i="1"/>
  <c r="W420" i="1" s="1"/>
  <c r="AV420" i="1" s="1"/>
  <c r="V396" i="1"/>
  <c r="W396" i="1" s="1"/>
  <c r="AV396" i="1" s="1"/>
  <c r="V434" i="1"/>
  <c r="W434" i="1" s="1"/>
  <c r="AV434" i="1" s="1"/>
  <c r="V418" i="1"/>
  <c r="W418" i="1" s="1"/>
  <c r="AV418" i="1" s="1"/>
  <c r="V406" i="1"/>
  <c r="W406" i="1" s="1"/>
  <c r="AV406" i="1" s="1"/>
  <c r="V398" i="1"/>
  <c r="W398" i="1" s="1"/>
  <c r="AV398" i="1" s="1"/>
  <c r="V392" i="1"/>
  <c r="W392" i="1" s="1"/>
  <c r="AV392" i="1" s="1"/>
  <c r="V430" i="1"/>
  <c r="W430" i="1" s="1"/>
  <c r="AV430" i="1" s="1"/>
  <c r="V414" i="1"/>
  <c r="W414" i="1" s="1"/>
  <c r="AV414" i="1" s="1"/>
  <c r="V402" i="1"/>
  <c r="W402" i="1" s="1"/>
  <c r="AV402" i="1" s="1"/>
  <c r="V394" i="1"/>
  <c r="W394" i="1" s="1"/>
  <c r="AV394" i="1" s="1"/>
  <c r="V469" i="1"/>
  <c r="W469" i="1" s="1"/>
  <c r="AV469" i="1" s="1"/>
  <c r="V428" i="1"/>
  <c r="W428" i="1" s="1"/>
  <c r="AV428" i="1" s="1"/>
  <c r="V412" i="1"/>
  <c r="W412" i="1" s="1"/>
  <c r="AV412" i="1" s="1"/>
  <c r="V404" i="1"/>
  <c r="W404" i="1" s="1"/>
  <c r="AV404" i="1" s="1"/>
  <c r="V380" i="1"/>
  <c r="W380" i="1" s="1"/>
  <c r="AV380" i="1" s="1"/>
  <c r="V368" i="1"/>
  <c r="W368" i="1" s="1"/>
  <c r="AV368" i="1" s="1"/>
  <c r="V366" i="1"/>
  <c r="W366" i="1" s="1"/>
  <c r="AV366" i="1" s="1"/>
  <c r="V358" i="1"/>
  <c r="W358" i="1" s="1"/>
  <c r="AV358" i="1" s="1"/>
  <c r="V432" i="1"/>
  <c r="W432" i="1" s="1"/>
  <c r="AV432" i="1" s="1"/>
  <c r="V301" i="1"/>
  <c r="W301" i="1" s="1"/>
  <c r="AV301" i="1" s="1"/>
  <c r="V295" i="1"/>
  <c r="W295" i="1" s="1"/>
  <c r="AV295" i="1" s="1"/>
  <c r="V360" i="1"/>
  <c r="W360" i="1" s="1"/>
  <c r="AV360" i="1" s="1"/>
  <c r="V416" i="1"/>
  <c r="W416" i="1" s="1"/>
  <c r="AV416" i="1" s="1"/>
  <c r="V299" i="1"/>
  <c r="W299" i="1" s="1"/>
  <c r="AV299" i="1" s="1"/>
  <c r="V289" i="1"/>
  <c r="W289" i="1" s="1"/>
  <c r="AV289" i="1" s="1"/>
  <c r="V282" i="1"/>
  <c r="W282" i="1" s="1"/>
  <c r="AV282" i="1" s="1"/>
  <c r="V280" i="1"/>
  <c r="W280" i="1" s="1"/>
  <c r="AV280" i="1" s="1"/>
  <c r="V278" i="1"/>
  <c r="W278" i="1" s="1"/>
  <c r="AV278" i="1" s="1"/>
  <c r="V276" i="1"/>
  <c r="W276" i="1" s="1"/>
  <c r="AV276" i="1" s="1"/>
  <c r="V274" i="1"/>
  <c r="W274" i="1" s="1"/>
  <c r="AV274" i="1" s="1"/>
  <c r="V272" i="1"/>
  <c r="W272" i="1" s="1"/>
  <c r="AV272" i="1" s="1"/>
  <c r="V270" i="1"/>
  <c r="W270" i="1" s="1"/>
  <c r="AV270" i="1" s="1"/>
  <c r="V268" i="1"/>
  <c r="W268" i="1" s="1"/>
  <c r="AV268" i="1" s="1"/>
  <c r="V266" i="1"/>
  <c r="W266" i="1" s="1"/>
  <c r="AV266" i="1" s="1"/>
  <c r="V264" i="1"/>
  <c r="W264" i="1" s="1"/>
  <c r="AV264" i="1" s="1"/>
  <c r="V262" i="1"/>
  <c r="W262" i="1" s="1"/>
  <c r="AV262" i="1" s="1"/>
  <c r="V260" i="1"/>
  <c r="W260" i="1" s="1"/>
  <c r="AV260" i="1" s="1"/>
  <c r="V258" i="1"/>
  <c r="W258" i="1" s="1"/>
  <c r="AV258" i="1" s="1"/>
  <c r="V256" i="1"/>
  <c r="W256" i="1" s="1"/>
  <c r="AV256" i="1" s="1"/>
  <c r="V254" i="1"/>
  <c r="W254" i="1" s="1"/>
  <c r="AV254" i="1" s="1"/>
  <c r="V252" i="1"/>
  <c r="W252" i="1" s="1"/>
  <c r="AV252" i="1" s="1"/>
  <c r="V250" i="1"/>
  <c r="W250" i="1" s="1"/>
  <c r="AV250" i="1" s="1"/>
  <c r="V248" i="1"/>
  <c r="W248" i="1" s="1"/>
  <c r="AV248" i="1" s="1"/>
  <c r="V246" i="1"/>
  <c r="W246" i="1" s="1"/>
  <c r="AV246" i="1" s="1"/>
  <c r="V244" i="1"/>
  <c r="W244" i="1" s="1"/>
  <c r="AV244" i="1" s="1"/>
  <c r="V242" i="1"/>
  <c r="W242" i="1" s="1"/>
  <c r="AV242" i="1" s="1"/>
  <c r="V240" i="1"/>
  <c r="W240" i="1" s="1"/>
  <c r="AV240" i="1" s="1"/>
  <c r="V238" i="1"/>
  <c r="W238" i="1" s="1"/>
  <c r="AV238" i="1" s="1"/>
  <c r="V236" i="1"/>
  <c r="W236" i="1" s="1"/>
  <c r="AV236" i="1" s="1"/>
  <c r="V234" i="1"/>
  <c r="W234" i="1" s="1"/>
  <c r="AV234" i="1" s="1"/>
  <c r="V232" i="1"/>
  <c r="W232" i="1" s="1"/>
  <c r="AV232" i="1" s="1"/>
  <c r="V230" i="1"/>
  <c r="W230" i="1" s="1"/>
  <c r="AV230" i="1" s="1"/>
  <c r="V228" i="1"/>
  <c r="W228" i="1" s="1"/>
  <c r="AV228" i="1" s="1"/>
  <c r="V400" i="1"/>
  <c r="W400" i="1" s="1"/>
  <c r="AV400" i="1" s="1"/>
  <c r="V384" i="1"/>
  <c r="W384" i="1" s="1"/>
  <c r="AV384" i="1" s="1"/>
  <c r="V352" i="1"/>
  <c r="W352" i="1" s="1"/>
  <c r="AV352" i="1" s="1"/>
  <c r="V213" i="1"/>
  <c r="W213" i="1" s="1"/>
  <c r="AV213" i="1" s="1"/>
  <c r="V205" i="1"/>
  <c r="W205" i="1" s="1"/>
  <c r="AV205" i="1" s="1"/>
  <c r="V218" i="1"/>
  <c r="W218" i="1" s="1"/>
  <c r="AV218" i="1" s="1"/>
  <c r="V212" i="1"/>
  <c r="W212" i="1" s="1"/>
  <c r="AV212" i="1" s="1"/>
  <c r="V204" i="1"/>
  <c r="W204" i="1" s="1"/>
  <c r="AV204" i="1" s="1"/>
  <c r="V197" i="1"/>
  <c r="W197" i="1" s="1"/>
  <c r="AV197" i="1" s="1"/>
  <c r="V195" i="1"/>
  <c r="W195" i="1" s="1"/>
  <c r="AV195" i="1" s="1"/>
  <c r="V193" i="1"/>
  <c r="W193" i="1" s="1"/>
  <c r="AV193" i="1" s="1"/>
  <c r="V191" i="1"/>
  <c r="W191" i="1" s="1"/>
  <c r="AV191" i="1" s="1"/>
  <c r="V189" i="1"/>
  <c r="W189" i="1" s="1"/>
  <c r="AV189" i="1" s="1"/>
  <c r="V187" i="1"/>
  <c r="W187" i="1" s="1"/>
  <c r="AV187" i="1" s="1"/>
  <c r="V185" i="1"/>
  <c r="W185" i="1" s="1"/>
  <c r="AV185" i="1" s="1"/>
  <c r="V183" i="1"/>
  <c r="W183" i="1" s="1"/>
  <c r="AV183" i="1" s="1"/>
  <c r="V181" i="1"/>
  <c r="W181" i="1" s="1"/>
  <c r="AV181" i="1" s="1"/>
  <c r="V179" i="1"/>
  <c r="W179" i="1" s="1"/>
  <c r="AV179" i="1" s="1"/>
  <c r="V177" i="1"/>
  <c r="W177" i="1" s="1"/>
  <c r="AV177" i="1" s="1"/>
  <c r="V175" i="1"/>
  <c r="W175" i="1" s="1"/>
  <c r="AV175" i="1" s="1"/>
  <c r="V173" i="1"/>
  <c r="W173" i="1" s="1"/>
  <c r="AV173" i="1" s="1"/>
  <c r="V171" i="1"/>
  <c r="W171" i="1" s="1"/>
  <c r="AV171" i="1" s="1"/>
  <c r="V169" i="1"/>
  <c r="W169" i="1" s="1"/>
  <c r="AV169" i="1" s="1"/>
  <c r="V285" i="1"/>
  <c r="W285" i="1" s="1"/>
  <c r="AV285" i="1" s="1"/>
  <c r="V224" i="1"/>
  <c r="W224" i="1" s="1"/>
  <c r="AV224" i="1" s="1"/>
  <c r="V226" i="1"/>
  <c r="W226" i="1" s="1"/>
  <c r="AV226" i="1" s="1"/>
  <c r="V214" i="1"/>
  <c r="W214" i="1" s="1"/>
  <c r="AV214" i="1" s="1"/>
  <c r="V206" i="1"/>
  <c r="W206" i="1" s="1"/>
  <c r="AV206" i="1" s="1"/>
  <c r="V188" i="1"/>
  <c r="W188" i="1" s="1"/>
  <c r="AV188" i="1" s="1"/>
  <c r="V180" i="1"/>
  <c r="W180" i="1" s="1"/>
  <c r="AV180" i="1" s="1"/>
  <c r="V172" i="1"/>
  <c r="W172" i="1" s="1"/>
  <c r="AV172" i="1" s="1"/>
  <c r="V148" i="1"/>
  <c r="W148" i="1" s="1"/>
  <c r="AV148" i="1" s="1"/>
  <c r="V144" i="1"/>
  <c r="W144" i="1" s="1"/>
  <c r="AV144" i="1" s="1"/>
  <c r="V136" i="1"/>
  <c r="W136" i="1" s="1"/>
  <c r="AV136" i="1" s="1"/>
  <c r="V133" i="1"/>
  <c r="W133" i="1" s="1"/>
  <c r="AV133" i="1" s="1"/>
  <c r="V129" i="1"/>
  <c r="W129" i="1" s="1"/>
  <c r="AV129" i="1" s="1"/>
  <c r="V125" i="1"/>
  <c r="W125" i="1" s="1"/>
  <c r="AV125" i="1" s="1"/>
  <c r="V121" i="1"/>
  <c r="W121" i="1" s="1"/>
  <c r="AV121" i="1" s="1"/>
  <c r="V117" i="1"/>
  <c r="W117" i="1" s="1"/>
  <c r="AV117" i="1" s="1"/>
  <c r="V107" i="1"/>
  <c r="W107" i="1" s="1"/>
  <c r="AV107" i="1" s="1"/>
  <c r="V186" i="1"/>
  <c r="W186" i="1" s="1"/>
  <c r="AV186" i="1" s="1"/>
  <c r="V178" i="1"/>
  <c r="W178" i="1" s="1"/>
  <c r="AV178" i="1" s="1"/>
  <c r="V170" i="1"/>
  <c r="W170" i="1" s="1"/>
  <c r="AV170" i="1" s="1"/>
  <c r="V196" i="1"/>
  <c r="W196" i="1" s="1"/>
  <c r="AV196" i="1" s="1"/>
  <c r="V194" i="1"/>
  <c r="W194" i="1" s="1"/>
  <c r="AV194" i="1" s="1"/>
  <c r="V138" i="1"/>
  <c r="W138" i="1" s="1"/>
  <c r="AV138" i="1" s="1"/>
  <c r="V112" i="1"/>
  <c r="W112" i="1" s="1"/>
  <c r="AV112" i="1" s="1"/>
  <c r="V192" i="1"/>
  <c r="W192" i="1" s="1"/>
  <c r="AV192" i="1" s="1"/>
  <c r="V184" i="1"/>
  <c r="W184" i="1" s="1"/>
  <c r="AV184" i="1" s="1"/>
  <c r="V176" i="1"/>
  <c r="W176" i="1" s="1"/>
  <c r="AV176" i="1" s="1"/>
  <c r="V168" i="1"/>
  <c r="W168" i="1" s="1"/>
  <c r="AV168" i="1" s="1"/>
  <c r="V190" i="1"/>
  <c r="W190" i="1" s="1"/>
  <c r="AV190" i="1" s="1"/>
  <c r="V182" i="1"/>
  <c r="W182" i="1" s="1"/>
  <c r="AV182" i="1" s="1"/>
  <c r="V174" i="1"/>
  <c r="W174" i="1" s="1"/>
  <c r="AV174" i="1" s="1"/>
  <c r="V146" i="1"/>
  <c r="W146" i="1" s="1"/>
  <c r="AV146" i="1" s="1"/>
  <c r="V303" i="1"/>
  <c r="W303" i="1" s="1"/>
  <c r="AV303" i="1" s="1"/>
  <c r="V108" i="1"/>
  <c r="W108" i="1" s="1"/>
  <c r="AV108" i="1" s="1"/>
  <c r="V158" i="1"/>
  <c r="W158" i="1" s="1"/>
  <c r="AV158" i="1" s="1"/>
  <c r="V110" i="1"/>
  <c r="W110" i="1" s="1"/>
  <c r="AV110" i="1" s="1"/>
  <c r="V216" i="1"/>
  <c r="W216" i="1" s="1"/>
  <c r="AV216" i="1" s="1"/>
  <c r="V208" i="1"/>
  <c r="W208" i="1" s="1"/>
  <c r="AV208" i="1" s="1"/>
  <c r="V164" i="1"/>
  <c r="W164" i="1" s="1"/>
  <c r="AV164" i="1" s="1"/>
  <c r="V38" i="1"/>
  <c r="W38" i="1" s="1"/>
  <c r="AV38" i="1" s="1"/>
  <c r="V200" i="1"/>
  <c r="W200" i="1" s="1"/>
  <c r="AV200" i="1" s="1"/>
  <c r="V160" i="1"/>
  <c r="W160" i="1" s="1"/>
  <c r="AV160" i="1" s="1"/>
  <c r="V156" i="1"/>
  <c r="W156" i="1" s="1"/>
  <c r="AV156" i="1" s="1"/>
  <c r="V162" i="1"/>
  <c r="W162" i="1" s="1"/>
  <c r="AV162" i="1" s="1"/>
  <c r="V36" i="1"/>
  <c r="W36" i="1" s="1"/>
  <c r="AV36" i="1" s="1"/>
  <c r="V166" i="1"/>
  <c r="W166" i="1" s="1"/>
  <c r="AV166" i="1" s="1"/>
  <c r="V10" i="1"/>
  <c r="W10" i="1" s="1"/>
  <c r="AV10" i="1" s="1"/>
  <c r="V25" i="1"/>
  <c r="W25" i="1" s="1"/>
  <c r="AV25" i="1" s="1"/>
  <c r="V26" i="1"/>
  <c r="W26" i="1" s="1"/>
  <c r="AV26" i="1" s="1"/>
  <c r="V37" i="1"/>
  <c r="W37" i="1" s="1"/>
  <c r="AV37" i="1" s="1"/>
  <c r="V13" i="1"/>
  <c r="W13" i="1" s="1"/>
  <c r="AV13" i="1" s="1"/>
  <c r="V14" i="1"/>
  <c r="W14" i="1" s="1"/>
  <c r="AV14" i="1" s="1"/>
  <c r="V29" i="1"/>
  <c r="W29" i="1" s="1"/>
  <c r="AV29" i="1" s="1"/>
  <c r="V30" i="1"/>
  <c r="W30" i="1" s="1"/>
  <c r="AV30" i="1" s="1"/>
  <c r="V32" i="1"/>
  <c r="W32" i="1" s="1"/>
  <c r="AV32" i="1" s="1"/>
  <c r="V34" i="1"/>
  <c r="W34" i="1" s="1"/>
  <c r="AV34" i="1" s="1"/>
  <c r="V39" i="1"/>
  <c r="W39" i="1" s="1"/>
  <c r="AV39" i="1" s="1"/>
  <c r="V44" i="1"/>
  <c r="W44" i="1" s="1"/>
  <c r="AV44" i="1" s="1"/>
  <c r="V53" i="1"/>
  <c r="W53" i="1" s="1"/>
  <c r="AV53" i="1" s="1"/>
  <c r="V45" i="1"/>
  <c r="W45" i="1" s="1"/>
  <c r="AV45" i="1" s="1"/>
  <c r="V17" i="1"/>
  <c r="W17" i="1" s="1"/>
  <c r="AV17" i="1" s="1"/>
  <c r="V18" i="1"/>
  <c r="W18" i="1" s="1"/>
  <c r="AV18" i="1" s="1"/>
  <c r="V20" i="1"/>
  <c r="W20" i="1" s="1"/>
  <c r="AV20" i="1" s="1"/>
  <c r="V41" i="1"/>
  <c r="W41" i="1" s="1"/>
  <c r="AV41" i="1" s="1"/>
  <c r="V50" i="1"/>
  <c r="W50" i="1" s="1"/>
  <c r="AV50" i="1" s="1"/>
  <c r="V59" i="1"/>
  <c r="W59" i="1" s="1"/>
  <c r="AV59" i="1" s="1"/>
  <c r="V19" i="1"/>
  <c r="W19" i="1" s="1"/>
  <c r="AV19" i="1" s="1"/>
  <c r="V21" i="1"/>
  <c r="W21" i="1" s="1"/>
  <c r="AV21" i="1" s="1"/>
  <c r="V46" i="1"/>
  <c r="W46" i="1" s="1"/>
  <c r="AV46" i="1" s="1"/>
  <c r="V55" i="1"/>
  <c r="W55" i="1" s="1"/>
  <c r="AV55" i="1" s="1"/>
  <c r="V35" i="1"/>
  <c r="W35" i="1" s="1"/>
  <c r="AV35" i="1" s="1"/>
  <c r="V54" i="1"/>
  <c r="W54" i="1" s="1"/>
  <c r="AV54" i="1" s="1"/>
  <c r="V22" i="1"/>
  <c r="W22" i="1" s="1"/>
  <c r="AV22" i="1" s="1"/>
  <c r="V8" i="1"/>
  <c r="W8" i="1" s="1"/>
  <c r="V23" i="1"/>
  <c r="W23" i="1" s="1"/>
  <c r="AV23" i="1" s="1"/>
  <c r="V24" i="1"/>
  <c r="W24" i="1" s="1"/>
  <c r="AV24" i="1" s="1"/>
  <c r="V42" i="1"/>
  <c r="W42" i="1" s="1"/>
  <c r="AV42" i="1" s="1"/>
  <c r="V51" i="1"/>
  <c r="W51" i="1" s="1"/>
  <c r="AV51" i="1" s="1"/>
  <c r="V56" i="1"/>
  <c r="W56" i="1" s="1"/>
  <c r="AV56" i="1" s="1"/>
  <c r="V60" i="1"/>
  <c r="W60" i="1" s="1"/>
  <c r="AV60" i="1" s="1"/>
  <c r="V9" i="1"/>
  <c r="W9" i="1" s="1"/>
  <c r="AV9" i="1" s="1"/>
  <c r="V47" i="1"/>
  <c r="W47" i="1" s="1"/>
  <c r="AV47" i="1" s="1"/>
  <c r="V52" i="1"/>
  <c r="W52" i="1" s="1"/>
  <c r="AV52" i="1" s="1"/>
  <c r="V86" i="1"/>
  <c r="W86" i="1" s="1"/>
  <c r="AV86" i="1" s="1"/>
  <c r="V94" i="1"/>
  <c r="W94" i="1" s="1"/>
  <c r="AV94" i="1" s="1"/>
  <c r="V109" i="1"/>
  <c r="W109" i="1" s="1"/>
  <c r="AV109" i="1" s="1"/>
  <c r="V150" i="1"/>
  <c r="W150" i="1" s="1"/>
  <c r="AV150" i="1" s="1"/>
  <c r="V62" i="1"/>
  <c r="W62" i="1" s="1"/>
  <c r="AV62" i="1" s="1"/>
  <c r="M66" i="1"/>
  <c r="V68" i="1"/>
  <c r="W68" i="1" s="1"/>
  <c r="AV68" i="1" s="1"/>
  <c r="M72" i="1"/>
  <c r="V76" i="1"/>
  <c r="W76" i="1" s="1"/>
  <c r="AV76" i="1" s="1"/>
  <c r="V78" i="1"/>
  <c r="W78" i="1" s="1"/>
  <c r="AV78" i="1" s="1"/>
  <c r="M79" i="1"/>
  <c r="V81" i="1"/>
  <c r="W81" i="1" s="1"/>
  <c r="AV81" i="1" s="1"/>
  <c r="V85" i="1"/>
  <c r="W85" i="1" s="1"/>
  <c r="AV85" i="1" s="1"/>
  <c r="V89" i="1"/>
  <c r="W89" i="1" s="1"/>
  <c r="AV89" i="1" s="1"/>
  <c r="V93" i="1"/>
  <c r="W93" i="1" s="1"/>
  <c r="AV93" i="1" s="1"/>
  <c r="V97" i="1"/>
  <c r="W97" i="1" s="1"/>
  <c r="AV97" i="1" s="1"/>
  <c r="V102" i="1"/>
  <c r="W102" i="1" s="1"/>
  <c r="AV102" i="1" s="1"/>
  <c r="V152" i="1"/>
  <c r="W152" i="1" s="1"/>
  <c r="AV152" i="1" s="1"/>
  <c r="V98" i="1"/>
  <c r="W98" i="1" s="1"/>
  <c r="AV98" i="1" s="1"/>
  <c r="M36" i="1"/>
  <c r="M41" i="1"/>
  <c r="M45" i="1"/>
  <c r="M49" i="1"/>
  <c r="M53" i="1"/>
  <c r="M57" i="1"/>
  <c r="V61" i="1"/>
  <c r="W61" i="1" s="1"/>
  <c r="AV61" i="1" s="1"/>
  <c r="M65" i="1"/>
  <c r="M69" i="1"/>
  <c r="V73" i="1"/>
  <c r="W73" i="1" s="1"/>
  <c r="AV73" i="1" s="1"/>
  <c r="M77" i="1"/>
  <c r="V104" i="1"/>
  <c r="W104" i="1" s="1"/>
  <c r="AV104" i="1" s="1"/>
  <c r="V113" i="1"/>
  <c r="W113" i="1" s="1"/>
  <c r="AV113" i="1" s="1"/>
  <c r="M250" i="1"/>
  <c r="V106" i="1"/>
  <c r="W106" i="1" s="1"/>
  <c r="AV106" i="1" s="1"/>
  <c r="M33" i="1"/>
  <c r="M38" i="1"/>
  <c r="M40" i="1"/>
  <c r="M44" i="1"/>
  <c r="M48" i="1"/>
  <c r="M52" i="1"/>
  <c r="M56" i="1"/>
  <c r="M63" i="1"/>
  <c r="V67" i="1"/>
  <c r="W67" i="1" s="1"/>
  <c r="AV67" i="1" s="1"/>
  <c r="M71" i="1"/>
  <c r="V75" i="1"/>
  <c r="W75" i="1" s="1"/>
  <c r="AV75" i="1" s="1"/>
  <c r="V116" i="1"/>
  <c r="W116" i="1" s="1"/>
  <c r="AV116" i="1" s="1"/>
  <c r="V118" i="1"/>
  <c r="W118" i="1" s="1"/>
  <c r="AV118" i="1" s="1"/>
  <c r="M120" i="1"/>
  <c r="V124" i="1"/>
  <c r="W124" i="1" s="1"/>
  <c r="AV124" i="1" s="1"/>
  <c r="V126" i="1"/>
  <c r="W126" i="1" s="1"/>
  <c r="AV126" i="1" s="1"/>
  <c r="M128" i="1"/>
  <c r="V132" i="1"/>
  <c r="W132" i="1" s="1"/>
  <c r="AV132" i="1" s="1"/>
  <c r="V134" i="1"/>
  <c r="W134" i="1" s="1"/>
  <c r="AV134" i="1" s="1"/>
  <c r="V142" i="1"/>
  <c r="W142" i="1" s="1"/>
  <c r="AV142" i="1" s="1"/>
  <c r="M239" i="1"/>
  <c r="V82" i="1"/>
  <c r="W82" i="1" s="1"/>
  <c r="AV82" i="1" s="1"/>
  <c r="V131" i="1"/>
  <c r="W131" i="1" s="1"/>
  <c r="AV131" i="1" s="1"/>
  <c r="M39" i="1"/>
  <c r="M61" i="1"/>
  <c r="M62" i="1"/>
  <c r="V66" i="1"/>
  <c r="W66" i="1" s="1"/>
  <c r="AV66" i="1" s="1"/>
  <c r="M68" i="1"/>
  <c r="V72" i="1"/>
  <c r="W72" i="1" s="1"/>
  <c r="AV72" i="1" s="1"/>
  <c r="M76" i="1"/>
  <c r="V79" i="1"/>
  <c r="W79" i="1" s="1"/>
  <c r="AV79" i="1" s="1"/>
  <c r="V83" i="1"/>
  <c r="W83" i="1" s="1"/>
  <c r="AV83" i="1" s="1"/>
  <c r="V87" i="1"/>
  <c r="W87" i="1" s="1"/>
  <c r="AV87" i="1" s="1"/>
  <c r="V91" i="1"/>
  <c r="W91" i="1" s="1"/>
  <c r="AV91" i="1" s="1"/>
  <c r="V95" i="1"/>
  <c r="W95" i="1" s="1"/>
  <c r="AV95" i="1" s="1"/>
  <c r="V99" i="1"/>
  <c r="W99" i="1" s="1"/>
  <c r="AV99" i="1" s="1"/>
  <c r="V111" i="1"/>
  <c r="W111" i="1" s="1"/>
  <c r="AV111" i="1" s="1"/>
  <c r="V140" i="1"/>
  <c r="W140" i="1" s="1"/>
  <c r="AV140" i="1" s="1"/>
  <c r="V70" i="1"/>
  <c r="W70" i="1" s="1"/>
  <c r="AV70" i="1" s="1"/>
  <c r="M74" i="1"/>
  <c r="V123" i="1"/>
  <c r="W123" i="1" s="1"/>
  <c r="AV123" i="1" s="1"/>
  <c r="M43" i="1"/>
  <c r="M47" i="1"/>
  <c r="M51" i="1"/>
  <c r="M55" i="1"/>
  <c r="M59" i="1"/>
  <c r="V65" i="1"/>
  <c r="W65" i="1" s="1"/>
  <c r="AV65" i="1" s="1"/>
  <c r="V69" i="1"/>
  <c r="W69" i="1" s="1"/>
  <c r="AV69" i="1" s="1"/>
  <c r="M73" i="1"/>
  <c r="V77" i="1"/>
  <c r="W77" i="1" s="1"/>
  <c r="AV77" i="1" s="1"/>
  <c r="V101" i="1"/>
  <c r="W101" i="1" s="1"/>
  <c r="AV101" i="1" s="1"/>
  <c r="V154" i="1"/>
  <c r="W154" i="1" s="1"/>
  <c r="AV154" i="1" s="1"/>
  <c r="V64" i="1"/>
  <c r="W64" i="1" s="1"/>
  <c r="AV64" i="1" s="1"/>
  <c r="M70" i="1"/>
  <c r="V74" i="1"/>
  <c r="W74" i="1" s="1"/>
  <c r="AV74" i="1" s="1"/>
  <c r="V80" i="1"/>
  <c r="W80" i="1" s="1"/>
  <c r="AV80" i="1" s="1"/>
  <c r="V84" i="1"/>
  <c r="W84" i="1" s="1"/>
  <c r="AV84" i="1" s="1"/>
  <c r="V88" i="1"/>
  <c r="W88" i="1" s="1"/>
  <c r="AV88" i="1" s="1"/>
  <c r="V92" i="1"/>
  <c r="W92" i="1" s="1"/>
  <c r="AV92" i="1" s="1"/>
  <c r="V96" i="1"/>
  <c r="W96" i="1" s="1"/>
  <c r="AV96" i="1" s="1"/>
  <c r="V103" i="1"/>
  <c r="W103" i="1" s="1"/>
  <c r="AV103" i="1" s="1"/>
  <c r="V119" i="1"/>
  <c r="W119" i="1" s="1"/>
  <c r="AV119" i="1" s="1"/>
  <c r="V127" i="1"/>
  <c r="W127" i="1" s="1"/>
  <c r="AV127" i="1" s="1"/>
  <c r="V135" i="1"/>
  <c r="W135" i="1" s="1"/>
  <c r="AV135" i="1" s="1"/>
  <c r="M64" i="1"/>
  <c r="V90" i="1"/>
  <c r="W90" i="1" s="1"/>
  <c r="AV90" i="1" s="1"/>
  <c r="V115" i="1"/>
  <c r="W115" i="1" s="1"/>
  <c r="AV115" i="1" s="1"/>
  <c r="M8" i="1"/>
  <c r="M10" i="1"/>
  <c r="M12" i="1"/>
  <c r="V63" i="1"/>
  <c r="W63" i="1" s="1"/>
  <c r="AV63" i="1" s="1"/>
  <c r="M67" i="1"/>
  <c r="V71" i="1"/>
  <c r="W71" i="1" s="1"/>
  <c r="AV71" i="1" s="1"/>
  <c r="M75" i="1"/>
  <c r="V100" i="1"/>
  <c r="W100" i="1" s="1"/>
  <c r="AV100" i="1" s="1"/>
  <c r="V105" i="1"/>
  <c r="W105" i="1" s="1"/>
  <c r="AV105" i="1" s="1"/>
  <c r="V114" i="1"/>
  <c r="W114" i="1" s="1"/>
  <c r="AV114" i="1" s="1"/>
  <c r="M116" i="1"/>
  <c r="V120" i="1"/>
  <c r="W120" i="1" s="1"/>
  <c r="AV120" i="1" s="1"/>
  <c r="V122" i="1"/>
  <c r="W122" i="1" s="1"/>
  <c r="AV122" i="1" s="1"/>
  <c r="M124" i="1"/>
  <c r="V128" i="1"/>
  <c r="W128" i="1" s="1"/>
  <c r="AV128" i="1" s="1"/>
  <c r="V130" i="1"/>
  <c r="W130" i="1" s="1"/>
  <c r="AV130" i="1" s="1"/>
  <c r="M132" i="1"/>
  <c r="V198" i="1"/>
  <c r="W198" i="1" s="1"/>
  <c r="AV198" i="1" s="1"/>
  <c r="V202" i="1"/>
  <c r="W202" i="1" s="1"/>
  <c r="AV202" i="1" s="1"/>
  <c r="V210" i="1"/>
  <c r="W210" i="1" s="1"/>
  <c r="AV210" i="1" s="1"/>
  <c r="M217" i="1"/>
  <c r="V222" i="1"/>
  <c r="W222" i="1" s="1"/>
  <c r="AV222" i="1" s="1"/>
  <c r="M225" i="1"/>
  <c r="M258" i="1"/>
  <c r="M81" i="1"/>
  <c r="M83" i="1"/>
  <c r="M85" i="1"/>
  <c r="M87" i="1"/>
  <c r="M89" i="1"/>
  <c r="M91" i="1"/>
  <c r="M93" i="1"/>
  <c r="M95" i="1"/>
  <c r="M97" i="1"/>
  <c r="M99" i="1"/>
  <c r="M101" i="1"/>
  <c r="M103" i="1"/>
  <c r="M105" i="1"/>
  <c r="M108" i="1"/>
  <c r="M117" i="1"/>
  <c r="M121" i="1"/>
  <c r="M125" i="1"/>
  <c r="M129" i="1"/>
  <c r="M133" i="1"/>
  <c r="V137" i="1"/>
  <c r="W137" i="1" s="1"/>
  <c r="AV137" i="1" s="1"/>
  <c r="M139" i="1"/>
  <c r="V153" i="1"/>
  <c r="W153" i="1" s="1"/>
  <c r="AV153" i="1" s="1"/>
  <c r="M110" i="1"/>
  <c r="V141" i="1"/>
  <c r="W141" i="1" s="1"/>
  <c r="AV141" i="1" s="1"/>
  <c r="V151" i="1"/>
  <c r="W151" i="1" s="1"/>
  <c r="AV151" i="1" s="1"/>
  <c r="M233" i="1"/>
  <c r="V261" i="1"/>
  <c r="W261" i="1" s="1"/>
  <c r="AV261" i="1" s="1"/>
  <c r="M137" i="1"/>
  <c r="V273" i="1"/>
  <c r="W273" i="1" s="1"/>
  <c r="AV273" i="1" s="1"/>
  <c r="M287" i="1"/>
  <c r="V313" i="1"/>
  <c r="W313" i="1" s="1"/>
  <c r="AV313" i="1" s="1"/>
  <c r="M333" i="1"/>
  <c r="M78" i="1"/>
  <c r="M80" i="1"/>
  <c r="M82" i="1"/>
  <c r="M84" i="1"/>
  <c r="M86" i="1"/>
  <c r="M88" i="1"/>
  <c r="M90" i="1"/>
  <c r="M92" i="1"/>
  <c r="M94" i="1"/>
  <c r="M96" i="1"/>
  <c r="M98" i="1"/>
  <c r="M100" i="1"/>
  <c r="M102" i="1"/>
  <c r="M104" i="1"/>
  <c r="M112" i="1"/>
  <c r="M115" i="1"/>
  <c r="M119" i="1"/>
  <c r="M123" i="1"/>
  <c r="M127" i="1"/>
  <c r="M131" i="1"/>
  <c r="M135" i="1"/>
  <c r="V143" i="1"/>
  <c r="W143" i="1" s="1"/>
  <c r="AV143" i="1" s="1"/>
  <c r="V149" i="1"/>
  <c r="W149" i="1" s="1"/>
  <c r="AV149" i="1" s="1"/>
  <c r="V155" i="1"/>
  <c r="W155" i="1" s="1"/>
  <c r="AV155" i="1" s="1"/>
  <c r="V157" i="1"/>
  <c r="W157" i="1" s="1"/>
  <c r="AV157" i="1" s="1"/>
  <c r="V159" i="1"/>
  <c r="W159" i="1" s="1"/>
  <c r="AV159" i="1" s="1"/>
  <c r="V161" i="1"/>
  <c r="W161" i="1" s="1"/>
  <c r="AV161" i="1" s="1"/>
  <c r="V163" i="1"/>
  <c r="W163" i="1" s="1"/>
  <c r="AV163" i="1" s="1"/>
  <c r="V165" i="1"/>
  <c r="W165" i="1" s="1"/>
  <c r="AV165" i="1" s="1"/>
  <c r="V167" i="1"/>
  <c r="W167" i="1" s="1"/>
  <c r="AV167" i="1" s="1"/>
  <c r="V241" i="1"/>
  <c r="W241" i="1" s="1"/>
  <c r="AV241" i="1" s="1"/>
  <c r="V253" i="1"/>
  <c r="W253" i="1" s="1"/>
  <c r="AV253" i="1" s="1"/>
  <c r="V306" i="1"/>
  <c r="W306" i="1" s="1"/>
  <c r="AV306" i="1" s="1"/>
  <c r="V139" i="1"/>
  <c r="W139" i="1" s="1"/>
  <c r="AV139" i="1" s="1"/>
  <c r="M141" i="1"/>
  <c r="M152" i="1"/>
  <c r="V199" i="1"/>
  <c r="W199" i="1" s="1"/>
  <c r="AV199" i="1" s="1"/>
  <c r="V201" i="1"/>
  <c r="W201" i="1" s="1"/>
  <c r="AV201" i="1" s="1"/>
  <c r="V207" i="1"/>
  <c r="W207" i="1" s="1"/>
  <c r="AV207" i="1" s="1"/>
  <c r="V209" i="1"/>
  <c r="W209" i="1" s="1"/>
  <c r="AV209" i="1" s="1"/>
  <c r="V215" i="1"/>
  <c r="W215" i="1" s="1"/>
  <c r="AV215" i="1" s="1"/>
  <c r="V220" i="1"/>
  <c r="W220" i="1" s="1"/>
  <c r="AV220" i="1" s="1"/>
  <c r="M229" i="1"/>
  <c r="M266" i="1"/>
  <c r="V145" i="1"/>
  <c r="W145" i="1" s="1"/>
  <c r="AV145" i="1" s="1"/>
  <c r="V147" i="1"/>
  <c r="W147" i="1" s="1"/>
  <c r="AV147" i="1" s="1"/>
  <c r="V203" i="1"/>
  <c r="W203" i="1" s="1"/>
  <c r="AV203" i="1" s="1"/>
  <c r="V211" i="1"/>
  <c r="W211" i="1" s="1"/>
  <c r="AV211" i="1" s="1"/>
  <c r="V217" i="1"/>
  <c r="W217" i="1" s="1"/>
  <c r="AV217" i="1" s="1"/>
  <c r="M221" i="1"/>
  <c r="V225" i="1"/>
  <c r="W225" i="1" s="1"/>
  <c r="AV225" i="1" s="1"/>
  <c r="M228" i="1"/>
  <c r="V229" i="1"/>
  <c r="W229" i="1" s="1"/>
  <c r="AV229" i="1" s="1"/>
  <c r="V233" i="1"/>
  <c r="W233" i="1" s="1"/>
  <c r="AV233" i="1" s="1"/>
  <c r="M237" i="1"/>
  <c r="V239" i="1"/>
  <c r="W239" i="1" s="1"/>
  <c r="AV239" i="1" s="1"/>
  <c r="V245" i="1"/>
  <c r="W245" i="1" s="1"/>
  <c r="AV245" i="1" s="1"/>
  <c r="M252" i="1"/>
  <c r="V255" i="1"/>
  <c r="W255" i="1" s="1"/>
  <c r="AV255" i="1" s="1"/>
  <c r="M260" i="1"/>
  <c r="V263" i="1"/>
  <c r="W263" i="1" s="1"/>
  <c r="AV263" i="1" s="1"/>
  <c r="M270" i="1"/>
  <c r="V277" i="1"/>
  <c r="W277" i="1" s="1"/>
  <c r="AV277" i="1" s="1"/>
  <c r="V287" i="1"/>
  <c r="W287" i="1" s="1"/>
  <c r="AV287" i="1" s="1"/>
  <c r="V297" i="1"/>
  <c r="W297" i="1" s="1"/>
  <c r="AV297" i="1" s="1"/>
  <c r="M341" i="1"/>
  <c r="M198" i="1"/>
  <c r="M206" i="1"/>
  <c r="M214" i="1"/>
  <c r="V223" i="1"/>
  <c r="W223" i="1" s="1"/>
  <c r="AV223" i="1" s="1"/>
  <c r="M227" i="1"/>
  <c r="M230" i="1"/>
  <c r="V231" i="1"/>
  <c r="W231" i="1" s="1"/>
  <c r="AV231" i="1" s="1"/>
  <c r="M232" i="1"/>
  <c r="M236" i="1"/>
  <c r="V243" i="1"/>
  <c r="W243" i="1" s="1"/>
  <c r="AV243" i="1" s="1"/>
  <c r="M268" i="1"/>
  <c r="V275" i="1"/>
  <c r="W275" i="1" s="1"/>
  <c r="AV275" i="1" s="1"/>
  <c r="M280" i="1"/>
  <c r="V281" i="1"/>
  <c r="W281" i="1" s="1"/>
  <c r="AV281" i="1" s="1"/>
  <c r="M286" i="1"/>
  <c r="V305" i="1"/>
  <c r="W305" i="1" s="1"/>
  <c r="AV305" i="1" s="1"/>
  <c r="M200" i="1"/>
  <c r="M208" i="1"/>
  <c r="M216" i="1"/>
  <c r="V219" i="1"/>
  <c r="W219" i="1" s="1"/>
  <c r="AV219" i="1" s="1"/>
  <c r="M220" i="1"/>
  <c r="M223" i="1"/>
  <c r="M231" i="1"/>
  <c r="M238" i="1"/>
  <c r="M248" i="1"/>
  <c r="V271" i="1"/>
  <c r="W271" i="1" s="1"/>
  <c r="AV271" i="1" s="1"/>
  <c r="V293" i="1"/>
  <c r="W293" i="1" s="1"/>
  <c r="AV293" i="1" s="1"/>
  <c r="M309" i="1"/>
  <c r="V235" i="1"/>
  <c r="W235" i="1" s="1"/>
  <c r="AV235" i="1" s="1"/>
  <c r="M241" i="1"/>
  <c r="M246" i="1"/>
  <c r="V251" i="1"/>
  <c r="W251" i="1" s="1"/>
  <c r="AV251" i="1" s="1"/>
  <c r="M256" i="1"/>
  <c r="V259" i="1"/>
  <c r="W259" i="1" s="1"/>
  <c r="AV259" i="1" s="1"/>
  <c r="M264" i="1"/>
  <c r="V269" i="1"/>
  <c r="W269" i="1" s="1"/>
  <c r="AV269" i="1" s="1"/>
  <c r="M278" i="1"/>
  <c r="V291" i="1"/>
  <c r="W291" i="1" s="1"/>
  <c r="AV291" i="1" s="1"/>
  <c r="M297" i="1"/>
  <c r="M300" i="1"/>
  <c r="M325" i="1"/>
  <c r="M202" i="1"/>
  <c r="M210" i="1"/>
  <c r="M219" i="1"/>
  <c r="M226" i="1"/>
  <c r="M240" i="1"/>
  <c r="M244" i="1"/>
  <c r="V267" i="1"/>
  <c r="W267" i="1" s="1"/>
  <c r="AV267" i="1" s="1"/>
  <c r="M276" i="1"/>
  <c r="V279" i="1"/>
  <c r="W279" i="1" s="1"/>
  <c r="AV279" i="1" s="1"/>
  <c r="M282" i="1"/>
  <c r="V283" i="1"/>
  <c r="W283" i="1" s="1"/>
  <c r="AV283" i="1" s="1"/>
  <c r="V359" i="1"/>
  <c r="W359" i="1" s="1"/>
  <c r="AV359" i="1" s="1"/>
  <c r="V386" i="1"/>
  <c r="W386" i="1" s="1"/>
  <c r="AV386" i="1" s="1"/>
  <c r="M143" i="1"/>
  <c r="M145" i="1"/>
  <c r="M147" i="1"/>
  <c r="M149" i="1"/>
  <c r="M151" i="1"/>
  <c r="M153" i="1"/>
  <c r="M155" i="1"/>
  <c r="M157" i="1"/>
  <c r="M159" i="1"/>
  <c r="M161" i="1"/>
  <c r="M163" i="1"/>
  <c r="M165" i="1"/>
  <c r="M167" i="1"/>
  <c r="V221" i="1"/>
  <c r="W221" i="1" s="1"/>
  <c r="AV221" i="1" s="1"/>
  <c r="M235" i="1"/>
  <c r="V237" i="1"/>
  <c r="W237" i="1" s="1"/>
  <c r="AV237" i="1" s="1"/>
  <c r="M242" i="1"/>
  <c r="V249" i="1"/>
  <c r="W249" i="1" s="1"/>
  <c r="AV249" i="1" s="1"/>
  <c r="M254" i="1"/>
  <c r="V257" i="1"/>
  <c r="W257" i="1" s="1"/>
  <c r="AV257" i="1" s="1"/>
  <c r="M262" i="1"/>
  <c r="V265" i="1"/>
  <c r="W265" i="1" s="1"/>
  <c r="AV265" i="1" s="1"/>
  <c r="M274" i="1"/>
  <c r="M285" i="1"/>
  <c r="V227" i="1"/>
  <c r="W227" i="1" s="1"/>
  <c r="AV227" i="1" s="1"/>
  <c r="M234" i="1"/>
  <c r="V247" i="1"/>
  <c r="W247" i="1" s="1"/>
  <c r="AV247" i="1" s="1"/>
  <c r="M272" i="1"/>
  <c r="V286" i="1"/>
  <c r="W286" i="1" s="1"/>
  <c r="AV286" i="1" s="1"/>
  <c r="M243" i="1"/>
  <c r="M245" i="1"/>
  <c r="M247" i="1"/>
  <c r="M249" i="1"/>
  <c r="M251" i="1"/>
  <c r="M253" i="1"/>
  <c r="M255" i="1"/>
  <c r="M257" i="1"/>
  <c r="M259" i="1"/>
  <c r="M261" i="1"/>
  <c r="M263" i="1"/>
  <c r="M265" i="1"/>
  <c r="M267" i="1"/>
  <c r="M269" i="1"/>
  <c r="M271" i="1"/>
  <c r="M273" i="1"/>
  <c r="M275" i="1"/>
  <c r="M277" i="1"/>
  <c r="M279" i="1"/>
  <c r="M281" i="1"/>
  <c r="V294" i="1"/>
  <c r="W294" i="1" s="1"/>
  <c r="AV294" i="1" s="1"/>
  <c r="M307" i="1"/>
  <c r="V318" i="1"/>
  <c r="W318" i="1" s="1"/>
  <c r="AV318" i="1" s="1"/>
  <c r="M319" i="1"/>
  <c r="M327" i="1"/>
  <c r="M335" i="1"/>
  <c r="M343" i="1"/>
  <c r="V378" i="1"/>
  <c r="W378" i="1" s="1"/>
  <c r="AV378" i="1" s="1"/>
  <c r="V425" i="1"/>
  <c r="W425" i="1" s="1"/>
  <c r="AV425" i="1" s="1"/>
  <c r="M284" i="1"/>
  <c r="V284" i="1"/>
  <c r="W284" i="1" s="1"/>
  <c r="AV284" i="1" s="1"/>
  <c r="M294" i="1"/>
  <c r="V300" i="1"/>
  <c r="W300" i="1" s="1"/>
  <c r="AV300" i="1" s="1"/>
  <c r="M301" i="1"/>
  <c r="M308" i="1"/>
  <c r="V311" i="1"/>
  <c r="W311" i="1" s="1"/>
  <c r="AV311" i="1" s="1"/>
  <c r="V323" i="1"/>
  <c r="W323" i="1" s="1"/>
  <c r="AV323" i="1" s="1"/>
  <c r="V326" i="1"/>
  <c r="W326" i="1" s="1"/>
  <c r="AV326" i="1" s="1"/>
  <c r="V331" i="1"/>
  <c r="W331" i="1" s="1"/>
  <c r="AV331" i="1" s="1"/>
  <c r="V334" i="1"/>
  <c r="W334" i="1" s="1"/>
  <c r="AV334" i="1" s="1"/>
  <c r="V339" i="1"/>
  <c r="W339" i="1" s="1"/>
  <c r="AV339" i="1" s="1"/>
  <c r="V342" i="1"/>
  <c r="W342" i="1" s="1"/>
  <c r="AV342" i="1" s="1"/>
  <c r="V347" i="1"/>
  <c r="W347" i="1" s="1"/>
  <c r="AV347" i="1" s="1"/>
  <c r="V350" i="1"/>
  <c r="W350" i="1" s="1"/>
  <c r="AV350" i="1" s="1"/>
  <c r="V361" i="1"/>
  <c r="W361" i="1" s="1"/>
  <c r="AV361" i="1" s="1"/>
  <c r="V365" i="1"/>
  <c r="W365" i="1" s="1"/>
  <c r="AV365" i="1" s="1"/>
  <c r="V372" i="1"/>
  <c r="W372" i="1" s="1"/>
  <c r="AV372" i="1" s="1"/>
  <c r="M374" i="1"/>
  <c r="V479" i="1"/>
  <c r="W479" i="1" s="1"/>
  <c r="AV479" i="1" s="1"/>
  <c r="M288" i="1"/>
  <c r="V288" i="1"/>
  <c r="W288" i="1" s="1"/>
  <c r="AV288" i="1" s="1"/>
  <c r="V296" i="1"/>
  <c r="W296" i="1" s="1"/>
  <c r="AV296" i="1" s="1"/>
  <c r="M306" i="1"/>
  <c r="V315" i="1"/>
  <c r="W315" i="1" s="1"/>
  <c r="AV315" i="1" s="1"/>
  <c r="V321" i="1"/>
  <c r="W321" i="1" s="1"/>
  <c r="AV321" i="1" s="1"/>
  <c r="V324" i="1"/>
  <c r="W324" i="1" s="1"/>
  <c r="AV324" i="1" s="1"/>
  <c r="V329" i="1"/>
  <c r="W329" i="1" s="1"/>
  <c r="AV329" i="1" s="1"/>
  <c r="V332" i="1"/>
  <c r="W332" i="1" s="1"/>
  <c r="AV332" i="1" s="1"/>
  <c r="V337" i="1"/>
  <c r="W337" i="1" s="1"/>
  <c r="AV337" i="1" s="1"/>
  <c r="V340" i="1"/>
  <c r="W340" i="1" s="1"/>
  <c r="AV340" i="1" s="1"/>
  <c r="V345" i="1"/>
  <c r="W345" i="1" s="1"/>
  <c r="AV345" i="1" s="1"/>
  <c r="V348" i="1"/>
  <c r="W348" i="1" s="1"/>
  <c r="AV348" i="1" s="1"/>
  <c r="V364" i="1"/>
  <c r="W364" i="1" s="1"/>
  <c r="AV364" i="1" s="1"/>
  <c r="M371" i="1"/>
  <c r="V376" i="1"/>
  <c r="W376" i="1" s="1"/>
  <c r="AV376" i="1" s="1"/>
  <c r="V390" i="1"/>
  <c r="W390" i="1" s="1"/>
  <c r="AV390" i="1" s="1"/>
  <c r="V441" i="1"/>
  <c r="W441" i="1" s="1"/>
  <c r="AV441" i="1" s="1"/>
  <c r="V290" i="1"/>
  <c r="W290" i="1" s="1"/>
  <c r="AV290" i="1" s="1"/>
  <c r="V302" i="1"/>
  <c r="W302" i="1" s="1"/>
  <c r="AV302" i="1" s="1"/>
  <c r="V310" i="1"/>
  <c r="W310" i="1" s="1"/>
  <c r="AV310" i="1" s="1"/>
  <c r="M311" i="1"/>
  <c r="V317" i="1"/>
  <c r="W317" i="1" s="1"/>
  <c r="AV317" i="1" s="1"/>
  <c r="M323" i="1"/>
  <c r="M331" i="1"/>
  <c r="M339" i="1"/>
  <c r="M347" i="1"/>
  <c r="V353" i="1"/>
  <c r="W353" i="1" s="1"/>
  <c r="AV353" i="1" s="1"/>
  <c r="V357" i="1"/>
  <c r="W357" i="1" s="1"/>
  <c r="AV357" i="1" s="1"/>
  <c r="V362" i="1"/>
  <c r="W362" i="1" s="1"/>
  <c r="AV362" i="1" s="1"/>
  <c r="V370" i="1"/>
  <c r="W370" i="1" s="1"/>
  <c r="AV370" i="1" s="1"/>
  <c r="V393" i="1"/>
  <c r="W393" i="1" s="1"/>
  <c r="AV393" i="1" s="1"/>
  <c r="M289" i="1"/>
  <c r="M292" i="1"/>
  <c r="V292" i="1"/>
  <c r="W292" i="1" s="1"/>
  <c r="AV292" i="1" s="1"/>
  <c r="M293" i="1"/>
  <c r="M302" i="1"/>
  <c r="V307" i="1"/>
  <c r="W307" i="1" s="1"/>
  <c r="AV307" i="1" s="1"/>
  <c r="V312" i="1"/>
  <c r="W312" i="1" s="1"/>
  <c r="AV312" i="1" s="1"/>
  <c r="M313" i="1"/>
  <c r="V319" i="1"/>
  <c r="W319" i="1" s="1"/>
  <c r="AV319" i="1" s="1"/>
  <c r="V322" i="1"/>
  <c r="W322" i="1" s="1"/>
  <c r="AV322" i="1" s="1"/>
  <c r="V327" i="1"/>
  <c r="W327" i="1" s="1"/>
  <c r="AV327" i="1" s="1"/>
  <c r="V330" i="1"/>
  <c r="W330" i="1" s="1"/>
  <c r="AV330" i="1" s="1"/>
  <c r="V335" i="1"/>
  <c r="W335" i="1" s="1"/>
  <c r="AV335" i="1" s="1"/>
  <c r="V338" i="1"/>
  <c r="W338" i="1" s="1"/>
  <c r="AV338" i="1" s="1"/>
  <c r="V343" i="1"/>
  <c r="W343" i="1" s="1"/>
  <c r="AV343" i="1" s="1"/>
  <c r="V346" i="1"/>
  <c r="W346" i="1" s="1"/>
  <c r="AV346" i="1" s="1"/>
  <c r="V351" i="1"/>
  <c r="W351" i="1" s="1"/>
  <c r="AV351" i="1" s="1"/>
  <c r="V409" i="1"/>
  <c r="W409" i="1" s="1"/>
  <c r="AV409" i="1" s="1"/>
  <c r="M291" i="1"/>
  <c r="V298" i="1"/>
  <c r="W298" i="1" s="1"/>
  <c r="AV298" i="1" s="1"/>
  <c r="M299" i="1"/>
  <c r="M310" i="1"/>
  <c r="V314" i="1"/>
  <c r="W314" i="1" s="1"/>
  <c r="AV314" i="1" s="1"/>
  <c r="M315" i="1"/>
  <c r="M321" i="1"/>
  <c r="M329" i="1"/>
  <c r="M337" i="1"/>
  <c r="M345" i="1"/>
  <c r="V356" i="1"/>
  <c r="W356" i="1" s="1"/>
  <c r="AV356" i="1" s="1"/>
  <c r="V374" i="1"/>
  <c r="W374" i="1" s="1"/>
  <c r="AV374" i="1" s="1"/>
  <c r="V381" i="1"/>
  <c r="W381" i="1" s="1"/>
  <c r="AV381" i="1" s="1"/>
  <c r="M383" i="1"/>
  <c r="V304" i="1"/>
  <c r="W304" i="1" s="1"/>
  <c r="AV304" i="1" s="1"/>
  <c r="V308" i="1"/>
  <c r="W308" i="1" s="1"/>
  <c r="AV308" i="1" s="1"/>
  <c r="V309" i="1"/>
  <c r="W309" i="1" s="1"/>
  <c r="AV309" i="1" s="1"/>
  <c r="V316" i="1"/>
  <c r="W316" i="1" s="1"/>
  <c r="AV316" i="1" s="1"/>
  <c r="M317" i="1"/>
  <c r="V320" i="1"/>
  <c r="W320" i="1" s="1"/>
  <c r="AV320" i="1" s="1"/>
  <c r="V325" i="1"/>
  <c r="W325" i="1" s="1"/>
  <c r="AV325" i="1" s="1"/>
  <c r="V328" i="1"/>
  <c r="W328" i="1" s="1"/>
  <c r="AV328" i="1" s="1"/>
  <c r="V333" i="1"/>
  <c r="W333" i="1" s="1"/>
  <c r="AV333" i="1" s="1"/>
  <c r="V336" i="1"/>
  <c r="W336" i="1" s="1"/>
  <c r="AV336" i="1" s="1"/>
  <c r="V341" i="1"/>
  <c r="W341" i="1" s="1"/>
  <c r="AV341" i="1" s="1"/>
  <c r="V344" i="1"/>
  <c r="W344" i="1" s="1"/>
  <c r="AV344" i="1" s="1"/>
  <c r="V349" i="1"/>
  <c r="W349" i="1" s="1"/>
  <c r="AV349" i="1" s="1"/>
  <c r="V354" i="1"/>
  <c r="W354" i="1" s="1"/>
  <c r="AV354" i="1" s="1"/>
  <c r="V367" i="1"/>
  <c r="W367" i="1" s="1"/>
  <c r="AV367" i="1" s="1"/>
  <c r="M380" i="1"/>
  <c r="V388" i="1"/>
  <c r="W388" i="1" s="1"/>
  <c r="AV388" i="1" s="1"/>
  <c r="V371" i="1"/>
  <c r="W371" i="1" s="1"/>
  <c r="AV371" i="1" s="1"/>
  <c r="V377" i="1"/>
  <c r="W377" i="1" s="1"/>
  <c r="AV377" i="1" s="1"/>
  <c r="M379" i="1"/>
  <c r="V395" i="1"/>
  <c r="W395" i="1" s="1"/>
  <c r="AV395" i="1" s="1"/>
  <c r="V421" i="1"/>
  <c r="W421" i="1" s="1"/>
  <c r="AV421" i="1" s="1"/>
  <c r="V437" i="1"/>
  <c r="W437" i="1" s="1"/>
  <c r="AV437" i="1" s="1"/>
  <c r="V448" i="1"/>
  <c r="W448" i="1" s="1"/>
  <c r="AV448" i="1" s="1"/>
  <c r="M450" i="1"/>
  <c r="M358" i="1"/>
  <c r="M366" i="1"/>
  <c r="M376" i="1"/>
  <c r="V387" i="1"/>
  <c r="W387" i="1" s="1"/>
  <c r="AV387" i="1" s="1"/>
  <c r="V423" i="1"/>
  <c r="W423" i="1" s="1"/>
  <c r="AV423" i="1" s="1"/>
  <c r="V439" i="1"/>
  <c r="W439" i="1" s="1"/>
  <c r="AV439" i="1" s="1"/>
  <c r="M469" i="1"/>
  <c r="M349" i="1"/>
  <c r="M352" i="1"/>
  <c r="M360" i="1"/>
  <c r="V373" i="1"/>
  <c r="W373" i="1" s="1"/>
  <c r="AV373" i="1" s="1"/>
  <c r="V375" i="1"/>
  <c r="W375" i="1" s="1"/>
  <c r="AV375" i="1" s="1"/>
  <c r="M377" i="1"/>
  <c r="V389" i="1"/>
  <c r="W389" i="1" s="1"/>
  <c r="AV389" i="1" s="1"/>
  <c r="M395" i="1"/>
  <c r="V411" i="1"/>
  <c r="W411" i="1" s="1"/>
  <c r="AV411" i="1" s="1"/>
  <c r="V427" i="1"/>
  <c r="W427" i="1" s="1"/>
  <c r="AV427" i="1" s="1"/>
  <c r="V443" i="1"/>
  <c r="W443" i="1" s="1"/>
  <c r="AV443" i="1" s="1"/>
  <c r="M353" i="1"/>
  <c r="M361" i="1"/>
  <c r="V385" i="1"/>
  <c r="W385" i="1" s="1"/>
  <c r="AV385" i="1" s="1"/>
  <c r="M387" i="1"/>
  <c r="V391" i="1"/>
  <c r="W391" i="1" s="1"/>
  <c r="AV391" i="1" s="1"/>
  <c r="V403" i="1"/>
  <c r="W403" i="1" s="1"/>
  <c r="AV403" i="1" s="1"/>
  <c r="V405" i="1"/>
  <c r="W405" i="1" s="1"/>
  <c r="AV405" i="1" s="1"/>
  <c r="V413" i="1"/>
  <c r="W413" i="1" s="1"/>
  <c r="AV413" i="1" s="1"/>
  <c r="V429" i="1"/>
  <c r="W429" i="1" s="1"/>
  <c r="AV429" i="1" s="1"/>
  <c r="V446" i="1"/>
  <c r="W446" i="1" s="1"/>
  <c r="AV446" i="1" s="1"/>
  <c r="M448" i="1"/>
  <c r="V369" i="1"/>
  <c r="W369" i="1" s="1"/>
  <c r="AV369" i="1" s="1"/>
  <c r="M373" i="1"/>
  <c r="V379" i="1"/>
  <c r="W379" i="1" s="1"/>
  <c r="AV379" i="1" s="1"/>
  <c r="M381" i="1"/>
  <c r="M393" i="1"/>
  <c r="V401" i="1"/>
  <c r="W401" i="1" s="1"/>
  <c r="AV401" i="1" s="1"/>
  <c r="V415" i="1"/>
  <c r="W415" i="1" s="1"/>
  <c r="AV415" i="1" s="1"/>
  <c r="V431" i="1"/>
  <c r="W431" i="1" s="1"/>
  <c r="AV431" i="1" s="1"/>
  <c r="V450" i="1"/>
  <c r="W450" i="1" s="1"/>
  <c r="AV450" i="1" s="1"/>
  <c r="V468" i="1"/>
  <c r="W468" i="1" s="1"/>
  <c r="AV468" i="1" s="1"/>
  <c r="M375" i="1"/>
  <c r="M378" i="1"/>
  <c r="M388" i="1"/>
  <c r="M389" i="1"/>
  <c r="V399" i="1"/>
  <c r="W399" i="1" s="1"/>
  <c r="AV399" i="1" s="1"/>
  <c r="V417" i="1"/>
  <c r="W417" i="1" s="1"/>
  <c r="AV417" i="1" s="1"/>
  <c r="V433" i="1"/>
  <c r="W433" i="1" s="1"/>
  <c r="AV433" i="1" s="1"/>
  <c r="V465" i="1"/>
  <c r="W465" i="1" s="1"/>
  <c r="AV465" i="1" s="1"/>
  <c r="V481" i="1"/>
  <c r="W481" i="1" s="1"/>
  <c r="AV481" i="1" s="1"/>
  <c r="M356" i="1"/>
  <c r="M364" i="1"/>
  <c r="M369" i="1"/>
  <c r="V383" i="1"/>
  <c r="W383" i="1" s="1"/>
  <c r="AV383" i="1" s="1"/>
  <c r="M385" i="1"/>
  <c r="M390" i="1"/>
  <c r="M391" i="1"/>
  <c r="V397" i="1"/>
  <c r="W397" i="1" s="1"/>
  <c r="AV397" i="1" s="1"/>
  <c r="V407" i="1"/>
  <c r="W407" i="1" s="1"/>
  <c r="AV407" i="1" s="1"/>
  <c r="V419" i="1"/>
  <c r="W419" i="1" s="1"/>
  <c r="AV419" i="1" s="1"/>
  <c r="V435" i="1"/>
  <c r="W435" i="1" s="1"/>
  <c r="AV435" i="1" s="1"/>
  <c r="V444" i="1"/>
  <c r="W444" i="1" s="1"/>
  <c r="AV444" i="1" s="1"/>
  <c r="V461" i="1"/>
  <c r="W461" i="1" s="1"/>
  <c r="AV461" i="1" s="1"/>
  <c r="M464" i="1"/>
  <c r="V475" i="1"/>
  <c r="W475" i="1" s="1"/>
  <c r="AV475" i="1" s="1"/>
  <c r="M445" i="1"/>
  <c r="V463" i="1"/>
  <c r="W463" i="1" s="1"/>
  <c r="AV463" i="1" s="1"/>
  <c r="M466" i="1"/>
  <c r="M470" i="1"/>
  <c r="V488" i="1"/>
  <c r="W488" i="1" s="1"/>
  <c r="AV488" i="1" s="1"/>
  <c r="M492" i="1"/>
  <c r="M495" i="1"/>
  <c r="M496" i="1"/>
  <c r="M499" i="1"/>
  <c r="M500" i="1"/>
  <c r="V513" i="1"/>
  <c r="W513" i="1" s="1"/>
  <c r="AV513" i="1" s="1"/>
  <c r="V523" i="1"/>
  <c r="W523" i="1" s="1"/>
  <c r="AV523" i="1" s="1"/>
  <c r="V526" i="1"/>
  <c r="W526" i="1" s="1"/>
  <c r="AV526" i="1" s="1"/>
  <c r="M531" i="1"/>
  <c r="V447" i="1"/>
  <c r="W447" i="1" s="1"/>
  <c r="AV447" i="1" s="1"/>
  <c r="V467" i="1"/>
  <c r="W467" i="1" s="1"/>
  <c r="AV467" i="1" s="1"/>
  <c r="M486" i="1"/>
  <c r="V493" i="1"/>
  <c r="W493" i="1" s="1"/>
  <c r="AV493" i="1" s="1"/>
  <c r="V497" i="1"/>
  <c r="W497" i="1" s="1"/>
  <c r="AV497" i="1" s="1"/>
  <c r="V501" i="1"/>
  <c r="W501" i="1" s="1"/>
  <c r="AV501" i="1" s="1"/>
  <c r="V518" i="1"/>
  <c r="W518" i="1" s="1"/>
  <c r="AV518" i="1" s="1"/>
  <c r="V451" i="1"/>
  <c r="W451" i="1" s="1"/>
  <c r="AV451" i="1" s="1"/>
  <c r="V460" i="1"/>
  <c r="W460" i="1" s="1"/>
  <c r="AV460" i="1" s="1"/>
  <c r="V484" i="1"/>
  <c r="W484" i="1" s="1"/>
  <c r="AV484" i="1" s="1"/>
  <c r="M447" i="1"/>
  <c r="V449" i="1"/>
  <c r="W449" i="1" s="1"/>
  <c r="AV449" i="1" s="1"/>
  <c r="V452" i="1"/>
  <c r="W452" i="1" s="1"/>
  <c r="AV452" i="1" s="1"/>
  <c r="V453" i="1"/>
  <c r="W453" i="1" s="1"/>
  <c r="AV453" i="1" s="1"/>
  <c r="V454" i="1"/>
  <c r="W454" i="1" s="1"/>
  <c r="AV454" i="1" s="1"/>
  <c r="V455" i="1"/>
  <c r="W455" i="1" s="1"/>
  <c r="AV455" i="1" s="1"/>
  <c r="V456" i="1"/>
  <c r="W456" i="1" s="1"/>
  <c r="AV456" i="1" s="1"/>
  <c r="V457" i="1"/>
  <c r="W457" i="1" s="1"/>
  <c r="AV457" i="1" s="1"/>
  <c r="V458" i="1"/>
  <c r="W458" i="1" s="1"/>
  <c r="AV458" i="1" s="1"/>
  <c r="V459" i="1"/>
  <c r="W459" i="1" s="1"/>
  <c r="AV459" i="1" s="1"/>
  <c r="V462" i="1"/>
  <c r="W462" i="1" s="1"/>
  <c r="AV462" i="1" s="1"/>
  <c r="V471" i="1"/>
  <c r="W471" i="1" s="1"/>
  <c r="AV471" i="1" s="1"/>
  <c r="V473" i="1"/>
  <c r="W473" i="1" s="1"/>
  <c r="AV473" i="1" s="1"/>
  <c r="V483" i="1"/>
  <c r="W483" i="1" s="1"/>
  <c r="AV483" i="1" s="1"/>
  <c r="V489" i="1"/>
  <c r="W489" i="1" s="1"/>
  <c r="AV489" i="1" s="1"/>
  <c r="V491" i="1"/>
  <c r="W491" i="1" s="1"/>
  <c r="AV491" i="1" s="1"/>
  <c r="V508" i="1"/>
  <c r="W508" i="1" s="1"/>
  <c r="AV508" i="1" s="1"/>
  <c r="M514" i="1"/>
  <c r="M397" i="1"/>
  <c r="M399" i="1"/>
  <c r="M401" i="1"/>
  <c r="M403" i="1"/>
  <c r="M405" i="1"/>
  <c r="M407" i="1"/>
  <c r="M409" i="1"/>
  <c r="M411" i="1"/>
  <c r="M413" i="1"/>
  <c r="M415" i="1"/>
  <c r="M417" i="1"/>
  <c r="M419" i="1"/>
  <c r="M421" i="1"/>
  <c r="M460" i="1"/>
  <c r="V464" i="1"/>
  <c r="W464" i="1" s="1"/>
  <c r="AV464" i="1" s="1"/>
  <c r="M478" i="1"/>
  <c r="M524" i="1"/>
  <c r="M449" i="1"/>
  <c r="M452" i="1"/>
  <c r="M453" i="1"/>
  <c r="M454" i="1"/>
  <c r="M455" i="1"/>
  <c r="M456" i="1"/>
  <c r="M457" i="1"/>
  <c r="M458" i="1"/>
  <c r="M459" i="1"/>
  <c r="M462" i="1"/>
  <c r="V466" i="1"/>
  <c r="W466" i="1" s="1"/>
  <c r="AV466" i="1" s="1"/>
  <c r="V476" i="1"/>
  <c r="W476" i="1" s="1"/>
  <c r="AV476" i="1" s="1"/>
  <c r="V487" i="1"/>
  <c r="W487" i="1" s="1"/>
  <c r="AV487" i="1" s="1"/>
  <c r="M488" i="1"/>
  <c r="V507" i="1"/>
  <c r="W507" i="1" s="1"/>
  <c r="AV507" i="1" s="1"/>
  <c r="M508" i="1"/>
  <c r="V512" i="1"/>
  <c r="W512" i="1" s="1"/>
  <c r="AV512" i="1" s="1"/>
  <c r="M518" i="1"/>
  <c r="V520" i="1"/>
  <c r="W520" i="1" s="1"/>
  <c r="AV520" i="1" s="1"/>
  <c r="M526" i="1"/>
  <c r="M530" i="1"/>
  <c r="V530" i="1"/>
  <c r="W530" i="1" s="1"/>
  <c r="AV530" i="1" s="1"/>
  <c r="V494" i="1"/>
  <c r="W494" i="1" s="1"/>
  <c r="AV494" i="1" s="1"/>
  <c r="V498" i="1"/>
  <c r="W498" i="1" s="1"/>
  <c r="AV498" i="1" s="1"/>
  <c r="V502" i="1"/>
  <c r="W502" i="1" s="1"/>
  <c r="AV502" i="1" s="1"/>
  <c r="V504" i="1"/>
  <c r="W504" i="1" s="1"/>
  <c r="AV504" i="1" s="1"/>
  <c r="V506" i="1"/>
  <c r="W506" i="1" s="1"/>
  <c r="AV506" i="1" s="1"/>
  <c r="V517" i="1"/>
  <c r="W517" i="1" s="1"/>
  <c r="AV517" i="1" s="1"/>
  <c r="V525" i="1"/>
  <c r="W525" i="1" s="1"/>
  <c r="AV525" i="1" s="1"/>
  <c r="M472" i="1"/>
  <c r="M480" i="1"/>
  <c r="V490" i="1"/>
  <c r="W490" i="1" s="1"/>
  <c r="AV490" i="1" s="1"/>
  <c r="M491" i="1"/>
  <c r="M493" i="1"/>
  <c r="M497" i="1"/>
  <c r="M501" i="1"/>
  <c r="V503" i="1"/>
  <c r="W503" i="1" s="1"/>
  <c r="AV503" i="1" s="1"/>
  <c r="V505" i="1"/>
  <c r="W505" i="1" s="1"/>
  <c r="AV505" i="1" s="1"/>
  <c r="V511" i="1"/>
  <c r="W511" i="1" s="1"/>
  <c r="AV511" i="1" s="1"/>
  <c r="M512" i="1"/>
  <c r="V516" i="1"/>
  <c r="W516" i="1" s="1"/>
  <c r="AV516" i="1" s="1"/>
  <c r="M520" i="1"/>
  <c r="V522" i="1"/>
  <c r="W522" i="1" s="1"/>
  <c r="AV522" i="1" s="1"/>
  <c r="M534" i="1"/>
  <c r="V534" i="1"/>
  <c r="W534" i="1" s="1"/>
  <c r="AV534" i="1" s="1"/>
  <c r="V495" i="1"/>
  <c r="W495" i="1" s="1"/>
  <c r="AV495" i="1" s="1"/>
  <c r="V499" i="1"/>
  <c r="W499" i="1" s="1"/>
  <c r="AV499" i="1" s="1"/>
  <c r="M502" i="1"/>
  <c r="M504" i="1"/>
  <c r="M506" i="1"/>
  <c r="V510" i="1"/>
  <c r="W510" i="1" s="1"/>
  <c r="AV510" i="1" s="1"/>
  <c r="V519" i="1"/>
  <c r="W519" i="1" s="1"/>
  <c r="AV519" i="1" s="1"/>
  <c r="V527" i="1"/>
  <c r="W527" i="1" s="1"/>
  <c r="AV527" i="1" s="1"/>
  <c r="M474" i="1"/>
  <c r="M482" i="1"/>
  <c r="V515" i="1"/>
  <c r="W515" i="1" s="1"/>
  <c r="AV515" i="1" s="1"/>
  <c r="M516" i="1"/>
  <c r="M522" i="1"/>
  <c r="V524" i="1"/>
  <c r="W524" i="1" s="1"/>
  <c r="AV524" i="1" s="1"/>
  <c r="V531" i="1"/>
  <c r="W531" i="1" s="1"/>
  <c r="AV531" i="1" s="1"/>
  <c r="V492" i="1"/>
  <c r="W492" i="1" s="1"/>
  <c r="AV492" i="1" s="1"/>
  <c r="V496" i="1"/>
  <c r="W496" i="1" s="1"/>
  <c r="AV496" i="1" s="1"/>
  <c r="V500" i="1"/>
  <c r="W500" i="1" s="1"/>
  <c r="AV500" i="1" s="1"/>
  <c r="M503" i="1"/>
  <c r="M505" i="1"/>
  <c r="V509" i="1"/>
  <c r="W509" i="1" s="1"/>
  <c r="AV509" i="1" s="1"/>
  <c r="M510" i="1"/>
  <c r="V514" i="1"/>
  <c r="W514" i="1" s="1"/>
  <c r="AV514" i="1" s="1"/>
  <c r="V521" i="1"/>
  <c r="W521" i="1" s="1"/>
  <c r="AV521" i="1" s="1"/>
  <c r="M528" i="1"/>
  <c r="V528" i="1"/>
  <c r="W528" i="1" s="1"/>
  <c r="AV528" i="1" s="1"/>
  <c r="M532" i="1"/>
  <c r="V532" i="1"/>
  <c r="W532" i="1" s="1"/>
  <c r="AV532" i="1" s="1"/>
  <c r="V536" i="1"/>
  <c r="W536" i="1" s="1"/>
  <c r="AV536" i="1" s="1"/>
  <c r="V550" i="1"/>
  <c r="W550" i="1" s="1"/>
  <c r="AV550" i="1" s="1"/>
  <c r="V553" i="1"/>
  <c r="W553" i="1" s="1"/>
  <c r="AV553" i="1" s="1"/>
  <c r="V555" i="1"/>
  <c r="W555" i="1" s="1"/>
  <c r="AV555" i="1" s="1"/>
  <c r="V560" i="1"/>
  <c r="W560" i="1" s="1"/>
  <c r="AV560" i="1" s="1"/>
  <c r="M529" i="1"/>
  <c r="V542" i="1"/>
  <c r="W542" i="1" s="1"/>
  <c r="AV542" i="1" s="1"/>
  <c r="V546" i="1"/>
  <c r="W546" i="1" s="1"/>
  <c r="AV546" i="1" s="1"/>
  <c r="V552" i="1"/>
  <c r="W552" i="1" s="1"/>
  <c r="AV552" i="1" s="1"/>
  <c r="V565" i="1"/>
  <c r="W565" i="1" s="1"/>
  <c r="AV565" i="1" s="1"/>
  <c r="V569" i="1"/>
  <c r="W569" i="1" s="1"/>
  <c r="AV569" i="1" s="1"/>
  <c r="V571" i="1"/>
  <c r="W571" i="1" s="1"/>
  <c r="AV571" i="1" s="1"/>
  <c r="M533" i="1"/>
  <c r="V540" i="1"/>
  <c r="W540" i="1" s="1"/>
  <c r="AV540" i="1" s="1"/>
  <c r="V544" i="1"/>
  <c r="W544" i="1" s="1"/>
  <c r="AV544" i="1" s="1"/>
  <c r="V548" i="1"/>
  <c r="W548" i="1" s="1"/>
  <c r="AV548" i="1" s="1"/>
  <c r="V557" i="1"/>
  <c r="W557" i="1" s="1"/>
  <c r="AV557" i="1" s="1"/>
  <c r="V561" i="1"/>
  <c r="W561" i="1" s="1"/>
  <c r="AV561" i="1" s="1"/>
  <c r="V563" i="1"/>
  <c r="W563" i="1" s="1"/>
  <c r="AV563" i="1" s="1"/>
  <c r="V568" i="1"/>
  <c r="W568" i="1" s="1"/>
  <c r="AV568" i="1" s="1"/>
  <c r="M507" i="1"/>
  <c r="M509" i="1"/>
  <c r="M511" i="1"/>
  <c r="M513" i="1"/>
  <c r="M515" i="1"/>
  <c r="M517" i="1"/>
  <c r="M519" i="1"/>
  <c r="M521" i="1"/>
  <c r="M523" i="1"/>
  <c r="M525" i="1"/>
  <c r="M527" i="1"/>
  <c r="V538" i="1"/>
  <c r="W538" i="1" s="1"/>
  <c r="AV538" i="1" s="1"/>
  <c r="M536" i="1"/>
  <c r="M538" i="1"/>
  <c r="M540" i="1"/>
  <c r="M542" i="1"/>
  <c r="M544" i="1"/>
  <c r="M546" i="1"/>
  <c r="M548" i="1"/>
  <c r="M550" i="1"/>
  <c r="M552" i="1"/>
  <c r="M559" i="1"/>
  <c r="M567" i="1"/>
  <c r="V585" i="1"/>
  <c r="W585" i="1" s="1"/>
  <c r="AV585" i="1" s="1"/>
  <c r="V586" i="1"/>
  <c r="W586" i="1" s="1"/>
  <c r="AV586" i="1" s="1"/>
  <c r="M593" i="1"/>
  <c r="V599" i="1"/>
  <c r="W599" i="1" s="1"/>
  <c r="AV599" i="1" s="1"/>
  <c r="M601" i="1"/>
  <c r="V611" i="1"/>
  <c r="W611" i="1" s="1"/>
  <c r="AV611" i="1" s="1"/>
  <c r="M560" i="1"/>
  <c r="M568" i="1"/>
  <c r="V572" i="1"/>
  <c r="W572" i="1" s="1"/>
  <c r="AV572" i="1" s="1"/>
  <c r="M573" i="1"/>
  <c r="V580" i="1"/>
  <c r="W580" i="1" s="1"/>
  <c r="AV580" i="1" s="1"/>
  <c r="M581" i="1"/>
  <c r="M613" i="1"/>
  <c r="V620" i="1"/>
  <c r="W620" i="1" s="1"/>
  <c r="AV620" i="1" s="1"/>
  <c r="V624" i="1"/>
  <c r="W624" i="1" s="1"/>
  <c r="AV624" i="1" s="1"/>
  <c r="M589" i="1"/>
  <c r="V591" i="1"/>
  <c r="W591" i="1" s="1"/>
  <c r="AV591" i="1" s="1"/>
  <c r="V597" i="1"/>
  <c r="W597" i="1" s="1"/>
  <c r="AV597" i="1" s="1"/>
  <c r="M599" i="1"/>
  <c r="V603" i="1"/>
  <c r="W603" i="1" s="1"/>
  <c r="AV603" i="1" s="1"/>
  <c r="V628" i="1"/>
  <c r="W628" i="1" s="1"/>
  <c r="AV628" i="1" s="1"/>
  <c r="M554" i="1"/>
  <c r="M562" i="1"/>
  <c r="M570" i="1"/>
  <c r="V578" i="1"/>
  <c r="W578" i="1" s="1"/>
  <c r="AV578" i="1" s="1"/>
  <c r="M579" i="1"/>
  <c r="V583" i="1"/>
  <c r="W583" i="1" s="1"/>
  <c r="AV583" i="1" s="1"/>
  <c r="M605" i="1"/>
  <c r="V606" i="1"/>
  <c r="W606" i="1" s="1"/>
  <c r="AV606" i="1" s="1"/>
  <c r="V609" i="1"/>
  <c r="W609" i="1" s="1"/>
  <c r="AV609" i="1" s="1"/>
  <c r="V574" i="1"/>
  <c r="W574" i="1" s="1"/>
  <c r="AV574" i="1" s="1"/>
  <c r="M585" i="1"/>
  <c r="V587" i="1"/>
  <c r="W587" i="1" s="1"/>
  <c r="AV587" i="1" s="1"/>
  <c r="V595" i="1"/>
  <c r="W595" i="1" s="1"/>
  <c r="AV595" i="1" s="1"/>
  <c r="M597" i="1"/>
  <c r="V612" i="1"/>
  <c r="W612" i="1" s="1"/>
  <c r="AV612" i="1" s="1"/>
  <c r="V622" i="1"/>
  <c r="W622" i="1" s="1"/>
  <c r="AV622" i="1" s="1"/>
  <c r="M556" i="1"/>
  <c r="M564" i="1"/>
  <c r="M574" i="1"/>
  <c r="V581" i="1"/>
  <c r="W581" i="1" s="1"/>
  <c r="AV581" i="1" s="1"/>
  <c r="V584" i="1"/>
  <c r="W584" i="1" s="1"/>
  <c r="AV584" i="1" s="1"/>
  <c r="M591" i="1"/>
  <c r="V607" i="1"/>
  <c r="W607" i="1" s="1"/>
  <c r="AV607" i="1" s="1"/>
  <c r="V626" i="1"/>
  <c r="W626" i="1" s="1"/>
  <c r="AV626" i="1" s="1"/>
  <c r="V593" i="1"/>
  <c r="W593" i="1" s="1"/>
  <c r="AV593" i="1" s="1"/>
  <c r="M595" i="1"/>
  <c r="V601" i="1"/>
  <c r="W601" i="1" s="1"/>
  <c r="AV601" i="1" s="1"/>
  <c r="V604" i="1"/>
  <c r="W604" i="1" s="1"/>
  <c r="AV604" i="1" s="1"/>
  <c r="V576" i="1"/>
  <c r="W576" i="1" s="1"/>
  <c r="AV576" i="1" s="1"/>
  <c r="V579" i="1"/>
  <c r="W579" i="1" s="1"/>
  <c r="AV579" i="1" s="1"/>
  <c r="V582" i="1"/>
  <c r="W582" i="1" s="1"/>
  <c r="AV582" i="1" s="1"/>
  <c r="M583" i="1"/>
  <c r="M587" i="1"/>
  <c r="V589" i="1"/>
  <c r="W589" i="1" s="1"/>
  <c r="AV589" i="1" s="1"/>
  <c r="V632" i="1"/>
  <c r="W632" i="1" s="1"/>
  <c r="AV632" i="1" s="1"/>
  <c r="V623" i="1"/>
  <c r="W623" i="1" s="1"/>
  <c r="AV623" i="1" s="1"/>
  <c r="V707" i="1"/>
  <c r="W707" i="1" s="1"/>
  <c r="AV707" i="1" s="1"/>
  <c r="V709" i="1"/>
  <c r="W709" i="1" s="1"/>
  <c r="AV709" i="1" s="1"/>
  <c r="V711" i="1"/>
  <c r="W711" i="1" s="1"/>
  <c r="AV711" i="1" s="1"/>
  <c r="V713" i="1"/>
  <c r="W713" i="1" s="1"/>
  <c r="AV713" i="1" s="1"/>
  <c r="V715" i="1"/>
  <c r="W715" i="1" s="1"/>
  <c r="AV715" i="1" s="1"/>
  <c r="V717" i="1"/>
  <c r="W717" i="1" s="1"/>
  <c r="AV717" i="1" s="1"/>
  <c r="V719" i="1"/>
  <c r="W719" i="1" s="1"/>
  <c r="AV719" i="1" s="1"/>
  <c r="M603" i="1"/>
  <c r="M611" i="1"/>
  <c r="V613" i="1"/>
  <c r="W613" i="1" s="1"/>
  <c r="AV613" i="1" s="1"/>
  <c r="M614" i="1"/>
  <c r="M623" i="1"/>
  <c r="V619" i="1"/>
  <c r="W619" i="1" s="1"/>
  <c r="AV619" i="1" s="1"/>
  <c r="V635" i="1"/>
  <c r="W635" i="1" s="1"/>
  <c r="AV635" i="1" s="1"/>
  <c r="V625" i="1"/>
  <c r="W625" i="1" s="1"/>
  <c r="AV625" i="1" s="1"/>
  <c r="M626" i="1"/>
  <c r="M632" i="1"/>
  <c r="V633" i="1"/>
  <c r="W633" i="1" s="1"/>
  <c r="AV633" i="1" s="1"/>
  <c r="M635" i="1"/>
  <c r="V669" i="1"/>
  <c r="W669" i="1" s="1"/>
  <c r="AV669" i="1" s="1"/>
  <c r="M606" i="1"/>
  <c r="V615" i="1"/>
  <c r="W615" i="1" s="1"/>
  <c r="AV615" i="1" s="1"/>
  <c r="M616" i="1"/>
  <c r="M625" i="1"/>
  <c r="M630" i="1"/>
  <c r="V631" i="1"/>
  <c r="W631" i="1" s="1"/>
  <c r="AV631" i="1" s="1"/>
  <c r="M633" i="1"/>
  <c r="V637" i="1"/>
  <c r="W637" i="1" s="1"/>
  <c r="AV637" i="1" s="1"/>
  <c r="V684" i="1"/>
  <c r="W684" i="1" s="1"/>
  <c r="AV684" i="1" s="1"/>
  <c r="V621" i="1"/>
  <c r="W621" i="1" s="1"/>
  <c r="AV621" i="1" s="1"/>
  <c r="V629" i="1"/>
  <c r="W629" i="1" s="1"/>
  <c r="AV629" i="1" s="1"/>
  <c r="M631" i="1"/>
  <c r="M637" i="1"/>
  <c r="V639" i="1"/>
  <c r="W639" i="1" s="1"/>
  <c r="AV639" i="1" s="1"/>
  <c r="V641" i="1"/>
  <c r="W641" i="1" s="1"/>
  <c r="AV641" i="1" s="1"/>
  <c r="V643" i="1"/>
  <c r="W643" i="1" s="1"/>
  <c r="AV643" i="1" s="1"/>
  <c r="V645" i="1"/>
  <c r="W645" i="1" s="1"/>
  <c r="AV645" i="1" s="1"/>
  <c r="V668" i="1"/>
  <c r="W668" i="1" s="1"/>
  <c r="AV668" i="1" s="1"/>
  <c r="M621" i="1"/>
  <c r="V627" i="1"/>
  <c r="W627" i="1" s="1"/>
  <c r="AV627" i="1" s="1"/>
  <c r="M629" i="1"/>
  <c r="M639" i="1"/>
  <c r="M641" i="1"/>
  <c r="M643" i="1"/>
  <c r="M645" i="1"/>
  <c r="V647" i="1"/>
  <c r="W647" i="1" s="1"/>
  <c r="AV647" i="1" s="1"/>
  <c r="V651" i="1"/>
  <c r="W651" i="1" s="1"/>
  <c r="AV651" i="1" s="1"/>
  <c r="M609" i="1"/>
  <c r="V617" i="1"/>
  <c r="W617" i="1" s="1"/>
  <c r="AV617" i="1" s="1"/>
  <c r="M627" i="1"/>
  <c r="M647" i="1"/>
  <c r="V667" i="1"/>
  <c r="W667" i="1" s="1"/>
  <c r="AV667" i="1" s="1"/>
  <c r="V660" i="1"/>
  <c r="W660" i="1" s="1"/>
  <c r="AV660" i="1" s="1"/>
  <c r="M705" i="1"/>
  <c r="M648" i="1"/>
  <c r="V648" i="1"/>
  <c r="W648" i="1" s="1"/>
  <c r="AV648" i="1" s="1"/>
  <c r="M660" i="1"/>
  <c r="V650" i="1"/>
  <c r="W650" i="1" s="1"/>
  <c r="AV650" i="1" s="1"/>
  <c r="V670" i="1"/>
  <c r="W670" i="1" s="1"/>
  <c r="AV670" i="1" s="1"/>
  <c r="V679" i="1"/>
  <c r="W679" i="1" s="1"/>
  <c r="AV679" i="1" s="1"/>
  <c r="V692" i="1"/>
  <c r="W692" i="1" s="1"/>
  <c r="AV692" i="1" s="1"/>
  <c r="M649" i="1"/>
  <c r="M652" i="1"/>
  <c r="V652" i="1"/>
  <c r="W652" i="1" s="1"/>
  <c r="AV652" i="1" s="1"/>
  <c r="M651" i="1"/>
  <c r="M654" i="1"/>
  <c r="V654" i="1"/>
  <c r="W654" i="1" s="1"/>
  <c r="AV654" i="1" s="1"/>
  <c r="V662" i="1"/>
  <c r="W662" i="1" s="1"/>
  <c r="AV662" i="1" s="1"/>
  <c r="V664" i="1"/>
  <c r="W664" i="1" s="1"/>
  <c r="AV664" i="1" s="1"/>
  <c r="V666" i="1"/>
  <c r="W666" i="1" s="1"/>
  <c r="AV666" i="1" s="1"/>
  <c r="V676" i="1"/>
  <c r="W676" i="1" s="1"/>
  <c r="AV676" i="1" s="1"/>
  <c r="V696" i="1"/>
  <c r="W696" i="1" s="1"/>
  <c r="AV696" i="1" s="1"/>
  <c r="V656" i="1"/>
  <c r="W656" i="1" s="1"/>
  <c r="AV656" i="1" s="1"/>
  <c r="V672" i="1"/>
  <c r="W672" i="1" s="1"/>
  <c r="AV672" i="1" s="1"/>
  <c r="V687" i="1"/>
  <c r="W687" i="1" s="1"/>
  <c r="AV687" i="1" s="1"/>
  <c r="V695" i="1"/>
  <c r="W695" i="1" s="1"/>
  <c r="AV695" i="1" s="1"/>
  <c r="M655" i="1"/>
  <c r="M657" i="1"/>
  <c r="V658" i="1"/>
  <c r="W658" i="1" s="1"/>
  <c r="AV658" i="1" s="1"/>
  <c r="M663" i="1"/>
  <c r="M665" i="1"/>
  <c r="M675" i="1"/>
  <c r="M683" i="1"/>
  <c r="M691" i="1"/>
  <c r="M701" i="1"/>
  <c r="M707" i="1"/>
  <c r="V728" i="1"/>
  <c r="W728" i="1" s="1"/>
  <c r="AV728" i="1" s="1"/>
  <c r="M678" i="1"/>
  <c r="M686" i="1"/>
  <c r="M694" i="1"/>
  <c r="V703" i="1"/>
  <c r="W703" i="1" s="1"/>
  <c r="AV703" i="1" s="1"/>
  <c r="M679" i="1"/>
  <c r="M687" i="1"/>
  <c r="M695" i="1"/>
  <c r="M703" i="1"/>
  <c r="V705" i="1"/>
  <c r="W705" i="1" s="1"/>
  <c r="AV705" i="1" s="1"/>
  <c r="V701" i="1"/>
  <c r="W701" i="1" s="1"/>
  <c r="AV701" i="1" s="1"/>
  <c r="V726" i="1"/>
  <c r="W726" i="1" s="1"/>
  <c r="AV726" i="1" s="1"/>
  <c r="M730" i="1"/>
  <c r="M722" i="1"/>
  <c r="V750" i="1"/>
  <c r="W750" i="1" s="1"/>
  <c r="AV750" i="1" s="1"/>
  <c r="M733" i="1"/>
  <c r="V724" i="1"/>
  <c r="W724" i="1" s="1"/>
  <c r="AV724" i="1" s="1"/>
  <c r="V732" i="1"/>
  <c r="W732" i="1" s="1"/>
  <c r="AV732" i="1" s="1"/>
  <c r="V759" i="1"/>
  <c r="W759" i="1" s="1"/>
  <c r="AV759" i="1" s="1"/>
  <c r="M729" i="1"/>
  <c r="V737" i="1"/>
  <c r="W737" i="1" s="1"/>
  <c r="AV737" i="1" s="1"/>
  <c r="V744" i="1"/>
  <c r="W744" i="1" s="1"/>
  <c r="AV744" i="1" s="1"/>
  <c r="V730" i="1"/>
  <c r="W730" i="1" s="1"/>
  <c r="AV730" i="1" s="1"/>
  <c r="M734" i="1"/>
  <c r="V746" i="1"/>
  <c r="W746" i="1" s="1"/>
  <c r="AV746" i="1" s="1"/>
  <c r="V757" i="1"/>
  <c r="W757" i="1" s="1"/>
  <c r="AV757" i="1" s="1"/>
  <c r="M709" i="1"/>
  <c r="M711" i="1"/>
  <c r="M713" i="1"/>
  <c r="M715" i="1"/>
  <c r="M717" i="1"/>
  <c r="M719" i="1"/>
  <c r="V722" i="1"/>
  <c r="W722" i="1" s="1"/>
  <c r="AV722" i="1" s="1"/>
  <c r="V740" i="1"/>
  <c r="W740" i="1" s="1"/>
  <c r="AV740" i="1" s="1"/>
  <c r="V743" i="1"/>
  <c r="W743" i="1" s="1"/>
  <c r="AV743" i="1" s="1"/>
  <c r="M744" i="1"/>
  <c r="M746" i="1"/>
  <c r="V749" i="1"/>
  <c r="W749" i="1" s="1"/>
  <c r="AV749" i="1" s="1"/>
  <c r="M762" i="1"/>
  <c r="V733" i="1"/>
  <c r="W733" i="1" s="1"/>
  <c r="AV733" i="1" s="1"/>
  <c r="M737" i="1"/>
  <c r="V747" i="1"/>
  <c r="W747" i="1" s="1"/>
  <c r="AV747" i="1" s="1"/>
  <c r="M751" i="1"/>
  <c r="V760" i="1"/>
  <c r="W760" i="1" s="1"/>
  <c r="AV760" i="1" s="1"/>
  <c r="V797" i="1"/>
  <c r="W797" i="1" s="1"/>
  <c r="AV797" i="1" s="1"/>
  <c r="V739" i="1"/>
  <c r="W739" i="1" s="1"/>
  <c r="AV739" i="1" s="1"/>
  <c r="M743" i="1"/>
  <c r="V745" i="1"/>
  <c r="W745" i="1" s="1"/>
  <c r="AV745" i="1" s="1"/>
  <c r="M749" i="1"/>
  <c r="M759" i="1"/>
  <c r="M760" i="1"/>
  <c r="M766" i="1"/>
  <c r="M747" i="1"/>
  <c r="M754" i="1"/>
  <c r="M761" i="1"/>
  <c r="V770" i="1"/>
  <c r="W770" i="1" s="1"/>
  <c r="AV770" i="1" s="1"/>
  <c r="M784" i="1"/>
  <c r="V789" i="1"/>
  <c r="W789" i="1" s="1"/>
  <c r="AV789" i="1" s="1"/>
  <c r="V735" i="1"/>
  <c r="W735" i="1" s="1"/>
  <c r="AV735" i="1" s="1"/>
  <c r="M736" i="1"/>
  <c r="M739" i="1"/>
  <c r="M745" i="1"/>
  <c r="V762" i="1"/>
  <c r="W762" i="1" s="1"/>
  <c r="AV762" i="1" s="1"/>
  <c r="M764" i="1"/>
  <c r="V767" i="1"/>
  <c r="W767" i="1" s="1"/>
  <c r="AV767" i="1" s="1"/>
  <c r="M768" i="1"/>
  <c r="V741" i="1"/>
  <c r="W741" i="1" s="1"/>
  <c r="AV741" i="1" s="1"/>
  <c r="M742" i="1"/>
  <c r="M752" i="1"/>
  <c r="V755" i="1"/>
  <c r="W755" i="1" s="1"/>
  <c r="AV755" i="1" s="1"/>
  <c r="M795" i="1"/>
  <c r="V802" i="1"/>
  <c r="W802" i="1" s="1"/>
  <c r="AV802" i="1" s="1"/>
  <c r="M731" i="1"/>
  <c r="M732" i="1"/>
  <c r="M735" i="1"/>
  <c r="M750" i="1"/>
  <c r="V753" i="1"/>
  <c r="W753" i="1" s="1"/>
  <c r="AV753" i="1" s="1"/>
  <c r="M757" i="1"/>
  <c r="V766" i="1"/>
  <c r="W766" i="1" s="1"/>
  <c r="AV766" i="1" s="1"/>
  <c r="M772" i="1"/>
  <c r="V831" i="1"/>
  <c r="W831" i="1" s="1"/>
  <c r="AV831" i="1" s="1"/>
  <c r="M741" i="1"/>
  <c r="V751" i="1"/>
  <c r="W751" i="1" s="1"/>
  <c r="AV751" i="1" s="1"/>
  <c r="M763" i="1"/>
  <c r="V761" i="1"/>
  <c r="W761" i="1" s="1"/>
  <c r="AV761" i="1" s="1"/>
  <c r="M765" i="1"/>
  <c r="V791" i="1"/>
  <c r="W791" i="1" s="1"/>
  <c r="AV791" i="1" s="1"/>
  <c r="M794" i="1"/>
  <c r="V798" i="1"/>
  <c r="W798" i="1" s="1"/>
  <c r="AV798" i="1" s="1"/>
  <c r="M804" i="1"/>
  <c r="M789" i="1"/>
  <c r="V763" i="1"/>
  <c r="W763" i="1" s="1"/>
  <c r="AV763" i="1" s="1"/>
  <c r="M767" i="1"/>
  <c r="V771" i="1"/>
  <c r="W771" i="1" s="1"/>
  <c r="AV771" i="1" s="1"/>
  <c r="M801" i="1"/>
  <c r="M810" i="1"/>
  <c r="V814" i="1"/>
  <c r="W814" i="1" s="1"/>
  <c r="AV814" i="1" s="1"/>
  <c r="V828" i="1"/>
  <c r="W828" i="1" s="1"/>
  <c r="AV828" i="1" s="1"/>
  <c r="V769" i="1"/>
  <c r="W769" i="1" s="1"/>
  <c r="AV769" i="1" s="1"/>
  <c r="M770" i="1"/>
  <c r="M786" i="1"/>
  <c r="M788" i="1"/>
  <c r="V790" i="1"/>
  <c r="W790" i="1" s="1"/>
  <c r="AV790" i="1" s="1"/>
  <c r="M797" i="1"/>
  <c r="V809" i="1"/>
  <c r="W809" i="1" s="1"/>
  <c r="AV809" i="1" s="1"/>
  <c r="V765" i="1"/>
  <c r="W765" i="1" s="1"/>
  <c r="AV765" i="1" s="1"/>
  <c r="M769" i="1"/>
  <c r="V773" i="1"/>
  <c r="W773" i="1" s="1"/>
  <c r="AV773" i="1" s="1"/>
  <c r="V775" i="1"/>
  <c r="W775" i="1" s="1"/>
  <c r="AV775" i="1" s="1"/>
  <c r="V777" i="1"/>
  <c r="W777" i="1" s="1"/>
  <c r="AV777" i="1" s="1"/>
  <c r="V779" i="1"/>
  <c r="W779" i="1" s="1"/>
  <c r="AV779" i="1" s="1"/>
  <c r="V781" i="1"/>
  <c r="W781" i="1" s="1"/>
  <c r="AV781" i="1" s="1"/>
  <c r="V795" i="1"/>
  <c r="W795" i="1" s="1"/>
  <c r="AV795" i="1" s="1"/>
  <c r="M855" i="1"/>
  <c r="M803" i="1"/>
  <c r="V806" i="1"/>
  <c r="W806" i="1" s="1"/>
  <c r="AV806" i="1" s="1"/>
  <c r="M807" i="1"/>
  <c r="V816" i="1"/>
  <c r="W816" i="1" s="1"/>
  <c r="AV816" i="1" s="1"/>
  <c r="V819" i="1"/>
  <c r="W819" i="1" s="1"/>
  <c r="AV819" i="1" s="1"/>
  <c r="M820" i="1"/>
  <c r="V824" i="1"/>
  <c r="W824" i="1" s="1"/>
  <c r="AV824" i="1" s="1"/>
  <c r="M833" i="1"/>
  <c r="M835" i="1"/>
  <c r="M843" i="1"/>
  <c r="M847" i="1"/>
  <c r="V808" i="1"/>
  <c r="W808" i="1" s="1"/>
  <c r="AV808" i="1" s="1"/>
  <c r="V812" i="1"/>
  <c r="W812" i="1" s="1"/>
  <c r="AV812" i="1" s="1"/>
  <c r="V817" i="1"/>
  <c r="W817" i="1" s="1"/>
  <c r="AV817" i="1" s="1"/>
  <c r="M818" i="1"/>
  <c r="V822" i="1"/>
  <c r="W822" i="1" s="1"/>
  <c r="AV822" i="1" s="1"/>
  <c r="V825" i="1"/>
  <c r="W825" i="1" s="1"/>
  <c r="AV825" i="1" s="1"/>
  <c r="M826" i="1"/>
  <c r="V827" i="1"/>
  <c r="W827" i="1" s="1"/>
  <c r="AV827" i="1" s="1"/>
  <c r="V842" i="1"/>
  <c r="W842" i="1" s="1"/>
  <c r="AV842" i="1" s="1"/>
  <c r="M845" i="1"/>
  <c r="V856" i="1"/>
  <c r="W856" i="1" s="1"/>
  <c r="AV856" i="1" s="1"/>
  <c r="V799" i="1"/>
  <c r="W799" i="1" s="1"/>
  <c r="AV799" i="1" s="1"/>
  <c r="M800" i="1"/>
  <c r="V805" i="1"/>
  <c r="W805" i="1" s="1"/>
  <c r="AV805" i="1" s="1"/>
  <c r="V810" i="1"/>
  <c r="W810" i="1" s="1"/>
  <c r="AV810" i="1" s="1"/>
  <c r="M790" i="1"/>
  <c r="M798" i="1"/>
  <c r="M806" i="1"/>
  <c r="V815" i="1"/>
  <c r="W815" i="1" s="1"/>
  <c r="AV815" i="1" s="1"/>
  <c r="M816" i="1"/>
  <c r="V820" i="1"/>
  <c r="W820" i="1" s="1"/>
  <c r="AV820" i="1" s="1"/>
  <c r="V823" i="1"/>
  <c r="W823" i="1" s="1"/>
  <c r="AV823" i="1" s="1"/>
  <c r="M824" i="1"/>
  <c r="V829" i="1"/>
  <c r="W829" i="1" s="1"/>
  <c r="AV829" i="1" s="1"/>
  <c r="V835" i="1"/>
  <c r="W835" i="1" s="1"/>
  <c r="AV835" i="1" s="1"/>
  <c r="V844" i="1"/>
  <c r="W844" i="1" s="1"/>
  <c r="AV844" i="1" s="1"/>
  <c r="M771" i="1"/>
  <c r="M773" i="1"/>
  <c r="M775" i="1"/>
  <c r="M777" i="1"/>
  <c r="M779" i="1"/>
  <c r="M781" i="1"/>
  <c r="M791" i="1"/>
  <c r="V804" i="1"/>
  <c r="W804" i="1" s="1"/>
  <c r="AV804" i="1" s="1"/>
  <c r="V807" i="1"/>
  <c r="W807" i="1" s="1"/>
  <c r="AV807" i="1" s="1"/>
  <c r="V813" i="1"/>
  <c r="W813" i="1" s="1"/>
  <c r="AV813" i="1" s="1"/>
  <c r="M814" i="1"/>
  <c r="V837" i="1"/>
  <c r="W837" i="1" s="1"/>
  <c r="AV837" i="1" s="1"/>
  <c r="M839" i="1"/>
  <c r="V801" i="1"/>
  <c r="W801" i="1" s="1"/>
  <c r="AV801" i="1" s="1"/>
  <c r="V803" i="1"/>
  <c r="W803" i="1" s="1"/>
  <c r="AV803" i="1" s="1"/>
  <c r="M805" i="1"/>
  <c r="M808" i="1"/>
  <c r="V811" i="1"/>
  <c r="W811" i="1" s="1"/>
  <c r="AV811" i="1" s="1"/>
  <c r="M812" i="1"/>
  <c r="V818" i="1"/>
  <c r="W818" i="1" s="1"/>
  <c r="AV818" i="1" s="1"/>
  <c r="V821" i="1"/>
  <c r="W821" i="1" s="1"/>
  <c r="AV821" i="1" s="1"/>
  <c r="M822" i="1"/>
  <c r="V826" i="1"/>
  <c r="W826" i="1" s="1"/>
  <c r="AV826" i="1" s="1"/>
  <c r="M842" i="1"/>
  <c r="V845" i="1"/>
  <c r="W845" i="1" s="1"/>
  <c r="AV845" i="1" s="1"/>
  <c r="M846" i="1"/>
  <c r="V861" i="1"/>
  <c r="W861" i="1" s="1"/>
  <c r="AV861" i="1" s="1"/>
  <c r="M869" i="1"/>
  <c r="V836" i="1"/>
  <c r="W836" i="1" s="1"/>
  <c r="AV836" i="1" s="1"/>
  <c r="M844" i="1"/>
  <c r="M850" i="1"/>
  <c r="M836" i="1"/>
  <c r="V838" i="1"/>
  <c r="W838" i="1" s="1"/>
  <c r="AV838" i="1" s="1"/>
  <c r="M854" i="1"/>
  <c r="M827" i="1"/>
  <c r="M831" i="1"/>
  <c r="M858" i="1"/>
  <c r="M861" i="1"/>
  <c r="M864" i="1"/>
  <c r="V848" i="1"/>
  <c r="W848" i="1" s="1"/>
  <c r="AV848" i="1" s="1"/>
  <c r="M829" i="1"/>
  <c r="V839" i="1"/>
  <c r="W839" i="1" s="1"/>
  <c r="AV839" i="1" s="1"/>
  <c r="V852" i="1"/>
  <c r="W852" i="1" s="1"/>
  <c r="AV852" i="1" s="1"/>
  <c r="M860" i="1"/>
  <c r="M840" i="1"/>
  <c r="V840" i="1"/>
  <c r="W840" i="1" s="1"/>
  <c r="AV840" i="1" s="1"/>
  <c r="V860" i="1"/>
  <c r="W860" i="1" s="1"/>
  <c r="AV860" i="1" s="1"/>
  <c r="V863" i="1"/>
  <c r="W863" i="1" s="1"/>
  <c r="AV863" i="1" s="1"/>
  <c r="M862" i="1"/>
  <c r="M893" i="1"/>
  <c r="M867" i="1"/>
  <c r="M892" i="1"/>
  <c r="V874" i="1"/>
  <c r="W874" i="1" s="1"/>
  <c r="AV874" i="1" s="1"/>
  <c r="V890" i="1"/>
  <c r="W890" i="1" s="1"/>
  <c r="AV890" i="1" s="1"/>
  <c r="V893" i="1"/>
  <c r="W893" i="1" s="1"/>
  <c r="AV893" i="1" s="1"/>
  <c r="V866" i="1"/>
  <c r="W866" i="1" s="1"/>
  <c r="AV866" i="1" s="1"/>
  <c r="V889" i="1"/>
  <c r="W889" i="1" s="1"/>
  <c r="AV889" i="1" s="1"/>
  <c r="V864" i="1"/>
  <c r="W864" i="1" s="1"/>
  <c r="AV864" i="1" s="1"/>
  <c r="V870" i="1"/>
  <c r="W870" i="1" s="1"/>
  <c r="AV870" i="1" s="1"/>
  <c r="V896" i="1"/>
  <c r="W896" i="1" s="1"/>
  <c r="AV896" i="1" s="1"/>
  <c r="M872" i="1"/>
  <c r="M868" i="1"/>
  <c r="V875" i="1"/>
  <c r="W875" i="1" s="1"/>
  <c r="AV875" i="1" s="1"/>
  <c r="V879" i="1"/>
  <c r="W879" i="1" s="1"/>
  <c r="AV879" i="1" s="1"/>
  <c r="V882" i="1"/>
  <c r="W882" i="1" s="1"/>
  <c r="AV882" i="1" s="1"/>
  <c r="M889" i="1"/>
  <c r="M870" i="1"/>
  <c r="V873" i="1"/>
  <c r="W873" i="1" s="1"/>
  <c r="AV873" i="1" s="1"/>
  <c r="M880" i="1"/>
  <c r="V884" i="1"/>
  <c r="W884" i="1" s="1"/>
  <c r="AV884" i="1" s="1"/>
  <c r="M885" i="1"/>
  <c r="V894" i="1"/>
  <c r="W894" i="1" s="1"/>
  <c r="AV894" i="1" s="1"/>
  <c r="M866" i="1"/>
  <c r="V868" i="1"/>
  <c r="W868" i="1" s="1"/>
  <c r="AV868" i="1" s="1"/>
  <c r="V876" i="1"/>
  <c r="W876" i="1" s="1"/>
  <c r="AV876" i="1" s="1"/>
  <c r="V881" i="1"/>
  <c r="W881" i="1" s="1"/>
  <c r="AV881" i="1" s="1"/>
  <c r="M882" i="1"/>
  <c r="M890" i="1"/>
  <c r="M894" i="1"/>
  <c r="M896" i="1"/>
  <c r="M877" i="1"/>
  <c r="M898" i="1"/>
  <c r="AV8" i="1" l="1"/>
  <c r="AX839" i="1"/>
  <c r="BB839" i="1" s="1"/>
  <c r="BD839" i="1" s="1"/>
  <c r="AW839" i="1"/>
  <c r="BA839" i="1" s="1"/>
  <c r="BC839" i="1" s="1"/>
  <c r="AX831" i="1"/>
  <c r="BB831" i="1" s="1"/>
  <c r="BD831" i="1" s="1"/>
  <c r="AW831" i="1"/>
  <c r="BA831" i="1" s="1"/>
  <c r="BC831" i="1" s="1"/>
  <c r="BB658" i="1"/>
  <c r="BD658" i="1" s="1"/>
  <c r="BA658" i="1"/>
  <c r="BC658" i="1" s="1"/>
  <c r="AX658" i="1"/>
  <c r="AW658" i="1"/>
  <c r="BB569" i="1"/>
  <c r="BD569" i="1" s="1"/>
  <c r="AX569" i="1"/>
  <c r="AW569" i="1"/>
  <c r="BA569" i="1" s="1"/>
  <c r="BC569" i="1" s="1"/>
  <c r="BA456" i="1"/>
  <c r="BC456" i="1" s="1"/>
  <c r="AX456" i="1"/>
  <c r="BB456" i="1" s="1"/>
  <c r="BD456" i="1" s="1"/>
  <c r="AW456" i="1"/>
  <c r="AX439" i="1"/>
  <c r="BB439" i="1" s="1"/>
  <c r="BD439" i="1" s="1"/>
  <c r="AW439" i="1"/>
  <c r="BA439" i="1" s="1"/>
  <c r="BC439" i="1" s="1"/>
  <c r="BB324" i="1"/>
  <c r="BD324" i="1" s="1"/>
  <c r="BA324" i="1"/>
  <c r="BC324" i="1" s="1"/>
  <c r="AX324" i="1"/>
  <c r="AW324" i="1"/>
  <c r="AX165" i="1"/>
  <c r="BB165" i="1" s="1"/>
  <c r="BD165" i="1" s="1"/>
  <c r="AW165" i="1"/>
  <c r="BA165" i="1" s="1"/>
  <c r="BC165" i="1" s="1"/>
  <c r="BA42" i="1"/>
  <c r="BC42" i="1" s="1"/>
  <c r="AX42" i="1"/>
  <c r="BB42" i="1" s="1"/>
  <c r="BD42" i="1" s="1"/>
  <c r="AW42" i="1"/>
  <c r="AX175" i="1"/>
  <c r="BB175" i="1" s="1"/>
  <c r="BD175" i="1" s="1"/>
  <c r="AW175" i="1"/>
  <c r="BA175" i="1" s="1"/>
  <c r="BC175" i="1" s="1"/>
  <c r="BB408" i="1"/>
  <c r="BD408" i="1" s="1"/>
  <c r="AX408" i="1"/>
  <c r="AW408" i="1"/>
  <c r="BA408" i="1" s="1"/>
  <c r="BC408" i="1" s="1"/>
  <c r="BB590" i="1"/>
  <c r="BD590" i="1" s="1"/>
  <c r="AX590" i="1"/>
  <c r="AW590" i="1"/>
  <c r="BA590" i="1" s="1"/>
  <c r="BC590" i="1" s="1"/>
  <c r="AW742" i="1"/>
  <c r="BA742" i="1" s="1"/>
  <c r="BC742" i="1" s="1"/>
  <c r="AX742" i="1"/>
  <c r="BB742" i="1" s="1"/>
  <c r="BD742" i="1" s="1"/>
  <c r="AX877" i="1"/>
  <c r="BB877" i="1" s="1"/>
  <c r="BD877" i="1" s="1"/>
  <c r="AW877" i="1"/>
  <c r="BA877" i="1"/>
  <c r="BC877" i="1" s="1"/>
  <c r="AW845" i="1"/>
  <c r="BA845" i="1" s="1"/>
  <c r="BC845" i="1" s="1"/>
  <c r="AX845" i="1"/>
  <c r="BB845" i="1" s="1"/>
  <c r="BD845" i="1" s="1"/>
  <c r="AX733" i="1"/>
  <c r="BB733" i="1" s="1"/>
  <c r="BD733" i="1" s="1"/>
  <c r="AW733" i="1"/>
  <c r="BA733" i="1" s="1"/>
  <c r="BC733" i="1" s="1"/>
  <c r="BB574" i="1"/>
  <c r="BD574" i="1" s="1"/>
  <c r="BA574" i="1"/>
  <c r="BC574" i="1" s="1"/>
  <c r="AX574" i="1"/>
  <c r="AW574" i="1"/>
  <c r="BB524" i="1"/>
  <c r="BD524" i="1" s="1"/>
  <c r="AX524" i="1"/>
  <c r="AW524" i="1"/>
  <c r="BA524" i="1" s="1"/>
  <c r="BC524" i="1" s="1"/>
  <c r="BB483" i="1"/>
  <c r="BD483" i="1" s="1"/>
  <c r="BA483" i="1"/>
  <c r="BC483" i="1" s="1"/>
  <c r="AX483" i="1"/>
  <c r="AW483" i="1"/>
  <c r="AX421" i="1"/>
  <c r="BB421" i="1" s="1"/>
  <c r="BD421" i="1" s="1"/>
  <c r="AW421" i="1"/>
  <c r="BA421" i="1" s="1"/>
  <c r="BC421" i="1" s="1"/>
  <c r="BB362" i="1"/>
  <c r="BD362" i="1" s="1"/>
  <c r="BA362" i="1"/>
  <c r="BC362" i="1" s="1"/>
  <c r="AX362" i="1"/>
  <c r="AW362" i="1"/>
  <c r="AX318" i="1"/>
  <c r="BB318" i="1" s="1"/>
  <c r="BD318" i="1" s="1"/>
  <c r="AW318" i="1"/>
  <c r="BA318" i="1" s="1"/>
  <c r="BC318" i="1" s="1"/>
  <c r="BA259" i="1"/>
  <c r="BC259" i="1" s="1"/>
  <c r="AX259" i="1"/>
  <c r="BB259" i="1" s="1"/>
  <c r="BD259" i="1" s="1"/>
  <c r="AW259" i="1"/>
  <c r="BB63" i="1"/>
  <c r="BD63" i="1" s="1"/>
  <c r="AX63" i="1"/>
  <c r="AW63" i="1"/>
  <c r="BA63" i="1" s="1"/>
  <c r="BC63" i="1" s="1"/>
  <c r="AX102" i="1"/>
  <c r="BB102" i="1" s="1"/>
  <c r="BD102" i="1" s="1"/>
  <c r="AW102" i="1"/>
  <c r="BA102" i="1" s="1"/>
  <c r="BC102" i="1" s="1"/>
  <c r="AX86" i="1"/>
  <c r="BB86" i="1" s="1"/>
  <c r="BD86" i="1" s="1"/>
  <c r="AW86" i="1"/>
  <c r="BA86" i="1" s="1"/>
  <c r="BC86" i="1" s="1"/>
  <c r="AX24" i="1"/>
  <c r="BB24" i="1" s="1"/>
  <c r="BD24" i="1" s="1"/>
  <c r="AW24" i="1"/>
  <c r="BA24" i="1" s="1"/>
  <c r="BC24" i="1" s="1"/>
  <c r="AX21" i="1"/>
  <c r="BB21" i="1" s="1"/>
  <c r="BD21" i="1" s="1"/>
  <c r="AW21" i="1"/>
  <c r="BA21" i="1" s="1"/>
  <c r="BC21" i="1" s="1"/>
  <c r="BB162" i="1"/>
  <c r="BD162" i="1" s="1"/>
  <c r="BA162" i="1"/>
  <c r="BC162" i="1" s="1"/>
  <c r="AX162" i="1"/>
  <c r="AW162" i="1"/>
  <c r="BB214" i="1"/>
  <c r="BD214" i="1" s="1"/>
  <c r="AX214" i="1"/>
  <c r="AW214" i="1"/>
  <c r="BA214" i="1" s="1"/>
  <c r="BC214" i="1" s="1"/>
  <c r="BB177" i="1"/>
  <c r="BD177" i="1" s="1"/>
  <c r="BA177" i="1"/>
  <c r="BC177" i="1" s="1"/>
  <c r="AX177" i="1"/>
  <c r="AW177" i="1"/>
  <c r="AX193" i="1"/>
  <c r="BB193" i="1" s="1"/>
  <c r="BD193" i="1" s="1"/>
  <c r="AW193" i="1"/>
  <c r="BA193" i="1" s="1"/>
  <c r="BC193" i="1" s="1"/>
  <c r="BB352" i="1"/>
  <c r="BD352" i="1" s="1"/>
  <c r="BA352" i="1"/>
  <c r="BC352" i="1" s="1"/>
  <c r="AX352" i="1"/>
  <c r="AW352" i="1"/>
  <c r="AX238" i="1"/>
  <c r="BB238" i="1" s="1"/>
  <c r="BD238" i="1" s="1"/>
  <c r="AW238" i="1"/>
  <c r="BA238" i="1" s="1"/>
  <c r="BC238" i="1" s="1"/>
  <c r="BA254" i="1"/>
  <c r="BC254" i="1" s="1"/>
  <c r="AX254" i="1"/>
  <c r="BB254" i="1" s="1"/>
  <c r="BD254" i="1" s="1"/>
  <c r="AW254" i="1"/>
  <c r="BB270" i="1"/>
  <c r="BD270" i="1" s="1"/>
  <c r="AX270" i="1"/>
  <c r="AW270" i="1"/>
  <c r="BA270" i="1" s="1"/>
  <c r="BC270" i="1" s="1"/>
  <c r="AX299" i="1"/>
  <c r="BB299" i="1" s="1"/>
  <c r="BD299" i="1" s="1"/>
  <c r="AW299" i="1"/>
  <c r="BA299" i="1" s="1"/>
  <c r="BC299" i="1" s="1"/>
  <c r="AX368" i="1"/>
  <c r="BB368" i="1" s="1"/>
  <c r="BD368" i="1" s="1"/>
  <c r="AW368" i="1"/>
  <c r="BA368" i="1" s="1"/>
  <c r="BC368" i="1" s="1"/>
  <c r="BB414" i="1"/>
  <c r="BD414" i="1" s="1"/>
  <c r="AX414" i="1"/>
  <c r="AW414" i="1"/>
  <c r="BA414" i="1" s="1"/>
  <c r="BC414" i="1" s="1"/>
  <c r="BB420" i="1"/>
  <c r="BD420" i="1" s="1"/>
  <c r="AX420" i="1"/>
  <c r="AW420" i="1"/>
  <c r="BA420" i="1" s="1"/>
  <c r="BC420" i="1" s="1"/>
  <c r="AX424" i="1"/>
  <c r="BB424" i="1" s="1"/>
  <c r="BD424" i="1" s="1"/>
  <c r="AW424" i="1"/>
  <c r="BA424" i="1" s="1"/>
  <c r="BC424" i="1" s="1"/>
  <c r="BB485" i="1"/>
  <c r="BD485" i="1" s="1"/>
  <c r="AX485" i="1"/>
  <c r="AW485" i="1"/>
  <c r="BA485" i="1" s="1"/>
  <c r="BC485" i="1" s="1"/>
  <c r="BB659" i="1"/>
  <c r="BD659" i="1" s="1"/>
  <c r="AX659" i="1"/>
  <c r="AW659" i="1"/>
  <c r="BA659" i="1" s="1"/>
  <c r="BC659" i="1" s="1"/>
  <c r="AX592" i="1"/>
  <c r="BB592" i="1" s="1"/>
  <c r="BD592" i="1" s="1"/>
  <c r="AW592" i="1"/>
  <c r="BA592" i="1" s="1"/>
  <c r="BC592" i="1" s="1"/>
  <c r="BB683" i="1"/>
  <c r="BD683" i="1" s="1"/>
  <c r="AX683" i="1"/>
  <c r="AW683" i="1"/>
  <c r="BA683" i="1" s="1"/>
  <c r="BC683" i="1" s="1"/>
  <c r="AX677" i="1"/>
  <c r="BB677" i="1" s="1"/>
  <c r="BD677" i="1" s="1"/>
  <c r="AW677" i="1"/>
  <c r="BA677" i="1" s="1"/>
  <c r="BC677" i="1" s="1"/>
  <c r="BA680" i="1"/>
  <c r="BC680" i="1" s="1"/>
  <c r="BB680" i="1"/>
  <c r="BD680" i="1" s="1"/>
  <c r="AX680" i="1"/>
  <c r="AW680" i="1"/>
  <c r="BA752" i="1"/>
  <c r="BC752" i="1" s="1"/>
  <c r="AW752" i="1"/>
  <c r="AX752" i="1"/>
  <c r="BB752" i="1" s="1"/>
  <c r="BD752" i="1" s="1"/>
  <c r="BB786" i="1"/>
  <c r="BD786" i="1" s="1"/>
  <c r="AW786" i="1"/>
  <c r="BA786" i="1" s="1"/>
  <c r="BC786" i="1" s="1"/>
  <c r="AX786" i="1"/>
  <c r="BB780" i="1"/>
  <c r="BD780" i="1" s="1"/>
  <c r="AW780" i="1"/>
  <c r="AX780" i="1"/>
  <c r="BA780" i="1"/>
  <c r="BC780" i="1" s="1"/>
  <c r="BB785" i="1"/>
  <c r="BD785" i="1" s="1"/>
  <c r="BA785" i="1"/>
  <c r="BC785" i="1" s="1"/>
  <c r="AX785" i="1"/>
  <c r="AW785" i="1"/>
  <c r="AX858" i="1"/>
  <c r="BB858" i="1" s="1"/>
  <c r="BD858" i="1" s="1"/>
  <c r="AW858" i="1"/>
  <c r="BA858" i="1" s="1"/>
  <c r="BC858" i="1" s="1"/>
  <c r="AX880" i="1"/>
  <c r="BB880" i="1" s="1"/>
  <c r="BD880" i="1" s="1"/>
  <c r="BA880" i="1"/>
  <c r="BC880" i="1" s="1"/>
  <c r="AW880" i="1"/>
  <c r="BB43" i="1"/>
  <c r="BD43" i="1" s="1"/>
  <c r="AX43" i="1"/>
  <c r="AW43" i="1"/>
  <c r="BA43" i="1" s="1"/>
  <c r="BC43" i="1" s="1"/>
  <c r="AX894" i="1"/>
  <c r="BB894" i="1" s="1"/>
  <c r="BD894" i="1" s="1"/>
  <c r="AW894" i="1"/>
  <c r="BA894" i="1" s="1"/>
  <c r="BC894" i="1" s="1"/>
  <c r="AX879" i="1"/>
  <c r="BB879" i="1" s="1"/>
  <c r="BD879" i="1" s="1"/>
  <c r="AW879" i="1"/>
  <c r="BA879" i="1" s="1"/>
  <c r="BC879" i="1" s="1"/>
  <c r="BB863" i="1"/>
  <c r="BD863" i="1" s="1"/>
  <c r="AX863" i="1"/>
  <c r="AW863" i="1"/>
  <c r="BA863" i="1" s="1"/>
  <c r="BC863" i="1" s="1"/>
  <c r="AW848" i="1"/>
  <c r="BA848" i="1" s="1"/>
  <c r="BC848" i="1" s="1"/>
  <c r="AX848" i="1"/>
  <c r="BB848" i="1" s="1"/>
  <c r="BD848" i="1" s="1"/>
  <c r="BB804" i="1"/>
  <c r="BD804" i="1" s="1"/>
  <c r="AW804" i="1"/>
  <c r="BA804" i="1" s="1"/>
  <c r="BC804" i="1" s="1"/>
  <c r="AX804" i="1"/>
  <c r="AW844" i="1"/>
  <c r="BA844" i="1" s="1"/>
  <c r="BC844" i="1" s="1"/>
  <c r="AX844" i="1"/>
  <c r="BB844" i="1" s="1"/>
  <c r="BD844" i="1" s="1"/>
  <c r="BB812" i="1"/>
  <c r="BD812" i="1" s="1"/>
  <c r="AW812" i="1"/>
  <c r="BA812" i="1" s="1"/>
  <c r="BC812" i="1" s="1"/>
  <c r="AX812" i="1"/>
  <c r="BA819" i="1"/>
  <c r="BC819" i="1" s="1"/>
  <c r="AW819" i="1"/>
  <c r="AX819" i="1"/>
  <c r="BB819" i="1" s="1"/>
  <c r="BD819" i="1" s="1"/>
  <c r="BB779" i="1"/>
  <c r="BD779" i="1" s="1"/>
  <c r="AW779" i="1"/>
  <c r="BA779" i="1" s="1"/>
  <c r="BC779" i="1" s="1"/>
  <c r="AX779" i="1"/>
  <c r="AW766" i="1"/>
  <c r="BA766" i="1" s="1"/>
  <c r="BC766" i="1" s="1"/>
  <c r="AX766" i="1"/>
  <c r="BB766" i="1" s="1"/>
  <c r="BD766" i="1" s="1"/>
  <c r="BB762" i="1"/>
  <c r="BD762" i="1" s="1"/>
  <c r="BA762" i="1"/>
  <c r="BC762" i="1" s="1"/>
  <c r="AW762" i="1"/>
  <c r="AX762" i="1"/>
  <c r="AX664" i="1"/>
  <c r="BB664" i="1" s="1"/>
  <c r="BD664" i="1" s="1"/>
  <c r="AW664" i="1"/>
  <c r="BA664" i="1" s="1"/>
  <c r="BC664" i="1" s="1"/>
  <c r="AX660" i="1"/>
  <c r="BB660" i="1" s="1"/>
  <c r="BD660" i="1" s="1"/>
  <c r="BA660" i="1"/>
  <c r="BC660" i="1" s="1"/>
  <c r="AW660" i="1"/>
  <c r="BB684" i="1"/>
  <c r="BD684" i="1" s="1"/>
  <c r="AX684" i="1"/>
  <c r="AW684" i="1"/>
  <c r="BA684" i="1" s="1"/>
  <c r="BC684" i="1" s="1"/>
  <c r="BB620" i="1"/>
  <c r="BD620" i="1" s="1"/>
  <c r="AX620" i="1"/>
  <c r="BA620" i="1"/>
  <c r="BC620" i="1" s="1"/>
  <c r="AW620" i="1"/>
  <c r="AX611" i="1"/>
  <c r="BB611" i="1" s="1"/>
  <c r="BD611" i="1" s="1"/>
  <c r="AW611" i="1"/>
  <c r="BA611" i="1" s="1"/>
  <c r="BC611" i="1" s="1"/>
  <c r="AX557" i="1"/>
  <c r="BB557" i="1" s="1"/>
  <c r="BD557" i="1" s="1"/>
  <c r="AW557" i="1"/>
  <c r="BA557" i="1" s="1"/>
  <c r="BC557" i="1" s="1"/>
  <c r="BB552" i="1"/>
  <c r="BD552" i="1" s="1"/>
  <c r="AX552" i="1"/>
  <c r="AW552" i="1"/>
  <c r="BA552" i="1" s="1"/>
  <c r="BC552" i="1" s="1"/>
  <c r="AX536" i="1"/>
  <c r="BB536" i="1" s="1"/>
  <c r="BD536" i="1" s="1"/>
  <c r="AW536" i="1"/>
  <c r="BA536" i="1" s="1"/>
  <c r="BC536" i="1" s="1"/>
  <c r="BB509" i="1"/>
  <c r="BD509" i="1" s="1"/>
  <c r="AX509" i="1"/>
  <c r="AW509" i="1"/>
  <c r="BA509" i="1" s="1"/>
  <c r="BC509" i="1" s="1"/>
  <c r="BA504" i="1"/>
  <c r="BC504" i="1" s="1"/>
  <c r="AX504" i="1"/>
  <c r="BB504" i="1" s="1"/>
  <c r="BD504" i="1" s="1"/>
  <c r="AW504" i="1"/>
  <c r="AX473" i="1"/>
  <c r="BB473" i="1" s="1"/>
  <c r="BD473" i="1" s="1"/>
  <c r="AW473" i="1"/>
  <c r="BA473" i="1" s="1"/>
  <c r="BC473" i="1" s="1"/>
  <c r="BB518" i="1"/>
  <c r="BD518" i="1" s="1"/>
  <c r="BA518" i="1"/>
  <c r="BC518" i="1" s="1"/>
  <c r="AX518" i="1"/>
  <c r="AW518" i="1"/>
  <c r="BB526" i="1"/>
  <c r="BD526" i="1" s="1"/>
  <c r="AX526" i="1"/>
  <c r="AW526" i="1"/>
  <c r="BA526" i="1" s="1"/>
  <c r="BC526" i="1" s="1"/>
  <c r="BB444" i="1"/>
  <c r="BD444" i="1" s="1"/>
  <c r="BA444" i="1"/>
  <c r="BC444" i="1" s="1"/>
  <c r="AX444" i="1"/>
  <c r="AW444" i="1"/>
  <c r="AX383" i="1"/>
  <c r="BB383" i="1" s="1"/>
  <c r="BD383" i="1" s="1"/>
  <c r="AW383" i="1"/>
  <c r="BA383" i="1" s="1"/>
  <c r="BC383" i="1" s="1"/>
  <c r="BB415" i="1"/>
  <c r="BD415" i="1" s="1"/>
  <c r="BA415" i="1"/>
  <c r="BC415" i="1" s="1"/>
  <c r="AX415" i="1"/>
  <c r="AW415" i="1"/>
  <c r="AX446" i="1"/>
  <c r="BB446" i="1" s="1"/>
  <c r="BD446" i="1" s="1"/>
  <c r="AW446" i="1"/>
  <c r="BA446" i="1" s="1"/>
  <c r="BC446" i="1" s="1"/>
  <c r="BB375" i="1"/>
  <c r="BD375" i="1" s="1"/>
  <c r="AX375" i="1"/>
  <c r="AW375" i="1"/>
  <c r="BA375" i="1" s="1"/>
  <c r="BC375" i="1" s="1"/>
  <c r="BB387" i="1"/>
  <c r="BD387" i="1" s="1"/>
  <c r="AX387" i="1"/>
  <c r="AW387" i="1"/>
  <c r="BA387" i="1" s="1"/>
  <c r="BC387" i="1" s="1"/>
  <c r="AX395" i="1"/>
  <c r="BB395" i="1" s="1"/>
  <c r="BD395" i="1" s="1"/>
  <c r="AW395" i="1"/>
  <c r="BA395" i="1" s="1"/>
  <c r="BC395" i="1" s="1"/>
  <c r="AX335" i="1"/>
  <c r="BB335" i="1" s="1"/>
  <c r="BD335" i="1" s="1"/>
  <c r="AW335" i="1"/>
  <c r="BA335" i="1" s="1"/>
  <c r="BC335" i="1" s="1"/>
  <c r="AX357" i="1"/>
  <c r="BB357" i="1" s="1"/>
  <c r="BD357" i="1" s="1"/>
  <c r="AW357" i="1"/>
  <c r="BA357" i="1" s="1"/>
  <c r="BC357" i="1" s="1"/>
  <c r="BB310" i="1"/>
  <c r="BD310" i="1" s="1"/>
  <c r="AX310" i="1"/>
  <c r="AW310" i="1"/>
  <c r="BA310" i="1" s="1"/>
  <c r="BC310" i="1" s="1"/>
  <c r="BB348" i="1"/>
  <c r="BD348" i="1" s="1"/>
  <c r="AX348" i="1"/>
  <c r="AW348" i="1"/>
  <c r="BA348" i="1" s="1"/>
  <c r="BC348" i="1" s="1"/>
  <c r="AX365" i="1"/>
  <c r="BB365" i="1" s="1"/>
  <c r="BD365" i="1" s="1"/>
  <c r="AW365" i="1"/>
  <c r="BA365" i="1" s="1"/>
  <c r="BC365" i="1" s="1"/>
  <c r="BA247" i="1"/>
  <c r="BC247" i="1" s="1"/>
  <c r="BB247" i="1"/>
  <c r="BD247" i="1" s="1"/>
  <c r="AX247" i="1"/>
  <c r="AW247" i="1"/>
  <c r="BB255" i="1"/>
  <c r="BD255" i="1" s="1"/>
  <c r="AX255" i="1"/>
  <c r="AW255" i="1"/>
  <c r="BA255" i="1" s="1"/>
  <c r="BC255" i="1" s="1"/>
  <c r="BB261" i="1"/>
  <c r="BD261" i="1" s="1"/>
  <c r="BA261" i="1"/>
  <c r="BC261" i="1" s="1"/>
  <c r="AX261" i="1"/>
  <c r="AW261" i="1"/>
  <c r="AX202" i="1"/>
  <c r="BB202" i="1" s="1"/>
  <c r="BD202" i="1" s="1"/>
  <c r="AW202" i="1"/>
  <c r="BA202" i="1" s="1"/>
  <c r="BC202" i="1" s="1"/>
  <c r="BA119" i="1"/>
  <c r="BC119" i="1" s="1"/>
  <c r="BB119" i="1"/>
  <c r="BD119" i="1" s="1"/>
  <c r="AX119" i="1"/>
  <c r="AW119" i="1"/>
  <c r="AX140" i="1"/>
  <c r="BB140" i="1" s="1"/>
  <c r="BD140" i="1" s="1"/>
  <c r="AW140" i="1"/>
  <c r="BA140" i="1" s="1"/>
  <c r="BC140" i="1" s="1"/>
  <c r="BA82" i="1"/>
  <c r="BC82" i="1" s="1"/>
  <c r="AX82" i="1"/>
  <c r="BB82" i="1" s="1"/>
  <c r="BD82" i="1" s="1"/>
  <c r="AW82" i="1"/>
  <c r="BB113" i="1"/>
  <c r="BD113" i="1" s="1"/>
  <c r="AX113" i="1"/>
  <c r="AW113" i="1"/>
  <c r="BA113" i="1" s="1"/>
  <c r="BC113" i="1" s="1"/>
  <c r="AX97" i="1"/>
  <c r="BB97" i="1" s="1"/>
  <c r="BD97" i="1" s="1"/>
  <c r="AW97" i="1"/>
  <c r="BA97" i="1" s="1"/>
  <c r="BC97" i="1" s="1"/>
  <c r="AX52" i="1"/>
  <c r="BB52" i="1" s="1"/>
  <c r="BD52" i="1" s="1"/>
  <c r="AW52" i="1"/>
  <c r="BA52" i="1" s="1"/>
  <c r="BC52" i="1" s="1"/>
  <c r="BB23" i="1"/>
  <c r="BD23" i="1" s="1"/>
  <c r="AX23" i="1"/>
  <c r="AW23" i="1"/>
  <c r="BA23" i="1" s="1"/>
  <c r="BC23" i="1" s="1"/>
  <c r="BB19" i="1"/>
  <c r="BD19" i="1" s="1"/>
  <c r="AX19" i="1"/>
  <c r="AW19" i="1"/>
  <c r="BA19" i="1" s="1"/>
  <c r="BC19" i="1" s="1"/>
  <c r="AX13" i="1"/>
  <c r="BB13" i="1" s="1"/>
  <c r="BD13" i="1" s="1"/>
  <c r="AW13" i="1"/>
  <c r="BA13" i="1" s="1"/>
  <c r="BC13" i="1" s="1"/>
  <c r="AX158" i="1"/>
  <c r="BB158" i="1" s="1"/>
  <c r="BD158" i="1" s="1"/>
  <c r="AW158" i="1"/>
  <c r="BA158" i="1" s="1"/>
  <c r="BC158" i="1" s="1"/>
  <c r="BA176" i="1"/>
  <c r="BC176" i="1" s="1"/>
  <c r="BB176" i="1"/>
  <c r="BD176" i="1" s="1"/>
  <c r="AX176" i="1"/>
  <c r="AW176" i="1"/>
  <c r="BB178" i="1"/>
  <c r="BD178" i="1" s="1"/>
  <c r="AX178" i="1"/>
  <c r="AW178" i="1"/>
  <c r="BA178" i="1" s="1"/>
  <c r="BC178" i="1" s="1"/>
  <c r="BA136" i="1"/>
  <c r="BC136" i="1" s="1"/>
  <c r="AX136" i="1"/>
  <c r="BB136" i="1" s="1"/>
  <c r="BD136" i="1" s="1"/>
  <c r="AW136" i="1"/>
  <c r="AW226" i="1"/>
  <c r="BA226" i="1" s="1"/>
  <c r="BC226" i="1" s="1"/>
  <c r="AX226" i="1"/>
  <c r="BB226" i="1" s="1"/>
  <c r="BD226" i="1" s="1"/>
  <c r="BB195" i="1"/>
  <c r="BD195" i="1" s="1"/>
  <c r="BA195" i="1"/>
  <c r="BC195" i="1" s="1"/>
  <c r="AX195" i="1"/>
  <c r="AW195" i="1"/>
  <c r="AX384" i="1"/>
  <c r="BB384" i="1" s="1"/>
  <c r="BD384" i="1" s="1"/>
  <c r="AW384" i="1"/>
  <c r="BA384" i="1" s="1"/>
  <c r="BC384" i="1" s="1"/>
  <c r="BB240" i="1"/>
  <c r="BD240" i="1" s="1"/>
  <c r="AX240" i="1"/>
  <c r="AW240" i="1"/>
  <c r="BA240" i="1" s="1"/>
  <c r="BC240" i="1" s="1"/>
  <c r="BB256" i="1"/>
  <c r="BD256" i="1" s="1"/>
  <c r="AX256" i="1"/>
  <c r="AW256" i="1"/>
  <c r="BA256" i="1" s="1"/>
  <c r="BC256" i="1" s="1"/>
  <c r="AX272" i="1"/>
  <c r="BB272" i="1" s="1"/>
  <c r="BD272" i="1" s="1"/>
  <c r="AW272" i="1"/>
  <c r="BA272" i="1" s="1"/>
  <c r="BC272" i="1" s="1"/>
  <c r="AX416" i="1"/>
  <c r="BB416" i="1" s="1"/>
  <c r="BD416" i="1" s="1"/>
  <c r="AW416" i="1"/>
  <c r="BA416" i="1" s="1"/>
  <c r="BC416" i="1" s="1"/>
  <c r="AX380" i="1"/>
  <c r="BB380" i="1" s="1"/>
  <c r="BD380" i="1" s="1"/>
  <c r="AW380" i="1"/>
  <c r="BA380" i="1" s="1"/>
  <c r="BC380" i="1" s="1"/>
  <c r="BB436" i="1"/>
  <c r="BD436" i="1" s="1"/>
  <c r="AX436" i="1"/>
  <c r="AW436" i="1"/>
  <c r="BA436" i="1" s="1"/>
  <c r="BC436" i="1" s="1"/>
  <c r="AX478" i="1"/>
  <c r="BB478" i="1" s="1"/>
  <c r="BD478" i="1" s="1"/>
  <c r="AW478" i="1"/>
  <c r="BA478" i="1" s="1"/>
  <c r="BC478" i="1" s="1"/>
  <c r="BB535" i="1"/>
  <c r="BD535" i="1" s="1"/>
  <c r="AX535" i="1"/>
  <c r="AW535" i="1"/>
  <c r="BA535" i="1" s="1"/>
  <c r="BC535" i="1" s="1"/>
  <c r="AX541" i="1"/>
  <c r="BB541" i="1" s="1"/>
  <c r="BD541" i="1" s="1"/>
  <c r="AW541" i="1"/>
  <c r="BA541" i="1" s="1"/>
  <c r="BC541" i="1" s="1"/>
  <c r="AX616" i="1"/>
  <c r="BB616" i="1" s="1"/>
  <c r="BD616" i="1" s="1"/>
  <c r="AW616" i="1"/>
  <c r="BA616" i="1" s="1"/>
  <c r="BC616" i="1" s="1"/>
  <c r="BB594" i="1"/>
  <c r="BD594" i="1" s="1"/>
  <c r="AX594" i="1"/>
  <c r="AW594" i="1"/>
  <c r="BA594" i="1" s="1"/>
  <c r="BC594" i="1" s="1"/>
  <c r="AX649" i="1"/>
  <c r="BB649" i="1" s="1"/>
  <c r="BD649" i="1" s="1"/>
  <c r="AW649" i="1"/>
  <c r="BA649" i="1" s="1"/>
  <c r="BC649" i="1" s="1"/>
  <c r="AX685" i="1"/>
  <c r="BB685" i="1" s="1"/>
  <c r="BD685" i="1" s="1"/>
  <c r="AW685" i="1"/>
  <c r="BA685" i="1" s="1"/>
  <c r="BC685" i="1" s="1"/>
  <c r="BB688" i="1"/>
  <c r="BD688" i="1" s="1"/>
  <c r="AX688" i="1"/>
  <c r="AW688" i="1"/>
  <c r="BA688" i="1" s="1"/>
  <c r="BC688" i="1" s="1"/>
  <c r="BB690" i="1"/>
  <c r="BD690" i="1" s="1"/>
  <c r="BA690" i="1"/>
  <c r="BC690" i="1" s="1"/>
  <c r="AX690" i="1"/>
  <c r="AW690" i="1"/>
  <c r="AX712" i="1"/>
  <c r="BB712" i="1" s="1"/>
  <c r="BD712" i="1" s="1"/>
  <c r="AW712" i="1"/>
  <c r="BA712" i="1" s="1"/>
  <c r="BC712" i="1" s="1"/>
  <c r="BB721" i="1"/>
  <c r="BD721" i="1" s="1"/>
  <c r="BA721" i="1"/>
  <c r="BC721" i="1" s="1"/>
  <c r="AX721" i="1"/>
  <c r="AW721" i="1"/>
  <c r="AW764" i="1"/>
  <c r="BA764" i="1" s="1"/>
  <c r="BC764" i="1" s="1"/>
  <c r="AX764" i="1"/>
  <c r="BB764" i="1" s="1"/>
  <c r="BD764" i="1" s="1"/>
  <c r="AW788" i="1"/>
  <c r="BA788" i="1" s="1"/>
  <c r="BC788" i="1" s="1"/>
  <c r="AX788" i="1"/>
  <c r="BB788" i="1" s="1"/>
  <c r="BD788" i="1" s="1"/>
  <c r="BA794" i="1"/>
  <c r="BC794" i="1" s="1"/>
  <c r="AW794" i="1"/>
  <c r="AX794" i="1"/>
  <c r="BB794" i="1" s="1"/>
  <c r="BD794" i="1" s="1"/>
  <c r="AW787" i="1"/>
  <c r="BA787" i="1" s="1"/>
  <c r="BC787" i="1" s="1"/>
  <c r="AX787" i="1"/>
  <c r="BB787" i="1" s="1"/>
  <c r="BD787" i="1" s="1"/>
  <c r="AW830" i="1"/>
  <c r="BA830" i="1" s="1"/>
  <c r="BC830" i="1" s="1"/>
  <c r="AX830" i="1"/>
  <c r="BB830" i="1" s="1"/>
  <c r="BD830" i="1" s="1"/>
  <c r="BB891" i="1"/>
  <c r="BD891" i="1" s="1"/>
  <c r="AW891" i="1"/>
  <c r="BA891" i="1" s="1"/>
  <c r="BC891" i="1" s="1"/>
  <c r="AX891" i="1"/>
  <c r="AX867" i="1"/>
  <c r="BB867" i="1" s="1"/>
  <c r="BD867" i="1" s="1"/>
  <c r="AW867" i="1"/>
  <c r="BA867" i="1" s="1"/>
  <c r="BC867" i="1" s="1"/>
  <c r="AX886" i="1"/>
  <c r="BB886" i="1" s="1"/>
  <c r="BD886" i="1" s="1"/>
  <c r="AW886" i="1"/>
  <c r="BA886" i="1" s="1"/>
  <c r="BC886" i="1" s="1"/>
  <c r="AX28" i="1"/>
  <c r="BB28" i="1" s="1"/>
  <c r="BD28" i="1" s="1"/>
  <c r="AW28" i="1"/>
  <c r="BA28" i="1" s="1"/>
  <c r="BC28" i="1" s="1"/>
  <c r="BB864" i="1"/>
  <c r="BD864" i="1" s="1"/>
  <c r="AX864" i="1"/>
  <c r="BA864" i="1"/>
  <c r="BC864" i="1" s="1"/>
  <c r="AW864" i="1"/>
  <c r="AW795" i="1"/>
  <c r="BA795" i="1" s="1"/>
  <c r="BC795" i="1" s="1"/>
  <c r="AX795" i="1"/>
  <c r="BB795" i="1" s="1"/>
  <c r="BD795" i="1" s="1"/>
  <c r="BB722" i="1"/>
  <c r="BD722" i="1" s="1"/>
  <c r="BA722" i="1"/>
  <c r="BC722" i="1" s="1"/>
  <c r="AX722" i="1"/>
  <c r="AW722" i="1"/>
  <c r="AX719" i="1"/>
  <c r="AW719" i="1"/>
  <c r="BA719" i="1" s="1"/>
  <c r="BC719" i="1" s="1"/>
  <c r="BB719" i="1"/>
  <c r="BD719" i="1" s="1"/>
  <c r="BA519" i="1"/>
  <c r="BC519" i="1" s="1"/>
  <c r="BB519" i="1"/>
  <c r="BD519" i="1" s="1"/>
  <c r="AX519" i="1"/>
  <c r="AW519" i="1"/>
  <c r="AW450" i="1"/>
  <c r="BA450" i="1" s="1"/>
  <c r="BC450" i="1" s="1"/>
  <c r="AX450" i="1"/>
  <c r="BB450" i="1" s="1"/>
  <c r="BD450" i="1" s="1"/>
  <c r="BA286" i="1"/>
  <c r="BC286" i="1" s="1"/>
  <c r="AX286" i="1"/>
  <c r="BB286" i="1" s="1"/>
  <c r="BD286" i="1" s="1"/>
  <c r="AW286" i="1"/>
  <c r="BB69" i="1"/>
  <c r="BD69" i="1" s="1"/>
  <c r="AX69" i="1"/>
  <c r="AW69" i="1"/>
  <c r="BA69" i="1" s="1"/>
  <c r="BC69" i="1" s="1"/>
  <c r="AX152" i="1"/>
  <c r="BB152" i="1" s="1"/>
  <c r="BD152" i="1" s="1"/>
  <c r="AW152" i="1"/>
  <c r="BA152" i="1" s="1"/>
  <c r="BC152" i="1" s="1"/>
  <c r="AX196" i="1"/>
  <c r="BB196" i="1" s="1"/>
  <c r="BD196" i="1" s="1"/>
  <c r="AW196" i="1"/>
  <c r="BA196" i="1" s="1"/>
  <c r="BC196" i="1" s="1"/>
  <c r="AX289" i="1"/>
  <c r="BB289" i="1" s="1"/>
  <c r="BD289" i="1" s="1"/>
  <c r="AW289" i="1"/>
  <c r="BA289" i="1" s="1"/>
  <c r="BC289" i="1" s="1"/>
  <c r="BB556" i="1"/>
  <c r="BD556" i="1" s="1"/>
  <c r="AX556" i="1"/>
  <c r="AW556" i="1"/>
  <c r="BA556" i="1" s="1"/>
  <c r="BC556" i="1" s="1"/>
  <c r="AW698" i="1"/>
  <c r="BA698" i="1" s="1"/>
  <c r="BC698" i="1" s="1"/>
  <c r="AX698" i="1"/>
  <c r="BB698" i="1" s="1"/>
  <c r="BD698" i="1" s="1"/>
  <c r="AX48" i="1"/>
  <c r="BB48" i="1" s="1"/>
  <c r="BD48" i="1" s="1"/>
  <c r="AW48" i="1"/>
  <c r="BA48" i="1" s="1"/>
  <c r="BC48" i="1" s="1"/>
  <c r="BB882" i="1"/>
  <c r="BD882" i="1" s="1"/>
  <c r="AX882" i="1"/>
  <c r="AW882" i="1"/>
  <c r="BA882" i="1" s="1"/>
  <c r="BC882" i="1" s="1"/>
  <c r="AW770" i="1"/>
  <c r="BA770" i="1" s="1"/>
  <c r="BC770" i="1" s="1"/>
  <c r="AX770" i="1"/>
  <c r="BB770" i="1" s="1"/>
  <c r="BD770" i="1" s="1"/>
  <c r="BA624" i="1"/>
  <c r="BC624" i="1" s="1"/>
  <c r="BB624" i="1"/>
  <c r="BD624" i="1" s="1"/>
  <c r="AX624" i="1"/>
  <c r="AW624" i="1"/>
  <c r="AW506" i="1"/>
  <c r="BA506" i="1" s="1"/>
  <c r="BC506" i="1" s="1"/>
  <c r="AX506" i="1"/>
  <c r="BB506" i="1" s="1"/>
  <c r="BD506" i="1" s="1"/>
  <c r="BB385" i="1"/>
  <c r="BD385" i="1" s="1"/>
  <c r="BA385" i="1"/>
  <c r="BC385" i="1" s="1"/>
  <c r="AX385" i="1"/>
  <c r="AW385" i="1"/>
  <c r="AX374" i="1"/>
  <c r="BB374" i="1" s="1"/>
  <c r="BD374" i="1" s="1"/>
  <c r="AW374" i="1"/>
  <c r="BA374" i="1" s="1"/>
  <c r="BC374" i="1" s="1"/>
  <c r="BB321" i="1"/>
  <c r="BD321" i="1" s="1"/>
  <c r="BA321" i="1"/>
  <c r="BC321" i="1" s="1"/>
  <c r="AX321" i="1"/>
  <c r="AW321" i="1"/>
  <c r="AX257" i="1"/>
  <c r="BB257" i="1" s="1"/>
  <c r="BD257" i="1" s="1"/>
  <c r="AW257" i="1"/>
  <c r="BA257" i="1" s="1"/>
  <c r="BC257" i="1" s="1"/>
  <c r="BB120" i="1"/>
  <c r="BD120" i="1" s="1"/>
  <c r="AX120" i="1"/>
  <c r="AW120" i="1"/>
  <c r="BA120" i="1" s="1"/>
  <c r="BC120" i="1" s="1"/>
  <c r="BB70" i="1"/>
  <c r="BD70" i="1" s="1"/>
  <c r="AX70" i="1"/>
  <c r="AW70" i="1"/>
  <c r="BA70" i="1" s="1"/>
  <c r="BC70" i="1" s="1"/>
  <c r="AX76" i="1"/>
  <c r="BB76" i="1" s="1"/>
  <c r="BD76" i="1" s="1"/>
  <c r="BA76" i="1"/>
  <c r="BC76" i="1" s="1"/>
  <c r="AW76" i="1"/>
  <c r="AW893" i="1"/>
  <c r="BA893" i="1" s="1"/>
  <c r="BC893" i="1" s="1"/>
  <c r="AX893" i="1"/>
  <c r="BB893" i="1" s="1"/>
  <c r="BD893" i="1" s="1"/>
  <c r="AW808" i="1"/>
  <c r="BA808" i="1" s="1"/>
  <c r="BC808" i="1" s="1"/>
  <c r="AX808" i="1"/>
  <c r="BB808" i="1" s="1"/>
  <c r="BD808" i="1" s="1"/>
  <c r="AX739" i="1"/>
  <c r="BB739" i="1" s="1"/>
  <c r="BD739" i="1" s="1"/>
  <c r="AW739" i="1"/>
  <c r="BA739" i="1" s="1"/>
  <c r="BC739" i="1" s="1"/>
  <c r="BB662" i="1"/>
  <c r="BD662" i="1" s="1"/>
  <c r="AX662" i="1"/>
  <c r="AW662" i="1"/>
  <c r="BA662" i="1" s="1"/>
  <c r="BC662" i="1" s="1"/>
  <c r="AX548" i="1"/>
  <c r="BB548" i="1" s="1"/>
  <c r="BD548" i="1" s="1"/>
  <c r="AW548" i="1"/>
  <c r="BA548" i="1" s="1"/>
  <c r="BC548" i="1" s="1"/>
  <c r="BB294" i="1"/>
  <c r="BD294" i="1" s="1"/>
  <c r="BA294" i="1"/>
  <c r="BC294" i="1" s="1"/>
  <c r="AX294" i="1"/>
  <c r="AW294" i="1"/>
  <c r="AX267" i="1"/>
  <c r="BB267" i="1" s="1"/>
  <c r="BD267" i="1" s="1"/>
  <c r="AW267" i="1"/>
  <c r="BA267" i="1" s="1"/>
  <c r="BC267" i="1" s="1"/>
  <c r="BB305" i="1"/>
  <c r="BD305" i="1" s="1"/>
  <c r="BA305" i="1"/>
  <c r="BC305" i="1" s="1"/>
  <c r="AX305" i="1"/>
  <c r="AW305" i="1"/>
  <c r="AX220" i="1"/>
  <c r="BB220" i="1" s="1"/>
  <c r="BD220" i="1" s="1"/>
  <c r="AW220" i="1"/>
  <c r="BA220" i="1" s="1"/>
  <c r="BC220" i="1" s="1"/>
  <c r="BB139" i="1"/>
  <c r="BD139" i="1" s="1"/>
  <c r="BA139" i="1"/>
  <c r="BC139" i="1" s="1"/>
  <c r="AX139" i="1"/>
  <c r="AW139" i="1"/>
  <c r="AX159" i="1"/>
  <c r="BB159" i="1" s="1"/>
  <c r="BD159" i="1" s="1"/>
  <c r="AW159" i="1"/>
  <c r="BA159" i="1" s="1"/>
  <c r="BC159" i="1" s="1"/>
  <c r="BA198" i="1"/>
  <c r="BC198" i="1" s="1"/>
  <c r="AX198" i="1"/>
  <c r="BB198" i="1" s="1"/>
  <c r="BD198" i="1" s="1"/>
  <c r="AW198" i="1"/>
  <c r="BB114" i="1"/>
  <c r="BD114" i="1" s="1"/>
  <c r="AX114" i="1"/>
  <c r="AW114" i="1"/>
  <c r="BA114" i="1" s="1"/>
  <c r="BC114" i="1" s="1"/>
  <c r="AX103" i="1"/>
  <c r="BB103" i="1" s="1"/>
  <c r="BD103" i="1" s="1"/>
  <c r="AW103" i="1"/>
  <c r="BA103" i="1" s="1"/>
  <c r="BC103" i="1" s="1"/>
  <c r="AX64" i="1"/>
  <c r="BB64" i="1" s="1"/>
  <c r="BD64" i="1" s="1"/>
  <c r="AW64" i="1"/>
  <c r="BA64" i="1" s="1"/>
  <c r="BC64" i="1" s="1"/>
  <c r="AX111" i="1"/>
  <c r="BB111" i="1" s="1"/>
  <c r="BD111" i="1" s="1"/>
  <c r="AW111" i="1"/>
  <c r="BA111" i="1" s="1"/>
  <c r="BC111" i="1" s="1"/>
  <c r="BB72" i="1"/>
  <c r="BD72" i="1" s="1"/>
  <c r="AX72" i="1"/>
  <c r="AW72" i="1"/>
  <c r="BA72" i="1" s="1"/>
  <c r="BC72" i="1" s="1"/>
  <c r="BB118" i="1"/>
  <c r="BD118" i="1" s="1"/>
  <c r="AX118" i="1"/>
  <c r="AW118" i="1"/>
  <c r="BA118" i="1" s="1"/>
  <c r="BC118" i="1" s="1"/>
  <c r="AX104" i="1"/>
  <c r="BB104" i="1" s="1"/>
  <c r="BD104" i="1" s="1"/>
  <c r="AW104" i="1"/>
  <c r="BA104" i="1" s="1"/>
  <c r="BC104" i="1" s="1"/>
  <c r="BB68" i="1"/>
  <c r="BD68" i="1" s="1"/>
  <c r="BA68" i="1"/>
  <c r="BC68" i="1" s="1"/>
  <c r="AX68" i="1"/>
  <c r="AW68" i="1"/>
  <c r="AX47" i="1"/>
  <c r="BB47" i="1" s="1"/>
  <c r="BD47" i="1" s="1"/>
  <c r="AW47" i="1"/>
  <c r="BA47" i="1" s="1"/>
  <c r="BC47" i="1" s="1"/>
  <c r="AX8" i="1"/>
  <c r="BB8" i="1" s="1"/>
  <c r="BD8" i="1" s="1"/>
  <c r="AW8" i="1"/>
  <c r="BA8" i="1" s="1"/>
  <c r="BC8" i="1" s="1"/>
  <c r="AX59" i="1"/>
  <c r="BB59" i="1" s="1"/>
  <c r="BD59" i="1" s="1"/>
  <c r="AW59" i="1"/>
  <c r="BA59" i="1" s="1"/>
  <c r="BC59" i="1" s="1"/>
  <c r="AX44" i="1"/>
  <c r="BB44" i="1" s="1"/>
  <c r="BD44" i="1" s="1"/>
  <c r="AW44" i="1"/>
  <c r="BA44" i="1" s="1"/>
  <c r="BC44" i="1" s="1"/>
  <c r="AX37" i="1"/>
  <c r="BB37" i="1" s="1"/>
  <c r="BD37" i="1" s="1"/>
  <c r="AW37" i="1"/>
  <c r="BA37" i="1" s="1"/>
  <c r="BC37" i="1" s="1"/>
  <c r="BA160" i="1"/>
  <c r="BC160" i="1" s="1"/>
  <c r="AX160" i="1"/>
  <c r="BB160" i="1" s="1"/>
  <c r="BD160" i="1" s="1"/>
  <c r="AW160" i="1"/>
  <c r="BB108" i="1"/>
  <c r="BD108" i="1" s="1"/>
  <c r="AX108" i="1"/>
  <c r="AW108" i="1"/>
  <c r="BA108" i="1" s="1"/>
  <c r="BC108" i="1" s="1"/>
  <c r="AX184" i="1"/>
  <c r="BB184" i="1" s="1"/>
  <c r="BD184" i="1" s="1"/>
  <c r="AW184" i="1"/>
  <c r="BA184" i="1" s="1"/>
  <c r="BC184" i="1" s="1"/>
  <c r="AW186" i="1"/>
  <c r="BA186" i="1" s="1"/>
  <c r="BC186" i="1" s="1"/>
  <c r="AX186" i="1"/>
  <c r="BB186" i="1" s="1"/>
  <c r="BD186" i="1" s="1"/>
  <c r="AX144" i="1"/>
  <c r="BB144" i="1" s="1"/>
  <c r="BD144" i="1" s="1"/>
  <c r="AW144" i="1"/>
  <c r="BA144" i="1" s="1"/>
  <c r="BC144" i="1" s="1"/>
  <c r="BB224" i="1"/>
  <c r="BD224" i="1" s="1"/>
  <c r="AX224" i="1"/>
  <c r="AW224" i="1"/>
  <c r="BA224" i="1" s="1"/>
  <c r="BC224" i="1" s="1"/>
  <c r="AX181" i="1"/>
  <c r="BB181" i="1" s="1"/>
  <c r="BD181" i="1" s="1"/>
  <c r="AW181" i="1"/>
  <c r="BA181" i="1" s="1"/>
  <c r="BC181" i="1" s="1"/>
  <c r="AX197" i="1"/>
  <c r="BB197" i="1" s="1"/>
  <c r="BD197" i="1" s="1"/>
  <c r="AW197" i="1"/>
  <c r="BA197" i="1" s="1"/>
  <c r="BC197" i="1" s="1"/>
  <c r="BA400" i="1"/>
  <c r="BC400" i="1" s="1"/>
  <c r="AX400" i="1"/>
  <c r="BB400" i="1" s="1"/>
  <c r="BD400" i="1" s="1"/>
  <c r="AW400" i="1"/>
  <c r="AX242" i="1"/>
  <c r="BB242" i="1" s="1"/>
  <c r="BD242" i="1" s="1"/>
  <c r="AW242" i="1"/>
  <c r="BA242" i="1" s="1"/>
  <c r="BC242" i="1" s="1"/>
  <c r="BB258" i="1"/>
  <c r="BD258" i="1" s="1"/>
  <c r="BA258" i="1"/>
  <c r="BC258" i="1" s="1"/>
  <c r="AW258" i="1"/>
  <c r="AX258" i="1"/>
  <c r="AX274" i="1"/>
  <c r="BB274" i="1" s="1"/>
  <c r="BD274" i="1" s="1"/>
  <c r="AW274" i="1"/>
  <c r="BA274" i="1" s="1"/>
  <c r="BC274" i="1" s="1"/>
  <c r="BA360" i="1"/>
  <c r="BC360" i="1" s="1"/>
  <c r="AX360" i="1"/>
  <c r="BB360" i="1" s="1"/>
  <c r="BD360" i="1" s="1"/>
  <c r="AW360" i="1"/>
  <c r="AX404" i="1"/>
  <c r="BB404" i="1" s="1"/>
  <c r="BD404" i="1" s="1"/>
  <c r="AW404" i="1"/>
  <c r="BA404" i="1" s="1"/>
  <c r="BC404" i="1" s="1"/>
  <c r="BA392" i="1"/>
  <c r="BC392" i="1" s="1"/>
  <c r="BB392" i="1"/>
  <c r="BD392" i="1" s="1"/>
  <c r="AX392" i="1"/>
  <c r="AW392" i="1"/>
  <c r="AX355" i="1"/>
  <c r="BB355" i="1" s="1"/>
  <c r="BD355" i="1" s="1"/>
  <c r="AW355" i="1"/>
  <c r="BA355" i="1" s="1"/>
  <c r="BC355" i="1" s="1"/>
  <c r="AW410" i="1"/>
  <c r="BA410" i="1" s="1"/>
  <c r="BC410" i="1" s="1"/>
  <c r="AX410" i="1"/>
  <c r="BB410" i="1" s="1"/>
  <c r="BD410" i="1" s="1"/>
  <c r="BB477" i="1"/>
  <c r="BD477" i="1" s="1"/>
  <c r="AX477" i="1"/>
  <c r="AW477" i="1"/>
  <c r="BA477" i="1" s="1"/>
  <c r="BC477" i="1" s="1"/>
  <c r="AX539" i="1"/>
  <c r="BB539" i="1" s="1"/>
  <c r="BD539" i="1" s="1"/>
  <c r="AW539" i="1"/>
  <c r="BA539" i="1" s="1"/>
  <c r="BC539" i="1" s="1"/>
  <c r="AX543" i="1"/>
  <c r="BB543" i="1" s="1"/>
  <c r="BD543" i="1" s="1"/>
  <c r="AW543" i="1"/>
  <c r="BA543" i="1" s="1"/>
  <c r="BC543" i="1" s="1"/>
  <c r="AX558" i="1"/>
  <c r="BB558" i="1" s="1"/>
  <c r="BD558" i="1" s="1"/>
  <c r="AW558" i="1"/>
  <c r="BA558" i="1" s="1"/>
  <c r="BC558" i="1" s="1"/>
  <c r="BB630" i="1"/>
  <c r="BD630" i="1" s="1"/>
  <c r="AX630" i="1"/>
  <c r="AW630" i="1"/>
  <c r="BA630" i="1" s="1"/>
  <c r="BC630" i="1" s="1"/>
  <c r="AX596" i="1"/>
  <c r="BB596" i="1" s="1"/>
  <c r="BD596" i="1" s="1"/>
  <c r="AW596" i="1"/>
  <c r="BA596" i="1" s="1"/>
  <c r="BC596" i="1" s="1"/>
  <c r="AX661" i="1"/>
  <c r="BB661" i="1" s="1"/>
  <c r="BD661" i="1" s="1"/>
  <c r="AW661" i="1"/>
  <c r="BA661" i="1" s="1"/>
  <c r="BC661" i="1" s="1"/>
  <c r="BB640" i="1"/>
  <c r="BD640" i="1" s="1"/>
  <c r="BA640" i="1"/>
  <c r="BC640" i="1" s="1"/>
  <c r="AX640" i="1"/>
  <c r="AW640" i="1"/>
  <c r="AX693" i="1"/>
  <c r="BB693" i="1" s="1"/>
  <c r="BD693" i="1" s="1"/>
  <c r="AW693" i="1"/>
  <c r="BA693" i="1"/>
  <c r="BC693" i="1" s="1"/>
  <c r="BB702" i="1"/>
  <c r="BD702" i="1" s="1"/>
  <c r="BA702" i="1"/>
  <c r="BC702" i="1" s="1"/>
  <c r="AX702" i="1"/>
  <c r="AW702" i="1"/>
  <c r="AX700" i="1"/>
  <c r="BB700" i="1" s="1"/>
  <c r="BD700" i="1" s="1"/>
  <c r="AW700" i="1"/>
  <c r="BA700" i="1" s="1"/>
  <c r="BC700" i="1" s="1"/>
  <c r="BB714" i="1"/>
  <c r="BD714" i="1" s="1"/>
  <c r="BA714" i="1"/>
  <c r="BC714" i="1" s="1"/>
  <c r="AX714" i="1"/>
  <c r="AW714" i="1"/>
  <c r="AW756" i="1"/>
  <c r="AX756" i="1"/>
  <c r="BB756" i="1" s="1"/>
  <c r="BD756" i="1" s="1"/>
  <c r="BA756" i="1"/>
  <c r="BC756" i="1" s="1"/>
  <c r="BB731" i="1"/>
  <c r="BD731" i="1" s="1"/>
  <c r="BA731" i="1"/>
  <c r="BC731" i="1" s="1"/>
  <c r="AX731" i="1"/>
  <c r="AW731" i="1"/>
  <c r="AX833" i="1"/>
  <c r="BB833" i="1" s="1"/>
  <c r="BD833" i="1" s="1"/>
  <c r="AW833" i="1"/>
  <c r="BA833" i="1" s="1"/>
  <c r="BC833" i="1" s="1"/>
  <c r="BB843" i="1"/>
  <c r="BD843" i="1" s="1"/>
  <c r="BA843" i="1"/>
  <c r="BC843" i="1" s="1"/>
  <c r="AW843" i="1"/>
  <c r="AX843" i="1"/>
  <c r="AW792" i="1"/>
  <c r="BA792" i="1" s="1"/>
  <c r="BC792" i="1" s="1"/>
  <c r="AX792" i="1"/>
  <c r="BB792" i="1" s="1"/>
  <c r="BD792" i="1" s="1"/>
  <c r="AW853" i="1"/>
  <c r="BA853" i="1" s="1"/>
  <c r="BC853" i="1" s="1"/>
  <c r="AX853" i="1"/>
  <c r="BB853" i="1" s="1"/>
  <c r="BD853" i="1" s="1"/>
  <c r="AX887" i="1"/>
  <c r="BB887" i="1" s="1"/>
  <c r="BD887" i="1" s="1"/>
  <c r="AW887" i="1"/>
  <c r="BA887" i="1" s="1"/>
  <c r="BC887" i="1" s="1"/>
  <c r="AW883" i="1"/>
  <c r="BA883" i="1" s="1"/>
  <c r="BC883" i="1" s="1"/>
  <c r="AX883" i="1"/>
  <c r="BB883" i="1" s="1"/>
  <c r="BD883" i="1" s="1"/>
  <c r="AX898" i="1"/>
  <c r="BB898" i="1" s="1"/>
  <c r="BD898" i="1" s="1"/>
  <c r="AW898" i="1"/>
  <c r="BA898" i="1" s="1"/>
  <c r="BC898" i="1" s="1"/>
  <c r="BB868" i="1"/>
  <c r="BD868" i="1" s="1"/>
  <c r="AW868" i="1"/>
  <c r="BA868" i="1" s="1"/>
  <c r="BC868" i="1" s="1"/>
  <c r="AX868" i="1"/>
  <c r="AW824" i="1"/>
  <c r="BA824" i="1" s="1"/>
  <c r="BC824" i="1" s="1"/>
  <c r="AX824" i="1"/>
  <c r="BB824" i="1" s="1"/>
  <c r="BD824" i="1" s="1"/>
  <c r="BB746" i="1"/>
  <c r="BD746" i="1" s="1"/>
  <c r="BA746" i="1"/>
  <c r="BC746" i="1" s="1"/>
  <c r="AX746" i="1"/>
  <c r="AW746" i="1"/>
  <c r="AX601" i="1"/>
  <c r="BB601" i="1" s="1"/>
  <c r="BD601" i="1" s="1"/>
  <c r="AW601" i="1"/>
  <c r="BA601" i="1" s="1"/>
  <c r="BC601" i="1" s="1"/>
  <c r="BB489" i="1"/>
  <c r="BD489" i="1" s="1"/>
  <c r="BA489" i="1"/>
  <c r="BC489" i="1" s="1"/>
  <c r="AX489" i="1"/>
  <c r="AW489" i="1"/>
  <c r="AX389" i="1"/>
  <c r="BB389" i="1" s="1"/>
  <c r="BD389" i="1" s="1"/>
  <c r="AW389" i="1"/>
  <c r="BA389" i="1" s="1"/>
  <c r="BC389" i="1" s="1"/>
  <c r="BA199" i="1"/>
  <c r="BC199" i="1" s="1"/>
  <c r="BB199" i="1"/>
  <c r="BD199" i="1" s="1"/>
  <c r="AX199" i="1"/>
  <c r="AW199" i="1"/>
  <c r="AX106" i="1"/>
  <c r="BB106" i="1" s="1"/>
  <c r="BD106" i="1" s="1"/>
  <c r="AW106" i="1"/>
  <c r="BA106" i="1" s="1"/>
  <c r="BC106" i="1" s="1"/>
  <c r="BB216" i="1"/>
  <c r="BD216" i="1" s="1"/>
  <c r="AX216" i="1"/>
  <c r="AW216" i="1"/>
  <c r="BA216" i="1" s="1"/>
  <c r="BC216" i="1" s="1"/>
  <c r="BB191" i="1"/>
  <c r="BD191" i="1" s="1"/>
  <c r="AX191" i="1"/>
  <c r="AW191" i="1"/>
  <c r="BA191" i="1" s="1"/>
  <c r="BC191" i="1" s="1"/>
  <c r="AW570" i="1"/>
  <c r="BA570" i="1" s="1"/>
  <c r="BC570" i="1" s="1"/>
  <c r="AX570" i="1"/>
  <c r="BB570" i="1" s="1"/>
  <c r="BD570" i="1" s="1"/>
  <c r="AW784" i="1"/>
  <c r="BA784" i="1" s="1"/>
  <c r="BC784" i="1" s="1"/>
  <c r="AX784" i="1"/>
  <c r="BB784" i="1" s="1"/>
  <c r="BD784" i="1" s="1"/>
  <c r="AX807" i="1"/>
  <c r="BB807" i="1" s="1"/>
  <c r="BD807" i="1" s="1"/>
  <c r="AW807" i="1"/>
  <c r="BA807" i="1" s="1"/>
  <c r="BC807" i="1" s="1"/>
  <c r="BB890" i="1"/>
  <c r="BD890" i="1" s="1"/>
  <c r="AX890" i="1"/>
  <c r="AW890" i="1"/>
  <c r="BA890" i="1" s="1"/>
  <c r="BC890" i="1" s="1"/>
  <c r="AX761" i="1"/>
  <c r="BB761" i="1" s="1"/>
  <c r="BD761" i="1" s="1"/>
  <c r="AW761" i="1"/>
  <c r="BA761" i="1" s="1"/>
  <c r="BC761" i="1" s="1"/>
  <c r="AX737" i="1"/>
  <c r="BB737" i="1" s="1"/>
  <c r="BD737" i="1" s="1"/>
  <c r="AW737" i="1"/>
  <c r="BA737" i="1" s="1"/>
  <c r="BC737" i="1" s="1"/>
  <c r="BB607" i="1"/>
  <c r="BD607" i="1" s="1"/>
  <c r="AX607" i="1"/>
  <c r="AW607" i="1"/>
  <c r="BA607" i="1" s="1"/>
  <c r="BC607" i="1" s="1"/>
  <c r="AX544" i="1"/>
  <c r="BB544" i="1" s="1"/>
  <c r="BD544" i="1" s="1"/>
  <c r="AW544" i="1"/>
  <c r="BA544" i="1" s="1"/>
  <c r="BC544" i="1" s="1"/>
  <c r="BB498" i="1"/>
  <c r="BD498" i="1" s="1"/>
  <c r="BA498" i="1"/>
  <c r="BC498" i="1" s="1"/>
  <c r="AX498" i="1"/>
  <c r="AW498" i="1"/>
  <c r="AX513" i="1"/>
  <c r="BB513" i="1" s="1"/>
  <c r="BD513" i="1" s="1"/>
  <c r="AW513" i="1"/>
  <c r="BA513" i="1" s="1"/>
  <c r="BC513" i="1" s="1"/>
  <c r="BB341" i="1"/>
  <c r="BD341" i="1" s="1"/>
  <c r="AX341" i="1"/>
  <c r="BA341" i="1"/>
  <c r="BC341" i="1" s="1"/>
  <c r="AW341" i="1"/>
  <c r="AX290" i="1"/>
  <c r="BB290" i="1" s="1"/>
  <c r="BD290" i="1" s="1"/>
  <c r="AW290" i="1"/>
  <c r="BA290" i="1" s="1"/>
  <c r="BC290" i="1" s="1"/>
  <c r="BA311" i="1"/>
  <c r="BC311" i="1" s="1"/>
  <c r="BB311" i="1"/>
  <c r="BD311" i="1" s="1"/>
  <c r="AX311" i="1"/>
  <c r="AW311" i="1"/>
  <c r="AX227" i="1"/>
  <c r="BB227" i="1" s="1"/>
  <c r="BD227" i="1" s="1"/>
  <c r="AW227" i="1"/>
  <c r="BA227" i="1" s="1"/>
  <c r="BC227" i="1" s="1"/>
  <c r="BB231" i="1"/>
  <c r="BD231" i="1" s="1"/>
  <c r="AX231" i="1"/>
  <c r="AW231" i="1"/>
  <c r="BA231" i="1" s="1"/>
  <c r="BC231" i="1" s="1"/>
  <c r="BB297" i="1"/>
  <c r="BD297" i="1" s="1"/>
  <c r="AX297" i="1"/>
  <c r="AW297" i="1"/>
  <c r="BA297" i="1" s="1"/>
  <c r="BC297" i="1" s="1"/>
  <c r="AX245" i="1"/>
  <c r="BB245" i="1" s="1"/>
  <c r="BD245" i="1" s="1"/>
  <c r="AW245" i="1"/>
  <c r="BA245" i="1" s="1"/>
  <c r="BC245" i="1" s="1"/>
  <c r="AX306" i="1"/>
  <c r="BB306" i="1" s="1"/>
  <c r="BD306" i="1" s="1"/>
  <c r="AW306" i="1"/>
  <c r="BA306" i="1" s="1"/>
  <c r="BC306" i="1" s="1"/>
  <c r="AX157" i="1"/>
  <c r="BB157" i="1" s="1"/>
  <c r="BD157" i="1" s="1"/>
  <c r="AW157" i="1"/>
  <c r="BA157" i="1" s="1"/>
  <c r="BC157" i="1" s="1"/>
  <c r="BB151" i="1"/>
  <c r="BD151" i="1" s="1"/>
  <c r="AX151" i="1"/>
  <c r="AW151" i="1"/>
  <c r="BA151" i="1" s="1"/>
  <c r="BC151" i="1" s="1"/>
  <c r="AX105" i="1"/>
  <c r="BB105" i="1" s="1"/>
  <c r="BD105" i="1" s="1"/>
  <c r="AW105" i="1"/>
  <c r="BA105" i="1" s="1"/>
  <c r="BC105" i="1" s="1"/>
  <c r="AX96" i="1"/>
  <c r="BB96" i="1" s="1"/>
  <c r="BD96" i="1" s="1"/>
  <c r="AW96" i="1"/>
  <c r="BA96" i="1" s="1"/>
  <c r="BC96" i="1" s="1"/>
  <c r="BB154" i="1"/>
  <c r="BD154" i="1" s="1"/>
  <c r="AX154" i="1"/>
  <c r="AW154" i="1"/>
  <c r="BA154" i="1" s="1"/>
  <c r="BC154" i="1" s="1"/>
  <c r="AX99" i="1"/>
  <c r="BB99" i="1" s="1"/>
  <c r="BD99" i="1" s="1"/>
  <c r="AW99" i="1"/>
  <c r="BA99" i="1" s="1"/>
  <c r="BC99" i="1" s="1"/>
  <c r="BB142" i="1"/>
  <c r="BD142" i="1" s="1"/>
  <c r="BA142" i="1"/>
  <c r="BC142" i="1" s="1"/>
  <c r="AX142" i="1"/>
  <c r="AW142" i="1"/>
  <c r="AX116" i="1"/>
  <c r="BB116" i="1" s="1"/>
  <c r="BD116" i="1" s="1"/>
  <c r="AW116" i="1"/>
  <c r="BA116" i="1" s="1"/>
  <c r="BC116" i="1" s="1"/>
  <c r="BA9" i="1"/>
  <c r="BC9" i="1" s="1"/>
  <c r="AX9" i="1"/>
  <c r="BB9" i="1" s="1"/>
  <c r="BD9" i="1" s="1"/>
  <c r="AW9" i="1"/>
  <c r="AX22" i="1"/>
  <c r="BB22" i="1" s="1"/>
  <c r="BD22" i="1" s="1"/>
  <c r="AW22" i="1"/>
  <c r="BA22" i="1" s="1"/>
  <c r="BC22" i="1" s="1"/>
  <c r="BA50" i="1"/>
  <c r="BC50" i="1" s="1"/>
  <c r="AX50" i="1"/>
  <c r="BB50" i="1" s="1"/>
  <c r="BD50" i="1" s="1"/>
  <c r="AW50" i="1"/>
  <c r="BB39" i="1"/>
  <c r="BD39" i="1" s="1"/>
  <c r="AX39" i="1"/>
  <c r="AW39" i="1"/>
  <c r="BA39" i="1" s="1"/>
  <c r="BC39" i="1" s="1"/>
  <c r="AX26" i="1"/>
  <c r="BB26" i="1" s="1"/>
  <c r="BD26" i="1" s="1"/>
  <c r="AW26" i="1"/>
  <c r="BA26" i="1" s="1"/>
  <c r="BC26" i="1" s="1"/>
  <c r="AX200" i="1"/>
  <c r="BB200" i="1" s="1"/>
  <c r="BD200" i="1" s="1"/>
  <c r="AW200" i="1"/>
  <c r="BA200" i="1" s="1"/>
  <c r="BC200" i="1" s="1"/>
  <c r="AX303" i="1"/>
  <c r="BB303" i="1" s="1"/>
  <c r="BD303" i="1" s="1"/>
  <c r="AW303" i="1"/>
  <c r="BA303" i="1" s="1"/>
  <c r="BC303" i="1" s="1"/>
  <c r="AX192" i="1"/>
  <c r="BB192" i="1" s="1"/>
  <c r="BD192" i="1" s="1"/>
  <c r="AW192" i="1"/>
  <c r="BA192" i="1" s="1"/>
  <c r="BC192" i="1" s="1"/>
  <c r="BB107" i="1"/>
  <c r="BD107" i="1" s="1"/>
  <c r="AX107" i="1"/>
  <c r="AW107" i="1"/>
  <c r="BA107" i="1" s="1"/>
  <c r="BC107" i="1" s="1"/>
  <c r="AX148" i="1"/>
  <c r="BB148" i="1" s="1"/>
  <c r="BD148" i="1" s="1"/>
  <c r="AW148" i="1"/>
  <c r="BA148" i="1" s="1"/>
  <c r="BC148" i="1" s="1"/>
  <c r="BA183" i="1"/>
  <c r="BC183" i="1" s="1"/>
  <c r="BB183" i="1"/>
  <c r="BD183" i="1" s="1"/>
  <c r="AX183" i="1"/>
  <c r="AW183" i="1"/>
  <c r="AX204" i="1"/>
  <c r="BB204" i="1" s="1"/>
  <c r="BD204" i="1" s="1"/>
  <c r="AW204" i="1"/>
  <c r="BA204" i="1" s="1"/>
  <c r="BC204" i="1" s="1"/>
  <c r="BB228" i="1"/>
  <c r="BD228" i="1" s="1"/>
  <c r="BA228" i="1"/>
  <c r="BC228" i="1" s="1"/>
  <c r="AX228" i="1"/>
  <c r="AW228" i="1"/>
  <c r="AX244" i="1"/>
  <c r="BB244" i="1" s="1"/>
  <c r="BD244" i="1" s="1"/>
  <c r="AW244" i="1"/>
  <c r="BA244" i="1" s="1"/>
  <c r="BC244" i="1" s="1"/>
  <c r="BB260" i="1"/>
  <c r="BD260" i="1" s="1"/>
  <c r="BA260" i="1"/>
  <c r="BC260" i="1" s="1"/>
  <c r="AX260" i="1"/>
  <c r="AW260" i="1"/>
  <c r="AX276" i="1"/>
  <c r="BB276" i="1" s="1"/>
  <c r="BD276" i="1" s="1"/>
  <c r="AW276" i="1"/>
  <c r="BA276" i="1" s="1"/>
  <c r="BC276" i="1" s="1"/>
  <c r="AX295" i="1"/>
  <c r="BB295" i="1" s="1"/>
  <c r="BD295" i="1" s="1"/>
  <c r="AW295" i="1"/>
  <c r="BA295" i="1" s="1"/>
  <c r="BC295" i="1" s="1"/>
  <c r="BB412" i="1"/>
  <c r="BD412" i="1" s="1"/>
  <c r="AX412" i="1"/>
  <c r="AW412" i="1"/>
  <c r="BA412" i="1" s="1"/>
  <c r="BC412" i="1" s="1"/>
  <c r="AX398" i="1"/>
  <c r="BB398" i="1" s="1"/>
  <c r="BD398" i="1" s="1"/>
  <c r="AW398" i="1"/>
  <c r="BA398" i="1" s="1"/>
  <c r="BC398" i="1" s="1"/>
  <c r="AX363" i="1"/>
  <c r="BB363" i="1" s="1"/>
  <c r="BD363" i="1" s="1"/>
  <c r="AW363" i="1"/>
  <c r="BA363" i="1" s="1"/>
  <c r="BC363" i="1" s="1"/>
  <c r="AX426" i="1"/>
  <c r="BB426" i="1" s="1"/>
  <c r="BD426" i="1" s="1"/>
  <c r="AW426" i="1"/>
  <c r="BA426" i="1" s="1"/>
  <c r="BC426" i="1" s="1"/>
  <c r="BB529" i="1"/>
  <c r="BD529" i="1" s="1"/>
  <c r="AX529" i="1"/>
  <c r="AW529" i="1"/>
  <c r="BA529" i="1" s="1"/>
  <c r="BC529" i="1" s="1"/>
  <c r="AX537" i="1"/>
  <c r="BB537" i="1" s="1"/>
  <c r="BD537" i="1" s="1"/>
  <c r="AW537" i="1"/>
  <c r="BA537" i="1" s="1"/>
  <c r="BC537" i="1" s="1"/>
  <c r="BB545" i="1"/>
  <c r="BD545" i="1" s="1"/>
  <c r="AX545" i="1"/>
  <c r="AW545" i="1"/>
  <c r="BA545" i="1" s="1"/>
  <c r="BC545" i="1" s="1"/>
  <c r="BB566" i="1"/>
  <c r="BD566" i="1" s="1"/>
  <c r="AX566" i="1"/>
  <c r="AW566" i="1"/>
  <c r="BA566" i="1" s="1"/>
  <c r="BC566" i="1" s="1"/>
  <c r="AX608" i="1"/>
  <c r="BB608" i="1" s="1"/>
  <c r="BD608" i="1" s="1"/>
  <c r="AW608" i="1"/>
  <c r="BA608" i="1" s="1"/>
  <c r="BC608" i="1" s="1"/>
  <c r="BB598" i="1"/>
  <c r="BD598" i="1" s="1"/>
  <c r="BA598" i="1"/>
  <c r="BC598" i="1" s="1"/>
  <c r="AX598" i="1"/>
  <c r="AW598" i="1"/>
  <c r="AW642" i="1"/>
  <c r="BA642" i="1" s="1"/>
  <c r="BC642" i="1" s="1"/>
  <c r="AX642" i="1"/>
  <c r="BB642" i="1" s="1"/>
  <c r="BD642" i="1" s="1"/>
  <c r="BB697" i="1"/>
  <c r="BD697" i="1" s="1"/>
  <c r="BA697" i="1"/>
  <c r="BC697" i="1" s="1"/>
  <c r="AX697" i="1"/>
  <c r="AW697" i="1"/>
  <c r="AX673" i="1"/>
  <c r="BB673" i="1" s="1"/>
  <c r="BD673" i="1" s="1"/>
  <c r="AW673" i="1"/>
  <c r="BA673" i="1" s="1"/>
  <c r="BC673" i="1" s="1"/>
  <c r="BB729" i="1"/>
  <c r="BD729" i="1" s="1"/>
  <c r="BA729" i="1"/>
  <c r="BC729" i="1" s="1"/>
  <c r="AX729" i="1"/>
  <c r="AW729" i="1"/>
  <c r="AX716" i="1"/>
  <c r="BB716" i="1" s="1"/>
  <c r="BD716" i="1" s="1"/>
  <c r="AW716" i="1"/>
  <c r="BA716" i="1" s="1"/>
  <c r="BC716" i="1" s="1"/>
  <c r="AW782" i="1"/>
  <c r="BA782" i="1" s="1"/>
  <c r="BC782" i="1" s="1"/>
  <c r="AX782" i="1"/>
  <c r="BB782" i="1" s="1"/>
  <c r="BD782" i="1" s="1"/>
  <c r="BA738" i="1"/>
  <c r="BC738" i="1" s="1"/>
  <c r="AW738" i="1"/>
  <c r="AX738" i="1"/>
  <c r="BB738" i="1" s="1"/>
  <c r="BD738" i="1" s="1"/>
  <c r="AW796" i="1"/>
  <c r="BA796" i="1" s="1"/>
  <c r="BC796" i="1" s="1"/>
  <c r="AX796" i="1"/>
  <c r="BB796" i="1" s="1"/>
  <c r="BD796" i="1" s="1"/>
  <c r="BA834" i="1"/>
  <c r="BC834" i="1" s="1"/>
  <c r="AW834" i="1"/>
  <c r="AX834" i="1"/>
  <c r="BB834" i="1" s="1"/>
  <c r="BD834" i="1" s="1"/>
  <c r="AW862" i="1"/>
  <c r="BA862" i="1" s="1"/>
  <c r="BC862" i="1" s="1"/>
  <c r="AX862" i="1"/>
  <c r="BB862" i="1" s="1"/>
  <c r="BD862" i="1" s="1"/>
  <c r="BB900" i="1"/>
  <c r="BD900" i="1" s="1"/>
  <c r="AX900" i="1"/>
  <c r="AW900" i="1"/>
  <c r="BA900" i="1" s="1"/>
  <c r="BC900" i="1" s="1"/>
  <c r="AX872" i="1"/>
  <c r="BB872" i="1" s="1"/>
  <c r="BD872" i="1" s="1"/>
  <c r="AW872" i="1"/>
  <c r="BA872" i="1" s="1"/>
  <c r="BC872" i="1" s="1"/>
  <c r="AX897" i="1"/>
  <c r="BB897" i="1" s="1"/>
  <c r="BD897" i="1" s="1"/>
  <c r="AW897" i="1"/>
  <c r="BA897" i="1" s="1"/>
  <c r="BC897" i="1" s="1"/>
  <c r="BB12" i="1"/>
  <c r="BD12" i="1" s="1"/>
  <c r="AX12" i="1"/>
  <c r="BA12" i="1"/>
  <c r="BC12" i="1" s="1"/>
  <c r="AW12" i="1"/>
  <c r="AX799" i="1"/>
  <c r="BB799" i="1" s="1"/>
  <c r="BD799" i="1" s="1"/>
  <c r="AW799" i="1"/>
  <c r="BA799" i="1" s="1"/>
  <c r="BC799" i="1" s="1"/>
  <c r="BB809" i="1"/>
  <c r="BD809" i="1" s="1"/>
  <c r="BA809" i="1"/>
  <c r="BC809" i="1" s="1"/>
  <c r="AX809" i="1"/>
  <c r="AW809" i="1"/>
  <c r="AX625" i="1"/>
  <c r="BB625" i="1" s="1"/>
  <c r="BD625" i="1" s="1"/>
  <c r="AW625" i="1"/>
  <c r="BA625" i="1" s="1"/>
  <c r="BC625" i="1" s="1"/>
  <c r="BA553" i="1"/>
  <c r="BC553" i="1" s="1"/>
  <c r="AX553" i="1"/>
  <c r="BB553" i="1" s="1"/>
  <c r="BD553" i="1" s="1"/>
  <c r="AW553" i="1"/>
  <c r="BB447" i="1"/>
  <c r="BD447" i="1" s="1"/>
  <c r="AX447" i="1"/>
  <c r="AW447" i="1"/>
  <c r="BA447" i="1" s="1"/>
  <c r="BC447" i="1" s="1"/>
  <c r="AX367" i="1"/>
  <c r="BB367" i="1" s="1"/>
  <c r="BD367" i="1" s="1"/>
  <c r="AW367" i="1"/>
  <c r="BA367" i="1" s="1"/>
  <c r="BC367" i="1" s="1"/>
  <c r="BB229" i="1"/>
  <c r="BD229" i="1" s="1"/>
  <c r="AX229" i="1"/>
  <c r="AW229" i="1"/>
  <c r="BA229" i="1" s="1"/>
  <c r="BC229" i="1" s="1"/>
  <c r="AX273" i="1"/>
  <c r="BB273" i="1" s="1"/>
  <c r="BD273" i="1" s="1"/>
  <c r="AW273" i="1"/>
  <c r="BA273" i="1" s="1"/>
  <c r="BC273" i="1" s="1"/>
  <c r="BB17" i="1"/>
  <c r="BD17" i="1" s="1"/>
  <c r="AX17" i="1"/>
  <c r="AW17" i="1"/>
  <c r="BA17" i="1" s="1"/>
  <c r="BC17" i="1" s="1"/>
  <c r="BB129" i="1"/>
  <c r="BD129" i="1" s="1"/>
  <c r="AX129" i="1"/>
  <c r="AW129" i="1"/>
  <c r="BA129" i="1" s="1"/>
  <c r="BC129" i="1" s="1"/>
  <c r="AX366" i="1"/>
  <c r="BB366" i="1" s="1"/>
  <c r="BD366" i="1" s="1"/>
  <c r="AW366" i="1"/>
  <c r="BA366" i="1" s="1"/>
  <c r="BC366" i="1" s="1"/>
  <c r="BB634" i="1"/>
  <c r="BD634" i="1" s="1"/>
  <c r="BA634" i="1"/>
  <c r="BC634" i="1" s="1"/>
  <c r="AW634" i="1"/>
  <c r="AX634" i="1"/>
  <c r="AX675" i="1"/>
  <c r="BB675" i="1" s="1"/>
  <c r="BD675" i="1" s="1"/>
  <c r="AW675" i="1"/>
  <c r="BA675" i="1" s="1"/>
  <c r="BC675" i="1" s="1"/>
  <c r="BB674" i="1"/>
  <c r="BD674" i="1" s="1"/>
  <c r="AW674" i="1"/>
  <c r="BA674" i="1" s="1"/>
  <c r="BC674" i="1" s="1"/>
  <c r="AX674" i="1"/>
  <c r="AX783" i="1"/>
  <c r="BB783" i="1" s="1"/>
  <c r="BD783" i="1" s="1"/>
  <c r="AW783" i="1"/>
  <c r="BA783" i="1" s="1"/>
  <c r="BC783" i="1" s="1"/>
  <c r="BA849" i="1"/>
  <c r="BC849" i="1" s="1"/>
  <c r="AX849" i="1"/>
  <c r="BB849" i="1" s="1"/>
  <c r="BD849" i="1" s="1"/>
  <c r="AW849" i="1"/>
  <c r="BA838" i="1"/>
  <c r="BC838" i="1" s="1"/>
  <c r="AW838" i="1"/>
  <c r="AX838" i="1"/>
  <c r="BB838" i="1" s="1"/>
  <c r="BD838" i="1" s="1"/>
  <c r="AX856" i="1"/>
  <c r="BB856" i="1" s="1"/>
  <c r="BD856" i="1" s="1"/>
  <c r="AW856" i="1"/>
  <c r="BA856" i="1" s="1"/>
  <c r="BC856" i="1" s="1"/>
  <c r="BB615" i="1"/>
  <c r="BD615" i="1" s="1"/>
  <c r="AX615" i="1"/>
  <c r="AW615" i="1"/>
  <c r="BA615" i="1" s="1"/>
  <c r="BC615" i="1" s="1"/>
  <c r="AX550" i="1"/>
  <c r="BB550" i="1" s="1"/>
  <c r="BD550" i="1" s="1"/>
  <c r="AW550" i="1"/>
  <c r="BA550" i="1" s="1"/>
  <c r="BC550" i="1" s="1"/>
  <c r="BB520" i="1"/>
  <c r="BD520" i="1" s="1"/>
  <c r="AX520" i="1"/>
  <c r="AW520" i="1"/>
  <c r="BA520" i="1" s="1"/>
  <c r="BC520" i="1" s="1"/>
  <c r="BA431" i="1"/>
  <c r="BC431" i="1" s="1"/>
  <c r="AX431" i="1"/>
  <c r="BB431" i="1" s="1"/>
  <c r="BD431" i="1" s="1"/>
  <c r="AW431" i="1"/>
  <c r="AX338" i="1"/>
  <c r="BB338" i="1" s="1"/>
  <c r="BD338" i="1" s="1"/>
  <c r="AW338" i="1"/>
  <c r="BA338" i="1" s="1"/>
  <c r="BC338" i="1" s="1"/>
  <c r="BB372" i="1"/>
  <c r="BD372" i="1" s="1"/>
  <c r="AX372" i="1"/>
  <c r="BA372" i="1"/>
  <c r="BC372" i="1" s="1"/>
  <c r="AW372" i="1"/>
  <c r="BB279" i="1"/>
  <c r="BD279" i="1" s="1"/>
  <c r="AX279" i="1"/>
  <c r="AW279" i="1"/>
  <c r="BA279" i="1" s="1"/>
  <c r="BC279" i="1" s="1"/>
  <c r="BB137" i="1"/>
  <c r="BD137" i="1" s="1"/>
  <c r="BA137" i="1"/>
  <c r="BC137" i="1" s="1"/>
  <c r="AX137" i="1"/>
  <c r="AW137" i="1"/>
  <c r="AX127" i="1"/>
  <c r="BB127" i="1" s="1"/>
  <c r="BD127" i="1" s="1"/>
  <c r="AW127" i="1"/>
  <c r="BA127" i="1" s="1"/>
  <c r="BC127" i="1" s="1"/>
  <c r="BA170" i="1"/>
  <c r="BC170" i="1" s="1"/>
  <c r="AX170" i="1"/>
  <c r="BB170" i="1" s="1"/>
  <c r="BD170" i="1" s="1"/>
  <c r="AW170" i="1"/>
  <c r="AW860" i="1"/>
  <c r="BA860" i="1" s="1"/>
  <c r="BC860" i="1" s="1"/>
  <c r="AX860" i="1"/>
  <c r="BB860" i="1" s="1"/>
  <c r="BD860" i="1" s="1"/>
  <c r="AW835" i="1"/>
  <c r="BA835" i="1" s="1"/>
  <c r="BC835" i="1" s="1"/>
  <c r="AX835" i="1"/>
  <c r="BB835" i="1" s="1"/>
  <c r="BD835" i="1" s="1"/>
  <c r="BA816" i="1"/>
  <c r="BC816" i="1" s="1"/>
  <c r="AW816" i="1"/>
  <c r="AX816" i="1"/>
  <c r="BB816" i="1" s="1"/>
  <c r="BD816" i="1" s="1"/>
  <c r="AW755" i="1"/>
  <c r="BA755" i="1" s="1"/>
  <c r="BC755" i="1" s="1"/>
  <c r="AX755" i="1"/>
  <c r="BB755" i="1" s="1"/>
  <c r="BD755" i="1" s="1"/>
  <c r="BB695" i="1"/>
  <c r="BD695" i="1" s="1"/>
  <c r="AX695" i="1"/>
  <c r="AW695" i="1"/>
  <c r="BA695" i="1" s="1"/>
  <c r="BC695" i="1" s="1"/>
  <c r="BB667" i="1"/>
  <c r="BD667" i="1" s="1"/>
  <c r="AX667" i="1"/>
  <c r="AW667" i="1"/>
  <c r="BA667" i="1" s="1"/>
  <c r="BC667" i="1" s="1"/>
  <c r="AX669" i="1"/>
  <c r="BB669" i="1" s="1"/>
  <c r="BD669" i="1" s="1"/>
  <c r="AW669" i="1"/>
  <c r="BA669" i="1" s="1"/>
  <c r="BC669" i="1" s="1"/>
  <c r="BB622" i="1"/>
  <c r="BD622" i="1" s="1"/>
  <c r="BA622" i="1"/>
  <c r="BC622" i="1" s="1"/>
  <c r="AX622" i="1"/>
  <c r="AW622" i="1"/>
  <c r="AX628" i="1"/>
  <c r="BB628" i="1" s="1"/>
  <c r="BD628" i="1" s="1"/>
  <c r="AW628" i="1"/>
  <c r="BA628" i="1" s="1"/>
  <c r="BC628" i="1" s="1"/>
  <c r="BB532" i="1"/>
  <c r="BD532" i="1" s="1"/>
  <c r="AX532" i="1"/>
  <c r="BA532" i="1"/>
  <c r="BC532" i="1" s="1"/>
  <c r="AW532" i="1"/>
  <c r="AX471" i="1"/>
  <c r="BB471" i="1" s="1"/>
  <c r="BD471" i="1" s="1"/>
  <c r="AW471" i="1"/>
  <c r="BA471" i="1" s="1"/>
  <c r="BC471" i="1" s="1"/>
  <c r="BB401" i="1"/>
  <c r="BD401" i="1" s="1"/>
  <c r="BA401" i="1"/>
  <c r="BC401" i="1" s="1"/>
  <c r="AX401" i="1"/>
  <c r="AW401" i="1"/>
  <c r="AX316" i="1"/>
  <c r="BB316" i="1" s="1"/>
  <c r="BD316" i="1" s="1"/>
  <c r="AW316" i="1"/>
  <c r="BA316" i="1" s="1"/>
  <c r="BC316" i="1" s="1"/>
  <c r="BA302" i="1"/>
  <c r="BC302" i="1" s="1"/>
  <c r="AX302" i="1"/>
  <c r="BB302" i="1" s="1"/>
  <c r="BD302" i="1" s="1"/>
  <c r="AW302" i="1"/>
  <c r="BB361" i="1"/>
  <c r="BD361" i="1" s="1"/>
  <c r="AX361" i="1"/>
  <c r="AW361" i="1"/>
  <c r="BA361" i="1" s="1"/>
  <c r="BC361" i="1" s="1"/>
  <c r="AX249" i="1"/>
  <c r="BB249" i="1" s="1"/>
  <c r="BD249" i="1" s="1"/>
  <c r="AW249" i="1"/>
  <c r="BA249" i="1" s="1"/>
  <c r="BC249" i="1" s="1"/>
  <c r="BB884" i="1"/>
  <c r="BD884" i="1" s="1"/>
  <c r="AW884" i="1"/>
  <c r="BA884" i="1" s="1"/>
  <c r="BC884" i="1" s="1"/>
  <c r="AX884" i="1"/>
  <c r="AX801" i="1"/>
  <c r="BB801" i="1" s="1"/>
  <c r="BD801" i="1" s="1"/>
  <c r="AW801" i="1"/>
  <c r="BA801" i="1" s="1"/>
  <c r="BC801" i="1" s="1"/>
  <c r="AW797" i="1"/>
  <c r="BA797" i="1" s="1"/>
  <c r="BC797" i="1" s="1"/>
  <c r="AX797" i="1"/>
  <c r="BB797" i="1" s="1"/>
  <c r="BD797" i="1" s="1"/>
  <c r="AX654" i="1"/>
  <c r="BB654" i="1" s="1"/>
  <c r="BD654" i="1" s="1"/>
  <c r="AW654" i="1"/>
  <c r="BA654" i="1" s="1"/>
  <c r="BC654" i="1" s="1"/>
  <c r="AX612" i="1"/>
  <c r="BB612" i="1" s="1"/>
  <c r="BD612" i="1" s="1"/>
  <c r="AW612" i="1"/>
  <c r="BA612" i="1" s="1"/>
  <c r="BC612" i="1" s="1"/>
  <c r="BB542" i="1"/>
  <c r="BD542" i="1" s="1"/>
  <c r="AX542" i="1"/>
  <c r="AW542" i="1"/>
  <c r="BA542" i="1" s="1"/>
  <c r="BC542" i="1" s="1"/>
  <c r="AX462" i="1"/>
  <c r="BB462" i="1" s="1"/>
  <c r="BD462" i="1" s="1"/>
  <c r="AW462" i="1"/>
  <c r="BA462" i="1" s="1"/>
  <c r="BC462" i="1" s="1"/>
  <c r="BB419" i="1"/>
  <c r="BD419" i="1" s="1"/>
  <c r="BA419" i="1"/>
  <c r="BC419" i="1" s="1"/>
  <c r="AX419" i="1"/>
  <c r="AW419" i="1"/>
  <c r="AX309" i="1"/>
  <c r="BB309" i="1" s="1"/>
  <c r="BD309" i="1" s="1"/>
  <c r="AW309" i="1"/>
  <c r="BA309" i="1" s="1"/>
  <c r="BC309" i="1" s="1"/>
  <c r="BB340" i="1"/>
  <c r="BD340" i="1" s="1"/>
  <c r="AX340" i="1"/>
  <c r="AW340" i="1"/>
  <c r="BA340" i="1" s="1"/>
  <c r="BC340" i="1" s="1"/>
  <c r="AX296" i="1"/>
  <c r="BB296" i="1" s="1"/>
  <c r="BD296" i="1" s="1"/>
  <c r="AW296" i="1"/>
  <c r="BA296" i="1" s="1"/>
  <c r="BC296" i="1" s="1"/>
  <c r="AW378" i="1"/>
  <c r="BA378" i="1" s="1"/>
  <c r="BC378" i="1" s="1"/>
  <c r="AX378" i="1"/>
  <c r="BB378" i="1" s="1"/>
  <c r="BD378" i="1" s="1"/>
  <c r="BB215" i="1"/>
  <c r="BD215" i="1" s="1"/>
  <c r="AX215" i="1"/>
  <c r="AW215" i="1"/>
  <c r="BA215" i="1" s="1"/>
  <c r="BC215" i="1" s="1"/>
  <c r="AW810" i="1"/>
  <c r="BA810" i="1" s="1"/>
  <c r="BC810" i="1" s="1"/>
  <c r="AX810" i="1"/>
  <c r="BB810" i="1" s="1"/>
  <c r="BD810" i="1" s="1"/>
  <c r="AW806" i="1"/>
  <c r="BA806" i="1" s="1"/>
  <c r="BC806" i="1" s="1"/>
  <c r="AX806" i="1"/>
  <c r="BB806" i="1" s="1"/>
  <c r="BD806" i="1" s="1"/>
  <c r="AW763" i="1"/>
  <c r="BA763" i="1" s="1"/>
  <c r="BC763" i="1" s="1"/>
  <c r="AX763" i="1"/>
  <c r="BB763" i="1" s="1"/>
  <c r="BD763" i="1" s="1"/>
  <c r="BB672" i="1"/>
  <c r="BD672" i="1" s="1"/>
  <c r="AX672" i="1"/>
  <c r="AW672" i="1"/>
  <c r="BA672" i="1" s="1"/>
  <c r="BC672" i="1" s="1"/>
  <c r="AX639" i="1"/>
  <c r="BB639" i="1" s="1"/>
  <c r="BD639" i="1" s="1"/>
  <c r="AW639" i="1"/>
  <c r="BA639" i="1" s="1"/>
  <c r="BC639" i="1" s="1"/>
  <c r="BB631" i="1"/>
  <c r="BD631" i="1" s="1"/>
  <c r="AX631" i="1"/>
  <c r="AW631" i="1"/>
  <c r="BA631" i="1" s="1"/>
  <c r="BC631" i="1" s="1"/>
  <c r="BB613" i="1"/>
  <c r="BD613" i="1" s="1"/>
  <c r="AX613" i="1"/>
  <c r="AW613" i="1"/>
  <c r="BA613" i="1" s="1"/>
  <c r="BC613" i="1" s="1"/>
  <c r="AX709" i="1"/>
  <c r="BB709" i="1" s="1"/>
  <c r="BD709" i="1" s="1"/>
  <c r="AW709" i="1"/>
  <c r="BA709" i="1" s="1"/>
  <c r="BC709" i="1" s="1"/>
  <c r="BB579" i="1"/>
  <c r="BD579" i="1" s="1"/>
  <c r="BA579" i="1"/>
  <c r="BC579" i="1" s="1"/>
  <c r="AX579" i="1"/>
  <c r="AW579" i="1"/>
  <c r="AX540" i="1"/>
  <c r="BB540" i="1" s="1"/>
  <c r="BD540" i="1" s="1"/>
  <c r="AW540" i="1"/>
  <c r="BA540" i="1" s="1"/>
  <c r="BC540" i="1" s="1"/>
  <c r="BA528" i="1"/>
  <c r="BC528" i="1" s="1"/>
  <c r="AX528" i="1"/>
  <c r="BB528" i="1" s="1"/>
  <c r="BD528" i="1" s="1"/>
  <c r="AW528" i="1"/>
  <c r="BB500" i="1"/>
  <c r="BD500" i="1" s="1"/>
  <c r="AX500" i="1"/>
  <c r="AW500" i="1"/>
  <c r="BA500" i="1" s="1"/>
  <c r="BC500" i="1" s="1"/>
  <c r="BB499" i="1"/>
  <c r="BD499" i="1" s="1"/>
  <c r="BA499" i="1"/>
  <c r="BC499" i="1" s="1"/>
  <c r="AX499" i="1"/>
  <c r="AW499" i="1"/>
  <c r="AX511" i="1"/>
  <c r="BB511" i="1" s="1"/>
  <c r="BD511" i="1" s="1"/>
  <c r="AW511" i="1"/>
  <c r="BA511" i="1" s="1"/>
  <c r="BC511" i="1" s="1"/>
  <c r="BA507" i="1"/>
  <c r="BC507" i="1" s="1"/>
  <c r="AX507" i="1"/>
  <c r="BB507" i="1" s="1"/>
  <c r="BD507" i="1" s="1"/>
  <c r="AW507" i="1"/>
  <c r="BB459" i="1"/>
  <c r="BD459" i="1" s="1"/>
  <c r="AX459" i="1"/>
  <c r="AW459" i="1"/>
  <c r="BA459" i="1" s="1"/>
  <c r="BC459" i="1" s="1"/>
  <c r="AX449" i="1"/>
  <c r="BB449" i="1" s="1"/>
  <c r="BD449" i="1" s="1"/>
  <c r="AW449" i="1"/>
  <c r="BA449" i="1" s="1"/>
  <c r="BC449" i="1" s="1"/>
  <c r="AX493" i="1"/>
  <c r="BB493" i="1" s="1"/>
  <c r="BD493" i="1" s="1"/>
  <c r="AW493" i="1"/>
  <c r="BA493" i="1" s="1"/>
  <c r="BC493" i="1" s="1"/>
  <c r="AX463" i="1"/>
  <c r="BB463" i="1" s="1"/>
  <c r="BD463" i="1" s="1"/>
  <c r="AW463" i="1"/>
  <c r="BA463" i="1" s="1"/>
  <c r="BC463" i="1" s="1"/>
  <c r="AX407" i="1"/>
  <c r="BB407" i="1" s="1"/>
  <c r="BD407" i="1" s="1"/>
  <c r="AW407" i="1"/>
  <c r="BA407" i="1" s="1"/>
  <c r="BC407" i="1" s="1"/>
  <c r="BB405" i="1"/>
  <c r="BD405" i="1" s="1"/>
  <c r="AX405" i="1"/>
  <c r="AW405" i="1"/>
  <c r="BA405" i="1" s="1"/>
  <c r="BC405" i="1" s="1"/>
  <c r="AX371" i="1"/>
  <c r="BB371" i="1" s="1"/>
  <c r="BD371" i="1" s="1"/>
  <c r="AW371" i="1"/>
  <c r="BA371" i="1" s="1"/>
  <c r="BC371" i="1" s="1"/>
  <c r="BA336" i="1"/>
  <c r="BC336" i="1" s="1"/>
  <c r="AX336" i="1"/>
  <c r="BB336" i="1" s="1"/>
  <c r="BD336" i="1" s="1"/>
  <c r="AW336" i="1"/>
  <c r="AX308" i="1"/>
  <c r="BB308" i="1" s="1"/>
  <c r="BD308" i="1" s="1"/>
  <c r="AW308" i="1"/>
  <c r="BA308" i="1" s="1"/>
  <c r="BC308" i="1" s="1"/>
  <c r="BB337" i="1"/>
  <c r="BD337" i="1" s="1"/>
  <c r="BA337" i="1"/>
  <c r="BC337" i="1" s="1"/>
  <c r="AX337" i="1"/>
  <c r="AW337" i="1"/>
  <c r="AX288" i="1"/>
  <c r="BB288" i="1" s="1"/>
  <c r="BD288" i="1" s="1"/>
  <c r="AW288" i="1"/>
  <c r="BA288" i="1" s="1"/>
  <c r="BC288" i="1" s="1"/>
  <c r="AX237" i="1"/>
  <c r="BB237" i="1" s="1"/>
  <c r="BD237" i="1" s="1"/>
  <c r="BA237" i="1"/>
  <c r="BC237" i="1" s="1"/>
  <c r="AW237" i="1"/>
  <c r="BA386" i="1"/>
  <c r="BC386" i="1" s="1"/>
  <c r="AW386" i="1"/>
  <c r="AX386" i="1"/>
  <c r="BB386" i="1" s="1"/>
  <c r="BD386" i="1" s="1"/>
  <c r="AX291" i="1"/>
  <c r="BB291" i="1" s="1"/>
  <c r="BD291" i="1" s="1"/>
  <c r="AW291" i="1"/>
  <c r="BA291" i="1" s="1"/>
  <c r="BC291" i="1" s="1"/>
  <c r="AX281" i="1"/>
  <c r="BB281" i="1" s="1"/>
  <c r="BD281" i="1" s="1"/>
  <c r="AW281" i="1"/>
  <c r="BA281" i="1" s="1"/>
  <c r="BC281" i="1" s="1"/>
  <c r="AX287" i="1"/>
  <c r="BB287" i="1" s="1"/>
  <c r="BD287" i="1" s="1"/>
  <c r="AW287" i="1"/>
  <c r="BA287" i="1" s="1"/>
  <c r="BC287" i="1" s="1"/>
  <c r="BB211" i="1"/>
  <c r="BD211" i="1" s="1"/>
  <c r="AX211" i="1"/>
  <c r="AW211" i="1"/>
  <c r="BA211" i="1" s="1"/>
  <c r="BC211" i="1" s="1"/>
  <c r="BB209" i="1"/>
  <c r="BD209" i="1" s="1"/>
  <c r="AX209" i="1"/>
  <c r="AW209" i="1"/>
  <c r="BA209" i="1" s="1"/>
  <c r="BC209" i="1" s="1"/>
  <c r="AX155" i="1"/>
  <c r="BB155" i="1" s="1"/>
  <c r="BD155" i="1" s="1"/>
  <c r="AW155" i="1"/>
  <c r="BA155" i="1" s="1"/>
  <c r="BC155" i="1" s="1"/>
  <c r="AX141" i="1"/>
  <c r="BB141" i="1" s="1"/>
  <c r="BD141" i="1" s="1"/>
  <c r="BA141" i="1"/>
  <c r="BC141" i="1" s="1"/>
  <c r="AW141" i="1"/>
  <c r="AW130" i="1"/>
  <c r="BA130" i="1" s="1"/>
  <c r="BC130" i="1" s="1"/>
  <c r="AX130" i="1"/>
  <c r="BB130" i="1" s="1"/>
  <c r="BD130" i="1" s="1"/>
  <c r="BA100" i="1"/>
  <c r="BC100" i="1" s="1"/>
  <c r="AX100" i="1"/>
  <c r="BB100" i="1" s="1"/>
  <c r="BD100" i="1" s="1"/>
  <c r="AW100" i="1"/>
  <c r="AX115" i="1"/>
  <c r="BB115" i="1" s="1"/>
  <c r="BD115" i="1" s="1"/>
  <c r="AW115" i="1"/>
  <c r="BA115" i="1" s="1"/>
  <c r="BC115" i="1" s="1"/>
  <c r="BB92" i="1"/>
  <c r="BD92" i="1" s="1"/>
  <c r="AX92" i="1"/>
  <c r="AW92" i="1"/>
  <c r="BA92" i="1" s="1"/>
  <c r="BC92" i="1" s="1"/>
  <c r="BB101" i="1"/>
  <c r="BD101" i="1" s="1"/>
  <c r="AX101" i="1"/>
  <c r="AW101" i="1"/>
  <c r="BA101" i="1" s="1"/>
  <c r="BC101" i="1" s="1"/>
  <c r="BB95" i="1"/>
  <c r="BD95" i="1" s="1"/>
  <c r="BA95" i="1"/>
  <c r="BC95" i="1" s="1"/>
  <c r="AX95" i="1"/>
  <c r="AW95" i="1"/>
  <c r="BA66" i="1"/>
  <c r="BC66" i="1" s="1"/>
  <c r="AW66" i="1"/>
  <c r="AX66" i="1"/>
  <c r="BB66" i="1" s="1"/>
  <c r="BD66" i="1" s="1"/>
  <c r="BA134" i="1"/>
  <c r="BC134" i="1" s="1"/>
  <c r="AX134" i="1"/>
  <c r="BB134" i="1" s="1"/>
  <c r="BD134" i="1" s="1"/>
  <c r="AW134" i="1"/>
  <c r="BB73" i="1"/>
  <c r="BD73" i="1" s="1"/>
  <c r="AX73" i="1"/>
  <c r="AW73" i="1"/>
  <c r="BA73" i="1" s="1"/>
  <c r="BC73" i="1" s="1"/>
  <c r="AX85" i="1"/>
  <c r="BB85" i="1" s="1"/>
  <c r="BD85" i="1" s="1"/>
  <c r="AW85" i="1"/>
  <c r="BA85" i="1" s="1"/>
  <c r="BC85" i="1" s="1"/>
  <c r="AX62" i="1"/>
  <c r="BB62" i="1" s="1"/>
  <c r="BD62" i="1" s="1"/>
  <c r="AW62" i="1"/>
  <c r="BA62" i="1" s="1"/>
  <c r="BC62" i="1" s="1"/>
  <c r="BB60" i="1"/>
  <c r="BD60" i="1" s="1"/>
  <c r="BA60" i="1"/>
  <c r="BC60" i="1" s="1"/>
  <c r="AX60" i="1"/>
  <c r="AW60" i="1"/>
  <c r="AX41" i="1"/>
  <c r="BB41" i="1" s="1"/>
  <c r="BD41" i="1" s="1"/>
  <c r="AW41" i="1"/>
  <c r="BA41" i="1" s="1"/>
  <c r="BC41" i="1" s="1"/>
  <c r="BA25" i="1"/>
  <c r="BC25" i="1" s="1"/>
  <c r="AX25" i="1"/>
  <c r="BB25" i="1" s="1"/>
  <c r="BD25" i="1" s="1"/>
  <c r="AW25" i="1"/>
  <c r="AX38" i="1"/>
  <c r="BB38" i="1" s="1"/>
  <c r="BD38" i="1" s="1"/>
  <c r="AW38" i="1"/>
  <c r="BA38" i="1" s="1"/>
  <c r="BC38" i="1" s="1"/>
  <c r="BB146" i="1"/>
  <c r="BD146" i="1" s="1"/>
  <c r="BA146" i="1"/>
  <c r="BC146" i="1" s="1"/>
  <c r="AX146" i="1"/>
  <c r="AW146" i="1"/>
  <c r="BB169" i="1"/>
  <c r="BD169" i="1" s="1"/>
  <c r="AX169" i="1"/>
  <c r="AW169" i="1"/>
  <c r="BA169" i="1" s="1"/>
  <c r="BC169" i="1" s="1"/>
  <c r="AX212" i="1"/>
  <c r="BB212" i="1" s="1"/>
  <c r="BD212" i="1" s="1"/>
  <c r="AW212" i="1"/>
  <c r="BA212" i="1" s="1"/>
  <c r="BC212" i="1" s="1"/>
  <c r="AX230" i="1"/>
  <c r="BB230" i="1" s="1"/>
  <c r="BD230" i="1" s="1"/>
  <c r="AW230" i="1"/>
  <c r="BA230" i="1" s="1"/>
  <c r="BC230" i="1" s="1"/>
  <c r="AX262" i="1"/>
  <c r="BB262" i="1" s="1"/>
  <c r="BD262" i="1" s="1"/>
  <c r="AW262" i="1"/>
  <c r="BA262" i="1" s="1"/>
  <c r="BC262" i="1" s="1"/>
  <c r="AX428" i="1"/>
  <c r="BB428" i="1" s="1"/>
  <c r="BD428" i="1" s="1"/>
  <c r="AW428" i="1"/>
  <c r="BA428" i="1" s="1"/>
  <c r="BC428" i="1" s="1"/>
  <c r="AX382" i="1"/>
  <c r="BB382" i="1" s="1"/>
  <c r="BD382" i="1" s="1"/>
  <c r="AW382" i="1"/>
  <c r="BA382" i="1" s="1"/>
  <c r="BC382" i="1" s="1"/>
  <c r="BA442" i="1"/>
  <c r="BC442" i="1" s="1"/>
  <c r="AW442" i="1"/>
  <c r="AX442" i="1"/>
  <c r="BB442" i="1" s="1"/>
  <c r="BD442" i="1" s="1"/>
  <c r="BB605" i="1"/>
  <c r="BD605" i="1" s="1"/>
  <c r="AX605" i="1"/>
  <c r="AW605" i="1"/>
  <c r="BA605" i="1" s="1"/>
  <c r="BC605" i="1" s="1"/>
  <c r="AX547" i="1"/>
  <c r="BB547" i="1" s="1"/>
  <c r="BD547" i="1" s="1"/>
  <c r="AW547" i="1"/>
  <c r="BA547" i="1" s="1"/>
  <c r="BC547" i="1" s="1"/>
  <c r="BA559" i="1"/>
  <c r="BC559" i="1" s="1"/>
  <c r="AX559" i="1"/>
  <c r="BB559" i="1" s="1"/>
  <c r="BD559" i="1" s="1"/>
  <c r="AW559" i="1"/>
  <c r="AX618" i="1"/>
  <c r="BB618" i="1" s="1"/>
  <c r="BD618" i="1" s="1"/>
  <c r="AW618" i="1"/>
  <c r="BA618" i="1" s="1"/>
  <c r="BC618" i="1" s="1"/>
  <c r="AX600" i="1"/>
  <c r="BB600" i="1" s="1"/>
  <c r="BD600" i="1" s="1"/>
  <c r="AW600" i="1"/>
  <c r="BA600" i="1" s="1"/>
  <c r="BC600" i="1" s="1"/>
  <c r="BB657" i="1"/>
  <c r="BD657" i="1" s="1"/>
  <c r="AX657" i="1"/>
  <c r="AW657" i="1"/>
  <c r="BA657" i="1" s="1"/>
  <c r="BC657" i="1" s="1"/>
  <c r="BB644" i="1"/>
  <c r="BD644" i="1" s="1"/>
  <c r="AX644" i="1"/>
  <c r="AW644" i="1"/>
  <c r="BA644" i="1" s="1"/>
  <c r="BC644" i="1" s="1"/>
  <c r="BB678" i="1"/>
  <c r="BD678" i="1" s="1"/>
  <c r="AX678" i="1"/>
  <c r="AW678" i="1"/>
  <c r="BA678" i="1" s="1"/>
  <c r="BC678" i="1" s="1"/>
  <c r="BA681" i="1"/>
  <c r="BC681" i="1" s="1"/>
  <c r="AX681" i="1"/>
  <c r="BB681" i="1" s="1"/>
  <c r="BD681" i="1" s="1"/>
  <c r="AW681" i="1"/>
  <c r="AX727" i="1"/>
  <c r="BB727" i="1" s="1"/>
  <c r="BD727" i="1" s="1"/>
  <c r="AW727" i="1"/>
  <c r="BA727" i="1" s="1"/>
  <c r="BC727" i="1" s="1"/>
  <c r="AX718" i="1"/>
  <c r="BB718" i="1" s="1"/>
  <c r="BD718" i="1" s="1"/>
  <c r="AW718" i="1"/>
  <c r="BA718" i="1" s="1"/>
  <c r="BC718" i="1" s="1"/>
  <c r="AX857" i="1"/>
  <c r="BB857" i="1" s="1"/>
  <c r="BD857" i="1" s="1"/>
  <c r="AW857" i="1"/>
  <c r="BA857" i="1" s="1"/>
  <c r="BC857" i="1" s="1"/>
  <c r="AW885" i="1"/>
  <c r="BA885" i="1" s="1"/>
  <c r="BC885" i="1" s="1"/>
  <c r="AX885" i="1"/>
  <c r="BB885" i="1" s="1"/>
  <c r="BD885" i="1" s="1"/>
  <c r="BB899" i="1"/>
  <c r="BD899" i="1" s="1"/>
  <c r="AX899" i="1"/>
  <c r="AW899" i="1"/>
  <c r="BA899" i="1" s="1"/>
  <c r="BC899" i="1" s="1"/>
  <c r="BA11" i="1"/>
  <c r="BC11" i="1" s="1"/>
  <c r="BB11" i="1"/>
  <c r="BD11" i="1" s="1"/>
  <c r="AX11" i="1"/>
  <c r="AW11" i="1"/>
  <c r="AW811" i="1"/>
  <c r="BA811" i="1" s="1"/>
  <c r="BC811" i="1" s="1"/>
  <c r="AX811" i="1"/>
  <c r="BB811" i="1" s="1"/>
  <c r="BD811" i="1" s="1"/>
  <c r="AX724" i="1"/>
  <c r="BB724" i="1" s="1"/>
  <c r="BD724" i="1" s="1"/>
  <c r="AW724" i="1"/>
  <c r="BA724" i="1" s="1"/>
  <c r="BC724" i="1" s="1"/>
  <c r="BA632" i="1"/>
  <c r="BC632" i="1" s="1"/>
  <c r="BB632" i="1"/>
  <c r="BD632" i="1" s="1"/>
  <c r="AX632" i="1"/>
  <c r="AW632" i="1"/>
  <c r="BB476" i="1"/>
  <c r="BD476" i="1" s="1"/>
  <c r="BA476" i="1"/>
  <c r="BC476" i="1" s="1"/>
  <c r="AX476" i="1"/>
  <c r="AW476" i="1"/>
  <c r="BB369" i="1"/>
  <c r="BD369" i="1" s="1"/>
  <c r="AX369" i="1"/>
  <c r="AW369" i="1"/>
  <c r="BA369" i="1" s="1"/>
  <c r="BC369" i="1" s="1"/>
  <c r="AX343" i="1"/>
  <c r="BB343" i="1" s="1"/>
  <c r="BD343" i="1" s="1"/>
  <c r="AW343" i="1"/>
  <c r="BA343" i="1" s="1"/>
  <c r="BC343" i="1" s="1"/>
  <c r="BA135" i="1"/>
  <c r="BC135" i="1" s="1"/>
  <c r="BB135" i="1"/>
  <c r="BD135" i="1" s="1"/>
  <c r="AX135" i="1"/>
  <c r="AW135" i="1"/>
  <c r="AX61" i="1"/>
  <c r="BB61" i="1" s="1"/>
  <c r="BD61" i="1" s="1"/>
  <c r="AW61" i="1"/>
  <c r="BA61" i="1" s="1"/>
  <c r="BC61" i="1" s="1"/>
  <c r="BB190" i="1"/>
  <c r="BD190" i="1" s="1"/>
  <c r="AX190" i="1"/>
  <c r="AW190" i="1"/>
  <c r="BA190" i="1" s="1"/>
  <c r="BC190" i="1" s="1"/>
  <c r="AX268" i="1"/>
  <c r="BB268" i="1" s="1"/>
  <c r="BD268" i="1" s="1"/>
  <c r="AW268" i="1"/>
  <c r="BA268" i="1" s="1"/>
  <c r="BC268" i="1" s="1"/>
  <c r="BB396" i="1"/>
  <c r="BD396" i="1" s="1"/>
  <c r="AX396" i="1"/>
  <c r="AW396" i="1"/>
  <c r="BA396" i="1" s="1"/>
  <c r="BC396" i="1" s="1"/>
  <c r="BB671" i="1"/>
  <c r="BD671" i="1" s="1"/>
  <c r="BA671" i="1"/>
  <c r="BC671" i="1" s="1"/>
  <c r="AX671" i="1"/>
  <c r="AW671" i="1"/>
  <c r="AW778" i="1"/>
  <c r="BA778" i="1" s="1"/>
  <c r="BC778" i="1" s="1"/>
  <c r="AX778" i="1"/>
  <c r="BB778" i="1" s="1"/>
  <c r="BD778" i="1" s="1"/>
  <c r="BB817" i="1"/>
  <c r="BD817" i="1" s="1"/>
  <c r="BA817" i="1"/>
  <c r="BC817" i="1" s="1"/>
  <c r="AX817" i="1"/>
  <c r="AW817" i="1"/>
  <c r="AW666" i="1"/>
  <c r="BA666" i="1" s="1"/>
  <c r="BC666" i="1" s="1"/>
  <c r="AX666" i="1"/>
  <c r="BB666" i="1" s="1"/>
  <c r="BD666" i="1" s="1"/>
  <c r="BB635" i="1"/>
  <c r="BD635" i="1" s="1"/>
  <c r="BA635" i="1"/>
  <c r="BC635" i="1" s="1"/>
  <c r="AX635" i="1"/>
  <c r="AW635" i="1"/>
  <c r="AX522" i="1"/>
  <c r="BB522" i="1" s="1"/>
  <c r="BD522" i="1" s="1"/>
  <c r="AW522" i="1"/>
  <c r="BA522" i="1" s="1"/>
  <c r="BC522" i="1" s="1"/>
  <c r="BA455" i="1"/>
  <c r="BC455" i="1" s="1"/>
  <c r="BB455" i="1"/>
  <c r="BD455" i="1" s="1"/>
  <c r="AX455" i="1"/>
  <c r="AW455" i="1"/>
  <c r="AX320" i="1"/>
  <c r="BB320" i="1" s="1"/>
  <c r="BD320" i="1" s="1"/>
  <c r="AW320" i="1"/>
  <c r="BA320" i="1" s="1"/>
  <c r="BC320" i="1" s="1"/>
  <c r="BB364" i="1"/>
  <c r="BD364" i="1" s="1"/>
  <c r="AX364" i="1"/>
  <c r="AW364" i="1"/>
  <c r="BA364" i="1" s="1"/>
  <c r="BC364" i="1" s="1"/>
  <c r="BB284" i="1"/>
  <c r="BD284" i="1" s="1"/>
  <c r="AX284" i="1"/>
  <c r="AW284" i="1"/>
  <c r="BA284" i="1" s="1"/>
  <c r="BC284" i="1" s="1"/>
  <c r="BA271" i="1"/>
  <c r="BC271" i="1" s="1"/>
  <c r="AX271" i="1"/>
  <c r="BB271" i="1" s="1"/>
  <c r="BD271" i="1" s="1"/>
  <c r="AW271" i="1"/>
  <c r="BA65" i="1"/>
  <c r="BC65" i="1" s="1"/>
  <c r="BB65" i="1"/>
  <c r="BD65" i="1" s="1"/>
  <c r="AX65" i="1"/>
  <c r="AW65" i="1"/>
  <c r="BA133" i="1"/>
  <c r="BC133" i="1" s="1"/>
  <c r="AX133" i="1"/>
  <c r="BB133" i="1" s="1"/>
  <c r="BD133" i="1" s="1"/>
  <c r="AW133" i="1"/>
  <c r="BB826" i="1"/>
  <c r="BD826" i="1" s="1"/>
  <c r="BA826" i="1"/>
  <c r="BC826" i="1" s="1"/>
  <c r="AW826" i="1"/>
  <c r="AX826" i="1"/>
  <c r="BB842" i="1"/>
  <c r="BD842" i="1" s="1"/>
  <c r="BA842" i="1"/>
  <c r="BC842" i="1" s="1"/>
  <c r="AW842" i="1"/>
  <c r="AX842" i="1"/>
  <c r="BB771" i="1"/>
  <c r="BD771" i="1" s="1"/>
  <c r="BA771" i="1"/>
  <c r="BC771" i="1" s="1"/>
  <c r="AW771" i="1"/>
  <c r="AX771" i="1"/>
  <c r="BB744" i="1"/>
  <c r="BD744" i="1" s="1"/>
  <c r="AW744" i="1"/>
  <c r="BA744" i="1" s="1"/>
  <c r="BC744" i="1" s="1"/>
  <c r="AX744" i="1"/>
  <c r="AX643" i="1"/>
  <c r="BB643" i="1" s="1"/>
  <c r="BD643" i="1" s="1"/>
  <c r="AW643" i="1"/>
  <c r="BA643" i="1" s="1"/>
  <c r="BC643" i="1" s="1"/>
  <c r="AX626" i="1"/>
  <c r="BB626" i="1" s="1"/>
  <c r="BD626" i="1" s="1"/>
  <c r="AW626" i="1"/>
  <c r="BA626" i="1" s="1"/>
  <c r="BC626" i="1" s="1"/>
  <c r="BB538" i="1"/>
  <c r="BD538" i="1" s="1"/>
  <c r="BA538" i="1"/>
  <c r="BC538" i="1" s="1"/>
  <c r="AW538" i="1"/>
  <c r="AX538" i="1"/>
  <c r="BA516" i="1"/>
  <c r="BC516" i="1" s="1"/>
  <c r="AX516" i="1"/>
  <c r="BB516" i="1" s="1"/>
  <c r="BD516" i="1" s="1"/>
  <c r="AW516" i="1"/>
  <c r="BB502" i="1"/>
  <c r="BD502" i="1" s="1"/>
  <c r="AX502" i="1"/>
  <c r="AW502" i="1"/>
  <c r="BA502" i="1" s="1"/>
  <c r="BC502" i="1" s="1"/>
  <c r="BB501" i="1"/>
  <c r="BD501" i="1" s="1"/>
  <c r="AX501" i="1"/>
  <c r="BA501" i="1"/>
  <c r="BC501" i="1" s="1"/>
  <c r="AW501" i="1"/>
  <c r="AX429" i="1"/>
  <c r="BB429" i="1" s="1"/>
  <c r="BD429" i="1" s="1"/>
  <c r="AW429" i="1"/>
  <c r="BA429" i="1" s="1"/>
  <c r="BC429" i="1" s="1"/>
  <c r="BB298" i="1"/>
  <c r="BD298" i="1" s="1"/>
  <c r="AX298" i="1"/>
  <c r="AW298" i="1"/>
  <c r="BA298" i="1" s="1"/>
  <c r="BC298" i="1" s="1"/>
  <c r="AW840" i="1"/>
  <c r="BA840" i="1" s="1"/>
  <c r="BC840" i="1" s="1"/>
  <c r="AX840" i="1"/>
  <c r="BB840" i="1" s="1"/>
  <c r="BD840" i="1" s="1"/>
  <c r="BB827" i="1"/>
  <c r="BD827" i="1" s="1"/>
  <c r="BA827" i="1"/>
  <c r="BC827" i="1" s="1"/>
  <c r="AW827" i="1"/>
  <c r="AX827" i="1"/>
  <c r="BB670" i="1"/>
  <c r="BD670" i="1" s="1"/>
  <c r="AX670" i="1"/>
  <c r="AW670" i="1"/>
  <c r="BA670" i="1" s="1"/>
  <c r="BC670" i="1" s="1"/>
  <c r="BB603" i="1"/>
  <c r="BD603" i="1" s="1"/>
  <c r="BA603" i="1"/>
  <c r="BC603" i="1" s="1"/>
  <c r="AX603" i="1"/>
  <c r="AW603" i="1"/>
  <c r="AX515" i="1"/>
  <c r="BB515" i="1" s="1"/>
  <c r="BD515" i="1" s="1"/>
  <c r="AW515" i="1"/>
  <c r="BA515" i="1" s="1"/>
  <c r="BC515" i="1" s="1"/>
  <c r="AX497" i="1"/>
  <c r="BB497" i="1" s="1"/>
  <c r="BD497" i="1" s="1"/>
  <c r="AW497" i="1"/>
  <c r="BA497" i="1" s="1"/>
  <c r="BC497" i="1" s="1"/>
  <c r="BB443" i="1"/>
  <c r="BD443" i="1" s="1"/>
  <c r="AX443" i="1"/>
  <c r="AW443" i="1"/>
  <c r="BA443" i="1" s="1"/>
  <c r="BC443" i="1" s="1"/>
  <c r="BB377" i="1"/>
  <c r="BD377" i="1" s="1"/>
  <c r="AX377" i="1"/>
  <c r="AW377" i="1"/>
  <c r="BA377" i="1" s="1"/>
  <c r="BC377" i="1" s="1"/>
  <c r="BB292" i="1"/>
  <c r="BD292" i="1" s="1"/>
  <c r="AX292" i="1"/>
  <c r="AW292" i="1"/>
  <c r="BA292" i="1" s="1"/>
  <c r="BC292" i="1" s="1"/>
  <c r="BB350" i="1"/>
  <c r="BD350" i="1" s="1"/>
  <c r="BA350" i="1"/>
  <c r="BC350" i="1" s="1"/>
  <c r="AX350" i="1"/>
  <c r="AW350" i="1"/>
  <c r="BB217" i="1"/>
  <c r="BD217" i="1" s="1"/>
  <c r="AX217" i="1"/>
  <c r="AW217" i="1"/>
  <c r="BA217" i="1" s="1"/>
  <c r="BC217" i="1" s="1"/>
  <c r="AX874" i="1"/>
  <c r="BB874" i="1" s="1"/>
  <c r="BD874" i="1" s="1"/>
  <c r="AW874" i="1"/>
  <c r="BA874" i="1" s="1"/>
  <c r="BC874" i="1" s="1"/>
  <c r="AW821" i="1"/>
  <c r="AX821" i="1"/>
  <c r="BB821" i="1" s="1"/>
  <c r="BD821" i="1" s="1"/>
  <c r="BA821" i="1"/>
  <c r="BC821" i="1" s="1"/>
  <c r="BA773" i="1"/>
  <c r="BC773" i="1" s="1"/>
  <c r="AW773" i="1"/>
  <c r="AX773" i="1"/>
  <c r="BB773" i="1" s="1"/>
  <c r="BD773" i="1" s="1"/>
  <c r="BA760" i="1"/>
  <c r="BC760" i="1" s="1"/>
  <c r="AW760" i="1"/>
  <c r="AX760" i="1"/>
  <c r="BB760" i="1" s="1"/>
  <c r="BD760" i="1" s="1"/>
  <c r="BB881" i="1"/>
  <c r="BD881" i="1" s="1"/>
  <c r="BA881" i="1"/>
  <c r="BC881" i="1" s="1"/>
  <c r="AX881" i="1"/>
  <c r="AW881" i="1"/>
  <c r="BB873" i="1"/>
  <c r="BD873" i="1" s="1"/>
  <c r="AX873" i="1"/>
  <c r="AW873" i="1"/>
  <c r="BA873" i="1" s="1"/>
  <c r="BC873" i="1" s="1"/>
  <c r="AX896" i="1"/>
  <c r="BB896" i="1" s="1"/>
  <c r="BD896" i="1" s="1"/>
  <c r="BA896" i="1"/>
  <c r="BC896" i="1" s="1"/>
  <c r="AW896" i="1"/>
  <c r="AW818" i="1"/>
  <c r="BA818" i="1" s="1"/>
  <c r="BC818" i="1" s="1"/>
  <c r="AX818" i="1"/>
  <c r="BB818" i="1" s="1"/>
  <c r="BD818" i="1" s="1"/>
  <c r="AX823" i="1"/>
  <c r="BB823" i="1" s="1"/>
  <c r="BD823" i="1" s="1"/>
  <c r="AW823" i="1"/>
  <c r="BA823" i="1" s="1"/>
  <c r="BC823" i="1" s="1"/>
  <c r="AW805" i="1"/>
  <c r="BA805" i="1" s="1"/>
  <c r="BC805" i="1" s="1"/>
  <c r="AX805" i="1"/>
  <c r="BB805" i="1" s="1"/>
  <c r="BD805" i="1" s="1"/>
  <c r="AX825" i="1"/>
  <c r="BB825" i="1" s="1"/>
  <c r="BD825" i="1" s="1"/>
  <c r="AW825" i="1"/>
  <c r="BA825" i="1" s="1"/>
  <c r="BC825" i="1" s="1"/>
  <c r="AX751" i="1"/>
  <c r="BB751" i="1" s="1"/>
  <c r="BD751" i="1" s="1"/>
  <c r="AW751" i="1"/>
  <c r="BA751" i="1" s="1"/>
  <c r="BC751" i="1" s="1"/>
  <c r="BB741" i="1"/>
  <c r="BD741" i="1" s="1"/>
  <c r="AW741" i="1"/>
  <c r="BA741" i="1" s="1"/>
  <c r="BC741" i="1" s="1"/>
  <c r="AX741" i="1"/>
  <c r="BB735" i="1"/>
  <c r="BD735" i="1" s="1"/>
  <c r="AX735" i="1"/>
  <c r="AW735" i="1"/>
  <c r="BA735" i="1" s="1"/>
  <c r="BC735" i="1" s="1"/>
  <c r="BA743" i="1"/>
  <c r="BC743" i="1" s="1"/>
  <c r="BB743" i="1"/>
  <c r="BD743" i="1" s="1"/>
  <c r="AX743" i="1"/>
  <c r="AW743" i="1"/>
  <c r="BB759" i="1"/>
  <c r="BD759" i="1" s="1"/>
  <c r="AX759" i="1"/>
  <c r="AW759" i="1"/>
  <c r="BA759" i="1" s="1"/>
  <c r="BC759" i="1" s="1"/>
  <c r="BA701" i="1"/>
  <c r="BC701" i="1" s="1"/>
  <c r="AX701" i="1"/>
  <c r="BB701" i="1" s="1"/>
  <c r="BD701" i="1" s="1"/>
  <c r="AW701" i="1"/>
  <c r="AX656" i="1"/>
  <c r="BB656" i="1" s="1"/>
  <c r="BD656" i="1" s="1"/>
  <c r="AW656" i="1"/>
  <c r="BA656" i="1" s="1"/>
  <c r="BC656" i="1" s="1"/>
  <c r="AX617" i="1"/>
  <c r="BB617" i="1" s="1"/>
  <c r="BD617" i="1" s="1"/>
  <c r="AW617" i="1"/>
  <c r="BA617" i="1" s="1"/>
  <c r="BC617" i="1" s="1"/>
  <c r="AX707" i="1"/>
  <c r="BB707" i="1" s="1"/>
  <c r="BD707" i="1" s="1"/>
  <c r="AW707" i="1"/>
  <c r="BA707" i="1" s="1"/>
  <c r="BC707" i="1" s="1"/>
  <c r="BB584" i="1"/>
  <c r="BD584" i="1" s="1"/>
  <c r="AX584" i="1"/>
  <c r="AW584" i="1"/>
  <c r="BA584" i="1" s="1"/>
  <c r="BC584" i="1" s="1"/>
  <c r="BB595" i="1"/>
  <c r="BD595" i="1" s="1"/>
  <c r="AX595" i="1"/>
  <c r="AW595" i="1"/>
  <c r="BA595" i="1" s="1"/>
  <c r="BC595" i="1" s="1"/>
  <c r="AX597" i="1"/>
  <c r="BB597" i="1" s="1"/>
  <c r="BD597" i="1" s="1"/>
  <c r="AW597" i="1"/>
  <c r="BA597" i="1" s="1"/>
  <c r="BC597" i="1" s="1"/>
  <c r="BB586" i="1"/>
  <c r="BD586" i="1" s="1"/>
  <c r="AX586" i="1"/>
  <c r="AW586" i="1"/>
  <c r="BA586" i="1" s="1"/>
  <c r="BC586" i="1" s="1"/>
  <c r="BA560" i="1"/>
  <c r="BC560" i="1" s="1"/>
  <c r="AX560" i="1"/>
  <c r="BB560" i="1" s="1"/>
  <c r="BD560" i="1" s="1"/>
  <c r="AW560" i="1"/>
  <c r="BB505" i="1"/>
  <c r="BD505" i="1" s="1"/>
  <c r="AX505" i="1"/>
  <c r="AW505" i="1"/>
  <c r="BA505" i="1" s="1"/>
  <c r="BC505" i="1" s="1"/>
  <c r="BB530" i="1"/>
  <c r="BD530" i="1" s="1"/>
  <c r="BA530" i="1"/>
  <c r="BC530" i="1" s="1"/>
  <c r="AX530" i="1"/>
  <c r="AW530" i="1"/>
  <c r="BA464" i="1"/>
  <c r="BC464" i="1" s="1"/>
  <c r="AX464" i="1"/>
  <c r="BB464" i="1" s="1"/>
  <c r="BD464" i="1" s="1"/>
  <c r="AW464" i="1"/>
  <c r="BB508" i="1"/>
  <c r="BD508" i="1" s="1"/>
  <c r="BA508" i="1"/>
  <c r="BC508" i="1" s="1"/>
  <c r="AX508" i="1"/>
  <c r="AW508" i="1"/>
  <c r="BB458" i="1"/>
  <c r="BD458" i="1" s="1"/>
  <c r="AX458" i="1"/>
  <c r="AW458" i="1"/>
  <c r="BA458" i="1" s="1"/>
  <c r="BC458" i="1" s="1"/>
  <c r="BA481" i="1"/>
  <c r="BC481" i="1" s="1"/>
  <c r="AX481" i="1"/>
  <c r="BB481" i="1" s="1"/>
  <c r="BD481" i="1" s="1"/>
  <c r="AW481" i="1"/>
  <c r="AX403" i="1"/>
  <c r="BB403" i="1" s="1"/>
  <c r="BD403" i="1" s="1"/>
  <c r="AW403" i="1"/>
  <c r="BA403" i="1" s="1"/>
  <c r="BC403" i="1" s="1"/>
  <c r="AX388" i="1"/>
  <c r="BB388" i="1" s="1"/>
  <c r="BD388" i="1" s="1"/>
  <c r="AW388" i="1"/>
  <c r="BA388" i="1" s="1"/>
  <c r="BC388" i="1" s="1"/>
  <c r="AX333" i="1"/>
  <c r="BB333" i="1" s="1"/>
  <c r="BD333" i="1" s="1"/>
  <c r="AW333" i="1"/>
  <c r="BA333" i="1" s="1"/>
  <c r="BC333" i="1" s="1"/>
  <c r="BB304" i="1"/>
  <c r="BD304" i="1" s="1"/>
  <c r="AX304" i="1"/>
  <c r="AW304" i="1"/>
  <c r="BA304" i="1" s="1"/>
  <c r="BC304" i="1" s="1"/>
  <c r="BB351" i="1"/>
  <c r="BD351" i="1" s="1"/>
  <c r="AX351" i="1"/>
  <c r="AW351" i="1"/>
  <c r="BA351" i="1" s="1"/>
  <c r="BC351" i="1" s="1"/>
  <c r="BB390" i="1"/>
  <c r="BD390" i="1" s="1"/>
  <c r="BA390" i="1"/>
  <c r="BC390" i="1" s="1"/>
  <c r="AX390" i="1"/>
  <c r="AW390" i="1"/>
  <c r="BB342" i="1"/>
  <c r="BD342" i="1" s="1"/>
  <c r="AX342" i="1"/>
  <c r="AW342" i="1"/>
  <c r="BA342" i="1" s="1"/>
  <c r="BC342" i="1" s="1"/>
  <c r="BA359" i="1"/>
  <c r="BC359" i="1" s="1"/>
  <c r="BB359" i="1"/>
  <c r="BD359" i="1" s="1"/>
  <c r="AX359" i="1"/>
  <c r="AW359" i="1"/>
  <c r="AX235" i="1"/>
  <c r="BB235" i="1" s="1"/>
  <c r="BD235" i="1" s="1"/>
  <c r="AW235" i="1"/>
  <c r="BA235" i="1" s="1"/>
  <c r="BC235" i="1" s="1"/>
  <c r="AX203" i="1"/>
  <c r="BB203" i="1" s="1"/>
  <c r="BD203" i="1" s="1"/>
  <c r="AW203" i="1"/>
  <c r="BA203" i="1" s="1"/>
  <c r="BC203" i="1" s="1"/>
  <c r="AX207" i="1"/>
  <c r="BB207" i="1" s="1"/>
  <c r="BD207" i="1" s="1"/>
  <c r="AW207" i="1"/>
  <c r="BA207" i="1" s="1"/>
  <c r="BC207" i="1" s="1"/>
  <c r="BB241" i="1"/>
  <c r="BD241" i="1" s="1"/>
  <c r="AX241" i="1"/>
  <c r="AW241" i="1"/>
  <c r="BA241" i="1" s="1"/>
  <c r="BC241" i="1" s="1"/>
  <c r="BB149" i="1"/>
  <c r="BD149" i="1" s="1"/>
  <c r="AX149" i="1"/>
  <c r="AW149" i="1"/>
  <c r="BA149" i="1" s="1"/>
  <c r="BC149" i="1" s="1"/>
  <c r="BB313" i="1"/>
  <c r="BD313" i="1" s="1"/>
  <c r="BA313" i="1"/>
  <c r="BC313" i="1" s="1"/>
  <c r="AX313" i="1"/>
  <c r="AW313" i="1"/>
  <c r="BB128" i="1"/>
  <c r="BD128" i="1" s="1"/>
  <c r="AX128" i="1"/>
  <c r="AW128" i="1"/>
  <c r="BA128" i="1" s="1"/>
  <c r="BC128" i="1" s="1"/>
  <c r="BA90" i="1"/>
  <c r="BC90" i="1" s="1"/>
  <c r="AW90" i="1"/>
  <c r="AX90" i="1"/>
  <c r="BB90" i="1" s="1"/>
  <c r="BD90" i="1" s="1"/>
  <c r="BA88" i="1"/>
  <c r="BC88" i="1" s="1"/>
  <c r="BB88" i="1"/>
  <c r="BD88" i="1" s="1"/>
  <c r="AX88" i="1"/>
  <c r="AW88" i="1"/>
  <c r="BA132" i="1"/>
  <c r="BC132" i="1" s="1"/>
  <c r="AX132" i="1"/>
  <c r="BB132" i="1" s="1"/>
  <c r="BD132" i="1" s="1"/>
  <c r="AW132" i="1"/>
  <c r="BA81" i="1"/>
  <c r="BC81" i="1" s="1"/>
  <c r="BB81" i="1"/>
  <c r="BD81" i="1" s="1"/>
  <c r="AX81" i="1"/>
  <c r="AW81" i="1"/>
  <c r="BA150" i="1"/>
  <c r="BC150" i="1" s="1"/>
  <c r="AX150" i="1"/>
  <c r="BB150" i="1" s="1"/>
  <c r="BD150" i="1" s="1"/>
  <c r="AW150" i="1"/>
  <c r="BA56" i="1"/>
  <c r="BC56" i="1" s="1"/>
  <c r="BB56" i="1"/>
  <c r="BD56" i="1" s="1"/>
  <c r="AX56" i="1"/>
  <c r="AW56" i="1"/>
  <c r="AX35" i="1"/>
  <c r="BB35" i="1" s="1"/>
  <c r="BD35" i="1" s="1"/>
  <c r="AW35" i="1"/>
  <c r="BA35" i="1" s="1"/>
  <c r="BC35" i="1" s="1"/>
  <c r="BA32" i="1"/>
  <c r="BC32" i="1" s="1"/>
  <c r="BB32" i="1"/>
  <c r="BD32" i="1" s="1"/>
  <c r="AX32" i="1"/>
  <c r="AW32" i="1"/>
  <c r="BA10" i="1"/>
  <c r="BC10" i="1" s="1"/>
  <c r="AX10" i="1"/>
  <c r="BB10" i="1" s="1"/>
  <c r="BD10" i="1" s="1"/>
  <c r="AW10" i="1"/>
  <c r="AX174" i="1"/>
  <c r="BB174" i="1" s="1"/>
  <c r="BD174" i="1" s="1"/>
  <c r="AW174" i="1"/>
  <c r="BA174" i="1" s="1"/>
  <c r="BC174" i="1" s="1"/>
  <c r="BB180" i="1"/>
  <c r="BD180" i="1" s="1"/>
  <c r="AX180" i="1"/>
  <c r="AW180" i="1"/>
  <c r="BA180" i="1" s="1"/>
  <c r="BC180" i="1" s="1"/>
  <c r="AX248" i="1"/>
  <c r="BB248" i="1" s="1"/>
  <c r="BD248" i="1" s="1"/>
  <c r="AW248" i="1"/>
  <c r="BA248" i="1" s="1"/>
  <c r="BC248" i="1" s="1"/>
  <c r="AX264" i="1"/>
  <c r="BB264" i="1" s="1"/>
  <c r="BD264" i="1" s="1"/>
  <c r="AW264" i="1"/>
  <c r="BA264" i="1" s="1"/>
  <c r="BC264" i="1" s="1"/>
  <c r="AX280" i="1"/>
  <c r="BB280" i="1" s="1"/>
  <c r="BD280" i="1" s="1"/>
  <c r="AW280" i="1"/>
  <c r="BA280" i="1" s="1"/>
  <c r="BC280" i="1" s="1"/>
  <c r="BB469" i="1"/>
  <c r="BD469" i="1" s="1"/>
  <c r="AX469" i="1"/>
  <c r="AW469" i="1"/>
  <c r="BA469" i="1" s="1"/>
  <c r="BC469" i="1" s="1"/>
  <c r="BB422" i="1"/>
  <c r="BD422" i="1" s="1"/>
  <c r="AX422" i="1"/>
  <c r="AW422" i="1"/>
  <c r="BA422" i="1" s="1"/>
  <c r="BC422" i="1" s="1"/>
  <c r="BB486" i="1"/>
  <c r="BD486" i="1" s="1"/>
  <c r="BA486" i="1"/>
  <c r="BC486" i="1" s="1"/>
  <c r="AX486" i="1"/>
  <c r="AW486" i="1"/>
  <c r="AX480" i="1"/>
  <c r="BB480" i="1" s="1"/>
  <c r="BD480" i="1" s="1"/>
  <c r="AW480" i="1"/>
  <c r="BA480" i="1" s="1"/>
  <c r="BC480" i="1" s="1"/>
  <c r="BA554" i="1"/>
  <c r="BC554" i="1" s="1"/>
  <c r="AX554" i="1"/>
  <c r="BB554" i="1" s="1"/>
  <c r="BD554" i="1" s="1"/>
  <c r="AW554" i="1"/>
  <c r="AX549" i="1"/>
  <c r="BB549" i="1" s="1"/>
  <c r="BD549" i="1" s="1"/>
  <c r="AW549" i="1"/>
  <c r="BA549" i="1" s="1"/>
  <c r="BC549" i="1" s="1"/>
  <c r="AX567" i="1"/>
  <c r="BB567" i="1" s="1"/>
  <c r="BD567" i="1" s="1"/>
  <c r="AW567" i="1"/>
  <c r="BA567" i="1" s="1"/>
  <c r="BC567" i="1" s="1"/>
  <c r="BB636" i="1"/>
  <c r="BD636" i="1" s="1"/>
  <c r="AX636" i="1"/>
  <c r="AW636" i="1"/>
  <c r="BA636" i="1" s="1"/>
  <c r="BC636" i="1" s="1"/>
  <c r="BB646" i="1"/>
  <c r="BD646" i="1" s="1"/>
  <c r="AX646" i="1"/>
  <c r="AW646" i="1"/>
  <c r="BA646" i="1" s="1"/>
  <c r="BC646" i="1" s="1"/>
  <c r="BB689" i="1"/>
  <c r="BD689" i="1" s="1"/>
  <c r="AX689" i="1"/>
  <c r="AW689" i="1"/>
  <c r="BA689" i="1" s="1"/>
  <c r="BC689" i="1" s="1"/>
  <c r="BB704" i="1"/>
  <c r="BD704" i="1" s="1"/>
  <c r="BA704" i="1"/>
  <c r="BC704" i="1" s="1"/>
  <c r="AX704" i="1"/>
  <c r="AW704" i="1"/>
  <c r="BA720" i="1"/>
  <c r="BC720" i="1" s="1"/>
  <c r="AX720" i="1"/>
  <c r="BB720" i="1" s="1"/>
  <c r="BD720" i="1" s="1"/>
  <c r="AW720" i="1"/>
  <c r="BB800" i="1"/>
  <c r="BD800" i="1" s="1"/>
  <c r="BA800" i="1"/>
  <c r="BC800" i="1" s="1"/>
  <c r="AW800" i="1"/>
  <c r="AX800" i="1"/>
  <c r="BB846" i="1"/>
  <c r="BD846" i="1" s="1"/>
  <c r="BA846" i="1"/>
  <c r="BC846" i="1" s="1"/>
  <c r="AW846" i="1"/>
  <c r="AX846" i="1"/>
  <c r="BA847" i="1"/>
  <c r="BC847" i="1" s="1"/>
  <c r="AX847" i="1"/>
  <c r="BB847" i="1" s="1"/>
  <c r="BD847" i="1" s="1"/>
  <c r="AW847" i="1"/>
  <c r="AX865" i="1"/>
  <c r="BB865" i="1" s="1"/>
  <c r="BD865" i="1" s="1"/>
  <c r="AW865" i="1"/>
  <c r="BA865" i="1" s="1"/>
  <c r="BC865" i="1" s="1"/>
  <c r="BB901" i="1"/>
  <c r="BD901" i="1" s="1"/>
  <c r="AX901" i="1"/>
  <c r="BA901" i="1"/>
  <c r="BC901" i="1" s="1"/>
  <c r="AW901" i="1"/>
  <c r="AW813" i="1"/>
  <c r="AX813" i="1"/>
  <c r="BB813" i="1" s="1"/>
  <c r="BD813" i="1" s="1"/>
  <c r="BA813" i="1"/>
  <c r="BC813" i="1" s="1"/>
  <c r="AW814" i="1"/>
  <c r="BA814" i="1" s="1"/>
  <c r="BC814" i="1" s="1"/>
  <c r="AX814" i="1"/>
  <c r="BB814" i="1" s="1"/>
  <c r="BD814" i="1" s="1"/>
  <c r="AX629" i="1"/>
  <c r="BB629" i="1" s="1"/>
  <c r="BD629" i="1" s="1"/>
  <c r="AW629" i="1"/>
  <c r="BA629" i="1" s="1"/>
  <c r="BC629" i="1" s="1"/>
  <c r="BB563" i="1"/>
  <c r="BD563" i="1" s="1"/>
  <c r="AX563" i="1"/>
  <c r="AW563" i="1"/>
  <c r="BA563" i="1" s="1"/>
  <c r="BC563" i="1" s="1"/>
  <c r="BB517" i="1"/>
  <c r="BD517" i="1" s="1"/>
  <c r="AX517" i="1"/>
  <c r="AW517" i="1"/>
  <c r="BA517" i="1" s="1"/>
  <c r="BC517" i="1" s="1"/>
  <c r="BB314" i="1"/>
  <c r="BD314" i="1" s="1"/>
  <c r="BA314" i="1"/>
  <c r="BC314" i="1" s="1"/>
  <c r="AW314" i="1"/>
  <c r="AX314" i="1"/>
  <c r="BB293" i="1"/>
  <c r="BD293" i="1" s="1"/>
  <c r="AX293" i="1"/>
  <c r="AW293" i="1"/>
  <c r="BA293" i="1" s="1"/>
  <c r="BC293" i="1" s="1"/>
  <c r="BA83" i="1"/>
  <c r="BC83" i="1" s="1"/>
  <c r="BB83" i="1"/>
  <c r="BD83" i="1" s="1"/>
  <c r="AX83" i="1"/>
  <c r="AW83" i="1"/>
  <c r="AX78" i="1"/>
  <c r="BB78" i="1" s="1"/>
  <c r="BD78" i="1" s="1"/>
  <c r="AW78" i="1"/>
  <c r="BA78" i="1" s="1"/>
  <c r="BC78" i="1" s="1"/>
  <c r="AX206" i="1"/>
  <c r="BB206" i="1" s="1"/>
  <c r="BD206" i="1" s="1"/>
  <c r="AW206" i="1"/>
  <c r="BA206" i="1" s="1"/>
  <c r="BC206" i="1" s="1"/>
  <c r="BB402" i="1"/>
  <c r="BD402" i="1" s="1"/>
  <c r="AX402" i="1"/>
  <c r="AW402" i="1"/>
  <c r="BA402" i="1" s="1"/>
  <c r="BC402" i="1" s="1"/>
  <c r="BB708" i="1"/>
  <c r="BD708" i="1" s="1"/>
  <c r="AX708" i="1"/>
  <c r="AW708" i="1"/>
  <c r="BA708" i="1" s="1"/>
  <c r="BC708" i="1" s="1"/>
  <c r="BB889" i="1"/>
  <c r="BD889" i="1" s="1"/>
  <c r="AX889" i="1"/>
  <c r="AW889" i="1"/>
  <c r="BA889" i="1" s="1"/>
  <c r="BC889" i="1" s="1"/>
  <c r="BA815" i="1"/>
  <c r="BC815" i="1" s="1"/>
  <c r="AX815" i="1"/>
  <c r="BB815" i="1" s="1"/>
  <c r="BD815" i="1" s="1"/>
  <c r="AW815" i="1"/>
  <c r="AX668" i="1"/>
  <c r="BB668" i="1" s="1"/>
  <c r="BD668" i="1" s="1"/>
  <c r="AW668" i="1"/>
  <c r="BA668" i="1" s="1"/>
  <c r="BC668" i="1" s="1"/>
  <c r="BB565" i="1"/>
  <c r="BD565" i="1" s="1"/>
  <c r="AX565" i="1"/>
  <c r="AW565" i="1"/>
  <c r="BA565" i="1" s="1"/>
  <c r="BC565" i="1" s="1"/>
  <c r="BB466" i="1"/>
  <c r="BD466" i="1" s="1"/>
  <c r="AX466" i="1"/>
  <c r="AW466" i="1"/>
  <c r="BA466" i="1" s="1"/>
  <c r="BC466" i="1" s="1"/>
  <c r="BA423" i="1"/>
  <c r="BC423" i="1" s="1"/>
  <c r="BB423" i="1"/>
  <c r="BD423" i="1" s="1"/>
  <c r="AX423" i="1"/>
  <c r="AW423" i="1"/>
  <c r="BB307" i="1"/>
  <c r="BD307" i="1" s="1"/>
  <c r="AX307" i="1"/>
  <c r="AW307" i="1"/>
  <c r="BA307" i="1" s="1"/>
  <c r="BC307" i="1" s="1"/>
  <c r="BA331" i="1"/>
  <c r="BC331" i="1" s="1"/>
  <c r="AX331" i="1"/>
  <c r="BB331" i="1" s="1"/>
  <c r="BD331" i="1" s="1"/>
  <c r="AW331" i="1"/>
  <c r="AX124" i="1"/>
  <c r="BB124" i="1" s="1"/>
  <c r="BD124" i="1" s="1"/>
  <c r="AW124" i="1"/>
  <c r="BA124" i="1" s="1"/>
  <c r="BC124" i="1" s="1"/>
  <c r="AX875" i="1"/>
  <c r="BB875" i="1" s="1"/>
  <c r="BD875" i="1" s="1"/>
  <c r="AW875" i="1"/>
  <c r="BA875" i="1" s="1"/>
  <c r="BC875" i="1" s="1"/>
  <c r="AW803" i="1"/>
  <c r="BA803" i="1" s="1"/>
  <c r="BC803" i="1" s="1"/>
  <c r="AX803" i="1"/>
  <c r="BB803" i="1" s="1"/>
  <c r="BD803" i="1" s="1"/>
  <c r="AX777" i="1"/>
  <c r="BB777" i="1" s="1"/>
  <c r="BD777" i="1" s="1"/>
  <c r="AW777" i="1"/>
  <c r="BA777" i="1" s="1"/>
  <c r="BC777" i="1" s="1"/>
  <c r="AW749" i="1"/>
  <c r="AX749" i="1"/>
  <c r="BB749" i="1" s="1"/>
  <c r="BD749" i="1" s="1"/>
  <c r="BA749" i="1"/>
  <c r="BC749" i="1" s="1"/>
  <c r="AX679" i="1"/>
  <c r="BB679" i="1" s="1"/>
  <c r="BD679" i="1" s="1"/>
  <c r="AW679" i="1"/>
  <c r="BA679" i="1" s="1"/>
  <c r="BC679" i="1" s="1"/>
  <c r="BB637" i="1"/>
  <c r="BD637" i="1" s="1"/>
  <c r="AX637" i="1"/>
  <c r="AW637" i="1"/>
  <c r="BA637" i="1" s="1"/>
  <c r="BC637" i="1" s="1"/>
  <c r="BB713" i="1"/>
  <c r="BD713" i="1" s="1"/>
  <c r="AX713" i="1"/>
  <c r="AW713" i="1"/>
  <c r="BA713" i="1" s="1"/>
  <c r="BC713" i="1" s="1"/>
  <c r="BB606" i="1"/>
  <c r="BD606" i="1" s="1"/>
  <c r="AX606" i="1"/>
  <c r="AW606" i="1"/>
  <c r="BA606" i="1" s="1"/>
  <c r="BC606" i="1" s="1"/>
  <c r="BB546" i="1"/>
  <c r="BD546" i="1" s="1"/>
  <c r="BA546" i="1"/>
  <c r="BC546" i="1" s="1"/>
  <c r="AW546" i="1"/>
  <c r="AX546" i="1"/>
  <c r="BB512" i="1"/>
  <c r="BD512" i="1" s="1"/>
  <c r="AX512" i="1"/>
  <c r="AW512" i="1"/>
  <c r="BA512" i="1" s="1"/>
  <c r="BC512" i="1" s="1"/>
  <c r="BA453" i="1"/>
  <c r="BC453" i="1" s="1"/>
  <c r="AX453" i="1"/>
  <c r="BB453" i="1" s="1"/>
  <c r="BD453" i="1" s="1"/>
  <c r="AW453" i="1"/>
  <c r="AX523" i="1"/>
  <c r="BB523" i="1" s="1"/>
  <c r="BD523" i="1" s="1"/>
  <c r="AW523" i="1"/>
  <c r="BA523" i="1" s="1"/>
  <c r="BC523" i="1" s="1"/>
  <c r="AX435" i="1"/>
  <c r="BB435" i="1" s="1"/>
  <c r="BD435" i="1" s="1"/>
  <c r="AW435" i="1"/>
  <c r="BA435" i="1" s="1"/>
  <c r="BC435" i="1" s="1"/>
  <c r="AX373" i="1"/>
  <c r="BB373" i="1" s="1"/>
  <c r="BD373" i="1" s="1"/>
  <c r="AW373" i="1"/>
  <c r="BA373" i="1" s="1"/>
  <c r="BC373" i="1" s="1"/>
  <c r="BB344" i="1"/>
  <c r="BD344" i="1" s="1"/>
  <c r="AX344" i="1"/>
  <c r="AW344" i="1"/>
  <c r="BA344" i="1" s="1"/>
  <c r="BC344" i="1" s="1"/>
  <c r="BB330" i="1"/>
  <c r="BD330" i="1" s="1"/>
  <c r="AX330" i="1"/>
  <c r="AW330" i="1"/>
  <c r="BA330" i="1" s="1"/>
  <c r="BC330" i="1" s="1"/>
  <c r="BB353" i="1"/>
  <c r="BD353" i="1" s="1"/>
  <c r="BA353" i="1"/>
  <c r="BC353" i="1" s="1"/>
  <c r="AX353" i="1"/>
  <c r="AW353" i="1"/>
  <c r="BB345" i="1"/>
  <c r="BD345" i="1" s="1"/>
  <c r="AX345" i="1"/>
  <c r="AW345" i="1"/>
  <c r="BA345" i="1" s="1"/>
  <c r="BC345" i="1" s="1"/>
  <c r="BA323" i="1"/>
  <c r="BC323" i="1" s="1"/>
  <c r="AX323" i="1"/>
  <c r="BB323" i="1" s="1"/>
  <c r="BD323" i="1" s="1"/>
  <c r="AW323" i="1"/>
  <c r="AX425" i="1"/>
  <c r="BB425" i="1" s="1"/>
  <c r="BD425" i="1" s="1"/>
  <c r="AW425" i="1"/>
  <c r="BA425" i="1" s="1"/>
  <c r="BC425" i="1" s="1"/>
  <c r="AW829" i="1"/>
  <c r="BA829" i="1" s="1"/>
  <c r="BC829" i="1" s="1"/>
  <c r="AX829" i="1"/>
  <c r="BB829" i="1" s="1"/>
  <c r="BD829" i="1" s="1"/>
  <c r="BB753" i="1"/>
  <c r="BD753" i="1" s="1"/>
  <c r="AX753" i="1"/>
  <c r="AW753" i="1"/>
  <c r="BA753" i="1" s="1"/>
  <c r="BC753" i="1" s="1"/>
  <c r="BB703" i="1"/>
  <c r="BD703" i="1" s="1"/>
  <c r="BA703" i="1"/>
  <c r="BC703" i="1" s="1"/>
  <c r="AX703" i="1"/>
  <c r="AW703" i="1"/>
  <c r="BA711" i="1"/>
  <c r="BC711" i="1" s="1"/>
  <c r="BB711" i="1"/>
  <c r="BD711" i="1" s="1"/>
  <c r="AX711" i="1"/>
  <c r="AW711" i="1"/>
  <c r="BA599" i="1"/>
  <c r="BC599" i="1" s="1"/>
  <c r="BB599" i="1"/>
  <c r="BD599" i="1" s="1"/>
  <c r="AX599" i="1"/>
  <c r="AW599" i="1"/>
  <c r="BB490" i="1"/>
  <c r="BD490" i="1" s="1"/>
  <c r="AX490" i="1"/>
  <c r="AW490" i="1"/>
  <c r="BA490" i="1" s="1"/>
  <c r="BC490" i="1" s="1"/>
  <c r="BA452" i="1"/>
  <c r="BC452" i="1" s="1"/>
  <c r="AX452" i="1"/>
  <c r="BB452" i="1" s="1"/>
  <c r="BD452" i="1" s="1"/>
  <c r="AW452" i="1"/>
  <c r="AX876" i="1"/>
  <c r="BB876" i="1" s="1"/>
  <c r="BD876" i="1" s="1"/>
  <c r="AW876" i="1"/>
  <c r="BA876" i="1" s="1"/>
  <c r="BC876" i="1" s="1"/>
  <c r="AW870" i="1"/>
  <c r="BA870" i="1" s="1"/>
  <c r="BC870" i="1" s="1"/>
  <c r="AX870" i="1"/>
  <c r="BB870" i="1" s="1"/>
  <c r="BD870" i="1" s="1"/>
  <c r="AW852" i="1"/>
  <c r="BA852" i="1" s="1"/>
  <c r="BC852" i="1" s="1"/>
  <c r="AX852" i="1"/>
  <c r="BB852" i="1" s="1"/>
  <c r="BD852" i="1" s="1"/>
  <c r="AW861" i="1"/>
  <c r="BA861" i="1" s="1"/>
  <c r="BC861" i="1" s="1"/>
  <c r="AX861" i="1"/>
  <c r="BB861" i="1" s="1"/>
  <c r="BD861" i="1" s="1"/>
  <c r="AW820" i="1"/>
  <c r="AX820" i="1"/>
  <c r="BB820" i="1" s="1"/>
  <c r="BD820" i="1" s="1"/>
  <c r="BA820" i="1"/>
  <c r="BC820" i="1" s="1"/>
  <c r="AW822" i="1"/>
  <c r="BA822" i="1" s="1"/>
  <c r="BC822" i="1" s="1"/>
  <c r="AX822" i="1"/>
  <c r="BB822" i="1" s="1"/>
  <c r="BD822" i="1" s="1"/>
  <c r="AW765" i="1"/>
  <c r="BA765" i="1" s="1"/>
  <c r="BC765" i="1" s="1"/>
  <c r="AX765" i="1"/>
  <c r="BB765" i="1" s="1"/>
  <c r="BD765" i="1" s="1"/>
  <c r="BB828" i="1"/>
  <c r="BD828" i="1" s="1"/>
  <c r="AW828" i="1"/>
  <c r="BA828" i="1" s="1"/>
  <c r="BC828" i="1" s="1"/>
  <c r="AX828" i="1"/>
  <c r="AW789" i="1"/>
  <c r="BA789" i="1" s="1"/>
  <c r="BC789" i="1" s="1"/>
  <c r="AX789" i="1"/>
  <c r="BB789" i="1" s="1"/>
  <c r="BD789" i="1" s="1"/>
  <c r="BA747" i="1"/>
  <c r="BC747" i="1" s="1"/>
  <c r="AX747" i="1"/>
  <c r="BB747" i="1" s="1"/>
  <c r="BD747" i="1" s="1"/>
  <c r="AW747" i="1"/>
  <c r="AW740" i="1"/>
  <c r="BA740" i="1" s="1"/>
  <c r="BC740" i="1" s="1"/>
  <c r="AX740" i="1"/>
  <c r="BB740" i="1" s="1"/>
  <c r="BD740" i="1" s="1"/>
  <c r="AW757" i="1"/>
  <c r="BA757" i="1" s="1"/>
  <c r="BC757" i="1" s="1"/>
  <c r="AX757" i="1"/>
  <c r="BB757" i="1" s="1"/>
  <c r="BD757" i="1" s="1"/>
  <c r="BB732" i="1"/>
  <c r="BD732" i="1" s="1"/>
  <c r="AX732" i="1"/>
  <c r="AW732" i="1"/>
  <c r="BA732" i="1" s="1"/>
  <c r="BC732" i="1" s="1"/>
  <c r="BB705" i="1"/>
  <c r="BD705" i="1" s="1"/>
  <c r="BA705" i="1"/>
  <c r="BC705" i="1" s="1"/>
  <c r="AX705" i="1"/>
  <c r="AW705" i="1"/>
  <c r="BA696" i="1"/>
  <c r="BC696" i="1" s="1"/>
  <c r="BB696" i="1"/>
  <c r="BD696" i="1" s="1"/>
  <c r="AX696" i="1"/>
  <c r="AW696" i="1"/>
  <c r="BB652" i="1"/>
  <c r="BD652" i="1" s="1"/>
  <c r="AX652" i="1"/>
  <c r="AW652" i="1"/>
  <c r="BA652" i="1" s="1"/>
  <c r="BC652" i="1" s="1"/>
  <c r="BA648" i="1"/>
  <c r="BC648" i="1" s="1"/>
  <c r="BB648" i="1"/>
  <c r="BD648" i="1" s="1"/>
  <c r="AX648" i="1"/>
  <c r="AW648" i="1"/>
  <c r="BB627" i="1"/>
  <c r="BD627" i="1" s="1"/>
  <c r="BA627" i="1"/>
  <c r="BC627" i="1" s="1"/>
  <c r="AX627" i="1"/>
  <c r="AW627" i="1"/>
  <c r="BA623" i="1"/>
  <c r="BC623" i="1" s="1"/>
  <c r="AX623" i="1"/>
  <c r="BB623" i="1" s="1"/>
  <c r="BD623" i="1" s="1"/>
  <c r="AW623" i="1"/>
  <c r="BA604" i="1"/>
  <c r="BC604" i="1" s="1"/>
  <c r="AX604" i="1"/>
  <c r="BB604" i="1" s="1"/>
  <c r="BD604" i="1" s="1"/>
  <c r="AW604" i="1"/>
  <c r="AX581" i="1"/>
  <c r="BB581" i="1" s="1"/>
  <c r="BD581" i="1" s="1"/>
  <c r="AW581" i="1"/>
  <c r="BA581" i="1" s="1"/>
  <c r="BC581" i="1" s="1"/>
  <c r="AX587" i="1"/>
  <c r="BB587" i="1" s="1"/>
  <c r="BD587" i="1" s="1"/>
  <c r="AW587" i="1"/>
  <c r="BA587" i="1" s="1"/>
  <c r="BC587" i="1" s="1"/>
  <c r="AX591" i="1"/>
  <c r="AW591" i="1"/>
  <c r="BA591" i="1" s="1"/>
  <c r="BC591" i="1" s="1"/>
  <c r="BB591" i="1"/>
  <c r="BD591" i="1" s="1"/>
  <c r="AX572" i="1"/>
  <c r="BB572" i="1" s="1"/>
  <c r="BD572" i="1" s="1"/>
  <c r="AW572" i="1"/>
  <c r="BA572" i="1" s="1"/>
  <c r="BC572" i="1" s="1"/>
  <c r="AX521" i="1"/>
  <c r="BB521" i="1" s="1"/>
  <c r="BD521" i="1" s="1"/>
  <c r="AW521" i="1"/>
  <c r="BA521" i="1" s="1"/>
  <c r="BC521" i="1" s="1"/>
  <c r="BB492" i="1"/>
  <c r="BD492" i="1" s="1"/>
  <c r="AX492" i="1"/>
  <c r="AW492" i="1"/>
  <c r="BA492" i="1" s="1"/>
  <c r="BC492" i="1" s="1"/>
  <c r="BA527" i="1"/>
  <c r="BC527" i="1" s="1"/>
  <c r="AX527" i="1"/>
  <c r="BB527" i="1" s="1"/>
  <c r="BD527" i="1" s="1"/>
  <c r="AW527" i="1"/>
  <c r="BB534" i="1"/>
  <c r="BD534" i="1" s="1"/>
  <c r="BA534" i="1"/>
  <c r="BC534" i="1" s="1"/>
  <c r="AX534" i="1"/>
  <c r="AW534" i="1"/>
  <c r="BA503" i="1"/>
  <c r="BC503" i="1" s="1"/>
  <c r="BB503" i="1"/>
  <c r="BD503" i="1" s="1"/>
  <c r="AX503" i="1"/>
  <c r="AW503" i="1"/>
  <c r="BB525" i="1"/>
  <c r="BD525" i="1" s="1"/>
  <c r="AX525" i="1"/>
  <c r="BA525" i="1"/>
  <c r="BC525" i="1" s="1"/>
  <c r="AW525" i="1"/>
  <c r="BB491" i="1"/>
  <c r="BD491" i="1" s="1"/>
  <c r="AX491" i="1"/>
  <c r="AW491" i="1"/>
  <c r="BA491" i="1" s="1"/>
  <c r="BC491" i="1" s="1"/>
  <c r="BA457" i="1"/>
  <c r="BC457" i="1" s="1"/>
  <c r="AX457" i="1"/>
  <c r="BB457" i="1" s="1"/>
  <c r="BD457" i="1" s="1"/>
  <c r="AW457" i="1"/>
  <c r="AX484" i="1"/>
  <c r="BB484" i="1" s="1"/>
  <c r="BD484" i="1" s="1"/>
  <c r="AW484" i="1"/>
  <c r="BA484" i="1" s="1"/>
  <c r="BC484" i="1" s="1"/>
  <c r="AX467" i="1"/>
  <c r="BB467" i="1" s="1"/>
  <c r="BD467" i="1" s="1"/>
  <c r="AW467" i="1"/>
  <c r="BA467" i="1" s="1"/>
  <c r="BC467" i="1" s="1"/>
  <c r="BB465" i="1"/>
  <c r="BD465" i="1" s="1"/>
  <c r="AX465" i="1"/>
  <c r="AW465" i="1"/>
  <c r="BA465" i="1" s="1"/>
  <c r="BC465" i="1" s="1"/>
  <c r="BB468" i="1"/>
  <c r="BD468" i="1" s="1"/>
  <c r="AX468" i="1"/>
  <c r="AW468" i="1"/>
  <c r="BA468" i="1" s="1"/>
  <c r="BC468" i="1" s="1"/>
  <c r="BA346" i="1"/>
  <c r="BC346" i="1" s="1"/>
  <c r="AW346" i="1"/>
  <c r="AX346" i="1"/>
  <c r="BB346" i="1" s="1"/>
  <c r="BD346" i="1" s="1"/>
  <c r="BA393" i="1"/>
  <c r="BC393" i="1" s="1"/>
  <c r="AX393" i="1"/>
  <c r="BB393" i="1" s="1"/>
  <c r="BD393" i="1" s="1"/>
  <c r="AW393" i="1"/>
  <c r="AX376" i="1"/>
  <c r="BB376" i="1" s="1"/>
  <c r="BD376" i="1" s="1"/>
  <c r="AW376" i="1"/>
  <c r="BA376" i="1" s="1"/>
  <c r="BC376" i="1" s="1"/>
  <c r="AX329" i="1"/>
  <c r="BB329" i="1" s="1"/>
  <c r="BD329" i="1" s="1"/>
  <c r="AW329" i="1"/>
  <c r="BA329" i="1" s="1"/>
  <c r="BC329" i="1" s="1"/>
  <c r="AX479" i="1"/>
  <c r="BB479" i="1" s="1"/>
  <c r="BD479" i="1" s="1"/>
  <c r="AW479" i="1"/>
  <c r="BA479" i="1" s="1"/>
  <c r="BC479" i="1" s="1"/>
  <c r="AX300" i="1"/>
  <c r="BB300" i="1" s="1"/>
  <c r="BD300" i="1" s="1"/>
  <c r="BA300" i="1"/>
  <c r="BC300" i="1" s="1"/>
  <c r="AW300" i="1"/>
  <c r="AX265" i="1"/>
  <c r="BB265" i="1" s="1"/>
  <c r="BD265" i="1" s="1"/>
  <c r="AW265" i="1"/>
  <c r="BA265" i="1" s="1"/>
  <c r="BC265" i="1" s="1"/>
  <c r="BA221" i="1"/>
  <c r="BC221" i="1" s="1"/>
  <c r="AX221" i="1"/>
  <c r="BB221" i="1" s="1"/>
  <c r="BD221" i="1" s="1"/>
  <c r="AW221" i="1"/>
  <c r="AX269" i="1"/>
  <c r="BB269" i="1" s="1"/>
  <c r="BD269" i="1" s="1"/>
  <c r="AW269" i="1"/>
  <c r="BA269" i="1" s="1"/>
  <c r="BC269" i="1" s="1"/>
  <c r="AX275" i="1"/>
  <c r="BB275" i="1" s="1"/>
  <c r="BD275" i="1" s="1"/>
  <c r="AW275" i="1"/>
  <c r="BA275" i="1" s="1"/>
  <c r="BC275" i="1" s="1"/>
  <c r="AX233" i="1"/>
  <c r="BB233" i="1" s="1"/>
  <c r="BD233" i="1" s="1"/>
  <c r="AW233" i="1"/>
  <c r="BA233" i="1" s="1"/>
  <c r="BC233" i="1" s="1"/>
  <c r="AX201" i="1"/>
  <c r="BB201" i="1" s="1"/>
  <c r="BD201" i="1" s="1"/>
  <c r="AW201" i="1"/>
  <c r="BA201" i="1" s="1"/>
  <c r="BC201" i="1" s="1"/>
  <c r="AX167" i="1"/>
  <c r="BB167" i="1" s="1"/>
  <c r="BD167" i="1" s="1"/>
  <c r="AW167" i="1"/>
  <c r="BA167" i="1" s="1"/>
  <c r="BC167" i="1" s="1"/>
  <c r="AX143" i="1"/>
  <c r="BB143" i="1" s="1"/>
  <c r="BD143" i="1" s="1"/>
  <c r="AW143" i="1"/>
  <c r="BA143" i="1" s="1"/>
  <c r="BC143" i="1" s="1"/>
  <c r="BB153" i="1"/>
  <c r="BD153" i="1" s="1"/>
  <c r="AX153" i="1"/>
  <c r="AW153" i="1"/>
  <c r="BA153" i="1" s="1"/>
  <c r="BC153" i="1" s="1"/>
  <c r="AX84" i="1"/>
  <c r="BB84" i="1" s="1"/>
  <c r="BD84" i="1" s="1"/>
  <c r="AW84" i="1"/>
  <c r="BA84" i="1" s="1"/>
  <c r="BC84" i="1" s="1"/>
  <c r="BB123" i="1"/>
  <c r="BD123" i="1" s="1"/>
  <c r="BA123" i="1"/>
  <c r="BC123" i="1" s="1"/>
  <c r="AX123" i="1"/>
  <c r="AW123" i="1"/>
  <c r="BA87" i="1"/>
  <c r="BC87" i="1" s="1"/>
  <c r="BB87" i="1"/>
  <c r="BD87" i="1" s="1"/>
  <c r="AX87" i="1"/>
  <c r="AW87" i="1"/>
  <c r="BB67" i="1"/>
  <c r="BD67" i="1" s="1"/>
  <c r="AX67" i="1"/>
  <c r="AW67" i="1"/>
  <c r="BA67" i="1" s="1"/>
  <c r="BC67" i="1" s="1"/>
  <c r="AW98" i="1"/>
  <c r="BA98" i="1" s="1"/>
  <c r="BC98" i="1" s="1"/>
  <c r="AX98" i="1"/>
  <c r="BB98" i="1" s="1"/>
  <c r="BD98" i="1" s="1"/>
  <c r="AX109" i="1"/>
  <c r="BB109" i="1" s="1"/>
  <c r="BD109" i="1" s="1"/>
  <c r="AW109" i="1"/>
  <c r="BA109" i="1" s="1"/>
  <c r="BC109" i="1" s="1"/>
  <c r="BB51" i="1"/>
  <c r="BD51" i="1" s="1"/>
  <c r="AX51" i="1"/>
  <c r="AW51" i="1"/>
  <c r="BA51" i="1" s="1"/>
  <c r="BC51" i="1" s="1"/>
  <c r="BA55" i="1"/>
  <c r="BC55" i="1" s="1"/>
  <c r="AX55" i="1"/>
  <c r="BB55" i="1" s="1"/>
  <c r="BD55" i="1" s="1"/>
  <c r="AW55" i="1"/>
  <c r="BB18" i="1"/>
  <c r="BD18" i="1" s="1"/>
  <c r="AX18" i="1"/>
  <c r="AW18" i="1"/>
  <c r="BA18" i="1" s="1"/>
  <c r="BC18" i="1" s="1"/>
  <c r="BA30" i="1"/>
  <c r="BC30" i="1" s="1"/>
  <c r="AX30" i="1"/>
  <c r="BB30" i="1" s="1"/>
  <c r="BD30" i="1" s="1"/>
  <c r="AW30" i="1"/>
  <c r="BB166" i="1"/>
  <c r="BD166" i="1" s="1"/>
  <c r="BA166" i="1"/>
  <c r="BC166" i="1" s="1"/>
  <c r="AX166" i="1"/>
  <c r="AW166" i="1"/>
  <c r="BA208" i="1"/>
  <c r="BC208" i="1" s="1"/>
  <c r="AX208" i="1"/>
  <c r="BB208" i="1" s="1"/>
  <c r="BD208" i="1" s="1"/>
  <c r="AW208" i="1"/>
  <c r="BA182" i="1"/>
  <c r="BC182" i="1" s="1"/>
  <c r="AX182" i="1"/>
  <c r="BB182" i="1" s="1"/>
  <c r="BD182" i="1" s="1"/>
  <c r="AW182" i="1"/>
  <c r="BA194" i="1"/>
  <c r="BC194" i="1" s="1"/>
  <c r="AW194" i="1"/>
  <c r="AX194" i="1"/>
  <c r="BB194" i="1" s="1"/>
  <c r="BD194" i="1" s="1"/>
  <c r="BA125" i="1"/>
  <c r="BC125" i="1" s="1"/>
  <c r="AX125" i="1"/>
  <c r="BB125" i="1" s="1"/>
  <c r="BD125" i="1" s="1"/>
  <c r="AW125" i="1"/>
  <c r="BA188" i="1"/>
  <c r="BC188" i="1" s="1"/>
  <c r="AX188" i="1"/>
  <c r="BB188" i="1" s="1"/>
  <c r="BD188" i="1" s="1"/>
  <c r="AW188" i="1"/>
  <c r="AX173" i="1"/>
  <c r="BB173" i="1" s="1"/>
  <c r="BD173" i="1" s="1"/>
  <c r="BA173" i="1"/>
  <c r="BC173" i="1" s="1"/>
  <c r="AW173" i="1"/>
  <c r="BB205" i="1"/>
  <c r="BD205" i="1" s="1"/>
  <c r="AX205" i="1"/>
  <c r="AW205" i="1"/>
  <c r="BA205" i="1" s="1"/>
  <c r="BC205" i="1" s="1"/>
  <c r="BA234" i="1"/>
  <c r="BC234" i="1" s="1"/>
  <c r="AX234" i="1"/>
  <c r="BB234" i="1" s="1"/>
  <c r="BD234" i="1" s="1"/>
  <c r="AW234" i="1"/>
  <c r="BA250" i="1"/>
  <c r="BC250" i="1" s="1"/>
  <c r="AW250" i="1"/>
  <c r="AX250" i="1"/>
  <c r="BB250" i="1" s="1"/>
  <c r="BD250" i="1" s="1"/>
  <c r="AX266" i="1"/>
  <c r="BB266" i="1" s="1"/>
  <c r="BD266" i="1" s="1"/>
  <c r="AW266" i="1"/>
  <c r="BA266" i="1" s="1"/>
  <c r="BC266" i="1" s="1"/>
  <c r="AX282" i="1"/>
  <c r="BB282" i="1" s="1"/>
  <c r="BD282" i="1" s="1"/>
  <c r="AW282" i="1"/>
  <c r="BA282" i="1" s="1"/>
  <c r="BC282" i="1" s="1"/>
  <c r="BA358" i="1"/>
  <c r="BC358" i="1" s="1"/>
  <c r="AX358" i="1"/>
  <c r="BB358" i="1" s="1"/>
  <c r="BD358" i="1" s="1"/>
  <c r="AW358" i="1"/>
  <c r="BB394" i="1"/>
  <c r="BD394" i="1" s="1"/>
  <c r="AX394" i="1"/>
  <c r="AW394" i="1"/>
  <c r="BA394" i="1" s="1"/>
  <c r="BC394" i="1" s="1"/>
  <c r="AX434" i="1"/>
  <c r="BB434" i="1" s="1"/>
  <c r="BD434" i="1" s="1"/>
  <c r="AW434" i="1"/>
  <c r="BA434" i="1" s="1"/>
  <c r="BC434" i="1" s="1"/>
  <c r="BB445" i="1"/>
  <c r="BD445" i="1" s="1"/>
  <c r="AX445" i="1"/>
  <c r="AW445" i="1"/>
  <c r="BA445" i="1" s="1"/>
  <c r="BC445" i="1" s="1"/>
  <c r="BA562" i="1"/>
  <c r="BC562" i="1" s="1"/>
  <c r="AX562" i="1"/>
  <c r="BB562" i="1" s="1"/>
  <c r="BD562" i="1" s="1"/>
  <c r="AW562" i="1"/>
  <c r="AX588" i="1"/>
  <c r="BB588" i="1" s="1"/>
  <c r="BD588" i="1" s="1"/>
  <c r="AW588" i="1"/>
  <c r="BA588" i="1" s="1"/>
  <c r="BC588" i="1" s="1"/>
  <c r="AW610" i="1"/>
  <c r="BA610" i="1" s="1"/>
  <c r="BC610" i="1" s="1"/>
  <c r="AX610" i="1"/>
  <c r="BB610" i="1" s="1"/>
  <c r="BD610" i="1" s="1"/>
  <c r="BB665" i="1"/>
  <c r="BD665" i="1" s="1"/>
  <c r="AX665" i="1"/>
  <c r="AW665" i="1"/>
  <c r="BA665" i="1" s="1"/>
  <c r="BC665" i="1" s="1"/>
  <c r="BB694" i="1"/>
  <c r="BD694" i="1" s="1"/>
  <c r="BA694" i="1"/>
  <c r="BC694" i="1" s="1"/>
  <c r="AX694" i="1"/>
  <c r="AW694" i="1"/>
  <c r="BA706" i="1"/>
  <c r="BC706" i="1" s="1"/>
  <c r="AW706" i="1"/>
  <c r="AX706" i="1"/>
  <c r="BB706" i="1" s="1"/>
  <c r="BD706" i="1" s="1"/>
  <c r="BA734" i="1"/>
  <c r="BC734" i="1" s="1"/>
  <c r="AX734" i="1"/>
  <c r="BB734" i="1" s="1"/>
  <c r="BD734" i="1" s="1"/>
  <c r="AW734" i="1"/>
  <c r="AW854" i="1"/>
  <c r="BA854" i="1" s="1"/>
  <c r="BC854" i="1" s="1"/>
  <c r="AX854" i="1"/>
  <c r="BB854" i="1" s="1"/>
  <c r="BD854" i="1" s="1"/>
  <c r="AW859" i="1"/>
  <c r="BA859" i="1" s="1"/>
  <c r="BC859" i="1" s="1"/>
  <c r="AX859" i="1"/>
  <c r="BB859" i="1" s="1"/>
  <c r="BD859" i="1" s="1"/>
  <c r="BB841" i="1"/>
  <c r="BD841" i="1" s="1"/>
  <c r="AX841" i="1"/>
  <c r="AW841" i="1"/>
  <c r="BA841" i="1" s="1"/>
  <c r="BC841" i="1" s="1"/>
  <c r="BB869" i="1"/>
  <c r="BD869" i="1" s="1"/>
  <c r="AW869" i="1"/>
  <c r="BA869" i="1" s="1"/>
  <c r="BC869" i="1" s="1"/>
  <c r="AX869" i="1"/>
  <c r="AX895" i="1"/>
  <c r="BB895" i="1" s="1"/>
  <c r="BD895" i="1" s="1"/>
  <c r="AW895" i="1"/>
  <c r="BA895" i="1" s="1"/>
  <c r="BC895" i="1" s="1"/>
  <c r="AX57" i="1"/>
  <c r="BB57" i="1" s="1"/>
  <c r="BD57" i="1" s="1"/>
  <c r="AW57" i="1"/>
  <c r="BA57" i="1" s="1"/>
  <c r="BC57" i="1" s="1"/>
  <c r="AX676" i="1"/>
  <c r="BB676" i="1" s="1"/>
  <c r="BD676" i="1" s="1"/>
  <c r="AW676" i="1"/>
  <c r="BA676" i="1" s="1"/>
  <c r="BC676" i="1" s="1"/>
  <c r="BB93" i="1"/>
  <c r="BD93" i="1" s="1"/>
  <c r="AX93" i="1"/>
  <c r="AW93" i="1"/>
  <c r="BA93" i="1" s="1"/>
  <c r="BC93" i="1" s="1"/>
  <c r="BA655" i="1"/>
  <c r="BC655" i="1" s="1"/>
  <c r="AX655" i="1"/>
  <c r="BB655" i="1" s="1"/>
  <c r="BD655" i="1" s="1"/>
  <c r="AW655" i="1"/>
  <c r="BA769" i="1"/>
  <c r="BC769" i="1" s="1"/>
  <c r="AX769" i="1"/>
  <c r="BB769" i="1" s="1"/>
  <c r="BD769" i="1" s="1"/>
  <c r="AW769" i="1"/>
  <c r="BA571" i="1"/>
  <c r="BC571" i="1" s="1"/>
  <c r="AX571" i="1"/>
  <c r="BB571" i="1" s="1"/>
  <c r="BD571" i="1" s="1"/>
  <c r="AW571" i="1"/>
  <c r="BA687" i="1"/>
  <c r="BC687" i="1" s="1"/>
  <c r="AX687" i="1"/>
  <c r="BB687" i="1" s="1"/>
  <c r="BD687" i="1" s="1"/>
  <c r="AW687" i="1"/>
  <c r="BB312" i="1"/>
  <c r="BD312" i="1" s="1"/>
  <c r="AX312" i="1"/>
  <c r="AW312" i="1"/>
  <c r="BA312" i="1" s="1"/>
  <c r="BC312" i="1" s="1"/>
  <c r="AW754" i="1"/>
  <c r="BA754" i="1" s="1"/>
  <c r="BC754" i="1" s="1"/>
  <c r="AX754" i="1"/>
  <c r="BB754" i="1" s="1"/>
  <c r="BD754" i="1" s="1"/>
  <c r="AX454" i="1"/>
  <c r="BB454" i="1" s="1"/>
  <c r="BD454" i="1" s="1"/>
  <c r="AW454" i="1"/>
  <c r="BA454" i="1" s="1"/>
  <c r="BC454" i="1" s="1"/>
  <c r="AX495" i="1"/>
  <c r="BB495" i="1"/>
  <c r="BD495" i="1" s="1"/>
  <c r="AW495" i="1"/>
  <c r="BA495" i="1" s="1"/>
  <c r="BC495" i="1" s="1"/>
  <c r="AX619" i="1"/>
  <c r="BB619" i="1" s="1"/>
  <c r="BD619" i="1" s="1"/>
  <c r="AW619" i="1"/>
  <c r="BA619" i="1" s="1"/>
  <c r="BC619" i="1" s="1"/>
  <c r="AX20" i="1"/>
  <c r="BB20" i="1" s="1"/>
  <c r="BD20" i="1" s="1"/>
  <c r="BA20" i="1"/>
  <c r="BC20" i="1" s="1"/>
  <c r="AW20" i="1"/>
  <c r="AX168" i="1"/>
  <c r="BB168" i="1" s="1"/>
  <c r="BD168" i="1" s="1"/>
  <c r="AW168" i="1"/>
  <c r="BA168" i="1" s="1"/>
  <c r="BC168" i="1" s="1"/>
  <c r="AX441" i="1"/>
  <c r="BB441" i="1" s="1"/>
  <c r="BD441" i="1" s="1"/>
  <c r="AW441" i="1"/>
  <c r="BA441" i="1" s="1"/>
  <c r="BC441" i="1" s="1"/>
  <c r="BB317" i="1"/>
  <c r="BD317" i="1" s="1"/>
  <c r="AX317" i="1"/>
  <c r="AW317" i="1"/>
  <c r="BA317" i="1" s="1"/>
  <c r="BC317" i="1" s="1"/>
  <c r="BA339" i="1"/>
  <c r="BC339" i="1" s="1"/>
  <c r="AX339" i="1"/>
  <c r="BB339" i="1" s="1"/>
  <c r="BD339" i="1" s="1"/>
  <c r="AW339" i="1"/>
  <c r="BB409" i="1"/>
  <c r="BD409" i="1" s="1"/>
  <c r="BA409" i="1"/>
  <c r="BC409" i="1" s="1"/>
  <c r="AX409" i="1"/>
  <c r="AW409" i="1"/>
  <c r="BB837" i="1"/>
  <c r="BD837" i="1" s="1"/>
  <c r="AW837" i="1"/>
  <c r="BA837" i="1" s="1"/>
  <c r="BC837" i="1" s="1"/>
  <c r="AX837" i="1"/>
  <c r="BB322" i="1"/>
  <c r="BD322" i="1" s="1"/>
  <c r="BA322" i="1"/>
  <c r="BC322" i="1" s="1"/>
  <c r="AW322" i="1"/>
  <c r="AX322" i="1"/>
  <c r="AX94" i="1"/>
  <c r="BB94" i="1" s="1"/>
  <c r="BD94" i="1" s="1"/>
  <c r="AW94" i="1"/>
  <c r="BA94" i="1" s="1"/>
  <c r="BC94" i="1" s="1"/>
  <c r="AW602" i="1"/>
  <c r="BA602" i="1" s="1"/>
  <c r="BC602" i="1" s="1"/>
  <c r="AX602" i="1"/>
  <c r="BB602" i="1" s="1"/>
  <c r="BD602" i="1" s="1"/>
  <c r="AX855" i="1"/>
  <c r="BB855" i="1" s="1"/>
  <c r="BD855" i="1" s="1"/>
  <c r="AW855" i="1"/>
  <c r="BA855" i="1" s="1"/>
  <c r="BC855" i="1" s="1"/>
  <c r="BB223" i="1"/>
  <c r="BD223" i="1" s="1"/>
  <c r="AX223" i="1"/>
  <c r="AW223" i="1"/>
  <c r="BA223" i="1" s="1"/>
  <c r="BC223" i="1" s="1"/>
  <c r="BA609" i="1"/>
  <c r="BC609" i="1" s="1"/>
  <c r="AX609" i="1"/>
  <c r="BB609" i="1" s="1"/>
  <c r="BD609" i="1" s="1"/>
  <c r="AW609" i="1"/>
  <c r="AX888" i="1"/>
  <c r="BB888" i="1" s="1"/>
  <c r="BD888" i="1" s="1"/>
  <c r="BA888" i="1"/>
  <c r="BC888" i="1" s="1"/>
  <c r="AW888" i="1"/>
  <c r="AX164" i="1"/>
  <c r="BB164" i="1" s="1"/>
  <c r="BD164" i="1" s="1"/>
  <c r="AW164" i="1"/>
  <c r="BA164" i="1" s="1"/>
  <c r="BC164" i="1" s="1"/>
  <c r="AX686" i="1"/>
  <c r="BB686" i="1" s="1"/>
  <c r="BD686" i="1" s="1"/>
  <c r="AW686" i="1"/>
  <c r="BA686" i="1" s="1"/>
  <c r="BC686" i="1" s="1"/>
  <c r="AX717" i="1"/>
  <c r="BB717" i="1" s="1"/>
  <c r="BD717" i="1" s="1"/>
  <c r="AW717" i="1"/>
  <c r="BA717" i="1" s="1"/>
  <c r="BC717" i="1" s="1"/>
  <c r="BB75" i="1"/>
  <c r="BD75" i="1" s="1"/>
  <c r="AX75" i="1"/>
  <c r="AW75" i="1"/>
  <c r="BA75" i="1" s="1"/>
  <c r="BC75" i="1" s="1"/>
  <c r="AX589" i="1"/>
  <c r="BB589" i="1" s="1"/>
  <c r="BD589" i="1" s="1"/>
  <c r="AW589" i="1"/>
  <c r="BA589" i="1" s="1"/>
  <c r="BC589" i="1" s="1"/>
  <c r="AX461" i="1"/>
  <c r="BB461" i="1" s="1"/>
  <c r="BD461" i="1" s="1"/>
  <c r="AW461" i="1"/>
  <c r="BA461" i="1" s="1"/>
  <c r="BC461" i="1" s="1"/>
  <c r="BB533" i="1"/>
  <c r="BD533" i="1" s="1"/>
  <c r="AX533" i="1"/>
  <c r="AW533" i="1"/>
  <c r="BA533" i="1" s="1"/>
  <c r="BC533" i="1" s="1"/>
  <c r="AX31" i="1"/>
  <c r="BB31" i="1" s="1"/>
  <c r="BD31" i="1" s="1"/>
  <c r="AW31" i="1"/>
  <c r="BA31" i="1" s="1"/>
  <c r="BC31" i="1" s="1"/>
  <c r="AX791" i="1"/>
  <c r="BB791" i="1" s="1"/>
  <c r="BD791" i="1" s="1"/>
  <c r="AW791" i="1"/>
  <c r="BA791" i="1" s="1"/>
  <c r="BC791" i="1" s="1"/>
  <c r="BA232" i="1"/>
  <c r="BC232" i="1" s="1"/>
  <c r="AX232" i="1"/>
  <c r="BB232" i="1" s="1"/>
  <c r="BD232" i="1" s="1"/>
  <c r="AW232" i="1"/>
  <c r="BA582" i="1"/>
  <c r="BC582" i="1" s="1"/>
  <c r="AX582" i="1"/>
  <c r="BB582" i="1" s="1"/>
  <c r="BD582" i="1" s="1"/>
  <c r="AW582" i="1"/>
  <c r="BB750" i="1"/>
  <c r="BD750" i="1" s="1"/>
  <c r="BA750" i="1"/>
  <c r="BC750" i="1" s="1"/>
  <c r="AW750" i="1"/>
  <c r="AX750" i="1"/>
  <c r="BA633" i="1"/>
  <c r="BC633" i="1" s="1"/>
  <c r="AX633" i="1"/>
  <c r="BB633" i="1" s="1"/>
  <c r="BD633" i="1" s="1"/>
  <c r="AW633" i="1"/>
  <c r="AX638" i="1"/>
  <c r="BB638" i="1" s="1"/>
  <c r="BD638" i="1" s="1"/>
  <c r="AW638" i="1"/>
  <c r="BA638" i="1" s="1"/>
  <c r="BC638" i="1" s="1"/>
  <c r="AX593" i="1"/>
  <c r="BB593" i="1" s="1"/>
  <c r="BD593" i="1" s="1"/>
  <c r="AW593" i="1"/>
  <c r="BA593" i="1" s="1"/>
  <c r="BC593" i="1" s="1"/>
  <c r="BA418" i="1"/>
  <c r="BC418" i="1" s="1"/>
  <c r="AW418" i="1"/>
  <c r="AX418" i="1"/>
  <c r="BB418" i="1" s="1"/>
  <c r="BD418" i="1" s="1"/>
  <c r="BA576" i="1"/>
  <c r="BC576" i="1" s="1"/>
  <c r="AX576" i="1"/>
  <c r="BB576" i="1" s="1"/>
  <c r="BD576" i="1" s="1"/>
  <c r="AW576" i="1"/>
  <c r="BA583" i="1"/>
  <c r="BC583" i="1" s="1"/>
  <c r="BB583" i="1"/>
  <c r="BD583" i="1" s="1"/>
  <c r="AX583" i="1"/>
  <c r="AW583" i="1"/>
  <c r="BA15" i="1"/>
  <c r="BC15" i="1" s="1"/>
  <c r="AX15" i="1"/>
  <c r="BB15" i="1" s="1"/>
  <c r="BD15" i="1" s="1"/>
  <c r="AW15" i="1"/>
  <c r="AX555" i="1"/>
  <c r="BB555" i="1" s="1"/>
  <c r="BD555" i="1" s="1"/>
  <c r="AW555" i="1"/>
  <c r="BA555" i="1" s="1"/>
  <c r="BC555" i="1" s="1"/>
  <c r="AX510" i="1"/>
  <c r="BB510" i="1" s="1"/>
  <c r="BD510" i="1" s="1"/>
  <c r="AW510" i="1"/>
  <c r="BA510" i="1" s="1"/>
  <c r="BC510" i="1" s="1"/>
  <c r="BB278" i="1"/>
  <c r="BD278" i="1" s="1"/>
  <c r="AX278" i="1"/>
  <c r="AW278" i="1"/>
  <c r="BA278" i="1" s="1"/>
  <c r="BC278" i="1" s="1"/>
  <c r="BA793" i="1"/>
  <c r="BC793" i="1" s="1"/>
  <c r="AX793" i="1"/>
  <c r="BB793" i="1" s="1"/>
  <c r="BD793" i="1" s="1"/>
  <c r="AW793" i="1"/>
  <c r="BB432" i="1"/>
  <c r="BD432" i="1" s="1"/>
  <c r="AX432" i="1"/>
  <c r="AW432" i="1"/>
  <c r="BA432" i="1" s="1"/>
  <c r="BC432" i="1" s="1"/>
  <c r="AX171" i="1"/>
  <c r="BB171" i="1" s="1"/>
  <c r="BD171" i="1" s="1"/>
  <c r="AW171" i="1"/>
  <c r="BA171" i="1" s="1"/>
  <c r="BC171" i="1" s="1"/>
  <c r="BB243" i="1"/>
  <c r="BD243" i="1" s="1"/>
  <c r="AX243" i="1"/>
  <c r="AW243" i="1"/>
  <c r="BA243" i="1" s="1"/>
  <c r="BC243" i="1" s="1"/>
  <c r="BA413" i="1"/>
  <c r="BC413" i="1" s="1"/>
  <c r="AX413" i="1"/>
  <c r="BB413" i="1" s="1"/>
  <c r="BD413" i="1" s="1"/>
  <c r="AW413" i="1"/>
  <c r="BB564" i="1"/>
  <c r="BD564" i="1" s="1"/>
  <c r="AX564" i="1"/>
  <c r="AW564" i="1"/>
  <c r="BA564" i="1" s="1"/>
  <c r="BC564" i="1" s="1"/>
  <c r="BA561" i="1"/>
  <c r="BC561" i="1" s="1"/>
  <c r="AX561" i="1"/>
  <c r="BB561" i="1" s="1"/>
  <c r="BD561" i="1" s="1"/>
  <c r="AW561" i="1"/>
  <c r="AX692" i="1"/>
  <c r="BB692" i="1" s="1"/>
  <c r="BD692" i="1" s="1"/>
  <c r="AW692" i="1"/>
  <c r="BA692" i="1" s="1"/>
  <c r="BC692" i="1" s="1"/>
  <c r="AX451" i="1"/>
  <c r="BB451" i="1" s="1"/>
  <c r="BD451" i="1" s="1"/>
  <c r="AW451" i="1"/>
  <c r="BA451" i="1" s="1"/>
  <c r="BC451" i="1" s="1"/>
  <c r="AX156" i="1"/>
  <c r="BB156" i="1" s="1"/>
  <c r="BD156" i="1" s="1"/>
  <c r="AW156" i="1"/>
  <c r="BA156" i="1" s="1"/>
  <c r="BC156" i="1" s="1"/>
  <c r="BA246" i="1"/>
  <c r="BC246" i="1" s="1"/>
  <c r="AX246" i="1"/>
  <c r="BB246" i="1" s="1"/>
  <c r="BD246" i="1" s="1"/>
  <c r="AW246" i="1"/>
  <c r="BB850" i="1"/>
  <c r="BD850" i="1" s="1"/>
  <c r="BA850" i="1"/>
  <c r="BC850" i="1" s="1"/>
  <c r="AW850" i="1"/>
  <c r="AX850" i="1"/>
  <c r="BB122" i="1"/>
  <c r="BD122" i="1" s="1"/>
  <c r="AW122" i="1"/>
  <c r="BA122" i="1" s="1"/>
  <c r="BC122" i="1" s="1"/>
  <c r="AX122" i="1"/>
  <c r="AX438" i="1"/>
  <c r="BB438" i="1" s="1"/>
  <c r="BD438" i="1" s="1"/>
  <c r="AW438" i="1"/>
  <c r="BA438" i="1" s="1"/>
  <c r="BC438" i="1" s="1"/>
  <c r="AX391" i="1"/>
  <c r="BB391" i="1" s="1"/>
  <c r="BD391" i="1" s="1"/>
  <c r="AW391" i="1"/>
  <c r="BA391" i="1" s="1"/>
  <c r="BC391" i="1" s="1"/>
  <c r="BB878" i="1"/>
  <c r="BD878" i="1" s="1"/>
  <c r="AX878" i="1"/>
  <c r="AW878" i="1"/>
  <c r="BA878" i="1" s="1"/>
  <c r="BC878" i="1" s="1"/>
  <c r="BB448" i="1"/>
  <c r="BD448" i="1" s="1"/>
  <c r="BA448" i="1"/>
  <c r="BC448" i="1" s="1"/>
  <c r="AX448" i="1"/>
  <c r="AW448" i="1"/>
  <c r="BB417" i="1"/>
  <c r="BD417" i="1" s="1"/>
  <c r="BA417" i="1"/>
  <c r="BC417" i="1" s="1"/>
  <c r="AX417" i="1"/>
  <c r="AW417" i="1"/>
  <c r="BB645" i="1"/>
  <c r="BD645" i="1" s="1"/>
  <c r="BA645" i="1"/>
  <c r="BC645" i="1" s="1"/>
  <c r="AX645" i="1"/>
  <c r="AW645" i="1"/>
  <c r="AX213" i="1"/>
  <c r="BB213" i="1" s="1"/>
  <c r="BD213" i="1" s="1"/>
  <c r="AW213" i="1"/>
  <c r="BA213" i="1" s="1"/>
  <c r="BC213" i="1" s="1"/>
  <c r="AX621" i="1"/>
  <c r="BB621" i="1" s="1"/>
  <c r="BD621" i="1" s="1"/>
  <c r="AW621" i="1"/>
  <c r="BA621" i="1" s="1"/>
  <c r="BC621" i="1" s="1"/>
  <c r="BB349" i="1"/>
  <c r="BD349" i="1" s="1"/>
  <c r="AX349" i="1"/>
  <c r="AW349" i="1"/>
  <c r="BA349" i="1" s="1"/>
  <c r="BC349" i="1" s="1"/>
  <c r="BB315" i="1"/>
  <c r="BD315" i="1" s="1"/>
  <c r="AX315" i="1"/>
  <c r="AW315" i="1"/>
  <c r="BA315" i="1" s="1"/>
  <c r="BC315" i="1" s="1"/>
  <c r="BA16" i="1"/>
  <c r="BC16" i="1" s="1"/>
  <c r="AX16" i="1"/>
  <c r="BB16" i="1" s="1"/>
  <c r="BD16" i="1" s="1"/>
  <c r="AW16" i="1"/>
  <c r="BB568" i="1"/>
  <c r="BD568" i="1" s="1"/>
  <c r="AX568" i="1"/>
  <c r="AW568" i="1"/>
  <c r="BA568" i="1" s="1"/>
  <c r="BC568" i="1" s="1"/>
  <c r="BB577" i="1"/>
  <c r="BD577" i="1" s="1"/>
  <c r="AX577" i="1"/>
  <c r="AW577" i="1"/>
  <c r="BA577" i="1" s="1"/>
  <c r="BC577" i="1" s="1"/>
  <c r="AX332" i="1"/>
  <c r="BB332" i="1" s="1"/>
  <c r="BD332" i="1" s="1"/>
  <c r="BA332" i="1"/>
  <c r="BC332" i="1" s="1"/>
  <c r="AW332" i="1"/>
  <c r="BB651" i="1"/>
  <c r="BD651" i="1" s="1"/>
  <c r="BA651" i="1"/>
  <c r="BC651" i="1" s="1"/>
  <c r="AX651" i="1"/>
  <c r="AW651" i="1"/>
  <c r="BB89" i="1"/>
  <c r="BD89" i="1" s="1"/>
  <c r="BA89" i="1"/>
  <c r="BC89" i="1" s="1"/>
  <c r="AX89" i="1"/>
  <c r="AW89" i="1"/>
  <c r="BB798" i="1"/>
  <c r="BD798" i="1" s="1"/>
  <c r="BA798" i="1"/>
  <c r="BC798" i="1" s="1"/>
  <c r="AW798" i="1"/>
  <c r="AX798" i="1"/>
  <c r="BA328" i="1"/>
  <c r="BC328" i="1" s="1"/>
  <c r="BB328" i="1"/>
  <c r="BD328" i="1" s="1"/>
  <c r="AX328" i="1"/>
  <c r="AW328" i="1"/>
  <c r="BB482" i="1"/>
  <c r="BD482" i="1" s="1"/>
  <c r="BA482" i="1"/>
  <c r="BC482" i="1" s="1"/>
  <c r="AW482" i="1"/>
  <c r="AX482" i="1"/>
  <c r="BB836" i="1"/>
  <c r="BD836" i="1" s="1"/>
  <c r="BA836" i="1"/>
  <c r="BC836" i="1" s="1"/>
  <c r="AW836" i="1"/>
  <c r="AX836" i="1"/>
  <c r="BA871" i="1"/>
  <c r="BC871" i="1" s="1"/>
  <c r="BB871" i="1"/>
  <c r="BD871" i="1" s="1"/>
  <c r="AW871" i="1"/>
  <c r="AX871" i="1"/>
  <c r="BA327" i="1"/>
  <c r="BC327" i="1" s="1"/>
  <c r="BB327" i="1"/>
  <c r="BD327" i="1" s="1"/>
  <c r="AX327" i="1"/>
  <c r="AW327" i="1"/>
  <c r="BA728" i="1"/>
  <c r="BC728" i="1" s="1"/>
  <c r="BB728" i="1"/>
  <c r="BD728" i="1" s="1"/>
  <c r="AX728" i="1"/>
  <c r="AW728" i="1"/>
  <c r="BB427" i="1"/>
  <c r="BD427" i="1" s="1"/>
  <c r="BA427" i="1"/>
  <c r="BC427" i="1" s="1"/>
  <c r="AX427" i="1"/>
  <c r="AW427" i="1"/>
  <c r="BB710" i="1"/>
  <c r="BD710" i="1" s="1"/>
  <c r="BA710" i="1"/>
  <c r="BC710" i="1" s="1"/>
  <c r="AX710" i="1"/>
  <c r="AW710" i="1"/>
  <c r="BA14" i="1"/>
  <c r="BC14" i="1" s="1"/>
  <c r="AX14" i="1"/>
  <c r="BB14" i="1" s="1"/>
  <c r="BD14" i="1" s="1"/>
  <c r="AW14" i="1"/>
  <c r="BA185" i="1"/>
  <c r="BC185" i="1" s="1"/>
  <c r="AX185" i="1"/>
  <c r="BB185" i="1" s="1"/>
  <c r="BD185" i="1" s="1"/>
  <c r="AW185" i="1"/>
  <c r="BA189" i="1"/>
  <c r="BC189" i="1" s="1"/>
  <c r="AX189" i="1"/>
  <c r="BB189" i="1" s="1"/>
  <c r="BD189" i="1" s="1"/>
  <c r="AW189" i="1"/>
  <c r="BA573" i="1"/>
  <c r="BC573" i="1" s="1"/>
  <c r="AX573" i="1"/>
  <c r="BB573" i="1" s="1"/>
  <c r="BD573" i="1" s="1"/>
  <c r="AW573" i="1"/>
  <c r="AX902" i="1"/>
  <c r="BB902" i="1" s="1"/>
  <c r="BD902" i="1" s="1"/>
  <c r="BA902" i="1"/>
  <c r="BC902" i="1" s="1"/>
  <c r="AW902" i="1"/>
  <c r="AX406" i="1"/>
  <c r="BB406" i="1" s="1"/>
  <c r="BD406" i="1" s="1"/>
  <c r="AW406" i="1"/>
  <c r="BA406" i="1" s="1"/>
  <c r="BC406" i="1" s="1"/>
  <c r="AX121" i="1"/>
  <c r="BB121" i="1" s="1"/>
  <c r="BD121" i="1" s="1"/>
  <c r="AW121" i="1"/>
  <c r="BA121" i="1" s="1"/>
  <c r="BC121" i="1" s="1"/>
  <c r="AX236" i="1"/>
  <c r="BB236" i="1" s="1"/>
  <c r="BD236" i="1" s="1"/>
  <c r="AW236" i="1"/>
  <c r="BA236" i="1" s="1"/>
  <c r="BC236" i="1" s="1"/>
  <c r="BA531" i="1"/>
  <c r="BC531" i="1" s="1"/>
  <c r="AX531" i="1"/>
  <c r="BB531" i="1" s="1"/>
  <c r="BD531" i="1" s="1"/>
  <c r="AW531" i="1"/>
  <c r="AX46" i="1"/>
  <c r="BB46" i="1" s="1"/>
  <c r="BD46" i="1" s="1"/>
  <c r="AW46" i="1"/>
  <c r="BA46" i="1" s="1"/>
  <c r="BC46" i="1" s="1"/>
  <c r="BB354" i="1"/>
  <c r="BD354" i="1" s="1"/>
  <c r="AW354" i="1"/>
  <c r="BA354" i="1" s="1"/>
  <c r="BC354" i="1" s="1"/>
  <c r="AX354" i="1"/>
  <c r="BA730" i="1"/>
  <c r="BC730" i="1" s="1"/>
  <c r="AW730" i="1"/>
  <c r="AX730" i="1"/>
  <c r="BB730" i="1" s="1"/>
  <c r="BD730" i="1" s="1"/>
  <c r="BA210" i="1"/>
  <c r="BC210" i="1" s="1"/>
  <c r="AX210" i="1"/>
  <c r="BB210" i="1" s="1"/>
  <c r="BD210" i="1" s="1"/>
  <c r="AW210" i="1"/>
  <c r="AX575" i="1"/>
  <c r="BB575" i="1" s="1"/>
  <c r="BD575" i="1" s="1"/>
  <c r="AW575" i="1"/>
  <c r="BA575" i="1" s="1"/>
  <c r="BC575" i="1" s="1"/>
  <c r="AX691" i="1"/>
  <c r="BB691" i="1" s="1"/>
  <c r="BD691" i="1" s="1"/>
  <c r="AW691" i="1"/>
  <c r="BA691" i="1" s="1"/>
  <c r="BC691" i="1" s="1"/>
  <c r="BB682" i="1"/>
  <c r="BD682" i="1" s="1"/>
  <c r="AX682" i="1"/>
  <c r="AW682" i="1"/>
  <c r="BA682" i="1" s="1"/>
  <c r="BC682" i="1" s="1"/>
  <c r="BB585" i="1"/>
  <c r="BD585" i="1" s="1"/>
  <c r="AX585" i="1"/>
  <c r="AW585" i="1"/>
  <c r="BA585" i="1" s="1"/>
  <c r="BC585" i="1" s="1"/>
  <c r="BB334" i="1"/>
  <c r="BD334" i="1" s="1"/>
  <c r="AX334" i="1"/>
  <c r="AW334" i="1"/>
  <c r="BA334" i="1" s="1"/>
  <c r="BC334" i="1" s="1"/>
  <c r="AX77" i="1"/>
  <c r="BB77" i="1" s="1"/>
  <c r="BD77" i="1" s="1"/>
  <c r="BA77" i="1"/>
  <c r="BC77" i="1" s="1"/>
  <c r="AW77" i="1"/>
  <c r="AX179" i="1"/>
  <c r="BB179" i="1" s="1"/>
  <c r="BD179" i="1" s="1"/>
  <c r="AW179" i="1"/>
  <c r="BA179" i="1" s="1"/>
  <c r="BC179" i="1" s="1"/>
  <c r="AX347" i="1"/>
  <c r="BB347" i="1" s="1"/>
  <c r="BD347" i="1" s="1"/>
  <c r="AW347" i="1"/>
  <c r="BA347" i="1" s="1"/>
  <c r="BC347" i="1" s="1"/>
  <c r="AX253" i="1"/>
  <c r="BB253" i="1" s="1"/>
  <c r="BD253" i="1" s="1"/>
  <c r="AW253" i="1"/>
  <c r="BA253" i="1" s="1"/>
  <c r="BC253" i="1" s="1"/>
  <c r="BB251" i="1"/>
  <c r="BD251" i="1" s="1"/>
  <c r="AX251" i="1"/>
  <c r="AW251" i="1"/>
  <c r="BA251" i="1" s="1"/>
  <c r="BC251" i="1" s="1"/>
  <c r="BA832" i="1"/>
  <c r="BC832" i="1" s="1"/>
  <c r="AW832" i="1"/>
  <c r="AX832" i="1"/>
  <c r="BB832" i="1" s="1"/>
  <c r="BD832" i="1" s="1"/>
  <c r="BA112" i="1"/>
  <c r="BC112" i="1" s="1"/>
  <c r="AX112" i="1"/>
  <c r="BB112" i="1" s="1"/>
  <c r="BD112" i="1" s="1"/>
  <c r="AW112" i="1"/>
  <c r="AX475" i="1"/>
  <c r="BB475" i="1" s="1"/>
  <c r="BD475" i="1" s="1"/>
  <c r="AW475" i="1"/>
  <c r="BA475" i="1" s="1"/>
  <c r="BC475" i="1" s="1"/>
  <c r="AX172" i="1"/>
  <c r="BB172" i="1" s="1"/>
  <c r="BD172" i="1" s="1"/>
  <c r="BA172" i="1"/>
  <c r="BC172" i="1" s="1"/>
  <c r="AW172" i="1"/>
  <c r="BB110" i="1"/>
  <c r="BD110" i="1" s="1"/>
  <c r="AX110" i="1"/>
  <c r="AW110" i="1"/>
  <c r="BA110" i="1" s="1"/>
  <c r="BC110" i="1" s="1"/>
  <c r="BB650" i="1"/>
  <c r="BD650" i="1" s="1"/>
  <c r="AX650" i="1"/>
  <c r="AW650" i="1"/>
  <c r="BA650" i="1" s="1"/>
  <c r="BC650" i="1" s="1"/>
  <c r="BB34" i="1"/>
  <c r="BD34" i="1" s="1"/>
  <c r="AX34" i="1"/>
  <c r="AW34" i="1"/>
  <c r="BA34" i="1" s="1"/>
  <c r="BC34" i="1" s="1"/>
  <c r="BA775" i="1"/>
  <c r="BC775" i="1" s="1"/>
  <c r="AX775" i="1"/>
  <c r="BB775" i="1" s="1"/>
  <c r="BD775" i="1" s="1"/>
  <c r="AW775" i="1"/>
  <c r="AX239" i="1"/>
  <c r="BB239" i="1" s="1"/>
  <c r="BD239" i="1" s="1"/>
  <c r="AW239" i="1"/>
  <c r="BA239" i="1" s="1"/>
  <c r="BC239" i="1" s="1"/>
  <c r="BB699" i="1"/>
  <c r="BD699" i="1" s="1"/>
  <c r="AX699" i="1"/>
  <c r="AW699" i="1"/>
  <c r="BA699" i="1" s="1"/>
  <c r="BC699" i="1" s="1"/>
  <c r="BA802" i="1"/>
  <c r="BC802" i="1" s="1"/>
  <c r="AW802" i="1"/>
  <c r="AX802" i="1"/>
  <c r="BB802" i="1" s="1"/>
  <c r="BD802" i="1" s="1"/>
  <c r="BA472" i="1"/>
  <c r="BC472" i="1" s="1"/>
  <c r="BB472" i="1"/>
  <c r="BD472" i="1" s="1"/>
  <c r="AX472" i="1"/>
  <c r="AW472" i="1"/>
  <c r="BB80" i="1"/>
  <c r="BD80" i="1" s="1"/>
  <c r="AX80" i="1"/>
  <c r="AW80" i="1"/>
  <c r="BA80" i="1" s="1"/>
  <c r="BC80" i="1" s="1"/>
  <c r="BB736" i="1"/>
  <c r="BD736" i="1" s="1"/>
  <c r="BA736" i="1"/>
  <c r="BC736" i="1" s="1"/>
  <c r="AX736" i="1"/>
  <c r="AW736" i="1"/>
  <c r="AX147" i="1"/>
  <c r="BB147" i="1" s="1"/>
  <c r="BD147" i="1" s="1"/>
  <c r="AW147" i="1"/>
  <c r="BA147" i="1" s="1"/>
  <c r="BC147" i="1" s="1"/>
  <c r="AX397" i="1"/>
  <c r="BB397" i="1" s="1"/>
  <c r="BD397" i="1" s="1"/>
  <c r="BA397" i="1"/>
  <c r="BC397" i="1" s="1"/>
  <c r="AW397" i="1"/>
  <c r="BB277" i="1"/>
  <c r="BD277" i="1" s="1"/>
  <c r="AX277" i="1"/>
  <c r="AW277" i="1"/>
  <c r="BA277" i="1" s="1"/>
  <c r="BC277" i="1" s="1"/>
  <c r="AX653" i="1"/>
  <c r="BB653" i="1" s="1"/>
  <c r="BD653" i="1" s="1"/>
  <c r="BA653" i="1"/>
  <c r="BC653" i="1" s="1"/>
  <c r="AW653" i="1"/>
  <c r="BA551" i="1"/>
  <c r="BC551" i="1" s="1"/>
  <c r="BB551" i="1"/>
  <c r="BD551" i="1" s="1"/>
  <c r="AX551" i="1"/>
  <c r="AW551" i="1"/>
  <c r="AW748" i="1"/>
  <c r="BA748" i="1" s="1"/>
  <c r="BC748" i="1" s="1"/>
  <c r="AX748" i="1"/>
  <c r="BB748" i="1" s="1"/>
  <c r="BD748" i="1" s="1"/>
  <c r="BB222" i="1"/>
  <c r="BD222" i="1" s="1"/>
  <c r="AX222" i="1"/>
  <c r="AW222" i="1"/>
  <c r="BA222" i="1" s="1"/>
  <c r="BC222" i="1" s="1"/>
  <c r="BB474" i="1"/>
  <c r="BD474" i="1" s="1"/>
  <c r="AW474" i="1"/>
  <c r="BA474" i="1" s="1"/>
  <c r="BC474" i="1" s="1"/>
  <c r="AX474" i="1"/>
  <c r="BB767" i="1"/>
  <c r="BD767" i="1" s="1"/>
  <c r="AX767" i="1"/>
  <c r="AW767" i="1"/>
  <c r="BA767" i="1" s="1"/>
  <c r="BC767" i="1" s="1"/>
  <c r="BA319" i="1"/>
  <c r="BC319" i="1" s="1"/>
  <c r="AX319" i="1"/>
  <c r="BB319" i="1" s="1"/>
  <c r="BD319" i="1" s="1"/>
  <c r="AW319" i="1"/>
  <c r="BA726" i="1"/>
  <c r="BC726" i="1" s="1"/>
  <c r="AX726" i="1"/>
  <c r="BB726" i="1" s="1"/>
  <c r="BD726" i="1" s="1"/>
  <c r="AW726" i="1"/>
  <c r="AW758" i="1"/>
  <c r="BA758" i="1" s="1"/>
  <c r="BC758" i="1" s="1"/>
  <c r="AX758" i="1"/>
  <c r="BB758" i="1" s="1"/>
  <c r="BD758" i="1" s="1"/>
  <c r="AX663" i="1"/>
  <c r="BB663" i="1" s="1"/>
  <c r="BD663" i="1" s="1"/>
  <c r="AW663" i="1"/>
  <c r="BA663" i="1" s="1"/>
  <c r="BC663" i="1" s="1"/>
  <c r="AX53" i="1"/>
  <c r="BB53" i="1" s="1"/>
  <c r="BD53" i="1" s="1"/>
  <c r="AW53" i="1"/>
  <c r="BA53" i="1" s="1"/>
  <c r="BC53" i="1" s="1"/>
  <c r="AX379" i="1"/>
  <c r="BB379" i="1" s="1"/>
  <c r="BD379" i="1" s="1"/>
  <c r="AW379" i="1"/>
  <c r="BA379" i="1" s="1"/>
  <c r="BC379" i="1" s="1"/>
  <c r="AX411" i="1"/>
  <c r="BB411" i="1" s="1"/>
  <c r="BD411" i="1" s="1"/>
  <c r="AW411" i="1"/>
  <c r="BA411" i="1" s="1"/>
  <c r="BC411" i="1" s="1"/>
  <c r="AX91" i="1"/>
  <c r="BB91" i="1" s="1"/>
  <c r="BD91" i="1" s="1"/>
  <c r="AW91" i="1"/>
  <c r="BA91" i="1" s="1"/>
  <c r="BC91" i="1" s="1"/>
  <c r="BA187" i="1"/>
  <c r="BC187" i="1" s="1"/>
  <c r="AX187" i="1"/>
  <c r="BB187" i="1" s="1"/>
  <c r="BD187" i="1" s="1"/>
  <c r="AW187" i="1"/>
  <c r="BA33" i="1"/>
  <c r="BC33" i="1" s="1"/>
  <c r="BB33" i="1"/>
  <c r="BD33" i="1" s="1"/>
  <c r="AX33" i="1"/>
  <c r="AW33" i="1"/>
  <c r="BA723" i="1"/>
  <c r="BC723" i="1" s="1"/>
  <c r="AX723" i="1"/>
  <c r="BB723" i="1" s="1"/>
  <c r="BD723" i="1" s="1"/>
  <c r="AW723" i="1"/>
  <c r="BA851" i="1"/>
  <c r="BC851" i="1" s="1"/>
  <c r="AW851" i="1"/>
  <c r="AX851" i="1"/>
  <c r="BB851" i="1" s="1"/>
  <c r="BD851" i="1" s="1"/>
  <c r="BA433" i="1"/>
  <c r="BC433" i="1" s="1"/>
  <c r="AX433" i="1"/>
  <c r="BB433" i="1" s="1"/>
  <c r="BD433" i="1" s="1"/>
  <c r="AW433" i="1"/>
  <c r="AW514" i="1"/>
  <c r="BA514" i="1" s="1"/>
  <c r="BC514" i="1" s="1"/>
  <c r="AX514" i="1"/>
  <c r="BB514" i="1" s="1"/>
  <c r="BD514" i="1" s="1"/>
  <c r="AW578" i="1"/>
  <c r="BA578" i="1" s="1"/>
  <c r="BC578" i="1" s="1"/>
  <c r="AX578" i="1"/>
  <c r="BB578" i="1" s="1"/>
  <c r="BD578" i="1" s="1"/>
  <c r="BB218" i="1"/>
  <c r="BD218" i="1" s="1"/>
  <c r="BA218" i="1"/>
  <c r="BC218" i="1" s="1"/>
  <c r="AW218" i="1"/>
  <c r="AX218" i="1"/>
  <c r="BA399" i="1"/>
  <c r="BC399" i="1" s="1"/>
  <c r="AX399" i="1"/>
  <c r="BB399" i="1"/>
  <c r="BD399" i="1" s="1"/>
  <c r="AW399" i="1"/>
  <c r="BB781" i="1"/>
  <c r="BD781" i="1" s="1"/>
  <c r="AW781" i="1"/>
  <c r="AX781" i="1"/>
  <c r="BA781" i="1"/>
  <c r="BC781" i="1" s="1"/>
  <c r="AX126" i="1"/>
  <c r="BB126" i="1" s="1"/>
  <c r="BD126" i="1" s="1"/>
  <c r="AW126" i="1"/>
  <c r="BA126" i="1" s="1"/>
  <c r="BC126" i="1" s="1"/>
  <c r="AX614" i="1"/>
  <c r="BB614" i="1" s="1"/>
  <c r="BD614" i="1" s="1"/>
  <c r="AW614" i="1"/>
  <c r="BA614" i="1" s="1"/>
  <c r="BC614" i="1" s="1"/>
  <c r="AX252" i="1"/>
  <c r="BB252" i="1" s="1"/>
  <c r="BD252" i="1" s="1"/>
  <c r="AW252" i="1"/>
  <c r="BA252" i="1" s="1"/>
  <c r="BC252" i="1" s="1"/>
  <c r="BB440" i="1"/>
  <c r="BD440" i="1" s="1"/>
  <c r="AX440" i="1"/>
  <c r="AW440" i="1"/>
  <c r="BA440" i="1" s="1"/>
  <c r="BC440" i="1" s="1"/>
  <c r="BB725" i="1"/>
  <c r="BD725" i="1" s="1"/>
  <c r="AX725" i="1"/>
  <c r="AW725" i="1"/>
  <c r="BA725" i="1" s="1"/>
  <c r="BC725" i="1" s="1"/>
  <c r="AX117" i="1"/>
  <c r="BB117" i="1" s="1"/>
  <c r="BD117" i="1" s="1"/>
  <c r="AW117" i="1"/>
  <c r="BA117" i="1" s="1"/>
  <c r="BC117" i="1" s="1"/>
  <c r="BA285" i="1"/>
  <c r="BC285" i="1" s="1"/>
  <c r="AX285" i="1"/>
  <c r="BB285" i="1" s="1"/>
  <c r="BD285" i="1" s="1"/>
  <c r="AW285" i="1"/>
  <c r="BA790" i="1"/>
  <c r="BC790" i="1" s="1"/>
  <c r="AW790" i="1"/>
  <c r="AX790" i="1"/>
  <c r="BB790" i="1" s="1"/>
  <c r="BD790" i="1" s="1"/>
  <c r="AW892" i="1"/>
  <c r="BA892" i="1" s="1"/>
  <c r="BC892" i="1" s="1"/>
  <c r="AX892" i="1"/>
  <c r="BB892" i="1" s="1"/>
  <c r="BD892" i="1" s="1"/>
  <c r="AX49" i="1"/>
  <c r="BB49" i="1" s="1"/>
  <c r="BD49" i="1" s="1"/>
  <c r="AW49" i="1"/>
  <c r="BA49" i="1" s="1"/>
  <c r="BC49" i="1" s="1"/>
  <c r="BB488" i="1"/>
  <c r="BD488" i="1" s="1"/>
  <c r="AX488" i="1"/>
  <c r="AW488" i="1"/>
  <c r="BA488" i="1" s="1"/>
  <c r="BC488" i="1" s="1"/>
  <c r="BB494" i="1"/>
  <c r="BD494" i="1" s="1"/>
  <c r="AX494" i="1"/>
  <c r="AW494" i="1"/>
  <c r="BA494" i="1" s="1"/>
  <c r="BC494" i="1" s="1"/>
  <c r="AW768" i="1"/>
  <c r="BA768" i="1" s="1"/>
  <c r="BC768" i="1" s="1"/>
  <c r="AX768" i="1"/>
  <c r="BB768" i="1" s="1"/>
  <c r="BD768" i="1" s="1"/>
  <c r="AX487" i="1"/>
  <c r="BB487" i="1" s="1"/>
  <c r="BD487" i="1" s="1"/>
  <c r="AW487" i="1"/>
  <c r="BA487" i="1" s="1"/>
  <c r="BC487" i="1" s="1"/>
  <c r="AW774" i="1"/>
  <c r="BA774" i="1" s="1"/>
  <c r="BC774" i="1" s="1"/>
  <c r="AX774" i="1"/>
  <c r="BB774" i="1" s="1"/>
  <c r="BD774" i="1" s="1"/>
  <c r="BB430" i="1"/>
  <c r="BD430" i="1" s="1"/>
  <c r="AX430" i="1"/>
  <c r="AW430" i="1"/>
  <c r="BA430" i="1" s="1"/>
  <c r="BC430" i="1" s="1"/>
  <c r="BA36" i="1"/>
  <c r="BC36" i="1" s="1"/>
  <c r="AX36" i="1"/>
  <c r="BB36" i="1" s="1"/>
  <c r="BD36" i="1" s="1"/>
  <c r="AW36" i="1"/>
  <c r="BB145" i="1"/>
  <c r="BD145" i="1" s="1"/>
  <c r="AX145" i="1"/>
  <c r="AW145" i="1"/>
  <c r="BA145" i="1" s="1"/>
  <c r="BC145" i="1" s="1"/>
  <c r="AX301" i="1"/>
  <c r="BB301" i="1" s="1"/>
  <c r="BD301" i="1" s="1"/>
  <c r="AW301" i="1"/>
  <c r="BA301" i="1" s="1"/>
  <c r="BC301" i="1" s="1"/>
  <c r="BB131" i="1"/>
  <c r="BD131" i="1" s="1"/>
  <c r="AX131" i="1"/>
  <c r="AW131" i="1"/>
  <c r="BA131" i="1" s="1"/>
  <c r="BC131" i="1" s="1"/>
  <c r="BB283" i="1"/>
  <c r="BD283" i="1" s="1"/>
  <c r="AX283" i="1"/>
  <c r="AW283" i="1"/>
  <c r="BA283" i="1" s="1"/>
  <c r="BC283" i="1" s="1"/>
  <c r="BB219" i="1"/>
  <c r="BD219" i="1" s="1"/>
  <c r="AX219" i="1"/>
  <c r="AW219" i="1"/>
  <c r="BA219" i="1" s="1"/>
  <c r="BC219" i="1" s="1"/>
  <c r="BA27" i="1"/>
  <c r="BC27" i="1" s="1"/>
  <c r="AX27" i="1"/>
  <c r="BB27" i="1" s="1"/>
  <c r="BD27" i="1" s="1"/>
  <c r="AW27" i="1"/>
  <c r="AX460" i="1"/>
  <c r="BB460" i="1" s="1"/>
  <c r="BD460" i="1" s="1"/>
  <c r="AW460" i="1"/>
  <c r="BA460" i="1" s="1"/>
  <c r="BC460" i="1" s="1"/>
  <c r="AX161" i="1"/>
  <c r="BB161" i="1" s="1"/>
  <c r="BD161" i="1" s="1"/>
  <c r="AW161" i="1"/>
  <c r="BA161" i="1" s="1"/>
  <c r="BC161" i="1" s="1"/>
  <c r="AX326" i="1"/>
  <c r="BB326" i="1" s="1"/>
  <c r="BD326" i="1" s="1"/>
  <c r="AW326" i="1"/>
  <c r="BA326" i="1" s="1"/>
  <c r="BC326" i="1" s="1"/>
  <c r="BA356" i="1"/>
  <c r="BC356" i="1" s="1"/>
  <c r="AX356" i="1"/>
  <c r="BB356" i="1" s="1"/>
  <c r="BD356" i="1" s="1"/>
  <c r="AW356" i="1"/>
  <c r="AX866" i="1"/>
  <c r="BB866" i="1" s="1"/>
  <c r="BD866" i="1" s="1"/>
  <c r="AW866" i="1"/>
  <c r="BA866" i="1" s="1"/>
  <c r="BC866" i="1" s="1"/>
  <c r="AX138" i="1"/>
  <c r="BB138" i="1" s="1"/>
  <c r="BD138" i="1" s="1"/>
  <c r="AW138" i="1"/>
  <c r="BA138" i="1" s="1"/>
  <c r="BC138" i="1" s="1"/>
  <c r="BB79" i="1"/>
  <c r="BD79" i="1" s="1"/>
  <c r="AX79" i="1"/>
  <c r="AW79" i="1"/>
  <c r="BA79" i="1" s="1"/>
  <c r="BC79" i="1" s="1"/>
  <c r="AX496" i="1"/>
  <c r="BB496" i="1" s="1"/>
  <c r="BD496" i="1" s="1"/>
  <c r="AW496" i="1"/>
  <c r="BA496" i="1" s="1"/>
  <c r="BC496" i="1" s="1"/>
  <c r="AW776" i="1"/>
  <c r="BA776" i="1" s="1"/>
  <c r="BC776" i="1" s="1"/>
  <c r="AX776" i="1"/>
  <c r="BB776" i="1" s="1"/>
  <c r="BD776" i="1" s="1"/>
  <c r="BA74" i="1"/>
  <c r="BC74" i="1" s="1"/>
  <c r="AX74" i="1"/>
  <c r="BB74" i="1" s="1"/>
  <c r="BD74" i="1" s="1"/>
  <c r="AW74" i="1"/>
  <c r="AX641" i="1"/>
  <c r="BB641" i="1" s="1"/>
  <c r="BD641" i="1" s="1"/>
  <c r="AW641" i="1"/>
  <c r="BA641" i="1" s="1"/>
  <c r="BC641" i="1" s="1"/>
  <c r="AX437" i="1"/>
  <c r="BB437" i="1" s="1"/>
  <c r="BD437" i="1" s="1"/>
  <c r="AW437" i="1"/>
  <c r="BA437" i="1" s="1"/>
  <c r="BC437" i="1" s="1"/>
  <c r="AX163" i="1"/>
  <c r="BB163" i="1" s="1"/>
  <c r="BD163" i="1" s="1"/>
  <c r="AW163" i="1"/>
  <c r="BA163" i="1" s="1"/>
  <c r="BC163" i="1" s="1"/>
  <c r="AX715" i="1"/>
  <c r="BB715" i="1" s="1"/>
  <c r="BD715" i="1" s="1"/>
  <c r="AW715" i="1"/>
  <c r="BA715" i="1" s="1"/>
  <c r="BC715" i="1" s="1"/>
  <c r="AX745" i="1"/>
  <c r="BB745" i="1" s="1"/>
  <c r="BD745" i="1" s="1"/>
  <c r="AW745" i="1"/>
  <c r="BA745" i="1" s="1"/>
  <c r="BC745" i="1" s="1"/>
  <c r="AX263" i="1"/>
  <c r="BB263" i="1" s="1"/>
  <c r="BD263" i="1" s="1"/>
  <c r="AW263" i="1"/>
  <c r="BA263" i="1" s="1"/>
  <c r="BC263" i="1" s="1"/>
  <c r="AX580" i="1"/>
  <c r="BB580" i="1" s="1"/>
  <c r="BD580" i="1" s="1"/>
  <c r="AW580" i="1"/>
  <c r="BA580" i="1" s="1"/>
  <c r="BC580" i="1" s="1"/>
  <c r="BB225" i="1"/>
  <c r="BD225" i="1" s="1"/>
  <c r="BA225" i="1"/>
  <c r="BC225" i="1" s="1"/>
  <c r="AX225" i="1"/>
  <c r="AW225" i="1"/>
  <c r="BB647" i="1"/>
  <c r="BD647" i="1" s="1"/>
  <c r="AX647" i="1"/>
  <c r="AW647" i="1"/>
  <c r="BA647" i="1" s="1"/>
  <c r="BC647" i="1" s="1"/>
  <c r="AX71" i="1"/>
  <c r="BB71" i="1" s="1"/>
  <c r="BD71" i="1" s="1"/>
  <c r="AW71" i="1"/>
  <c r="BA71" i="1" s="1"/>
  <c r="BC71" i="1" s="1"/>
  <c r="AX470" i="1"/>
  <c r="BB470" i="1" s="1"/>
  <c r="BD470" i="1" s="1"/>
  <c r="AW470" i="1"/>
  <c r="BA470" i="1" s="1"/>
  <c r="BC470" i="1" s="1"/>
  <c r="BB772" i="1"/>
  <c r="BD772" i="1" s="1"/>
  <c r="AW772" i="1"/>
  <c r="BA772" i="1" s="1"/>
  <c r="BC772" i="1" s="1"/>
  <c r="AX772" i="1"/>
  <c r="AX54" i="1"/>
  <c r="BB54" i="1" s="1"/>
  <c r="BD54" i="1" s="1"/>
  <c r="AW54" i="1"/>
  <c r="BA54" i="1" s="1"/>
  <c r="BC54" i="1" s="1"/>
  <c r="BB370" i="1"/>
  <c r="BD370" i="1" s="1"/>
  <c r="BA370" i="1"/>
  <c r="BC370" i="1" s="1"/>
  <c r="AX370" i="1"/>
  <c r="AW370" i="1"/>
  <c r="AX45" i="1"/>
  <c r="BB45" i="1" s="1"/>
  <c r="BD45" i="1" s="1"/>
  <c r="AW45" i="1"/>
  <c r="BA45" i="1" s="1"/>
  <c r="BC45" i="1" s="1"/>
  <c r="AX325" i="1"/>
  <c r="BB325" i="1" s="1"/>
  <c r="BD325" i="1" s="1"/>
  <c r="AW325" i="1"/>
  <c r="BA325" i="1" s="1"/>
  <c r="BC325" i="1" s="1"/>
  <c r="BB381" i="1"/>
  <c r="BD381" i="1" s="1"/>
  <c r="BA381" i="1"/>
  <c r="BC381" i="1" s="1"/>
  <c r="AX381" i="1"/>
  <c r="AW381" i="1"/>
  <c r="AX29" i="1"/>
  <c r="BB29" i="1" s="1"/>
  <c r="BD29" i="1" s="1"/>
  <c r="AW29" i="1"/>
  <c r="BA29" i="1" s="1"/>
  <c r="BC29" i="1" s="1"/>
  <c r="BB58" i="1"/>
  <c r="BD58" i="1" s="1"/>
  <c r="AW58" i="1"/>
  <c r="BA58" i="1" s="1"/>
  <c r="BC58" i="1" s="1"/>
  <c r="AX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María Andrea Gómez Restrepo</author>
  </authors>
  <commentList>
    <comment ref="BA5" authorId="0" shapeId="0" xr:uid="{EB589609-DE36-4B70-A072-BD9EDA1D2D56}">
      <text>
        <r>
          <rPr>
            <sz val="9"/>
            <color indexed="81"/>
            <rFont val="Tahoma"/>
            <family val="2"/>
          </rPr>
          <t xml:space="preserve">
(FEFE)/((1+tTES)^P)</t>
        </r>
      </text>
    </comment>
    <comment ref="BB5" authorId="0" shapeId="0" xr:uid="{8ACDD3DF-66CD-49D0-833F-AD4A70CB61A1}">
      <text>
        <r>
          <rPr>
            <sz val="9"/>
            <color indexed="81"/>
            <rFont val="Tahoma"/>
            <family val="2"/>
          </rPr>
          <t xml:space="preserve">
(FEFE)/((1+tTES)^P)</t>
        </r>
      </text>
    </comment>
  </commentList>
</comments>
</file>

<file path=xl/sharedStrings.xml><?xml version="1.0" encoding="utf-8"?>
<sst xmlns="http://schemas.openxmlformats.org/spreadsheetml/2006/main" count="180" uniqueCount="163">
  <si>
    <t>ESTIMACIÓN DETERIORO RESPONSABILIDADES FISCALES</t>
  </si>
  <si>
    <t>FECHA DE CORTE</t>
  </si>
  <si>
    <t>SI</t>
  </si>
  <si>
    <t>NO</t>
  </si>
  <si>
    <t>NA</t>
  </si>
  <si>
    <t>ENTIDAD BENEFICIARIA</t>
  </si>
  <si>
    <t>No. PROCESO</t>
  </si>
  <si>
    <t>FECHA DE APERTURA</t>
  </si>
  <si>
    <t>NOMBRE DEL EJECUTADO</t>
  </si>
  <si>
    <t>IDENTIFICACIÓN DEL EJECUTADO</t>
  </si>
  <si>
    <t>VALOR INICIAL DE LA OBLIGACIÓN (CAPITAL)</t>
  </si>
  <si>
    <t>INTERESES MORATORIOS CAUSADOS</t>
  </si>
  <si>
    <t>VALOR TOTAL DE LA OBLIGACION A LA FECHA DE CORTE</t>
  </si>
  <si>
    <t>PAGOS</t>
  </si>
  <si>
    <t>SALDO DE LA OBLIGACION</t>
  </si>
  <si>
    <t>SALDO TOTAL DE LA OBLIGACIÒN</t>
  </si>
  <si>
    <t>ESTADO ACTUAL DEL PROCESO</t>
  </si>
  <si>
    <t>ANTIGÜEDAD DE LA DEUDA</t>
  </si>
  <si>
    <t>PORCENTAJE CRITERIO: ANTIGÜEDAD DE LA DEUDA</t>
  </si>
  <si>
    <t>MEDIDAS CAUTELARES</t>
  </si>
  <si>
    <t>PORCENTAJE CRITERIO: MEDIDAS CAUTELARES</t>
  </si>
  <si>
    <t>ACUERDOS DE PAGO</t>
  </si>
  <si>
    <t>PORCENTAJE CRITERIO: ACUERDOS DE PAGO</t>
  </si>
  <si>
    <t>INDICE DE EFECTIVIDAD EN RECAUDO</t>
  </si>
  <si>
    <t>PORCENTAJE CRITERIO: INDICE DE EFECTIVIDAD EN EL RECAUDO</t>
  </si>
  <si>
    <t>REPORTE BDME</t>
  </si>
  <si>
    <t>PORCENTAJE CRITERIO: REPORTE BDME</t>
  </si>
  <si>
    <t>FLUJO DE EFECTIVO FUTURO ESTIMADO FEFE
CAPITAL</t>
  </si>
  <si>
    <t>FLUJO DE EFECTIVO FUTURO ESTIMADO FEFE
INTERESÉS</t>
  </si>
  <si>
    <t>TASA DE INTERES TES CERO CUPON A CINCO AÑOS</t>
  </si>
  <si>
    <t>PLAZO DE RECUPERACION</t>
  </si>
  <si>
    <t>VP FEFE 
CAPITAL</t>
  </si>
  <si>
    <t>VP FEFE 
INTERESES</t>
  </si>
  <si>
    <t>DETERIORO ACUMULADO
CAPITAL</t>
  </si>
  <si>
    <t>DETERIORO ACUMULADO
INTERESES</t>
  </si>
  <si>
    <t>CAPITAL</t>
  </si>
  <si>
    <t>INTERESES MORATORIOS</t>
  </si>
  <si>
    <t>SALDO A CAPITAL</t>
  </si>
  <si>
    <t>SALDO INTERESES MORATORIOS</t>
  </si>
  <si>
    <t>¿La deuda tiene menos de un año, después de que haya quedado en firme el fallo con responsabilidad fiscal?</t>
  </si>
  <si>
    <t>¿La deuda tiene una antigüedad entre uno y cinco años, después de que haya quedado en firme el fallo con responsabilidad fiscal?</t>
  </si>
  <si>
    <t>¿La deuda tiene una antigüedad entre cinco y diez años, después de que haya quedado en firme el fallo con responsabilidad fiscal?</t>
  </si>
  <si>
    <t>¿La deuda tiene una antigüedad de más de diez años y posteriores, después de que haya quedado en firme el fallo con responsabilidad fiscal?</t>
  </si>
  <si>
    <r>
      <t xml:space="preserve">Producto de la búsqueda de información patrimonial, ¿se ha decretado una medida cautelar </t>
    </r>
    <r>
      <rPr>
        <sz val="11"/>
        <color theme="0"/>
        <rFont val="Calibri"/>
        <family val="2"/>
        <scheme val="minor"/>
      </rPr>
      <t>sobre los bienes del deudor fiscal?</t>
    </r>
  </si>
  <si>
    <t>¿El deudor ha pactado acuerdo de pago?</t>
  </si>
  <si>
    <t>VALOR TOTAL DEL ACUERDO DE PAGO</t>
  </si>
  <si>
    <t>¿El deudor ha incumplido el acuerdo de pago pactado?</t>
  </si>
  <si>
    <t>TOTAL CARTERA VENCIDA DEL ACUERDO DE PAGO</t>
  </si>
  <si>
    <t>PORCENTAJE DE CARTERA VENCIDA DEL ACUERDO DE PAGO</t>
  </si>
  <si>
    <t>¿Se ha proferido Resolución de incumplimiento de acuerdo de pago?</t>
  </si>
  <si>
    <t>El Porcentaje de recaudo es inferior o igual  al 50%?</t>
  </si>
  <si>
    <t>El Porcentaje de recaudo es superior al 50%?</t>
  </si>
  <si>
    <t>¿El deudor esta reportado en el BDMEpor otros conceptos diferentes a Responsabilidades Fiscales ?</t>
  </si>
  <si>
    <t>¿El deudor presenta incumplimiento en acuerdos de pago en el BDME, por otros conceptos diferentes a Responsabilidades Fiscales?</t>
  </si>
  <si>
    <t>Tasas de deterioro</t>
  </si>
  <si>
    <t xml:space="preserve">Edad de la cartera </t>
  </si>
  <si>
    <t>Tasa promedio historica de incumplimiento</t>
  </si>
  <si>
    <t>Menos de un año</t>
  </si>
  <si>
    <t xml:space="preserve">1 a 5 años </t>
  </si>
  <si>
    <t>5 a 10 años</t>
  </si>
  <si>
    <t>Más de 10 años</t>
  </si>
  <si>
    <t>Suspendido por autoridad competente</t>
  </si>
  <si>
    <t>Si</t>
  </si>
  <si>
    <t>En búsqueda de información patrimonial</t>
  </si>
  <si>
    <t>No</t>
  </si>
  <si>
    <t>Terminación por remisión</t>
  </si>
  <si>
    <t>No aplica</t>
  </si>
  <si>
    <t>Terminación por revocatoria directa</t>
  </si>
  <si>
    <t>Terminación por obedecimiento a decisión Judicial en firme</t>
  </si>
  <si>
    <t>Terminación por pago</t>
  </si>
  <si>
    <t>PORCENTAJE TOTAL DE DETERIORO</t>
  </si>
  <si>
    <t>INSTRUCCIONES DILIGENCIAMIENTO REPORTE DE INFORMACIÓN PARA EL CALCULO DE LA ESTIMACION DEL DETERIORO DE RESPONSABILIDADES FISCALES.</t>
  </si>
  <si>
    <t xml:space="preserve">Los Marcos Normativos Contables en Convergencia a Normas Internacionales emitidos por la Contaduría General de la Nación - CGN, indican que las cuentas por cobrar son objeto de estimación del deterioro con una metodología de pérdidas esperadas. </t>
  </si>
  <si>
    <t>Para tal efecto, se desarrolló desde la Dirección Distrital de Contabilidad -DDC, de la Secretaría Distrital de Hacienda, con el apoyo de la Contraloría de Bogotá D.C., una herramienta para calcular la estimación de su deterioro.</t>
  </si>
  <si>
    <t>La información del reporte debe ser diligenciada tanto por la Contraloría de Bogotá D.C. como por los Entes y Entidades Públicas Distritales, en lo que respecta al Reporte del Boletín de Deudores Morosos del Estado-BDME.</t>
  </si>
  <si>
    <t>Estructura de la base de información:</t>
  </si>
  <si>
    <t>La base de datos para la estimación del deterioro de los procesos de Responsabilidad Fiscal a favor de los Entes y Entidades Públicas Distritales, y que se encuentran en cobro coactivo por parte de la Contraloría de Bogotá D.C., incluye la información básica del proceso y los datos necesarios para estimar el deterioro de las Responsabilidades Fiscales.</t>
  </si>
  <si>
    <t>A continuación, se describe cada una de las celdas de información y el responsable de su diligenciamiento:</t>
  </si>
  <si>
    <t>NOMBRE DE LA CELDA</t>
  </si>
  <si>
    <t>DESCRIPCIÓN</t>
  </si>
  <si>
    <t>RESPONSABLE</t>
  </si>
  <si>
    <t>Fecha de Corte</t>
  </si>
  <si>
    <t>Fecha en la que se realiza la estimación del deterioro.</t>
  </si>
  <si>
    <t>Contraloría de Bogotá D.C.</t>
  </si>
  <si>
    <t>Entidad beneficiaria</t>
  </si>
  <si>
    <t>Ente o Entidad que tiene a favor la Responsabilidad Fiscal</t>
  </si>
  <si>
    <t>No. Proceso</t>
  </si>
  <si>
    <t xml:space="preserve">Número del Proceso con el cual lo identifica la Contraloría </t>
  </si>
  <si>
    <t>Fecha de apertura</t>
  </si>
  <si>
    <t>Fecha de inicio del cobro coactivo del proceso</t>
  </si>
  <si>
    <t>Nombre del ejecutado</t>
  </si>
  <si>
    <t>Nombre del responsable Fiscal</t>
  </si>
  <si>
    <t>Identificación del ejecutado</t>
  </si>
  <si>
    <t>Identificación del responsable Fiscal</t>
  </si>
  <si>
    <t>Valor inicial de la obligación (Capital)</t>
  </si>
  <si>
    <t>Monto de la Responsabilidad Fiscal</t>
  </si>
  <si>
    <t>Intereses moratorios causados</t>
  </si>
  <si>
    <t>Intereses de mora a la fecha de corte del reporte de información</t>
  </si>
  <si>
    <t>Valor total de la obligación</t>
  </si>
  <si>
    <t>Sumatoria del capital y los intereses moratorios a la fecha de corte</t>
  </si>
  <si>
    <t>Casilla formulada</t>
  </si>
  <si>
    <t>Pagos:</t>
  </si>
  <si>
    <t>Abonos realizados por el ejecutado a capital o a intereses moratorios</t>
  </si>
  <si>
    <t>Saldo de la obligación:</t>
  </si>
  <si>
    <t>Diferencia entre el valor inicial y los pagos efectuados por el ejecutado</t>
  </si>
  <si>
    <t>Saldo total de la obligación</t>
  </si>
  <si>
    <t>Sumatoria del saldo a capital y los intereses moratorios</t>
  </si>
  <si>
    <t>Estado actual del proceso</t>
  </si>
  <si>
    <t>Calificar el proceso en:</t>
  </si>
  <si>
    <t>Antigüedad de la deuda</t>
  </si>
  <si>
    <t>Tiempo transcurrido entre la Fecha de firmeza del fallo y la fecha de corte del reporte, clasificado así:</t>
  </si>
  <si>
    <t>Porcentaje criterio: Antigüedad de la deuda</t>
  </si>
  <si>
    <t>Valor porcentual del criterio</t>
  </si>
  <si>
    <t>Medidas cautelares</t>
  </si>
  <si>
    <t>Información de las medidas judiciales dictadas con el fin de asegurar, conservar o anticipar la efectividad del fallo de responsabilidad fiscal.</t>
  </si>
  <si>
    <t xml:space="preserve">Se debe indicar si la medida cautelar se ha decretado. </t>
  </si>
  <si>
    <t>Porcentaje criterio: medidas cautelares</t>
  </si>
  <si>
    <t>Acuerdos de pago</t>
  </si>
  <si>
    <t>Indica si el ejecutado ha suscrito acuerdos de pago, su valor, si existe incumplimiento, el total de la cartera vencida y si se ha proferido resolución de incumplimiento de acuerdo de pago.</t>
  </si>
  <si>
    <t xml:space="preserve">Porcentaje de cartera vencida del acuerdo de pago </t>
  </si>
  <si>
    <t>Proporción entre el total de la cartera vencida y el valor del acuerdo de pago.</t>
  </si>
  <si>
    <t>Detalla si el porcentaje de la cartera vencida es inferior o igual al 50%, o si es superior al 50%.</t>
  </si>
  <si>
    <t>Porcentaje criterio: acuerdo de pago</t>
  </si>
  <si>
    <t>Índice de efectividad en recaudo</t>
  </si>
  <si>
    <t>Proporción entre los pagos y el valor de la obligación.</t>
  </si>
  <si>
    <t>Clasifica el resultado si es inferior o superior al 50%</t>
  </si>
  <si>
    <t>Porcentaje criterio: Índice de efectividad en recaudo</t>
  </si>
  <si>
    <t>Reporte BDME</t>
  </si>
  <si>
    <t>Indica si el ejecutado ha sido reportado en el BDME por otro(s) concepto(s) diferente(s) a Responsabilidad Fiscal, de acuerdo con la información registrada en la Contaduría General de la Nación</t>
  </si>
  <si>
    <t>Ente o Entidad pública distrital</t>
  </si>
  <si>
    <t>Porcentaje criterio: Reporte BDME</t>
  </si>
  <si>
    <t>Porcentaje total de deterioro</t>
  </si>
  <si>
    <t>Sumatoria de los porcentajes de cada criterio</t>
  </si>
  <si>
    <t>Flujo de Efectivo Futuro estimado FEFE del Capital</t>
  </si>
  <si>
    <t>Flujo esperado a recibir teniendo en cuenta el porcentaje de deterioro</t>
  </si>
  <si>
    <t>Flujo de Efectivo Futuro estimado FEFE de intereses moratorios</t>
  </si>
  <si>
    <t>Tasa de Interés TES cero cupón a cinco años</t>
  </si>
  <si>
    <t>Información de la tasa de interés a utilizar, de acuerdo con los datos suministrados por el Banco de la República</t>
  </si>
  <si>
    <t>Dirección Distrital de Contabilidad</t>
  </si>
  <si>
    <t>Plazo de recuperación</t>
  </si>
  <si>
    <t>Cinco años u otro plazo si hay información fiable que indique lo contrario.</t>
  </si>
  <si>
    <t>Valor presente FEFE a capital</t>
  </si>
  <si>
    <t>Aplicación del valor presente al saldo del capital</t>
  </si>
  <si>
    <t>Valor presente FEFE intereses moratorios</t>
  </si>
  <si>
    <t>Aplicación del valor presente al saldo de los intereses moratorios</t>
  </si>
  <si>
    <t>Deterioro Acumulado de Capital</t>
  </si>
  <si>
    <t>Estimación del deterioro del capital, de acuerdo con los criterios planteados</t>
  </si>
  <si>
    <t>Deterioro Acumulado de intereses moratorios</t>
  </si>
  <si>
    <t>Estimación del deterioro de los intereses moratorios, de acuerdo con los criterios planteados</t>
  </si>
  <si>
    <t>CIRCULAR EXTERNA No. 030 de 2024</t>
  </si>
  <si>
    <r>
      <t xml:space="preserve">·        </t>
    </r>
    <r>
      <rPr>
        <sz val="10"/>
        <color theme="1"/>
        <rFont val="Arial"/>
        <family val="2"/>
      </rPr>
      <t>Terminación por pago</t>
    </r>
  </si>
  <si>
    <t>-        Capital</t>
  </si>
  <si>
    <t>-        Intereses Moratorios</t>
  </si>
  <si>
    <t>-        Saldo a capital</t>
  </si>
  <si>
    <t>-        Saldo Intereses moratorios</t>
  </si>
  <si>
    <t>·        Suspendido por autoridad competente</t>
  </si>
  <si>
    <t>·        En búsqueda de información patrimonial</t>
  </si>
  <si>
    <t>·        Terminación por cesación s/n Art 122, Decreto 403 de 2020</t>
  </si>
  <si>
    <t>-      Mayor a 90 días e inferior a un año.</t>
  </si>
  <si>
    <t>-      Entre uno y hasta cinco años.</t>
  </si>
  <si>
    <t>-      Mayor a cinco años y hasta diez años.</t>
  </si>
  <si>
    <t>-      Mas de diez años.</t>
  </si>
  <si>
    <t>ANEXO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</si>
</sst>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_-* #,##0.00\ &quot;€&quot;_-;\-* #,##0.00\ &quot;€&quot;_-;_-* &quot;-&quot;??\ &quot;€&quot;_-;_-@_-"/>
    <numFmt numFmtId="165" formatCode="d/mm/yyyy;@"/>
    <numFmt numFmtId="166" formatCode="dd/mm/yyyy;@"/>
    <numFmt numFmtId="167" formatCode="&quot;$&quot;\ #,##0.00"/>
    <numFmt numFmtId="168" formatCode="_(&quot;$&quot;\ * #,##0.00_);_(&quot;$&quot;\ * \(#,##0.00\);_(&quot;$&quot;\ * &quot;-&quot;??_);_(@_)"/>
    <numFmt numFmtId="169" formatCode="&quot;$&quot;\ #,##0.00_);[Red]\(&quot;$&quot;\ 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trike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theme="9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9" fontId="2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>
      <alignment vertical="center" wrapText="1"/>
    </xf>
    <xf numFmtId="9" fontId="2" fillId="3" borderId="2" xfId="0" applyNumberFormat="1" applyFont="1" applyFill="1" applyBorder="1" applyAlignment="1">
      <alignment horizontal="center"/>
    </xf>
    <xf numFmtId="9" fontId="2" fillId="2" borderId="2" xfId="0" applyNumberFormat="1" applyFont="1" applyFill="1" applyBorder="1" applyAlignment="1">
      <alignment horizontal="center"/>
    </xf>
    <xf numFmtId="0" fontId="3" fillId="0" borderId="0" xfId="0" applyFont="1" applyProtection="1">
      <protection locked="0"/>
    </xf>
    <xf numFmtId="0" fontId="10" fillId="0" borderId="2" xfId="0" applyFont="1" applyBorder="1" applyProtection="1">
      <protection locked="0"/>
    </xf>
    <xf numFmtId="1" fontId="10" fillId="0" borderId="2" xfId="0" applyNumberFormat="1" applyFont="1" applyBorder="1" applyProtection="1">
      <protection locked="0"/>
    </xf>
    <xf numFmtId="166" fontId="10" fillId="0" borderId="2" xfId="0" applyNumberFormat="1" applyFont="1" applyBorder="1" applyProtection="1">
      <protection locked="0"/>
    </xf>
    <xf numFmtId="49" fontId="10" fillId="0" borderId="2" xfId="0" applyNumberFormat="1" applyFont="1" applyBorder="1" applyProtection="1">
      <protection locked="0"/>
    </xf>
    <xf numFmtId="167" fontId="10" fillId="0" borderId="2" xfId="0" applyNumberFormat="1" applyFont="1" applyBorder="1" applyProtection="1">
      <protection locked="0"/>
    </xf>
    <xf numFmtId="0" fontId="10" fillId="0" borderId="2" xfId="0" applyFont="1" applyBorder="1" applyAlignment="1">
      <alignment horizontal="center"/>
    </xf>
    <xf numFmtId="9" fontId="10" fillId="0" borderId="2" xfId="2" applyFont="1" applyFill="1" applyBorder="1" applyAlignment="1" applyProtection="1">
      <alignment horizontal="center"/>
    </xf>
    <xf numFmtId="9" fontId="10" fillId="0" borderId="2" xfId="2" applyFont="1" applyBorder="1" applyAlignment="1" applyProtection="1">
      <alignment horizontal="center"/>
    </xf>
    <xf numFmtId="9" fontId="11" fillId="4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/>
      <protection locked="0"/>
    </xf>
    <xf numFmtId="9" fontId="10" fillId="4" borderId="2" xfId="2" applyFont="1" applyFill="1" applyBorder="1" applyAlignment="1" applyProtection="1">
      <alignment horizontal="center"/>
    </xf>
    <xf numFmtId="9" fontId="10" fillId="0" borderId="2" xfId="2" applyFont="1" applyFill="1" applyBorder="1" applyAlignment="1" applyProtection="1">
      <alignment horizontal="center" vertical="center"/>
      <protection locked="0"/>
    </xf>
    <xf numFmtId="9" fontId="11" fillId="4" borderId="2" xfId="2" applyFont="1" applyFill="1" applyBorder="1" applyAlignment="1" applyProtection="1">
      <alignment horizontal="center"/>
    </xf>
    <xf numFmtId="9" fontId="10" fillId="4" borderId="2" xfId="2" applyFont="1" applyFill="1" applyBorder="1" applyAlignment="1" applyProtection="1">
      <alignment horizontal="center" vertical="center"/>
    </xf>
    <xf numFmtId="0" fontId="0" fillId="4" borderId="2" xfId="0" applyFill="1" applyBorder="1" applyAlignment="1">
      <alignment horizontal="center" vertical="center"/>
    </xf>
    <xf numFmtId="9" fontId="11" fillId="4" borderId="2" xfId="2" applyFont="1" applyFill="1" applyBorder="1" applyAlignment="1" applyProtection="1">
      <alignment horizontal="center" vertical="center"/>
    </xf>
    <xf numFmtId="9" fontId="10" fillId="4" borderId="2" xfId="0" applyNumberFormat="1" applyFont="1" applyFill="1" applyBorder="1" applyAlignment="1">
      <alignment horizontal="center"/>
    </xf>
    <xf numFmtId="169" fontId="10" fillId="4" borderId="2" xfId="0" applyNumberFormat="1" applyFont="1" applyFill="1" applyBorder="1" applyAlignment="1">
      <alignment horizontal="center"/>
    </xf>
    <xf numFmtId="10" fontId="10" fillId="0" borderId="2" xfId="2" applyNumberFormat="1" applyFont="1" applyFill="1" applyBorder="1" applyAlignment="1" applyProtection="1">
      <alignment horizontal="center"/>
      <protection locked="0"/>
    </xf>
    <xf numFmtId="37" fontId="10" fillId="0" borderId="2" xfId="1" applyNumberFormat="1" applyFont="1" applyFill="1" applyBorder="1" applyAlignment="1" applyProtection="1">
      <alignment horizontal="center"/>
      <protection locked="0"/>
    </xf>
    <xf numFmtId="168" fontId="11" fillId="4" borderId="2" xfId="0" applyNumberFormat="1" applyFont="1" applyFill="1" applyBorder="1"/>
    <xf numFmtId="44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13" fillId="5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10" fontId="1" fillId="0" borderId="2" xfId="2" applyNumberFormat="1" applyFont="1" applyBorder="1"/>
    <xf numFmtId="0" fontId="0" fillId="5" borderId="2" xfId="0" applyFill="1" applyBorder="1"/>
    <xf numFmtId="0" fontId="14" fillId="0" borderId="0" xfId="0" applyFont="1" applyAlignment="1">
      <alignment horizontal="left" vertical="center" wrapText="1"/>
    </xf>
    <xf numFmtId="168" fontId="10" fillId="6" borderId="2" xfId="0" applyNumberFormat="1" applyFont="1" applyFill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6" fillId="0" borderId="0" xfId="0" applyFont="1"/>
    <xf numFmtId="0" fontId="16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165" fontId="9" fillId="0" borderId="1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2" borderId="2" xfId="2" applyFont="1" applyFill="1" applyBorder="1" applyAlignment="1" applyProtection="1">
      <alignment horizontal="center" vertical="top" wrapText="1"/>
    </xf>
    <xf numFmtId="0" fontId="3" fillId="0" borderId="3" xfId="0" applyFont="1" applyBorder="1" applyAlignment="1">
      <alignment horizontal="center"/>
    </xf>
    <xf numFmtId="167" fontId="10" fillId="4" borderId="2" xfId="0" applyNumberFormat="1" applyFont="1" applyFill="1" applyBorder="1" applyProtection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Planilla%20responsabilidades%20fiscales%202023%20(2).xlsx" TargetMode="External"/><Relationship Id="rId1" Type="http://schemas.openxmlformats.org/officeDocument/2006/relationships/externalLinkPath" Target="file:///C:\Users\HP\Downloads\Planilla%20responsabilidades%20fiscales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3"/>
      <sheetName val="Hoja2"/>
    </sheetNames>
    <sheetDataSet>
      <sheetData sheetId="0"/>
      <sheetData sheetId="1">
        <row r="3">
          <cell r="B3">
            <v>0.64419023354973359</v>
          </cell>
        </row>
        <row r="4">
          <cell r="B4">
            <v>0.67150975015017289</v>
          </cell>
        </row>
        <row r="5">
          <cell r="B5">
            <v>0.67635065768079483</v>
          </cell>
        </row>
        <row r="6">
          <cell r="B6">
            <v>0.70441464616435168</v>
          </cell>
        </row>
      </sheetData>
      <sheetData sheetId="2">
        <row r="6">
          <cell r="A6" t="str">
            <v>Terminación por pago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17BE-6BD6-4EB0-B885-08A2BD797F01}">
  <dimension ref="A2:E70"/>
  <sheetViews>
    <sheetView showGridLines="0" tabSelected="1" workbookViewId="0"/>
  </sheetViews>
  <sheetFormatPr baseColWidth="10" defaultColWidth="0" defaultRowHeight="12.75" x14ac:dyDescent="0.2"/>
  <cols>
    <col min="1" max="1" width="6.7109375" style="45" customWidth="1"/>
    <col min="2" max="2" width="19.42578125" style="45" customWidth="1"/>
    <col min="3" max="3" width="39.42578125" style="45" customWidth="1"/>
    <col min="4" max="4" width="26.85546875" style="45" customWidth="1"/>
    <col min="5" max="5" width="6.140625" style="45" customWidth="1"/>
    <col min="6" max="16384" width="11.5703125" style="45" hidden="1"/>
  </cols>
  <sheetData>
    <row r="2" spans="2:4" x14ac:dyDescent="0.2">
      <c r="B2" s="51" t="s">
        <v>149</v>
      </c>
      <c r="C2" s="51"/>
      <c r="D2" s="51"/>
    </row>
    <row r="3" spans="2:4" x14ac:dyDescent="0.2">
      <c r="B3" s="43"/>
    </row>
    <row r="4" spans="2:4" x14ac:dyDescent="0.2">
      <c r="B4" s="51" t="s">
        <v>162</v>
      </c>
      <c r="C4" s="51"/>
      <c r="D4" s="51"/>
    </row>
    <row r="5" spans="2:4" x14ac:dyDescent="0.2">
      <c r="B5" s="43"/>
    </row>
    <row r="6" spans="2:4" ht="27" customHeight="1" x14ac:dyDescent="0.2">
      <c r="B6" s="52" t="s">
        <v>71</v>
      </c>
      <c r="C6" s="52"/>
      <c r="D6" s="52"/>
    </row>
    <row r="7" spans="2:4" x14ac:dyDescent="0.2">
      <c r="B7" s="43"/>
    </row>
    <row r="8" spans="2:4" ht="42" customHeight="1" x14ac:dyDescent="0.2">
      <c r="B8" s="53" t="s">
        <v>72</v>
      </c>
      <c r="C8" s="53"/>
      <c r="D8" s="53"/>
    </row>
    <row r="9" spans="2:4" x14ac:dyDescent="0.2">
      <c r="B9" s="53"/>
      <c r="C9" s="53"/>
      <c r="D9" s="53"/>
    </row>
    <row r="10" spans="2:4" ht="40.9" customHeight="1" x14ac:dyDescent="0.2">
      <c r="B10" s="53" t="s">
        <v>73</v>
      </c>
      <c r="C10" s="53"/>
      <c r="D10" s="53"/>
    </row>
    <row r="11" spans="2:4" x14ac:dyDescent="0.2">
      <c r="B11" s="53"/>
      <c r="C11" s="53"/>
      <c r="D11" s="53"/>
    </row>
    <row r="12" spans="2:4" ht="37.15" customHeight="1" x14ac:dyDescent="0.2">
      <c r="B12" s="53" t="s">
        <v>74</v>
      </c>
      <c r="C12" s="53"/>
      <c r="D12" s="53"/>
    </row>
    <row r="13" spans="2:4" x14ac:dyDescent="0.2">
      <c r="B13" s="53"/>
      <c r="C13" s="53"/>
      <c r="D13" s="53"/>
    </row>
    <row r="14" spans="2:4" x14ac:dyDescent="0.2">
      <c r="B14" s="54" t="s">
        <v>75</v>
      </c>
      <c r="C14" s="54"/>
      <c r="D14" s="54"/>
    </row>
    <row r="15" spans="2:4" x14ac:dyDescent="0.2">
      <c r="B15" s="53"/>
      <c r="C15" s="53"/>
      <c r="D15" s="53"/>
    </row>
    <row r="16" spans="2:4" ht="63.6" customHeight="1" x14ac:dyDescent="0.2">
      <c r="B16" s="53" t="s">
        <v>76</v>
      </c>
      <c r="C16" s="53"/>
      <c r="D16" s="53"/>
    </row>
    <row r="17" spans="2:4" x14ac:dyDescent="0.2">
      <c r="B17" s="53"/>
      <c r="C17" s="53"/>
      <c r="D17" s="53"/>
    </row>
    <row r="18" spans="2:4" ht="23.45" customHeight="1" x14ac:dyDescent="0.2">
      <c r="B18" s="53" t="s">
        <v>77</v>
      </c>
      <c r="C18" s="53"/>
      <c r="D18" s="53"/>
    </row>
    <row r="19" spans="2:4" ht="23.45" customHeight="1" x14ac:dyDescent="0.2">
      <c r="B19" s="44"/>
    </row>
    <row r="20" spans="2:4" ht="25.5" x14ac:dyDescent="0.2">
      <c r="B20" s="49" t="s">
        <v>78</v>
      </c>
      <c r="C20" s="49" t="s">
        <v>79</v>
      </c>
      <c r="D20" s="49" t="s">
        <v>80</v>
      </c>
    </row>
    <row r="21" spans="2:4" ht="25.5" x14ac:dyDescent="0.2">
      <c r="B21" s="46" t="s">
        <v>81</v>
      </c>
      <c r="C21" s="46" t="s">
        <v>82</v>
      </c>
      <c r="D21" s="50" t="s">
        <v>83</v>
      </c>
    </row>
    <row r="22" spans="2:4" ht="25.5" x14ac:dyDescent="0.2">
      <c r="B22" s="46" t="s">
        <v>84</v>
      </c>
      <c r="C22" s="46" t="s">
        <v>85</v>
      </c>
      <c r="D22" s="50"/>
    </row>
    <row r="23" spans="2:4" ht="25.5" x14ac:dyDescent="0.2">
      <c r="B23" s="46" t="s">
        <v>86</v>
      </c>
      <c r="C23" s="46" t="s">
        <v>87</v>
      </c>
      <c r="D23" s="50"/>
    </row>
    <row r="24" spans="2:4" ht="25.5" x14ac:dyDescent="0.2">
      <c r="B24" s="46" t="s">
        <v>88</v>
      </c>
      <c r="C24" s="46" t="s">
        <v>89</v>
      </c>
      <c r="D24" s="50"/>
    </row>
    <row r="25" spans="2:4" x14ac:dyDescent="0.2">
      <c r="B25" s="46" t="s">
        <v>90</v>
      </c>
      <c r="C25" s="46" t="s">
        <v>91</v>
      </c>
      <c r="D25" s="50"/>
    </row>
    <row r="26" spans="2:4" ht="25.5" x14ac:dyDescent="0.2">
      <c r="B26" s="46" t="s">
        <v>92</v>
      </c>
      <c r="C26" s="46" t="s">
        <v>93</v>
      </c>
      <c r="D26" s="50"/>
    </row>
    <row r="27" spans="2:4" ht="25.5" x14ac:dyDescent="0.2">
      <c r="B27" s="46" t="s">
        <v>94</v>
      </c>
      <c r="C27" s="46" t="s">
        <v>95</v>
      </c>
      <c r="D27" s="50"/>
    </row>
    <row r="28" spans="2:4" ht="25.5" x14ac:dyDescent="0.2">
      <c r="B28" s="46" t="s">
        <v>96</v>
      </c>
      <c r="C28" s="46" t="s">
        <v>97</v>
      </c>
      <c r="D28" s="50"/>
    </row>
    <row r="29" spans="2:4" ht="25.5" x14ac:dyDescent="0.2">
      <c r="B29" s="46" t="s">
        <v>98</v>
      </c>
      <c r="C29" s="46" t="s">
        <v>99</v>
      </c>
      <c r="D29" s="46" t="s">
        <v>100</v>
      </c>
    </row>
    <row r="30" spans="2:4" x14ac:dyDescent="0.2">
      <c r="B30" s="46" t="s">
        <v>101</v>
      </c>
      <c r="C30" s="50" t="s">
        <v>102</v>
      </c>
      <c r="D30" s="50" t="s">
        <v>83</v>
      </c>
    </row>
    <row r="31" spans="2:4" x14ac:dyDescent="0.2">
      <c r="B31" s="46" t="s">
        <v>151</v>
      </c>
      <c r="C31" s="50"/>
      <c r="D31" s="50"/>
    </row>
    <row r="32" spans="2:4" ht="25.5" x14ac:dyDescent="0.2">
      <c r="B32" s="46" t="s">
        <v>152</v>
      </c>
      <c r="C32" s="50"/>
      <c r="D32" s="50"/>
    </row>
    <row r="33" spans="2:4" ht="25.5" x14ac:dyDescent="0.2">
      <c r="B33" s="46" t="s">
        <v>103</v>
      </c>
      <c r="C33" s="50" t="s">
        <v>104</v>
      </c>
      <c r="D33" s="50" t="s">
        <v>100</v>
      </c>
    </row>
    <row r="34" spans="2:4" x14ac:dyDescent="0.2">
      <c r="B34" s="46" t="s">
        <v>153</v>
      </c>
      <c r="C34" s="50"/>
      <c r="D34" s="50"/>
    </row>
    <row r="35" spans="2:4" ht="25.5" x14ac:dyDescent="0.2">
      <c r="B35" s="46" t="s">
        <v>154</v>
      </c>
      <c r="C35" s="50"/>
      <c r="D35" s="50"/>
    </row>
    <row r="36" spans="2:4" ht="25.5" x14ac:dyDescent="0.2">
      <c r="B36" s="46" t="s">
        <v>105</v>
      </c>
      <c r="C36" s="46" t="s">
        <v>106</v>
      </c>
      <c r="D36" s="50"/>
    </row>
    <row r="37" spans="2:4" x14ac:dyDescent="0.2">
      <c r="B37" s="50" t="s">
        <v>107</v>
      </c>
      <c r="C37" s="46" t="s">
        <v>108</v>
      </c>
      <c r="D37" s="50" t="s">
        <v>83</v>
      </c>
    </row>
    <row r="38" spans="2:4" x14ac:dyDescent="0.2">
      <c r="B38" s="50"/>
      <c r="C38" s="46" t="s">
        <v>155</v>
      </c>
      <c r="D38" s="50"/>
    </row>
    <row r="39" spans="2:4" ht="25.5" x14ac:dyDescent="0.2">
      <c r="B39" s="50"/>
      <c r="C39" s="46" t="s">
        <v>156</v>
      </c>
      <c r="D39" s="50"/>
    </row>
    <row r="40" spans="2:4" ht="25.5" x14ac:dyDescent="0.2">
      <c r="B40" s="50"/>
      <c r="C40" s="46" t="s">
        <v>157</v>
      </c>
      <c r="D40" s="50"/>
    </row>
    <row r="41" spans="2:4" x14ac:dyDescent="0.2">
      <c r="B41" s="50"/>
      <c r="C41" s="47" t="s">
        <v>150</v>
      </c>
      <c r="D41" s="50"/>
    </row>
    <row r="42" spans="2:4" ht="38.25" x14ac:dyDescent="0.2">
      <c r="B42" s="50" t="s">
        <v>109</v>
      </c>
      <c r="C42" s="46" t="s">
        <v>110</v>
      </c>
      <c r="D42" s="50" t="s">
        <v>100</v>
      </c>
    </row>
    <row r="43" spans="2:4" x14ac:dyDescent="0.2">
      <c r="B43" s="50"/>
      <c r="C43" s="46" t="s">
        <v>158</v>
      </c>
      <c r="D43" s="50"/>
    </row>
    <row r="44" spans="2:4" x14ac:dyDescent="0.2">
      <c r="B44" s="50"/>
      <c r="C44" s="46" t="s">
        <v>159</v>
      </c>
      <c r="D44" s="50"/>
    </row>
    <row r="45" spans="2:4" x14ac:dyDescent="0.2">
      <c r="B45" s="50"/>
      <c r="C45" s="46" t="s">
        <v>160</v>
      </c>
      <c r="D45" s="50"/>
    </row>
    <row r="46" spans="2:4" x14ac:dyDescent="0.2">
      <c r="B46" s="50"/>
      <c r="C46" s="46" t="s">
        <v>161</v>
      </c>
      <c r="D46" s="50"/>
    </row>
    <row r="47" spans="2:4" ht="38.25" x14ac:dyDescent="0.2">
      <c r="B47" s="46" t="s">
        <v>111</v>
      </c>
      <c r="C47" s="46" t="s">
        <v>112</v>
      </c>
      <c r="D47" s="50"/>
    </row>
    <row r="48" spans="2:4" ht="51" x14ac:dyDescent="0.2">
      <c r="B48" s="50" t="s">
        <v>113</v>
      </c>
      <c r="C48" s="46" t="s">
        <v>114</v>
      </c>
      <c r="D48" s="50" t="s">
        <v>83</v>
      </c>
    </row>
    <row r="49" spans="2:4" ht="25.5" x14ac:dyDescent="0.2">
      <c r="B49" s="50"/>
      <c r="C49" s="46" t="s">
        <v>115</v>
      </c>
      <c r="D49" s="50"/>
    </row>
    <row r="50" spans="2:4" ht="25.5" x14ac:dyDescent="0.2">
      <c r="B50" s="46" t="s">
        <v>116</v>
      </c>
      <c r="C50" s="46" t="s">
        <v>112</v>
      </c>
      <c r="D50" s="46" t="s">
        <v>100</v>
      </c>
    </row>
    <row r="51" spans="2:4" ht="63.75" x14ac:dyDescent="0.2">
      <c r="B51" s="46" t="s">
        <v>117</v>
      </c>
      <c r="C51" s="46" t="s">
        <v>118</v>
      </c>
      <c r="D51" s="46" t="s">
        <v>83</v>
      </c>
    </row>
    <row r="52" spans="2:4" ht="25.5" x14ac:dyDescent="0.2">
      <c r="B52" s="50" t="s">
        <v>119</v>
      </c>
      <c r="C52" s="46" t="s">
        <v>120</v>
      </c>
      <c r="D52" s="50" t="s">
        <v>100</v>
      </c>
    </row>
    <row r="53" spans="2:4" ht="38.25" x14ac:dyDescent="0.2">
      <c r="B53" s="50"/>
      <c r="C53" s="46" t="s">
        <v>121</v>
      </c>
      <c r="D53" s="50"/>
    </row>
    <row r="54" spans="2:4" ht="25.5" x14ac:dyDescent="0.2">
      <c r="B54" s="46" t="s">
        <v>122</v>
      </c>
      <c r="C54" s="46" t="s">
        <v>112</v>
      </c>
      <c r="D54" s="50"/>
    </row>
    <row r="55" spans="2:4" ht="25.5" x14ac:dyDescent="0.2">
      <c r="B55" s="50" t="s">
        <v>123</v>
      </c>
      <c r="C55" s="46" t="s">
        <v>124</v>
      </c>
      <c r="D55" s="50"/>
    </row>
    <row r="56" spans="2:4" ht="25.5" x14ac:dyDescent="0.2">
      <c r="B56" s="50"/>
      <c r="C56" s="46" t="s">
        <v>125</v>
      </c>
      <c r="D56" s="50"/>
    </row>
    <row r="57" spans="2:4" ht="38.25" x14ac:dyDescent="0.2">
      <c r="B57" s="46" t="s">
        <v>126</v>
      </c>
      <c r="C57" s="46" t="s">
        <v>112</v>
      </c>
      <c r="D57" s="50"/>
    </row>
    <row r="58" spans="2:4" ht="63.75" x14ac:dyDescent="0.2">
      <c r="B58" s="46" t="s">
        <v>127</v>
      </c>
      <c r="C58" s="46" t="s">
        <v>128</v>
      </c>
      <c r="D58" s="46" t="s">
        <v>129</v>
      </c>
    </row>
    <row r="59" spans="2:4" ht="25.5" x14ac:dyDescent="0.2">
      <c r="B59" s="46" t="s">
        <v>130</v>
      </c>
      <c r="C59" s="46" t="s">
        <v>112</v>
      </c>
      <c r="D59" s="50" t="s">
        <v>100</v>
      </c>
    </row>
    <row r="60" spans="2:4" ht="25.5" x14ac:dyDescent="0.2">
      <c r="B60" s="46" t="s">
        <v>131</v>
      </c>
      <c r="C60" s="46" t="s">
        <v>132</v>
      </c>
      <c r="D60" s="50"/>
    </row>
    <row r="61" spans="2:4" ht="38.25" x14ac:dyDescent="0.2">
      <c r="B61" s="46" t="s">
        <v>133</v>
      </c>
      <c r="C61" s="46" t="s">
        <v>134</v>
      </c>
      <c r="D61" s="50"/>
    </row>
    <row r="62" spans="2:4" ht="51" x14ac:dyDescent="0.2">
      <c r="B62" s="46" t="s">
        <v>135</v>
      </c>
      <c r="C62" s="46" t="s">
        <v>134</v>
      </c>
      <c r="D62" s="50"/>
    </row>
    <row r="63" spans="2:4" ht="38.25" x14ac:dyDescent="0.2">
      <c r="B63" s="46" t="s">
        <v>136</v>
      </c>
      <c r="C63" s="46" t="s">
        <v>137</v>
      </c>
      <c r="D63" s="46" t="s">
        <v>138</v>
      </c>
    </row>
    <row r="64" spans="2:4" ht="25.5" x14ac:dyDescent="0.2">
      <c r="B64" s="46" t="s">
        <v>139</v>
      </c>
      <c r="C64" s="46" t="s">
        <v>140</v>
      </c>
      <c r="D64" s="46" t="s">
        <v>83</v>
      </c>
    </row>
    <row r="65" spans="2:4" ht="25.5" x14ac:dyDescent="0.2">
      <c r="B65" s="46" t="s">
        <v>141</v>
      </c>
      <c r="C65" s="46" t="s">
        <v>142</v>
      </c>
      <c r="D65" s="50" t="s">
        <v>100</v>
      </c>
    </row>
    <row r="66" spans="2:4" ht="25.5" x14ac:dyDescent="0.2">
      <c r="B66" s="46" t="s">
        <v>143</v>
      </c>
      <c r="C66" s="46" t="s">
        <v>144</v>
      </c>
      <c r="D66" s="50"/>
    </row>
    <row r="67" spans="2:4" ht="25.5" x14ac:dyDescent="0.2">
      <c r="B67" s="46" t="s">
        <v>145</v>
      </c>
      <c r="C67" s="46" t="s">
        <v>146</v>
      </c>
      <c r="D67" s="50"/>
    </row>
    <row r="68" spans="2:4" ht="38.25" x14ac:dyDescent="0.2">
      <c r="B68" s="46" t="s">
        <v>147</v>
      </c>
      <c r="C68" s="46" t="s">
        <v>148</v>
      </c>
      <c r="D68" s="50"/>
    </row>
    <row r="69" spans="2:4" x14ac:dyDescent="0.2">
      <c r="B69" s="44"/>
    </row>
    <row r="70" spans="2:4" x14ac:dyDescent="0.2">
      <c r="B70" s="48"/>
    </row>
  </sheetData>
  <mergeCells count="30">
    <mergeCell ref="B14:D14"/>
    <mergeCell ref="B15:D15"/>
    <mergeCell ref="B16:D16"/>
    <mergeCell ref="B17:D17"/>
    <mergeCell ref="B18:D18"/>
    <mergeCell ref="B4:D4"/>
    <mergeCell ref="D59:D62"/>
    <mergeCell ref="D65:D68"/>
    <mergeCell ref="B2:D2"/>
    <mergeCell ref="B6:D6"/>
    <mergeCell ref="B8:D8"/>
    <mergeCell ref="B9:D9"/>
    <mergeCell ref="B10:D10"/>
    <mergeCell ref="B11:D11"/>
    <mergeCell ref="B12:D12"/>
    <mergeCell ref="B13:D13"/>
    <mergeCell ref="B42:B46"/>
    <mergeCell ref="D42:D47"/>
    <mergeCell ref="B48:B49"/>
    <mergeCell ref="D48:D49"/>
    <mergeCell ref="B52:B53"/>
    <mergeCell ref="D52:D57"/>
    <mergeCell ref="B55:B56"/>
    <mergeCell ref="D21:D28"/>
    <mergeCell ref="C30:C32"/>
    <mergeCell ref="D30:D32"/>
    <mergeCell ref="C33:C35"/>
    <mergeCell ref="D33:D36"/>
    <mergeCell ref="B37:B41"/>
    <mergeCell ref="D37:D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6752B-0B10-4303-B0F1-899EB87C15A7}">
  <dimension ref="A1:BE902"/>
  <sheetViews>
    <sheetView topLeftCell="B4" workbookViewId="0">
      <selection activeCell="K8" sqref="K8"/>
    </sheetView>
  </sheetViews>
  <sheetFormatPr baseColWidth="10" defaultColWidth="11.42578125" defaultRowHeight="15" x14ac:dyDescent="0.25"/>
  <cols>
    <col min="1" max="1" width="13.28515625" style="1" customWidth="1"/>
    <col min="2" max="2" width="11.5703125" style="1" bestFit="1" customWidth="1"/>
    <col min="3" max="3" width="12.28515625" style="1" bestFit="1" customWidth="1"/>
    <col min="4" max="4" width="21.7109375" style="1" customWidth="1"/>
    <col min="5" max="5" width="19.7109375" style="1" bestFit="1" customWidth="1"/>
    <col min="6" max="6" width="21.7109375" style="1" customWidth="1"/>
    <col min="7" max="7" width="20.7109375" style="1" bestFit="1" customWidth="1"/>
    <col min="8" max="8" width="20.7109375" style="1" customWidth="1"/>
    <col min="9" max="9" width="19" style="1" bestFit="1" customWidth="1"/>
    <col min="10" max="10" width="20.7109375" style="1" customWidth="1"/>
    <col min="11" max="11" width="16.5703125" style="1" bestFit="1" customWidth="1"/>
    <col min="12" max="12" width="18.7109375" style="1" bestFit="1" customWidth="1"/>
    <col min="13" max="13" width="18.7109375" style="1" customWidth="1"/>
    <col min="14" max="14" width="46" style="1" customWidth="1"/>
    <col min="15" max="22" width="10.7109375" style="1" customWidth="1"/>
    <col min="23" max="23" width="13.5703125" style="12" bestFit="1" customWidth="1"/>
    <col min="24" max="24" width="21" style="1" bestFit="1" customWidth="1"/>
    <col min="25" max="25" width="11.7109375" style="1" customWidth="1"/>
    <col min="26" max="26" width="12.7109375" style="1" bestFit="1" customWidth="1"/>
    <col min="27" max="28" width="9.7109375" style="1" customWidth="1"/>
    <col min="29" max="29" width="18.42578125" style="1" bestFit="1" customWidth="1"/>
    <col min="30" max="31" width="9.7109375" style="1" customWidth="1"/>
    <col min="32" max="32" width="18.42578125" style="1" bestFit="1" customWidth="1"/>
    <col min="33" max="33" width="14.7109375" style="1" customWidth="1"/>
    <col min="34" max="35" width="9.7109375" style="1" customWidth="1"/>
    <col min="36" max="36" width="14" style="12" bestFit="1" customWidth="1"/>
    <col min="37" max="37" width="13.7109375" style="1" customWidth="1"/>
    <col min="38" max="41" width="9.7109375" style="1" customWidth="1"/>
    <col min="42" max="42" width="12.5703125" style="1" customWidth="1"/>
    <col min="43" max="45" width="9.7109375" style="1" customWidth="1"/>
    <col min="46" max="46" width="10.7109375" style="1" customWidth="1"/>
    <col min="47" max="47" width="12.7109375" style="1" bestFit="1" customWidth="1"/>
    <col min="48" max="48" width="12.7109375" style="1" customWidth="1"/>
    <col min="49" max="49" width="15.5703125" style="1" bestFit="1" customWidth="1"/>
    <col min="50" max="50" width="15.5703125" style="1" customWidth="1"/>
    <col min="51" max="52" width="14.5703125" style="1" customWidth="1"/>
    <col min="53" max="53" width="18.28515625" style="1" bestFit="1" customWidth="1"/>
    <col min="54" max="54" width="18.28515625" style="1" customWidth="1"/>
    <col min="55" max="56" width="15.5703125" style="12" bestFit="1" customWidth="1"/>
    <col min="57" max="16384" width="11.42578125" style="1"/>
  </cols>
  <sheetData>
    <row r="1" spans="1:57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</row>
    <row r="2" spans="1:57" s="2" customFormat="1" ht="15.75" customHeight="1" x14ac:dyDescent="0.25">
      <c r="W2" s="3"/>
      <c r="AJ2" s="3"/>
      <c r="BC2" s="3"/>
      <c r="BD2" s="3"/>
    </row>
    <row r="3" spans="1:57" s="2" customFormat="1" ht="15.75" customHeight="1" x14ac:dyDescent="0.25">
      <c r="A3" s="56" t="s">
        <v>1</v>
      </c>
      <c r="B3" s="56"/>
      <c r="C3" s="57">
        <v>45291</v>
      </c>
      <c r="D3" s="57"/>
      <c r="W3" s="3"/>
      <c r="AJ3" s="3"/>
      <c r="BC3" s="3"/>
      <c r="BD3" s="3"/>
    </row>
    <row r="4" spans="1:57" s="4" customFormat="1" ht="15.75" customHeight="1" x14ac:dyDescent="0.25">
      <c r="O4" s="4" t="s">
        <v>2</v>
      </c>
      <c r="P4" s="4" t="s">
        <v>3</v>
      </c>
      <c r="Q4" s="4" t="s">
        <v>4</v>
      </c>
      <c r="W4" s="5"/>
      <c r="AJ4" s="5"/>
      <c r="BC4" s="5"/>
      <c r="BD4" s="5"/>
    </row>
    <row r="5" spans="1:57" ht="45" customHeight="1" x14ac:dyDescent="0.25">
      <c r="A5" s="58" t="s">
        <v>5</v>
      </c>
      <c r="B5" s="58" t="s">
        <v>6</v>
      </c>
      <c r="C5" s="58" t="s">
        <v>7</v>
      </c>
      <c r="D5" s="58" t="s">
        <v>8</v>
      </c>
      <c r="E5" s="58" t="s">
        <v>9</v>
      </c>
      <c r="F5" s="58" t="s">
        <v>10</v>
      </c>
      <c r="G5" s="58" t="s">
        <v>11</v>
      </c>
      <c r="H5" s="58" t="s">
        <v>12</v>
      </c>
      <c r="I5" s="59" t="s">
        <v>13</v>
      </c>
      <c r="J5" s="59"/>
      <c r="K5" s="59" t="s">
        <v>14</v>
      </c>
      <c r="L5" s="59"/>
      <c r="M5" s="58" t="s">
        <v>15</v>
      </c>
      <c r="N5" s="58" t="s">
        <v>16</v>
      </c>
      <c r="O5" s="59" t="s">
        <v>17</v>
      </c>
      <c r="P5" s="59"/>
      <c r="Q5" s="59"/>
      <c r="R5" s="59"/>
      <c r="S5" s="59"/>
      <c r="T5" s="59"/>
      <c r="U5" s="59"/>
      <c r="V5" s="6">
        <v>0.3</v>
      </c>
      <c r="W5" s="58" t="s">
        <v>18</v>
      </c>
      <c r="X5" s="7" t="s">
        <v>19</v>
      </c>
      <c r="Y5" s="8">
        <v>0.2</v>
      </c>
      <c r="Z5" s="60" t="s">
        <v>20</v>
      </c>
      <c r="AA5" s="58" t="s">
        <v>21</v>
      </c>
      <c r="AB5" s="58"/>
      <c r="AC5" s="58"/>
      <c r="AD5" s="58"/>
      <c r="AE5" s="58"/>
      <c r="AF5" s="58"/>
      <c r="AG5" s="58"/>
      <c r="AH5" s="58"/>
      <c r="AI5" s="6">
        <v>0.2</v>
      </c>
      <c r="AJ5" s="60" t="s">
        <v>22</v>
      </c>
      <c r="AK5" s="62" t="s">
        <v>23</v>
      </c>
      <c r="AL5" s="62"/>
      <c r="AM5" s="62"/>
      <c r="AN5" s="62"/>
      <c r="AO5" s="9">
        <v>0.1</v>
      </c>
      <c r="AP5" s="60" t="s">
        <v>24</v>
      </c>
      <c r="AQ5" s="58" t="s">
        <v>25</v>
      </c>
      <c r="AR5" s="58"/>
      <c r="AS5" s="58"/>
      <c r="AT5" s="6">
        <v>0.1</v>
      </c>
      <c r="AU5" s="60" t="s">
        <v>26</v>
      </c>
      <c r="AV5" s="60" t="s">
        <v>70</v>
      </c>
      <c r="AW5" s="60" t="s">
        <v>27</v>
      </c>
      <c r="AX5" s="60" t="s">
        <v>28</v>
      </c>
      <c r="AY5" s="60" t="s">
        <v>29</v>
      </c>
      <c r="AZ5" s="60" t="s">
        <v>30</v>
      </c>
      <c r="BA5" s="60" t="s">
        <v>31</v>
      </c>
      <c r="BB5" s="60" t="s">
        <v>32</v>
      </c>
      <c r="BC5" s="60" t="s">
        <v>33</v>
      </c>
      <c r="BD5" s="60" t="s">
        <v>34</v>
      </c>
    </row>
    <row r="6" spans="1:57" ht="110.25" customHeight="1" x14ac:dyDescent="0.25">
      <c r="A6" s="58"/>
      <c r="B6" s="58"/>
      <c r="C6" s="58"/>
      <c r="D6" s="58"/>
      <c r="E6" s="58"/>
      <c r="F6" s="58"/>
      <c r="G6" s="58"/>
      <c r="H6" s="58"/>
      <c r="I6" s="58" t="s">
        <v>35</v>
      </c>
      <c r="J6" s="58" t="s">
        <v>36</v>
      </c>
      <c r="K6" s="58" t="s">
        <v>37</v>
      </c>
      <c r="L6" s="58" t="s">
        <v>38</v>
      </c>
      <c r="M6" s="58"/>
      <c r="N6" s="58"/>
      <c r="O6" s="61" t="s">
        <v>39</v>
      </c>
      <c r="P6" s="61"/>
      <c r="Q6" s="61" t="s">
        <v>40</v>
      </c>
      <c r="R6" s="61"/>
      <c r="S6" s="61" t="s">
        <v>41</v>
      </c>
      <c r="T6" s="61"/>
      <c r="U6" s="61" t="s">
        <v>42</v>
      </c>
      <c r="V6" s="61"/>
      <c r="W6" s="58"/>
      <c r="X6" s="61" t="s">
        <v>43</v>
      </c>
      <c r="Y6" s="61"/>
      <c r="Z6" s="60"/>
      <c r="AA6" s="61" t="s">
        <v>44</v>
      </c>
      <c r="AB6" s="61"/>
      <c r="AC6" s="58" t="s">
        <v>45</v>
      </c>
      <c r="AD6" s="61" t="s">
        <v>46</v>
      </c>
      <c r="AE6" s="61"/>
      <c r="AF6" s="58" t="s">
        <v>47</v>
      </c>
      <c r="AG6" s="58" t="s">
        <v>48</v>
      </c>
      <c r="AH6" s="61" t="s">
        <v>49</v>
      </c>
      <c r="AI6" s="61"/>
      <c r="AJ6" s="60"/>
      <c r="AK6" s="58" t="s">
        <v>23</v>
      </c>
      <c r="AL6" s="61" t="s">
        <v>50</v>
      </c>
      <c r="AM6" s="61"/>
      <c r="AN6" s="61" t="s">
        <v>51</v>
      </c>
      <c r="AO6" s="61"/>
      <c r="AP6" s="60"/>
      <c r="AQ6" s="61" t="s">
        <v>52</v>
      </c>
      <c r="AR6" s="61"/>
      <c r="AS6" s="61" t="s">
        <v>53</v>
      </c>
      <c r="AT6" s="61"/>
      <c r="AU6" s="60"/>
      <c r="AV6" s="60"/>
      <c r="AW6" s="60"/>
      <c r="AX6" s="60"/>
      <c r="AY6" s="60"/>
      <c r="AZ6" s="60"/>
      <c r="BA6" s="60"/>
      <c r="BB6" s="60"/>
      <c r="BC6" s="60"/>
      <c r="BD6" s="60"/>
    </row>
    <row r="7" spans="1:57" s="12" customForma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10">
        <f>+[1]Hoja3!B3</f>
        <v>0.64419023354973359</v>
      </c>
      <c r="P7" s="11">
        <f>$V$5*O7</f>
        <v>0.19325707006492007</v>
      </c>
      <c r="Q7" s="10">
        <f>+[1]Hoja3!B4</f>
        <v>0.67150975015017289</v>
      </c>
      <c r="R7" s="11">
        <f>$V$5*Q7</f>
        <v>0.20145292504505186</v>
      </c>
      <c r="S7" s="10">
        <f>+[1]Hoja3!B5</f>
        <v>0.67635065768079483</v>
      </c>
      <c r="T7" s="11">
        <f>$V$5*S7</f>
        <v>0.20290519730423845</v>
      </c>
      <c r="U7" s="10">
        <f>+[1]Hoja3!B6</f>
        <v>0.70441464616435168</v>
      </c>
      <c r="V7" s="11">
        <f>$V$5*U7</f>
        <v>0.21132439384930549</v>
      </c>
      <c r="W7" s="58"/>
      <c r="X7" s="11">
        <v>1</v>
      </c>
      <c r="Y7" s="11">
        <f>Y5*X7</f>
        <v>0.2</v>
      </c>
      <c r="Z7" s="60"/>
      <c r="AA7" s="11">
        <v>1</v>
      </c>
      <c r="AB7" s="11">
        <f>AI5*AA7</f>
        <v>0.2</v>
      </c>
      <c r="AC7" s="58"/>
      <c r="AD7" s="11">
        <v>0.5</v>
      </c>
      <c r="AE7" s="11">
        <f>AI5*AD7</f>
        <v>0.1</v>
      </c>
      <c r="AF7" s="58"/>
      <c r="AG7" s="58"/>
      <c r="AH7" s="11">
        <v>0.5</v>
      </c>
      <c r="AI7" s="11">
        <f>AI5*AH7</f>
        <v>0.1</v>
      </c>
      <c r="AJ7" s="60"/>
      <c r="AK7" s="58"/>
      <c r="AL7" s="11">
        <v>1</v>
      </c>
      <c r="AM7" s="11">
        <f>$AO$5*AL7</f>
        <v>0.1</v>
      </c>
      <c r="AN7" s="11">
        <v>0.4</v>
      </c>
      <c r="AO7" s="11">
        <f>$AO$5*AN7</f>
        <v>4.0000000000000008E-2</v>
      </c>
      <c r="AP7" s="60"/>
      <c r="AQ7" s="63">
        <v>0.5</v>
      </c>
      <c r="AR7" s="63">
        <f>$AT$5*AQ7</f>
        <v>0.05</v>
      </c>
      <c r="AS7" s="63">
        <v>0.5</v>
      </c>
      <c r="AT7" s="63">
        <f>$AT$5*AS7</f>
        <v>0.05</v>
      </c>
      <c r="AU7" s="60"/>
      <c r="AV7" s="60"/>
      <c r="AW7" s="60"/>
      <c r="AX7" s="60"/>
      <c r="AY7" s="60"/>
      <c r="AZ7" s="60"/>
      <c r="BA7" s="60"/>
      <c r="BB7" s="60"/>
      <c r="BC7" s="60"/>
      <c r="BD7" s="60"/>
    </row>
    <row r="8" spans="1:57" s="35" customFormat="1" x14ac:dyDescent="0.25">
      <c r="A8" s="13"/>
      <c r="B8" s="14"/>
      <c r="C8" s="15"/>
      <c r="D8" s="16"/>
      <c r="E8" s="16"/>
      <c r="F8" s="17"/>
      <c r="G8" s="17"/>
      <c r="H8" s="65">
        <f t="shared" ref="H8:H72" si="0">F8+G8</f>
        <v>0</v>
      </c>
      <c r="I8" s="17"/>
      <c r="J8" s="17"/>
      <c r="K8" s="42">
        <f>F8-I8</f>
        <v>0</v>
      </c>
      <c r="L8" s="42">
        <f>G8-J8</f>
        <v>0</v>
      </c>
      <c r="M8" s="42">
        <f>K8+L8</f>
        <v>0</v>
      </c>
      <c r="N8" s="13"/>
      <c r="O8" s="18" t="str">
        <f>+IF(OR($N8=Listas!$A$3,$N8=Listas!$A$4,$N8=Listas!$A$5,$N8=Listas!$A$6),"N/A",IF(AND((DAYS360(C8,$C$3))&gt;90,(DAYS360(C8,$C$3))&lt;360),"SI","NO"))</f>
        <v>NO</v>
      </c>
      <c r="P8" s="19">
        <f t="shared" ref="P8:P71" si="1">IF((O8=$O$4),$P$7,0)</f>
        <v>0</v>
      </c>
      <c r="Q8" s="18" t="str">
        <f>+IF(OR($N8=Listas!$A$3,$N8=Listas!$A$4,$N8=Listas!$A$5,$N8=Listas!$A$6),"N/A",IF(AND((DAYS360(C8,$C$3))&gt;=360,(DAYS360(C8,$C$3))&lt;=1800),"SI","NO"))</f>
        <v>NO</v>
      </c>
      <c r="R8" s="19">
        <f t="shared" ref="R8:R71" si="2">IF((Q8=$O$4),$R$7,0)</f>
        <v>0</v>
      </c>
      <c r="S8" s="18" t="str">
        <f>+IF(OR($N8=Listas!$A$3,$N8=Listas!$A$4,$N8=Listas!$A$5,$N8=Listas!$A$6),"N/A",IF(AND((DAYS360(C8,$C$3))&gt;1800,(DAYS360(C8,$C$3))&lt;=3600),"SI","NO"))</f>
        <v>NO</v>
      </c>
      <c r="T8" s="19">
        <f t="shared" ref="T8:T71" si="3">IF((S8=$O$4),$T$7,0)</f>
        <v>0</v>
      </c>
      <c r="U8" s="18" t="str">
        <f>+IF(OR($N8=Listas!$A$3,$N8=Listas!$A$4,$N8=Listas!$A$5,$N8=Listas!$A$6),"N/A",IF((DAYS360(C8,$C$3))&gt;3600,"SI","NO"))</f>
        <v>SI</v>
      </c>
      <c r="V8" s="20">
        <f t="shared" ref="V8:V71" si="4">IF((U8=$O$4),$V$7,0)</f>
        <v>0.21132439384930549</v>
      </c>
      <c r="W8" s="21">
        <f>+IF(OR($N8=Listas!$A$3,$N8=Listas!$A$4,$N8=Listas!$A$5,$N8=Listas!$A$6),"",P8+R8+T8+V8)</f>
        <v>0.21132439384930549</v>
      </c>
      <c r="X8" s="22"/>
      <c r="Y8" s="19">
        <f t="shared" ref="Y8:Y71" si="5">IF(AND(DAYS360(C8,$C$3)&lt;=90,X8="NO"),0,IF(AND(DAYS360(C8,$C$3)&gt;90,X8="NO"),$Y$7,0))</f>
        <v>0</v>
      </c>
      <c r="Z8" s="21">
        <f>+IF(OR($N8=Listas!$A$3,$N8=Listas!$A$4,$N8=Listas!$A$5,$N8=Listas!$A$6),"",Y8)</f>
        <v>0</v>
      </c>
      <c r="AA8" s="22"/>
      <c r="AB8" s="23">
        <f>+IF(OR($N8=Listas!$A$3,$N8=Listas!$A$4,$N8=Listas!$A$5,$N8=Listas!$A$6),"",IF(AND(DAYS360(C8,$C$3)&lt;=90,AA8="NO"),0,IF(AND(DAYS360(C8,$C$3)&gt;90,AA8="NO"),$AB$7,0)))</f>
        <v>0</v>
      </c>
      <c r="AC8" s="17"/>
      <c r="AD8" s="22"/>
      <c r="AE8" s="23">
        <f>+IF(OR($N8=Listas!$A$3,$N8=Listas!$A$4,$N8=Listas!$A$5,$N8=Listas!$A$6),"",IF(AND(DAYS360(C8,$C$3)&lt;=90,AD8="SI"),0,IF(AND(DAYS360(C8,$C$3)&gt;90,AD8="SI"),$AE$7,0)))</f>
        <v>0</v>
      </c>
      <c r="AF8" s="17"/>
      <c r="AG8" s="24" t="str">
        <f>IFERROR((AF8/AC8),"")</f>
        <v/>
      </c>
      <c r="AH8" s="22"/>
      <c r="AI8" s="23">
        <f>+IF(OR($N8=Listas!$A$3,$N8=Listas!$A$4,$N8=Listas!$A$5,$N8=Listas!$A$6),"",IF(AND(DAYS360(C8,$C$3)&lt;=90,AH8="SI"),0,IF(AND(DAYS360(C8,$C$3)&gt;90,AH8="SI"),$AI$7,0)))</f>
        <v>0</v>
      </c>
      <c r="AJ8" s="25">
        <f>+IF(OR($N8=Listas!$A$3,$N8=Listas!$A$4,$N8=Listas!$A$5,$N8=Listas!$A$6),"",AB8+AE8+AI8)</f>
        <v>0</v>
      </c>
      <c r="AK8" s="26" t="str">
        <f>+IFERROR(((I8/F8)),"")</f>
        <v/>
      </c>
      <c r="AL8" s="27" t="str">
        <f>+IF(AK8&lt;=50%,"SI",IF(AK8="","","NO"))</f>
        <v/>
      </c>
      <c r="AM8" s="23">
        <f>+IF(OR($N8=Listas!$A$3,$N8=Listas!$A$4,$N8=Listas!$A$5,$N8=Listas!$A$6),"",IF(AND(DAYS360(C8,$C$3)&lt;=90,AL8="SI"),0,IF(AND(DAYS360(C8,$C$3)&gt;90,AL8="SI"),$AM$7,0)))</f>
        <v>0</v>
      </c>
      <c r="AN8" s="27" t="str">
        <f>+IF(AL8="SI","NO",IF(AL8="","","SI"))</f>
        <v/>
      </c>
      <c r="AO8" s="23">
        <f>+IF(OR($N8=Listas!$A$3,$N8=Listas!$A$4,$N8=Listas!$A$5,$N8=Listas!$A$6),"",IF(AND(DAYS360(C8,$C$3)&lt;=90,AN8="SI"),0,IF(AND(DAYS360(C8,$C$3)&gt;90,AN8="SI"),$AO$7,0)))</f>
        <v>0</v>
      </c>
      <c r="AP8" s="28">
        <f>+IF(OR($N8=Listas!$A$3,$N8=Listas!$A$4,$N8=Listas!$A$5,$N8=[1]Hoja2!$A$6),"",AM8+AO8)</f>
        <v>0</v>
      </c>
      <c r="AQ8" s="22"/>
      <c r="AR8" s="23">
        <f>+IF(OR($N8=Listas!$A$3,$N8=Listas!$A$4,$N8=Listas!$A$5,$N8=Listas!$A$6),"",IF(AND(DAYS360(C8,$C$3)&lt;=90,AQ8="SI"),0,IF(AND(DAYS360(C8,$C$3)&gt;90,AQ8="SI"),$AR$7,0)))</f>
        <v>0</v>
      </c>
      <c r="AS8" s="22"/>
      <c r="AT8" s="23">
        <f>+IF(OR($N8=Listas!$A$3,$N8=Listas!$A$4,$N8=Listas!$A$5,$N8=Listas!$A$6),"",IF(AND(DAYS360(C8,$C$3)&lt;=90,AS8="SI"),0,IF(AND(DAYS360(C8,$C$3)&gt;90,AS8="SI"),$AT$7,0)))</f>
        <v>0</v>
      </c>
      <c r="AU8" s="21">
        <f>+IF(OR($N8=Listas!$A$3,$N8=Listas!$A$4,$N8=Listas!$A$5,$N8=Listas!$A$6),"",AR8+AT8)</f>
        <v>0</v>
      </c>
      <c r="AV8" s="29">
        <f>+IF(OR($N8=Listas!$A$3,$N8=Listas!$A$4,$N8=Listas!$A$5,$N8=Listas!$A$6),"",W8+Z8+AJ8+AP8+AU8)</f>
        <v>0.21132439384930549</v>
      </c>
      <c r="AW8" s="30">
        <f>+IF(OR($N8=Listas!$A$3,$N8=Listas!$A$4,$N8=Listas!$A$5,$N8=Listas!$A$6),"",K8*(1-AV8))</f>
        <v>0</v>
      </c>
      <c r="AX8" s="30">
        <f>+IF(OR($N8=Listas!$A$3,$N8=Listas!$A$4,$N8=Listas!$A$5,$N8=Listas!$A$6),"",L8*(1-AV8))</f>
        <v>0</v>
      </c>
      <c r="AY8" s="31"/>
      <c r="AZ8" s="32"/>
      <c r="BA8" s="30">
        <f>+IF(OR($N8=Listas!$A$3,$N8=Listas!$A$4,$N8=Listas!$A$5,$N8=Listas!$A$6),"",IF(AV8=0,AW8,(-PV(AY8,AZ8,,AW8,0))))</f>
        <v>0</v>
      </c>
      <c r="BB8" s="30">
        <f>+IF(OR($N8=Listas!$A$3,$N8=Listas!$A$4,$N8=Listas!$A$5,$N8=Listas!$A$6),"",IF(AV8=0,AX8,(-PV(AY8,AZ8,,AX8,0))))</f>
        <v>0</v>
      </c>
      <c r="BC8" s="33">
        <f>++IF(OR($N8=Listas!$A$3,$N8=Listas!$A$4,$N8=Listas!$A$5,$N8=Listas!$A$6),"",K8-BA8)</f>
        <v>0</v>
      </c>
      <c r="BD8" s="33">
        <f>++IF(OR($N8=Listas!$A$3,$N8=Listas!$A$4,$N8=Listas!$A$5,$N8=Listas!$A$6),"",L8-BB8)</f>
        <v>0</v>
      </c>
      <c r="BE8" s="34"/>
    </row>
    <row r="9" spans="1:57" s="35" customFormat="1" x14ac:dyDescent="0.25">
      <c r="A9" s="13"/>
      <c r="B9" s="14"/>
      <c r="C9" s="15"/>
      <c r="D9" s="16"/>
      <c r="E9" s="16"/>
      <c r="F9" s="17"/>
      <c r="G9" s="17"/>
      <c r="H9" s="65">
        <f t="shared" si="0"/>
        <v>0</v>
      </c>
      <c r="I9" s="17"/>
      <c r="J9" s="17"/>
      <c r="K9" s="42">
        <f t="shared" ref="K9:L72" si="6">F9-I9</f>
        <v>0</v>
      </c>
      <c r="L9" s="42">
        <f t="shared" si="6"/>
        <v>0</v>
      </c>
      <c r="M9" s="42">
        <f t="shared" ref="M9:M72" si="7">K9+L9</f>
        <v>0</v>
      </c>
      <c r="N9" s="13"/>
      <c r="O9" s="18" t="str">
        <f>+IF(OR($N9=Listas!$A$3,$N9=Listas!$A$4,$N9=Listas!$A$5,$N9=Listas!$A$6),"N/A",IF(AND((DAYS360(C9,$C$3))&gt;90,(DAYS360(C9,$C$3))&lt;360),"SI","NO"))</f>
        <v>NO</v>
      </c>
      <c r="P9" s="19">
        <f t="shared" si="1"/>
        <v>0</v>
      </c>
      <c r="Q9" s="18" t="str">
        <f>+IF(OR($N9=Listas!$A$3,$N9=Listas!$A$4,$N9=Listas!$A$5,$N9=Listas!$A$6),"N/A",IF(AND((DAYS360(C9,$C$3))&gt;=360,(DAYS360(C9,$C$3))&lt;=1800),"SI","NO"))</f>
        <v>NO</v>
      </c>
      <c r="R9" s="19">
        <f t="shared" si="2"/>
        <v>0</v>
      </c>
      <c r="S9" s="18" t="str">
        <f>+IF(OR($N9=Listas!$A$3,$N9=Listas!$A$4,$N9=Listas!$A$5,$N9=Listas!$A$6),"N/A",IF(AND((DAYS360(C9,$C$3))&gt;1800,(DAYS360(C9,$C$3))&lt;=3600),"SI","NO"))</f>
        <v>NO</v>
      </c>
      <c r="T9" s="19">
        <f t="shared" si="3"/>
        <v>0</v>
      </c>
      <c r="U9" s="18" t="str">
        <f>+IF(OR($N9=Listas!$A$3,$N9=Listas!$A$4,$N9=Listas!$A$5,$N9=Listas!$A$6),"N/A",IF((DAYS360(C9,$C$3))&gt;3600,"SI","NO"))</f>
        <v>SI</v>
      </c>
      <c r="V9" s="20">
        <f t="shared" si="4"/>
        <v>0.21132439384930549</v>
      </c>
      <c r="W9" s="21">
        <f>+IF(OR($N9=Listas!$A$3,$N9=Listas!$A$4,$N9=Listas!$A$5,$N9=Listas!$A$6),"",P9+R9+T9+V9)</f>
        <v>0.21132439384930549</v>
      </c>
      <c r="X9" s="22"/>
      <c r="Y9" s="19">
        <f t="shared" si="5"/>
        <v>0</v>
      </c>
      <c r="Z9" s="21">
        <f>+IF(OR($N9=Listas!$A$3,$N9=Listas!$A$4,$N9=Listas!$A$5,$N9=Listas!$A$6),"",Y9)</f>
        <v>0</v>
      </c>
      <c r="AA9" s="22"/>
      <c r="AB9" s="23">
        <f>+IF(OR($N9=Listas!$A$3,$N9=Listas!$A$4,$N9=Listas!$A$5,$N9=Listas!$A$6),"",IF(AND(DAYS360(C9,$C$3)&lt;=90,AA9="NO"),0,IF(AND(DAYS360(C9,$C$3)&gt;90,AA9="NO"),$AB$7,0)))</f>
        <v>0</v>
      </c>
      <c r="AC9" s="17"/>
      <c r="AD9" s="22"/>
      <c r="AE9" s="23">
        <f>+IF(OR($N9=Listas!$A$3,$N9=Listas!$A$4,$N9=Listas!$A$5,$N9=Listas!$A$6),"",IF(AND(DAYS360(C9,$C$3)&lt;=90,AD9="SI"),0,IF(AND(DAYS360(C9,$C$3)&gt;90,AD9="SI"),$AE$7,0)))</f>
        <v>0</v>
      </c>
      <c r="AF9" s="17"/>
      <c r="AG9" s="24" t="str">
        <f t="shared" ref="AG9:AG72" si="8">IFERROR((AF9/AC9),"")</f>
        <v/>
      </c>
      <c r="AH9" s="22"/>
      <c r="AI9" s="23">
        <f>+IF(OR($N9=Listas!$A$3,$N9=Listas!$A$4,$N9=Listas!$A$5,$N9=Listas!$A$6),"",IF(AND(DAYS360(C9,$C$3)&lt;=90,AH9="SI"),0,IF(AND(DAYS360(C9,$C$3)&gt;90,AH9="SI"),$AI$7,0)))</f>
        <v>0</v>
      </c>
      <c r="AJ9" s="25">
        <f>+IF(OR($N9=Listas!$A$3,$N9=Listas!$A$4,$N9=Listas!$A$5,$N9=Listas!$A$6),"",AB9+AE9+AI9)</f>
        <v>0</v>
      </c>
      <c r="AK9" s="26" t="str">
        <f t="shared" ref="AK9:AK72" si="9">+IFERROR(((I9/F9)),"")</f>
        <v/>
      </c>
      <c r="AL9" s="27" t="str">
        <f t="shared" ref="AL9:AL72" si="10">+IF(AK9&lt;=50%,"SI",IF(AK9="","","NO"))</f>
        <v/>
      </c>
      <c r="AM9" s="23">
        <f>+IF(OR($N9=Listas!$A$3,$N9=Listas!$A$4,$N9=Listas!$A$5,$N9=Listas!$A$6),"",IF(AND(DAYS360(C9,$C$3)&lt;=90,AL9="SI"),0,IF(AND(DAYS360(C9,$C$3)&gt;90,AL9="SI"),$AM$7,0)))</f>
        <v>0</v>
      </c>
      <c r="AN9" s="27" t="str">
        <f t="shared" ref="AN9:AN72" si="11">+IF(AL9="SI","NO",IF(AL9="","","SI"))</f>
        <v/>
      </c>
      <c r="AO9" s="23">
        <f>+IF(OR($N9=Listas!$A$3,$N9=Listas!$A$4,$N9=Listas!$A$5,$N9=Listas!$A$6),"",IF(AND(DAYS360(C9,$C$3)&lt;=90,AN9="SI"),0,IF(AND(DAYS360(C9,$C$3)&gt;90,AN9="SI"),$AO$7,0)))</f>
        <v>0</v>
      </c>
      <c r="AP9" s="28">
        <f>+IF(OR($N9=Listas!$A$3,$N9=Listas!$A$4,$N9=Listas!$A$5,$N9=[1]Hoja2!$A$6),"",AM9+AO9)</f>
        <v>0</v>
      </c>
      <c r="AQ9" s="22"/>
      <c r="AR9" s="23">
        <f>+IF(OR($N9=Listas!$A$3,$N9=Listas!$A$4,$N9=Listas!$A$5,$N9=Listas!$A$6),"",IF(AND(DAYS360(C9,$C$3)&lt;=90,AQ9="SI"),0,IF(AND(DAYS360(C9,$C$3)&gt;90,AQ9="SI"),$AR$7,0)))</f>
        <v>0</v>
      </c>
      <c r="AS9" s="22"/>
      <c r="AT9" s="23">
        <f>+IF(OR($N9=Listas!$A$3,$N9=Listas!$A$4,$N9=Listas!$A$5,$N9=Listas!$A$6),"",IF(AND(DAYS360(C9,$C$3)&lt;=90,AS9="SI"),0,IF(AND(DAYS360(C9,$C$3)&gt;90,AS9="SI"),$AT$7,0)))</f>
        <v>0</v>
      </c>
      <c r="AU9" s="21">
        <f>+IF(OR($N9=Listas!$A$3,$N9=Listas!$A$4,$N9=Listas!$A$5,$N9=Listas!$A$6),"",AR9+AT9)</f>
        <v>0</v>
      </c>
      <c r="AV9" s="29">
        <f>+IF(OR($N9=Listas!$A$3,$N9=Listas!$A$4,$N9=Listas!$A$5,$N9=Listas!$A$6),"",W9+Z9+AJ9+AP9+AU9)</f>
        <v>0.21132439384930549</v>
      </c>
      <c r="AW9" s="30">
        <f>+IF(OR($N9=Listas!$A$3,$N9=Listas!$A$4,$N9=Listas!$A$5,$N9=Listas!$A$6),"",K9*(1-AV9))</f>
        <v>0</v>
      </c>
      <c r="AX9" s="30">
        <f>+IF(OR($N9=Listas!$A$3,$N9=Listas!$A$4,$N9=Listas!$A$5,$N9=Listas!$A$6),"",L9*(1-AV9))</f>
        <v>0</v>
      </c>
      <c r="AY9" s="31"/>
      <c r="AZ9" s="32"/>
      <c r="BA9" s="30">
        <f>+IF(OR($N9=Listas!$A$3,$N9=Listas!$A$4,$N9=Listas!$A$5,$N9=Listas!$A$6),"",IF(AV9=0,AW9,(-PV(AY9,AZ9,,AW9,0))))</f>
        <v>0</v>
      </c>
      <c r="BB9" s="30">
        <f>+IF(OR($N9=Listas!$A$3,$N9=Listas!$A$4,$N9=Listas!$A$5,$N9=Listas!$A$6),"",IF(AV9=0,AX9,(-PV(AY9,AZ9,,AX9,0))))</f>
        <v>0</v>
      </c>
      <c r="BC9" s="33">
        <f>++IF(OR($N9=Listas!$A$3,$N9=Listas!$A$4,$N9=Listas!$A$5,$N9=Listas!$A$6),"",K9-BA9)</f>
        <v>0</v>
      </c>
      <c r="BD9" s="33">
        <f>++IF(OR($N9=Listas!$A$3,$N9=Listas!$A$4,$N9=Listas!$A$5,$N9=Listas!$A$6),"",L9-BB9)</f>
        <v>0</v>
      </c>
    </row>
    <row r="10" spans="1:57" s="35" customFormat="1" x14ac:dyDescent="0.25">
      <c r="A10" s="13"/>
      <c r="B10" s="14"/>
      <c r="C10" s="15"/>
      <c r="D10" s="16"/>
      <c r="E10" s="16"/>
      <c r="F10" s="17"/>
      <c r="G10" s="17"/>
      <c r="H10" s="65">
        <f t="shared" si="0"/>
        <v>0</v>
      </c>
      <c r="I10" s="17"/>
      <c r="J10" s="17"/>
      <c r="K10" s="42">
        <f t="shared" si="6"/>
        <v>0</v>
      </c>
      <c r="L10" s="42">
        <f t="shared" si="6"/>
        <v>0</v>
      </c>
      <c r="M10" s="42">
        <f t="shared" si="7"/>
        <v>0</v>
      </c>
      <c r="N10" s="13"/>
      <c r="O10" s="18" t="str">
        <f>+IF(OR($N10=Listas!$A$3,$N10=Listas!$A$4,$N10=Listas!$A$5,$N10=Listas!$A$6),"N/A",IF(AND((DAYS360(C10,$C$3))&gt;90,(DAYS360(C10,$C$3))&lt;360),"SI","NO"))</f>
        <v>NO</v>
      </c>
      <c r="P10" s="19">
        <f t="shared" si="1"/>
        <v>0</v>
      </c>
      <c r="Q10" s="18" t="str">
        <f>+IF(OR($N10=Listas!$A$3,$N10=Listas!$A$4,$N10=Listas!$A$5,$N10=Listas!$A$6),"N/A",IF(AND((DAYS360(C10,$C$3))&gt;=360,(DAYS360(C10,$C$3))&lt;=1800),"SI","NO"))</f>
        <v>NO</v>
      </c>
      <c r="R10" s="19">
        <f t="shared" si="2"/>
        <v>0</v>
      </c>
      <c r="S10" s="18" t="str">
        <f>+IF(OR($N10=Listas!$A$3,$N10=Listas!$A$4,$N10=Listas!$A$5,$N10=Listas!$A$6),"N/A",IF(AND((DAYS360(C10,$C$3))&gt;1800,(DAYS360(C10,$C$3))&lt;=3600),"SI","NO"))</f>
        <v>NO</v>
      </c>
      <c r="T10" s="19">
        <f t="shared" si="3"/>
        <v>0</v>
      </c>
      <c r="U10" s="18" t="str">
        <f>+IF(OR($N10=Listas!$A$3,$N10=Listas!$A$4,$N10=Listas!$A$5,$N10=Listas!$A$6),"N/A",IF((DAYS360(C10,$C$3))&gt;3600,"SI","NO"))</f>
        <v>SI</v>
      </c>
      <c r="V10" s="20">
        <f t="shared" si="4"/>
        <v>0.21132439384930549</v>
      </c>
      <c r="W10" s="21">
        <f>+IF(OR($N10=Listas!$A$3,$N10=Listas!$A$4,$N10=Listas!$A$5,$N10=Listas!$A$6),"",P10+R10+T10+V10)</f>
        <v>0.21132439384930549</v>
      </c>
      <c r="X10" s="22"/>
      <c r="Y10" s="19">
        <f t="shared" si="5"/>
        <v>0</v>
      </c>
      <c r="Z10" s="21">
        <f>+IF(OR($N10=Listas!$A$3,$N10=Listas!$A$4,$N10=Listas!$A$5,$N10=Listas!$A$6),"",Y10)</f>
        <v>0</v>
      </c>
      <c r="AA10" s="22"/>
      <c r="AB10" s="23">
        <f>+IF(OR($N10=Listas!$A$3,$N10=Listas!$A$4,$N10=Listas!$A$5,$N10=Listas!$A$6),"",IF(AND(DAYS360(C10,$C$3)&lt;=90,AA10="NO"),0,IF(AND(DAYS360(C10,$C$3)&gt;90,AA10="NO"),$AB$7,0)))</f>
        <v>0</v>
      </c>
      <c r="AC10" s="17"/>
      <c r="AD10" s="22"/>
      <c r="AE10" s="23">
        <f>+IF(OR($N10=Listas!$A$3,$N10=Listas!$A$4,$N10=Listas!$A$5,$N10=Listas!$A$6),"",IF(AND(DAYS360(C10,$C$3)&lt;=90,AD10="SI"),0,IF(AND(DAYS360(C10,$C$3)&gt;90,AD10="SI"),$AE$7,0)))</f>
        <v>0</v>
      </c>
      <c r="AF10" s="17"/>
      <c r="AG10" s="24" t="str">
        <f t="shared" si="8"/>
        <v/>
      </c>
      <c r="AH10" s="22"/>
      <c r="AI10" s="23">
        <f>+IF(OR($N10=Listas!$A$3,$N10=Listas!$A$4,$N10=Listas!$A$5,$N10=Listas!$A$6),"",IF(AND(DAYS360(C10,$C$3)&lt;=90,AH10="SI"),0,IF(AND(DAYS360(C10,$C$3)&gt;90,AH10="SI"),$AI$7,0)))</f>
        <v>0</v>
      </c>
      <c r="AJ10" s="25">
        <f>+IF(OR($N10=Listas!$A$3,$N10=Listas!$A$4,$N10=Listas!$A$5,$N10=Listas!$A$6),"",AB10+AE10+AI10)</f>
        <v>0</v>
      </c>
      <c r="AK10" s="26" t="str">
        <f t="shared" si="9"/>
        <v/>
      </c>
      <c r="AL10" s="27" t="str">
        <f t="shared" si="10"/>
        <v/>
      </c>
      <c r="AM10" s="23">
        <f>+IF(OR($N10=Listas!$A$3,$N10=Listas!$A$4,$N10=Listas!$A$5,$N10=Listas!$A$6),"",IF(AND(DAYS360(C10,$C$3)&lt;=90,AL10="SI"),0,IF(AND(DAYS360(C10,$C$3)&gt;90,AL10="SI"),$AM$7,0)))</f>
        <v>0</v>
      </c>
      <c r="AN10" s="27" t="str">
        <f t="shared" si="11"/>
        <v/>
      </c>
      <c r="AO10" s="23">
        <f>+IF(OR($N10=Listas!$A$3,$N10=Listas!$A$4,$N10=Listas!$A$5,$N10=Listas!$A$6),"",IF(AND(DAYS360(C10,$C$3)&lt;=90,AN10="SI"),0,IF(AND(DAYS360(C10,$C$3)&gt;90,AN10="SI"),$AO$7,0)))</f>
        <v>0</v>
      </c>
      <c r="AP10" s="28">
        <f>+IF(OR($N10=Listas!$A$3,$N10=Listas!$A$4,$N10=Listas!$A$5,$N10=[1]Hoja2!$A$6),"",AM10+AO10)</f>
        <v>0</v>
      </c>
      <c r="AQ10" s="22"/>
      <c r="AR10" s="23">
        <f>+IF(OR($N10=Listas!$A$3,$N10=Listas!$A$4,$N10=Listas!$A$5,$N10=Listas!$A$6),"",IF(AND(DAYS360(C10,$C$3)&lt;=90,AQ10="SI"),0,IF(AND(DAYS360(C10,$C$3)&gt;90,AQ10="SI"),$AR$7,0)))</f>
        <v>0</v>
      </c>
      <c r="AS10" s="22"/>
      <c r="AT10" s="23">
        <f>+IF(OR($N10=Listas!$A$3,$N10=Listas!$A$4,$N10=Listas!$A$5,$N10=Listas!$A$6),"",IF(AND(DAYS360(C10,$C$3)&lt;=90,AS10="SI"),0,IF(AND(DAYS360(C10,$C$3)&gt;90,AS10="SI"),$AT$7,0)))</f>
        <v>0</v>
      </c>
      <c r="AU10" s="21">
        <f>+IF(OR($N10=Listas!$A$3,$N10=Listas!$A$4,$N10=Listas!$A$5,$N10=Listas!$A$6),"",AR10+AT10)</f>
        <v>0</v>
      </c>
      <c r="AV10" s="29">
        <f>+IF(OR($N10=Listas!$A$3,$N10=Listas!$A$4,$N10=Listas!$A$5,$N10=Listas!$A$6),"",W10+Z10+AJ10+AP10+AU10)</f>
        <v>0.21132439384930549</v>
      </c>
      <c r="AW10" s="30">
        <f>+IF(OR($N10=Listas!$A$3,$N10=Listas!$A$4,$N10=Listas!$A$5,$N10=Listas!$A$6),"",K10*(1-AV10))</f>
        <v>0</v>
      </c>
      <c r="AX10" s="30">
        <f>+IF(OR($N10=Listas!$A$3,$N10=Listas!$A$4,$N10=Listas!$A$5,$N10=Listas!$A$6),"",L10*(1-AV10))</f>
        <v>0</v>
      </c>
      <c r="AY10" s="31"/>
      <c r="AZ10" s="32"/>
      <c r="BA10" s="30">
        <f>+IF(OR($N10=Listas!$A$3,$N10=Listas!$A$4,$N10=Listas!$A$5,$N10=Listas!$A$6),"",IF(AV10=0,AW10,(-PV(AY10,AZ10,,AW10,0))))</f>
        <v>0</v>
      </c>
      <c r="BB10" s="30">
        <f>+IF(OR($N10=Listas!$A$3,$N10=Listas!$A$4,$N10=Listas!$A$5,$N10=Listas!$A$6),"",IF(AV10=0,AX10,(-PV(AY10,AZ10,,AX10,0))))</f>
        <v>0</v>
      </c>
      <c r="BC10" s="33">
        <f>++IF(OR($N10=Listas!$A$3,$N10=Listas!$A$4,$N10=Listas!$A$5,$N10=Listas!$A$6),"",K10-BA10)</f>
        <v>0</v>
      </c>
      <c r="BD10" s="33">
        <f>++IF(OR($N10=Listas!$A$3,$N10=Listas!$A$4,$N10=Listas!$A$5,$N10=Listas!$A$6),"",L10-BB10)</f>
        <v>0</v>
      </c>
    </row>
    <row r="11" spans="1:57" x14ac:dyDescent="0.25">
      <c r="A11" s="13"/>
      <c r="B11" s="14"/>
      <c r="C11" s="15"/>
      <c r="D11" s="16"/>
      <c r="E11" s="16"/>
      <c r="F11" s="17"/>
      <c r="G11" s="17"/>
      <c r="H11" s="65">
        <f t="shared" si="0"/>
        <v>0</v>
      </c>
      <c r="I11" s="17"/>
      <c r="J11" s="17"/>
      <c r="K11" s="42">
        <f t="shared" si="6"/>
        <v>0</v>
      </c>
      <c r="L11" s="42">
        <f t="shared" si="6"/>
        <v>0</v>
      </c>
      <c r="M11" s="42">
        <f t="shared" si="7"/>
        <v>0</v>
      </c>
      <c r="N11" s="13"/>
      <c r="O11" s="18" t="str">
        <f>+IF(OR($N11=Listas!$A$3,$N11=Listas!$A$4,$N11=Listas!$A$5,$N11=Listas!$A$6),"N/A",IF(AND((DAYS360(C11,$C$3))&gt;90,(DAYS360(C11,$C$3))&lt;360),"SI","NO"))</f>
        <v>NO</v>
      </c>
      <c r="P11" s="19">
        <f t="shared" si="1"/>
        <v>0</v>
      </c>
      <c r="Q11" s="18" t="str">
        <f>+IF(OR($N11=Listas!$A$3,$N11=Listas!$A$4,$N11=Listas!$A$5,$N11=Listas!$A$6),"N/A",IF(AND((DAYS360(C11,$C$3))&gt;=360,(DAYS360(C11,$C$3))&lt;=1800),"SI","NO"))</f>
        <v>NO</v>
      </c>
      <c r="R11" s="19">
        <f t="shared" si="2"/>
        <v>0</v>
      </c>
      <c r="S11" s="18" t="str">
        <f>+IF(OR($N11=Listas!$A$3,$N11=Listas!$A$4,$N11=Listas!$A$5,$N11=Listas!$A$6),"N/A",IF(AND((DAYS360(C11,$C$3))&gt;1800,(DAYS360(C11,$C$3))&lt;=3600),"SI","NO"))</f>
        <v>NO</v>
      </c>
      <c r="T11" s="19">
        <f t="shared" si="3"/>
        <v>0</v>
      </c>
      <c r="U11" s="18" t="str">
        <f>+IF(OR($N11=Listas!$A$3,$N11=Listas!$A$4,$N11=Listas!$A$5,$N11=Listas!$A$6),"N/A",IF((DAYS360(C11,$C$3))&gt;3600,"SI","NO"))</f>
        <v>SI</v>
      </c>
      <c r="V11" s="20">
        <f t="shared" si="4"/>
        <v>0.21132439384930549</v>
      </c>
      <c r="W11" s="21">
        <f>+IF(OR($N11=Listas!$A$3,$N11=Listas!$A$4,$N11=Listas!$A$5,$N11=Listas!$A$6),"",P11+R11+T11+V11)</f>
        <v>0.21132439384930549</v>
      </c>
      <c r="X11" s="22"/>
      <c r="Y11" s="19">
        <f t="shared" si="5"/>
        <v>0</v>
      </c>
      <c r="Z11" s="21">
        <f>+IF(OR($N11=Listas!$A$3,$N11=Listas!$A$4,$N11=Listas!$A$5,$N11=Listas!$A$6),"",Y11)</f>
        <v>0</v>
      </c>
      <c r="AA11" s="22"/>
      <c r="AB11" s="23">
        <f>+IF(OR($N11=Listas!$A$3,$N11=Listas!$A$4,$N11=Listas!$A$5,$N11=Listas!$A$6),"",IF(AND(DAYS360(C11,$C$3)&lt;=90,AA11="NO"),0,IF(AND(DAYS360(C11,$C$3)&gt;90,AA11="NO"),$AB$7,0)))</f>
        <v>0</v>
      </c>
      <c r="AC11" s="17"/>
      <c r="AD11" s="22"/>
      <c r="AE11" s="23">
        <f>+IF(OR($N11=Listas!$A$3,$N11=Listas!$A$4,$N11=Listas!$A$5,$N11=Listas!$A$6),"",IF(AND(DAYS360(C11,$C$3)&lt;=90,AD11="SI"),0,IF(AND(DAYS360(C11,$C$3)&gt;90,AD11="SI"),$AE$7,0)))</f>
        <v>0</v>
      </c>
      <c r="AF11" s="17"/>
      <c r="AG11" s="24" t="str">
        <f t="shared" si="8"/>
        <v/>
      </c>
      <c r="AH11" s="22"/>
      <c r="AI11" s="23">
        <f>+IF(OR($N11=Listas!$A$3,$N11=Listas!$A$4,$N11=Listas!$A$5,$N11=Listas!$A$6),"",IF(AND(DAYS360(C11,$C$3)&lt;=90,AH11="SI"),0,IF(AND(DAYS360(C11,$C$3)&gt;90,AH11="SI"),$AI$7,0)))</f>
        <v>0</v>
      </c>
      <c r="AJ11" s="25">
        <f>+IF(OR($N11=Listas!$A$3,$N11=Listas!$A$4,$N11=Listas!$A$5,$N11=Listas!$A$6),"",AB11+AE11+AI11)</f>
        <v>0</v>
      </c>
      <c r="AK11" s="26" t="str">
        <f t="shared" si="9"/>
        <v/>
      </c>
      <c r="AL11" s="27" t="str">
        <f t="shared" si="10"/>
        <v/>
      </c>
      <c r="AM11" s="23">
        <f>+IF(OR($N11=Listas!$A$3,$N11=Listas!$A$4,$N11=Listas!$A$5,$N11=Listas!$A$6),"",IF(AND(DAYS360(C11,$C$3)&lt;=90,AL11="SI"),0,IF(AND(DAYS360(C11,$C$3)&gt;90,AL11="SI"),$AM$7,0)))</f>
        <v>0</v>
      </c>
      <c r="AN11" s="27" t="str">
        <f t="shared" si="11"/>
        <v/>
      </c>
      <c r="AO11" s="23">
        <f>+IF(OR($N11=Listas!$A$3,$N11=Listas!$A$4,$N11=Listas!$A$5,$N11=Listas!$A$6),"",IF(AND(DAYS360(C11,$C$3)&lt;=90,AN11="SI"),0,IF(AND(DAYS360(C11,$C$3)&gt;90,AN11="SI"),$AO$7,0)))</f>
        <v>0</v>
      </c>
      <c r="AP11" s="28">
        <f>+IF(OR($N11=Listas!$A$3,$N11=Listas!$A$4,$N11=Listas!$A$5,$N11=[1]Hoja2!$A$6),"",AM11+AO11)</f>
        <v>0</v>
      </c>
      <c r="AQ11" s="22"/>
      <c r="AR11" s="23">
        <f>+IF(OR($N11=Listas!$A$3,$N11=Listas!$A$4,$N11=Listas!$A$5,$N11=Listas!$A$6),"",IF(AND(DAYS360(C11,$C$3)&lt;=90,AQ11="SI"),0,IF(AND(DAYS360(C11,$C$3)&gt;90,AQ11="SI"),$AR$7,0)))</f>
        <v>0</v>
      </c>
      <c r="AS11" s="22"/>
      <c r="AT11" s="23">
        <f>+IF(OR($N11=Listas!$A$3,$N11=Listas!$A$4,$N11=Listas!$A$5,$N11=Listas!$A$6),"",IF(AND(DAYS360(C11,$C$3)&lt;=90,AS11="SI"),0,IF(AND(DAYS360(C11,$C$3)&gt;90,AS11="SI"),$AT$7,0)))</f>
        <v>0</v>
      </c>
      <c r="AU11" s="21">
        <f>+IF(OR($N11=Listas!$A$3,$N11=Listas!$A$4,$N11=Listas!$A$5,$N11=Listas!$A$6),"",AR11+AT11)</f>
        <v>0</v>
      </c>
      <c r="AV11" s="29">
        <f>+IF(OR($N11=Listas!$A$3,$N11=Listas!$A$4,$N11=Listas!$A$5,$N11=Listas!$A$6),"",W11+Z11+AJ11+AP11+AU11)</f>
        <v>0.21132439384930549</v>
      </c>
      <c r="AW11" s="30">
        <f>+IF(OR($N11=Listas!$A$3,$N11=Listas!$A$4,$N11=Listas!$A$5,$N11=Listas!$A$6),"",K11*(1-AV11))</f>
        <v>0</v>
      </c>
      <c r="AX11" s="30">
        <f>+IF(OR($N11=Listas!$A$3,$N11=Listas!$A$4,$N11=Listas!$A$5,$N11=Listas!$A$6),"",L11*(1-AV11))</f>
        <v>0</v>
      </c>
      <c r="AY11" s="31"/>
      <c r="AZ11" s="32"/>
      <c r="BA11" s="30">
        <f>+IF(OR($N11=Listas!$A$3,$N11=Listas!$A$4,$N11=Listas!$A$5,$N11=Listas!$A$6),"",IF(AV11=0,AW11,(-PV(AY11,AZ11,,AW11,0))))</f>
        <v>0</v>
      </c>
      <c r="BB11" s="30">
        <f>+IF(OR($N11=Listas!$A$3,$N11=Listas!$A$4,$N11=Listas!$A$5,$N11=Listas!$A$6),"",IF(AV11=0,AX11,(-PV(AY11,AZ11,,AX11,0))))</f>
        <v>0</v>
      </c>
      <c r="BC11" s="33">
        <f>++IF(OR($N11=Listas!$A$3,$N11=Listas!$A$4,$N11=Listas!$A$5,$N11=Listas!$A$6),"",K11-BA11)</f>
        <v>0</v>
      </c>
      <c r="BD11" s="33">
        <f>++IF(OR($N11=Listas!$A$3,$N11=Listas!$A$4,$N11=Listas!$A$5,$N11=Listas!$A$6),"",L11-BB11)</f>
        <v>0</v>
      </c>
    </row>
    <row r="12" spans="1:57" x14ac:dyDescent="0.25">
      <c r="A12" s="13"/>
      <c r="B12" s="14"/>
      <c r="C12" s="15"/>
      <c r="D12" s="16"/>
      <c r="E12" s="16"/>
      <c r="F12" s="17"/>
      <c r="G12" s="17"/>
      <c r="H12" s="65">
        <f t="shared" si="0"/>
        <v>0</v>
      </c>
      <c r="I12" s="17"/>
      <c r="J12" s="17"/>
      <c r="K12" s="42">
        <f t="shared" si="6"/>
        <v>0</v>
      </c>
      <c r="L12" s="42">
        <f t="shared" si="6"/>
        <v>0</v>
      </c>
      <c r="M12" s="42">
        <f t="shared" si="7"/>
        <v>0</v>
      </c>
      <c r="N12" s="13"/>
      <c r="O12" s="18" t="str">
        <f>+IF(OR($N12=Listas!$A$3,$N12=Listas!$A$4,$N12=Listas!$A$5,$N12=Listas!$A$6),"N/A",IF(AND((DAYS360(C12,$C$3))&gt;90,(DAYS360(C12,$C$3))&lt;360),"SI","NO"))</f>
        <v>NO</v>
      </c>
      <c r="P12" s="19">
        <f t="shared" si="1"/>
        <v>0</v>
      </c>
      <c r="Q12" s="18" t="str">
        <f>+IF(OR($N12=Listas!$A$3,$N12=Listas!$A$4,$N12=Listas!$A$5,$N12=Listas!$A$6),"N/A",IF(AND((DAYS360(C12,$C$3))&gt;=360,(DAYS360(C12,$C$3))&lt;=1800),"SI","NO"))</f>
        <v>NO</v>
      </c>
      <c r="R12" s="19">
        <f t="shared" si="2"/>
        <v>0</v>
      </c>
      <c r="S12" s="18" t="str">
        <f>+IF(OR($N12=Listas!$A$3,$N12=Listas!$A$4,$N12=Listas!$A$5,$N12=Listas!$A$6),"N/A",IF(AND((DAYS360(C12,$C$3))&gt;1800,(DAYS360(C12,$C$3))&lt;=3600),"SI","NO"))</f>
        <v>NO</v>
      </c>
      <c r="T12" s="19">
        <f t="shared" si="3"/>
        <v>0</v>
      </c>
      <c r="U12" s="18" t="str">
        <f>+IF(OR($N12=Listas!$A$3,$N12=Listas!$A$4,$N12=Listas!$A$5,$N12=Listas!$A$6),"N/A",IF((DAYS360(C12,$C$3))&gt;3600,"SI","NO"))</f>
        <v>SI</v>
      </c>
      <c r="V12" s="20">
        <f t="shared" si="4"/>
        <v>0.21132439384930549</v>
      </c>
      <c r="W12" s="21">
        <f>+IF(OR($N12=Listas!$A$3,$N12=Listas!$A$4,$N12=Listas!$A$5,$N12=Listas!$A$6),"",P12+R12+T12+V12)</f>
        <v>0.21132439384930549</v>
      </c>
      <c r="X12" s="22"/>
      <c r="Y12" s="19">
        <f t="shared" si="5"/>
        <v>0</v>
      </c>
      <c r="Z12" s="21">
        <f>+IF(OR($N12=Listas!$A$3,$N12=Listas!$A$4,$N12=Listas!$A$5,$N12=Listas!$A$6),"",Y12)</f>
        <v>0</v>
      </c>
      <c r="AA12" s="22"/>
      <c r="AB12" s="23">
        <f>+IF(OR($N12=Listas!$A$3,$N12=Listas!$A$4,$N12=Listas!$A$5,$N12=Listas!$A$6),"",IF(AND(DAYS360(C12,$C$3)&lt;=90,AA12="NO"),0,IF(AND(DAYS360(C12,$C$3)&gt;90,AA12="NO"),$AB$7,0)))</f>
        <v>0</v>
      </c>
      <c r="AC12" s="17"/>
      <c r="AD12" s="22"/>
      <c r="AE12" s="23">
        <f>+IF(OR($N12=Listas!$A$3,$N12=Listas!$A$4,$N12=Listas!$A$5,$N12=Listas!$A$6),"",IF(AND(DAYS360(C12,$C$3)&lt;=90,AD12="SI"),0,IF(AND(DAYS360(C12,$C$3)&gt;90,AD12="SI"),$AE$7,0)))</f>
        <v>0</v>
      </c>
      <c r="AF12" s="17"/>
      <c r="AG12" s="24" t="str">
        <f t="shared" si="8"/>
        <v/>
      </c>
      <c r="AH12" s="22"/>
      <c r="AI12" s="23">
        <f>+IF(OR($N12=Listas!$A$3,$N12=Listas!$A$4,$N12=Listas!$A$5,$N12=Listas!$A$6),"",IF(AND(DAYS360(C12,$C$3)&lt;=90,AH12="SI"),0,IF(AND(DAYS360(C12,$C$3)&gt;90,AH12="SI"),$AI$7,0)))</f>
        <v>0</v>
      </c>
      <c r="AJ12" s="25">
        <f>+IF(OR($N12=Listas!$A$3,$N12=Listas!$A$4,$N12=Listas!$A$5,$N12=Listas!$A$6),"",AB12+AE12+AI12)</f>
        <v>0</v>
      </c>
      <c r="AK12" s="26" t="str">
        <f t="shared" si="9"/>
        <v/>
      </c>
      <c r="AL12" s="27" t="str">
        <f t="shared" si="10"/>
        <v/>
      </c>
      <c r="AM12" s="23">
        <f>+IF(OR($N12=Listas!$A$3,$N12=Listas!$A$4,$N12=Listas!$A$5,$N12=Listas!$A$6),"",IF(AND(DAYS360(C12,$C$3)&lt;=90,AL12="SI"),0,IF(AND(DAYS360(C12,$C$3)&gt;90,AL12="SI"),$AM$7,0)))</f>
        <v>0</v>
      </c>
      <c r="AN12" s="27" t="str">
        <f t="shared" si="11"/>
        <v/>
      </c>
      <c r="AO12" s="23">
        <f>+IF(OR($N12=Listas!$A$3,$N12=Listas!$A$4,$N12=Listas!$A$5,$N12=Listas!$A$6),"",IF(AND(DAYS360(C12,$C$3)&lt;=90,AN12="SI"),0,IF(AND(DAYS360(C12,$C$3)&gt;90,AN12="SI"),$AO$7,0)))</f>
        <v>0</v>
      </c>
      <c r="AP12" s="28">
        <f>+IF(OR($N12=Listas!$A$3,$N12=Listas!$A$4,$N12=Listas!$A$5,$N12=[1]Hoja2!$A$6),"",AM12+AO12)</f>
        <v>0</v>
      </c>
      <c r="AQ12" s="22"/>
      <c r="AR12" s="23">
        <f>+IF(OR($N12=Listas!$A$3,$N12=Listas!$A$4,$N12=Listas!$A$5,$N12=Listas!$A$6),"",IF(AND(DAYS360(C12,$C$3)&lt;=90,AQ12="SI"),0,IF(AND(DAYS360(C12,$C$3)&gt;90,AQ12="SI"),$AR$7,0)))</f>
        <v>0</v>
      </c>
      <c r="AS12" s="22"/>
      <c r="AT12" s="23">
        <f>+IF(OR($N12=Listas!$A$3,$N12=Listas!$A$4,$N12=Listas!$A$5,$N12=Listas!$A$6),"",IF(AND(DAYS360(C12,$C$3)&lt;=90,AS12="SI"),0,IF(AND(DAYS360(C12,$C$3)&gt;90,AS12="SI"),$AT$7,0)))</f>
        <v>0</v>
      </c>
      <c r="AU12" s="21">
        <f>+IF(OR($N12=Listas!$A$3,$N12=Listas!$A$4,$N12=Listas!$A$5,$N12=Listas!$A$6),"",AR12+AT12)</f>
        <v>0</v>
      </c>
      <c r="AV12" s="29">
        <f>+IF(OR($N12=Listas!$A$3,$N12=Listas!$A$4,$N12=Listas!$A$5,$N12=Listas!$A$6),"",W12+Z12+AJ12+AP12+AU12)</f>
        <v>0.21132439384930549</v>
      </c>
      <c r="AW12" s="30">
        <f>+IF(OR($N12=Listas!$A$3,$N12=Listas!$A$4,$N12=Listas!$A$5,$N12=Listas!$A$6),"",K12*(1-AV12))</f>
        <v>0</v>
      </c>
      <c r="AX12" s="30">
        <f>+IF(OR($N12=Listas!$A$3,$N12=Listas!$A$4,$N12=Listas!$A$5,$N12=Listas!$A$6),"",L12*(1-AV12))</f>
        <v>0</v>
      </c>
      <c r="AY12" s="31"/>
      <c r="AZ12" s="32"/>
      <c r="BA12" s="30">
        <f>+IF(OR($N12=Listas!$A$3,$N12=Listas!$A$4,$N12=Listas!$A$5,$N12=Listas!$A$6),"",IF(AV12=0,AW12,(-PV(AY12,AZ12,,AW12,0))))</f>
        <v>0</v>
      </c>
      <c r="BB12" s="30">
        <f>+IF(OR($N12=Listas!$A$3,$N12=Listas!$A$4,$N12=Listas!$A$5,$N12=Listas!$A$6),"",IF(AV12=0,AX12,(-PV(AY12,AZ12,,AX12,0))))</f>
        <v>0</v>
      </c>
      <c r="BC12" s="33">
        <f>++IF(OR($N12=Listas!$A$3,$N12=Listas!$A$4,$N12=Listas!$A$5,$N12=Listas!$A$6),"",K12-BA12)</f>
        <v>0</v>
      </c>
      <c r="BD12" s="33">
        <f>++IF(OR($N12=Listas!$A$3,$N12=Listas!$A$4,$N12=Listas!$A$5,$N12=Listas!$A$6),"",L12-BB12)</f>
        <v>0</v>
      </c>
    </row>
    <row r="13" spans="1:57" x14ac:dyDescent="0.25">
      <c r="A13" s="13"/>
      <c r="B13" s="14"/>
      <c r="C13" s="15"/>
      <c r="D13" s="16"/>
      <c r="E13" s="16"/>
      <c r="F13" s="17"/>
      <c r="G13" s="17"/>
      <c r="H13" s="65">
        <f t="shared" si="0"/>
        <v>0</v>
      </c>
      <c r="I13" s="17"/>
      <c r="J13" s="17"/>
      <c r="K13" s="42">
        <f t="shared" si="6"/>
        <v>0</v>
      </c>
      <c r="L13" s="42">
        <f t="shared" si="6"/>
        <v>0</v>
      </c>
      <c r="M13" s="42">
        <f t="shared" si="7"/>
        <v>0</v>
      </c>
      <c r="N13" s="13"/>
      <c r="O13" s="18" t="str">
        <f>+IF(OR($N13=Listas!$A$3,$N13=Listas!$A$4,$N13=Listas!$A$5,$N13=Listas!$A$6),"N/A",IF(AND((DAYS360(C13,$C$3))&gt;90,(DAYS360(C13,$C$3))&lt;360),"SI","NO"))</f>
        <v>NO</v>
      </c>
      <c r="P13" s="19">
        <f t="shared" si="1"/>
        <v>0</v>
      </c>
      <c r="Q13" s="18" t="str">
        <f>+IF(OR($N13=Listas!$A$3,$N13=Listas!$A$4,$N13=Listas!$A$5,$N13=Listas!$A$6),"N/A",IF(AND((DAYS360(C13,$C$3))&gt;=360,(DAYS360(C13,$C$3))&lt;=1800),"SI","NO"))</f>
        <v>NO</v>
      </c>
      <c r="R13" s="19">
        <f t="shared" si="2"/>
        <v>0</v>
      </c>
      <c r="S13" s="18" t="str">
        <f>+IF(OR($N13=Listas!$A$3,$N13=Listas!$A$4,$N13=Listas!$A$5,$N13=Listas!$A$6),"N/A",IF(AND((DAYS360(C13,$C$3))&gt;1800,(DAYS360(C13,$C$3))&lt;=3600),"SI","NO"))</f>
        <v>NO</v>
      </c>
      <c r="T13" s="19">
        <f t="shared" si="3"/>
        <v>0</v>
      </c>
      <c r="U13" s="18" t="str">
        <f>+IF(OR($N13=Listas!$A$3,$N13=Listas!$A$4,$N13=Listas!$A$5,$N13=Listas!$A$6),"N/A",IF((DAYS360(C13,$C$3))&gt;3600,"SI","NO"))</f>
        <v>SI</v>
      </c>
      <c r="V13" s="20">
        <f t="shared" si="4"/>
        <v>0.21132439384930549</v>
      </c>
      <c r="W13" s="21">
        <f>+IF(OR($N13=Listas!$A$3,$N13=Listas!$A$4,$N13=Listas!$A$5,$N13=Listas!$A$6),"",P13+R13+T13+V13)</f>
        <v>0.21132439384930549</v>
      </c>
      <c r="X13" s="22"/>
      <c r="Y13" s="19">
        <f t="shared" si="5"/>
        <v>0</v>
      </c>
      <c r="Z13" s="21">
        <f>+IF(OR($N13=Listas!$A$3,$N13=Listas!$A$4,$N13=Listas!$A$5,$N13=Listas!$A$6),"",Y13)</f>
        <v>0</v>
      </c>
      <c r="AA13" s="22"/>
      <c r="AB13" s="23">
        <f>+IF(OR($N13=Listas!$A$3,$N13=Listas!$A$4,$N13=Listas!$A$5,$N13=Listas!$A$6),"",IF(AND(DAYS360(C13,$C$3)&lt;=90,AA13="NO"),0,IF(AND(DAYS360(C13,$C$3)&gt;90,AA13="NO"),$AB$7,0)))</f>
        <v>0</v>
      </c>
      <c r="AC13" s="17"/>
      <c r="AD13" s="22"/>
      <c r="AE13" s="23">
        <f>+IF(OR($N13=Listas!$A$3,$N13=Listas!$A$4,$N13=Listas!$A$5,$N13=Listas!$A$6),"",IF(AND(DAYS360(C13,$C$3)&lt;=90,AD13="SI"),0,IF(AND(DAYS360(C13,$C$3)&gt;90,AD13="SI"),$AE$7,0)))</f>
        <v>0</v>
      </c>
      <c r="AF13" s="17"/>
      <c r="AG13" s="24" t="str">
        <f t="shared" si="8"/>
        <v/>
      </c>
      <c r="AH13" s="22"/>
      <c r="AI13" s="23">
        <f>+IF(OR($N13=Listas!$A$3,$N13=Listas!$A$4,$N13=Listas!$A$5,$N13=Listas!$A$6),"",IF(AND(DAYS360(C13,$C$3)&lt;=90,AH13="SI"),0,IF(AND(DAYS360(C13,$C$3)&gt;90,AH13="SI"),$AI$7,0)))</f>
        <v>0</v>
      </c>
      <c r="AJ13" s="25">
        <f>+IF(OR($N13=Listas!$A$3,$N13=Listas!$A$4,$N13=Listas!$A$5,$N13=Listas!$A$6),"",AB13+AE13+AI13)</f>
        <v>0</v>
      </c>
      <c r="AK13" s="26" t="str">
        <f t="shared" si="9"/>
        <v/>
      </c>
      <c r="AL13" s="27" t="str">
        <f t="shared" si="10"/>
        <v/>
      </c>
      <c r="AM13" s="23">
        <f>+IF(OR($N13=Listas!$A$3,$N13=Listas!$A$4,$N13=Listas!$A$5,$N13=Listas!$A$6),"",IF(AND(DAYS360(C13,$C$3)&lt;=90,AL13="SI"),0,IF(AND(DAYS360(C13,$C$3)&gt;90,AL13="SI"),$AM$7,0)))</f>
        <v>0</v>
      </c>
      <c r="AN13" s="27" t="str">
        <f t="shared" si="11"/>
        <v/>
      </c>
      <c r="AO13" s="23">
        <f>+IF(OR($N13=Listas!$A$3,$N13=Listas!$A$4,$N13=Listas!$A$5,$N13=Listas!$A$6),"",IF(AND(DAYS360(C13,$C$3)&lt;=90,AN13="SI"),0,IF(AND(DAYS360(C13,$C$3)&gt;90,AN13="SI"),$AO$7,0)))</f>
        <v>0</v>
      </c>
      <c r="AP13" s="28">
        <f>+IF(OR($N13=Listas!$A$3,$N13=Listas!$A$4,$N13=Listas!$A$5,$N13=[1]Hoja2!$A$6),"",AM13+AO13)</f>
        <v>0</v>
      </c>
      <c r="AQ13" s="22"/>
      <c r="AR13" s="23">
        <f>+IF(OR($N13=Listas!$A$3,$N13=Listas!$A$4,$N13=Listas!$A$5,$N13=Listas!$A$6),"",IF(AND(DAYS360(C13,$C$3)&lt;=90,AQ13="SI"),0,IF(AND(DAYS360(C13,$C$3)&gt;90,AQ13="SI"),$AR$7,0)))</f>
        <v>0</v>
      </c>
      <c r="AS13" s="22"/>
      <c r="AT13" s="23">
        <f>+IF(OR($N13=Listas!$A$3,$N13=Listas!$A$4,$N13=Listas!$A$5,$N13=Listas!$A$6),"",IF(AND(DAYS360(C13,$C$3)&lt;=90,AS13="SI"),0,IF(AND(DAYS360(C13,$C$3)&gt;90,AS13="SI"),$AT$7,0)))</f>
        <v>0</v>
      </c>
      <c r="AU13" s="21">
        <f>+IF(OR($N13=Listas!$A$3,$N13=Listas!$A$4,$N13=Listas!$A$5,$N13=Listas!$A$6),"",AR13+AT13)</f>
        <v>0</v>
      </c>
      <c r="AV13" s="29">
        <f>+IF(OR($N13=Listas!$A$3,$N13=Listas!$A$4,$N13=Listas!$A$5,$N13=Listas!$A$6),"",W13+Z13+AJ13+AP13+AU13)</f>
        <v>0.21132439384930549</v>
      </c>
      <c r="AW13" s="30">
        <f>+IF(OR($N13=Listas!$A$3,$N13=Listas!$A$4,$N13=Listas!$A$5,$N13=Listas!$A$6),"",K13*(1-AV13))</f>
        <v>0</v>
      </c>
      <c r="AX13" s="30">
        <f>+IF(OR($N13=Listas!$A$3,$N13=Listas!$A$4,$N13=Listas!$A$5,$N13=Listas!$A$6),"",L13*(1-AV13))</f>
        <v>0</v>
      </c>
      <c r="AY13" s="31"/>
      <c r="AZ13" s="32"/>
      <c r="BA13" s="30">
        <f>+IF(OR($N13=Listas!$A$3,$N13=Listas!$A$4,$N13=Listas!$A$5,$N13=Listas!$A$6),"",IF(AV13=0,AW13,(-PV(AY13,AZ13,,AW13,0))))</f>
        <v>0</v>
      </c>
      <c r="BB13" s="30">
        <f>+IF(OR($N13=Listas!$A$3,$N13=Listas!$A$4,$N13=Listas!$A$5,$N13=Listas!$A$6),"",IF(AV13=0,AX13,(-PV(AY13,AZ13,,AX13,0))))</f>
        <v>0</v>
      </c>
      <c r="BC13" s="33">
        <f>++IF(OR($N13=Listas!$A$3,$N13=Listas!$A$4,$N13=Listas!$A$5,$N13=Listas!$A$6),"",K13-BA13)</f>
        <v>0</v>
      </c>
      <c r="BD13" s="33">
        <f>++IF(OR($N13=Listas!$A$3,$N13=Listas!$A$4,$N13=Listas!$A$5,$N13=Listas!$A$6),"",L13-BB13)</f>
        <v>0</v>
      </c>
    </row>
    <row r="14" spans="1:57" x14ac:dyDescent="0.25">
      <c r="A14" s="13"/>
      <c r="B14" s="14"/>
      <c r="C14" s="15"/>
      <c r="D14" s="16"/>
      <c r="E14" s="16"/>
      <c r="F14" s="17"/>
      <c r="G14" s="17"/>
      <c r="H14" s="65">
        <f t="shared" si="0"/>
        <v>0</v>
      </c>
      <c r="I14" s="17"/>
      <c r="J14" s="17"/>
      <c r="K14" s="42">
        <f t="shared" si="6"/>
        <v>0</v>
      </c>
      <c r="L14" s="42">
        <f t="shared" si="6"/>
        <v>0</v>
      </c>
      <c r="M14" s="42">
        <f t="shared" si="7"/>
        <v>0</v>
      </c>
      <c r="N14" s="13"/>
      <c r="O14" s="18" t="str">
        <f>+IF(OR($N14=Listas!$A$3,$N14=Listas!$A$4,$N14=Listas!$A$5,$N14=Listas!$A$6),"N/A",IF(AND((DAYS360(C14,$C$3))&gt;90,(DAYS360(C14,$C$3))&lt;360),"SI","NO"))</f>
        <v>NO</v>
      </c>
      <c r="P14" s="19">
        <f t="shared" si="1"/>
        <v>0</v>
      </c>
      <c r="Q14" s="18" t="str">
        <f>+IF(OR($N14=Listas!$A$3,$N14=Listas!$A$4,$N14=Listas!$A$5,$N14=Listas!$A$6),"N/A",IF(AND((DAYS360(C14,$C$3))&gt;=360,(DAYS360(C14,$C$3))&lt;=1800),"SI","NO"))</f>
        <v>NO</v>
      </c>
      <c r="R14" s="19">
        <f t="shared" si="2"/>
        <v>0</v>
      </c>
      <c r="S14" s="18" t="str">
        <f>+IF(OR($N14=Listas!$A$3,$N14=Listas!$A$4,$N14=Listas!$A$5,$N14=Listas!$A$6),"N/A",IF(AND((DAYS360(C14,$C$3))&gt;1800,(DAYS360(C14,$C$3))&lt;=3600),"SI","NO"))</f>
        <v>NO</v>
      </c>
      <c r="T14" s="19">
        <f t="shared" si="3"/>
        <v>0</v>
      </c>
      <c r="U14" s="18" t="str">
        <f>+IF(OR($N14=Listas!$A$3,$N14=Listas!$A$4,$N14=Listas!$A$5,$N14=Listas!$A$6),"N/A",IF((DAYS360(C14,$C$3))&gt;3600,"SI","NO"))</f>
        <v>SI</v>
      </c>
      <c r="V14" s="20">
        <f t="shared" si="4"/>
        <v>0.21132439384930549</v>
      </c>
      <c r="W14" s="21">
        <f>+IF(OR($N14=Listas!$A$3,$N14=Listas!$A$4,$N14=Listas!$A$5,$N14=Listas!$A$6),"",P14+R14+T14+V14)</f>
        <v>0.21132439384930549</v>
      </c>
      <c r="X14" s="22"/>
      <c r="Y14" s="19">
        <f t="shared" si="5"/>
        <v>0</v>
      </c>
      <c r="Z14" s="21">
        <f>+IF(OR($N14=Listas!$A$3,$N14=Listas!$A$4,$N14=Listas!$A$5,$N14=Listas!$A$6),"",Y14)</f>
        <v>0</v>
      </c>
      <c r="AA14" s="22"/>
      <c r="AB14" s="23">
        <f>+IF(OR($N14=Listas!$A$3,$N14=Listas!$A$4,$N14=Listas!$A$5,$N14=Listas!$A$6),"",IF(AND(DAYS360(C14,$C$3)&lt;=90,AA14="NO"),0,IF(AND(DAYS360(C14,$C$3)&gt;90,AA14="NO"),$AB$7,0)))</f>
        <v>0</v>
      </c>
      <c r="AC14" s="17"/>
      <c r="AD14" s="22"/>
      <c r="AE14" s="23">
        <f>+IF(OR($N14=Listas!$A$3,$N14=Listas!$A$4,$N14=Listas!$A$5,$N14=Listas!$A$6),"",IF(AND(DAYS360(C14,$C$3)&lt;=90,AD14="SI"),0,IF(AND(DAYS360(C14,$C$3)&gt;90,AD14="SI"),$AE$7,0)))</f>
        <v>0</v>
      </c>
      <c r="AF14" s="17"/>
      <c r="AG14" s="24" t="str">
        <f t="shared" si="8"/>
        <v/>
      </c>
      <c r="AH14" s="22"/>
      <c r="AI14" s="23">
        <f>+IF(OR($N14=Listas!$A$3,$N14=Listas!$A$4,$N14=Listas!$A$5,$N14=Listas!$A$6),"",IF(AND(DAYS360(C14,$C$3)&lt;=90,AH14="SI"),0,IF(AND(DAYS360(C14,$C$3)&gt;90,AH14="SI"),$AI$7,0)))</f>
        <v>0</v>
      </c>
      <c r="AJ14" s="25">
        <f>+IF(OR($N14=Listas!$A$3,$N14=Listas!$A$4,$N14=Listas!$A$5,$N14=Listas!$A$6),"",AB14+AE14+AI14)</f>
        <v>0</v>
      </c>
      <c r="AK14" s="26" t="str">
        <f t="shared" si="9"/>
        <v/>
      </c>
      <c r="AL14" s="27" t="str">
        <f t="shared" si="10"/>
        <v/>
      </c>
      <c r="AM14" s="23">
        <f>+IF(OR($N14=Listas!$A$3,$N14=Listas!$A$4,$N14=Listas!$A$5,$N14=Listas!$A$6),"",IF(AND(DAYS360(C14,$C$3)&lt;=90,AL14="SI"),0,IF(AND(DAYS360(C14,$C$3)&gt;90,AL14="SI"),$AM$7,0)))</f>
        <v>0</v>
      </c>
      <c r="AN14" s="27" t="str">
        <f t="shared" si="11"/>
        <v/>
      </c>
      <c r="AO14" s="23">
        <f>+IF(OR($N14=Listas!$A$3,$N14=Listas!$A$4,$N14=Listas!$A$5,$N14=Listas!$A$6),"",IF(AND(DAYS360(C14,$C$3)&lt;=90,AN14="SI"),0,IF(AND(DAYS360(C14,$C$3)&gt;90,AN14="SI"),$AO$7,0)))</f>
        <v>0</v>
      </c>
      <c r="AP14" s="28">
        <f>+IF(OR($N14=Listas!$A$3,$N14=Listas!$A$4,$N14=Listas!$A$5,$N14=[1]Hoja2!$A$6),"",AM14+AO14)</f>
        <v>0</v>
      </c>
      <c r="AQ14" s="22"/>
      <c r="AR14" s="23">
        <f>+IF(OR($N14=Listas!$A$3,$N14=Listas!$A$4,$N14=Listas!$A$5,$N14=Listas!$A$6),"",IF(AND(DAYS360(C14,$C$3)&lt;=90,AQ14="SI"),0,IF(AND(DAYS360(C14,$C$3)&gt;90,AQ14="SI"),$AR$7,0)))</f>
        <v>0</v>
      </c>
      <c r="AS14" s="22"/>
      <c r="AT14" s="23">
        <f>+IF(OR($N14=Listas!$A$3,$N14=Listas!$A$4,$N14=Listas!$A$5,$N14=Listas!$A$6),"",IF(AND(DAYS360(C14,$C$3)&lt;=90,AS14="SI"),0,IF(AND(DAYS360(C14,$C$3)&gt;90,AS14="SI"),$AT$7,0)))</f>
        <v>0</v>
      </c>
      <c r="AU14" s="21">
        <f>+IF(OR($N14=Listas!$A$3,$N14=Listas!$A$4,$N14=Listas!$A$5,$N14=Listas!$A$6),"",AR14+AT14)</f>
        <v>0</v>
      </c>
      <c r="AV14" s="29">
        <f>+IF(OR($N14=Listas!$A$3,$N14=Listas!$A$4,$N14=Listas!$A$5,$N14=Listas!$A$6),"",W14+Z14+AJ14+AP14+AU14)</f>
        <v>0.21132439384930549</v>
      </c>
      <c r="AW14" s="30">
        <f>+IF(OR($N14=Listas!$A$3,$N14=Listas!$A$4,$N14=Listas!$A$5,$N14=Listas!$A$6),"",K14*(1-AV14))</f>
        <v>0</v>
      </c>
      <c r="AX14" s="30">
        <f>+IF(OR($N14=Listas!$A$3,$N14=Listas!$A$4,$N14=Listas!$A$5,$N14=Listas!$A$6),"",L14*(1-AV14))</f>
        <v>0</v>
      </c>
      <c r="AY14" s="31"/>
      <c r="AZ14" s="32"/>
      <c r="BA14" s="30">
        <f>+IF(OR($N14=Listas!$A$3,$N14=Listas!$A$4,$N14=Listas!$A$5,$N14=Listas!$A$6),"",IF(AV14=0,AW14,(-PV(AY14,AZ14,,AW14,0))))</f>
        <v>0</v>
      </c>
      <c r="BB14" s="30">
        <f>+IF(OR($N14=Listas!$A$3,$N14=Listas!$A$4,$N14=Listas!$A$5,$N14=Listas!$A$6),"",IF(AV14=0,AX14,(-PV(AY14,AZ14,,AX14,0))))</f>
        <v>0</v>
      </c>
      <c r="BC14" s="33">
        <f>++IF(OR($N14=Listas!$A$3,$N14=Listas!$A$4,$N14=Listas!$A$5,$N14=Listas!$A$6),"",K14-BA14)</f>
        <v>0</v>
      </c>
      <c r="BD14" s="33">
        <f>++IF(OR($N14=Listas!$A$3,$N14=Listas!$A$4,$N14=Listas!$A$5,$N14=Listas!$A$6),"",L14-BB14)</f>
        <v>0</v>
      </c>
    </row>
    <row r="15" spans="1:57" x14ac:dyDescent="0.25">
      <c r="A15" s="13"/>
      <c r="B15" s="14"/>
      <c r="C15" s="15"/>
      <c r="D15" s="16"/>
      <c r="E15" s="16"/>
      <c r="F15" s="17"/>
      <c r="G15" s="17"/>
      <c r="H15" s="65">
        <f t="shared" si="0"/>
        <v>0</v>
      </c>
      <c r="I15" s="17"/>
      <c r="J15" s="17"/>
      <c r="K15" s="42">
        <f t="shared" si="6"/>
        <v>0</v>
      </c>
      <c r="L15" s="42">
        <f t="shared" si="6"/>
        <v>0</v>
      </c>
      <c r="M15" s="42">
        <f t="shared" si="7"/>
        <v>0</v>
      </c>
      <c r="N15" s="13"/>
      <c r="O15" s="18" t="str">
        <f>+IF(OR($N15=Listas!$A$3,$N15=Listas!$A$4,$N15=Listas!$A$5,$N15=Listas!$A$6),"N/A",IF(AND((DAYS360(C15,$C$3))&gt;90,(DAYS360(C15,$C$3))&lt;360),"SI","NO"))</f>
        <v>NO</v>
      </c>
      <c r="P15" s="19">
        <f t="shared" si="1"/>
        <v>0</v>
      </c>
      <c r="Q15" s="18" t="str">
        <f>+IF(OR($N15=Listas!$A$3,$N15=Listas!$A$4,$N15=Listas!$A$5,$N15=Listas!$A$6),"N/A",IF(AND((DAYS360(C15,$C$3))&gt;=360,(DAYS360(C15,$C$3))&lt;=1800),"SI","NO"))</f>
        <v>NO</v>
      </c>
      <c r="R15" s="19">
        <f t="shared" si="2"/>
        <v>0</v>
      </c>
      <c r="S15" s="18" t="str">
        <f>+IF(OR($N15=Listas!$A$3,$N15=Listas!$A$4,$N15=Listas!$A$5,$N15=Listas!$A$6),"N/A",IF(AND((DAYS360(C15,$C$3))&gt;1800,(DAYS360(C15,$C$3))&lt;=3600),"SI","NO"))</f>
        <v>NO</v>
      </c>
      <c r="T15" s="19">
        <f t="shared" si="3"/>
        <v>0</v>
      </c>
      <c r="U15" s="18" t="str">
        <f>+IF(OR($N15=Listas!$A$3,$N15=Listas!$A$4,$N15=Listas!$A$5,$N15=Listas!$A$6),"N/A",IF((DAYS360(C15,$C$3))&gt;3600,"SI","NO"))</f>
        <v>SI</v>
      </c>
      <c r="V15" s="20">
        <f t="shared" si="4"/>
        <v>0.21132439384930549</v>
      </c>
      <c r="W15" s="21">
        <f>+IF(OR($N15=Listas!$A$3,$N15=Listas!$A$4,$N15=Listas!$A$5,$N15=Listas!$A$6),"",P15+R15+T15+V15)</f>
        <v>0.21132439384930549</v>
      </c>
      <c r="X15" s="22"/>
      <c r="Y15" s="19">
        <f t="shared" si="5"/>
        <v>0</v>
      </c>
      <c r="Z15" s="21">
        <f>+IF(OR($N15=Listas!$A$3,$N15=Listas!$A$4,$N15=Listas!$A$5,$N15=Listas!$A$6),"",Y15)</f>
        <v>0</v>
      </c>
      <c r="AA15" s="22"/>
      <c r="AB15" s="23">
        <f>+IF(OR($N15=Listas!$A$3,$N15=Listas!$A$4,$N15=Listas!$A$5,$N15=Listas!$A$6),"",IF(AND(DAYS360(C15,$C$3)&lt;=90,AA15="NO"),0,IF(AND(DAYS360(C15,$C$3)&gt;90,AA15="NO"),$AB$7,0)))</f>
        <v>0</v>
      </c>
      <c r="AC15" s="17"/>
      <c r="AD15" s="22"/>
      <c r="AE15" s="23">
        <f>+IF(OR($N15=Listas!$A$3,$N15=Listas!$A$4,$N15=Listas!$A$5,$N15=Listas!$A$6),"",IF(AND(DAYS360(C15,$C$3)&lt;=90,AD15="SI"),0,IF(AND(DAYS360(C15,$C$3)&gt;90,AD15="SI"),$AE$7,0)))</f>
        <v>0</v>
      </c>
      <c r="AF15" s="17"/>
      <c r="AG15" s="24" t="str">
        <f t="shared" si="8"/>
        <v/>
      </c>
      <c r="AH15" s="22"/>
      <c r="AI15" s="23">
        <f>+IF(OR($N15=Listas!$A$3,$N15=Listas!$A$4,$N15=Listas!$A$5,$N15=Listas!$A$6),"",IF(AND(DAYS360(C15,$C$3)&lt;=90,AH15="SI"),0,IF(AND(DAYS360(C15,$C$3)&gt;90,AH15="SI"),$AI$7,0)))</f>
        <v>0</v>
      </c>
      <c r="AJ15" s="25">
        <f>+IF(OR($N15=Listas!$A$3,$N15=Listas!$A$4,$N15=Listas!$A$5,$N15=Listas!$A$6),"",AB15+AE15+AI15)</f>
        <v>0</v>
      </c>
      <c r="AK15" s="26" t="str">
        <f t="shared" si="9"/>
        <v/>
      </c>
      <c r="AL15" s="27" t="str">
        <f t="shared" si="10"/>
        <v/>
      </c>
      <c r="AM15" s="23">
        <f>+IF(OR($N15=Listas!$A$3,$N15=Listas!$A$4,$N15=Listas!$A$5,$N15=Listas!$A$6),"",IF(AND(DAYS360(C15,$C$3)&lt;=90,AL15="SI"),0,IF(AND(DAYS360(C15,$C$3)&gt;90,AL15="SI"),$AM$7,0)))</f>
        <v>0</v>
      </c>
      <c r="AN15" s="27" t="str">
        <f t="shared" si="11"/>
        <v/>
      </c>
      <c r="AO15" s="23">
        <f>+IF(OR($N15=Listas!$A$3,$N15=Listas!$A$4,$N15=Listas!$A$5,$N15=Listas!$A$6),"",IF(AND(DAYS360(C15,$C$3)&lt;=90,AN15="SI"),0,IF(AND(DAYS360(C15,$C$3)&gt;90,AN15="SI"),$AO$7,0)))</f>
        <v>0</v>
      </c>
      <c r="AP15" s="28">
        <f>+IF(OR($N15=Listas!$A$3,$N15=Listas!$A$4,$N15=Listas!$A$5,$N15=[1]Hoja2!$A$6),"",AM15+AO15)</f>
        <v>0</v>
      </c>
      <c r="AQ15" s="22"/>
      <c r="AR15" s="23">
        <f>+IF(OR($N15=Listas!$A$3,$N15=Listas!$A$4,$N15=Listas!$A$5,$N15=Listas!$A$6),"",IF(AND(DAYS360(C15,$C$3)&lt;=90,AQ15="SI"),0,IF(AND(DAYS360(C15,$C$3)&gt;90,AQ15="SI"),$AR$7,0)))</f>
        <v>0</v>
      </c>
      <c r="AS15" s="22"/>
      <c r="AT15" s="23">
        <f>+IF(OR($N15=Listas!$A$3,$N15=Listas!$A$4,$N15=Listas!$A$5,$N15=Listas!$A$6),"",IF(AND(DAYS360(C15,$C$3)&lt;=90,AS15="SI"),0,IF(AND(DAYS360(C15,$C$3)&gt;90,AS15="SI"),$AT$7,0)))</f>
        <v>0</v>
      </c>
      <c r="AU15" s="21">
        <f>+IF(OR($N15=Listas!$A$3,$N15=Listas!$A$4,$N15=Listas!$A$5,$N15=Listas!$A$6),"",AR15+AT15)</f>
        <v>0</v>
      </c>
      <c r="AV15" s="29">
        <f>+IF(OR($N15=Listas!$A$3,$N15=Listas!$A$4,$N15=Listas!$A$5,$N15=Listas!$A$6),"",W15+Z15+AJ15+AP15+AU15)</f>
        <v>0.21132439384930549</v>
      </c>
      <c r="AW15" s="30">
        <f>+IF(OR($N15=Listas!$A$3,$N15=Listas!$A$4,$N15=Listas!$A$5,$N15=Listas!$A$6),"",K15*(1-AV15))</f>
        <v>0</v>
      </c>
      <c r="AX15" s="30">
        <f>+IF(OR($N15=Listas!$A$3,$N15=Listas!$A$4,$N15=Listas!$A$5,$N15=Listas!$A$6),"",L15*(1-AV15))</f>
        <v>0</v>
      </c>
      <c r="AY15" s="31"/>
      <c r="AZ15" s="32"/>
      <c r="BA15" s="30">
        <f>+IF(OR($N15=Listas!$A$3,$N15=Listas!$A$4,$N15=Listas!$A$5,$N15=Listas!$A$6),"",IF(AV15=0,AW15,(-PV(AY15,AZ15,,AW15,0))))</f>
        <v>0</v>
      </c>
      <c r="BB15" s="30">
        <f>+IF(OR($N15=Listas!$A$3,$N15=Listas!$A$4,$N15=Listas!$A$5,$N15=Listas!$A$6),"",IF(AV15=0,AX15,(-PV(AY15,AZ15,,AX15,0))))</f>
        <v>0</v>
      </c>
      <c r="BC15" s="33">
        <f>++IF(OR($N15=Listas!$A$3,$N15=Listas!$A$4,$N15=Listas!$A$5,$N15=Listas!$A$6),"",K15-BA15)</f>
        <v>0</v>
      </c>
      <c r="BD15" s="33">
        <f>++IF(OR($N15=Listas!$A$3,$N15=Listas!$A$4,$N15=Listas!$A$5,$N15=Listas!$A$6),"",L15-BB15)</f>
        <v>0</v>
      </c>
    </row>
    <row r="16" spans="1:57" x14ac:dyDescent="0.25">
      <c r="A16" s="13"/>
      <c r="B16" s="14"/>
      <c r="C16" s="15"/>
      <c r="D16" s="16"/>
      <c r="E16" s="16"/>
      <c r="F16" s="17"/>
      <c r="G16" s="17"/>
      <c r="H16" s="65">
        <f t="shared" si="0"/>
        <v>0</v>
      </c>
      <c r="I16" s="17"/>
      <c r="J16" s="17"/>
      <c r="K16" s="42">
        <f t="shared" si="6"/>
        <v>0</v>
      </c>
      <c r="L16" s="42">
        <f t="shared" si="6"/>
        <v>0</v>
      </c>
      <c r="M16" s="42">
        <f t="shared" si="7"/>
        <v>0</v>
      </c>
      <c r="N16" s="13"/>
      <c r="O16" s="18" t="str">
        <f>+IF(OR($N16=Listas!$A$3,$N16=Listas!$A$4,$N16=Listas!$A$5,$N16=Listas!$A$6),"N/A",IF(AND((DAYS360(C16,$C$3))&gt;90,(DAYS360(C16,$C$3))&lt;360),"SI","NO"))</f>
        <v>NO</v>
      </c>
      <c r="P16" s="19">
        <f t="shared" si="1"/>
        <v>0</v>
      </c>
      <c r="Q16" s="18" t="str">
        <f>+IF(OR($N16=Listas!$A$3,$N16=Listas!$A$4,$N16=Listas!$A$5,$N16=Listas!$A$6),"N/A",IF(AND((DAYS360(C16,$C$3))&gt;=360,(DAYS360(C16,$C$3))&lt;=1800),"SI","NO"))</f>
        <v>NO</v>
      </c>
      <c r="R16" s="19">
        <f t="shared" si="2"/>
        <v>0</v>
      </c>
      <c r="S16" s="18" t="str">
        <f>+IF(OR($N16=Listas!$A$3,$N16=Listas!$A$4,$N16=Listas!$A$5,$N16=Listas!$A$6),"N/A",IF(AND((DAYS360(C16,$C$3))&gt;1800,(DAYS360(C16,$C$3))&lt;=3600),"SI","NO"))</f>
        <v>NO</v>
      </c>
      <c r="T16" s="19">
        <f t="shared" si="3"/>
        <v>0</v>
      </c>
      <c r="U16" s="18" t="str">
        <f>+IF(OR($N16=Listas!$A$3,$N16=Listas!$A$4,$N16=Listas!$A$5,$N16=Listas!$A$6),"N/A",IF((DAYS360(C16,$C$3))&gt;3600,"SI","NO"))</f>
        <v>SI</v>
      </c>
      <c r="V16" s="20">
        <f t="shared" si="4"/>
        <v>0.21132439384930549</v>
      </c>
      <c r="W16" s="21">
        <f>+IF(OR($N16=Listas!$A$3,$N16=Listas!$A$4,$N16=Listas!$A$5,$N16=Listas!$A$6),"",P16+R16+T16+V16)</f>
        <v>0.21132439384930549</v>
      </c>
      <c r="X16" s="22"/>
      <c r="Y16" s="19">
        <f t="shared" si="5"/>
        <v>0</v>
      </c>
      <c r="Z16" s="21">
        <f>+IF(OR($N16=Listas!$A$3,$N16=Listas!$A$4,$N16=Listas!$A$5,$N16=Listas!$A$6),"",Y16)</f>
        <v>0</v>
      </c>
      <c r="AA16" s="22"/>
      <c r="AB16" s="23">
        <f>+IF(OR($N16=Listas!$A$3,$N16=Listas!$A$4,$N16=Listas!$A$5,$N16=Listas!$A$6),"",IF(AND(DAYS360(C16,$C$3)&lt;=90,AA16="NO"),0,IF(AND(DAYS360(C16,$C$3)&gt;90,AA16="NO"),$AB$7,0)))</f>
        <v>0</v>
      </c>
      <c r="AC16" s="17"/>
      <c r="AD16" s="22"/>
      <c r="AE16" s="23">
        <f>+IF(OR($N16=Listas!$A$3,$N16=Listas!$A$4,$N16=Listas!$A$5,$N16=Listas!$A$6),"",IF(AND(DAYS360(C16,$C$3)&lt;=90,AD16="SI"),0,IF(AND(DAYS360(C16,$C$3)&gt;90,AD16="SI"),$AE$7,0)))</f>
        <v>0</v>
      </c>
      <c r="AF16" s="17"/>
      <c r="AG16" s="24" t="str">
        <f t="shared" si="8"/>
        <v/>
      </c>
      <c r="AH16" s="22"/>
      <c r="AI16" s="23">
        <f>+IF(OR($N16=Listas!$A$3,$N16=Listas!$A$4,$N16=Listas!$A$5,$N16=Listas!$A$6),"",IF(AND(DAYS360(C16,$C$3)&lt;=90,AH16="SI"),0,IF(AND(DAYS360(C16,$C$3)&gt;90,AH16="SI"),$AI$7,0)))</f>
        <v>0</v>
      </c>
      <c r="AJ16" s="25">
        <f>+IF(OR($N16=Listas!$A$3,$N16=Listas!$A$4,$N16=Listas!$A$5,$N16=Listas!$A$6),"",AB16+AE16+AI16)</f>
        <v>0</v>
      </c>
      <c r="AK16" s="26" t="str">
        <f t="shared" si="9"/>
        <v/>
      </c>
      <c r="AL16" s="27" t="str">
        <f t="shared" si="10"/>
        <v/>
      </c>
      <c r="AM16" s="23">
        <f>+IF(OR($N16=Listas!$A$3,$N16=Listas!$A$4,$N16=Listas!$A$5,$N16=Listas!$A$6),"",IF(AND(DAYS360(C16,$C$3)&lt;=90,AL16="SI"),0,IF(AND(DAYS360(C16,$C$3)&gt;90,AL16="SI"),$AM$7,0)))</f>
        <v>0</v>
      </c>
      <c r="AN16" s="27" t="str">
        <f t="shared" si="11"/>
        <v/>
      </c>
      <c r="AO16" s="23">
        <f>+IF(OR($N16=Listas!$A$3,$N16=Listas!$A$4,$N16=Listas!$A$5,$N16=Listas!$A$6),"",IF(AND(DAYS360(C16,$C$3)&lt;=90,AN16="SI"),0,IF(AND(DAYS360(C16,$C$3)&gt;90,AN16="SI"),$AO$7,0)))</f>
        <v>0</v>
      </c>
      <c r="AP16" s="28">
        <f>+IF(OR($N16=Listas!$A$3,$N16=Listas!$A$4,$N16=Listas!$A$5,$N16=[1]Hoja2!$A$6),"",AM16+AO16)</f>
        <v>0</v>
      </c>
      <c r="AQ16" s="22"/>
      <c r="AR16" s="23">
        <f>+IF(OR($N16=Listas!$A$3,$N16=Listas!$A$4,$N16=Listas!$A$5,$N16=Listas!$A$6),"",IF(AND(DAYS360(C16,$C$3)&lt;=90,AQ16="SI"),0,IF(AND(DAYS360(C16,$C$3)&gt;90,AQ16="SI"),$AR$7,0)))</f>
        <v>0</v>
      </c>
      <c r="AS16" s="22"/>
      <c r="AT16" s="23">
        <f>+IF(OR($N16=Listas!$A$3,$N16=Listas!$A$4,$N16=Listas!$A$5,$N16=Listas!$A$6),"",IF(AND(DAYS360(C16,$C$3)&lt;=90,AS16="SI"),0,IF(AND(DAYS360(C16,$C$3)&gt;90,AS16="SI"),$AT$7,0)))</f>
        <v>0</v>
      </c>
      <c r="AU16" s="21">
        <f>+IF(OR($N16=Listas!$A$3,$N16=Listas!$A$4,$N16=Listas!$A$5,$N16=Listas!$A$6),"",AR16+AT16)</f>
        <v>0</v>
      </c>
      <c r="AV16" s="29">
        <f>+IF(OR($N16=Listas!$A$3,$N16=Listas!$A$4,$N16=Listas!$A$5,$N16=Listas!$A$6),"",W16+Z16+AJ16+AP16+AU16)</f>
        <v>0.21132439384930549</v>
      </c>
      <c r="AW16" s="30">
        <f>+IF(OR($N16=Listas!$A$3,$N16=Listas!$A$4,$N16=Listas!$A$5,$N16=Listas!$A$6),"",K16*(1-AV16))</f>
        <v>0</v>
      </c>
      <c r="AX16" s="30">
        <f>+IF(OR($N16=Listas!$A$3,$N16=Listas!$A$4,$N16=Listas!$A$5,$N16=Listas!$A$6),"",L16*(1-AV16))</f>
        <v>0</v>
      </c>
      <c r="AY16" s="31"/>
      <c r="AZ16" s="32"/>
      <c r="BA16" s="30">
        <f>+IF(OR($N16=Listas!$A$3,$N16=Listas!$A$4,$N16=Listas!$A$5,$N16=Listas!$A$6),"",IF(AV16=0,AW16,(-PV(AY16,AZ16,,AW16,0))))</f>
        <v>0</v>
      </c>
      <c r="BB16" s="30">
        <f>+IF(OR($N16=Listas!$A$3,$N16=Listas!$A$4,$N16=Listas!$A$5,$N16=Listas!$A$6),"",IF(AV16=0,AX16,(-PV(AY16,AZ16,,AX16,0))))</f>
        <v>0</v>
      </c>
      <c r="BC16" s="33">
        <f>++IF(OR($N16=Listas!$A$3,$N16=Listas!$A$4,$N16=Listas!$A$5,$N16=Listas!$A$6),"",K16-BA16)</f>
        <v>0</v>
      </c>
      <c r="BD16" s="33">
        <f>++IF(OR($N16=Listas!$A$3,$N16=Listas!$A$4,$N16=Listas!$A$5,$N16=Listas!$A$6),"",L16-BB16)</f>
        <v>0</v>
      </c>
    </row>
    <row r="17" spans="1:56" x14ac:dyDescent="0.25">
      <c r="A17" s="13"/>
      <c r="B17" s="14"/>
      <c r="C17" s="15"/>
      <c r="D17" s="16"/>
      <c r="E17" s="16"/>
      <c r="F17" s="17"/>
      <c r="G17" s="17"/>
      <c r="H17" s="65">
        <f t="shared" si="0"/>
        <v>0</v>
      </c>
      <c r="I17" s="17"/>
      <c r="J17" s="17"/>
      <c r="K17" s="42">
        <f t="shared" si="6"/>
        <v>0</v>
      </c>
      <c r="L17" s="42">
        <f t="shared" si="6"/>
        <v>0</v>
      </c>
      <c r="M17" s="42">
        <f t="shared" si="7"/>
        <v>0</v>
      </c>
      <c r="N17" s="13"/>
      <c r="O17" s="18" t="str">
        <f>+IF(OR($N17=Listas!$A$3,$N17=Listas!$A$4,$N17=Listas!$A$5,$N17=Listas!$A$6),"N/A",IF(AND((DAYS360(C17,$C$3))&gt;90,(DAYS360(C17,$C$3))&lt;360),"SI","NO"))</f>
        <v>NO</v>
      </c>
      <c r="P17" s="19">
        <f t="shared" si="1"/>
        <v>0</v>
      </c>
      <c r="Q17" s="18" t="str">
        <f>+IF(OR($N17=Listas!$A$3,$N17=Listas!$A$4,$N17=Listas!$A$5,$N17=Listas!$A$6),"N/A",IF(AND((DAYS360(C17,$C$3))&gt;=360,(DAYS360(C17,$C$3))&lt;=1800),"SI","NO"))</f>
        <v>NO</v>
      </c>
      <c r="R17" s="19">
        <f t="shared" si="2"/>
        <v>0</v>
      </c>
      <c r="S17" s="18" t="str">
        <f>+IF(OR($N17=Listas!$A$3,$N17=Listas!$A$4,$N17=Listas!$A$5,$N17=Listas!$A$6),"N/A",IF(AND((DAYS360(C17,$C$3))&gt;1800,(DAYS360(C17,$C$3))&lt;=3600),"SI","NO"))</f>
        <v>NO</v>
      </c>
      <c r="T17" s="19">
        <f t="shared" si="3"/>
        <v>0</v>
      </c>
      <c r="U17" s="18" t="str">
        <f>+IF(OR($N17=Listas!$A$3,$N17=Listas!$A$4,$N17=Listas!$A$5,$N17=Listas!$A$6),"N/A",IF((DAYS360(C17,$C$3))&gt;3600,"SI","NO"))</f>
        <v>SI</v>
      </c>
      <c r="V17" s="20">
        <f t="shared" si="4"/>
        <v>0.21132439384930549</v>
      </c>
      <c r="W17" s="21">
        <f>+IF(OR($N17=Listas!$A$3,$N17=Listas!$A$4,$N17=Listas!$A$5,$N17=Listas!$A$6),"",P17+R17+T17+V17)</f>
        <v>0.21132439384930549</v>
      </c>
      <c r="X17" s="22"/>
      <c r="Y17" s="19">
        <f t="shared" si="5"/>
        <v>0</v>
      </c>
      <c r="Z17" s="21">
        <f>+IF(OR($N17=Listas!$A$3,$N17=Listas!$A$4,$N17=Listas!$A$5,$N17=Listas!$A$6),"",Y17)</f>
        <v>0</v>
      </c>
      <c r="AA17" s="22"/>
      <c r="AB17" s="23">
        <f>+IF(OR($N17=Listas!$A$3,$N17=Listas!$A$4,$N17=Listas!$A$5,$N17=Listas!$A$6),"",IF(AND(DAYS360(C17,$C$3)&lt;=90,AA17="NO"),0,IF(AND(DAYS360(C17,$C$3)&gt;90,AA17="NO"),$AB$7,0)))</f>
        <v>0</v>
      </c>
      <c r="AC17" s="17"/>
      <c r="AD17" s="22"/>
      <c r="AE17" s="23">
        <f>+IF(OR($N17=Listas!$A$3,$N17=Listas!$A$4,$N17=Listas!$A$5,$N17=Listas!$A$6),"",IF(AND(DAYS360(C17,$C$3)&lt;=90,AD17="SI"),0,IF(AND(DAYS360(C17,$C$3)&gt;90,AD17="SI"),$AE$7,0)))</f>
        <v>0</v>
      </c>
      <c r="AF17" s="17"/>
      <c r="AG17" s="24" t="str">
        <f t="shared" si="8"/>
        <v/>
      </c>
      <c r="AH17" s="22"/>
      <c r="AI17" s="23">
        <f>+IF(OR($N17=Listas!$A$3,$N17=Listas!$A$4,$N17=Listas!$A$5,$N17=Listas!$A$6),"",IF(AND(DAYS360(C17,$C$3)&lt;=90,AH17="SI"),0,IF(AND(DAYS360(C17,$C$3)&gt;90,AH17="SI"),$AI$7,0)))</f>
        <v>0</v>
      </c>
      <c r="AJ17" s="25">
        <f>+IF(OR($N17=Listas!$A$3,$N17=Listas!$A$4,$N17=Listas!$A$5,$N17=Listas!$A$6),"",AB17+AE17+AI17)</f>
        <v>0</v>
      </c>
      <c r="AK17" s="26" t="str">
        <f t="shared" si="9"/>
        <v/>
      </c>
      <c r="AL17" s="27" t="str">
        <f t="shared" si="10"/>
        <v/>
      </c>
      <c r="AM17" s="23">
        <f>+IF(OR($N17=Listas!$A$3,$N17=Listas!$A$4,$N17=Listas!$A$5,$N17=Listas!$A$6),"",IF(AND(DAYS360(C17,$C$3)&lt;=90,AL17="SI"),0,IF(AND(DAYS360(C17,$C$3)&gt;90,AL17="SI"),$AM$7,0)))</f>
        <v>0</v>
      </c>
      <c r="AN17" s="27" t="str">
        <f t="shared" si="11"/>
        <v/>
      </c>
      <c r="AO17" s="23">
        <f>+IF(OR($N17=Listas!$A$3,$N17=Listas!$A$4,$N17=Listas!$A$5,$N17=Listas!$A$6),"",IF(AND(DAYS360(C17,$C$3)&lt;=90,AN17="SI"),0,IF(AND(DAYS360(C17,$C$3)&gt;90,AN17="SI"),$AO$7,0)))</f>
        <v>0</v>
      </c>
      <c r="AP17" s="28">
        <f>+IF(OR($N17=Listas!$A$3,$N17=Listas!$A$4,$N17=Listas!$A$5,$N17=[1]Hoja2!$A$6),"",AM17+AO17)</f>
        <v>0</v>
      </c>
      <c r="AQ17" s="22"/>
      <c r="AR17" s="23">
        <f>+IF(OR($N17=Listas!$A$3,$N17=Listas!$A$4,$N17=Listas!$A$5,$N17=Listas!$A$6),"",IF(AND(DAYS360(C17,$C$3)&lt;=90,AQ17="SI"),0,IF(AND(DAYS360(C17,$C$3)&gt;90,AQ17="SI"),$AR$7,0)))</f>
        <v>0</v>
      </c>
      <c r="AS17" s="22"/>
      <c r="AT17" s="23">
        <f>+IF(OR($N17=Listas!$A$3,$N17=Listas!$A$4,$N17=Listas!$A$5,$N17=Listas!$A$6),"",IF(AND(DAYS360(C17,$C$3)&lt;=90,AS17="SI"),0,IF(AND(DAYS360(C17,$C$3)&gt;90,AS17="SI"),$AT$7,0)))</f>
        <v>0</v>
      </c>
      <c r="AU17" s="21">
        <f>+IF(OR($N17=Listas!$A$3,$N17=Listas!$A$4,$N17=Listas!$A$5,$N17=Listas!$A$6),"",AR17+AT17)</f>
        <v>0</v>
      </c>
      <c r="AV17" s="29">
        <f>+IF(OR($N17=Listas!$A$3,$N17=Listas!$A$4,$N17=Listas!$A$5,$N17=Listas!$A$6),"",W17+Z17+AJ17+AP17+AU17)</f>
        <v>0.21132439384930549</v>
      </c>
      <c r="AW17" s="30">
        <f>+IF(OR($N17=Listas!$A$3,$N17=Listas!$A$4,$N17=Listas!$A$5,$N17=Listas!$A$6),"",K17*(1-AV17))</f>
        <v>0</v>
      </c>
      <c r="AX17" s="30">
        <f>+IF(OR($N17=Listas!$A$3,$N17=Listas!$A$4,$N17=Listas!$A$5,$N17=Listas!$A$6),"",L17*(1-AV17))</f>
        <v>0</v>
      </c>
      <c r="AY17" s="31"/>
      <c r="AZ17" s="32"/>
      <c r="BA17" s="30">
        <f>+IF(OR($N17=Listas!$A$3,$N17=Listas!$A$4,$N17=Listas!$A$5,$N17=Listas!$A$6),"",IF(AV17=0,AW17,(-PV(AY17,AZ17,,AW17,0))))</f>
        <v>0</v>
      </c>
      <c r="BB17" s="30">
        <f>+IF(OR($N17=Listas!$A$3,$N17=Listas!$A$4,$N17=Listas!$A$5,$N17=Listas!$A$6),"",IF(AV17=0,AX17,(-PV(AY17,AZ17,,AX17,0))))</f>
        <v>0</v>
      </c>
      <c r="BC17" s="33">
        <f>++IF(OR($N17=Listas!$A$3,$N17=Listas!$A$4,$N17=Listas!$A$5,$N17=Listas!$A$6),"",K17-BA17)</f>
        <v>0</v>
      </c>
      <c r="BD17" s="33">
        <f>++IF(OR($N17=Listas!$A$3,$N17=Listas!$A$4,$N17=Listas!$A$5,$N17=Listas!$A$6),"",L17-BB17)</f>
        <v>0</v>
      </c>
    </row>
    <row r="18" spans="1:56" x14ac:dyDescent="0.25">
      <c r="A18" s="13"/>
      <c r="B18" s="14"/>
      <c r="C18" s="15"/>
      <c r="D18" s="16"/>
      <c r="E18" s="16"/>
      <c r="F18" s="17"/>
      <c r="G18" s="17"/>
      <c r="H18" s="65">
        <f t="shared" si="0"/>
        <v>0</v>
      </c>
      <c r="I18" s="17"/>
      <c r="J18" s="17"/>
      <c r="K18" s="42">
        <f t="shared" si="6"/>
        <v>0</v>
      </c>
      <c r="L18" s="42">
        <f t="shared" si="6"/>
        <v>0</v>
      </c>
      <c r="M18" s="42">
        <f t="shared" si="7"/>
        <v>0</v>
      </c>
      <c r="N18" s="13"/>
      <c r="O18" s="18" t="str">
        <f>+IF(OR($N18=Listas!$A$3,$N18=Listas!$A$4,$N18=Listas!$A$5,$N18=Listas!$A$6),"N/A",IF(AND((DAYS360(C18,$C$3))&gt;90,(DAYS360(C18,$C$3))&lt;360),"SI","NO"))</f>
        <v>NO</v>
      </c>
      <c r="P18" s="19">
        <f t="shared" si="1"/>
        <v>0</v>
      </c>
      <c r="Q18" s="18" t="str">
        <f>+IF(OR($N18=Listas!$A$3,$N18=Listas!$A$4,$N18=Listas!$A$5,$N18=Listas!$A$6),"N/A",IF(AND((DAYS360(C18,$C$3))&gt;=360,(DAYS360(C18,$C$3))&lt;=1800),"SI","NO"))</f>
        <v>NO</v>
      </c>
      <c r="R18" s="19">
        <f t="shared" si="2"/>
        <v>0</v>
      </c>
      <c r="S18" s="18" t="str">
        <f>+IF(OR($N18=Listas!$A$3,$N18=Listas!$A$4,$N18=Listas!$A$5,$N18=Listas!$A$6),"N/A",IF(AND((DAYS360(C18,$C$3))&gt;1800,(DAYS360(C18,$C$3))&lt;=3600),"SI","NO"))</f>
        <v>NO</v>
      </c>
      <c r="T18" s="19">
        <f t="shared" si="3"/>
        <v>0</v>
      </c>
      <c r="U18" s="18" t="str">
        <f>+IF(OR($N18=Listas!$A$3,$N18=Listas!$A$4,$N18=Listas!$A$5,$N18=Listas!$A$6),"N/A",IF((DAYS360(C18,$C$3))&gt;3600,"SI","NO"))</f>
        <v>SI</v>
      </c>
      <c r="V18" s="20">
        <f t="shared" si="4"/>
        <v>0.21132439384930549</v>
      </c>
      <c r="W18" s="21">
        <f>+IF(OR($N18=Listas!$A$3,$N18=Listas!$A$4,$N18=Listas!$A$5,$N18=Listas!$A$6),"",P18+R18+T18+V18)</f>
        <v>0.21132439384930549</v>
      </c>
      <c r="X18" s="22"/>
      <c r="Y18" s="19">
        <f t="shared" si="5"/>
        <v>0</v>
      </c>
      <c r="Z18" s="21">
        <f>+IF(OR($N18=Listas!$A$3,$N18=Listas!$A$4,$N18=Listas!$A$5,$N18=Listas!$A$6),"",Y18)</f>
        <v>0</v>
      </c>
      <c r="AA18" s="22"/>
      <c r="AB18" s="23">
        <f>+IF(OR($N18=Listas!$A$3,$N18=Listas!$A$4,$N18=Listas!$A$5,$N18=Listas!$A$6),"",IF(AND(DAYS360(C18,$C$3)&lt;=90,AA18="NO"),0,IF(AND(DAYS360(C18,$C$3)&gt;90,AA18="NO"),$AB$7,0)))</f>
        <v>0</v>
      </c>
      <c r="AC18" s="17"/>
      <c r="AD18" s="22"/>
      <c r="AE18" s="23">
        <f>+IF(OR($N18=Listas!$A$3,$N18=Listas!$A$4,$N18=Listas!$A$5,$N18=Listas!$A$6),"",IF(AND(DAYS360(C18,$C$3)&lt;=90,AD18="SI"),0,IF(AND(DAYS360(C18,$C$3)&gt;90,AD18="SI"),$AE$7,0)))</f>
        <v>0</v>
      </c>
      <c r="AF18" s="17"/>
      <c r="AG18" s="24" t="str">
        <f t="shared" si="8"/>
        <v/>
      </c>
      <c r="AH18" s="22"/>
      <c r="AI18" s="23">
        <f>+IF(OR($N18=Listas!$A$3,$N18=Listas!$A$4,$N18=Listas!$A$5,$N18=Listas!$A$6),"",IF(AND(DAYS360(C18,$C$3)&lt;=90,AH18="SI"),0,IF(AND(DAYS360(C18,$C$3)&gt;90,AH18="SI"),$AI$7,0)))</f>
        <v>0</v>
      </c>
      <c r="AJ18" s="25">
        <f>+IF(OR($N18=Listas!$A$3,$N18=Listas!$A$4,$N18=Listas!$A$5,$N18=Listas!$A$6),"",AB18+AE18+AI18)</f>
        <v>0</v>
      </c>
      <c r="AK18" s="26" t="str">
        <f t="shared" si="9"/>
        <v/>
      </c>
      <c r="AL18" s="27" t="str">
        <f t="shared" si="10"/>
        <v/>
      </c>
      <c r="AM18" s="23">
        <f>+IF(OR($N18=Listas!$A$3,$N18=Listas!$A$4,$N18=Listas!$A$5,$N18=Listas!$A$6),"",IF(AND(DAYS360(C18,$C$3)&lt;=90,AL18="SI"),0,IF(AND(DAYS360(C18,$C$3)&gt;90,AL18="SI"),$AM$7,0)))</f>
        <v>0</v>
      </c>
      <c r="AN18" s="27" t="str">
        <f t="shared" si="11"/>
        <v/>
      </c>
      <c r="AO18" s="23">
        <f>+IF(OR($N18=Listas!$A$3,$N18=Listas!$A$4,$N18=Listas!$A$5,$N18=Listas!$A$6),"",IF(AND(DAYS360(C18,$C$3)&lt;=90,AN18="SI"),0,IF(AND(DAYS360(C18,$C$3)&gt;90,AN18="SI"),$AO$7,0)))</f>
        <v>0</v>
      </c>
      <c r="AP18" s="28">
        <f>+IF(OR($N18=Listas!$A$3,$N18=Listas!$A$4,$N18=Listas!$A$5,$N18=[1]Hoja2!$A$6),"",AM18+AO18)</f>
        <v>0</v>
      </c>
      <c r="AQ18" s="22"/>
      <c r="AR18" s="23">
        <f>+IF(OR($N18=Listas!$A$3,$N18=Listas!$A$4,$N18=Listas!$A$5,$N18=Listas!$A$6),"",IF(AND(DAYS360(C18,$C$3)&lt;=90,AQ18="SI"),0,IF(AND(DAYS360(C18,$C$3)&gt;90,AQ18="SI"),$AR$7,0)))</f>
        <v>0</v>
      </c>
      <c r="AS18" s="22"/>
      <c r="AT18" s="23">
        <f>+IF(OR($N18=Listas!$A$3,$N18=Listas!$A$4,$N18=Listas!$A$5,$N18=Listas!$A$6),"",IF(AND(DAYS360(C18,$C$3)&lt;=90,AS18="SI"),0,IF(AND(DAYS360(C18,$C$3)&gt;90,AS18="SI"),$AT$7,0)))</f>
        <v>0</v>
      </c>
      <c r="AU18" s="21">
        <f>+IF(OR($N18=Listas!$A$3,$N18=Listas!$A$4,$N18=Listas!$A$5,$N18=Listas!$A$6),"",AR18+AT18)</f>
        <v>0</v>
      </c>
      <c r="AV18" s="29">
        <f>+IF(OR($N18=Listas!$A$3,$N18=Listas!$A$4,$N18=Listas!$A$5,$N18=Listas!$A$6),"",W18+Z18+AJ18+AP18+AU18)</f>
        <v>0.21132439384930549</v>
      </c>
      <c r="AW18" s="30">
        <f>+IF(OR($N18=Listas!$A$3,$N18=Listas!$A$4,$N18=Listas!$A$5,$N18=Listas!$A$6),"",K18*(1-AV18))</f>
        <v>0</v>
      </c>
      <c r="AX18" s="30">
        <f>+IF(OR($N18=Listas!$A$3,$N18=Listas!$A$4,$N18=Listas!$A$5,$N18=Listas!$A$6),"",L18*(1-AV18))</f>
        <v>0</v>
      </c>
      <c r="AY18" s="31"/>
      <c r="AZ18" s="32"/>
      <c r="BA18" s="30">
        <f>+IF(OR($N18=Listas!$A$3,$N18=Listas!$A$4,$N18=Listas!$A$5,$N18=Listas!$A$6),"",IF(AV18=0,AW18,(-PV(AY18,AZ18,,AW18,0))))</f>
        <v>0</v>
      </c>
      <c r="BB18" s="30">
        <f>+IF(OR($N18=Listas!$A$3,$N18=Listas!$A$4,$N18=Listas!$A$5,$N18=Listas!$A$6),"",IF(AV18=0,AX18,(-PV(AY18,AZ18,,AX18,0))))</f>
        <v>0</v>
      </c>
      <c r="BC18" s="33">
        <f>++IF(OR($N18=Listas!$A$3,$N18=Listas!$A$4,$N18=Listas!$A$5,$N18=Listas!$A$6),"",K18-BA18)</f>
        <v>0</v>
      </c>
      <c r="BD18" s="33">
        <f>++IF(OR($N18=Listas!$A$3,$N18=Listas!$A$4,$N18=Listas!$A$5,$N18=Listas!$A$6),"",L18-BB18)</f>
        <v>0</v>
      </c>
    </row>
    <row r="19" spans="1:56" x14ac:dyDescent="0.25">
      <c r="A19" s="13"/>
      <c r="B19" s="14"/>
      <c r="C19" s="15"/>
      <c r="D19" s="16"/>
      <c r="E19" s="16"/>
      <c r="F19" s="17"/>
      <c r="G19" s="17"/>
      <c r="H19" s="65">
        <f t="shared" si="0"/>
        <v>0</v>
      </c>
      <c r="I19" s="17"/>
      <c r="J19" s="17"/>
      <c r="K19" s="42">
        <f t="shared" si="6"/>
        <v>0</v>
      </c>
      <c r="L19" s="42">
        <f t="shared" si="6"/>
        <v>0</v>
      </c>
      <c r="M19" s="42">
        <f t="shared" si="7"/>
        <v>0</v>
      </c>
      <c r="N19" s="13"/>
      <c r="O19" s="18" t="str">
        <f>+IF(OR($N19=Listas!$A$3,$N19=Listas!$A$4,$N19=Listas!$A$5,$N19=Listas!$A$6),"N/A",IF(AND((DAYS360(C19,$C$3))&gt;90,(DAYS360(C19,$C$3))&lt;360),"SI","NO"))</f>
        <v>NO</v>
      </c>
      <c r="P19" s="19">
        <f t="shared" si="1"/>
        <v>0</v>
      </c>
      <c r="Q19" s="18" t="str">
        <f>+IF(OR($N19=Listas!$A$3,$N19=Listas!$A$4,$N19=Listas!$A$5,$N19=Listas!$A$6),"N/A",IF(AND((DAYS360(C19,$C$3))&gt;=360,(DAYS360(C19,$C$3))&lt;=1800),"SI","NO"))</f>
        <v>NO</v>
      </c>
      <c r="R19" s="19">
        <f t="shared" si="2"/>
        <v>0</v>
      </c>
      <c r="S19" s="18" t="str">
        <f>+IF(OR($N19=Listas!$A$3,$N19=Listas!$A$4,$N19=Listas!$A$5,$N19=Listas!$A$6),"N/A",IF(AND((DAYS360(C19,$C$3))&gt;1800,(DAYS360(C19,$C$3))&lt;=3600),"SI","NO"))</f>
        <v>NO</v>
      </c>
      <c r="T19" s="19">
        <f t="shared" si="3"/>
        <v>0</v>
      </c>
      <c r="U19" s="18" t="str">
        <f>+IF(OR($N19=Listas!$A$3,$N19=Listas!$A$4,$N19=Listas!$A$5,$N19=Listas!$A$6),"N/A",IF((DAYS360(C19,$C$3))&gt;3600,"SI","NO"))</f>
        <v>SI</v>
      </c>
      <c r="V19" s="20">
        <f t="shared" si="4"/>
        <v>0.21132439384930549</v>
      </c>
      <c r="W19" s="21">
        <f>+IF(OR($N19=Listas!$A$3,$N19=Listas!$A$4,$N19=Listas!$A$5,$N19=Listas!$A$6),"",P19+R19+T19+V19)</f>
        <v>0.21132439384930549</v>
      </c>
      <c r="X19" s="22"/>
      <c r="Y19" s="19">
        <f t="shared" si="5"/>
        <v>0</v>
      </c>
      <c r="Z19" s="21">
        <f>+IF(OR($N19=Listas!$A$3,$N19=Listas!$A$4,$N19=Listas!$A$5,$N19=Listas!$A$6),"",Y19)</f>
        <v>0</v>
      </c>
      <c r="AA19" s="22"/>
      <c r="AB19" s="23">
        <f>+IF(OR($N19=Listas!$A$3,$N19=Listas!$A$4,$N19=Listas!$A$5,$N19=Listas!$A$6),"",IF(AND(DAYS360(C19,$C$3)&lt;=90,AA19="NO"),0,IF(AND(DAYS360(C19,$C$3)&gt;90,AA19="NO"),$AB$7,0)))</f>
        <v>0</v>
      </c>
      <c r="AC19" s="17"/>
      <c r="AD19" s="22"/>
      <c r="AE19" s="23">
        <f>+IF(OR($N19=Listas!$A$3,$N19=Listas!$A$4,$N19=Listas!$A$5,$N19=Listas!$A$6),"",IF(AND(DAYS360(C19,$C$3)&lt;=90,AD19="SI"),0,IF(AND(DAYS360(C19,$C$3)&gt;90,AD19="SI"),$AE$7,0)))</f>
        <v>0</v>
      </c>
      <c r="AF19" s="17"/>
      <c r="AG19" s="24" t="str">
        <f t="shared" si="8"/>
        <v/>
      </c>
      <c r="AH19" s="22"/>
      <c r="AI19" s="23">
        <f>+IF(OR($N19=Listas!$A$3,$N19=Listas!$A$4,$N19=Listas!$A$5,$N19=Listas!$A$6),"",IF(AND(DAYS360(C19,$C$3)&lt;=90,AH19="SI"),0,IF(AND(DAYS360(C19,$C$3)&gt;90,AH19="SI"),$AI$7,0)))</f>
        <v>0</v>
      </c>
      <c r="AJ19" s="25">
        <f>+IF(OR($N19=Listas!$A$3,$N19=Listas!$A$4,$N19=Listas!$A$5,$N19=Listas!$A$6),"",AB19+AE19+AI19)</f>
        <v>0</v>
      </c>
      <c r="AK19" s="26" t="str">
        <f t="shared" si="9"/>
        <v/>
      </c>
      <c r="AL19" s="27" t="str">
        <f t="shared" si="10"/>
        <v/>
      </c>
      <c r="AM19" s="23">
        <f>+IF(OR($N19=Listas!$A$3,$N19=Listas!$A$4,$N19=Listas!$A$5,$N19=Listas!$A$6),"",IF(AND(DAYS360(C19,$C$3)&lt;=90,AL19="SI"),0,IF(AND(DAYS360(C19,$C$3)&gt;90,AL19="SI"),$AM$7,0)))</f>
        <v>0</v>
      </c>
      <c r="AN19" s="27" t="str">
        <f t="shared" si="11"/>
        <v/>
      </c>
      <c r="AO19" s="23">
        <f>+IF(OR($N19=Listas!$A$3,$N19=Listas!$A$4,$N19=Listas!$A$5,$N19=Listas!$A$6),"",IF(AND(DAYS360(C19,$C$3)&lt;=90,AN19="SI"),0,IF(AND(DAYS360(C19,$C$3)&gt;90,AN19="SI"),$AO$7,0)))</f>
        <v>0</v>
      </c>
      <c r="AP19" s="28">
        <f>+IF(OR($N19=Listas!$A$3,$N19=Listas!$A$4,$N19=Listas!$A$5,$N19=[1]Hoja2!$A$6),"",AM19+AO19)</f>
        <v>0</v>
      </c>
      <c r="AQ19" s="22"/>
      <c r="AR19" s="23">
        <f>+IF(OR($N19=Listas!$A$3,$N19=Listas!$A$4,$N19=Listas!$A$5,$N19=Listas!$A$6),"",IF(AND(DAYS360(C19,$C$3)&lt;=90,AQ19="SI"),0,IF(AND(DAYS360(C19,$C$3)&gt;90,AQ19="SI"),$AR$7,0)))</f>
        <v>0</v>
      </c>
      <c r="AS19" s="22"/>
      <c r="AT19" s="23">
        <f>+IF(OR($N19=Listas!$A$3,$N19=Listas!$A$4,$N19=Listas!$A$5,$N19=Listas!$A$6),"",IF(AND(DAYS360(C19,$C$3)&lt;=90,AS19="SI"),0,IF(AND(DAYS360(C19,$C$3)&gt;90,AS19="SI"),$AT$7,0)))</f>
        <v>0</v>
      </c>
      <c r="AU19" s="21">
        <f>+IF(OR($N19=Listas!$A$3,$N19=Listas!$A$4,$N19=Listas!$A$5,$N19=Listas!$A$6),"",AR19+AT19)</f>
        <v>0</v>
      </c>
      <c r="AV19" s="29">
        <f>+IF(OR($N19=Listas!$A$3,$N19=Listas!$A$4,$N19=Listas!$A$5,$N19=Listas!$A$6),"",W19+Z19+AJ19+AP19+AU19)</f>
        <v>0.21132439384930549</v>
      </c>
      <c r="AW19" s="30">
        <f>+IF(OR($N19=Listas!$A$3,$N19=Listas!$A$4,$N19=Listas!$A$5,$N19=Listas!$A$6),"",K19*(1-AV19))</f>
        <v>0</v>
      </c>
      <c r="AX19" s="30">
        <f>+IF(OR($N19=Listas!$A$3,$N19=Listas!$A$4,$N19=Listas!$A$5,$N19=Listas!$A$6),"",L19*(1-AV19))</f>
        <v>0</v>
      </c>
      <c r="AY19" s="31"/>
      <c r="AZ19" s="32"/>
      <c r="BA19" s="30">
        <f>+IF(OR($N19=Listas!$A$3,$N19=Listas!$A$4,$N19=Listas!$A$5,$N19=Listas!$A$6),"",IF(AV19=0,AW19,(-PV(AY19,AZ19,,AW19,0))))</f>
        <v>0</v>
      </c>
      <c r="BB19" s="30">
        <f>+IF(OR($N19=Listas!$A$3,$N19=Listas!$A$4,$N19=Listas!$A$5,$N19=Listas!$A$6),"",IF(AV19=0,AX19,(-PV(AY19,AZ19,,AX19,0))))</f>
        <v>0</v>
      </c>
      <c r="BC19" s="33">
        <f>++IF(OR($N19=Listas!$A$3,$N19=Listas!$A$4,$N19=Listas!$A$5,$N19=Listas!$A$6),"",K19-BA19)</f>
        <v>0</v>
      </c>
      <c r="BD19" s="33">
        <f>++IF(OR($N19=Listas!$A$3,$N19=Listas!$A$4,$N19=Listas!$A$5,$N19=Listas!$A$6),"",L19-BB19)</f>
        <v>0</v>
      </c>
    </row>
    <row r="20" spans="1:56" x14ac:dyDescent="0.25">
      <c r="A20" s="13"/>
      <c r="B20" s="14"/>
      <c r="C20" s="15"/>
      <c r="D20" s="16"/>
      <c r="E20" s="16"/>
      <c r="F20" s="17"/>
      <c r="G20" s="17"/>
      <c r="H20" s="65">
        <f t="shared" si="0"/>
        <v>0</v>
      </c>
      <c r="I20" s="17"/>
      <c r="J20" s="17"/>
      <c r="K20" s="42">
        <f t="shared" si="6"/>
        <v>0</v>
      </c>
      <c r="L20" s="42">
        <f t="shared" si="6"/>
        <v>0</v>
      </c>
      <c r="M20" s="42">
        <f t="shared" si="7"/>
        <v>0</v>
      </c>
      <c r="N20" s="13"/>
      <c r="O20" s="18" t="str">
        <f>+IF(OR($N20=Listas!$A$3,$N20=Listas!$A$4,$N20=Listas!$A$5,$N20=Listas!$A$6),"N/A",IF(AND((DAYS360(C20,$C$3))&gt;90,(DAYS360(C20,$C$3))&lt;360),"SI","NO"))</f>
        <v>NO</v>
      </c>
      <c r="P20" s="19">
        <f t="shared" si="1"/>
        <v>0</v>
      </c>
      <c r="Q20" s="18" t="str">
        <f>+IF(OR($N20=Listas!$A$3,$N20=Listas!$A$4,$N20=Listas!$A$5,$N20=Listas!$A$6),"N/A",IF(AND((DAYS360(C20,$C$3))&gt;=360,(DAYS360(C20,$C$3))&lt;=1800),"SI","NO"))</f>
        <v>NO</v>
      </c>
      <c r="R20" s="19">
        <f t="shared" si="2"/>
        <v>0</v>
      </c>
      <c r="S20" s="18" t="str">
        <f>+IF(OR($N20=Listas!$A$3,$N20=Listas!$A$4,$N20=Listas!$A$5,$N20=Listas!$A$6),"N/A",IF(AND((DAYS360(C20,$C$3))&gt;1800,(DAYS360(C20,$C$3))&lt;=3600),"SI","NO"))</f>
        <v>NO</v>
      </c>
      <c r="T20" s="19">
        <f t="shared" si="3"/>
        <v>0</v>
      </c>
      <c r="U20" s="18" t="str">
        <f>+IF(OR($N20=Listas!$A$3,$N20=Listas!$A$4,$N20=Listas!$A$5,$N20=Listas!$A$6),"N/A",IF((DAYS360(C20,$C$3))&gt;3600,"SI","NO"))</f>
        <v>SI</v>
      </c>
      <c r="V20" s="20">
        <f t="shared" si="4"/>
        <v>0.21132439384930549</v>
      </c>
      <c r="W20" s="21">
        <f>+IF(OR($N20=Listas!$A$3,$N20=Listas!$A$4,$N20=Listas!$A$5,$N20=Listas!$A$6),"",P20+R20+T20+V20)</f>
        <v>0.21132439384930549</v>
      </c>
      <c r="X20" s="22"/>
      <c r="Y20" s="19">
        <f t="shared" si="5"/>
        <v>0</v>
      </c>
      <c r="Z20" s="21">
        <f>+IF(OR($N20=Listas!$A$3,$N20=Listas!$A$4,$N20=Listas!$A$5,$N20=Listas!$A$6),"",Y20)</f>
        <v>0</v>
      </c>
      <c r="AA20" s="22"/>
      <c r="AB20" s="23">
        <f>+IF(OR($N20=Listas!$A$3,$N20=Listas!$A$4,$N20=Listas!$A$5,$N20=Listas!$A$6),"",IF(AND(DAYS360(C20,$C$3)&lt;=90,AA20="NO"),0,IF(AND(DAYS360(C20,$C$3)&gt;90,AA20="NO"),$AB$7,0)))</f>
        <v>0</v>
      </c>
      <c r="AC20" s="17"/>
      <c r="AD20" s="22"/>
      <c r="AE20" s="23">
        <f>+IF(OR($N20=Listas!$A$3,$N20=Listas!$A$4,$N20=Listas!$A$5,$N20=Listas!$A$6),"",IF(AND(DAYS360(C20,$C$3)&lt;=90,AD20="SI"),0,IF(AND(DAYS360(C20,$C$3)&gt;90,AD20="SI"),$AE$7,0)))</f>
        <v>0</v>
      </c>
      <c r="AF20" s="17"/>
      <c r="AG20" s="24" t="str">
        <f t="shared" si="8"/>
        <v/>
      </c>
      <c r="AH20" s="22"/>
      <c r="AI20" s="23">
        <f>+IF(OR($N20=Listas!$A$3,$N20=Listas!$A$4,$N20=Listas!$A$5,$N20=Listas!$A$6),"",IF(AND(DAYS360(C20,$C$3)&lt;=90,AH20="SI"),0,IF(AND(DAYS360(C20,$C$3)&gt;90,AH20="SI"),$AI$7,0)))</f>
        <v>0</v>
      </c>
      <c r="AJ20" s="25">
        <f>+IF(OR($N20=Listas!$A$3,$N20=Listas!$A$4,$N20=Listas!$A$5,$N20=Listas!$A$6),"",AB20+AE20+AI20)</f>
        <v>0</v>
      </c>
      <c r="AK20" s="26" t="str">
        <f t="shared" si="9"/>
        <v/>
      </c>
      <c r="AL20" s="27" t="str">
        <f t="shared" si="10"/>
        <v/>
      </c>
      <c r="AM20" s="23">
        <f>+IF(OR($N20=Listas!$A$3,$N20=Listas!$A$4,$N20=Listas!$A$5,$N20=Listas!$A$6),"",IF(AND(DAYS360(C20,$C$3)&lt;=90,AL20="SI"),0,IF(AND(DAYS360(C20,$C$3)&gt;90,AL20="SI"),$AM$7,0)))</f>
        <v>0</v>
      </c>
      <c r="AN20" s="27" t="str">
        <f t="shared" si="11"/>
        <v/>
      </c>
      <c r="AO20" s="23">
        <f>+IF(OR($N20=Listas!$A$3,$N20=Listas!$A$4,$N20=Listas!$A$5,$N20=Listas!$A$6),"",IF(AND(DAYS360(C20,$C$3)&lt;=90,AN20="SI"),0,IF(AND(DAYS360(C20,$C$3)&gt;90,AN20="SI"),$AO$7,0)))</f>
        <v>0</v>
      </c>
      <c r="AP20" s="28">
        <f>+IF(OR($N20=Listas!$A$3,$N20=Listas!$A$4,$N20=Listas!$A$5,$N20=[1]Hoja2!$A$6),"",AM20+AO20)</f>
        <v>0</v>
      </c>
      <c r="AQ20" s="22"/>
      <c r="AR20" s="23">
        <f>+IF(OR($N20=Listas!$A$3,$N20=Listas!$A$4,$N20=Listas!$A$5,$N20=Listas!$A$6),"",IF(AND(DAYS360(C20,$C$3)&lt;=90,AQ20="SI"),0,IF(AND(DAYS360(C20,$C$3)&gt;90,AQ20="SI"),$AR$7,0)))</f>
        <v>0</v>
      </c>
      <c r="AS20" s="22"/>
      <c r="AT20" s="23">
        <f>+IF(OR($N20=Listas!$A$3,$N20=Listas!$A$4,$N20=Listas!$A$5,$N20=Listas!$A$6),"",IF(AND(DAYS360(C20,$C$3)&lt;=90,AS20="SI"),0,IF(AND(DAYS360(C20,$C$3)&gt;90,AS20="SI"),$AT$7,0)))</f>
        <v>0</v>
      </c>
      <c r="AU20" s="21">
        <f>+IF(OR($N20=Listas!$A$3,$N20=Listas!$A$4,$N20=Listas!$A$5,$N20=Listas!$A$6),"",AR20+AT20)</f>
        <v>0</v>
      </c>
      <c r="AV20" s="29">
        <f>+IF(OR($N20=Listas!$A$3,$N20=Listas!$A$4,$N20=Listas!$A$5,$N20=Listas!$A$6),"",W20+Z20+AJ20+AP20+AU20)</f>
        <v>0.21132439384930549</v>
      </c>
      <c r="AW20" s="30">
        <f>+IF(OR($N20=Listas!$A$3,$N20=Listas!$A$4,$N20=Listas!$A$5,$N20=Listas!$A$6),"",K20*(1-AV20))</f>
        <v>0</v>
      </c>
      <c r="AX20" s="30">
        <f>+IF(OR($N20=Listas!$A$3,$N20=Listas!$A$4,$N20=Listas!$A$5,$N20=Listas!$A$6),"",L20*(1-AV20))</f>
        <v>0</v>
      </c>
      <c r="AY20" s="31"/>
      <c r="AZ20" s="32"/>
      <c r="BA20" s="30">
        <f>+IF(OR($N20=Listas!$A$3,$N20=Listas!$A$4,$N20=Listas!$A$5,$N20=Listas!$A$6),"",IF(AV20=0,AW20,(-PV(AY20,AZ20,,AW20,0))))</f>
        <v>0</v>
      </c>
      <c r="BB20" s="30">
        <f>+IF(OR($N20=Listas!$A$3,$N20=Listas!$A$4,$N20=Listas!$A$5,$N20=Listas!$A$6),"",IF(AV20=0,AX20,(-PV(AY20,AZ20,,AX20,0))))</f>
        <v>0</v>
      </c>
      <c r="BC20" s="33">
        <f>++IF(OR($N20=Listas!$A$3,$N20=Listas!$A$4,$N20=Listas!$A$5,$N20=Listas!$A$6),"",K20-BA20)</f>
        <v>0</v>
      </c>
      <c r="BD20" s="33">
        <f>++IF(OR($N20=Listas!$A$3,$N20=Listas!$A$4,$N20=Listas!$A$5,$N20=Listas!$A$6),"",L20-BB20)</f>
        <v>0</v>
      </c>
    </row>
    <row r="21" spans="1:56" x14ac:dyDescent="0.25">
      <c r="A21" s="13"/>
      <c r="B21" s="14"/>
      <c r="C21" s="15"/>
      <c r="D21" s="16"/>
      <c r="E21" s="16"/>
      <c r="F21" s="17"/>
      <c r="G21" s="17"/>
      <c r="H21" s="65">
        <f t="shared" si="0"/>
        <v>0</v>
      </c>
      <c r="I21" s="17"/>
      <c r="J21" s="17"/>
      <c r="K21" s="42">
        <f t="shared" si="6"/>
        <v>0</v>
      </c>
      <c r="L21" s="42">
        <f t="shared" si="6"/>
        <v>0</v>
      </c>
      <c r="M21" s="42">
        <f t="shared" si="7"/>
        <v>0</v>
      </c>
      <c r="N21" s="13"/>
      <c r="O21" s="18" t="str">
        <f>+IF(OR($N21=Listas!$A$3,$N21=Listas!$A$4,$N21=Listas!$A$5,$N21=Listas!$A$6),"N/A",IF(AND((DAYS360(C21,$C$3))&gt;90,(DAYS360(C21,$C$3))&lt;360),"SI","NO"))</f>
        <v>NO</v>
      </c>
      <c r="P21" s="19">
        <f t="shared" si="1"/>
        <v>0</v>
      </c>
      <c r="Q21" s="18" t="str">
        <f>+IF(OR($N21=Listas!$A$3,$N21=Listas!$A$4,$N21=Listas!$A$5,$N21=Listas!$A$6),"N/A",IF(AND((DAYS360(C21,$C$3))&gt;=360,(DAYS360(C21,$C$3))&lt;=1800),"SI","NO"))</f>
        <v>NO</v>
      </c>
      <c r="R21" s="19">
        <f t="shared" si="2"/>
        <v>0</v>
      </c>
      <c r="S21" s="18" t="str">
        <f>+IF(OR($N21=Listas!$A$3,$N21=Listas!$A$4,$N21=Listas!$A$5,$N21=Listas!$A$6),"N/A",IF(AND((DAYS360(C21,$C$3))&gt;1800,(DAYS360(C21,$C$3))&lt;=3600),"SI","NO"))</f>
        <v>NO</v>
      </c>
      <c r="T21" s="19">
        <f t="shared" si="3"/>
        <v>0</v>
      </c>
      <c r="U21" s="18" t="str">
        <f>+IF(OR($N21=Listas!$A$3,$N21=Listas!$A$4,$N21=Listas!$A$5,$N21=Listas!$A$6),"N/A",IF((DAYS360(C21,$C$3))&gt;3600,"SI","NO"))</f>
        <v>SI</v>
      </c>
      <c r="V21" s="20">
        <f t="shared" si="4"/>
        <v>0.21132439384930549</v>
      </c>
      <c r="W21" s="21">
        <f>+IF(OR($N21=Listas!$A$3,$N21=Listas!$A$4,$N21=Listas!$A$5,$N21=Listas!$A$6),"",P21+R21+T21+V21)</f>
        <v>0.21132439384930549</v>
      </c>
      <c r="X21" s="22"/>
      <c r="Y21" s="19">
        <f t="shared" si="5"/>
        <v>0</v>
      </c>
      <c r="Z21" s="21">
        <f>+IF(OR($N21=Listas!$A$3,$N21=Listas!$A$4,$N21=Listas!$A$5,$N21=Listas!$A$6),"",Y21)</f>
        <v>0</v>
      </c>
      <c r="AA21" s="22"/>
      <c r="AB21" s="23">
        <f>+IF(OR($N21=Listas!$A$3,$N21=Listas!$A$4,$N21=Listas!$A$5,$N21=Listas!$A$6),"",IF(AND(DAYS360(C21,$C$3)&lt;=90,AA21="NO"),0,IF(AND(DAYS360(C21,$C$3)&gt;90,AA21="NO"),$AB$7,0)))</f>
        <v>0</v>
      </c>
      <c r="AC21" s="17"/>
      <c r="AD21" s="22"/>
      <c r="AE21" s="23">
        <f>+IF(OR($N21=Listas!$A$3,$N21=Listas!$A$4,$N21=Listas!$A$5,$N21=Listas!$A$6),"",IF(AND(DAYS360(C21,$C$3)&lt;=90,AD21="SI"),0,IF(AND(DAYS360(C21,$C$3)&gt;90,AD21="SI"),$AE$7,0)))</f>
        <v>0</v>
      </c>
      <c r="AF21" s="17"/>
      <c r="AG21" s="24" t="str">
        <f t="shared" si="8"/>
        <v/>
      </c>
      <c r="AH21" s="22"/>
      <c r="AI21" s="23">
        <f>+IF(OR($N21=Listas!$A$3,$N21=Listas!$A$4,$N21=Listas!$A$5,$N21=Listas!$A$6),"",IF(AND(DAYS360(C21,$C$3)&lt;=90,AH21="SI"),0,IF(AND(DAYS360(C21,$C$3)&gt;90,AH21="SI"),$AI$7,0)))</f>
        <v>0</v>
      </c>
      <c r="AJ21" s="25">
        <f>+IF(OR($N21=Listas!$A$3,$N21=Listas!$A$4,$N21=Listas!$A$5,$N21=Listas!$A$6),"",AB21+AE21+AI21)</f>
        <v>0</v>
      </c>
      <c r="AK21" s="26" t="str">
        <f t="shared" si="9"/>
        <v/>
      </c>
      <c r="AL21" s="27" t="str">
        <f t="shared" si="10"/>
        <v/>
      </c>
      <c r="AM21" s="23">
        <f>+IF(OR($N21=Listas!$A$3,$N21=Listas!$A$4,$N21=Listas!$A$5,$N21=Listas!$A$6),"",IF(AND(DAYS360(C21,$C$3)&lt;=90,AL21="SI"),0,IF(AND(DAYS360(C21,$C$3)&gt;90,AL21="SI"),$AM$7,0)))</f>
        <v>0</v>
      </c>
      <c r="AN21" s="27" t="str">
        <f t="shared" si="11"/>
        <v/>
      </c>
      <c r="AO21" s="23">
        <f>+IF(OR($N21=Listas!$A$3,$N21=Listas!$A$4,$N21=Listas!$A$5,$N21=Listas!$A$6),"",IF(AND(DAYS360(C21,$C$3)&lt;=90,AN21="SI"),0,IF(AND(DAYS360(C21,$C$3)&gt;90,AN21="SI"),$AO$7,0)))</f>
        <v>0</v>
      </c>
      <c r="AP21" s="28">
        <f>+IF(OR($N21=Listas!$A$3,$N21=Listas!$A$4,$N21=Listas!$A$5,$N21=[1]Hoja2!$A$6),"",AM21+AO21)</f>
        <v>0</v>
      </c>
      <c r="AQ21" s="22"/>
      <c r="AR21" s="23">
        <f>+IF(OR($N21=Listas!$A$3,$N21=Listas!$A$4,$N21=Listas!$A$5,$N21=Listas!$A$6),"",IF(AND(DAYS360(C21,$C$3)&lt;=90,AQ21="SI"),0,IF(AND(DAYS360(C21,$C$3)&gt;90,AQ21="SI"),$AR$7,0)))</f>
        <v>0</v>
      </c>
      <c r="AS21" s="22"/>
      <c r="AT21" s="23">
        <f>+IF(OR($N21=Listas!$A$3,$N21=Listas!$A$4,$N21=Listas!$A$5,$N21=Listas!$A$6),"",IF(AND(DAYS360(C21,$C$3)&lt;=90,AS21="SI"),0,IF(AND(DAYS360(C21,$C$3)&gt;90,AS21="SI"),$AT$7,0)))</f>
        <v>0</v>
      </c>
      <c r="AU21" s="21">
        <f>+IF(OR($N21=Listas!$A$3,$N21=Listas!$A$4,$N21=Listas!$A$5,$N21=Listas!$A$6),"",AR21+AT21)</f>
        <v>0</v>
      </c>
      <c r="AV21" s="29">
        <f>+IF(OR($N21=Listas!$A$3,$N21=Listas!$A$4,$N21=Listas!$A$5,$N21=Listas!$A$6),"",W21+Z21+AJ21+AP21+AU21)</f>
        <v>0.21132439384930549</v>
      </c>
      <c r="AW21" s="30">
        <f>+IF(OR($N21=Listas!$A$3,$N21=Listas!$A$4,$N21=Listas!$A$5,$N21=Listas!$A$6),"",K21*(1-AV21))</f>
        <v>0</v>
      </c>
      <c r="AX21" s="30">
        <f>+IF(OR($N21=Listas!$A$3,$N21=Listas!$A$4,$N21=Listas!$A$5,$N21=Listas!$A$6),"",L21*(1-AV21))</f>
        <v>0</v>
      </c>
      <c r="AY21" s="31"/>
      <c r="AZ21" s="32"/>
      <c r="BA21" s="30">
        <f>+IF(OR($N21=Listas!$A$3,$N21=Listas!$A$4,$N21=Listas!$A$5,$N21=Listas!$A$6),"",IF(AV21=0,AW21,(-PV(AY21,AZ21,,AW21,0))))</f>
        <v>0</v>
      </c>
      <c r="BB21" s="30">
        <f>+IF(OR($N21=Listas!$A$3,$N21=Listas!$A$4,$N21=Listas!$A$5,$N21=Listas!$A$6),"",IF(AV21=0,AX21,(-PV(AY21,AZ21,,AX21,0))))</f>
        <v>0</v>
      </c>
      <c r="BC21" s="33">
        <f>++IF(OR($N21=Listas!$A$3,$N21=Listas!$A$4,$N21=Listas!$A$5,$N21=Listas!$A$6),"",K21-BA21)</f>
        <v>0</v>
      </c>
      <c r="BD21" s="33">
        <f>++IF(OR($N21=Listas!$A$3,$N21=Listas!$A$4,$N21=Listas!$A$5,$N21=Listas!$A$6),"",L21-BB21)</f>
        <v>0</v>
      </c>
    </row>
    <row r="22" spans="1:56" x14ac:dyDescent="0.25">
      <c r="A22" s="13"/>
      <c r="B22" s="14"/>
      <c r="C22" s="15"/>
      <c r="D22" s="16"/>
      <c r="E22" s="16"/>
      <c r="F22" s="17"/>
      <c r="G22" s="17"/>
      <c r="H22" s="65">
        <f t="shared" si="0"/>
        <v>0</v>
      </c>
      <c r="I22" s="17"/>
      <c r="J22" s="17"/>
      <c r="K22" s="42">
        <f t="shared" si="6"/>
        <v>0</v>
      </c>
      <c r="L22" s="42">
        <f t="shared" si="6"/>
        <v>0</v>
      </c>
      <c r="M22" s="42">
        <f t="shared" si="7"/>
        <v>0</v>
      </c>
      <c r="N22" s="13"/>
      <c r="O22" s="18" t="str">
        <f>+IF(OR($N22=Listas!$A$3,$N22=Listas!$A$4,$N22=Listas!$A$5,$N22=Listas!$A$6),"N/A",IF(AND((DAYS360(C22,$C$3))&gt;90,(DAYS360(C22,$C$3))&lt;360),"SI","NO"))</f>
        <v>NO</v>
      </c>
      <c r="P22" s="19">
        <f t="shared" si="1"/>
        <v>0</v>
      </c>
      <c r="Q22" s="18" t="str">
        <f>+IF(OR($N22=Listas!$A$3,$N22=Listas!$A$4,$N22=Listas!$A$5,$N22=Listas!$A$6),"N/A",IF(AND((DAYS360(C22,$C$3))&gt;=360,(DAYS360(C22,$C$3))&lt;=1800),"SI","NO"))</f>
        <v>NO</v>
      </c>
      <c r="R22" s="19">
        <f t="shared" si="2"/>
        <v>0</v>
      </c>
      <c r="S22" s="18" t="str">
        <f>+IF(OR($N22=Listas!$A$3,$N22=Listas!$A$4,$N22=Listas!$A$5,$N22=Listas!$A$6),"N/A",IF(AND((DAYS360(C22,$C$3))&gt;1800,(DAYS360(C22,$C$3))&lt;=3600),"SI","NO"))</f>
        <v>NO</v>
      </c>
      <c r="T22" s="19">
        <f t="shared" si="3"/>
        <v>0</v>
      </c>
      <c r="U22" s="18" t="str">
        <f>+IF(OR($N22=Listas!$A$3,$N22=Listas!$A$4,$N22=Listas!$A$5,$N22=Listas!$A$6),"N/A",IF((DAYS360(C22,$C$3))&gt;3600,"SI","NO"))</f>
        <v>SI</v>
      </c>
      <c r="V22" s="20">
        <f t="shared" si="4"/>
        <v>0.21132439384930549</v>
      </c>
      <c r="W22" s="21">
        <f>+IF(OR($N22=Listas!$A$3,$N22=Listas!$A$4,$N22=Listas!$A$5,$N22=Listas!$A$6),"",P22+R22+T22+V22)</f>
        <v>0.21132439384930549</v>
      </c>
      <c r="X22" s="22"/>
      <c r="Y22" s="19">
        <f t="shared" si="5"/>
        <v>0</v>
      </c>
      <c r="Z22" s="21">
        <f>+IF(OR($N22=Listas!$A$3,$N22=Listas!$A$4,$N22=Listas!$A$5,$N22=Listas!$A$6),"",Y22)</f>
        <v>0</v>
      </c>
      <c r="AA22" s="22"/>
      <c r="AB22" s="23">
        <f>+IF(OR($N22=Listas!$A$3,$N22=Listas!$A$4,$N22=Listas!$A$5,$N22=Listas!$A$6),"",IF(AND(DAYS360(C22,$C$3)&lt;=90,AA22="NO"),0,IF(AND(DAYS360(C22,$C$3)&gt;90,AA22="NO"),$AB$7,0)))</f>
        <v>0</v>
      </c>
      <c r="AC22" s="17"/>
      <c r="AD22" s="22"/>
      <c r="AE22" s="23">
        <f>+IF(OR($N22=Listas!$A$3,$N22=Listas!$A$4,$N22=Listas!$A$5,$N22=Listas!$A$6),"",IF(AND(DAYS360(C22,$C$3)&lt;=90,AD22="SI"),0,IF(AND(DAYS360(C22,$C$3)&gt;90,AD22="SI"),$AE$7,0)))</f>
        <v>0</v>
      </c>
      <c r="AF22" s="17"/>
      <c r="AG22" s="24" t="str">
        <f t="shared" si="8"/>
        <v/>
      </c>
      <c r="AH22" s="22"/>
      <c r="AI22" s="23">
        <f>+IF(OR($N22=Listas!$A$3,$N22=Listas!$A$4,$N22=Listas!$A$5,$N22=Listas!$A$6),"",IF(AND(DAYS360(C22,$C$3)&lt;=90,AH22="SI"),0,IF(AND(DAYS360(C22,$C$3)&gt;90,AH22="SI"),$AI$7,0)))</f>
        <v>0</v>
      </c>
      <c r="AJ22" s="25">
        <f>+IF(OR($N22=Listas!$A$3,$N22=Listas!$A$4,$N22=Listas!$A$5,$N22=Listas!$A$6),"",AB22+AE22+AI22)</f>
        <v>0</v>
      </c>
      <c r="AK22" s="26" t="str">
        <f t="shared" si="9"/>
        <v/>
      </c>
      <c r="AL22" s="27" t="str">
        <f t="shared" si="10"/>
        <v/>
      </c>
      <c r="AM22" s="23">
        <f>+IF(OR($N22=Listas!$A$3,$N22=Listas!$A$4,$N22=Listas!$A$5,$N22=Listas!$A$6),"",IF(AND(DAYS360(C22,$C$3)&lt;=90,AL22="SI"),0,IF(AND(DAYS360(C22,$C$3)&gt;90,AL22="SI"),$AM$7,0)))</f>
        <v>0</v>
      </c>
      <c r="AN22" s="27" t="str">
        <f t="shared" si="11"/>
        <v/>
      </c>
      <c r="AO22" s="23">
        <f>+IF(OR($N22=Listas!$A$3,$N22=Listas!$A$4,$N22=Listas!$A$5,$N22=Listas!$A$6),"",IF(AND(DAYS360(C22,$C$3)&lt;=90,AN22="SI"),0,IF(AND(DAYS360(C22,$C$3)&gt;90,AN22="SI"),$AO$7,0)))</f>
        <v>0</v>
      </c>
      <c r="AP22" s="28">
        <f>+IF(OR($N22=Listas!$A$3,$N22=Listas!$A$4,$N22=Listas!$A$5,$N22=[1]Hoja2!$A$6),"",AM22+AO22)</f>
        <v>0</v>
      </c>
      <c r="AQ22" s="22"/>
      <c r="AR22" s="23">
        <f>+IF(OR($N22=Listas!$A$3,$N22=Listas!$A$4,$N22=Listas!$A$5,$N22=Listas!$A$6),"",IF(AND(DAYS360(C22,$C$3)&lt;=90,AQ22="SI"),0,IF(AND(DAYS360(C22,$C$3)&gt;90,AQ22="SI"),$AR$7,0)))</f>
        <v>0</v>
      </c>
      <c r="AS22" s="22"/>
      <c r="AT22" s="23">
        <f>+IF(OR($N22=Listas!$A$3,$N22=Listas!$A$4,$N22=Listas!$A$5,$N22=Listas!$A$6),"",IF(AND(DAYS360(C22,$C$3)&lt;=90,AS22="SI"),0,IF(AND(DAYS360(C22,$C$3)&gt;90,AS22="SI"),$AT$7,0)))</f>
        <v>0</v>
      </c>
      <c r="AU22" s="21">
        <f>+IF(OR($N22=Listas!$A$3,$N22=Listas!$A$4,$N22=Listas!$A$5,$N22=Listas!$A$6),"",AR22+AT22)</f>
        <v>0</v>
      </c>
      <c r="AV22" s="29">
        <f>+IF(OR($N22=Listas!$A$3,$N22=Listas!$A$4,$N22=Listas!$A$5,$N22=Listas!$A$6),"",W22+Z22+AJ22+AP22+AU22)</f>
        <v>0.21132439384930549</v>
      </c>
      <c r="AW22" s="30">
        <f>+IF(OR($N22=Listas!$A$3,$N22=Listas!$A$4,$N22=Listas!$A$5,$N22=Listas!$A$6),"",K22*(1-AV22))</f>
        <v>0</v>
      </c>
      <c r="AX22" s="30">
        <f>+IF(OR($N22=Listas!$A$3,$N22=Listas!$A$4,$N22=Listas!$A$5,$N22=Listas!$A$6),"",L22*(1-AV22))</f>
        <v>0</v>
      </c>
      <c r="AY22" s="31"/>
      <c r="AZ22" s="32"/>
      <c r="BA22" s="30">
        <f>+IF(OR($N22=Listas!$A$3,$N22=Listas!$A$4,$N22=Listas!$A$5,$N22=Listas!$A$6),"",IF(AV22=0,AW22,(-PV(AY22,AZ22,,AW22,0))))</f>
        <v>0</v>
      </c>
      <c r="BB22" s="30">
        <f>+IF(OR($N22=Listas!$A$3,$N22=Listas!$A$4,$N22=Listas!$A$5,$N22=Listas!$A$6),"",IF(AV22=0,AX22,(-PV(AY22,AZ22,,AX22,0))))</f>
        <v>0</v>
      </c>
      <c r="BC22" s="33">
        <f>++IF(OR($N22=Listas!$A$3,$N22=Listas!$A$4,$N22=Listas!$A$5,$N22=Listas!$A$6),"",K22-BA22)</f>
        <v>0</v>
      </c>
      <c r="BD22" s="33">
        <f>++IF(OR($N22=Listas!$A$3,$N22=Listas!$A$4,$N22=Listas!$A$5,$N22=Listas!$A$6),"",L22-BB22)</f>
        <v>0</v>
      </c>
    </row>
    <row r="23" spans="1:56" x14ac:dyDescent="0.25">
      <c r="A23" s="13"/>
      <c r="B23" s="14"/>
      <c r="C23" s="15"/>
      <c r="D23" s="16"/>
      <c r="E23" s="16"/>
      <c r="F23" s="17"/>
      <c r="G23" s="17"/>
      <c r="H23" s="65">
        <f t="shared" si="0"/>
        <v>0</v>
      </c>
      <c r="I23" s="17"/>
      <c r="J23" s="17"/>
      <c r="K23" s="42">
        <f t="shared" si="6"/>
        <v>0</v>
      </c>
      <c r="L23" s="42">
        <f t="shared" si="6"/>
        <v>0</v>
      </c>
      <c r="M23" s="42">
        <f t="shared" si="7"/>
        <v>0</v>
      </c>
      <c r="N23" s="13"/>
      <c r="O23" s="18" t="str">
        <f>+IF(OR($N23=Listas!$A$3,$N23=Listas!$A$4,$N23=Listas!$A$5,$N23=Listas!$A$6),"N/A",IF(AND((DAYS360(C23,$C$3))&gt;90,(DAYS360(C23,$C$3))&lt;360),"SI","NO"))</f>
        <v>NO</v>
      </c>
      <c r="P23" s="19">
        <f t="shared" si="1"/>
        <v>0</v>
      </c>
      <c r="Q23" s="18" t="str">
        <f>+IF(OR($N23=Listas!$A$3,$N23=Listas!$A$4,$N23=Listas!$A$5,$N23=Listas!$A$6),"N/A",IF(AND((DAYS360(C23,$C$3))&gt;=360,(DAYS360(C23,$C$3))&lt;=1800),"SI","NO"))</f>
        <v>NO</v>
      </c>
      <c r="R23" s="19">
        <f t="shared" si="2"/>
        <v>0</v>
      </c>
      <c r="S23" s="18" t="str">
        <f>+IF(OR($N23=Listas!$A$3,$N23=Listas!$A$4,$N23=Listas!$A$5,$N23=Listas!$A$6),"N/A",IF(AND((DAYS360(C23,$C$3))&gt;1800,(DAYS360(C23,$C$3))&lt;=3600),"SI","NO"))</f>
        <v>NO</v>
      </c>
      <c r="T23" s="19">
        <f t="shared" si="3"/>
        <v>0</v>
      </c>
      <c r="U23" s="18" t="str">
        <f>+IF(OR($N23=Listas!$A$3,$N23=Listas!$A$4,$N23=Listas!$A$5,$N23=Listas!$A$6),"N/A",IF((DAYS360(C23,$C$3))&gt;3600,"SI","NO"))</f>
        <v>SI</v>
      </c>
      <c r="V23" s="20">
        <f t="shared" si="4"/>
        <v>0.21132439384930549</v>
      </c>
      <c r="W23" s="21">
        <f>+IF(OR($N23=Listas!$A$3,$N23=Listas!$A$4,$N23=Listas!$A$5,$N23=Listas!$A$6),"",P23+R23+T23+V23)</f>
        <v>0.21132439384930549</v>
      </c>
      <c r="X23" s="22"/>
      <c r="Y23" s="19">
        <f t="shared" si="5"/>
        <v>0</v>
      </c>
      <c r="Z23" s="21">
        <f>+IF(OR($N23=Listas!$A$3,$N23=Listas!$A$4,$N23=Listas!$A$5,$N23=Listas!$A$6),"",Y23)</f>
        <v>0</v>
      </c>
      <c r="AA23" s="22"/>
      <c r="AB23" s="23">
        <f>+IF(OR($N23=Listas!$A$3,$N23=Listas!$A$4,$N23=Listas!$A$5,$N23=Listas!$A$6),"",IF(AND(DAYS360(C23,$C$3)&lt;=90,AA23="NO"),0,IF(AND(DAYS360(C23,$C$3)&gt;90,AA23="NO"),$AB$7,0)))</f>
        <v>0</v>
      </c>
      <c r="AC23" s="17"/>
      <c r="AD23" s="22"/>
      <c r="AE23" s="23">
        <f>+IF(OR($N23=Listas!$A$3,$N23=Listas!$A$4,$N23=Listas!$A$5,$N23=Listas!$A$6),"",IF(AND(DAYS360(C23,$C$3)&lt;=90,AD23="SI"),0,IF(AND(DAYS360(C23,$C$3)&gt;90,AD23="SI"),$AE$7,0)))</f>
        <v>0</v>
      </c>
      <c r="AF23" s="17"/>
      <c r="AG23" s="24" t="str">
        <f t="shared" si="8"/>
        <v/>
      </c>
      <c r="AH23" s="22"/>
      <c r="AI23" s="23">
        <f>+IF(OR($N23=Listas!$A$3,$N23=Listas!$A$4,$N23=Listas!$A$5,$N23=Listas!$A$6),"",IF(AND(DAYS360(C23,$C$3)&lt;=90,AH23="SI"),0,IF(AND(DAYS360(C23,$C$3)&gt;90,AH23="SI"),$AI$7,0)))</f>
        <v>0</v>
      </c>
      <c r="AJ23" s="25">
        <f>+IF(OR($N23=Listas!$A$3,$N23=Listas!$A$4,$N23=Listas!$A$5,$N23=Listas!$A$6),"",AB23+AE23+AI23)</f>
        <v>0</v>
      </c>
      <c r="AK23" s="26" t="str">
        <f t="shared" si="9"/>
        <v/>
      </c>
      <c r="AL23" s="27" t="str">
        <f t="shared" si="10"/>
        <v/>
      </c>
      <c r="AM23" s="23">
        <f>+IF(OR($N23=Listas!$A$3,$N23=Listas!$A$4,$N23=Listas!$A$5,$N23=Listas!$A$6),"",IF(AND(DAYS360(C23,$C$3)&lt;=90,AL23="SI"),0,IF(AND(DAYS360(C23,$C$3)&gt;90,AL23="SI"),$AM$7,0)))</f>
        <v>0</v>
      </c>
      <c r="AN23" s="27" t="str">
        <f t="shared" si="11"/>
        <v/>
      </c>
      <c r="AO23" s="23">
        <f>+IF(OR($N23=Listas!$A$3,$N23=Listas!$A$4,$N23=Listas!$A$5,$N23=Listas!$A$6),"",IF(AND(DAYS360(C23,$C$3)&lt;=90,AN23="SI"),0,IF(AND(DAYS360(C23,$C$3)&gt;90,AN23="SI"),$AO$7,0)))</f>
        <v>0</v>
      </c>
      <c r="AP23" s="28">
        <f>+IF(OR($N23=Listas!$A$3,$N23=Listas!$A$4,$N23=Listas!$A$5,$N23=[1]Hoja2!$A$6),"",AM23+AO23)</f>
        <v>0</v>
      </c>
      <c r="AQ23" s="22"/>
      <c r="AR23" s="23">
        <f>+IF(OR($N23=Listas!$A$3,$N23=Listas!$A$4,$N23=Listas!$A$5,$N23=Listas!$A$6),"",IF(AND(DAYS360(C23,$C$3)&lt;=90,AQ23="SI"),0,IF(AND(DAYS360(C23,$C$3)&gt;90,AQ23="SI"),$AR$7,0)))</f>
        <v>0</v>
      </c>
      <c r="AS23" s="22"/>
      <c r="AT23" s="23">
        <f>+IF(OR($N23=Listas!$A$3,$N23=Listas!$A$4,$N23=Listas!$A$5,$N23=Listas!$A$6),"",IF(AND(DAYS360(C23,$C$3)&lt;=90,AS23="SI"),0,IF(AND(DAYS360(C23,$C$3)&gt;90,AS23="SI"),$AT$7,0)))</f>
        <v>0</v>
      </c>
      <c r="AU23" s="21">
        <f>+IF(OR($N23=Listas!$A$3,$N23=Listas!$A$4,$N23=Listas!$A$5,$N23=Listas!$A$6),"",AR23+AT23)</f>
        <v>0</v>
      </c>
      <c r="AV23" s="29">
        <f>+IF(OR($N23=Listas!$A$3,$N23=Listas!$A$4,$N23=Listas!$A$5,$N23=Listas!$A$6),"",W23+Z23+AJ23+AP23+AU23)</f>
        <v>0.21132439384930549</v>
      </c>
      <c r="AW23" s="30">
        <f>+IF(OR($N23=Listas!$A$3,$N23=Listas!$A$4,$N23=Listas!$A$5,$N23=Listas!$A$6),"",K23*(1-AV23))</f>
        <v>0</v>
      </c>
      <c r="AX23" s="30">
        <f>+IF(OR($N23=Listas!$A$3,$N23=Listas!$A$4,$N23=Listas!$A$5,$N23=Listas!$A$6),"",L23*(1-AV23))</f>
        <v>0</v>
      </c>
      <c r="AY23" s="31"/>
      <c r="AZ23" s="32"/>
      <c r="BA23" s="30">
        <f>+IF(OR($N23=Listas!$A$3,$N23=Listas!$A$4,$N23=Listas!$A$5,$N23=Listas!$A$6),"",IF(AV23=0,AW23,(-PV(AY23,AZ23,,AW23,0))))</f>
        <v>0</v>
      </c>
      <c r="BB23" s="30">
        <f>+IF(OR($N23=Listas!$A$3,$N23=Listas!$A$4,$N23=Listas!$A$5,$N23=Listas!$A$6),"",IF(AV23=0,AX23,(-PV(AY23,AZ23,,AX23,0))))</f>
        <v>0</v>
      </c>
      <c r="BC23" s="33">
        <f>++IF(OR($N23=Listas!$A$3,$N23=Listas!$A$4,$N23=Listas!$A$5,$N23=Listas!$A$6),"",K23-BA23)</f>
        <v>0</v>
      </c>
      <c r="BD23" s="33">
        <f>++IF(OR($N23=Listas!$A$3,$N23=Listas!$A$4,$N23=Listas!$A$5,$N23=Listas!$A$6),"",L23-BB23)</f>
        <v>0</v>
      </c>
    </row>
    <row r="24" spans="1:56" x14ac:dyDescent="0.25">
      <c r="A24" s="13"/>
      <c r="B24" s="14"/>
      <c r="C24" s="15"/>
      <c r="D24" s="16"/>
      <c r="E24" s="16"/>
      <c r="F24" s="17"/>
      <c r="G24" s="17"/>
      <c r="H24" s="65">
        <f t="shared" si="0"/>
        <v>0</v>
      </c>
      <c r="I24" s="17"/>
      <c r="J24" s="17"/>
      <c r="K24" s="42">
        <f t="shared" si="6"/>
        <v>0</v>
      </c>
      <c r="L24" s="42">
        <f t="shared" si="6"/>
        <v>0</v>
      </c>
      <c r="M24" s="42">
        <f t="shared" si="7"/>
        <v>0</v>
      </c>
      <c r="N24" s="13"/>
      <c r="O24" s="18" t="str">
        <f>+IF(OR($N24=Listas!$A$3,$N24=Listas!$A$4,$N24=Listas!$A$5,$N24=Listas!$A$6),"N/A",IF(AND((DAYS360(C24,$C$3))&gt;90,(DAYS360(C24,$C$3))&lt;360),"SI","NO"))</f>
        <v>NO</v>
      </c>
      <c r="P24" s="19">
        <f t="shared" si="1"/>
        <v>0</v>
      </c>
      <c r="Q24" s="18" t="str">
        <f>+IF(OR($N24=Listas!$A$3,$N24=Listas!$A$4,$N24=Listas!$A$5,$N24=Listas!$A$6),"N/A",IF(AND((DAYS360(C24,$C$3))&gt;=360,(DAYS360(C24,$C$3))&lt;=1800),"SI","NO"))</f>
        <v>NO</v>
      </c>
      <c r="R24" s="19">
        <f t="shared" si="2"/>
        <v>0</v>
      </c>
      <c r="S24" s="18" t="str">
        <f>+IF(OR($N24=Listas!$A$3,$N24=Listas!$A$4,$N24=Listas!$A$5,$N24=Listas!$A$6),"N/A",IF(AND((DAYS360(C24,$C$3))&gt;1800,(DAYS360(C24,$C$3))&lt;=3600),"SI","NO"))</f>
        <v>NO</v>
      </c>
      <c r="T24" s="19">
        <f t="shared" si="3"/>
        <v>0</v>
      </c>
      <c r="U24" s="18" t="str">
        <f>+IF(OR($N24=Listas!$A$3,$N24=Listas!$A$4,$N24=Listas!$A$5,$N24=Listas!$A$6),"N/A",IF((DAYS360(C24,$C$3))&gt;3600,"SI","NO"))</f>
        <v>SI</v>
      </c>
      <c r="V24" s="20">
        <f t="shared" si="4"/>
        <v>0.21132439384930549</v>
      </c>
      <c r="W24" s="21">
        <f>+IF(OR($N24=Listas!$A$3,$N24=Listas!$A$4,$N24=Listas!$A$5,$N24=Listas!$A$6),"",P24+R24+T24+V24)</f>
        <v>0.21132439384930549</v>
      </c>
      <c r="X24" s="22"/>
      <c r="Y24" s="19">
        <f t="shared" si="5"/>
        <v>0</v>
      </c>
      <c r="Z24" s="21">
        <f>+IF(OR($N24=Listas!$A$3,$N24=Listas!$A$4,$N24=Listas!$A$5,$N24=Listas!$A$6),"",Y24)</f>
        <v>0</v>
      </c>
      <c r="AA24" s="22"/>
      <c r="AB24" s="23">
        <f>+IF(OR($N24=Listas!$A$3,$N24=Listas!$A$4,$N24=Listas!$A$5,$N24=Listas!$A$6),"",IF(AND(DAYS360(C24,$C$3)&lt;=90,AA24="NO"),0,IF(AND(DAYS360(C24,$C$3)&gt;90,AA24="NO"),$AB$7,0)))</f>
        <v>0</v>
      </c>
      <c r="AC24" s="17"/>
      <c r="AD24" s="22"/>
      <c r="AE24" s="23">
        <f>+IF(OR($N24=Listas!$A$3,$N24=Listas!$A$4,$N24=Listas!$A$5,$N24=Listas!$A$6),"",IF(AND(DAYS360(C24,$C$3)&lt;=90,AD24="SI"),0,IF(AND(DAYS360(C24,$C$3)&gt;90,AD24="SI"),$AE$7,0)))</f>
        <v>0</v>
      </c>
      <c r="AF24" s="17"/>
      <c r="AG24" s="24" t="str">
        <f t="shared" si="8"/>
        <v/>
      </c>
      <c r="AH24" s="22"/>
      <c r="AI24" s="23">
        <f>+IF(OR($N24=Listas!$A$3,$N24=Listas!$A$4,$N24=Listas!$A$5,$N24=Listas!$A$6),"",IF(AND(DAYS360(C24,$C$3)&lt;=90,AH24="SI"),0,IF(AND(DAYS360(C24,$C$3)&gt;90,AH24="SI"),$AI$7,0)))</f>
        <v>0</v>
      </c>
      <c r="AJ24" s="25">
        <f>+IF(OR($N24=Listas!$A$3,$N24=Listas!$A$4,$N24=Listas!$A$5,$N24=Listas!$A$6),"",AB24+AE24+AI24)</f>
        <v>0</v>
      </c>
      <c r="AK24" s="26" t="str">
        <f t="shared" si="9"/>
        <v/>
      </c>
      <c r="AL24" s="27" t="str">
        <f t="shared" si="10"/>
        <v/>
      </c>
      <c r="AM24" s="23">
        <f>+IF(OR($N24=Listas!$A$3,$N24=Listas!$A$4,$N24=Listas!$A$5,$N24=Listas!$A$6),"",IF(AND(DAYS360(C24,$C$3)&lt;=90,AL24="SI"),0,IF(AND(DAYS360(C24,$C$3)&gt;90,AL24="SI"),$AM$7,0)))</f>
        <v>0</v>
      </c>
      <c r="AN24" s="27" t="str">
        <f t="shared" si="11"/>
        <v/>
      </c>
      <c r="AO24" s="23">
        <f>+IF(OR($N24=Listas!$A$3,$N24=Listas!$A$4,$N24=Listas!$A$5,$N24=Listas!$A$6),"",IF(AND(DAYS360(C24,$C$3)&lt;=90,AN24="SI"),0,IF(AND(DAYS360(C24,$C$3)&gt;90,AN24="SI"),$AO$7,0)))</f>
        <v>0</v>
      </c>
      <c r="AP24" s="28">
        <f>+IF(OR($N24=Listas!$A$3,$N24=Listas!$A$4,$N24=Listas!$A$5,$N24=[1]Hoja2!$A$6),"",AM24+AO24)</f>
        <v>0</v>
      </c>
      <c r="AQ24" s="22"/>
      <c r="AR24" s="23">
        <f>+IF(OR($N24=Listas!$A$3,$N24=Listas!$A$4,$N24=Listas!$A$5,$N24=Listas!$A$6),"",IF(AND(DAYS360(C24,$C$3)&lt;=90,AQ24="SI"),0,IF(AND(DAYS360(C24,$C$3)&gt;90,AQ24="SI"),$AR$7,0)))</f>
        <v>0</v>
      </c>
      <c r="AS24" s="22"/>
      <c r="AT24" s="23">
        <f>+IF(OR($N24=Listas!$A$3,$N24=Listas!$A$4,$N24=Listas!$A$5,$N24=Listas!$A$6),"",IF(AND(DAYS360(C24,$C$3)&lt;=90,AS24="SI"),0,IF(AND(DAYS360(C24,$C$3)&gt;90,AS24="SI"),$AT$7,0)))</f>
        <v>0</v>
      </c>
      <c r="AU24" s="21">
        <f>+IF(OR($N24=Listas!$A$3,$N24=Listas!$A$4,$N24=Listas!$A$5,$N24=Listas!$A$6),"",AR24+AT24)</f>
        <v>0</v>
      </c>
      <c r="AV24" s="29">
        <f>+IF(OR($N24=Listas!$A$3,$N24=Listas!$A$4,$N24=Listas!$A$5,$N24=Listas!$A$6),"",W24+Z24+AJ24+AP24+AU24)</f>
        <v>0.21132439384930549</v>
      </c>
      <c r="AW24" s="30">
        <f>+IF(OR($N24=Listas!$A$3,$N24=Listas!$A$4,$N24=Listas!$A$5,$N24=Listas!$A$6),"",K24*(1-AV24))</f>
        <v>0</v>
      </c>
      <c r="AX24" s="30">
        <f>+IF(OR($N24=Listas!$A$3,$N24=Listas!$A$4,$N24=Listas!$A$5,$N24=Listas!$A$6),"",L24*(1-AV24))</f>
        <v>0</v>
      </c>
      <c r="AY24" s="31"/>
      <c r="AZ24" s="32"/>
      <c r="BA24" s="30">
        <f>+IF(OR($N24=Listas!$A$3,$N24=Listas!$A$4,$N24=Listas!$A$5,$N24=Listas!$A$6),"",IF(AV24=0,AW24,(-PV(AY24,AZ24,,AW24,0))))</f>
        <v>0</v>
      </c>
      <c r="BB24" s="30">
        <f>+IF(OR($N24=Listas!$A$3,$N24=Listas!$A$4,$N24=Listas!$A$5,$N24=Listas!$A$6),"",IF(AV24=0,AX24,(-PV(AY24,AZ24,,AX24,0))))</f>
        <v>0</v>
      </c>
      <c r="BC24" s="33">
        <f>++IF(OR($N24=Listas!$A$3,$N24=Listas!$A$4,$N24=Listas!$A$5,$N24=Listas!$A$6),"",K24-BA24)</f>
        <v>0</v>
      </c>
      <c r="BD24" s="33">
        <f>++IF(OR($N24=Listas!$A$3,$N24=Listas!$A$4,$N24=Listas!$A$5,$N24=Listas!$A$6),"",L24-BB24)</f>
        <v>0</v>
      </c>
    </row>
    <row r="25" spans="1:56" x14ac:dyDescent="0.25">
      <c r="A25" s="13"/>
      <c r="B25" s="14"/>
      <c r="C25" s="15"/>
      <c r="D25" s="16"/>
      <c r="E25" s="16"/>
      <c r="F25" s="17"/>
      <c r="G25" s="17"/>
      <c r="H25" s="65">
        <f t="shared" si="0"/>
        <v>0</v>
      </c>
      <c r="I25" s="17"/>
      <c r="J25" s="17"/>
      <c r="K25" s="42">
        <f t="shared" si="6"/>
        <v>0</v>
      </c>
      <c r="L25" s="42">
        <f t="shared" si="6"/>
        <v>0</v>
      </c>
      <c r="M25" s="42">
        <f t="shared" si="7"/>
        <v>0</v>
      </c>
      <c r="N25" s="13"/>
      <c r="O25" s="18" t="str">
        <f>+IF(OR($N25=Listas!$A$3,$N25=Listas!$A$4,$N25=Listas!$A$5,$N25=Listas!$A$6),"N/A",IF(AND((DAYS360(C25,$C$3))&gt;90,(DAYS360(C25,$C$3))&lt;360),"SI","NO"))</f>
        <v>NO</v>
      </c>
      <c r="P25" s="19">
        <f t="shared" si="1"/>
        <v>0</v>
      </c>
      <c r="Q25" s="18" t="str">
        <f>+IF(OR($N25=Listas!$A$3,$N25=Listas!$A$4,$N25=Listas!$A$5,$N25=Listas!$A$6),"N/A",IF(AND((DAYS360(C25,$C$3))&gt;=360,(DAYS360(C25,$C$3))&lt;=1800),"SI","NO"))</f>
        <v>NO</v>
      </c>
      <c r="R25" s="19">
        <f t="shared" si="2"/>
        <v>0</v>
      </c>
      <c r="S25" s="18" t="str">
        <f>+IF(OR($N25=Listas!$A$3,$N25=Listas!$A$4,$N25=Listas!$A$5,$N25=Listas!$A$6),"N/A",IF(AND((DAYS360(C25,$C$3))&gt;1800,(DAYS360(C25,$C$3))&lt;=3600),"SI","NO"))</f>
        <v>NO</v>
      </c>
      <c r="T25" s="19">
        <f t="shared" si="3"/>
        <v>0</v>
      </c>
      <c r="U25" s="18" t="str">
        <f>+IF(OR($N25=Listas!$A$3,$N25=Listas!$A$4,$N25=Listas!$A$5,$N25=Listas!$A$6),"N/A",IF((DAYS360(C25,$C$3))&gt;3600,"SI","NO"))</f>
        <v>SI</v>
      </c>
      <c r="V25" s="20">
        <f t="shared" si="4"/>
        <v>0.21132439384930549</v>
      </c>
      <c r="W25" s="21">
        <f>+IF(OR($N25=Listas!$A$3,$N25=Listas!$A$4,$N25=Listas!$A$5,$N25=Listas!$A$6),"",P25+R25+T25+V25)</f>
        <v>0.21132439384930549</v>
      </c>
      <c r="X25" s="22"/>
      <c r="Y25" s="19">
        <f t="shared" si="5"/>
        <v>0</v>
      </c>
      <c r="Z25" s="21">
        <f>+IF(OR($N25=Listas!$A$3,$N25=Listas!$A$4,$N25=Listas!$A$5,$N25=Listas!$A$6),"",Y25)</f>
        <v>0</v>
      </c>
      <c r="AA25" s="22"/>
      <c r="AB25" s="23">
        <f>+IF(OR($N25=Listas!$A$3,$N25=Listas!$A$4,$N25=Listas!$A$5,$N25=Listas!$A$6),"",IF(AND(DAYS360(C25,$C$3)&lt;=90,AA25="NO"),0,IF(AND(DAYS360(C25,$C$3)&gt;90,AA25="NO"),$AB$7,0)))</f>
        <v>0</v>
      </c>
      <c r="AC25" s="17"/>
      <c r="AD25" s="22"/>
      <c r="AE25" s="23">
        <f>+IF(OR($N25=Listas!$A$3,$N25=Listas!$A$4,$N25=Listas!$A$5,$N25=Listas!$A$6),"",IF(AND(DAYS360(C25,$C$3)&lt;=90,AD25="SI"),0,IF(AND(DAYS360(C25,$C$3)&gt;90,AD25="SI"),$AE$7,0)))</f>
        <v>0</v>
      </c>
      <c r="AF25" s="17"/>
      <c r="AG25" s="24" t="str">
        <f t="shared" si="8"/>
        <v/>
      </c>
      <c r="AH25" s="22"/>
      <c r="AI25" s="23">
        <f>+IF(OR($N25=Listas!$A$3,$N25=Listas!$A$4,$N25=Listas!$A$5,$N25=Listas!$A$6),"",IF(AND(DAYS360(C25,$C$3)&lt;=90,AH25="SI"),0,IF(AND(DAYS360(C25,$C$3)&gt;90,AH25="SI"),$AI$7,0)))</f>
        <v>0</v>
      </c>
      <c r="AJ25" s="25">
        <f>+IF(OR($N25=Listas!$A$3,$N25=Listas!$A$4,$N25=Listas!$A$5,$N25=Listas!$A$6),"",AB25+AE25+AI25)</f>
        <v>0</v>
      </c>
      <c r="AK25" s="26" t="str">
        <f t="shared" si="9"/>
        <v/>
      </c>
      <c r="AL25" s="27" t="str">
        <f t="shared" si="10"/>
        <v/>
      </c>
      <c r="AM25" s="23">
        <f>+IF(OR($N25=Listas!$A$3,$N25=Listas!$A$4,$N25=Listas!$A$5,$N25=Listas!$A$6),"",IF(AND(DAYS360(C25,$C$3)&lt;=90,AL25="SI"),0,IF(AND(DAYS360(C25,$C$3)&gt;90,AL25="SI"),$AM$7,0)))</f>
        <v>0</v>
      </c>
      <c r="AN25" s="27" t="str">
        <f t="shared" si="11"/>
        <v/>
      </c>
      <c r="AO25" s="23">
        <f>+IF(OR($N25=Listas!$A$3,$N25=Listas!$A$4,$N25=Listas!$A$5,$N25=Listas!$A$6),"",IF(AND(DAYS360(C25,$C$3)&lt;=90,AN25="SI"),0,IF(AND(DAYS360(C25,$C$3)&gt;90,AN25="SI"),$AO$7,0)))</f>
        <v>0</v>
      </c>
      <c r="AP25" s="28">
        <f>+IF(OR($N25=Listas!$A$3,$N25=Listas!$A$4,$N25=Listas!$A$5,$N25=[1]Hoja2!$A$6),"",AM25+AO25)</f>
        <v>0</v>
      </c>
      <c r="AQ25" s="22"/>
      <c r="AR25" s="23">
        <f>+IF(OR($N25=Listas!$A$3,$N25=Listas!$A$4,$N25=Listas!$A$5,$N25=Listas!$A$6),"",IF(AND(DAYS360(C25,$C$3)&lt;=90,AQ25="SI"),0,IF(AND(DAYS360(C25,$C$3)&gt;90,AQ25="SI"),$AR$7,0)))</f>
        <v>0</v>
      </c>
      <c r="AS25" s="22"/>
      <c r="AT25" s="23">
        <f>+IF(OR($N25=Listas!$A$3,$N25=Listas!$A$4,$N25=Listas!$A$5,$N25=Listas!$A$6),"",IF(AND(DAYS360(C25,$C$3)&lt;=90,AS25="SI"),0,IF(AND(DAYS360(C25,$C$3)&gt;90,AS25="SI"),$AT$7,0)))</f>
        <v>0</v>
      </c>
      <c r="AU25" s="21">
        <f>+IF(OR($N25=Listas!$A$3,$N25=Listas!$A$4,$N25=Listas!$A$5,$N25=Listas!$A$6),"",AR25+AT25)</f>
        <v>0</v>
      </c>
      <c r="AV25" s="29">
        <f>+IF(OR($N25=Listas!$A$3,$N25=Listas!$A$4,$N25=Listas!$A$5,$N25=Listas!$A$6),"",W25+Z25+AJ25+AP25+AU25)</f>
        <v>0.21132439384930549</v>
      </c>
      <c r="AW25" s="30">
        <f>+IF(OR($N25=Listas!$A$3,$N25=Listas!$A$4,$N25=Listas!$A$5,$N25=Listas!$A$6),"",K25*(1-AV25))</f>
        <v>0</v>
      </c>
      <c r="AX25" s="30">
        <f>+IF(OR($N25=Listas!$A$3,$N25=Listas!$A$4,$N25=Listas!$A$5,$N25=Listas!$A$6),"",L25*(1-AV25))</f>
        <v>0</v>
      </c>
      <c r="AY25" s="31"/>
      <c r="AZ25" s="32"/>
      <c r="BA25" s="30">
        <f>+IF(OR($N25=Listas!$A$3,$N25=Listas!$A$4,$N25=Listas!$A$5,$N25=Listas!$A$6),"",IF(AV25=0,AW25,(-PV(AY25,AZ25,,AW25,0))))</f>
        <v>0</v>
      </c>
      <c r="BB25" s="30">
        <f>+IF(OR($N25=Listas!$A$3,$N25=Listas!$A$4,$N25=Listas!$A$5,$N25=Listas!$A$6),"",IF(AV25=0,AX25,(-PV(AY25,AZ25,,AX25,0))))</f>
        <v>0</v>
      </c>
      <c r="BC25" s="33">
        <f>++IF(OR($N25=Listas!$A$3,$N25=Listas!$A$4,$N25=Listas!$A$5,$N25=Listas!$A$6),"",K25-BA25)</f>
        <v>0</v>
      </c>
      <c r="BD25" s="33">
        <f>++IF(OR($N25=Listas!$A$3,$N25=Listas!$A$4,$N25=Listas!$A$5,$N25=Listas!$A$6),"",L25-BB25)</f>
        <v>0</v>
      </c>
    </row>
    <row r="26" spans="1:56" x14ac:dyDescent="0.25">
      <c r="A26" s="13"/>
      <c r="B26" s="14"/>
      <c r="C26" s="15"/>
      <c r="D26" s="16"/>
      <c r="E26" s="16"/>
      <c r="F26" s="17"/>
      <c r="G26" s="17"/>
      <c r="H26" s="65">
        <f t="shared" si="0"/>
        <v>0</v>
      </c>
      <c r="I26" s="17"/>
      <c r="J26" s="17"/>
      <c r="K26" s="42">
        <f t="shared" si="6"/>
        <v>0</v>
      </c>
      <c r="L26" s="42">
        <f t="shared" si="6"/>
        <v>0</v>
      </c>
      <c r="M26" s="42">
        <f t="shared" si="7"/>
        <v>0</v>
      </c>
      <c r="N26" s="13"/>
      <c r="O26" s="18" t="str">
        <f>+IF(OR($N26=Listas!$A$3,$N26=Listas!$A$4,$N26=Listas!$A$5,$N26=Listas!$A$6),"N/A",IF(AND((DAYS360(C26,$C$3))&gt;90,(DAYS360(C26,$C$3))&lt;360),"SI","NO"))</f>
        <v>NO</v>
      </c>
      <c r="P26" s="19">
        <f t="shared" si="1"/>
        <v>0</v>
      </c>
      <c r="Q26" s="18" t="str">
        <f>+IF(OR($N26=Listas!$A$3,$N26=Listas!$A$4,$N26=Listas!$A$5,$N26=Listas!$A$6),"N/A",IF(AND((DAYS360(C26,$C$3))&gt;=360,(DAYS360(C26,$C$3))&lt;=1800),"SI","NO"))</f>
        <v>NO</v>
      </c>
      <c r="R26" s="19">
        <f t="shared" si="2"/>
        <v>0</v>
      </c>
      <c r="S26" s="18" t="str">
        <f>+IF(OR($N26=Listas!$A$3,$N26=Listas!$A$4,$N26=Listas!$A$5,$N26=Listas!$A$6),"N/A",IF(AND((DAYS360(C26,$C$3))&gt;1800,(DAYS360(C26,$C$3))&lt;=3600),"SI","NO"))</f>
        <v>NO</v>
      </c>
      <c r="T26" s="19">
        <f t="shared" si="3"/>
        <v>0</v>
      </c>
      <c r="U26" s="18" t="str">
        <f>+IF(OR($N26=Listas!$A$3,$N26=Listas!$A$4,$N26=Listas!$A$5,$N26=Listas!$A$6),"N/A",IF((DAYS360(C26,$C$3))&gt;3600,"SI","NO"))</f>
        <v>SI</v>
      </c>
      <c r="V26" s="20">
        <f t="shared" si="4"/>
        <v>0.21132439384930549</v>
      </c>
      <c r="W26" s="21">
        <f>+IF(OR($N26=Listas!$A$3,$N26=Listas!$A$4,$N26=Listas!$A$5,$N26=Listas!$A$6),"",P26+R26+T26+V26)</f>
        <v>0.21132439384930549</v>
      </c>
      <c r="X26" s="22"/>
      <c r="Y26" s="19">
        <f t="shared" si="5"/>
        <v>0</v>
      </c>
      <c r="Z26" s="21">
        <f>+IF(OR($N26=Listas!$A$3,$N26=Listas!$A$4,$N26=Listas!$A$5,$N26=Listas!$A$6),"",Y26)</f>
        <v>0</v>
      </c>
      <c r="AA26" s="22"/>
      <c r="AB26" s="23">
        <f>+IF(OR($N26=Listas!$A$3,$N26=Listas!$A$4,$N26=Listas!$A$5,$N26=Listas!$A$6),"",IF(AND(DAYS360(C26,$C$3)&lt;=90,AA26="NO"),0,IF(AND(DAYS360(C26,$C$3)&gt;90,AA26="NO"),$AB$7,0)))</f>
        <v>0</v>
      </c>
      <c r="AC26" s="17"/>
      <c r="AD26" s="22"/>
      <c r="AE26" s="23">
        <f>+IF(OR($N26=Listas!$A$3,$N26=Listas!$A$4,$N26=Listas!$A$5,$N26=Listas!$A$6),"",IF(AND(DAYS360(C26,$C$3)&lt;=90,AD26="SI"),0,IF(AND(DAYS360(C26,$C$3)&gt;90,AD26="SI"),$AE$7,0)))</f>
        <v>0</v>
      </c>
      <c r="AF26" s="17"/>
      <c r="AG26" s="24" t="str">
        <f t="shared" si="8"/>
        <v/>
      </c>
      <c r="AH26" s="22"/>
      <c r="AI26" s="23">
        <f>+IF(OR($N26=Listas!$A$3,$N26=Listas!$A$4,$N26=Listas!$A$5,$N26=Listas!$A$6),"",IF(AND(DAYS360(C26,$C$3)&lt;=90,AH26="SI"),0,IF(AND(DAYS360(C26,$C$3)&gt;90,AH26="SI"),$AI$7,0)))</f>
        <v>0</v>
      </c>
      <c r="AJ26" s="25">
        <f>+IF(OR($N26=Listas!$A$3,$N26=Listas!$A$4,$N26=Listas!$A$5,$N26=Listas!$A$6),"",AB26+AE26+AI26)</f>
        <v>0</v>
      </c>
      <c r="AK26" s="26" t="str">
        <f t="shared" si="9"/>
        <v/>
      </c>
      <c r="AL26" s="27" t="str">
        <f t="shared" si="10"/>
        <v/>
      </c>
      <c r="AM26" s="23">
        <f>+IF(OR($N26=Listas!$A$3,$N26=Listas!$A$4,$N26=Listas!$A$5,$N26=Listas!$A$6),"",IF(AND(DAYS360(C26,$C$3)&lt;=90,AL26="SI"),0,IF(AND(DAYS360(C26,$C$3)&gt;90,AL26="SI"),$AM$7,0)))</f>
        <v>0</v>
      </c>
      <c r="AN26" s="27" t="str">
        <f t="shared" si="11"/>
        <v/>
      </c>
      <c r="AO26" s="23">
        <f>+IF(OR($N26=Listas!$A$3,$N26=Listas!$A$4,$N26=Listas!$A$5,$N26=Listas!$A$6),"",IF(AND(DAYS360(C26,$C$3)&lt;=90,AN26="SI"),0,IF(AND(DAYS360(C26,$C$3)&gt;90,AN26="SI"),$AO$7,0)))</f>
        <v>0</v>
      </c>
      <c r="AP26" s="28">
        <f>+IF(OR($N26=Listas!$A$3,$N26=Listas!$A$4,$N26=Listas!$A$5,$N26=[1]Hoja2!$A$6),"",AM26+AO26)</f>
        <v>0</v>
      </c>
      <c r="AQ26" s="22"/>
      <c r="AR26" s="23">
        <f>+IF(OR($N26=Listas!$A$3,$N26=Listas!$A$4,$N26=Listas!$A$5,$N26=Listas!$A$6),"",IF(AND(DAYS360(C26,$C$3)&lt;=90,AQ26="SI"),0,IF(AND(DAYS360(C26,$C$3)&gt;90,AQ26="SI"),$AR$7,0)))</f>
        <v>0</v>
      </c>
      <c r="AS26" s="22"/>
      <c r="AT26" s="23">
        <f>+IF(OR($N26=Listas!$A$3,$N26=Listas!$A$4,$N26=Listas!$A$5,$N26=Listas!$A$6),"",IF(AND(DAYS360(C26,$C$3)&lt;=90,AS26="SI"),0,IF(AND(DAYS360(C26,$C$3)&gt;90,AS26="SI"),$AT$7,0)))</f>
        <v>0</v>
      </c>
      <c r="AU26" s="21">
        <f>+IF(OR($N26=Listas!$A$3,$N26=Listas!$A$4,$N26=Listas!$A$5,$N26=Listas!$A$6),"",AR26+AT26)</f>
        <v>0</v>
      </c>
      <c r="AV26" s="29">
        <f>+IF(OR($N26=Listas!$A$3,$N26=Listas!$A$4,$N26=Listas!$A$5,$N26=Listas!$A$6),"",W26+Z26+AJ26+AP26+AU26)</f>
        <v>0.21132439384930549</v>
      </c>
      <c r="AW26" s="30">
        <f>+IF(OR($N26=Listas!$A$3,$N26=Listas!$A$4,$N26=Listas!$A$5,$N26=Listas!$A$6),"",K26*(1-AV26))</f>
        <v>0</v>
      </c>
      <c r="AX26" s="30">
        <f>+IF(OR($N26=Listas!$A$3,$N26=Listas!$A$4,$N26=Listas!$A$5,$N26=Listas!$A$6),"",L26*(1-AV26))</f>
        <v>0</v>
      </c>
      <c r="AY26" s="31"/>
      <c r="AZ26" s="32"/>
      <c r="BA26" s="30">
        <f>+IF(OR($N26=Listas!$A$3,$N26=Listas!$A$4,$N26=Listas!$A$5,$N26=Listas!$A$6),"",IF(AV26=0,AW26,(-PV(AY26,AZ26,,AW26,0))))</f>
        <v>0</v>
      </c>
      <c r="BB26" s="30">
        <f>+IF(OR($N26=Listas!$A$3,$N26=Listas!$A$4,$N26=Listas!$A$5,$N26=Listas!$A$6),"",IF(AV26=0,AX26,(-PV(AY26,AZ26,,AX26,0))))</f>
        <v>0</v>
      </c>
      <c r="BC26" s="33">
        <f>++IF(OR($N26=Listas!$A$3,$N26=Listas!$A$4,$N26=Listas!$A$5,$N26=Listas!$A$6),"",K26-BA26)</f>
        <v>0</v>
      </c>
      <c r="BD26" s="33">
        <f>++IF(OR($N26=Listas!$A$3,$N26=Listas!$A$4,$N26=Listas!$A$5,$N26=Listas!$A$6),"",L26-BB26)</f>
        <v>0</v>
      </c>
    </row>
    <row r="27" spans="1:56" x14ac:dyDescent="0.25">
      <c r="A27" s="13"/>
      <c r="B27" s="14"/>
      <c r="C27" s="15"/>
      <c r="D27" s="16"/>
      <c r="E27" s="16"/>
      <c r="F27" s="17"/>
      <c r="G27" s="17"/>
      <c r="H27" s="65">
        <f t="shared" si="0"/>
        <v>0</v>
      </c>
      <c r="I27" s="17"/>
      <c r="J27" s="17"/>
      <c r="K27" s="42">
        <f t="shared" si="6"/>
        <v>0</v>
      </c>
      <c r="L27" s="42">
        <f t="shared" si="6"/>
        <v>0</v>
      </c>
      <c r="M27" s="42">
        <f t="shared" si="7"/>
        <v>0</v>
      </c>
      <c r="N27" s="13"/>
      <c r="O27" s="18" t="str">
        <f>+IF(OR($N27=Listas!$A$3,$N27=Listas!$A$4,$N27=Listas!$A$5,$N27=Listas!$A$6),"N/A",IF(AND((DAYS360(C27,$C$3))&gt;90,(DAYS360(C27,$C$3))&lt;360),"SI","NO"))</f>
        <v>NO</v>
      </c>
      <c r="P27" s="19">
        <f t="shared" si="1"/>
        <v>0</v>
      </c>
      <c r="Q27" s="18" t="str">
        <f>+IF(OR($N27=Listas!$A$3,$N27=Listas!$A$4,$N27=Listas!$A$5,$N27=Listas!$A$6),"N/A",IF(AND((DAYS360(C27,$C$3))&gt;=360,(DAYS360(C27,$C$3))&lt;=1800),"SI","NO"))</f>
        <v>NO</v>
      </c>
      <c r="R27" s="19">
        <f t="shared" si="2"/>
        <v>0</v>
      </c>
      <c r="S27" s="18" t="str">
        <f>+IF(OR($N27=Listas!$A$3,$N27=Listas!$A$4,$N27=Listas!$A$5,$N27=Listas!$A$6),"N/A",IF(AND((DAYS360(C27,$C$3))&gt;1800,(DAYS360(C27,$C$3))&lt;=3600),"SI","NO"))</f>
        <v>NO</v>
      </c>
      <c r="T27" s="19">
        <f t="shared" si="3"/>
        <v>0</v>
      </c>
      <c r="U27" s="18" t="str">
        <f>+IF(OR($N27=Listas!$A$3,$N27=Listas!$A$4,$N27=Listas!$A$5,$N27=Listas!$A$6),"N/A",IF((DAYS360(C27,$C$3))&gt;3600,"SI","NO"))</f>
        <v>SI</v>
      </c>
      <c r="V27" s="20">
        <f t="shared" si="4"/>
        <v>0.21132439384930549</v>
      </c>
      <c r="W27" s="21">
        <f>+IF(OR($N27=Listas!$A$3,$N27=Listas!$A$4,$N27=Listas!$A$5,$N27=Listas!$A$6),"",P27+R27+T27+V27)</f>
        <v>0.21132439384930549</v>
      </c>
      <c r="X27" s="22"/>
      <c r="Y27" s="19">
        <f t="shared" si="5"/>
        <v>0</v>
      </c>
      <c r="Z27" s="21">
        <f>+IF(OR($N27=Listas!$A$3,$N27=Listas!$A$4,$N27=Listas!$A$5,$N27=Listas!$A$6),"",Y27)</f>
        <v>0</v>
      </c>
      <c r="AA27" s="22"/>
      <c r="AB27" s="23">
        <f>+IF(OR($N27=Listas!$A$3,$N27=Listas!$A$4,$N27=Listas!$A$5,$N27=Listas!$A$6),"",IF(AND(DAYS360(C27,$C$3)&lt;=90,AA27="NO"),0,IF(AND(DAYS360(C27,$C$3)&gt;90,AA27="NO"),$AB$7,0)))</f>
        <v>0</v>
      </c>
      <c r="AC27" s="17"/>
      <c r="AD27" s="22"/>
      <c r="AE27" s="23">
        <f>+IF(OR($N27=Listas!$A$3,$N27=Listas!$A$4,$N27=Listas!$A$5,$N27=Listas!$A$6),"",IF(AND(DAYS360(C27,$C$3)&lt;=90,AD27="SI"),0,IF(AND(DAYS360(C27,$C$3)&gt;90,AD27="SI"),$AE$7,0)))</f>
        <v>0</v>
      </c>
      <c r="AF27" s="17"/>
      <c r="AG27" s="24" t="str">
        <f t="shared" si="8"/>
        <v/>
      </c>
      <c r="AH27" s="22"/>
      <c r="AI27" s="23">
        <f>+IF(OR($N27=Listas!$A$3,$N27=Listas!$A$4,$N27=Listas!$A$5,$N27=Listas!$A$6),"",IF(AND(DAYS360(C27,$C$3)&lt;=90,AH27="SI"),0,IF(AND(DAYS360(C27,$C$3)&gt;90,AH27="SI"),$AI$7,0)))</f>
        <v>0</v>
      </c>
      <c r="AJ27" s="25">
        <f>+IF(OR($N27=Listas!$A$3,$N27=Listas!$A$4,$N27=Listas!$A$5,$N27=Listas!$A$6),"",AB27+AE27+AI27)</f>
        <v>0</v>
      </c>
      <c r="AK27" s="26" t="str">
        <f t="shared" si="9"/>
        <v/>
      </c>
      <c r="AL27" s="27" t="str">
        <f t="shared" si="10"/>
        <v/>
      </c>
      <c r="AM27" s="23">
        <f>+IF(OR($N27=Listas!$A$3,$N27=Listas!$A$4,$N27=Listas!$A$5,$N27=Listas!$A$6),"",IF(AND(DAYS360(C27,$C$3)&lt;=90,AL27="SI"),0,IF(AND(DAYS360(C27,$C$3)&gt;90,AL27="SI"),$AM$7,0)))</f>
        <v>0</v>
      </c>
      <c r="AN27" s="27" t="str">
        <f t="shared" si="11"/>
        <v/>
      </c>
      <c r="AO27" s="23">
        <f>+IF(OR($N27=Listas!$A$3,$N27=Listas!$A$4,$N27=Listas!$A$5,$N27=Listas!$A$6),"",IF(AND(DAYS360(C27,$C$3)&lt;=90,AN27="SI"),0,IF(AND(DAYS360(C27,$C$3)&gt;90,AN27="SI"),$AO$7,0)))</f>
        <v>0</v>
      </c>
      <c r="AP27" s="28">
        <f>+IF(OR($N27=Listas!$A$3,$N27=Listas!$A$4,$N27=Listas!$A$5,$N27=[1]Hoja2!$A$6),"",AM27+AO27)</f>
        <v>0</v>
      </c>
      <c r="AQ27" s="22"/>
      <c r="AR27" s="23">
        <f>+IF(OR($N27=Listas!$A$3,$N27=Listas!$A$4,$N27=Listas!$A$5,$N27=Listas!$A$6),"",IF(AND(DAYS360(C27,$C$3)&lt;=90,AQ27="SI"),0,IF(AND(DAYS360(C27,$C$3)&gt;90,AQ27="SI"),$AR$7,0)))</f>
        <v>0</v>
      </c>
      <c r="AS27" s="22"/>
      <c r="AT27" s="23">
        <f>+IF(OR($N27=Listas!$A$3,$N27=Listas!$A$4,$N27=Listas!$A$5,$N27=Listas!$A$6),"",IF(AND(DAYS360(C27,$C$3)&lt;=90,AS27="SI"),0,IF(AND(DAYS360(C27,$C$3)&gt;90,AS27="SI"),$AT$7,0)))</f>
        <v>0</v>
      </c>
      <c r="AU27" s="21">
        <f>+IF(OR($N27=Listas!$A$3,$N27=Listas!$A$4,$N27=Listas!$A$5,$N27=Listas!$A$6),"",AR27+AT27)</f>
        <v>0</v>
      </c>
      <c r="AV27" s="29">
        <f>+IF(OR($N27=Listas!$A$3,$N27=Listas!$A$4,$N27=Listas!$A$5,$N27=Listas!$A$6),"",W27+Z27+AJ27+AP27+AU27)</f>
        <v>0.21132439384930549</v>
      </c>
      <c r="AW27" s="30">
        <f>+IF(OR($N27=Listas!$A$3,$N27=Listas!$A$4,$N27=Listas!$A$5,$N27=Listas!$A$6),"",K27*(1-AV27))</f>
        <v>0</v>
      </c>
      <c r="AX27" s="30">
        <f>+IF(OR($N27=Listas!$A$3,$N27=Listas!$A$4,$N27=Listas!$A$5,$N27=Listas!$A$6),"",L27*(1-AV27))</f>
        <v>0</v>
      </c>
      <c r="AY27" s="31"/>
      <c r="AZ27" s="32"/>
      <c r="BA27" s="30">
        <f>+IF(OR($N27=Listas!$A$3,$N27=Listas!$A$4,$N27=Listas!$A$5,$N27=Listas!$A$6),"",IF(AV27=0,AW27,(-PV(AY27,AZ27,,AW27,0))))</f>
        <v>0</v>
      </c>
      <c r="BB27" s="30">
        <f>+IF(OR($N27=Listas!$A$3,$N27=Listas!$A$4,$N27=Listas!$A$5,$N27=Listas!$A$6),"",IF(AV27=0,AX27,(-PV(AY27,AZ27,,AX27,0))))</f>
        <v>0</v>
      </c>
      <c r="BC27" s="33">
        <f>++IF(OR($N27=Listas!$A$3,$N27=Listas!$A$4,$N27=Listas!$A$5,$N27=Listas!$A$6),"",K27-BA27)</f>
        <v>0</v>
      </c>
      <c r="BD27" s="33">
        <f>++IF(OR($N27=Listas!$A$3,$N27=Listas!$A$4,$N27=Listas!$A$5,$N27=Listas!$A$6),"",L27-BB27)</f>
        <v>0</v>
      </c>
    </row>
    <row r="28" spans="1:56" x14ac:dyDescent="0.25">
      <c r="A28" s="13"/>
      <c r="B28" s="14"/>
      <c r="C28" s="15"/>
      <c r="D28" s="16"/>
      <c r="E28" s="16"/>
      <c r="F28" s="17"/>
      <c r="G28" s="17"/>
      <c r="H28" s="65">
        <f t="shared" si="0"/>
        <v>0</v>
      </c>
      <c r="I28" s="17"/>
      <c r="J28" s="17"/>
      <c r="K28" s="42">
        <f t="shared" si="6"/>
        <v>0</v>
      </c>
      <c r="L28" s="42">
        <f t="shared" si="6"/>
        <v>0</v>
      </c>
      <c r="M28" s="42">
        <f t="shared" si="7"/>
        <v>0</v>
      </c>
      <c r="N28" s="13"/>
      <c r="O28" s="18" t="str">
        <f>+IF(OR($N28=Listas!$A$3,$N28=Listas!$A$4,$N28=Listas!$A$5,$N28=Listas!$A$6),"N/A",IF(AND((DAYS360(C28,$C$3))&gt;90,(DAYS360(C28,$C$3))&lt;360),"SI","NO"))</f>
        <v>NO</v>
      </c>
      <c r="P28" s="19">
        <f t="shared" si="1"/>
        <v>0</v>
      </c>
      <c r="Q28" s="18" t="str">
        <f>+IF(OR($N28=Listas!$A$3,$N28=Listas!$A$4,$N28=Listas!$A$5,$N28=Listas!$A$6),"N/A",IF(AND((DAYS360(C28,$C$3))&gt;=360,(DAYS360(C28,$C$3))&lt;=1800),"SI","NO"))</f>
        <v>NO</v>
      </c>
      <c r="R28" s="19">
        <f t="shared" si="2"/>
        <v>0</v>
      </c>
      <c r="S28" s="18" t="str">
        <f>+IF(OR($N28=Listas!$A$3,$N28=Listas!$A$4,$N28=Listas!$A$5,$N28=Listas!$A$6),"N/A",IF(AND((DAYS360(C28,$C$3))&gt;1800,(DAYS360(C28,$C$3))&lt;=3600),"SI","NO"))</f>
        <v>NO</v>
      </c>
      <c r="T28" s="19">
        <f t="shared" si="3"/>
        <v>0</v>
      </c>
      <c r="U28" s="18" t="str">
        <f>+IF(OR($N28=Listas!$A$3,$N28=Listas!$A$4,$N28=Listas!$A$5,$N28=Listas!$A$6),"N/A",IF((DAYS360(C28,$C$3))&gt;3600,"SI","NO"))</f>
        <v>SI</v>
      </c>
      <c r="V28" s="20">
        <f t="shared" si="4"/>
        <v>0.21132439384930549</v>
      </c>
      <c r="W28" s="21">
        <f>+IF(OR($N28=Listas!$A$3,$N28=Listas!$A$4,$N28=Listas!$A$5,$N28=Listas!$A$6),"",P28+R28+T28+V28)</f>
        <v>0.21132439384930549</v>
      </c>
      <c r="X28" s="22"/>
      <c r="Y28" s="19">
        <f t="shared" si="5"/>
        <v>0</v>
      </c>
      <c r="Z28" s="21">
        <f>+IF(OR($N28=Listas!$A$3,$N28=Listas!$A$4,$N28=Listas!$A$5,$N28=Listas!$A$6),"",Y28)</f>
        <v>0</v>
      </c>
      <c r="AA28" s="22"/>
      <c r="AB28" s="23">
        <f>+IF(OR($N28=Listas!$A$3,$N28=Listas!$A$4,$N28=Listas!$A$5,$N28=Listas!$A$6),"",IF(AND(DAYS360(C28,$C$3)&lt;=90,AA28="NO"),0,IF(AND(DAYS360(C28,$C$3)&gt;90,AA28="NO"),$AB$7,0)))</f>
        <v>0</v>
      </c>
      <c r="AC28" s="17"/>
      <c r="AD28" s="22"/>
      <c r="AE28" s="23">
        <f>+IF(OR($N28=Listas!$A$3,$N28=Listas!$A$4,$N28=Listas!$A$5,$N28=Listas!$A$6),"",IF(AND(DAYS360(C28,$C$3)&lt;=90,AD28="SI"),0,IF(AND(DAYS360(C28,$C$3)&gt;90,AD28="SI"),$AE$7,0)))</f>
        <v>0</v>
      </c>
      <c r="AF28" s="17"/>
      <c r="AG28" s="24" t="str">
        <f t="shared" si="8"/>
        <v/>
      </c>
      <c r="AH28" s="22"/>
      <c r="AI28" s="23">
        <f>+IF(OR($N28=Listas!$A$3,$N28=Listas!$A$4,$N28=Listas!$A$5,$N28=Listas!$A$6),"",IF(AND(DAYS360(C28,$C$3)&lt;=90,AH28="SI"),0,IF(AND(DAYS360(C28,$C$3)&gt;90,AH28="SI"),$AI$7,0)))</f>
        <v>0</v>
      </c>
      <c r="AJ28" s="25">
        <f>+IF(OR($N28=Listas!$A$3,$N28=Listas!$A$4,$N28=Listas!$A$5,$N28=Listas!$A$6),"",AB28+AE28+AI28)</f>
        <v>0</v>
      </c>
      <c r="AK28" s="26" t="str">
        <f t="shared" si="9"/>
        <v/>
      </c>
      <c r="AL28" s="27" t="str">
        <f t="shared" si="10"/>
        <v/>
      </c>
      <c r="AM28" s="23">
        <f>+IF(OR($N28=Listas!$A$3,$N28=Listas!$A$4,$N28=Listas!$A$5,$N28=Listas!$A$6),"",IF(AND(DAYS360(C28,$C$3)&lt;=90,AL28="SI"),0,IF(AND(DAYS360(C28,$C$3)&gt;90,AL28="SI"),$AM$7,0)))</f>
        <v>0</v>
      </c>
      <c r="AN28" s="27" t="str">
        <f t="shared" si="11"/>
        <v/>
      </c>
      <c r="AO28" s="23">
        <f>+IF(OR($N28=Listas!$A$3,$N28=Listas!$A$4,$N28=Listas!$A$5,$N28=Listas!$A$6),"",IF(AND(DAYS360(C28,$C$3)&lt;=90,AN28="SI"),0,IF(AND(DAYS360(C28,$C$3)&gt;90,AN28="SI"),$AO$7,0)))</f>
        <v>0</v>
      </c>
      <c r="AP28" s="28">
        <f>+IF(OR($N28=Listas!$A$3,$N28=Listas!$A$4,$N28=Listas!$A$5,$N28=[1]Hoja2!$A$6),"",AM28+AO28)</f>
        <v>0</v>
      </c>
      <c r="AQ28" s="22"/>
      <c r="AR28" s="23">
        <f>+IF(OR($N28=Listas!$A$3,$N28=Listas!$A$4,$N28=Listas!$A$5,$N28=Listas!$A$6),"",IF(AND(DAYS360(C28,$C$3)&lt;=90,AQ28="SI"),0,IF(AND(DAYS360(C28,$C$3)&gt;90,AQ28="SI"),$AR$7,0)))</f>
        <v>0</v>
      </c>
      <c r="AS28" s="22"/>
      <c r="AT28" s="23">
        <f>+IF(OR($N28=Listas!$A$3,$N28=Listas!$A$4,$N28=Listas!$A$5,$N28=Listas!$A$6),"",IF(AND(DAYS360(C28,$C$3)&lt;=90,AS28="SI"),0,IF(AND(DAYS360(C28,$C$3)&gt;90,AS28="SI"),$AT$7,0)))</f>
        <v>0</v>
      </c>
      <c r="AU28" s="21">
        <f>+IF(OR($N28=Listas!$A$3,$N28=Listas!$A$4,$N28=Listas!$A$5,$N28=Listas!$A$6),"",AR28+AT28)</f>
        <v>0</v>
      </c>
      <c r="AV28" s="29">
        <f>+IF(OR($N28=Listas!$A$3,$N28=Listas!$A$4,$N28=Listas!$A$5,$N28=Listas!$A$6),"",W28+Z28+AJ28+AP28+AU28)</f>
        <v>0.21132439384930549</v>
      </c>
      <c r="AW28" s="30">
        <f>+IF(OR($N28=Listas!$A$3,$N28=Listas!$A$4,$N28=Listas!$A$5,$N28=Listas!$A$6),"",K28*(1-AV28))</f>
        <v>0</v>
      </c>
      <c r="AX28" s="30">
        <f>+IF(OR($N28=Listas!$A$3,$N28=Listas!$A$4,$N28=Listas!$A$5,$N28=Listas!$A$6),"",L28*(1-AV28))</f>
        <v>0</v>
      </c>
      <c r="AY28" s="31"/>
      <c r="AZ28" s="32"/>
      <c r="BA28" s="30">
        <f>+IF(OR($N28=Listas!$A$3,$N28=Listas!$A$4,$N28=Listas!$A$5,$N28=Listas!$A$6),"",IF(AV28=0,AW28,(-PV(AY28,AZ28,,AW28,0))))</f>
        <v>0</v>
      </c>
      <c r="BB28" s="30">
        <f>+IF(OR($N28=Listas!$A$3,$N28=Listas!$A$4,$N28=Listas!$A$5,$N28=Listas!$A$6),"",IF(AV28=0,AX28,(-PV(AY28,AZ28,,AX28,0))))</f>
        <v>0</v>
      </c>
      <c r="BC28" s="33">
        <f>++IF(OR($N28=Listas!$A$3,$N28=Listas!$A$4,$N28=Listas!$A$5,$N28=Listas!$A$6),"",K28-BA28)</f>
        <v>0</v>
      </c>
      <c r="BD28" s="33">
        <f>++IF(OR($N28=Listas!$A$3,$N28=Listas!$A$4,$N28=Listas!$A$5,$N28=Listas!$A$6),"",L28-BB28)</f>
        <v>0</v>
      </c>
    </row>
    <row r="29" spans="1:56" x14ac:dyDescent="0.25">
      <c r="A29" s="13"/>
      <c r="B29" s="14"/>
      <c r="C29" s="15"/>
      <c r="D29" s="16"/>
      <c r="E29" s="16"/>
      <c r="F29" s="17"/>
      <c r="G29" s="17"/>
      <c r="H29" s="65">
        <f t="shared" si="0"/>
        <v>0</v>
      </c>
      <c r="I29" s="17"/>
      <c r="J29" s="17"/>
      <c r="K29" s="42">
        <f t="shared" si="6"/>
        <v>0</v>
      </c>
      <c r="L29" s="42">
        <f t="shared" si="6"/>
        <v>0</v>
      </c>
      <c r="M29" s="42">
        <f t="shared" si="7"/>
        <v>0</v>
      </c>
      <c r="N29" s="13"/>
      <c r="O29" s="18" t="str">
        <f>+IF(OR($N29=Listas!$A$3,$N29=Listas!$A$4,$N29=Listas!$A$5,$N29=Listas!$A$6),"N/A",IF(AND((DAYS360(C29,$C$3))&gt;90,(DAYS360(C29,$C$3))&lt;360),"SI","NO"))</f>
        <v>NO</v>
      </c>
      <c r="P29" s="19">
        <f t="shared" si="1"/>
        <v>0</v>
      </c>
      <c r="Q29" s="18" t="str">
        <f>+IF(OR($N29=Listas!$A$3,$N29=Listas!$A$4,$N29=Listas!$A$5,$N29=Listas!$A$6),"N/A",IF(AND((DAYS360(C29,$C$3))&gt;=360,(DAYS360(C29,$C$3))&lt;=1800),"SI","NO"))</f>
        <v>NO</v>
      </c>
      <c r="R29" s="19">
        <f t="shared" si="2"/>
        <v>0</v>
      </c>
      <c r="S29" s="18" t="str">
        <f>+IF(OR($N29=Listas!$A$3,$N29=Listas!$A$4,$N29=Listas!$A$5,$N29=Listas!$A$6),"N/A",IF(AND((DAYS360(C29,$C$3))&gt;1800,(DAYS360(C29,$C$3))&lt;=3600),"SI","NO"))</f>
        <v>NO</v>
      </c>
      <c r="T29" s="19">
        <f t="shared" si="3"/>
        <v>0</v>
      </c>
      <c r="U29" s="18" t="str">
        <f>+IF(OR($N29=Listas!$A$3,$N29=Listas!$A$4,$N29=Listas!$A$5,$N29=Listas!$A$6),"N/A",IF((DAYS360(C29,$C$3))&gt;3600,"SI","NO"))</f>
        <v>SI</v>
      </c>
      <c r="V29" s="20">
        <f t="shared" si="4"/>
        <v>0.21132439384930549</v>
      </c>
      <c r="W29" s="21">
        <f>+IF(OR($N29=Listas!$A$3,$N29=Listas!$A$4,$N29=Listas!$A$5,$N29=Listas!$A$6),"",P29+R29+T29+V29)</f>
        <v>0.21132439384930549</v>
      </c>
      <c r="X29" s="22"/>
      <c r="Y29" s="19">
        <f t="shared" si="5"/>
        <v>0</v>
      </c>
      <c r="Z29" s="21">
        <f>+IF(OR($N29=Listas!$A$3,$N29=Listas!$A$4,$N29=Listas!$A$5,$N29=Listas!$A$6),"",Y29)</f>
        <v>0</v>
      </c>
      <c r="AA29" s="22"/>
      <c r="AB29" s="23">
        <f>+IF(OR($N29=Listas!$A$3,$N29=Listas!$A$4,$N29=Listas!$A$5,$N29=Listas!$A$6),"",IF(AND(DAYS360(C29,$C$3)&lt;=90,AA29="NO"),0,IF(AND(DAYS360(C29,$C$3)&gt;90,AA29="NO"),$AB$7,0)))</f>
        <v>0</v>
      </c>
      <c r="AC29" s="17"/>
      <c r="AD29" s="22"/>
      <c r="AE29" s="23">
        <f>+IF(OR($N29=Listas!$A$3,$N29=Listas!$A$4,$N29=Listas!$A$5,$N29=Listas!$A$6),"",IF(AND(DAYS360(C29,$C$3)&lt;=90,AD29="SI"),0,IF(AND(DAYS360(C29,$C$3)&gt;90,AD29="SI"),$AE$7,0)))</f>
        <v>0</v>
      </c>
      <c r="AF29" s="17"/>
      <c r="AG29" s="24" t="str">
        <f t="shared" si="8"/>
        <v/>
      </c>
      <c r="AH29" s="22"/>
      <c r="AI29" s="23">
        <f>+IF(OR($N29=Listas!$A$3,$N29=Listas!$A$4,$N29=Listas!$A$5,$N29=Listas!$A$6),"",IF(AND(DAYS360(C29,$C$3)&lt;=90,AH29="SI"),0,IF(AND(DAYS360(C29,$C$3)&gt;90,AH29="SI"),$AI$7,0)))</f>
        <v>0</v>
      </c>
      <c r="AJ29" s="25">
        <f>+IF(OR($N29=Listas!$A$3,$N29=Listas!$A$4,$N29=Listas!$A$5,$N29=Listas!$A$6),"",AB29+AE29+AI29)</f>
        <v>0</v>
      </c>
      <c r="AK29" s="26" t="str">
        <f t="shared" si="9"/>
        <v/>
      </c>
      <c r="AL29" s="27" t="str">
        <f t="shared" si="10"/>
        <v/>
      </c>
      <c r="AM29" s="23">
        <f>+IF(OR($N29=Listas!$A$3,$N29=Listas!$A$4,$N29=Listas!$A$5,$N29=Listas!$A$6),"",IF(AND(DAYS360(C29,$C$3)&lt;=90,AL29="SI"),0,IF(AND(DAYS360(C29,$C$3)&gt;90,AL29="SI"),$AM$7,0)))</f>
        <v>0</v>
      </c>
      <c r="AN29" s="27" t="str">
        <f t="shared" si="11"/>
        <v/>
      </c>
      <c r="AO29" s="23">
        <f>+IF(OR($N29=Listas!$A$3,$N29=Listas!$A$4,$N29=Listas!$A$5,$N29=Listas!$A$6),"",IF(AND(DAYS360(C29,$C$3)&lt;=90,AN29="SI"),0,IF(AND(DAYS360(C29,$C$3)&gt;90,AN29="SI"),$AO$7,0)))</f>
        <v>0</v>
      </c>
      <c r="AP29" s="28">
        <f>+IF(OR($N29=Listas!$A$3,$N29=Listas!$A$4,$N29=Listas!$A$5,$N29=[1]Hoja2!$A$6),"",AM29+AO29)</f>
        <v>0</v>
      </c>
      <c r="AQ29" s="22"/>
      <c r="AR29" s="23">
        <f>+IF(OR($N29=Listas!$A$3,$N29=Listas!$A$4,$N29=Listas!$A$5,$N29=Listas!$A$6),"",IF(AND(DAYS360(C29,$C$3)&lt;=90,AQ29="SI"),0,IF(AND(DAYS360(C29,$C$3)&gt;90,AQ29="SI"),$AR$7,0)))</f>
        <v>0</v>
      </c>
      <c r="AS29" s="22"/>
      <c r="AT29" s="23">
        <f>+IF(OR($N29=Listas!$A$3,$N29=Listas!$A$4,$N29=Listas!$A$5,$N29=Listas!$A$6),"",IF(AND(DAYS360(C29,$C$3)&lt;=90,AS29="SI"),0,IF(AND(DAYS360(C29,$C$3)&gt;90,AS29="SI"),$AT$7,0)))</f>
        <v>0</v>
      </c>
      <c r="AU29" s="21">
        <f>+IF(OR($N29=Listas!$A$3,$N29=Listas!$A$4,$N29=Listas!$A$5,$N29=Listas!$A$6),"",AR29+AT29)</f>
        <v>0</v>
      </c>
      <c r="AV29" s="29">
        <f>+IF(OR($N29=Listas!$A$3,$N29=Listas!$A$4,$N29=Listas!$A$5,$N29=Listas!$A$6),"",W29+Z29+AJ29+AP29+AU29)</f>
        <v>0.21132439384930549</v>
      </c>
      <c r="AW29" s="30">
        <f>+IF(OR($N29=Listas!$A$3,$N29=Listas!$A$4,$N29=Listas!$A$5,$N29=Listas!$A$6),"",K29*(1-AV29))</f>
        <v>0</v>
      </c>
      <c r="AX29" s="30">
        <f>+IF(OR($N29=Listas!$A$3,$N29=Listas!$A$4,$N29=Listas!$A$5,$N29=Listas!$A$6),"",L29*(1-AV29))</f>
        <v>0</v>
      </c>
      <c r="AY29" s="31"/>
      <c r="AZ29" s="32"/>
      <c r="BA29" s="30">
        <f>+IF(OR($N29=Listas!$A$3,$N29=Listas!$A$4,$N29=Listas!$A$5,$N29=Listas!$A$6),"",IF(AV29=0,AW29,(-PV(AY29,AZ29,,AW29,0))))</f>
        <v>0</v>
      </c>
      <c r="BB29" s="30">
        <f>+IF(OR($N29=Listas!$A$3,$N29=Listas!$A$4,$N29=Listas!$A$5,$N29=Listas!$A$6),"",IF(AV29=0,AX29,(-PV(AY29,AZ29,,AX29,0))))</f>
        <v>0</v>
      </c>
      <c r="BC29" s="33">
        <f>++IF(OR($N29=Listas!$A$3,$N29=Listas!$A$4,$N29=Listas!$A$5,$N29=Listas!$A$6),"",K29-BA29)</f>
        <v>0</v>
      </c>
      <c r="BD29" s="33">
        <f>++IF(OR($N29=Listas!$A$3,$N29=Listas!$A$4,$N29=Listas!$A$5,$N29=Listas!$A$6),"",L29-BB29)</f>
        <v>0</v>
      </c>
    </row>
    <row r="30" spans="1:56" x14ac:dyDescent="0.25">
      <c r="A30" s="13"/>
      <c r="B30" s="14"/>
      <c r="C30" s="15"/>
      <c r="D30" s="16"/>
      <c r="E30" s="16"/>
      <c r="F30" s="17"/>
      <c r="G30" s="17"/>
      <c r="H30" s="65">
        <f t="shared" si="0"/>
        <v>0</v>
      </c>
      <c r="I30" s="17"/>
      <c r="J30" s="17"/>
      <c r="K30" s="42">
        <f t="shared" si="6"/>
        <v>0</v>
      </c>
      <c r="L30" s="42">
        <f t="shared" si="6"/>
        <v>0</v>
      </c>
      <c r="M30" s="42">
        <f t="shared" si="7"/>
        <v>0</v>
      </c>
      <c r="N30" s="13"/>
      <c r="O30" s="18" t="str">
        <f>+IF(OR($N30=Listas!$A$3,$N30=Listas!$A$4,$N30=Listas!$A$5,$N30=Listas!$A$6),"N/A",IF(AND((DAYS360(C30,$C$3))&gt;90,(DAYS360(C30,$C$3))&lt;360),"SI","NO"))</f>
        <v>NO</v>
      </c>
      <c r="P30" s="19">
        <f t="shared" si="1"/>
        <v>0</v>
      </c>
      <c r="Q30" s="18" t="str">
        <f>+IF(OR($N30=Listas!$A$3,$N30=Listas!$A$4,$N30=Listas!$A$5,$N30=Listas!$A$6),"N/A",IF(AND((DAYS360(C30,$C$3))&gt;=360,(DAYS360(C30,$C$3))&lt;=1800),"SI","NO"))</f>
        <v>NO</v>
      </c>
      <c r="R30" s="19">
        <f t="shared" si="2"/>
        <v>0</v>
      </c>
      <c r="S30" s="18" t="str">
        <f>+IF(OR($N30=Listas!$A$3,$N30=Listas!$A$4,$N30=Listas!$A$5,$N30=Listas!$A$6),"N/A",IF(AND((DAYS360(C30,$C$3))&gt;1800,(DAYS360(C30,$C$3))&lt;=3600),"SI","NO"))</f>
        <v>NO</v>
      </c>
      <c r="T30" s="19">
        <f t="shared" si="3"/>
        <v>0</v>
      </c>
      <c r="U30" s="18" t="str">
        <f>+IF(OR($N30=Listas!$A$3,$N30=Listas!$A$4,$N30=Listas!$A$5,$N30=Listas!$A$6),"N/A",IF((DAYS360(C30,$C$3))&gt;3600,"SI","NO"))</f>
        <v>SI</v>
      </c>
      <c r="V30" s="20">
        <f t="shared" si="4"/>
        <v>0.21132439384930549</v>
      </c>
      <c r="W30" s="21">
        <f>+IF(OR($N30=Listas!$A$3,$N30=Listas!$A$4,$N30=Listas!$A$5,$N30=Listas!$A$6),"",P30+R30+T30+V30)</f>
        <v>0.21132439384930549</v>
      </c>
      <c r="X30" s="22"/>
      <c r="Y30" s="19">
        <f t="shared" si="5"/>
        <v>0</v>
      </c>
      <c r="Z30" s="21">
        <f>+IF(OR($N30=Listas!$A$3,$N30=Listas!$A$4,$N30=Listas!$A$5,$N30=Listas!$A$6),"",Y30)</f>
        <v>0</v>
      </c>
      <c r="AA30" s="22"/>
      <c r="AB30" s="23">
        <f>+IF(OR($N30=Listas!$A$3,$N30=Listas!$A$4,$N30=Listas!$A$5,$N30=Listas!$A$6),"",IF(AND(DAYS360(C30,$C$3)&lt;=90,AA30="NO"),0,IF(AND(DAYS360(C30,$C$3)&gt;90,AA30="NO"),$AB$7,0)))</f>
        <v>0</v>
      </c>
      <c r="AC30" s="17"/>
      <c r="AD30" s="22"/>
      <c r="AE30" s="23">
        <f>+IF(OR($N30=Listas!$A$3,$N30=Listas!$A$4,$N30=Listas!$A$5,$N30=Listas!$A$6),"",IF(AND(DAYS360(C30,$C$3)&lt;=90,AD30="SI"),0,IF(AND(DAYS360(C30,$C$3)&gt;90,AD30="SI"),$AE$7,0)))</f>
        <v>0</v>
      </c>
      <c r="AF30" s="17"/>
      <c r="AG30" s="24" t="str">
        <f t="shared" si="8"/>
        <v/>
      </c>
      <c r="AH30" s="22"/>
      <c r="AI30" s="23">
        <f>+IF(OR($N30=Listas!$A$3,$N30=Listas!$A$4,$N30=Listas!$A$5,$N30=Listas!$A$6),"",IF(AND(DAYS360(C30,$C$3)&lt;=90,AH30="SI"),0,IF(AND(DAYS360(C30,$C$3)&gt;90,AH30="SI"),$AI$7,0)))</f>
        <v>0</v>
      </c>
      <c r="AJ30" s="25">
        <f>+IF(OR($N30=Listas!$A$3,$N30=Listas!$A$4,$N30=Listas!$A$5,$N30=Listas!$A$6),"",AB30+AE30+AI30)</f>
        <v>0</v>
      </c>
      <c r="AK30" s="26" t="str">
        <f t="shared" si="9"/>
        <v/>
      </c>
      <c r="AL30" s="27" t="str">
        <f t="shared" si="10"/>
        <v/>
      </c>
      <c r="AM30" s="23">
        <f>+IF(OR($N30=Listas!$A$3,$N30=Listas!$A$4,$N30=Listas!$A$5,$N30=Listas!$A$6),"",IF(AND(DAYS360(C30,$C$3)&lt;=90,AL30="SI"),0,IF(AND(DAYS360(C30,$C$3)&gt;90,AL30="SI"),$AM$7,0)))</f>
        <v>0</v>
      </c>
      <c r="AN30" s="27" t="str">
        <f t="shared" si="11"/>
        <v/>
      </c>
      <c r="AO30" s="23">
        <f>+IF(OR($N30=Listas!$A$3,$N30=Listas!$A$4,$N30=Listas!$A$5,$N30=Listas!$A$6),"",IF(AND(DAYS360(C30,$C$3)&lt;=90,AN30="SI"),0,IF(AND(DAYS360(C30,$C$3)&gt;90,AN30="SI"),$AO$7,0)))</f>
        <v>0</v>
      </c>
      <c r="AP30" s="28">
        <f>+IF(OR($N30=Listas!$A$3,$N30=Listas!$A$4,$N30=Listas!$A$5,$N30=[1]Hoja2!$A$6),"",AM30+AO30)</f>
        <v>0</v>
      </c>
      <c r="AQ30" s="22"/>
      <c r="AR30" s="23">
        <f>+IF(OR($N30=Listas!$A$3,$N30=Listas!$A$4,$N30=Listas!$A$5,$N30=Listas!$A$6),"",IF(AND(DAYS360(C30,$C$3)&lt;=90,AQ30="SI"),0,IF(AND(DAYS360(C30,$C$3)&gt;90,AQ30="SI"),$AR$7,0)))</f>
        <v>0</v>
      </c>
      <c r="AS30" s="22"/>
      <c r="AT30" s="23">
        <f>+IF(OR($N30=Listas!$A$3,$N30=Listas!$A$4,$N30=Listas!$A$5,$N30=Listas!$A$6),"",IF(AND(DAYS360(C30,$C$3)&lt;=90,AS30="SI"),0,IF(AND(DAYS360(C30,$C$3)&gt;90,AS30="SI"),$AT$7,0)))</f>
        <v>0</v>
      </c>
      <c r="AU30" s="21">
        <f>+IF(OR($N30=Listas!$A$3,$N30=Listas!$A$4,$N30=Listas!$A$5,$N30=Listas!$A$6),"",AR30+AT30)</f>
        <v>0</v>
      </c>
      <c r="AV30" s="29">
        <f>+IF(OR($N30=Listas!$A$3,$N30=Listas!$A$4,$N30=Listas!$A$5,$N30=Listas!$A$6),"",W30+Z30+AJ30+AP30+AU30)</f>
        <v>0.21132439384930549</v>
      </c>
      <c r="AW30" s="30">
        <f>+IF(OR($N30=Listas!$A$3,$N30=Listas!$A$4,$N30=Listas!$A$5,$N30=Listas!$A$6),"",K30*(1-AV30))</f>
        <v>0</v>
      </c>
      <c r="AX30" s="30">
        <f>+IF(OR($N30=Listas!$A$3,$N30=Listas!$A$4,$N30=Listas!$A$5,$N30=Listas!$A$6),"",L30*(1-AV30))</f>
        <v>0</v>
      </c>
      <c r="AY30" s="31"/>
      <c r="AZ30" s="32"/>
      <c r="BA30" s="30">
        <f>+IF(OR($N30=Listas!$A$3,$N30=Listas!$A$4,$N30=Listas!$A$5,$N30=Listas!$A$6),"",IF(AV30=0,AW30,(-PV(AY30,AZ30,,AW30,0))))</f>
        <v>0</v>
      </c>
      <c r="BB30" s="30">
        <f>+IF(OR($N30=Listas!$A$3,$N30=Listas!$A$4,$N30=Listas!$A$5,$N30=Listas!$A$6),"",IF(AV30=0,AX30,(-PV(AY30,AZ30,,AX30,0))))</f>
        <v>0</v>
      </c>
      <c r="BC30" s="33">
        <f>++IF(OR($N30=Listas!$A$3,$N30=Listas!$A$4,$N30=Listas!$A$5,$N30=Listas!$A$6),"",K30-BA30)</f>
        <v>0</v>
      </c>
      <c r="BD30" s="33">
        <f>++IF(OR($N30=Listas!$A$3,$N30=Listas!$A$4,$N30=Listas!$A$5,$N30=Listas!$A$6),"",L30-BB30)</f>
        <v>0</v>
      </c>
    </row>
    <row r="31" spans="1:56" x14ac:dyDescent="0.25">
      <c r="A31" s="13"/>
      <c r="B31" s="14"/>
      <c r="C31" s="15"/>
      <c r="D31" s="16"/>
      <c r="E31" s="16"/>
      <c r="F31" s="17"/>
      <c r="G31" s="17"/>
      <c r="H31" s="65">
        <f t="shared" si="0"/>
        <v>0</v>
      </c>
      <c r="I31" s="17"/>
      <c r="J31" s="17"/>
      <c r="K31" s="42">
        <f t="shared" si="6"/>
        <v>0</v>
      </c>
      <c r="L31" s="42">
        <f t="shared" si="6"/>
        <v>0</v>
      </c>
      <c r="M31" s="42">
        <f t="shared" si="7"/>
        <v>0</v>
      </c>
      <c r="N31" s="13"/>
      <c r="O31" s="18" t="str">
        <f>+IF(OR($N31=Listas!$A$3,$N31=Listas!$A$4,$N31=Listas!$A$5,$N31=Listas!$A$6),"N/A",IF(AND((DAYS360(C31,$C$3))&gt;90,(DAYS360(C31,$C$3))&lt;360),"SI","NO"))</f>
        <v>NO</v>
      </c>
      <c r="P31" s="19">
        <f t="shared" si="1"/>
        <v>0</v>
      </c>
      <c r="Q31" s="18" t="str">
        <f>+IF(OR($N31=Listas!$A$3,$N31=Listas!$A$4,$N31=Listas!$A$5,$N31=Listas!$A$6),"N/A",IF(AND((DAYS360(C31,$C$3))&gt;=360,(DAYS360(C31,$C$3))&lt;=1800),"SI","NO"))</f>
        <v>NO</v>
      </c>
      <c r="R31" s="19">
        <f t="shared" si="2"/>
        <v>0</v>
      </c>
      <c r="S31" s="18" t="str">
        <f>+IF(OR($N31=Listas!$A$3,$N31=Listas!$A$4,$N31=Listas!$A$5,$N31=Listas!$A$6),"N/A",IF(AND((DAYS360(C31,$C$3))&gt;1800,(DAYS360(C31,$C$3))&lt;=3600),"SI","NO"))</f>
        <v>NO</v>
      </c>
      <c r="T31" s="19">
        <f t="shared" si="3"/>
        <v>0</v>
      </c>
      <c r="U31" s="18" t="str">
        <f>+IF(OR($N31=Listas!$A$3,$N31=Listas!$A$4,$N31=Listas!$A$5,$N31=Listas!$A$6),"N/A",IF((DAYS360(C31,$C$3))&gt;3600,"SI","NO"))</f>
        <v>SI</v>
      </c>
      <c r="V31" s="20">
        <f t="shared" si="4"/>
        <v>0.21132439384930549</v>
      </c>
      <c r="W31" s="21">
        <f>+IF(OR($N31=Listas!$A$3,$N31=Listas!$A$4,$N31=Listas!$A$5,$N31=Listas!$A$6),"",P31+R31+T31+V31)</f>
        <v>0.21132439384930549</v>
      </c>
      <c r="X31" s="22"/>
      <c r="Y31" s="19">
        <f t="shared" si="5"/>
        <v>0</v>
      </c>
      <c r="Z31" s="21">
        <f>+IF(OR($N31=Listas!$A$3,$N31=Listas!$A$4,$N31=Listas!$A$5,$N31=Listas!$A$6),"",Y31)</f>
        <v>0</v>
      </c>
      <c r="AA31" s="22"/>
      <c r="AB31" s="23">
        <f>+IF(OR($N31=Listas!$A$3,$N31=Listas!$A$4,$N31=Listas!$A$5,$N31=Listas!$A$6),"",IF(AND(DAYS360(C31,$C$3)&lt;=90,AA31="NO"),0,IF(AND(DAYS360(C31,$C$3)&gt;90,AA31="NO"),$AB$7,0)))</f>
        <v>0</v>
      </c>
      <c r="AC31" s="17"/>
      <c r="AD31" s="22"/>
      <c r="AE31" s="23">
        <f>+IF(OR($N31=Listas!$A$3,$N31=Listas!$A$4,$N31=Listas!$A$5,$N31=Listas!$A$6),"",IF(AND(DAYS360(C31,$C$3)&lt;=90,AD31="SI"),0,IF(AND(DAYS360(C31,$C$3)&gt;90,AD31="SI"),$AE$7,0)))</f>
        <v>0</v>
      </c>
      <c r="AF31" s="17"/>
      <c r="AG31" s="24" t="str">
        <f t="shared" si="8"/>
        <v/>
      </c>
      <c r="AH31" s="22"/>
      <c r="AI31" s="23">
        <f>+IF(OR($N31=Listas!$A$3,$N31=Listas!$A$4,$N31=Listas!$A$5,$N31=Listas!$A$6),"",IF(AND(DAYS360(C31,$C$3)&lt;=90,AH31="SI"),0,IF(AND(DAYS360(C31,$C$3)&gt;90,AH31="SI"),$AI$7,0)))</f>
        <v>0</v>
      </c>
      <c r="AJ31" s="25">
        <f>+IF(OR($N31=Listas!$A$3,$N31=Listas!$A$4,$N31=Listas!$A$5,$N31=Listas!$A$6),"",AB31+AE31+AI31)</f>
        <v>0</v>
      </c>
      <c r="AK31" s="26" t="str">
        <f t="shared" si="9"/>
        <v/>
      </c>
      <c r="AL31" s="27" t="str">
        <f t="shared" si="10"/>
        <v/>
      </c>
      <c r="AM31" s="23">
        <f>+IF(OR($N31=Listas!$A$3,$N31=Listas!$A$4,$N31=Listas!$A$5,$N31=Listas!$A$6),"",IF(AND(DAYS360(C31,$C$3)&lt;=90,AL31="SI"),0,IF(AND(DAYS360(C31,$C$3)&gt;90,AL31="SI"),$AM$7,0)))</f>
        <v>0</v>
      </c>
      <c r="AN31" s="27" t="str">
        <f t="shared" si="11"/>
        <v/>
      </c>
      <c r="AO31" s="23">
        <f>+IF(OR($N31=Listas!$A$3,$N31=Listas!$A$4,$N31=Listas!$A$5,$N31=Listas!$A$6),"",IF(AND(DAYS360(C31,$C$3)&lt;=90,AN31="SI"),0,IF(AND(DAYS360(C31,$C$3)&gt;90,AN31="SI"),$AO$7,0)))</f>
        <v>0</v>
      </c>
      <c r="AP31" s="28">
        <f>+IF(OR($N31=Listas!$A$3,$N31=Listas!$A$4,$N31=Listas!$A$5,$N31=[1]Hoja2!$A$6),"",AM31+AO31)</f>
        <v>0</v>
      </c>
      <c r="AQ31" s="22"/>
      <c r="AR31" s="23">
        <f>+IF(OR($N31=Listas!$A$3,$N31=Listas!$A$4,$N31=Listas!$A$5,$N31=Listas!$A$6),"",IF(AND(DAYS360(C31,$C$3)&lt;=90,AQ31="SI"),0,IF(AND(DAYS360(C31,$C$3)&gt;90,AQ31="SI"),$AR$7,0)))</f>
        <v>0</v>
      </c>
      <c r="AS31" s="22"/>
      <c r="AT31" s="23">
        <f>+IF(OR($N31=Listas!$A$3,$N31=Listas!$A$4,$N31=Listas!$A$5,$N31=Listas!$A$6),"",IF(AND(DAYS360(C31,$C$3)&lt;=90,AS31="SI"),0,IF(AND(DAYS360(C31,$C$3)&gt;90,AS31="SI"),$AT$7,0)))</f>
        <v>0</v>
      </c>
      <c r="AU31" s="21">
        <f>+IF(OR($N31=Listas!$A$3,$N31=Listas!$A$4,$N31=Listas!$A$5,$N31=Listas!$A$6),"",AR31+AT31)</f>
        <v>0</v>
      </c>
      <c r="AV31" s="29">
        <f>+IF(OR($N31=Listas!$A$3,$N31=Listas!$A$4,$N31=Listas!$A$5,$N31=Listas!$A$6),"",W31+Z31+AJ31+AP31+AU31)</f>
        <v>0.21132439384930549</v>
      </c>
      <c r="AW31" s="30">
        <f>+IF(OR($N31=Listas!$A$3,$N31=Listas!$A$4,$N31=Listas!$A$5,$N31=Listas!$A$6),"",K31*(1-AV31))</f>
        <v>0</v>
      </c>
      <c r="AX31" s="30">
        <f>+IF(OR($N31=Listas!$A$3,$N31=Listas!$A$4,$N31=Listas!$A$5,$N31=Listas!$A$6),"",L31*(1-AV31))</f>
        <v>0</v>
      </c>
      <c r="AY31" s="31"/>
      <c r="AZ31" s="32"/>
      <c r="BA31" s="30">
        <f>+IF(OR($N31=Listas!$A$3,$N31=Listas!$A$4,$N31=Listas!$A$5,$N31=Listas!$A$6),"",IF(AV31=0,AW31,(-PV(AY31,AZ31,,AW31,0))))</f>
        <v>0</v>
      </c>
      <c r="BB31" s="30">
        <f>+IF(OR($N31=Listas!$A$3,$N31=Listas!$A$4,$N31=Listas!$A$5,$N31=Listas!$A$6),"",IF(AV31=0,AX31,(-PV(AY31,AZ31,,AX31,0))))</f>
        <v>0</v>
      </c>
      <c r="BC31" s="33">
        <f>++IF(OR($N31=Listas!$A$3,$N31=Listas!$A$4,$N31=Listas!$A$5,$N31=Listas!$A$6),"",K31-BA31)</f>
        <v>0</v>
      </c>
      <c r="BD31" s="33">
        <f>++IF(OR($N31=Listas!$A$3,$N31=Listas!$A$4,$N31=Listas!$A$5,$N31=Listas!$A$6),"",L31-BB31)</f>
        <v>0</v>
      </c>
    </row>
    <row r="32" spans="1:56" x14ac:dyDescent="0.25">
      <c r="A32" s="13"/>
      <c r="B32" s="14"/>
      <c r="C32" s="15"/>
      <c r="D32" s="16"/>
      <c r="E32" s="16"/>
      <c r="F32" s="17"/>
      <c r="G32" s="17"/>
      <c r="H32" s="65">
        <f t="shared" si="0"/>
        <v>0</v>
      </c>
      <c r="I32" s="17"/>
      <c r="J32" s="17"/>
      <c r="K32" s="42">
        <f t="shared" si="6"/>
        <v>0</v>
      </c>
      <c r="L32" s="42">
        <f t="shared" si="6"/>
        <v>0</v>
      </c>
      <c r="M32" s="42">
        <f t="shared" si="7"/>
        <v>0</v>
      </c>
      <c r="N32" s="13"/>
      <c r="O32" s="18" t="str">
        <f>+IF(OR($N32=Listas!$A$3,$N32=Listas!$A$4,$N32=Listas!$A$5,$N32=Listas!$A$6),"N/A",IF(AND((DAYS360(C32,$C$3))&gt;90,(DAYS360(C32,$C$3))&lt;360),"SI","NO"))</f>
        <v>NO</v>
      </c>
      <c r="P32" s="19">
        <f t="shared" si="1"/>
        <v>0</v>
      </c>
      <c r="Q32" s="18" t="str">
        <f>+IF(OR($N32=Listas!$A$3,$N32=Listas!$A$4,$N32=Listas!$A$5,$N32=Listas!$A$6),"N/A",IF(AND((DAYS360(C32,$C$3))&gt;=360,(DAYS360(C32,$C$3))&lt;=1800),"SI","NO"))</f>
        <v>NO</v>
      </c>
      <c r="R32" s="19">
        <f t="shared" si="2"/>
        <v>0</v>
      </c>
      <c r="S32" s="18" t="str">
        <f>+IF(OR($N32=Listas!$A$3,$N32=Listas!$A$4,$N32=Listas!$A$5,$N32=Listas!$A$6),"N/A",IF(AND((DAYS360(C32,$C$3))&gt;1800,(DAYS360(C32,$C$3))&lt;=3600),"SI","NO"))</f>
        <v>NO</v>
      </c>
      <c r="T32" s="19">
        <f t="shared" si="3"/>
        <v>0</v>
      </c>
      <c r="U32" s="18" t="str">
        <f>+IF(OR($N32=Listas!$A$3,$N32=Listas!$A$4,$N32=Listas!$A$5,$N32=Listas!$A$6),"N/A",IF((DAYS360(C32,$C$3))&gt;3600,"SI","NO"))</f>
        <v>SI</v>
      </c>
      <c r="V32" s="20">
        <f t="shared" si="4"/>
        <v>0.21132439384930549</v>
      </c>
      <c r="W32" s="21">
        <f>+IF(OR($N32=Listas!$A$3,$N32=Listas!$A$4,$N32=Listas!$A$5,$N32=Listas!$A$6),"",P32+R32+T32+V32)</f>
        <v>0.21132439384930549</v>
      </c>
      <c r="X32" s="22"/>
      <c r="Y32" s="19">
        <f t="shared" si="5"/>
        <v>0</v>
      </c>
      <c r="Z32" s="21">
        <f>+IF(OR($N32=Listas!$A$3,$N32=Listas!$A$4,$N32=Listas!$A$5,$N32=Listas!$A$6),"",Y32)</f>
        <v>0</v>
      </c>
      <c r="AA32" s="22"/>
      <c r="AB32" s="23">
        <f>+IF(OR($N32=Listas!$A$3,$N32=Listas!$A$4,$N32=Listas!$A$5,$N32=Listas!$A$6),"",IF(AND(DAYS360(C32,$C$3)&lt;=90,AA32="NO"),0,IF(AND(DAYS360(C32,$C$3)&gt;90,AA32="NO"),$AB$7,0)))</f>
        <v>0</v>
      </c>
      <c r="AC32" s="17"/>
      <c r="AD32" s="22"/>
      <c r="AE32" s="23">
        <f>+IF(OR($N32=Listas!$A$3,$N32=Listas!$A$4,$N32=Listas!$A$5,$N32=Listas!$A$6),"",IF(AND(DAYS360(C32,$C$3)&lt;=90,AD32="SI"),0,IF(AND(DAYS360(C32,$C$3)&gt;90,AD32="SI"),$AE$7,0)))</f>
        <v>0</v>
      </c>
      <c r="AF32" s="17"/>
      <c r="AG32" s="24" t="str">
        <f t="shared" si="8"/>
        <v/>
      </c>
      <c r="AH32" s="22"/>
      <c r="AI32" s="23">
        <f>+IF(OR($N32=Listas!$A$3,$N32=Listas!$A$4,$N32=Listas!$A$5,$N32=Listas!$A$6),"",IF(AND(DAYS360(C32,$C$3)&lt;=90,AH32="SI"),0,IF(AND(DAYS360(C32,$C$3)&gt;90,AH32="SI"),$AI$7,0)))</f>
        <v>0</v>
      </c>
      <c r="AJ32" s="25">
        <f>+IF(OR($N32=Listas!$A$3,$N32=Listas!$A$4,$N32=Listas!$A$5,$N32=Listas!$A$6),"",AB32+AE32+AI32)</f>
        <v>0</v>
      </c>
      <c r="AK32" s="26" t="str">
        <f t="shared" si="9"/>
        <v/>
      </c>
      <c r="AL32" s="27" t="str">
        <f t="shared" si="10"/>
        <v/>
      </c>
      <c r="AM32" s="23">
        <f>+IF(OR($N32=Listas!$A$3,$N32=Listas!$A$4,$N32=Listas!$A$5,$N32=Listas!$A$6),"",IF(AND(DAYS360(C32,$C$3)&lt;=90,AL32="SI"),0,IF(AND(DAYS360(C32,$C$3)&gt;90,AL32="SI"),$AM$7,0)))</f>
        <v>0</v>
      </c>
      <c r="AN32" s="27" t="str">
        <f t="shared" si="11"/>
        <v/>
      </c>
      <c r="AO32" s="23">
        <f>+IF(OR($N32=Listas!$A$3,$N32=Listas!$A$4,$N32=Listas!$A$5,$N32=Listas!$A$6),"",IF(AND(DAYS360(C32,$C$3)&lt;=90,AN32="SI"),0,IF(AND(DAYS360(C32,$C$3)&gt;90,AN32="SI"),$AO$7,0)))</f>
        <v>0</v>
      </c>
      <c r="AP32" s="28">
        <f>+IF(OR($N32=Listas!$A$3,$N32=Listas!$A$4,$N32=Listas!$A$5,$N32=[1]Hoja2!$A$6),"",AM32+AO32)</f>
        <v>0</v>
      </c>
      <c r="AQ32" s="22"/>
      <c r="AR32" s="23">
        <f>+IF(OR($N32=Listas!$A$3,$N32=Listas!$A$4,$N32=Listas!$A$5,$N32=Listas!$A$6),"",IF(AND(DAYS360(C32,$C$3)&lt;=90,AQ32="SI"),0,IF(AND(DAYS360(C32,$C$3)&gt;90,AQ32="SI"),$AR$7,0)))</f>
        <v>0</v>
      </c>
      <c r="AS32" s="22"/>
      <c r="AT32" s="23">
        <f>+IF(OR($N32=Listas!$A$3,$N32=Listas!$A$4,$N32=Listas!$A$5,$N32=Listas!$A$6),"",IF(AND(DAYS360(C32,$C$3)&lt;=90,AS32="SI"),0,IF(AND(DAYS360(C32,$C$3)&gt;90,AS32="SI"),$AT$7,0)))</f>
        <v>0</v>
      </c>
      <c r="AU32" s="21">
        <f>+IF(OR($N32=Listas!$A$3,$N32=Listas!$A$4,$N32=Listas!$A$5,$N32=Listas!$A$6),"",AR32+AT32)</f>
        <v>0</v>
      </c>
      <c r="AV32" s="29">
        <f>+IF(OR($N32=Listas!$A$3,$N32=Listas!$A$4,$N32=Listas!$A$5,$N32=Listas!$A$6),"",W32+Z32+AJ32+AP32+AU32)</f>
        <v>0.21132439384930549</v>
      </c>
      <c r="AW32" s="30">
        <f>+IF(OR($N32=Listas!$A$3,$N32=Listas!$A$4,$N32=Listas!$A$5,$N32=Listas!$A$6),"",K32*(1-AV32))</f>
        <v>0</v>
      </c>
      <c r="AX32" s="30">
        <f>+IF(OR($N32=Listas!$A$3,$N32=Listas!$A$4,$N32=Listas!$A$5,$N32=Listas!$A$6),"",L32*(1-AV32))</f>
        <v>0</v>
      </c>
      <c r="AY32" s="31"/>
      <c r="AZ32" s="32"/>
      <c r="BA32" s="30">
        <f>+IF(OR($N32=Listas!$A$3,$N32=Listas!$A$4,$N32=Listas!$A$5,$N32=Listas!$A$6),"",IF(AV32=0,AW32,(-PV(AY32,AZ32,,AW32,0))))</f>
        <v>0</v>
      </c>
      <c r="BB32" s="30">
        <f>+IF(OR($N32=Listas!$A$3,$N32=Listas!$A$4,$N32=Listas!$A$5,$N32=Listas!$A$6),"",IF(AV32=0,AX32,(-PV(AY32,AZ32,,AX32,0))))</f>
        <v>0</v>
      </c>
      <c r="BC32" s="33">
        <f>++IF(OR($N32=Listas!$A$3,$N32=Listas!$A$4,$N32=Listas!$A$5,$N32=Listas!$A$6),"",K32-BA32)</f>
        <v>0</v>
      </c>
      <c r="BD32" s="33">
        <f>++IF(OR($N32=Listas!$A$3,$N32=Listas!$A$4,$N32=Listas!$A$5,$N32=Listas!$A$6),"",L32-BB32)</f>
        <v>0</v>
      </c>
    </row>
    <row r="33" spans="1:56" x14ac:dyDescent="0.25">
      <c r="A33" s="13"/>
      <c r="B33" s="14"/>
      <c r="C33" s="15"/>
      <c r="D33" s="16"/>
      <c r="E33" s="16"/>
      <c r="F33" s="17"/>
      <c r="G33" s="17"/>
      <c r="H33" s="65">
        <f t="shared" si="0"/>
        <v>0</v>
      </c>
      <c r="I33" s="17"/>
      <c r="J33" s="17"/>
      <c r="K33" s="42">
        <f t="shared" si="6"/>
        <v>0</v>
      </c>
      <c r="L33" s="42">
        <f t="shared" si="6"/>
        <v>0</v>
      </c>
      <c r="M33" s="42">
        <f t="shared" si="7"/>
        <v>0</v>
      </c>
      <c r="N33" s="13"/>
      <c r="O33" s="18" t="str">
        <f>+IF(OR($N33=Listas!$A$3,$N33=Listas!$A$4,$N33=Listas!$A$5,$N33=Listas!$A$6),"N/A",IF(AND((DAYS360(C33,$C$3))&gt;90,(DAYS360(C33,$C$3))&lt;360),"SI","NO"))</f>
        <v>NO</v>
      </c>
      <c r="P33" s="19">
        <f t="shared" si="1"/>
        <v>0</v>
      </c>
      <c r="Q33" s="18" t="str">
        <f>+IF(OR($N33=Listas!$A$3,$N33=Listas!$A$4,$N33=Listas!$A$5,$N33=Listas!$A$6),"N/A",IF(AND((DAYS360(C33,$C$3))&gt;=360,(DAYS360(C33,$C$3))&lt;=1800),"SI","NO"))</f>
        <v>NO</v>
      </c>
      <c r="R33" s="19">
        <f t="shared" si="2"/>
        <v>0</v>
      </c>
      <c r="S33" s="18" t="str">
        <f>+IF(OR($N33=Listas!$A$3,$N33=Listas!$A$4,$N33=Listas!$A$5,$N33=Listas!$A$6),"N/A",IF(AND((DAYS360(C33,$C$3))&gt;1800,(DAYS360(C33,$C$3))&lt;=3600),"SI","NO"))</f>
        <v>NO</v>
      </c>
      <c r="T33" s="19">
        <f t="shared" si="3"/>
        <v>0</v>
      </c>
      <c r="U33" s="18" t="str">
        <f>+IF(OR($N33=Listas!$A$3,$N33=Listas!$A$4,$N33=Listas!$A$5,$N33=Listas!$A$6),"N/A",IF((DAYS360(C33,$C$3))&gt;3600,"SI","NO"))</f>
        <v>SI</v>
      </c>
      <c r="V33" s="20">
        <f t="shared" si="4"/>
        <v>0.21132439384930549</v>
      </c>
      <c r="W33" s="21">
        <f>+IF(OR($N33=Listas!$A$3,$N33=Listas!$A$4,$N33=Listas!$A$5,$N33=Listas!$A$6),"",P33+R33+T33+V33)</f>
        <v>0.21132439384930549</v>
      </c>
      <c r="X33" s="22"/>
      <c r="Y33" s="19">
        <f t="shared" si="5"/>
        <v>0</v>
      </c>
      <c r="Z33" s="21">
        <f>+IF(OR($N33=Listas!$A$3,$N33=Listas!$A$4,$N33=Listas!$A$5,$N33=Listas!$A$6),"",Y33)</f>
        <v>0</v>
      </c>
      <c r="AA33" s="22"/>
      <c r="AB33" s="23">
        <f>+IF(OR($N33=Listas!$A$3,$N33=Listas!$A$4,$N33=Listas!$A$5,$N33=Listas!$A$6),"",IF(AND(DAYS360(C33,$C$3)&lt;=90,AA33="NO"),0,IF(AND(DAYS360(C33,$C$3)&gt;90,AA33="NO"),$AB$7,0)))</f>
        <v>0</v>
      </c>
      <c r="AC33" s="17"/>
      <c r="AD33" s="22"/>
      <c r="AE33" s="23">
        <f>+IF(OR($N33=Listas!$A$3,$N33=Listas!$A$4,$N33=Listas!$A$5,$N33=Listas!$A$6),"",IF(AND(DAYS360(C33,$C$3)&lt;=90,AD33="SI"),0,IF(AND(DAYS360(C33,$C$3)&gt;90,AD33="SI"),$AE$7,0)))</f>
        <v>0</v>
      </c>
      <c r="AF33" s="17"/>
      <c r="AG33" s="24" t="str">
        <f t="shared" si="8"/>
        <v/>
      </c>
      <c r="AH33" s="22"/>
      <c r="AI33" s="23">
        <f>+IF(OR($N33=Listas!$A$3,$N33=Listas!$A$4,$N33=Listas!$A$5,$N33=Listas!$A$6),"",IF(AND(DAYS360(C33,$C$3)&lt;=90,AH33="SI"),0,IF(AND(DAYS360(C33,$C$3)&gt;90,AH33="SI"),$AI$7,0)))</f>
        <v>0</v>
      </c>
      <c r="AJ33" s="25">
        <f>+IF(OR($N33=Listas!$A$3,$N33=Listas!$A$4,$N33=Listas!$A$5,$N33=Listas!$A$6),"",AB33+AE33+AI33)</f>
        <v>0</v>
      </c>
      <c r="AK33" s="26" t="str">
        <f t="shared" si="9"/>
        <v/>
      </c>
      <c r="AL33" s="27" t="str">
        <f t="shared" si="10"/>
        <v/>
      </c>
      <c r="AM33" s="23">
        <f>+IF(OR($N33=Listas!$A$3,$N33=Listas!$A$4,$N33=Listas!$A$5,$N33=Listas!$A$6),"",IF(AND(DAYS360(C33,$C$3)&lt;=90,AL33="SI"),0,IF(AND(DAYS360(C33,$C$3)&gt;90,AL33="SI"),$AM$7,0)))</f>
        <v>0</v>
      </c>
      <c r="AN33" s="27" t="str">
        <f t="shared" si="11"/>
        <v/>
      </c>
      <c r="AO33" s="23">
        <f>+IF(OR($N33=Listas!$A$3,$N33=Listas!$A$4,$N33=Listas!$A$5,$N33=Listas!$A$6),"",IF(AND(DAYS360(C33,$C$3)&lt;=90,AN33="SI"),0,IF(AND(DAYS360(C33,$C$3)&gt;90,AN33="SI"),$AO$7,0)))</f>
        <v>0</v>
      </c>
      <c r="AP33" s="28">
        <f>+IF(OR($N33=Listas!$A$3,$N33=Listas!$A$4,$N33=Listas!$A$5,$N33=[1]Hoja2!$A$6),"",AM33+AO33)</f>
        <v>0</v>
      </c>
      <c r="AQ33" s="22"/>
      <c r="AR33" s="23">
        <f>+IF(OR($N33=Listas!$A$3,$N33=Listas!$A$4,$N33=Listas!$A$5,$N33=Listas!$A$6),"",IF(AND(DAYS360(C33,$C$3)&lt;=90,AQ33="SI"),0,IF(AND(DAYS360(C33,$C$3)&gt;90,AQ33="SI"),$AR$7,0)))</f>
        <v>0</v>
      </c>
      <c r="AS33" s="22"/>
      <c r="AT33" s="23">
        <f>+IF(OR($N33=Listas!$A$3,$N33=Listas!$A$4,$N33=Listas!$A$5,$N33=Listas!$A$6),"",IF(AND(DAYS360(C33,$C$3)&lt;=90,AS33="SI"),0,IF(AND(DAYS360(C33,$C$3)&gt;90,AS33="SI"),$AT$7,0)))</f>
        <v>0</v>
      </c>
      <c r="AU33" s="21">
        <f>+IF(OR($N33=Listas!$A$3,$N33=Listas!$A$4,$N33=Listas!$A$5,$N33=Listas!$A$6),"",AR33+AT33)</f>
        <v>0</v>
      </c>
      <c r="AV33" s="29">
        <f>+IF(OR($N33=Listas!$A$3,$N33=Listas!$A$4,$N33=Listas!$A$5,$N33=Listas!$A$6),"",W33+Z33+AJ33+AP33+AU33)</f>
        <v>0.21132439384930549</v>
      </c>
      <c r="AW33" s="30">
        <f>+IF(OR($N33=Listas!$A$3,$N33=Listas!$A$4,$N33=Listas!$A$5,$N33=Listas!$A$6),"",K33*(1-AV33))</f>
        <v>0</v>
      </c>
      <c r="AX33" s="30">
        <f>+IF(OR($N33=Listas!$A$3,$N33=Listas!$A$4,$N33=Listas!$A$5,$N33=Listas!$A$6),"",L33*(1-AV33))</f>
        <v>0</v>
      </c>
      <c r="AY33" s="31"/>
      <c r="AZ33" s="32"/>
      <c r="BA33" s="30">
        <f>+IF(OR($N33=Listas!$A$3,$N33=Listas!$A$4,$N33=Listas!$A$5,$N33=Listas!$A$6),"",IF(AV33=0,AW33,(-PV(AY33,AZ33,,AW33,0))))</f>
        <v>0</v>
      </c>
      <c r="BB33" s="30">
        <f>+IF(OR($N33=Listas!$A$3,$N33=Listas!$A$4,$N33=Listas!$A$5,$N33=Listas!$A$6),"",IF(AV33=0,AX33,(-PV(AY33,AZ33,,AX33,0))))</f>
        <v>0</v>
      </c>
      <c r="BC33" s="33">
        <f>++IF(OR($N33=Listas!$A$3,$N33=Listas!$A$4,$N33=Listas!$A$5,$N33=Listas!$A$6),"",K33-BA33)</f>
        <v>0</v>
      </c>
      <c r="BD33" s="33">
        <f>++IF(OR($N33=Listas!$A$3,$N33=Listas!$A$4,$N33=Listas!$A$5,$N33=Listas!$A$6),"",L33-BB33)</f>
        <v>0</v>
      </c>
    </row>
    <row r="34" spans="1:56" x14ac:dyDescent="0.25">
      <c r="A34" s="13"/>
      <c r="B34" s="14"/>
      <c r="C34" s="15"/>
      <c r="D34" s="16"/>
      <c r="E34" s="16"/>
      <c r="F34" s="17"/>
      <c r="G34" s="17"/>
      <c r="H34" s="65">
        <f t="shared" si="0"/>
        <v>0</v>
      </c>
      <c r="I34" s="17"/>
      <c r="J34" s="17"/>
      <c r="K34" s="42">
        <f t="shared" si="6"/>
        <v>0</v>
      </c>
      <c r="L34" s="42">
        <f t="shared" si="6"/>
        <v>0</v>
      </c>
      <c r="M34" s="42">
        <f t="shared" si="7"/>
        <v>0</v>
      </c>
      <c r="N34" s="13"/>
      <c r="O34" s="18" t="str">
        <f>+IF(OR($N34=Listas!$A$3,$N34=Listas!$A$4,$N34=Listas!$A$5,$N34=Listas!$A$6),"N/A",IF(AND((DAYS360(C34,$C$3))&gt;90,(DAYS360(C34,$C$3))&lt;360),"SI","NO"))</f>
        <v>NO</v>
      </c>
      <c r="P34" s="19">
        <f t="shared" si="1"/>
        <v>0</v>
      </c>
      <c r="Q34" s="18" t="str">
        <f>+IF(OR($N34=Listas!$A$3,$N34=Listas!$A$4,$N34=Listas!$A$5,$N34=Listas!$A$6),"N/A",IF(AND((DAYS360(C34,$C$3))&gt;=360,(DAYS360(C34,$C$3))&lt;=1800),"SI","NO"))</f>
        <v>NO</v>
      </c>
      <c r="R34" s="19">
        <f t="shared" si="2"/>
        <v>0</v>
      </c>
      <c r="S34" s="18" t="str">
        <f>+IF(OR($N34=Listas!$A$3,$N34=Listas!$A$4,$N34=Listas!$A$5,$N34=Listas!$A$6),"N/A",IF(AND((DAYS360(C34,$C$3))&gt;1800,(DAYS360(C34,$C$3))&lt;=3600),"SI","NO"))</f>
        <v>NO</v>
      </c>
      <c r="T34" s="19">
        <f t="shared" si="3"/>
        <v>0</v>
      </c>
      <c r="U34" s="18" t="str">
        <f>+IF(OR($N34=Listas!$A$3,$N34=Listas!$A$4,$N34=Listas!$A$5,$N34=Listas!$A$6),"N/A",IF((DAYS360(C34,$C$3))&gt;3600,"SI","NO"))</f>
        <v>SI</v>
      </c>
      <c r="V34" s="20">
        <f t="shared" si="4"/>
        <v>0.21132439384930549</v>
      </c>
      <c r="W34" s="21">
        <f>+IF(OR($N34=Listas!$A$3,$N34=Listas!$A$4,$N34=Listas!$A$5,$N34=Listas!$A$6),"",P34+R34+T34+V34)</f>
        <v>0.21132439384930549</v>
      </c>
      <c r="X34" s="22"/>
      <c r="Y34" s="19">
        <f t="shared" si="5"/>
        <v>0</v>
      </c>
      <c r="Z34" s="21">
        <f>+IF(OR($N34=Listas!$A$3,$N34=Listas!$A$4,$N34=Listas!$A$5,$N34=Listas!$A$6),"",Y34)</f>
        <v>0</v>
      </c>
      <c r="AA34" s="22"/>
      <c r="AB34" s="23">
        <f>+IF(OR($N34=Listas!$A$3,$N34=Listas!$A$4,$N34=Listas!$A$5,$N34=Listas!$A$6),"",IF(AND(DAYS360(C34,$C$3)&lt;=90,AA34="NO"),0,IF(AND(DAYS360(C34,$C$3)&gt;90,AA34="NO"),$AB$7,0)))</f>
        <v>0</v>
      </c>
      <c r="AC34" s="17"/>
      <c r="AD34" s="22"/>
      <c r="AE34" s="23">
        <f>+IF(OR($N34=Listas!$A$3,$N34=Listas!$A$4,$N34=Listas!$A$5,$N34=Listas!$A$6),"",IF(AND(DAYS360(C34,$C$3)&lt;=90,AD34="SI"),0,IF(AND(DAYS360(C34,$C$3)&gt;90,AD34="SI"),$AE$7,0)))</f>
        <v>0</v>
      </c>
      <c r="AF34" s="17"/>
      <c r="AG34" s="24" t="str">
        <f t="shared" si="8"/>
        <v/>
      </c>
      <c r="AH34" s="22"/>
      <c r="AI34" s="23">
        <f>+IF(OR($N34=Listas!$A$3,$N34=Listas!$A$4,$N34=Listas!$A$5,$N34=Listas!$A$6),"",IF(AND(DAYS360(C34,$C$3)&lt;=90,AH34="SI"),0,IF(AND(DAYS360(C34,$C$3)&gt;90,AH34="SI"),$AI$7,0)))</f>
        <v>0</v>
      </c>
      <c r="AJ34" s="25">
        <f>+IF(OR($N34=Listas!$A$3,$N34=Listas!$A$4,$N34=Listas!$A$5,$N34=Listas!$A$6),"",AB34+AE34+AI34)</f>
        <v>0</v>
      </c>
      <c r="AK34" s="26" t="str">
        <f t="shared" si="9"/>
        <v/>
      </c>
      <c r="AL34" s="27" t="str">
        <f t="shared" si="10"/>
        <v/>
      </c>
      <c r="AM34" s="23">
        <f>+IF(OR($N34=Listas!$A$3,$N34=Listas!$A$4,$N34=Listas!$A$5,$N34=Listas!$A$6),"",IF(AND(DAYS360(C34,$C$3)&lt;=90,AL34="SI"),0,IF(AND(DAYS360(C34,$C$3)&gt;90,AL34="SI"),$AM$7,0)))</f>
        <v>0</v>
      </c>
      <c r="AN34" s="27" t="str">
        <f t="shared" si="11"/>
        <v/>
      </c>
      <c r="AO34" s="23">
        <f>+IF(OR($N34=Listas!$A$3,$N34=Listas!$A$4,$N34=Listas!$A$5,$N34=Listas!$A$6),"",IF(AND(DAYS360(C34,$C$3)&lt;=90,AN34="SI"),0,IF(AND(DAYS360(C34,$C$3)&gt;90,AN34="SI"),$AO$7,0)))</f>
        <v>0</v>
      </c>
      <c r="AP34" s="28">
        <f>+IF(OR($N34=Listas!$A$3,$N34=Listas!$A$4,$N34=Listas!$A$5,$N34=[1]Hoja2!$A$6),"",AM34+AO34)</f>
        <v>0</v>
      </c>
      <c r="AQ34" s="22"/>
      <c r="AR34" s="23">
        <f>+IF(OR($N34=Listas!$A$3,$N34=Listas!$A$4,$N34=Listas!$A$5,$N34=Listas!$A$6),"",IF(AND(DAYS360(C34,$C$3)&lt;=90,AQ34="SI"),0,IF(AND(DAYS360(C34,$C$3)&gt;90,AQ34="SI"),$AR$7,0)))</f>
        <v>0</v>
      </c>
      <c r="AS34" s="22"/>
      <c r="AT34" s="23">
        <f>+IF(OR($N34=Listas!$A$3,$N34=Listas!$A$4,$N34=Listas!$A$5,$N34=Listas!$A$6),"",IF(AND(DAYS360(C34,$C$3)&lt;=90,AS34="SI"),0,IF(AND(DAYS360(C34,$C$3)&gt;90,AS34="SI"),$AT$7,0)))</f>
        <v>0</v>
      </c>
      <c r="AU34" s="21">
        <f>+IF(OR($N34=Listas!$A$3,$N34=Listas!$A$4,$N34=Listas!$A$5,$N34=Listas!$A$6),"",AR34+AT34)</f>
        <v>0</v>
      </c>
      <c r="AV34" s="29">
        <f>+IF(OR($N34=Listas!$A$3,$N34=Listas!$A$4,$N34=Listas!$A$5,$N34=Listas!$A$6),"",W34+Z34+AJ34+AP34+AU34)</f>
        <v>0.21132439384930549</v>
      </c>
      <c r="AW34" s="30">
        <f>+IF(OR($N34=Listas!$A$3,$N34=Listas!$A$4,$N34=Listas!$A$5,$N34=Listas!$A$6),"",K34*(1-AV34))</f>
        <v>0</v>
      </c>
      <c r="AX34" s="30">
        <f>+IF(OR($N34=Listas!$A$3,$N34=Listas!$A$4,$N34=Listas!$A$5,$N34=Listas!$A$6),"",L34*(1-AV34))</f>
        <v>0</v>
      </c>
      <c r="AY34" s="31"/>
      <c r="AZ34" s="32"/>
      <c r="BA34" s="30">
        <f>+IF(OR($N34=Listas!$A$3,$N34=Listas!$A$4,$N34=Listas!$A$5,$N34=Listas!$A$6),"",IF(AV34=0,AW34,(-PV(AY34,AZ34,,AW34,0))))</f>
        <v>0</v>
      </c>
      <c r="BB34" s="30">
        <f>+IF(OR($N34=Listas!$A$3,$N34=Listas!$A$4,$N34=Listas!$A$5,$N34=Listas!$A$6),"",IF(AV34=0,AX34,(-PV(AY34,AZ34,,AX34,0))))</f>
        <v>0</v>
      </c>
      <c r="BC34" s="33">
        <f>++IF(OR($N34=Listas!$A$3,$N34=Listas!$A$4,$N34=Listas!$A$5,$N34=Listas!$A$6),"",K34-BA34)</f>
        <v>0</v>
      </c>
      <c r="BD34" s="33">
        <f>++IF(OR($N34=Listas!$A$3,$N34=Listas!$A$4,$N34=Listas!$A$5,$N34=Listas!$A$6),"",L34-BB34)</f>
        <v>0</v>
      </c>
    </row>
    <row r="35" spans="1:56" x14ac:dyDescent="0.25">
      <c r="A35" s="13"/>
      <c r="B35" s="14"/>
      <c r="C35" s="15"/>
      <c r="D35" s="16"/>
      <c r="E35" s="16"/>
      <c r="F35" s="17"/>
      <c r="G35" s="17"/>
      <c r="H35" s="65">
        <f t="shared" si="0"/>
        <v>0</v>
      </c>
      <c r="I35" s="17"/>
      <c r="J35" s="17"/>
      <c r="K35" s="42">
        <f t="shared" si="6"/>
        <v>0</v>
      </c>
      <c r="L35" s="42">
        <f t="shared" si="6"/>
        <v>0</v>
      </c>
      <c r="M35" s="42">
        <f t="shared" si="7"/>
        <v>0</v>
      </c>
      <c r="N35" s="13"/>
      <c r="O35" s="18" t="str">
        <f>+IF(OR($N35=Listas!$A$3,$N35=Listas!$A$4,$N35=Listas!$A$5,$N35=Listas!$A$6),"N/A",IF(AND((DAYS360(C35,$C$3))&gt;90,(DAYS360(C35,$C$3))&lt;360),"SI","NO"))</f>
        <v>NO</v>
      </c>
      <c r="P35" s="19">
        <f t="shared" si="1"/>
        <v>0</v>
      </c>
      <c r="Q35" s="18" t="str">
        <f>+IF(OR($N35=Listas!$A$3,$N35=Listas!$A$4,$N35=Listas!$A$5,$N35=Listas!$A$6),"N/A",IF(AND((DAYS360(C35,$C$3))&gt;=360,(DAYS360(C35,$C$3))&lt;=1800),"SI","NO"))</f>
        <v>NO</v>
      </c>
      <c r="R35" s="19">
        <f t="shared" si="2"/>
        <v>0</v>
      </c>
      <c r="S35" s="18" t="str">
        <f>+IF(OR($N35=Listas!$A$3,$N35=Listas!$A$4,$N35=Listas!$A$5,$N35=Listas!$A$6),"N/A",IF(AND((DAYS360(C35,$C$3))&gt;1800,(DAYS360(C35,$C$3))&lt;=3600),"SI","NO"))</f>
        <v>NO</v>
      </c>
      <c r="T35" s="19">
        <f t="shared" si="3"/>
        <v>0</v>
      </c>
      <c r="U35" s="18" t="str">
        <f>+IF(OR($N35=Listas!$A$3,$N35=Listas!$A$4,$N35=Listas!$A$5,$N35=Listas!$A$6),"N/A",IF((DAYS360(C35,$C$3))&gt;3600,"SI","NO"))</f>
        <v>SI</v>
      </c>
      <c r="V35" s="20">
        <f t="shared" si="4"/>
        <v>0.21132439384930549</v>
      </c>
      <c r="W35" s="21">
        <f>+IF(OR($N35=Listas!$A$3,$N35=Listas!$A$4,$N35=Listas!$A$5,$N35=Listas!$A$6),"",P35+R35+T35+V35)</f>
        <v>0.21132439384930549</v>
      </c>
      <c r="X35" s="22"/>
      <c r="Y35" s="19">
        <f t="shared" si="5"/>
        <v>0</v>
      </c>
      <c r="Z35" s="21">
        <f>+IF(OR($N35=Listas!$A$3,$N35=Listas!$A$4,$N35=Listas!$A$5,$N35=Listas!$A$6),"",Y35)</f>
        <v>0</v>
      </c>
      <c r="AA35" s="22"/>
      <c r="AB35" s="23">
        <f>+IF(OR($N35=Listas!$A$3,$N35=Listas!$A$4,$N35=Listas!$A$5,$N35=Listas!$A$6),"",IF(AND(DAYS360(C35,$C$3)&lt;=90,AA35="NO"),0,IF(AND(DAYS360(C35,$C$3)&gt;90,AA35="NO"),$AB$7,0)))</f>
        <v>0</v>
      </c>
      <c r="AC35" s="17"/>
      <c r="AD35" s="22"/>
      <c r="AE35" s="23">
        <f>+IF(OR($N35=Listas!$A$3,$N35=Listas!$A$4,$N35=Listas!$A$5,$N35=Listas!$A$6),"",IF(AND(DAYS360(C35,$C$3)&lt;=90,AD35="SI"),0,IF(AND(DAYS360(C35,$C$3)&gt;90,AD35="SI"),$AE$7,0)))</f>
        <v>0</v>
      </c>
      <c r="AF35" s="17"/>
      <c r="AG35" s="24" t="str">
        <f t="shared" si="8"/>
        <v/>
      </c>
      <c r="AH35" s="22"/>
      <c r="AI35" s="23">
        <f>+IF(OR($N35=Listas!$A$3,$N35=Listas!$A$4,$N35=Listas!$A$5,$N35=Listas!$A$6),"",IF(AND(DAYS360(C35,$C$3)&lt;=90,AH35="SI"),0,IF(AND(DAYS360(C35,$C$3)&gt;90,AH35="SI"),$AI$7,0)))</f>
        <v>0</v>
      </c>
      <c r="AJ35" s="25">
        <f>+IF(OR($N35=Listas!$A$3,$N35=Listas!$A$4,$N35=Listas!$A$5,$N35=Listas!$A$6),"",AB35+AE35+AI35)</f>
        <v>0</v>
      </c>
      <c r="AK35" s="26" t="str">
        <f t="shared" si="9"/>
        <v/>
      </c>
      <c r="AL35" s="27" t="str">
        <f t="shared" si="10"/>
        <v/>
      </c>
      <c r="AM35" s="23">
        <f>+IF(OR($N35=Listas!$A$3,$N35=Listas!$A$4,$N35=Listas!$A$5,$N35=Listas!$A$6),"",IF(AND(DAYS360(C35,$C$3)&lt;=90,AL35="SI"),0,IF(AND(DAYS360(C35,$C$3)&gt;90,AL35="SI"),$AM$7,0)))</f>
        <v>0</v>
      </c>
      <c r="AN35" s="27" t="str">
        <f t="shared" si="11"/>
        <v/>
      </c>
      <c r="AO35" s="23">
        <f>+IF(OR($N35=Listas!$A$3,$N35=Listas!$A$4,$N35=Listas!$A$5,$N35=Listas!$A$6),"",IF(AND(DAYS360(C35,$C$3)&lt;=90,AN35="SI"),0,IF(AND(DAYS360(C35,$C$3)&gt;90,AN35="SI"),$AO$7,0)))</f>
        <v>0</v>
      </c>
      <c r="AP35" s="28">
        <f>+IF(OR($N35=Listas!$A$3,$N35=Listas!$A$4,$N35=Listas!$A$5,$N35=[1]Hoja2!$A$6),"",AM35+AO35)</f>
        <v>0</v>
      </c>
      <c r="AQ35" s="22"/>
      <c r="AR35" s="23">
        <f>+IF(OR($N35=Listas!$A$3,$N35=Listas!$A$4,$N35=Listas!$A$5,$N35=Listas!$A$6),"",IF(AND(DAYS360(C35,$C$3)&lt;=90,AQ35="SI"),0,IF(AND(DAYS360(C35,$C$3)&gt;90,AQ35="SI"),$AR$7,0)))</f>
        <v>0</v>
      </c>
      <c r="AS35" s="22"/>
      <c r="AT35" s="23">
        <f>+IF(OR($N35=Listas!$A$3,$N35=Listas!$A$4,$N35=Listas!$A$5,$N35=Listas!$A$6),"",IF(AND(DAYS360(C35,$C$3)&lt;=90,AS35="SI"),0,IF(AND(DAYS360(C35,$C$3)&gt;90,AS35="SI"),$AT$7,0)))</f>
        <v>0</v>
      </c>
      <c r="AU35" s="21">
        <f>+IF(OR($N35=Listas!$A$3,$N35=Listas!$A$4,$N35=Listas!$A$5,$N35=Listas!$A$6),"",AR35+AT35)</f>
        <v>0</v>
      </c>
      <c r="AV35" s="29">
        <f>+IF(OR($N35=Listas!$A$3,$N35=Listas!$A$4,$N35=Listas!$A$5,$N35=Listas!$A$6),"",W35+Z35+AJ35+AP35+AU35)</f>
        <v>0.21132439384930549</v>
      </c>
      <c r="AW35" s="30">
        <f>+IF(OR($N35=Listas!$A$3,$N35=Listas!$A$4,$N35=Listas!$A$5,$N35=Listas!$A$6),"",K35*(1-AV35))</f>
        <v>0</v>
      </c>
      <c r="AX35" s="30">
        <f>+IF(OR($N35=Listas!$A$3,$N35=Listas!$A$4,$N35=Listas!$A$5,$N35=Listas!$A$6),"",L35*(1-AV35))</f>
        <v>0</v>
      </c>
      <c r="AY35" s="31"/>
      <c r="AZ35" s="32"/>
      <c r="BA35" s="30">
        <f>+IF(OR($N35=Listas!$A$3,$N35=Listas!$A$4,$N35=Listas!$A$5,$N35=Listas!$A$6),"",IF(AV35=0,AW35,(-PV(AY35,AZ35,,AW35,0))))</f>
        <v>0</v>
      </c>
      <c r="BB35" s="30">
        <f>+IF(OR($N35=Listas!$A$3,$N35=Listas!$A$4,$N35=Listas!$A$5,$N35=Listas!$A$6),"",IF(AV35=0,AX35,(-PV(AY35,AZ35,,AX35,0))))</f>
        <v>0</v>
      </c>
      <c r="BC35" s="33">
        <f>++IF(OR($N35=Listas!$A$3,$N35=Listas!$A$4,$N35=Listas!$A$5,$N35=Listas!$A$6),"",K35-BA35)</f>
        <v>0</v>
      </c>
      <c r="BD35" s="33">
        <f>++IF(OR($N35=Listas!$A$3,$N35=Listas!$A$4,$N35=Listas!$A$5,$N35=Listas!$A$6),"",L35-BB35)</f>
        <v>0</v>
      </c>
    </row>
    <row r="36" spans="1:56" x14ac:dyDescent="0.25">
      <c r="A36" s="13"/>
      <c r="B36" s="14"/>
      <c r="C36" s="15"/>
      <c r="D36" s="16"/>
      <c r="E36" s="16"/>
      <c r="F36" s="17"/>
      <c r="G36" s="17"/>
      <c r="H36" s="65">
        <f t="shared" si="0"/>
        <v>0</v>
      </c>
      <c r="I36" s="17"/>
      <c r="J36" s="17"/>
      <c r="K36" s="42">
        <f t="shared" si="6"/>
        <v>0</v>
      </c>
      <c r="L36" s="42">
        <f t="shared" si="6"/>
        <v>0</v>
      </c>
      <c r="M36" s="42">
        <f t="shared" si="7"/>
        <v>0</v>
      </c>
      <c r="N36" s="13"/>
      <c r="O36" s="18" t="str">
        <f>+IF(OR($N36=Listas!$A$3,$N36=Listas!$A$4,$N36=Listas!$A$5,$N36=Listas!$A$6),"N/A",IF(AND((DAYS360(C36,$C$3))&gt;90,(DAYS360(C36,$C$3))&lt;360),"SI","NO"))</f>
        <v>NO</v>
      </c>
      <c r="P36" s="19">
        <f t="shared" si="1"/>
        <v>0</v>
      </c>
      <c r="Q36" s="18" t="str">
        <f>+IF(OR($N36=Listas!$A$3,$N36=Listas!$A$4,$N36=Listas!$A$5,$N36=Listas!$A$6),"N/A",IF(AND((DAYS360(C36,$C$3))&gt;=360,(DAYS360(C36,$C$3))&lt;=1800),"SI","NO"))</f>
        <v>NO</v>
      </c>
      <c r="R36" s="19">
        <f t="shared" si="2"/>
        <v>0</v>
      </c>
      <c r="S36" s="18" t="str">
        <f>+IF(OR($N36=Listas!$A$3,$N36=Listas!$A$4,$N36=Listas!$A$5,$N36=Listas!$A$6),"N/A",IF(AND((DAYS360(C36,$C$3))&gt;1800,(DAYS360(C36,$C$3))&lt;=3600),"SI","NO"))</f>
        <v>NO</v>
      </c>
      <c r="T36" s="19">
        <f t="shared" si="3"/>
        <v>0</v>
      </c>
      <c r="U36" s="18" t="str">
        <f>+IF(OR($N36=Listas!$A$3,$N36=Listas!$A$4,$N36=Listas!$A$5,$N36=Listas!$A$6),"N/A",IF((DAYS360(C36,$C$3))&gt;3600,"SI","NO"))</f>
        <v>SI</v>
      </c>
      <c r="V36" s="20">
        <f t="shared" si="4"/>
        <v>0.21132439384930549</v>
      </c>
      <c r="W36" s="21">
        <f>+IF(OR($N36=Listas!$A$3,$N36=Listas!$A$4,$N36=Listas!$A$5,$N36=Listas!$A$6),"",P36+R36+T36+V36)</f>
        <v>0.21132439384930549</v>
      </c>
      <c r="X36" s="22"/>
      <c r="Y36" s="19">
        <f t="shared" si="5"/>
        <v>0</v>
      </c>
      <c r="Z36" s="21">
        <f>+IF(OR($N36=Listas!$A$3,$N36=Listas!$A$4,$N36=Listas!$A$5,$N36=Listas!$A$6),"",Y36)</f>
        <v>0</v>
      </c>
      <c r="AA36" s="22"/>
      <c r="AB36" s="23">
        <f>+IF(OR($N36=Listas!$A$3,$N36=Listas!$A$4,$N36=Listas!$A$5,$N36=Listas!$A$6),"",IF(AND(DAYS360(C36,$C$3)&lt;=90,AA36="NO"),0,IF(AND(DAYS360(C36,$C$3)&gt;90,AA36="NO"),$AB$7,0)))</f>
        <v>0</v>
      </c>
      <c r="AC36" s="17"/>
      <c r="AD36" s="22"/>
      <c r="AE36" s="23">
        <f>+IF(OR($N36=Listas!$A$3,$N36=Listas!$A$4,$N36=Listas!$A$5,$N36=Listas!$A$6),"",IF(AND(DAYS360(C36,$C$3)&lt;=90,AD36="SI"),0,IF(AND(DAYS360(C36,$C$3)&gt;90,AD36="SI"),$AE$7,0)))</f>
        <v>0</v>
      </c>
      <c r="AF36" s="17"/>
      <c r="AG36" s="24" t="str">
        <f t="shared" si="8"/>
        <v/>
      </c>
      <c r="AH36" s="22"/>
      <c r="AI36" s="23">
        <f>+IF(OR($N36=Listas!$A$3,$N36=Listas!$A$4,$N36=Listas!$A$5,$N36=Listas!$A$6),"",IF(AND(DAYS360(C36,$C$3)&lt;=90,AH36="SI"),0,IF(AND(DAYS360(C36,$C$3)&gt;90,AH36="SI"),$AI$7,0)))</f>
        <v>0</v>
      </c>
      <c r="AJ36" s="25">
        <f>+IF(OR($N36=Listas!$A$3,$N36=Listas!$A$4,$N36=Listas!$A$5,$N36=Listas!$A$6),"",AB36+AE36+AI36)</f>
        <v>0</v>
      </c>
      <c r="AK36" s="26" t="str">
        <f t="shared" si="9"/>
        <v/>
      </c>
      <c r="AL36" s="27" t="str">
        <f t="shared" si="10"/>
        <v/>
      </c>
      <c r="AM36" s="23">
        <f>+IF(OR($N36=Listas!$A$3,$N36=Listas!$A$4,$N36=Listas!$A$5,$N36=Listas!$A$6),"",IF(AND(DAYS360(C36,$C$3)&lt;=90,AL36="SI"),0,IF(AND(DAYS360(C36,$C$3)&gt;90,AL36="SI"),$AM$7,0)))</f>
        <v>0</v>
      </c>
      <c r="AN36" s="27" t="str">
        <f t="shared" si="11"/>
        <v/>
      </c>
      <c r="AO36" s="23">
        <f>+IF(OR($N36=Listas!$A$3,$N36=Listas!$A$4,$N36=Listas!$A$5,$N36=Listas!$A$6),"",IF(AND(DAYS360(C36,$C$3)&lt;=90,AN36="SI"),0,IF(AND(DAYS360(C36,$C$3)&gt;90,AN36="SI"),$AO$7,0)))</f>
        <v>0</v>
      </c>
      <c r="AP36" s="28">
        <f>+IF(OR($N36=Listas!$A$3,$N36=Listas!$A$4,$N36=Listas!$A$5,$N36=[1]Hoja2!$A$6),"",AM36+AO36)</f>
        <v>0</v>
      </c>
      <c r="AQ36" s="22"/>
      <c r="AR36" s="23">
        <f>+IF(OR($N36=Listas!$A$3,$N36=Listas!$A$4,$N36=Listas!$A$5,$N36=Listas!$A$6),"",IF(AND(DAYS360(C36,$C$3)&lt;=90,AQ36="SI"),0,IF(AND(DAYS360(C36,$C$3)&gt;90,AQ36="SI"),$AR$7,0)))</f>
        <v>0</v>
      </c>
      <c r="AS36" s="22"/>
      <c r="AT36" s="23">
        <f>+IF(OR($N36=Listas!$A$3,$N36=Listas!$A$4,$N36=Listas!$A$5,$N36=Listas!$A$6),"",IF(AND(DAYS360(C36,$C$3)&lt;=90,AS36="SI"),0,IF(AND(DAYS360(C36,$C$3)&gt;90,AS36="SI"),$AT$7,0)))</f>
        <v>0</v>
      </c>
      <c r="AU36" s="21">
        <f>+IF(OR($N36=Listas!$A$3,$N36=Listas!$A$4,$N36=Listas!$A$5,$N36=Listas!$A$6),"",AR36+AT36)</f>
        <v>0</v>
      </c>
      <c r="AV36" s="29">
        <f>+IF(OR($N36=Listas!$A$3,$N36=Listas!$A$4,$N36=Listas!$A$5,$N36=Listas!$A$6),"",W36+Z36+AJ36+AP36+AU36)</f>
        <v>0.21132439384930549</v>
      </c>
      <c r="AW36" s="30">
        <f>+IF(OR($N36=Listas!$A$3,$N36=Listas!$A$4,$N36=Listas!$A$5,$N36=Listas!$A$6),"",K36*(1-AV36))</f>
        <v>0</v>
      </c>
      <c r="AX36" s="30">
        <f>+IF(OR($N36=Listas!$A$3,$N36=Listas!$A$4,$N36=Listas!$A$5,$N36=Listas!$A$6),"",L36*(1-AV36))</f>
        <v>0</v>
      </c>
      <c r="AY36" s="31"/>
      <c r="AZ36" s="32"/>
      <c r="BA36" s="30">
        <f>+IF(OR($N36=Listas!$A$3,$N36=Listas!$A$4,$N36=Listas!$A$5,$N36=Listas!$A$6),"",IF(AV36=0,AW36,(-PV(AY36,AZ36,,AW36,0))))</f>
        <v>0</v>
      </c>
      <c r="BB36" s="30">
        <f>+IF(OR($N36=Listas!$A$3,$N36=Listas!$A$4,$N36=Listas!$A$5,$N36=Listas!$A$6),"",IF(AV36=0,AX36,(-PV(AY36,AZ36,,AX36,0))))</f>
        <v>0</v>
      </c>
      <c r="BC36" s="33">
        <f>++IF(OR($N36=Listas!$A$3,$N36=Listas!$A$4,$N36=Listas!$A$5,$N36=Listas!$A$6),"",K36-BA36)</f>
        <v>0</v>
      </c>
      <c r="BD36" s="33">
        <f>++IF(OR($N36=Listas!$A$3,$N36=Listas!$A$4,$N36=Listas!$A$5,$N36=Listas!$A$6),"",L36-BB36)</f>
        <v>0</v>
      </c>
    </row>
    <row r="37" spans="1:56" x14ac:dyDescent="0.25">
      <c r="A37" s="13"/>
      <c r="B37" s="14"/>
      <c r="C37" s="15"/>
      <c r="D37" s="16"/>
      <c r="E37" s="16"/>
      <c r="F37" s="17"/>
      <c r="G37" s="17"/>
      <c r="H37" s="65">
        <f t="shared" si="0"/>
        <v>0</v>
      </c>
      <c r="I37" s="17"/>
      <c r="J37" s="17"/>
      <c r="K37" s="42">
        <f t="shared" si="6"/>
        <v>0</v>
      </c>
      <c r="L37" s="42">
        <f t="shared" si="6"/>
        <v>0</v>
      </c>
      <c r="M37" s="42">
        <f t="shared" si="7"/>
        <v>0</v>
      </c>
      <c r="N37" s="13"/>
      <c r="O37" s="18" t="str">
        <f>+IF(OR($N37=Listas!$A$3,$N37=Listas!$A$4,$N37=Listas!$A$5,$N37=Listas!$A$6),"N/A",IF(AND((DAYS360(C37,$C$3))&gt;90,(DAYS360(C37,$C$3))&lt;360),"SI","NO"))</f>
        <v>NO</v>
      </c>
      <c r="P37" s="19">
        <f t="shared" si="1"/>
        <v>0</v>
      </c>
      <c r="Q37" s="18" t="str">
        <f>+IF(OR($N37=Listas!$A$3,$N37=Listas!$A$4,$N37=Listas!$A$5,$N37=Listas!$A$6),"N/A",IF(AND((DAYS360(C37,$C$3))&gt;=360,(DAYS360(C37,$C$3))&lt;=1800),"SI","NO"))</f>
        <v>NO</v>
      </c>
      <c r="R37" s="19">
        <f t="shared" si="2"/>
        <v>0</v>
      </c>
      <c r="S37" s="18" t="str">
        <f>+IF(OR($N37=Listas!$A$3,$N37=Listas!$A$4,$N37=Listas!$A$5,$N37=Listas!$A$6),"N/A",IF(AND((DAYS360(C37,$C$3))&gt;1800,(DAYS360(C37,$C$3))&lt;=3600),"SI","NO"))</f>
        <v>NO</v>
      </c>
      <c r="T37" s="19">
        <f t="shared" si="3"/>
        <v>0</v>
      </c>
      <c r="U37" s="18" t="str">
        <f>+IF(OR($N37=Listas!$A$3,$N37=Listas!$A$4,$N37=Listas!$A$5,$N37=Listas!$A$6),"N/A",IF((DAYS360(C37,$C$3))&gt;3600,"SI","NO"))</f>
        <v>SI</v>
      </c>
      <c r="V37" s="20">
        <f t="shared" si="4"/>
        <v>0.21132439384930549</v>
      </c>
      <c r="W37" s="21">
        <f>+IF(OR($N37=Listas!$A$3,$N37=Listas!$A$4,$N37=Listas!$A$5,$N37=Listas!$A$6),"",P37+R37+T37+V37)</f>
        <v>0.21132439384930549</v>
      </c>
      <c r="X37" s="22"/>
      <c r="Y37" s="19">
        <f t="shared" si="5"/>
        <v>0</v>
      </c>
      <c r="Z37" s="21">
        <f>+IF(OR($N37=Listas!$A$3,$N37=Listas!$A$4,$N37=Listas!$A$5,$N37=Listas!$A$6),"",Y37)</f>
        <v>0</v>
      </c>
      <c r="AA37" s="22"/>
      <c r="AB37" s="23">
        <f>+IF(OR($N37=Listas!$A$3,$N37=Listas!$A$4,$N37=Listas!$A$5,$N37=Listas!$A$6),"",IF(AND(DAYS360(C37,$C$3)&lt;=90,AA37="NO"),0,IF(AND(DAYS360(C37,$C$3)&gt;90,AA37="NO"),$AB$7,0)))</f>
        <v>0</v>
      </c>
      <c r="AC37" s="17"/>
      <c r="AD37" s="22"/>
      <c r="AE37" s="23">
        <f>+IF(OR($N37=Listas!$A$3,$N37=Listas!$A$4,$N37=Listas!$A$5,$N37=Listas!$A$6),"",IF(AND(DAYS360(C37,$C$3)&lt;=90,AD37="SI"),0,IF(AND(DAYS360(C37,$C$3)&gt;90,AD37="SI"),$AE$7,0)))</f>
        <v>0</v>
      </c>
      <c r="AF37" s="17"/>
      <c r="AG37" s="24" t="str">
        <f t="shared" si="8"/>
        <v/>
      </c>
      <c r="AH37" s="22"/>
      <c r="AI37" s="23">
        <f>+IF(OR($N37=Listas!$A$3,$N37=Listas!$A$4,$N37=Listas!$A$5,$N37=Listas!$A$6),"",IF(AND(DAYS360(C37,$C$3)&lt;=90,AH37="SI"),0,IF(AND(DAYS360(C37,$C$3)&gt;90,AH37="SI"),$AI$7,0)))</f>
        <v>0</v>
      </c>
      <c r="AJ37" s="25">
        <f>+IF(OR($N37=Listas!$A$3,$N37=Listas!$A$4,$N37=Listas!$A$5,$N37=Listas!$A$6),"",AB37+AE37+AI37)</f>
        <v>0</v>
      </c>
      <c r="AK37" s="26" t="str">
        <f t="shared" si="9"/>
        <v/>
      </c>
      <c r="AL37" s="27" t="str">
        <f t="shared" si="10"/>
        <v/>
      </c>
      <c r="AM37" s="23">
        <f>+IF(OR($N37=Listas!$A$3,$N37=Listas!$A$4,$N37=Listas!$A$5,$N37=Listas!$A$6),"",IF(AND(DAYS360(C37,$C$3)&lt;=90,AL37="SI"),0,IF(AND(DAYS360(C37,$C$3)&gt;90,AL37="SI"),$AM$7,0)))</f>
        <v>0</v>
      </c>
      <c r="AN37" s="27" t="str">
        <f t="shared" si="11"/>
        <v/>
      </c>
      <c r="AO37" s="23">
        <f>+IF(OR($N37=Listas!$A$3,$N37=Listas!$A$4,$N37=Listas!$A$5,$N37=Listas!$A$6),"",IF(AND(DAYS360(C37,$C$3)&lt;=90,AN37="SI"),0,IF(AND(DAYS360(C37,$C$3)&gt;90,AN37="SI"),$AO$7,0)))</f>
        <v>0</v>
      </c>
      <c r="AP37" s="28">
        <f>+IF(OR($N37=Listas!$A$3,$N37=Listas!$A$4,$N37=Listas!$A$5,$N37=[1]Hoja2!$A$6),"",AM37+AO37)</f>
        <v>0</v>
      </c>
      <c r="AQ37" s="22"/>
      <c r="AR37" s="23">
        <f>+IF(OR($N37=Listas!$A$3,$N37=Listas!$A$4,$N37=Listas!$A$5,$N37=Listas!$A$6),"",IF(AND(DAYS360(C37,$C$3)&lt;=90,AQ37="SI"),0,IF(AND(DAYS360(C37,$C$3)&gt;90,AQ37="SI"),$AR$7,0)))</f>
        <v>0</v>
      </c>
      <c r="AS37" s="22"/>
      <c r="AT37" s="23">
        <f>+IF(OR($N37=Listas!$A$3,$N37=Listas!$A$4,$N37=Listas!$A$5,$N37=Listas!$A$6),"",IF(AND(DAYS360(C37,$C$3)&lt;=90,AS37="SI"),0,IF(AND(DAYS360(C37,$C$3)&gt;90,AS37="SI"),$AT$7,0)))</f>
        <v>0</v>
      </c>
      <c r="AU37" s="21">
        <f>+IF(OR($N37=Listas!$A$3,$N37=Listas!$A$4,$N37=Listas!$A$5,$N37=Listas!$A$6),"",AR37+AT37)</f>
        <v>0</v>
      </c>
      <c r="AV37" s="29">
        <f>+IF(OR($N37=Listas!$A$3,$N37=Listas!$A$4,$N37=Listas!$A$5,$N37=Listas!$A$6),"",W37+Z37+AJ37+AP37+AU37)</f>
        <v>0.21132439384930549</v>
      </c>
      <c r="AW37" s="30">
        <f>+IF(OR($N37=Listas!$A$3,$N37=Listas!$A$4,$N37=Listas!$A$5,$N37=Listas!$A$6),"",K37*(1-AV37))</f>
        <v>0</v>
      </c>
      <c r="AX37" s="30">
        <f>+IF(OR($N37=Listas!$A$3,$N37=Listas!$A$4,$N37=Listas!$A$5,$N37=Listas!$A$6),"",L37*(1-AV37))</f>
        <v>0</v>
      </c>
      <c r="AY37" s="31"/>
      <c r="AZ37" s="32"/>
      <c r="BA37" s="30">
        <f>+IF(OR($N37=Listas!$A$3,$N37=Listas!$A$4,$N37=Listas!$A$5,$N37=Listas!$A$6),"",IF(AV37=0,AW37,(-PV(AY37,AZ37,,AW37,0))))</f>
        <v>0</v>
      </c>
      <c r="BB37" s="30">
        <f>+IF(OR($N37=Listas!$A$3,$N37=Listas!$A$4,$N37=Listas!$A$5,$N37=Listas!$A$6),"",IF(AV37=0,AX37,(-PV(AY37,AZ37,,AX37,0))))</f>
        <v>0</v>
      </c>
      <c r="BC37" s="33">
        <f>++IF(OR($N37=Listas!$A$3,$N37=Listas!$A$4,$N37=Listas!$A$5,$N37=Listas!$A$6),"",K37-BA37)</f>
        <v>0</v>
      </c>
      <c r="BD37" s="33">
        <f>++IF(OR($N37=Listas!$A$3,$N37=Listas!$A$4,$N37=Listas!$A$5,$N37=Listas!$A$6),"",L37-BB37)</f>
        <v>0</v>
      </c>
    </row>
    <row r="38" spans="1:56" x14ac:dyDescent="0.25">
      <c r="A38" s="13"/>
      <c r="B38" s="14"/>
      <c r="C38" s="15"/>
      <c r="D38" s="16"/>
      <c r="E38" s="16"/>
      <c r="F38" s="17"/>
      <c r="G38" s="17"/>
      <c r="H38" s="65">
        <f t="shared" si="0"/>
        <v>0</v>
      </c>
      <c r="I38" s="17"/>
      <c r="J38" s="17"/>
      <c r="K38" s="42">
        <f t="shared" si="6"/>
        <v>0</v>
      </c>
      <c r="L38" s="42">
        <f t="shared" si="6"/>
        <v>0</v>
      </c>
      <c r="M38" s="42">
        <f t="shared" si="7"/>
        <v>0</v>
      </c>
      <c r="N38" s="13"/>
      <c r="O38" s="18" t="str">
        <f>+IF(OR($N38=Listas!$A$3,$N38=Listas!$A$4,$N38=Listas!$A$5,$N38=Listas!$A$6),"N/A",IF(AND((DAYS360(C38,$C$3))&gt;90,(DAYS360(C38,$C$3))&lt;360),"SI","NO"))</f>
        <v>NO</v>
      </c>
      <c r="P38" s="19">
        <f t="shared" si="1"/>
        <v>0</v>
      </c>
      <c r="Q38" s="18" t="str">
        <f>+IF(OR($N38=Listas!$A$3,$N38=Listas!$A$4,$N38=Listas!$A$5,$N38=Listas!$A$6),"N/A",IF(AND((DAYS360(C38,$C$3))&gt;=360,(DAYS360(C38,$C$3))&lt;=1800),"SI","NO"))</f>
        <v>NO</v>
      </c>
      <c r="R38" s="19">
        <f t="shared" si="2"/>
        <v>0</v>
      </c>
      <c r="S38" s="18" t="str">
        <f>+IF(OR($N38=Listas!$A$3,$N38=Listas!$A$4,$N38=Listas!$A$5,$N38=Listas!$A$6),"N/A",IF(AND((DAYS360(C38,$C$3))&gt;1800,(DAYS360(C38,$C$3))&lt;=3600),"SI","NO"))</f>
        <v>NO</v>
      </c>
      <c r="T38" s="19">
        <f t="shared" si="3"/>
        <v>0</v>
      </c>
      <c r="U38" s="18" t="str">
        <f>+IF(OR($N38=Listas!$A$3,$N38=Listas!$A$4,$N38=Listas!$A$5,$N38=Listas!$A$6),"N/A",IF((DAYS360(C38,$C$3))&gt;3600,"SI","NO"))</f>
        <v>SI</v>
      </c>
      <c r="V38" s="20">
        <f t="shared" si="4"/>
        <v>0.21132439384930549</v>
      </c>
      <c r="W38" s="21">
        <f>+IF(OR($N38=Listas!$A$3,$N38=Listas!$A$4,$N38=Listas!$A$5,$N38=Listas!$A$6),"",P38+R38+T38+V38)</f>
        <v>0.21132439384930549</v>
      </c>
      <c r="X38" s="22"/>
      <c r="Y38" s="19">
        <f t="shared" si="5"/>
        <v>0</v>
      </c>
      <c r="Z38" s="21">
        <f>+IF(OR($N38=Listas!$A$3,$N38=Listas!$A$4,$N38=Listas!$A$5,$N38=Listas!$A$6),"",Y38)</f>
        <v>0</v>
      </c>
      <c r="AA38" s="22"/>
      <c r="AB38" s="23">
        <f>+IF(OR($N38=Listas!$A$3,$N38=Listas!$A$4,$N38=Listas!$A$5,$N38=Listas!$A$6),"",IF(AND(DAYS360(C38,$C$3)&lt;=90,AA38="NO"),0,IF(AND(DAYS360(C38,$C$3)&gt;90,AA38="NO"),$AB$7,0)))</f>
        <v>0</v>
      </c>
      <c r="AC38" s="17"/>
      <c r="AD38" s="22"/>
      <c r="AE38" s="23">
        <f>+IF(OR($N38=Listas!$A$3,$N38=Listas!$A$4,$N38=Listas!$A$5,$N38=Listas!$A$6),"",IF(AND(DAYS360(C38,$C$3)&lt;=90,AD38="SI"),0,IF(AND(DAYS360(C38,$C$3)&gt;90,AD38="SI"),$AE$7,0)))</f>
        <v>0</v>
      </c>
      <c r="AF38" s="17"/>
      <c r="AG38" s="24" t="str">
        <f t="shared" si="8"/>
        <v/>
      </c>
      <c r="AH38" s="22"/>
      <c r="AI38" s="23">
        <f>+IF(OR($N38=Listas!$A$3,$N38=Listas!$A$4,$N38=Listas!$A$5,$N38=Listas!$A$6),"",IF(AND(DAYS360(C38,$C$3)&lt;=90,AH38="SI"),0,IF(AND(DAYS360(C38,$C$3)&gt;90,AH38="SI"),$AI$7,0)))</f>
        <v>0</v>
      </c>
      <c r="AJ38" s="25">
        <f>+IF(OR($N38=Listas!$A$3,$N38=Listas!$A$4,$N38=Listas!$A$5,$N38=Listas!$A$6),"",AB38+AE38+AI38)</f>
        <v>0</v>
      </c>
      <c r="AK38" s="26" t="str">
        <f t="shared" si="9"/>
        <v/>
      </c>
      <c r="AL38" s="27" t="str">
        <f t="shared" si="10"/>
        <v/>
      </c>
      <c r="AM38" s="23">
        <f>+IF(OR($N38=Listas!$A$3,$N38=Listas!$A$4,$N38=Listas!$A$5,$N38=Listas!$A$6),"",IF(AND(DAYS360(C38,$C$3)&lt;=90,AL38="SI"),0,IF(AND(DAYS360(C38,$C$3)&gt;90,AL38="SI"),$AM$7,0)))</f>
        <v>0</v>
      </c>
      <c r="AN38" s="27" t="str">
        <f t="shared" si="11"/>
        <v/>
      </c>
      <c r="AO38" s="23">
        <f>+IF(OR($N38=Listas!$A$3,$N38=Listas!$A$4,$N38=Listas!$A$5,$N38=Listas!$A$6),"",IF(AND(DAYS360(C38,$C$3)&lt;=90,AN38="SI"),0,IF(AND(DAYS360(C38,$C$3)&gt;90,AN38="SI"),$AO$7,0)))</f>
        <v>0</v>
      </c>
      <c r="AP38" s="28">
        <f>+IF(OR($N38=Listas!$A$3,$N38=Listas!$A$4,$N38=Listas!$A$5,$N38=[1]Hoja2!$A$6),"",AM38+AO38)</f>
        <v>0</v>
      </c>
      <c r="AQ38" s="22"/>
      <c r="AR38" s="23">
        <f>+IF(OR($N38=Listas!$A$3,$N38=Listas!$A$4,$N38=Listas!$A$5,$N38=Listas!$A$6),"",IF(AND(DAYS360(C38,$C$3)&lt;=90,AQ38="SI"),0,IF(AND(DAYS360(C38,$C$3)&gt;90,AQ38="SI"),$AR$7,0)))</f>
        <v>0</v>
      </c>
      <c r="AS38" s="22"/>
      <c r="AT38" s="23">
        <f>+IF(OR($N38=Listas!$A$3,$N38=Listas!$A$4,$N38=Listas!$A$5,$N38=Listas!$A$6),"",IF(AND(DAYS360(C38,$C$3)&lt;=90,AS38="SI"),0,IF(AND(DAYS360(C38,$C$3)&gt;90,AS38="SI"),$AT$7,0)))</f>
        <v>0</v>
      </c>
      <c r="AU38" s="21">
        <f>+IF(OR($N38=Listas!$A$3,$N38=Listas!$A$4,$N38=Listas!$A$5,$N38=Listas!$A$6),"",AR38+AT38)</f>
        <v>0</v>
      </c>
      <c r="AV38" s="29">
        <f>+IF(OR($N38=Listas!$A$3,$N38=Listas!$A$4,$N38=Listas!$A$5,$N38=Listas!$A$6),"",W38+Z38+AJ38+AP38+AU38)</f>
        <v>0.21132439384930549</v>
      </c>
      <c r="AW38" s="30">
        <f>+IF(OR($N38=Listas!$A$3,$N38=Listas!$A$4,$N38=Listas!$A$5,$N38=Listas!$A$6),"",K38*(1-AV38))</f>
        <v>0</v>
      </c>
      <c r="AX38" s="30">
        <f>+IF(OR($N38=Listas!$A$3,$N38=Listas!$A$4,$N38=Listas!$A$5,$N38=Listas!$A$6),"",L38*(1-AV38))</f>
        <v>0</v>
      </c>
      <c r="AY38" s="31"/>
      <c r="AZ38" s="32"/>
      <c r="BA38" s="30">
        <f>+IF(OR($N38=Listas!$A$3,$N38=Listas!$A$4,$N38=Listas!$A$5,$N38=Listas!$A$6),"",IF(AV38=0,AW38,(-PV(AY38,AZ38,,AW38,0))))</f>
        <v>0</v>
      </c>
      <c r="BB38" s="30">
        <f>+IF(OR($N38=Listas!$A$3,$N38=Listas!$A$4,$N38=Listas!$A$5,$N38=Listas!$A$6),"",IF(AV38=0,AX38,(-PV(AY38,AZ38,,AX38,0))))</f>
        <v>0</v>
      </c>
      <c r="BC38" s="33">
        <f>++IF(OR($N38=Listas!$A$3,$N38=Listas!$A$4,$N38=Listas!$A$5,$N38=Listas!$A$6),"",K38-BA38)</f>
        <v>0</v>
      </c>
      <c r="BD38" s="33">
        <f>++IF(OR($N38=Listas!$A$3,$N38=Listas!$A$4,$N38=Listas!$A$5,$N38=Listas!$A$6),"",L38-BB38)</f>
        <v>0</v>
      </c>
    </row>
    <row r="39" spans="1:56" x14ac:dyDescent="0.25">
      <c r="A39" s="13"/>
      <c r="B39" s="14"/>
      <c r="C39" s="15"/>
      <c r="D39" s="16"/>
      <c r="E39" s="16"/>
      <c r="F39" s="17"/>
      <c r="G39" s="17"/>
      <c r="H39" s="65">
        <f t="shared" si="0"/>
        <v>0</v>
      </c>
      <c r="I39" s="17"/>
      <c r="J39" s="17"/>
      <c r="K39" s="42">
        <f t="shared" si="6"/>
        <v>0</v>
      </c>
      <c r="L39" s="42">
        <f t="shared" si="6"/>
        <v>0</v>
      </c>
      <c r="M39" s="42">
        <f t="shared" si="7"/>
        <v>0</v>
      </c>
      <c r="N39" s="13"/>
      <c r="O39" s="18" t="str">
        <f>+IF(OR($N39=Listas!$A$3,$N39=Listas!$A$4,$N39=Listas!$A$5,$N39=Listas!$A$6),"N/A",IF(AND((DAYS360(C39,$C$3))&gt;90,(DAYS360(C39,$C$3))&lt;360),"SI","NO"))</f>
        <v>NO</v>
      </c>
      <c r="P39" s="19">
        <f t="shared" si="1"/>
        <v>0</v>
      </c>
      <c r="Q39" s="18" t="str">
        <f>+IF(OR($N39=Listas!$A$3,$N39=Listas!$A$4,$N39=Listas!$A$5,$N39=Listas!$A$6),"N/A",IF(AND((DAYS360(C39,$C$3))&gt;=360,(DAYS360(C39,$C$3))&lt;=1800),"SI","NO"))</f>
        <v>NO</v>
      </c>
      <c r="R39" s="19">
        <f t="shared" si="2"/>
        <v>0</v>
      </c>
      <c r="S39" s="18" t="str">
        <f>+IF(OR($N39=Listas!$A$3,$N39=Listas!$A$4,$N39=Listas!$A$5,$N39=Listas!$A$6),"N/A",IF(AND((DAYS360(C39,$C$3))&gt;1800,(DAYS360(C39,$C$3))&lt;=3600),"SI","NO"))</f>
        <v>NO</v>
      </c>
      <c r="T39" s="19">
        <f t="shared" si="3"/>
        <v>0</v>
      </c>
      <c r="U39" s="18" t="str">
        <f>+IF(OR($N39=Listas!$A$3,$N39=Listas!$A$4,$N39=Listas!$A$5,$N39=Listas!$A$6),"N/A",IF((DAYS360(C39,$C$3))&gt;3600,"SI","NO"))</f>
        <v>SI</v>
      </c>
      <c r="V39" s="20">
        <f t="shared" si="4"/>
        <v>0.21132439384930549</v>
      </c>
      <c r="W39" s="21">
        <f>+IF(OR($N39=Listas!$A$3,$N39=Listas!$A$4,$N39=Listas!$A$5,$N39=Listas!$A$6),"",P39+R39+T39+V39)</f>
        <v>0.21132439384930549</v>
      </c>
      <c r="X39" s="22"/>
      <c r="Y39" s="19">
        <f t="shared" si="5"/>
        <v>0</v>
      </c>
      <c r="Z39" s="21">
        <f>+IF(OR($N39=Listas!$A$3,$N39=Listas!$A$4,$N39=Listas!$A$5,$N39=Listas!$A$6),"",Y39)</f>
        <v>0</v>
      </c>
      <c r="AA39" s="22"/>
      <c r="AB39" s="23">
        <f>+IF(OR($N39=Listas!$A$3,$N39=Listas!$A$4,$N39=Listas!$A$5,$N39=Listas!$A$6),"",IF(AND(DAYS360(C39,$C$3)&lt;=90,AA39="NO"),0,IF(AND(DAYS360(C39,$C$3)&gt;90,AA39="NO"),$AB$7,0)))</f>
        <v>0</v>
      </c>
      <c r="AC39" s="17"/>
      <c r="AD39" s="22"/>
      <c r="AE39" s="23">
        <f>+IF(OR($N39=Listas!$A$3,$N39=Listas!$A$4,$N39=Listas!$A$5,$N39=Listas!$A$6),"",IF(AND(DAYS360(C39,$C$3)&lt;=90,AD39="SI"),0,IF(AND(DAYS360(C39,$C$3)&gt;90,AD39="SI"),$AE$7,0)))</f>
        <v>0</v>
      </c>
      <c r="AF39" s="17"/>
      <c r="AG39" s="24" t="str">
        <f t="shared" si="8"/>
        <v/>
      </c>
      <c r="AH39" s="22"/>
      <c r="AI39" s="23">
        <f>+IF(OR($N39=Listas!$A$3,$N39=Listas!$A$4,$N39=Listas!$A$5,$N39=Listas!$A$6),"",IF(AND(DAYS360(C39,$C$3)&lt;=90,AH39="SI"),0,IF(AND(DAYS360(C39,$C$3)&gt;90,AH39="SI"),$AI$7,0)))</f>
        <v>0</v>
      </c>
      <c r="AJ39" s="25">
        <f>+IF(OR($N39=Listas!$A$3,$N39=Listas!$A$4,$N39=Listas!$A$5,$N39=Listas!$A$6),"",AB39+AE39+AI39)</f>
        <v>0</v>
      </c>
      <c r="AK39" s="26" t="str">
        <f t="shared" si="9"/>
        <v/>
      </c>
      <c r="AL39" s="27" t="str">
        <f t="shared" si="10"/>
        <v/>
      </c>
      <c r="AM39" s="23">
        <f>+IF(OR($N39=Listas!$A$3,$N39=Listas!$A$4,$N39=Listas!$A$5,$N39=Listas!$A$6),"",IF(AND(DAYS360(C39,$C$3)&lt;=90,AL39="SI"),0,IF(AND(DAYS360(C39,$C$3)&gt;90,AL39="SI"),$AM$7,0)))</f>
        <v>0</v>
      </c>
      <c r="AN39" s="27" t="str">
        <f t="shared" si="11"/>
        <v/>
      </c>
      <c r="AO39" s="23">
        <f>+IF(OR($N39=Listas!$A$3,$N39=Listas!$A$4,$N39=Listas!$A$5,$N39=Listas!$A$6),"",IF(AND(DAYS360(C39,$C$3)&lt;=90,AN39="SI"),0,IF(AND(DAYS360(C39,$C$3)&gt;90,AN39="SI"),$AO$7,0)))</f>
        <v>0</v>
      </c>
      <c r="AP39" s="28">
        <f>+IF(OR($N39=Listas!$A$3,$N39=Listas!$A$4,$N39=Listas!$A$5,$N39=[1]Hoja2!$A$6),"",AM39+AO39)</f>
        <v>0</v>
      </c>
      <c r="AQ39" s="22"/>
      <c r="AR39" s="23">
        <f>+IF(OR($N39=Listas!$A$3,$N39=Listas!$A$4,$N39=Listas!$A$5,$N39=Listas!$A$6),"",IF(AND(DAYS360(C39,$C$3)&lt;=90,AQ39="SI"),0,IF(AND(DAYS360(C39,$C$3)&gt;90,AQ39="SI"),$AR$7,0)))</f>
        <v>0</v>
      </c>
      <c r="AS39" s="22"/>
      <c r="AT39" s="23">
        <f>+IF(OR($N39=Listas!$A$3,$N39=Listas!$A$4,$N39=Listas!$A$5,$N39=Listas!$A$6),"",IF(AND(DAYS360(C39,$C$3)&lt;=90,AS39="SI"),0,IF(AND(DAYS360(C39,$C$3)&gt;90,AS39="SI"),$AT$7,0)))</f>
        <v>0</v>
      </c>
      <c r="AU39" s="21">
        <f>+IF(OR($N39=Listas!$A$3,$N39=Listas!$A$4,$N39=Listas!$A$5,$N39=Listas!$A$6),"",AR39+AT39)</f>
        <v>0</v>
      </c>
      <c r="AV39" s="29">
        <f>+IF(OR($N39=Listas!$A$3,$N39=Listas!$A$4,$N39=Listas!$A$5,$N39=Listas!$A$6),"",W39+Z39+AJ39+AP39+AU39)</f>
        <v>0.21132439384930549</v>
      </c>
      <c r="AW39" s="30">
        <f>+IF(OR($N39=Listas!$A$3,$N39=Listas!$A$4,$N39=Listas!$A$5,$N39=Listas!$A$6),"",K39*(1-AV39))</f>
        <v>0</v>
      </c>
      <c r="AX39" s="30">
        <f>+IF(OR($N39=Listas!$A$3,$N39=Listas!$A$4,$N39=Listas!$A$5,$N39=Listas!$A$6),"",L39*(1-AV39))</f>
        <v>0</v>
      </c>
      <c r="AY39" s="31"/>
      <c r="AZ39" s="32"/>
      <c r="BA39" s="30">
        <f>+IF(OR($N39=Listas!$A$3,$N39=Listas!$A$4,$N39=Listas!$A$5,$N39=Listas!$A$6),"",IF(AV39=0,AW39,(-PV(AY39,AZ39,,AW39,0))))</f>
        <v>0</v>
      </c>
      <c r="BB39" s="30">
        <f>+IF(OR($N39=Listas!$A$3,$N39=Listas!$A$4,$N39=Listas!$A$5,$N39=Listas!$A$6),"",IF(AV39=0,AX39,(-PV(AY39,AZ39,,AX39,0))))</f>
        <v>0</v>
      </c>
      <c r="BC39" s="33">
        <f>++IF(OR($N39=Listas!$A$3,$N39=Listas!$A$4,$N39=Listas!$A$5,$N39=Listas!$A$6),"",K39-BA39)</f>
        <v>0</v>
      </c>
      <c r="BD39" s="33">
        <f>++IF(OR($N39=Listas!$A$3,$N39=Listas!$A$4,$N39=Listas!$A$5,$N39=Listas!$A$6),"",L39-BB39)</f>
        <v>0</v>
      </c>
    </row>
    <row r="40" spans="1:56" x14ac:dyDescent="0.25">
      <c r="A40" s="13"/>
      <c r="B40" s="14"/>
      <c r="C40" s="15"/>
      <c r="D40" s="16"/>
      <c r="E40" s="16"/>
      <c r="F40" s="17"/>
      <c r="G40" s="17"/>
      <c r="H40" s="65">
        <f t="shared" si="0"/>
        <v>0</v>
      </c>
      <c r="I40" s="17"/>
      <c r="J40" s="17"/>
      <c r="K40" s="42">
        <f t="shared" si="6"/>
        <v>0</v>
      </c>
      <c r="L40" s="42">
        <f t="shared" si="6"/>
        <v>0</v>
      </c>
      <c r="M40" s="42">
        <f t="shared" si="7"/>
        <v>0</v>
      </c>
      <c r="N40" s="13"/>
      <c r="O40" s="18" t="str">
        <f>+IF(OR($N40=Listas!$A$3,$N40=Listas!$A$4,$N40=Listas!$A$5,$N40=Listas!$A$6),"N/A",IF(AND((DAYS360(C40,$C$3))&gt;90,(DAYS360(C40,$C$3))&lt;360),"SI","NO"))</f>
        <v>NO</v>
      </c>
      <c r="P40" s="19">
        <f t="shared" si="1"/>
        <v>0</v>
      </c>
      <c r="Q40" s="18" t="str">
        <f>+IF(OR($N40=Listas!$A$3,$N40=Listas!$A$4,$N40=Listas!$A$5,$N40=Listas!$A$6),"N/A",IF(AND((DAYS360(C40,$C$3))&gt;=360,(DAYS360(C40,$C$3))&lt;=1800),"SI","NO"))</f>
        <v>NO</v>
      </c>
      <c r="R40" s="19">
        <f t="shared" si="2"/>
        <v>0</v>
      </c>
      <c r="S40" s="18" t="str">
        <f>+IF(OR($N40=Listas!$A$3,$N40=Listas!$A$4,$N40=Listas!$A$5,$N40=Listas!$A$6),"N/A",IF(AND((DAYS360(C40,$C$3))&gt;1800,(DAYS360(C40,$C$3))&lt;=3600),"SI","NO"))</f>
        <v>NO</v>
      </c>
      <c r="T40" s="19">
        <f t="shared" si="3"/>
        <v>0</v>
      </c>
      <c r="U40" s="18" t="str">
        <f>+IF(OR($N40=Listas!$A$3,$N40=Listas!$A$4,$N40=Listas!$A$5,$N40=Listas!$A$6),"N/A",IF((DAYS360(C40,$C$3))&gt;3600,"SI","NO"))</f>
        <v>SI</v>
      </c>
      <c r="V40" s="20">
        <f t="shared" si="4"/>
        <v>0.21132439384930549</v>
      </c>
      <c r="W40" s="21">
        <f>+IF(OR($N40=Listas!$A$3,$N40=Listas!$A$4,$N40=Listas!$A$5,$N40=Listas!$A$6),"",P40+R40+T40+V40)</f>
        <v>0.21132439384930549</v>
      </c>
      <c r="X40" s="22"/>
      <c r="Y40" s="19">
        <f t="shared" si="5"/>
        <v>0</v>
      </c>
      <c r="Z40" s="21">
        <f>+IF(OR($N40=Listas!$A$3,$N40=Listas!$A$4,$N40=Listas!$A$5,$N40=Listas!$A$6),"",Y40)</f>
        <v>0</v>
      </c>
      <c r="AA40" s="22"/>
      <c r="AB40" s="23">
        <f>+IF(OR($N40=Listas!$A$3,$N40=Listas!$A$4,$N40=Listas!$A$5,$N40=Listas!$A$6),"",IF(AND(DAYS360(C40,$C$3)&lt;=90,AA40="NO"),0,IF(AND(DAYS360(C40,$C$3)&gt;90,AA40="NO"),$AB$7,0)))</f>
        <v>0</v>
      </c>
      <c r="AC40" s="17"/>
      <c r="AD40" s="22"/>
      <c r="AE40" s="23">
        <f>+IF(OR($N40=Listas!$A$3,$N40=Listas!$A$4,$N40=Listas!$A$5,$N40=Listas!$A$6),"",IF(AND(DAYS360(C40,$C$3)&lt;=90,AD40="SI"),0,IF(AND(DAYS360(C40,$C$3)&gt;90,AD40="SI"),$AE$7,0)))</f>
        <v>0</v>
      </c>
      <c r="AF40" s="17"/>
      <c r="AG40" s="24" t="str">
        <f t="shared" si="8"/>
        <v/>
      </c>
      <c r="AH40" s="22"/>
      <c r="AI40" s="23">
        <f>+IF(OR($N40=Listas!$A$3,$N40=Listas!$A$4,$N40=Listas!$A$5,$N40=Listas!$A$6),"",IF(AND(DAYS360(C40,$C$3)&lt;=90,AH40="SI"),0,IF(AND(DAYS360(C40,$C$3)&gt;90,AH40="SI"),$AI$7,0)))</f>
        <v>0</v>
      </c>
      <c r="AJ40" s="25">
        <f>+IF(OR($N40=Listas!$A$3,$N40=Listas!$A$4,$N40=Listas!$A$5,$N40=Listas!$A$6),"",AB40+AE40+AI40)</f>
        <v>0</v>
      </c>
      <c r="AK40" s="26" t="str">
        <f t="shared" si="9"/>
        <v/>
      </c>
      <c r="AL40" s="27" t="str">
        <f t="shared" si="10"/>
        <v/>
      </c>
      <c r="AM40" s="23">
        <f>+IF(OR($N40=Listas!$A$3,$N40=Listas!$A$4,$N40=Listas!$A$5,$N40=Listas!$A$6),"",IF(AND(DAYS360(C40,$C$3)&lt;=90,AL40="SI"),0,IF(AND(DAYS360(C40,$C$3)&gt;90,AL40="SI"),$AM$7,0)))</f>
        <v>0</v>
      </c>
      <c r="AN40" s="27" t="str">
        <f t="shared" si="11"/>
        <v/>
      </c>
      <c r="AO40" s="23">
        <f>+IF(OR($N40=Listas!$A$3,$N40=Listas!$A$4,$N40=Listas!$A$5,$N40=Listas!$A$6),"",IF(AND(DAYS360(C40,$C$3)&lt;=90,AN40="SI"),0,IF(AND(DAYS360(C40,$C$3)&gt;90,AN40="SI"),$AO$7,0)))</f>
        <v>0</v>
      </c>
      <c r="AP40" s="28">
        <f>+IF(OR($N40=Listas!$A$3,$N40=Listas!$A$4,$N40=Listas!$A$5,$N40=[1]Hoja2!$A$6),"",AM40+AO40)</f>
        <v>0</v>
      </c>
      <c r="AQ40" s="22"/>
      <c r="AR40" s="23">
        <f>+IF(OR($N40=Listas!$A$3,$N40=Listas!$A$4,$N40=Listas!$A$5,$N40=Listas!$A$6),"",IF(AND(DAYS360(C40,$C$3)&lt;=90,AQ40="SI"),0,IF(AND(DAYS360(C40,$C$3)&gt;90,AQ40="SI"),$AR$7,0)))</f>
        <v>0</v>
      </c>
      <c r="AS40" s="22"/>
      <c r="AT40" s="23">
        <f>+IF(OR($N40=Listas!$A$3,$N40=Listas!$A$4,$N40=Listas!$A$5,$N40=Listas!$A$6),"",IF(AND(DAYS360(C40,$C$3)&lt;=90,AS40="SI"),0,IF(AND(DAYS360(C40,$C$3)&gt;90,AS40="SI"),$AT$7,0)))</f>
        <v>0</v>
      </c>
      <c r="AU40" s="21">
        <f>+IF(OR($N40=Listas!$A$3,$N40=Listas!$A$4,$N40=Listas!$A$5,$N40=Listas!$A$6),"",AR40+AT40)</f>
        <v>0</v>
      </c>
      <c r="AV40" s="29">
        <f>+IF(OR($N40=Listas!$A$3,$N40=Listas!$A$4,$N40=Listas!$A$5,$N40=Listas!$A$6),"",W40+Z40+AJ40+AP40+AU40)</f>
        <v>0.21132439384930549</v>
      </c>
      <c r="AW40" s="30">
        <f>+IF(OR($N40=Listas!$A$3,$N40=Listas!$A$4,$N40=Listas!$A$5,$N40=Listas!$A$6),"",K40*(1-AV40))</f>
        <v>0</v>
      </c>
      <c r="AX40" s="30">
        <f>+IF(OR($N40=Listas!$A$3,$N40=Listas!$A$4,$N40=Listas!$A$5,$N40=Listas!$A$6),"",L40*(1-AV40))</f>
        <v>0</v>
      </c>
      <c r="AY40" s="31"/>
      <c r="AZ40" s="32"/>
      <c r="BA40" s="30">
        <f>+IF(OR($N40=Listas!$A$3,$N40=Listas!$A$4,$N40=Listas!$A$5,$N40=Listas!$A$6),"",IF(AV40=0,AW40,(-PV(AY40,AZ40,,AW40,0))))</f>
        <v>0</v>
      </c>
      <c r="BB40" s="30">
        <f>+IF(OR($N40=Listas!$A$3,$N40=Listas!$A$4,$N40=Listas!$A$5,$N40=Listas!$A$6),"",IF(AV40=0,AX40,(-PV(AY40,AZ40,,AX40,0))))</f>
        <v>0</v>
      </c>
      <c r="BC40" s="33">
        <f>++IF(OR($N40=Listas!$A$3,$N40=Listas!$A$4,$N40=Listas!$A$5,$N40=Listas!$A$6),"",K40-BA40)</f>
        <v>0</v>
      </c>
      <c r="BD40" s="33">
        <f>++IF(OR($N40=Listas!$A$3,$N40=Listas!$A$4,$N40=Listas!$A$5,$N40=Listas!$A$6),"",L40-BB40)</f>
        <v>0</v>
      </c>
    </row>
    <row r="41" spans="1:56" x14ac:dyDescent="0.25">
      <c r="A41" s="13"/>
      <c r="B41" s="14"/>
      <c r="C41" s="15"/>
      <c r="D41" s="16"/>
      <c r="E41" s="16"/>
      <c r="F41" s="17"/>
      <c r="G41" s="17"/>
      <c r="H41" s="65">
        <f t="shared" si="0"/>
        <v>0</v>
      </c>
      <c r="I41" s="17"/>
      <c r="J41" s="17"/>
      <c r="K41" s="42">
        <f t="shared" si="6"/>
        <v>0</v>
      </c>
      <c r="L41" s="42">
        <f t="shared" si="6"/>
        <v>0</v>
      </c>
      <c r="M41" s="42">
        <f t="shared" si="7"/>
        <v>0</v>
      </c>
      <c r="N41" s="13"/>
      <c r="O41" s="18" t="str">
        <f>+IF(OR($N41=Listas!$A$3,$N41=Listas!$A$4,$N41=Listas!$A$5,$N41=Listas!$A$6),"N/A",IF(AND((DAYS360(C41,$C$3))&gt;90,(DAYS360(C41,$C$3))&lt;360),"SI","NO"))</f>
        <v>NO</v>
      </c>
      <c r="P41" s="19">
        <f t="shared" si="1"/>
        <v>0</v>
      </c>
      <c r="Q41" s="18" t="str">
        <f>+IF(OR($N41=Listas!$A$3,$N41=Listas!$A$4,$N41=Listas!$A$5,$N41=Listas!$A$6),"N/A",IF(AND((DAYS360(C41,$C$3))&gt;=360,(DAYS360(C41,$C$3))&lt;=1800),"SI","NO"))</f>
        <v>NO</v>
      </c>
      <c r="R41" s="19">
        <f t="shared" si="2"/>
        <v>0</v>
      </c>
      <c r="S41" s="18" t="str">
        <f>+IF(OR($N41=Listas!$A$3,$N41=Listas!$A$4,$N41=Listas!$A$5,$N41=Listas!$A$6),"N/A",IF(AND((DAYS360(C41,$C$3))&gt;1800,(DAYS360(C41,$C$3))&lt;=3600),"SI","NO"))</f>
        <v>NO</v>
      </c>
      <c r="T41" s="19">
        <f t="shared" si="3"/>
        <v>0</v>
      </c>
      <c r="U41" s="18" t="str">
        <f>+IF(OR($N41=Listas!$A$3,$N41=Listas!$A$4,$N41=Listas!$A$5,$N41=Listas!$A$6),"N/A",IF((DAYS360(C41,$C$3))&gt;3600,"SI","NO"))</f>
        <v>SI</v>
      </c>
      <c r="V41" s="20">
        <f t="shared" si="4"/>
        <v>0.21132439384930549</v>
      </c>
      <c r="W41" s="21">
        <f>+IF(OR($N41=Listas!$A$3,$N41=Listas!$A$4,$N41=Listas!$A$5,$N41=Listas!$A$6),"",P41+R41+T41+V41)</f>
        <v>0.21132439384930549</v>
      </c>
      <c r="X41" s="22"/>
      <c r="Y41" s="19">
        <f t="shared" si="5"/>
        <v>0</v>
      </c>
      <c r="Z41" s="21">
        <f>+IF(OR($N41=Listas!$A$3,$N41=Listas!$A$4,$N41=Listas!$A$5,$N41=Listas!$A$6),"",Y41)</f>
        <v>0</v>
      </c>
      <c r="AA41" s="22"/>
      <c r="AB41" s="23">
        <f>+IF(OR($N41=Listas!$A$3,$N41=Listas!$A$4,$N41=Listas!$A$5,$N41=Listas!$A$6),"",IF(AND(DAYS360(C41,$C$3)&lt;=90,AA41="NO"),0,IF(AND(DAYS360(C41,$C$3)&gt;90,AA41="NO"),$AB$7,0)))</f>
        <v>0</v>
      </c>
      <c r="AC41" s="17"/>
      <c r="AD41" s="22"/>
      <c r="AE41" s="23">
        <f>+IF(OR($N41=Listas!$A$3,$N41=Listas!$A$4,$N41=Listas!$A$5,$N41=Listas!$A$6),"",IF(AND(DAYS360(C41,$C$3)&lt;=90,AD41="SI"),0,IF(AND(DAYS360(C41,$C$3)&gt;90,AD41="SI"),$AE$7,0)))</f>
        <v>0</v>
      </c>
      <c r="AF41" s="17"/>
      <c r="AG41" s="24" t="str">
        <f t="shared" si="8"/>
        <v/>
      </c>
      <c r="AH41" s="22"/>
      <c r="AI41" s="23">
        <f>+IF(OR($N41=Listas!$A$3,$N41=Listas!$A$4,$N41=Listas!$A$5,$N41=Listas!$A$6),"",IF(AND(DAYS360(C41,$C$3)&lt;=90,AH41="SI"),0,IF(AND(DAYS360(C41,$C$3)&gt;90,AH41="SI"),$AI$7,0)))</f>
        <v>0</v>
      </c>
      <c r="AJ41" s="25">
        <f>+IF(OR($N41=Listas!$A$3,$N41=Listas!$A$4,$N41=Listas!$A$5,$N41=Listas!$A$6),"",AB41+AE41+AI41)</f>
        <v>0</v>
      </c>
      <c r="AK41" s="26" t="str">
        <f t="shared" si="9"/>
        <v/>
      </c>
      <c r="AL41" s="27" t="str">
        <f t="shared" si="10"/>
        <v/>
      </c>
      <c r="AM41" s="23">
        <f>+IF(OR($N41=Listas!$A$3,$N41=Listas!$A$4,$N41=Listas!$A$5,$N41=Listas!$A$6),"",IF(AND(DAYS360(C41,$C$3)&lt;=90,AL41="SI"),0,IF(AND(DAYS360(C41,$C$3)&gt;90,AL41="SI"),$AM$7,0)))</f>
        <v>0</v>
      </c>
      <c r="AN41" s="27" t="str">
        <f t="shared" si="11"/>
        <v/>
      </c>
      <c r="AO41" s="23">
        <f>+IF(OR($N41=Listas!$A$3,$N41=Listas!$A$4,$N41=Listas!$A$5,$N41=Listas!$A$6),"",IF(AND(DAYS360(C41,$C$3)&lt;=90,AN41="SI"),0,IF(AND(DAYS360(C41,$C$3)&gt;90,AN41="SI"),$AO$7,0)))</f>
        <v>0</v>
      </c>
      <c r="AP41" s="28">
        <f>+IF(OR($N41=Listas!$A$3,$N41=Listas!$A$4,$N41=Listas!$A$5,$N41=[1]Hoja2!$A$6),"",AM41+AO41)</f>
        <v>0</v>
      </c>
      <c r="AQ41" s="22"/>
      <c r="AR41" s="23">
        <f>+IF(OR($N41=Listas!$A$3,$N41=Listas!$A$4,$N41=Listas!$A$5,$N41=Listas!$A$6),"",IF(AND(DAYS360(C41,$C$3)&lt;=90,AQ41="SI"),0,IF(AND(DAYS360(C41,$C$3)&gt;90,AQ41="SI"),$AR$7,0)))</f>
        <v>0</v>
      </c>
      <c r="AS41" s="22"/>
      <c r="AT41" s="23">
        <f>+IF(OR($N41=Listas!$A$3,$N41=Listas!$A$4,$N41=Listas!$A$5,$N41=Listas!$A$6),"",IF(AND(DAYS360(C41,$C$3)&lt;=90,AS41="SI"),0,IF(AND(DAYS360(C41,$C$3)&gt;90,AS41="SI"),$AT$7,0)))</f>
        <v>0</v>
      </c>
      <c r="AU41" s="21">
        <f>+IF(OR($N41=Listas!$A$3,$N41=Listas!$A$4,$N41=Listas!$A$5,$N41=Listas!$A$6),"",AR41+AT41)</f>
        <v>0</v>
      </c>
      <c r="AV41" s="29">
        <f>+IF(OR($N41=Listas!$A$3,$N41=Listas!$A$4,$N41=Listas!$A$5,$N41=Listas!$A$6),"",W41+Z41+AJ41+AP41+AU41)</f>
        <v>0.21132439384930549</v>
      </c>
      <c r="AW41" s="30">
        <f>+IF(OR($N41=Listas!$A$3,$N41=Listas!$A$4,$N41=Listas!$A$5,$N41=Listas!$A$6),"",K41*(1-AV41))</f>
        <v>0</v>
      </c>
      <c r="AX41" s="30">
        <f>+IF(OR($N41=Listas!$A$3,$N41=Listas!$A$4,$N41=Listas!$A$5,$N41=Listas!$A$6),"",L41*(1-AV41))</f>
        <v>0</v>
      </c>
      <c r="AY41" s="31"/>
      <c r="AZ41" s="32"/>
      <c r="BA41" s="30">
        <f>+IF(OR($N41=Listas!$A$3,$N41=Listas!$A$4,$N41=Listas!$A$5,$N41=Listas!$A$6),"",IF(AV41=0,AW41,(-PV(AY41,AZ41,,AW41,0))))</f>
        <v>0</v>
      </c>
      <c r="BB41" s="30">
        <f>+IF(OR($N41=Listas!$A$3,$N41=Listas!$A$4,$N41=Listas!$A$5,$N41=Listas!$A$6),"",IF(AV41=0,AX41,(-PV(AY41,AZ41,,AX41,0))))</f>
        <v>0</v>
      </c>
      <c r="BC41" s="33">
        <f>++IF(OR($N41=Listas!$A$3,$N41=Listas!$A$4,$N41=Listas!$A$5,$N41=Listas!$A$6),"",K41-BA41)</f>
        <v>0</v>
      </c>
      <c r="BD41" s="33">
        <f>++IF(OR($N41=Listas!$A$3,$N41=Listas!$A$4,$N41=Listas!$A$5,$N41=Listas!$A$6),"",L41-BB41)</f>
        <v>0</v>
      </c>
    </row>
    <row r="42" spans="1:56" x14ac:dyDescent="0.25">
      <c r="A42" s="13"/>
      <c r="B42" s="14"/>
      <c r="C42" s="15"/>
      <c r="D42" s="16"/>
      <c r="E42" s="16"/>
      <c r="F42" s="17"/>
      <c r="G42" s="17"/>
      <c r="H42" s="65">
        <f t="shared" si="0"/>
        <v>0</v>
      </c>
      <c r="I42" s="17"/>
      <c r="J42" s="17"/>
      <c r="K42" s="42">
        <f t="shared" si="6"/>
        <v>0</v>
      </c>
      <c r="L42" s="42">
        <f t="shared" si="6"/>
        <v>0</v>
      </c>
      <c r="M42" s="42">
        <f t="shared" si="7"/>
        <v>0</v>
      </c>
      <c r="N42" s="13"/>
      <c r="O42" s="18" t="str">
        <f>+IF(OR($N42=Listas!$A$3,$N42=Listas!$A$4,$N42=Listas!$A$5,$N42=Listas!$A$6),"N/A",IF(AND((DAYS360(C42,$C$3))&gt;90,(DAYS360(C42,$C$3))&lt;360),"SI","NO"))</f>
        <v>NO</v>
      </c>
      <c r="P42" s="19">
        <f t="shared" si="1"/>
        <v>0</v>
      </c>
      <c r="Q42" s="18" t="str">
        <f>+IF(OR($N42=Listas!$A$3,$N42=Listas!$A$4,$N42=Listas!$A$5,$N42=Listas!$A$6),"N/A",IF(AND((DAYS360(C42,$C$3))&gt;=360,(DAYS360(C42,$C$3))&lt;=1800),"SI","NO"))</f>
        <v>NO</v>
      </c>
      <c r="R42" s="19">
        <f t="shared" si="2"/>
        <v>0</v>
      </c>
      <c r="S42" s="18" t="str">
        <f>+IF(OR($N42=Listas!$A$3,$N42=Listas!$A$4,$N42=Listas!$A$5,$N42=Listas!$A$6),"N/A",IF(AND((DAYS360(C42,$C$3))&gt;1800,(DAYS360(C42,$C$3))&lt;=3600),"SI","NO"))</f>
        <v>NO</v>
      </c>
      <c r="T42" s="19">
        <f t="shared" si="3"/>
        <v>0</v>
      </c>
      <c r="U42" s="18" t="str">
        <f>+IF(OR($N42=Listas!$A$3,$N42=Listas!$A$4,$N42=Listas!$A$5,$N42=Listas!$A$6),"N/A",IF((DAYS360(C42,$C$3))&gt;3600,"SI","NO"))</f>
        <v>SI</v>
      </c>
      <c r="V42" s="20">
        <f t="shared" si="4"/>
        <v>0.21132439384930549</v>
      </c>
      <c r="W42" s="21">
        <f>+IF(OR($N42=Listas!$A$3,$N42=Listas!$A$4,$N42=Listas!$A$5,$N42=Listas!$A$6),"",P42+R42+T42+V42)</f>
        <v>0.21132439384930549</v>
      </c>
      <c r="X42" s="22"/>
      <c r="Y42" s="19">
        <f t="shared" si="5"/>
        <v>0</v>
      </c>
      <c r="Z42" s="21">
        <f>+IF(OR($N42=Listas!$A$3,$N42=Listas!$A$4,$N42=Listas!$A$5,$N42=Listas!$A$6),"",Y42)</f>
        <v>0</v>
      </c>
      <c r="AA42" s="22"/>
      <c r="AB42" s="23">
        <f>+IF(OR($N42=Listas!$A$3,$N42=Listas!$A$4,$N42=Listas!$A$5,$N42=Listas!$A$6),"",IF(AND(DAYS360(C42,$C$3)&lt;=90,AA42="NO"),0,IF(AND(DAYS360(C42,$C$3)&gt;90,AA42="NO"),$AB$7,0)))</f>
        <v>0</v>
      </c>
      <c r="AC42" s="17"/>
      <c r="AD42" s="22"/>
      <c r="AE42" s="23">
        <f>+IF(OR($N42=Listas!$A$3,$N42=Listas!$A$4,$N42=Listas!$A$5,$N42=Listas!$A$6),"",IF(AND(DAYS360(C42,$C$3)&lt;=90,AD42="SI"),0,IF(AND(DAYS360(C42,$C$3)&gt;90,AD42="SI"),$AE$7,0)))</f>
        <v>0</v>
      </c>
      <c r="AF42" s="17"/>
      <c r="AG42" s="24" t="str">
        <f t="shared" si="8"/>
        <v/>
      </c>
      <c r="AH42" s="22"/>
      <c r="AI42" s="23">
        <f>+IF(OR($N42=Listas!$A$3,$N42=Listas!$A$4,$N42=Listas!$A$5,$N42=Listas!$A$6),"",IF(AND(DAYS360(C42,$C$3)&lt;=90,AH42="SI"),0,IF(AND(DAYS360(C42,$C$3)&gt;90,AH42="SI"),$AI$7,0)))</f>
        <v>0</v>
      </c>
      <c r="AJ42" s="25">
        <f>+IF(OR($N42=Listas!$A$3,$N42=Listas!$A$4,$N42=Listas!$A$5,$N42=Listas!$A$6),"",AB42+AE42+AI42)</f>
        <v>0</v>
      </c>
      <c r="AK42" s="26" t="str">
        <f t="shared" si="9"/>
        <v/>
      </c>
      <c r="AL42" s="27" t="str">
        <f t="shared" si="10"/>
        <v/>
      </c>
      <c r="AM42" s="23">
        <f>+IF(OR($N42=Listas!$A$3,$N42=Listas!$A$4,$N42=Listas!$A$5,$N42=Listas!$A$6),"",IF(AND(DAYS360(C42,$C$3)&lt;=90,AL42="SI"),0,IF(AND(DAYS360(C42,$C$3)&gt;90,AL42="SI"),$AM$7,0)))</f>
        <v>0</v>
      </c>
      <c r="AN42" s="27" t="str">
        <f t="shared" si="11"/>
        <v/>
      </c>
      <c r="AO42" s="23">
        <f>+IF(OR($N42=Listas!$A$3,$N42=Listas!$A$4,$N42=Listas!$A$5,$N42=Listas!$A$6),"",IF(AND(DAYS360(C42,$C$3)&lt;=90,AN42="SI"),0,IF(AND(DAYS360(C42,$C$3)&gt;90,AN42="SI"),$AO$7,0)))</f>
        <v>0</v>
      </c>
      <c r="AP42" s="28">
        <f>+IF(OR($N42=Listas!$A$3,$N42=Listas!$A$4,$N42=Listas!$A$5,$N42=[1]Hoja2!$A$6),"",AM42+AO42)</f>
        <v>0</v>
      </c>
      <c r="AQ42" s="22"/>
      <c r="AR42" s="23">
        <f>+IF(OR($N42=Listas!$A$3,$N42=Listas!$A$4,$N42=Listas!$A$5,$N42=Listas!$A$6),"",IF(AND(DAYS360(C42,$C$3)&lt;=90,AQ42="SI"),0,IF(AND(DAYS360(C42,$C$3)&gt;90,AQ42="SI"),$AR$7,0)))</f>
        <v>0</v>
      </c>
      <c r="AS42" s="22"/>
      <c r="AT42" s="23">
        <f>+IF(OR($N42=Listas!$A$3,$N42=Listas!$A$4,$N42=Listas!$A$5,$N42=Listas!$A$6),"",IF(AND(DAYS360(C42,$C$3)&lt;=90,AS42="SI"),0,IF(AND(DAYS360(C42,$C$3)&gt;90,AS42="SI"),$AT$7,0)))</f>
        <v>0</v>
      </c>
      <c r="AU42" s="21">
        <f>+IF(OR($N42=Listas!$A$3,$N42=Listas!$A$4,$N42=Listas!$A$5,$N42=Listas!$A$6),"",AR42+AT42)</f>
        <v>0</v>
      </c>
      <c r="AV42" s="29">
        <f>+IF(OR($N42=Listas!$A$3,$N42=Listas!$A$4,$N42=Listas!$A$5,$N42=Listas!$A$6),"",W42+Z42+AJ42+AP42+AU42)</f>
        <v>0.21132439384930549</v>
      </c>
      <c r="AW42" s="30">
        <f>+IF(OR($N42=Listas!$A$3,$N42=Listas!$A$4,$N42=Listas!$A$5,$N42=Listas!$A$6),"",K42*(1-AV42))</f>
        <v>0</v>
      </c>
      <c r="AX42" s="30">
        <f>+IF(OR($N42=Listas!$A$3,$N42=Listas!$A$4,$N42=Listas!$A$5,$N42=Listas!$A$6),"",L42*(1-AV42))</f>
        <v>0</v>
      </c>
      <c r="AY42" s="31"/>
      <c r="AZ42" s="32"/>
      <c r="BA42" s="30">
        <f>+IF(OR($N42=Listas!$A$3,$N42=Listas!$A$4,$N42=Listas!$A$5,$N42=Listas!$A$6),"",IF(AV42=0,AW42,(-PV(AY42,AZ42,,AW42,0))))</f>
        <v>0</v>
      </c>
      <c r="BB42" s="30">
        <f>+IF(OR($N42=Listas!$A$3,$N42=Listas!$A$4,$N42=Listas!$A$5,$N42=Listas!$A$6),"",IF(AV42=0,AX42,(-PV(AY42,AZ42,,AX42,0))))</f>
        <v>0</v>
      </c>
      <c r="BC42" s="33">
        <f>++IF(OR($N42=Listas!$A$3,$N42=Listas!$A$4,$N42=Listas!$A$5,$N42=Listas!$A$6),"",K42-BA42)</f>
        <v>0</v>
      </c>
      <c r="BD42" s="33">
        <f>++IF(OR($N42=Listas!$A$3,$N42=Listas!$A$4,$N42=Listas!$A$5,$N42=Listas!$A$6),"",L42-BB42)</f>
        <v>0</v>
      </c>
    </row>
    <row r="43" spans="1:56" x14ac:dyDescent="0.25">
      <c r="A43" s="13"/>
      <c r="B43" s="14"/>
      <c r="C43" s="15"/>
      <c r="D43" s="16"/>
      <c r="E43" s="16"/>
      <c r="F43" s="17"/>
      <c r="G43" s="17"/>
      <c r="H43" s="65">
        <f t="shared" si="0"/>
        <v>0</v>
      </c>
      <c r="I43" s="17"/>
      <c r="J43" s="17"/>
      <c r="K43" s="42">
        <f t="shared" si="6"/>
        <v>0</v>
      </c>
      <c r="L43" s="42">
        <f t="shared" si="6"/>
        <v>0</v>
      </c>
      <c r="M43" s="42">
        <f t="shared" si="7"/>
        <v>0</v>
      </c>
      <c r="N43" s="13"/>
      <c r="O43" s="18" t="str">
        <f>+IF(OR($N43=Listas!$A$3,$N43=Listas!$A$4,$N43=Listas!$A$5,$N43=Listas!$A$6),"N/A",IF(AND((DAYS360(C43,$C$3))&gt;90,(DAYS360(C43,$C$3))&lt;360),"SI","NO"))</f>
        <v>NO</v>
      </c>
      <c r="P43" s="19">
        <f t="shared" si="1"/>
        <v>0</v>
      </c>
      <c r="Q43" s="18" t="str">
        <f>+IF(OR($N43=Listas!$A$3,$N43=Listas!$A$4,$N43=Listas!$A$5,$N43=Listas!$A$6),"N/A",IF(AND((DAYS360(C43,$C$3))&gt;=360,(DAYS360(C43,$C$3))&lt;=1800),"SI","NO"))</f>
        <v>NO</v>
      </c>
      <c r="R43" s="19">
        <f t="shared" si="2"/>
        <v>0</v>
      </c>
      <c r="S43" s="18" t="str">
        <f>+IF(OR($N43=Listas!$A$3,$N43=Listas!$A$4,$N43=Listas!$A$5,$N43=Listas!$A$6),"N/A",IF(AND((DAYS360(C43,$C$3))&gt;1800,(DAYS360(C43,$C$3))&lt;=3600),"SI","NO"))</f>
        <v>NO</v>
      </c>
      <c r="T43" s="19">
        <f t="shared" si="3"/>
        <v>0</v>
      </c>
      <c r="U43" s="18" t="str">
        <f>+IF(OR($N43=Listas!$A$3,$N43=Listas!$A$4,$N43=Listas!$A$5,$N43=Listas!$A$6),"N/A",IF((DAYS360(C43,$C$3))&gt;3600,"SI","NO"))</f>
        <v>SI</v>
      </c>
      <c r="V43" s="20">
        <f t="shared" si="4"/>
        <v>0.21132439384930549</v>
      </c>
      <c r="W43" s="21">
        <f>+IF(OR($N43=Listas!$A$3,$N43=Listas!$A$4,$N43=Listas!$A$5,$N43=Listas!$A$6),"",P43+R43+T43+V43)</f>
        <v>0.21132439384930549</v>
      </c>
      <c r="X43" s="22"/>
      <c r="Y43" s="19">
        <f t="shared" si="5"/>
        <v>0</v>
      </c>
      <c r="Z43" s="21">
        <f>+IF(OR($N43=Listas!$A$3,$N43=Listas!$A$4,$N43=Listas!$A$5,$N43=Listas!$A$6),"",Y43)</f>
        <v>0</v>
      </c>
      <c r="AA43" s="22"/>
      <c r="AB43" s="23">
        <f>+IF(OR($N43=Listas!$A$3,$N43=Listas!$A$4,$N43=Listas!$A$5,$N43=Listas!$A$6),"",IF(AND(DAYS360(C43,$C$3)&lt;=90,AA43="NO"),0,IF(AND(DAYS360(C43,$C$3)&gt;90,AA43="NO"),$AB$7,0)))</f>
        <v>0</v>
      </c>
      <c r="AC43" s="17"/>
      <c r="AD43" s="22"/>
      <c r="AE43" s="23">
        <f>+IF(OR($N43=Listas!$A$3,$N43=Listas!$A$4,$N43=Listas!$A$5,$N43=Listas!$A$6),"",IF(AND(DAYS360(C43,$C$3)&lt;=90,AD43="SI"),0,IF(AND(DAYS360(C43,$C$3)&gt;90,AD43="SI"),$AE$7,0)))</f>
        <v>0</v>
      </c>
      <c r="AF43" s="17"/>
      <c r="AG43" s="24" t="str">
        <f t="shared" si="8"/>
        <v/>
      </c>
      <c r="AH43" s="22"/>
      <c r="AI43" s="23">
        <f>+IF(OR($N43=Listas!$A$3,$N43=Listas!$A$4,$N43=Listas!$A$5,$N43=Listas!$A$6),"",IF(AND(DAYS360(C43,$C$3)&lt;=90,AH43="SI"),0,IF(AND(DAYS360(C43,$C$3)&gt;90,AH43="SI"),$AI$7,0)))</f>
        <v>0</v>
      </c>
      <c r="AJ43" s="25">
        <f>+IF(OR($N43=Listas!$A$3,$N43=Listas!$A$4,$N43=Listas!$A$5,$N43=Listas!$A$6),"",AB43+AE43+AI43)</f>
        <v>0</v>
      </c>
      <c r="AK43" s="26" t="str">
        <f t="shared" si="9"/>
        <v/>
      </c>
      <c r="AL43" s="27" t="str">
        <f t="shared" si="10"/>
        <v/>
      </c>
      <c r="AM43" s="23">
        <f>+IF(OR($N43=Listas!$A$3,$N43=Listas!$A$4,$N43=Listas!$A$5,$N43=Listas!$A$6),"",IF(AND(DAYS360(C43,$C$3)&lt;=90,AL43="SI"),0,IF(AND(DAYS360(C43,$C$3)&gt;90,AL43="SI"),$AM$7,0)))</f>
        <v>0</v>
      </c>
      <c r="AN43" s="27" t="str">
        <f t="shared" si="11"/>
        <v/>
      </c>
      <c r="AO43" s="23">
        <f>+IF(OR($N43=Listas!$A$3,$N43=Listas!$A$4,$N43=Listas!$A$5,$N43=Listas!$A$6),"",IF(AND(DAYS360(C43,$C$3)&lt;=90,AN43="SI"),0,IF(AND(DAYS360(C43,$C$3)&gt;90,AN43="SI"),$AO$7,0)))</f>
        <v>0</v>
      </c>
      <c r="AP43" s="28">
        <f>+IF(OR($N43=Listas!$A$3,$N43=Listas!$A$4,$N43=Listas!$A$5,$N43=[1]Hoja2!$A$6),"",AM43+AO43)</f>
        <v>0</v>
      </c>
      <c r="AQ43" s="22"/>
      <c r="AR43" s="23">
        <f>+IF(OR($N43=Listas!$A$3,$N43=Listas!$A$4,$N43=Listas!$A$5,$N43=Listas!$A$6),"",IF(AND(DAYS360(C43,$C$3)&lt;=90,AQ43="SI"),0,IF(AND(DAYS360(C43,$C$3)&gt;90,AQ43="SI"),$AR$7,0)))</f>
        <v>0</v>
      </c>
      <c r="AS43" s="22"/>
      <c r="AT43" s="23">
        <f>+IF(OR($N43=Listas!$A$3,$N43=Listas!$A$4,$N43=Listas!$A$5,$N43=Listas!$A$6),"",IF(AND(DAYS360(C43,$C$3)&lt;=90,AS43="SI"),0,IF(AND(DAYS360(C43,$C$3)&gt;90,AS43="SI"),$AT$7,0)))</f>
        <v>0</v>
      </c>
      <c r="AU43" s="21">
        <f>+IF(OR($N43=Listas!$A$3,$N43=Listas!$A$4,$N43=Listas!$A$5,$N43=Listas!$A$6),"",AR43+AT43)</f>
        <v>0</v>
      </c>
      <c r="AV43" s="29">
        <f>+IF(OR($N43=Listas!$A$3,$N43=Listas!$A$4,$N43=Listas!$A$5,$N43=Listas!$A$6),"",W43+Z43+AJ43+AP43+AU43)</f>
        <v>0.21132439384930549</v>
      </c>
      <c r="AW43" s="30">
        <f>+IF(OR($N43=Listas!$A$3,$N43=Listas!$A$4,$N43=Listas!$A$5,$N43=Listas!$A$6),"",K43*(1-AV43))</f>
        <v>0</v>
      </c>
      <c r="AX43" s="30">
        <f>+IF(OR($N43=Listas!$A$3,$N43=Listas!$A$4,$N43=Listas!$A$5,$N43=Listas!$A$6),"",L43*(1-AV43))</f>
        <v>0</v>
      </c>
      <c r="AY43" s="31"/>
      <c r="AZ43" s="32"/>
      <c r="BA43" s="30">
        <f>+IF(OR($N43=Listas!$A$3,$N43=Listas!$A$4,$N43=Listas!$A$5,$N43=Listas!$A$6),"",IF(AV43=0,AW43,(-PV(AY43,AZ43,,AW43,0))))</f>
        <v>0</v>
      </c>
      <c r="BB43" s="30">
        <f>+IF(OR($N43=Listas!$A$3,$N43=Listas!$A$4,$N43=Listas!$A$5,$N43=Listas!$A$6),"",IF(AV43=0,AX43,(-PV(AY43,AZ43,,AX43,0))))</f>
        <v>0</v>
      </c>
      <c r="BC43" s="33">
        <f>++IF(OR($N43=Listas!$A$3,$N43=Listas!$A$4,$N43=Listas!$A$5,$N43=Listas!$A$6),"",K43-BA43)</f>
        <v>0</v>
      </c>
      <c r="BD43" s="33">
        <f>++IF(OR($N43=Listas!$A$3,$N43=Listas!$A$4,$N43=Listas!$A$5,$N43=Listas!$A$6),"",L43-BB43)</f>
        <v>0</v>
      </c>
    </row>
    <row r="44" spans="1:56" x14ac:dyDescent="0.25">
      <c r="A44" s="13"/>
      <c r="B44" s="14"/>
      <c r="C44" s="15"/>
      <c r="D44" s="16"/>
      <c r="E44" s="16"/>
      <c r="F44" s="17"/>
      <c r="G44" s="17"/>
      <c r="H44" s="65">
        <f t="shared" si="0"/>
        <v>0</v>
      </c>
      <c r="I44" s="17"/>
      <c r="J44" s="17"/>
      <c r="K44" s="42">
        <f t="shared" si="6"/>
        <v>0</v>
      </c>
      <c r="L44" s="42">
        <f t="shared" si="6"/>
        <v>0</v>
      </c>
      <c r="M44" s="42">
        <f t="shared" si="7"/>
        <v>0</v>
      </c>
      <c r="N44" s="13"/>
      <c r="O44" s="18" t="str">
        <f>+IF(OR($N44=Listas!$A$3,$N44=Listas!$A$4,$N44=Listas!$A$5,$N44=Listas!$A$6),"N/A",IF(AND((DAYS360(C44,$C$3))&gt;90,(DAYS360(C44,$C$3))&lt;360),"SI","NO"))</f>
        <v>NO</v>
      </c>
      <c r="P44" s="19">
        <f t="shared" si="1"/>
        <v>0</v>
      </c>
      <c r="Q44" s="18" t="str">
        <f>+IF(OR($N44=Listas!$A$3,$N44=Listas!$A$4,$N44=Listas!$A$5,$N44=Listas!$A$6),"N/A",IF(AND((DAYS360(C44,$C$3))&gt;=360,(DAYS360(C44,$C$3))&lt;=1800),"SI","NO"))</f>
        <v>NO</v>
      </c>
      <c r="R44" s="19">
        <f t="shared" si="2"/>
        <v>0</v>
      </c>
      <c r="S44" s="18" t="str">
        <f>+IF(OR($N44=Listas!$A$3,$N44=Listas!$A$4,$N44=Listas!$A$5,$N44=Listas!$A$6),"N/A",IF(AND((DAYS360(C44,$C$3))&gt;1800,(DAYS360(C44,$C$3))&lt;=3600),"SI","NO"))</f>
        <v>NO</v>
      </c>
      <c r="T44" s="19">
        <f t="shared" si="3"/>
        <v>0</v>
      </c>
      <c r="U44" s="18" t="str">
        <f>+IF(OR($N44=Listas!$A$3,$N44=Listas!$A$4,$N44=Listas!$A$5,$N44=Listas!$A$6),"N/A",IF((DAYS360(C44,$C$3))&gt;3600,"SI","NO"))</f>
        <v>SI</v>
      </c>
      <c r="V44" s="20">
        <f t="shared" si="4"/>
        <v>0.21132439384930549</v>
      </c>
      <c r="W44" s="21">
        <f>+IF(OR($N44=Listas!$A$3,$N44=Listas!$A$4,$N44=Listas!$A$5,$N44=Listas!$A$6),"",P44+R44+T44+V44)</f>
        <v>0.21132439384930549</v>
      </c>
      <c r="X44" s="22"/>
      <c r="Y44" s="19">
        <f t="shared" si="5"/>
        <v>0</v>
      </c>
      <c r="Z44" s="21">
        <f>+IF(OR($N44=Listas!$A$3,$N44=Listas!$A$4,$N44=Listas!$A$5,$N44=Listas!$A$6),"",Y44)</f>
        <v>0</v>
      </c>
      <c r="AA44" s="22"/>
      <c r="AB44" s="23">
        <f>+IF(OR($N44=Listas!$A$3,$N44=Listas!$A$4,$N44=Listas!$A$5,$N44=Listas!$A$6),"",IF(AND(DAYS360(C44,$C$3)&lt;=90,AA44="NO"),0,IF(AND(DAYS360(C44,$C$3)&gt;90,AA44="NO"),$AB$7,0)))</f>
        <v>0</v>
      </c>
      <c r="AC44" s="17"/>
      <c r="AD44" s="22"/>
      <c r="AE44" s="23">
        <f>+IF(OR($N44=Listas!$A$3,$N44=Listas!$A$4,$N44=Listas!$A$5,$N44=Listas!$A$6),"",IF(AND(DAYS360(C44,$C$3)&lt;=90,AD44="SI"),0,IF(AND(DAYS360(C44,$C$3)&gt;90,AD44="SI"),$AE$7,0)))</f>
        <v>0</v>
      </c>
      <c r="AF44" s="17"/>
      <c r="AG44" s="24" t="str">
        <f t="shared" si="8"/>
        <v/>
      </c>
      <c r="AH44" s="22"/>
      <c r="AI44" s="23">
        <f>+IF(OR($N44=Listas!$A$3,$N44=Listas!$A$4,$N44=Listas!$A$5,$N44=Listas!$A$6),"",IF(AND(DAYS360(C44,$C$3)&lt;=90,AH44="SI"),0,IF(AND(DAYS360(C44,$C$3)&gt;90,AH44="SI"),$AI$7,0)))</f>
        <v>0</v>
      </c>
      <c r="AJ44" s="25">
        <f>+IF(OR($N44=Listas!$A$3,$N44=Listas!$A$4,$N44=Listas!$A$5,$N44=Listas!$A$6),"",AB44+AE44+AI44)</f>
        <v>0</v>
      </c>
      <c r="AK44" s="26" t="str">
        <f t="shared" si="9"/>
        <v/>
      </c>
      <c r="AL44" s="27" t="str">
        <f t="shared" si="10"/>
        <v/>
      </c>
      <c r="AM44" s="23">
        <f>+IF(OR($N44=Listas!$A$3,$N44=Listas!$A$4,$N44=Listas!$A$5,$N44=Listas!$A$6),"",IF(AND(DAYS360(C44,$C$3)&lt;=90,AL44="SI"),0,IF(AND(DAYS360(C44,$C$3)&gt;90,AL44="SI"),$AM$7,0)))</f>
        <v>0</v>
      </c>
      <c r="AN44" s="27" t="str">
        <f t="shared" si="11"/>
        <v/>
      </c>
      <c r="AO44" s="23">
        <f>+IF(OR($N44=Listas!$A$3,$N44=Listas!$A$4,$N44=Listas!$A$5,$N44=Listas!$A$6),"",IF(AND(DAYS360(C44,$C$3)&lt;=90,AN44="SI"),0,IF(AND(DAYS360(C44,$C$3)&gt;90,AN44="SI"),$AO$7,0)))</f>
        <v>0</v>
      </c>
      <c r="AP44" s="28">
        <f>+IF(OR($N44=Listas!$A$3,$N44=Listas!$A$4,$N44=Listas!$A$5,$N44=[1]Hoja2!$A$6),"",AM44+AO44)</f>
        <v>0</v>
      </c>
      <c r="AQ44" s="22"/>
      <c r="AR44" s="23">
        <f>+IF(OR($N44=Listas!$A$3,$N44=Listas!$A$4,$N44=Listas!$A$5,$N44=Listas!$A$6),"",IF(AND(DAYS360(C44,$C$3)&lt;=90,AQ44="SI"),0,IF(AND(DAYS360(C44,$C$3)&gt;90,AQ44="SI"),$AR$7,0)))</f>
        <v>0</v>
      </c>
      <c r="AS44" s="22"/>
      <c r="AT44" s="23">
        <f>+IF(OR($N44=Listas!$A$3,$N44=Listas!$A$4,$N44=Listas!$A$5,$N44=Listas!$A$6),"",IF(AND(DAYS360(C44,$C$3)&lt;=90,AS44="SI"),0,IF(AND(DAYS360(C44,$C$3)&gt;90,AS44="SI"),$AT$7,0)))</f>
        <v>0</v>
      </c>
      <c r="AU44" s="21">
        <f>+IF(OR($N44=Listas!$A$3,$N44=Listas!$A$4,$N44=Listas!$A$5,$N44=Listas!$A$6),"",AR44+AT44)</f>
        <v>0</v>
      </c>
      <c r="AV44" s="29">
        <f>+IF(OR($N44=Listas!$A$3,$N44=Listas!$A$4,$N44=Listas!$A$5,$N44=Listas!$A$6),"",W44+Z44+AJ44+AP44+AU44)</f>
        <v>0.21132439384930549</v>
      </c>
      <c r="AW44" s="30">
        <f>+IF(OR($N44=Listas!$A$3,$N44=Listas!$A$4,$N44=Listas!$A$5,$N44=Listas!$A$6),"",K44*(1-AV44))</f>
        <v>0</v>
      </c>
      <c r="AX44" s="30">
        <f>+IF(OR($N44=Listas!$A$3,$N44=Listas!$A$4,$N44=Listas!$A$5,$N44=Listas!$A$6),"",L44*(1-AV44))</f>
        <v>0</v>
      </c>
      <c r="AY44" s="31"/>
      <c r="AZ44" s="32"/>
      <c r="BA44" s="30">
        <f>+IF(OR($N44=Listas!$A$3,$N44=Listas!$A$4,$N44=Listas!$A$5,$N44=Listas!$A$6),"",IF(AV44=0,AW44,(-PV(AY44,AZ44,,AW44,0))))</f>
        <v>0</v>
      </c>
      <c r="BB44" s="30">
        <f>+IF(OR($N44=Listas!$A$3,$N44=Listas!$A$4,$N44=Listas!$A$5,$N44=Listas!$A$6),"",IF(AV44=0,AX44,(-PV(AY44,AZ44,,AX44,0))))</f>
        <v>0</v>
      </c>
      <c r="BC44" s="33">
        <f>++IF(OR($N44=Listas!$A$3,$N44=Listas!$A$4,$N44=Listas!$A$5,$N44=Listas!$A$6),"",K44-BA44)</f>
        <v>0</v>
      </c>
      <c r="BD44" s="33">
        <f>++IF(OR($N44=Listas!$A$3,$N44=Listas!$A$4,$N44=Listas!$A$5,$N44=Listas!$A$6),"",L44-BB44)</f>
        <v>0</v>
      </c>
    </row>
    <row r="45" spans="1:56" x14ac:dyDescent="0.25">
      <c r="A45" s="13"/>
      <c r="B45" s="14"/>
      <c r="C45" s="15"/>
      <c r="D45" s="16"/>
      <c r="E45" s="16"/>
      <c r="F45" s="17"/>
      <c r="G45" s="17"/>
      <c r="H45" s="65">
        <f t="shared" si="0"/>
        <v>0</v>
      </c>
      <c r="I45" s="17"/>
      <c r="J45" s="17"/>
      <c r="K45" s="42">
        <f t="shared" si="6"/>
        <v>0</v>
      </c>
      <c r="L45" s="42">
        <f t="shared" si="6"/>
        <v>0</v>
      </c>
      <c r="M45" s="42">
        <f t="shared" si="7"/>
        <v>0</v>
      </c>
      <c r="N45" s="13"/>
      <c r="O45" s="18" t="str">
        <f>+IF(OR($N45=Listas!$A$3,$N45=Listas!$A$4,$N45=Listas!$A$5,$N45=Listas!$A$6),"N/A",IF(AND((DAYS360(C45,$C$3))&gt;90,(DAYS360(C45,$C$3))&lt;360),"SI","NO"))</f>
        <v>NO</v>
      </c>
      <c r="P45" s="19">
        <f t="shared" si="1"/>
        <v>0</v>
      </c>
      <c r="Q45" s="18" t="str">
        <f>+IF(OR($N45=Listas!$A$3,$N45=Listas!$A$4,$N45=Listas!$A$5,$N45=Listas!$A$6),"N/A",IF(AND((DAYS360(C45,$C$3))&gt;=360,(DAYS360(C45,$C$3))&lt;=1800),"SI","NO"))</f>
        <v>NO</v>
      </c>
      <c r="R45" s="19">
        <f t="shared" si="2"/>
        <v>0</v>
      </c>
      <c r="S45" s="18" t="str">
        <f>+IF(OR($N45=Listas!$A$3,$N45=Listas!$A$4,$N45=Listas!$A$5,$N45=Listas!$A$6),"N/A",IF(AND((DAYS360(C45,$C$3))&gt;1800,(DAYS360(C45,$C$3))&lt;=3600),"SI","NO"))</f>
        <v>NO</v>
      </c>
      <c r="T45" s="19">
        <f t="shared" si="3"/>
        <v>0</v>
      </c>
      <c r="U45" s="18" t="str">
        <f>+IF(OR($N45=Listas!$A$3,$N45=Listas!$A$4,$N45=Listas!$A$5,$N45=Listas!$A$6),"N/A",IF((DAYS360(C45,$C$3))&gt;3600,"SI","NO"))</f>
        <v>SI</v>
      </c>
      <c r="V45" s="20">
        <f t="shared" si="4"/>
        <v>0.21132439384930549</v>
      </c>
      <c r="W45" s="21">
        <f>+IF(OR($N45=Listas!$A$3,$N45=Listas!$A$4,$N45=Listas!$A$5,$N45=Listas!$A$6),"",P45+R45+T45+V45)</f>
        <v>0.21132439384930549</v>
      </c>
      <c r="X45" s="22"/>
      <c r="Y45" s="19">
        <f t="shared" si="5"/>
        <v>0</v>
      </c>
      <c r="Z45" s="21">
        <f>+IF(OR($N45=Listas!$A$3,$N45=Listas!$A$4,$N45=Listas!$A$5,$N45=Listas!$A$6),"",Y45)</f>
        <v>0</v>
      </c>
      <c r="AA45" s="22"/>
      <c r="AB45" s="23">
        <f>+IF(OR($N45=Listas!$A$3,$N45=Listas!$A$4,$N45=Listas!$A$5,$N45=Listas!$A$6),"",IF(AND(DAYS360(C45,$C$3)&lt;=90,AA45="NO"),0,IF(AND(DAYS360(C45,$C$3)&gt;90,AA45="NO"),$AB$7,0)))</f>
        <v>0</v>
      </c>
      <c r="AC45" s="17"/>
      <c r="AD45" s="22"/>
      <c r="AE45" s="23">
        <f>+IF(OR($N45=Listas!$A$3,$N45=Listas!$A$4,$N45=Listas!$A$5,$N45=Listas!$A$6),"",IF(AND(DAYS360(C45,$C$3)&lt;=90,AD45="SI"),0,IF(AND(DAYS360(C45,$C$3)&gt;90,AD45="SI"),$AE$7,0)))</f>
        <v>0</v>
      </c>
      <c r="AF45" s="17"/>
      <c r="AG45" s="24" t="str">
        <f t="shared" si="8"/>
        <v/>
      </c>
      <c r="AH45" s="22"/>
      <c r="AI45" s="23">
        <f>+IF(OR($N45=Listas!$A$3,$N45=Listas!$A$4,$N45=Listas!$A$5,$N45=Listas!$A$6),"",IF(AND(DAYS360(C45,$C$3)&lt;=90,AH45="SI"),0,IF(AND(DAYS360(C45,$C$3)&gt;90,AH45="SI"),$AI$7,0)))</f>
        <v>0</v>
      </c>
      <c r="AJ45" s="25">
        <f>+IF(OR($N45=Listas!$A$3,$N45=Listas!$A$4,$N45=Listas!$A$5,$N45=Listas!$A$6),"",AB45+AE45+AI45)</f>
        <v>0</v>
      </c>
      <c r="AK45" s="26" t="str">
        <f t="shared" si="9"/>
        <v/>
      </c>
      <c r="AL45" s="27" t="str">
        <f t="shared" si="10"/>
        <v/>
      </c>
      <c r="AM45" s="23">
        <f>+IF(OR($N45=Listas!$A$3,$N45=Listas!$A$4,$N45=Listas!$A$5,$N45=Listas!$A$6),"",IF(AND(DAYS360(C45,$C$3)&lt;=90,AL45="SI"),0,IF(AND(DAYS360(C45,$C$3)&gt;90,AL45="SI"),$AM$7,0)))</f>
        <v>0</v>
      </c>
      <c r="AN45" s="27" t="str">
        <f t="shared" si="11"/>
        <v/>
      </c>
      <c r="AO45" s="23">
        <f>+IF(OR($N45=Listas!$A$3,$N45=Listas!$A$4,$N45=Listas!$A$5,$N45=Listas!$A$6),"",IF(AND(DAYS360(C45,$C$3)&lt;=90,AN45="SI"),0,IF(AND(DAYS360(C45,$C$3)&gt;90,AN45="SI"),$AO$7,0)))</f>
        <v>0</v>
      </c>
      <c r="AP45" s="28">
        <f>+IF(OR($N45=Listas!$A$3,$N45=Listas!$A$4,$N45=Listas!$A$5,$N45=[1]Hoja2!$A$6),"",AM45+AO45)</f>
        <v>0</v>
      </c>
      <c r="AQ45" s="22"/>
      <c r="AR45" s="23">
        <f>+IF(OR($N45=Listas!$A$3,$N45=Listas!$A$4,$N45=Listas!$A$5,$N45=Listas!$A$6),"",IF(AND(DAYS360(C45,$C$3)&lt;=90,AQ45="SI"),0,IF(AND(DAYS360(C45,$C$3)&gt;90,AQ45="SI"),$AR$7,0)))</f>
        <v>0</v>
      </c>
      <c r="AS45" s="22"/>
      <c r="AT45" s="23">
        <f>+IF(OR($N45=Listas!$A$3,$N45=Listas!$A$4,$N45=Listas!$A$5,$N45=Listas!$A$6),"",IF(AND(DAYS360(C45,$C$3)&lt;=90,AS45="SI"),0,IF(AND(DAYS360(C45,$C$3)&gt;90,AS45="SI"),$AT$7,0)))</f>
        <v>0</v>
      </c>
      <c r="AU45" s="21">
        <f>+IF(OR($N45=Listas!$A$3,$N45=Listas!$A$4,$N45=Listas!$A$5,$N45=Listas!$A$6),"",AR45+AT45)</f>
        <v>0</v>
      </c>
      <c r="AV45" s="29">
        <f>+IF(OR($N45=Listas!$A$3,$N45=Listas!$A$4,$N45=Listas!$A$5,$N45=Listas!$A$6),"",W45+Z45+AJ45+AP45+AU45)</f>
        <v>0.21132439384930549</v>
      </c>
      <c r="AW45" s="30">
        <f>+IF(OR($N45=Listas!$A$3,$N45=Listas!$A$4,$N45=Listas!$A$5,$N45=Listas!$A$6),"",K45*(1-AV45))</f>
        <v>0</v>
      </c>
      <c r="AX45" s="30">
        <f>+IF(OR($N45=Listas!$A$3,$N45=Listas!$A$4,$N45=Listas!$A$5,$N45=Listas!$A$6),"",L45*(1-AV45))</f>
        <v>0</v>
      </c>
      <c r="AY45" s="31"/>
      <c r="AZ45" s="32"/>
      <c r="BA45" s="30">
        <f>+IF(OR($N45=Listas!$A$3,$N45=Listas!$A$4,$N45=Listas!$A$5,$N45=Listas!$A$6),"",IF(AV45=0,AW45,(-PV(AY45,AZ45,,AW45,0))))</f>
        <v>0</v>
      </c>
      <c r="BB45" s="30">
        <f>+IF(OR($N45=Listas!$A$3,$N45=Listas!$A$4,$N45=Listas!$A$5,$N45=Listas!$A$6),"",IF(AV45=0,AX45,(-PV(AY45,AZ45,,AX45,0))))</f>
        <v>0</v>
      </c>
      <c r="BC45" s="33">
        <f>++IF(OR($N45=Listas!$A$3,$N45=Listas!$A$4,$N45=Listas!$A$5,$N45=Listas!$A$6),"",K45-BA45)</f>
        <v>0</v>
      </c>
      <c r="BD45" s="33">
        <f>++IF(OR($N45=Listas!$A$3,$N45=Listas!$A$4,$N45=Listas!$A$5,$N45=Listas!$A$6),"",L45-BB45)</f>
        <v>0</v>
      </c>
    </row>
    <row r="46" spans="1:56" x14ac:dyDescent="0.25">
      <c r="A46" s="13"/>
      <c r="B46" s="14"/>
      <c r="C46" s="15"/>
      <c r="D46" s="16"/>
      <c r="E46" s="16"/>
      <c r="F46" s="17"/>
      <c r="G46" s="17"/>
      <c r="H46" s="65">
        <f t="shared" si="0"/>
        <v>0</v>
      </c>
      <c r="I46" s="17"/>
      <c r="J46" s="17"/>
      <c r="K46" s="42">
        <f t="shared" si="6"/>
        <v>0</v>
      </c>
      <c r="L46" s="42">
        <f t="shared" si="6"/>
        <v>0</v>
      </c>
      <c r="M46" s="42">
        <f t="shared" si="7"/>
        <v>0</v>
      </c>
      <c r="N46" s="13"/>
      <c r="O46" s="18" t="str">
        <f>+IF(OR($N46=Listas!$A$3,$N46=Listas!$A$4,$N46=Listas!$A$5,$N46=Listas!$A$6),"N/A",IF(AND((DAYS360(C46,$C$3))&gt;90,(DAYS360(C46,$C$3))&lt;360),"SI","NO"))</f>
        <v>NO</v>
      </c>
      <c r="P46" s="19">
        <f t="shared" si="1"/>
        <v>0</v>
      </c>
      <c r="Q46" s="18" t="str">
        <f>+IF(OR($N46=Listas!$A$3,$N46=Listas!$A$4,$N46=Listas!$A$5,$N46=Listas!$A$6),"N/A",IF(AND((DAYS360(C46,$C$3))&gt;=360,(DAYS360(C46,$C$3))&lt;=1800),"SI","NO"))</f>
        <v>NO</v>
      </c>
      <c r="R46" s="19">
        <f t="shared" si="2"/>
        <v>0</v>
      </c>
      <c r="S46" s="18" t="str">
        <f>+IF(OR($N46=Listas!$A$3,$N46=Listas!$A$4,$N46=Listas!$A$5,$N46=Listas!$A$6),"N/A",IF(AND((DAYS360(C46,$C$3))&gt;1800,(DAYS360(C46,$C$3))&lt;=3600),"SI","NO"))</f>
        <v>NO</v>
      </c>
      <c r="T46" s="19">
        <f t="shared" si="3"/>
        <v>0</v>
      </c>
      <c r="U46" s="18" t="str">
        <f>+IF(OR($N46=Listas!$A$3,$N46=Listas!$A$4,$N46=Listas!$A$5,$N46=Listas!$A$6),"N/A",IF((DAYS360(C46,$C$3))&gt;3600,"SI","NO"))</f>
        <v>SI</v>
      </c>
      <c r="V46" s="20">
        <f t="shared" si="4"/>
        <v>0.21132439384930549</v>
      </c>
      <c r="W46" s="21">
        <f>+IF(OR($N46=Listas!$A$3,$N46=Listas!$A$4,$N46=Listas!$A$5,$N46=Listas!$A$6),"",P46+R46+T46+V46)</f>
        <v>0.21132439384930549</v>
      </c>
      <c r="X46" s="22"/>
      <c r="Y46" s="19">
        <f t="shared" si="5"/>
        <v>0</v>
      </c>
      <c r="Z46" s="21">
        <f>+IF(OR($N46=Listas!$A$3,$N46=Listas!$A$4,$N46=Listas!$A$5,$N46=Listas!$A$6),"",Y46)</f>
        <v>0</v>
      </c>
      <c r="AA46" s="22"/>
      <c r="AB46" s="23">
        <f>+IF(OR($N46=Listas!$A$3,$N46=Listas!$A$4,$N46=Listas!$A$5,$N46=Listas!$A$6),"",IF(AND(DAYS360(C46,$C$3)&lt;=90,AA46="NO"),0,IF(AND(DAYS360(C46,$C$3)&gt;90,AA46="NO"),$AB$7,0)))</f>
        <v>0</v>
      </c>
      <c r="AC46" s="17"/>
      <c r="AD46" s="22"/>
      <c r="AE46" s="23">
        <f>+IF(OR($N46=Listas!$A$3,$N46=Listas!$A$4,$N46=Listas!$A$5,$N46=Listas!$A$6),"",IF(AND(DAYS360(C46,$C$3)&lt;=90,AD46="SI"),0,IF(AND(DAYS360(C46,$C$3)&gt;90,AD46="SI"),$AE$7,0)))</f>
        <v>0</v>
      </c>
      <c r="AF46" s="17"/>
      <c r="AG46" s="24" t="str">
        <f t="shared" si="8"/>
        <v/>
      </c>
      <c r="AH46" s="22"/>
      <c r="AI46" s="23">
        <f>+IF(OR($N46=Listas!$A$3,$N46=Listas!$A$4,$N46=Listas!$A$5,$N46=Listas!$A$6),"",IF(AND(DAYS360(C46,$C$3)&lt;=90,AH46="SI"),0,IF(AND(DAYS360(C46,$C$3)&gt;90,AH46="SI"),$AI$7,0)))</f>
        <v>0</v>
      </c>
      <c r="AJ46" s="25">
        <f>+IF(OR($N46=Listas!$A$3,$N46=Listas!$A$4,$N46=Listas!$A$5,$N46=Listas!$A$6),"",AB46+AE46+AI46)</f>
        <v>0</v>
      </c>
      <c r="AK46" s="26" t="str">
        <f t="shared" si="9"/>
        <v/>
      </c>
      <c r="AL46" s="27" t="str">
        <f t="shared" si="10"/>
        <v/>
      </c>
      <c r="AM46" s="23">
        <f>+IF(OR($N46=Listas!$A$3,$N46=Listas!$A$4,$N46=Listas!$A$5,$N46=Listas!$A$6),"",IF(AND(DAYS360(C46,$C$3)&lt;=90,AL46="SI"),0,IF(AND(DAYS360(C46,$C$3)&gt;90,AL46="SI"),$AM$7,0)))</f>
        <v>0</v>
      </c>
      <c r="AN46" s="27" t="str">
        <f t="shared" si="11"/>
        <v/>
      </c>
      <c r="AO46" s="23">
        <f>+IF(OR($N46=Listas!$A$3,$N46=Listas!$A$4,$N46=Listas!$A$5,$N46=Listas!$A$6),"",IF(AND(DAYS360(C46,$C$3)&lt;=90,AN46="SI"),0,IF(AND(DAYS360(C46,$C$3)&gt;90,AN46="SI"),$AO$7,0)))</f>
        <v>0</v>
      </c>
      <c r="AP46" s="28">
        <f>+IF(OR($N46=Listas!$A$3,$N46=Listas!$A$4,$N46=Listas!$A$5,$N46=[1]Hoja2!$A$6),"",AM46+AO46)</f>
        <v>0</v>
      </c>
      <c r="AQ46" s="22"/>
      <c r="AR46" s="23">
        <f>+IF(OR($N46=Listas!$A$3,$N46=Listas!$A$4,$N46=Listas!$A$5,$N46=Listas!$A$6),"",IF(AND(DAYS360(C46,$C$3)&lt;=90,AQ46="SI"),0,IF(AND(DAYS360(C46,$C$3)&gt;90,AQ46="SI"),$AR$7,0)))</f>
        <v>0</v>
      </c>
      <c r="AS46" s="22"/>
      <c r="AT46" s="23">
        <f>+IF(OR($N46=Listas!$A$3,$N46=Listas!$A$4,$N46=Listas!$A$5,$N46=Listas!$A$6),"",IF(AND(DAYS360(C46,$C$3)&lt;=90,AS46="SI"),0,IF(AND(DAYS360(C46,$C$3)&gt;90,AS46="SI"),$AT$7,0)))</f>
        <v>0</v>
      </c>
      <c r="AU46" s="21">
        <f>+IF(OR($N46=Listas!$A$3,$N46=Listas!$A$4,$N46=Listas!$A$5,$N46=Listas!$A$6),"",AR46+AT46)</f>
        <v>0</v>
      </c>
      <c r="AV46" s="29">
        <f>+IF(OR($N46=Listas!$A$3,$N46=Listas!$A$4,$N46=Listas!$A$5,$N46=Listas!$A$6),"",W46+Z46+AJ46+AP46+AU46)</f>
        <v>0.21132439384930549</v>
      </c>
      <c r="AW46" s="30">
        <f>+IF(OR($N46=Listas!$A$3,$N46=Listas!$A$4,$N46=Listas!$A$5,$N46=Listas!$A$6),"",K46*(1-AV46))</f>
        <v>0</v>
      </c>
      <c r="AX46" s="30">
        <f>+IF(OR($N46=Listas!$A$3,$N46=Listas!$A$4,$N46=Listas!$A$5,$N46=Listas!$A$6),"",L46*(1-AV46))</f>
        <v>0</v>
      </c>
      <c r="AY46" s="31"/>
      <c r="AZ46" s="32"/>
      <c r="BA46" s="30">
        <f>+IF(OR($N46=Listas!$A$3,$N46=Listas!$A$4,$N46=Listas!$A$5,$N46=Listas!$A$6),"",IF(AV46=0,AW46,(-PV(AY46,AZ46,,AW46,0))))</f>
        <v>0</v>
      </c>
      <c r="BB46" s="30">
        <f>+IF(OR($N46=Listas!$A$3,$N46=Listas!$A$4,$N46=Listas!$A$5,$N46=Listas!$A$6),"",IF(AV46=0,AX46,(-PV(AY46,AZ46,,AX46,0))))</f>
        <v>0</v>
      </c>
      <c r="BC46" s="33">
        <f>++IF(OR($N46=Listas!$A$3,$N46=Listas!$A$4,$N46=Listas!$A$5,$N46=Listas!$A$6),"",K46-BA46)</f>
        <v>0</v>
      </c>
      <c r="BD46" s="33">
        <f>++IF(OR($N46=Listas!$A$3,$N46=Listas!$A$4,$N46=Listas!$A$5,$N46=Listas!$A$6),"",L46-BB46)</f>
        <v>0</v>
      </c>
    </row>
    <row r="47" spans="1:56" x14ac:dyDescent="0.25">
      <c r="A47" s="13"/>
      <c r="B47" s="14"/>
      <c r="C47" s="15"/>
      <c r="D47" s="16"/>
      <c r="E47" s="16"/>
      <c r="F47" s="17"/>
      <c r="G47" s="17"/>
      <c r="H47" s="65">
        <f t="shared" si="0"/>
        <v>0</v>
      </c>
      <c r="I47" s="17"/>
      <c r="J47" s="17"/>
      <c r="K47" s="42">
        <f t="shared" si="6"/>
        <v>0</v>
      </c>
      <c r="L47" s="42">
        <f t="shared" si="6"/>
        <v>0</v>
      </c>
      <c r="M47" s="42">
        <f t="shared" si="7"/>
        <v>0</v>
      </c>
      <c r="N47" s="13"/>
      <c r="O47" s="18" t="str">
        <f>+IF(OR($N47=Listas!$A$3,$N47=Listas!$A$4,$N47=Listas!$A$5,$N47=Listas!$A$6),"N/A",IF(AND((DAYS360(C47,$C$3))&gt;90,(DAYS360(C47,$C$3))&lt;360),"SI","NO"))</f>
        <v>NO</v>
      </c>
      <c r="P47" s="19">
        <f t="shared" si="1"/>
        <v>0</v>
      </c>
      <c r="Q47" s="18" t="str">
        <f>+IF(OR($N47=Listas!$A$3,$N47=Listas!$A$4,$N47=Listas!$A$5,$N47=Listas!$A$6),"N/A",IF(AND((DAYS360(C47,$C$3))&gt;=360,(DAYS360(C47,$C$3))&lt;=1800),"SI","NO"))</f>
        <v>NO</v>
      </c>
      <c r="R47" s="19">
        <f t="shared" si="2"/>
        <v>0</v>
      </c>
      <c r="S47" s="18" t="str">
        <f>+IF(OR($N47=Listas!$A$3,$N47=Listas!$A$4,$N47=Listas!$A$5,$N47=Listas!$A$6),"N/A",IF(AND((DAYS360(C47,$C$3))&gt;1800,(DAYS360(C47,$C$3))&lt;=3600),"SI","NO"))</f>
        <v>NO</v>
      </c>
      <c r="T47" s="19">
        <f t="shared" si="3"/>
        <v>0</v>
      </c>
      <c r="U47" s="18" t="str">
        <f>+IF(OR($N47=Listas!$A$3,$N47=Listas!$A$4,$N47=Listas!$A$5,$N47=Listas!$A$6),"N/A",IF((DAYS360(C47,$C$3))&gt;3600,"SI","NO"))</f>
        <v>SI</v>
      </c>
      <c r="V47" s="20">
        <f t="shared" si="4"/>
        <v>0.21132439384930549</v>
      </c>
      <c r="W47" s="21">
        <f>+IF(OR($N47=Listas!$A$3,$N47=Listas!$A$4,$N47=Listas!$A$5,$N47=Listas!$A$6),"",P47+R47+T47+V47)</f>
        <v>0.21132439384930549</v>
      </c>
      <c r="X47" s="22"/>
      <c r="Y47" s="19">
        <f t="shared" si="5"/>
        <v>0</v>
      </c>
      <c r="Z47" s="21">
        <f>+IF(OR($N47=Listas!$A$3,$N47=Listas!$A$4,$N47=Listas!$A$5,$N47=Listas!$A$6),"",Y47)</f>
        <v>0</v>
      </c>
      <c r="AA47" s="22"/>
      <c r="AB47" s="23">
        <f>+IF(OR($N47=Listas!$A$3,$N47=Listas!$A$4,$N47=Listas!$A$5,$N47=Listas!$A$6),"",IF(AND(DAYS360(C47,$C$3)&lt;=90,AA47="NO"),0,IF(AND(DAYS360(C47,$C$3)&gt;90,AA47="NO"),$AB$7,0)))</f>
        <v>0</v>
      </c>
      <c r="AC47" s="17"/>
      <c r="AD47" s="22"/>
      <c r="AE47" s="23">
        <f>+IF(OR($N47=Listas!$A$3,$N47=Listas!$A$4,$N47=Listas!$A$5,$N47=Listas!$A$6),"",IF(AND(DAYS360(C47,$C$3)&lt;=90,AD47="SI"),0,IF(AND(DAYS360(C47,$C$3)&gt;90,AD47="SI"),$AE$7,0)))</f>
        <v>0</v>
      </c>
      <c r="AF47" s="17"/>
      <c r="AG47" s="24" t="str">
        <f t="shared" si="8"/>
        <v/>
      </c>
      <c r="AH47" s="22"/>
      <c r="AI47" s="23">
        <f>+IF(OR($N47=Listas!$A$3,$N47=Listas!$A$4,$N47=Listas!$A$5,$N47=Listas!$A$6),"",IF(AND(DAYS360(C47,$C$3)&lt;=90,AH47="SI"),0,IF(AND(DAYS360(C47,$C$3)&gt;90,AH47="SI"),$AI$7,0)))</f>
        <v>0</v>
      </c>
      <c r="AJ47" s="25">
        <f>+IF(OR($N47=Listas!$A$3,$N47=Listas!$A$4,$N47=Listas!$A$5,$N47=Listas!$A$6),"",AB47+AE47+AI47)</f>
        <v>0</v>
      </c>
      <c r="AK47" s="26" t="str">
        <f t="shared" si="9"/>
        <v/>
      </c>
      <c r="AL47" s="27" t="str">
        <f t="shared" si="10"/>
        <v/>
      </c>
      <c r="AM47" s="23">
        <f>+IF(OR($N47=Listas!$A$3,$N47=Listas!$A$4,$N47=Listas!$A$5,$N47=Listas!$A$6),"",IF(AND(DAYS360(C47,$C$3)&lt;=90,AL47="SI"),0,IF(AND(DAYS360(C47,$C$3)&gt;90,AL47="SI"),$AM$7,0)))</f>
        <v>0</v>
      </c>
      <c r="AN47" s="27" t="str">
        <f t="shared" si="11"/>
        <v/>
      </c>
      <c r="AO47" s="23">
        <f>+IF(OR($N47=Listas!$A$3,$N47=Listas!$A$4,$N47=Listas!$A$5,$N47=Listas!$A$6),"",IF(AND(DAYS360(C47,$C$3)&lt;=90,AN47="SI"),0,IF(AND(DAYS360(C47,$C$3)&gt;90,AN47="SI"),$AO$7,0)))</f>
        <v>0</v>
      </c>
      <c r="AP47" s="28">
        <f>+IF(OR($N47=Listas!$A$3,$N47=Listas!$A$4,$N47=Listas!$A$5,$N47=[1]Hoja2!$A$6),"",AM47+AO47)</f>
        <v>0</v>
      </c>
      <c r="AQ47" s="22"/>
      <c r="AR47" s="23">
        <f>+IF(OR($N47=Listas!$A$3,$N47=Listas!$A$4,$N47=Listas!$A$5,$N47=Listas!$A$6),"",IF(AND(DAYS360(C47,$C$3)&lt;=90,AQ47="SI"),0,IF(AND(DAYS360(C47,$C$3)&gt;90,AQ47="SI"),$AR$7,0)))</f>
        <v>0</v>
      </c>
      <c r="AS47" s="22"/>
      <c r="AT47" s="23">
        <f>+IF(OR($N47=Listas!$A$3,$N47=Listas!$A$4,$N47=Listas!$A$5,$N47=Listas!$A$6),"",IF(AND(DAYS360(C47,$C$3)&lt;=90,AS47="SI"),0,IF(AND(DAYS360(C47,$C$3)&gt;90,AS47="SI"),$AT$7,0)))</f>
        <v>0</v>
      </c>
      <c r="AU47" s="21">
        <f>+IF(OR($N47=Listas!$A$3,$N47=Listas!$A$4,$N47=Listas!$A$5,$N47=Listas!$A$6),"",AR47+AT47)</f>
        <v>0</v>
      </c>
      <c r="AV47" s="29">
        <f>+IF(OR($N47=Listas!$A$3,$N47=Listas!$A$4,$N47=Listas!$A$5,$N47=Listas!$A$6),"",W47+Z47+AJ47+AP47+AU47)</f>
        <v>0.21132439384930549</v>
      </c>
      <c r="AW47" s="30">
        <f>+IF(OR($N47=Listas!$A$3,$N47=Listas!$A$4,$N47=Listas!$A$5,$N47=Listas!$A$6),"",K47*(1-AV47))</f>
        <v>0</v>
      </c>
      <c r="AX47" s="30">
        <f>+IF(OR($N47=Listas!$A$3,$N47=Listas!$A$4,$N47=Listas!$A$5,$N47=Listas!$A$6),"",L47*(1-AV47))</f>
        <v>0</v>
      </c>
      <c r="AY47" s="31"/>
      <c r="AZ47" s="32"/>
      <c r="BA47" s="30">
        <f>+IF(OR($N47=Listas!$A$3,$N47=Listas!$A$4,$N47=Listas!$A$5,$N47=Listas!$A$6),"",IF(AV47=0,AW47,(-PV(AY47,AZ47,,AW47,0))))</f>
        <v>0</v>
      </c>
      <c r="BB47" s="30">
        <f>+IF(OR($N47=Listas!$A$3,$N47=Listas!$A$4,$N47=Listas!$A$5,$N47=Listas!$A$6),"",IF(AV47=0,AX47,(-PV(AY47,AZ47,,AX47,0))))</f>
        <v>0</v>
      </c>
      <c r="BC47" s="33">
        <f>++IF(OR($N47=Listas!$A$3,$N47=Listas!$A$4,$N47=Listas!$A$5,$N47=Listas!$A$6),"",K47-BA47)</f>
        <v>0</v>
      </c>
      <c r="BD47" s="33">
        <f>++IF(OR($N47=Listas!$A$3,$N47=Listas!$A$4,$N47=Listas!$A$5,$N47=Listas!$A$6),"",L47-BB47)</f>
        <v>0</v>
      </c>
    </row>
    <row r="48" spans="1:56" x14ac:dyDescent="0.25">
      <c r="A48" s="13"/>
      <c r="B48" s="14"/>
      <c r="C48" s="15"/>
      <c r="D48" s="16"/>
      <c r="E48" s="16"/>
      <c r="F48" s="17"/>
      <c r="G48" s="17"/>
      <c r="H48" s="65">
        <f t="shared" si="0"/>
        <v>0</v>
      </c>
      <c r="I48" s="17"/>
      <c r="J48" s="17"/>
      <c r="K48" s="42">
        <f t="shared" si="6"/>
        <v>0</v>
      </c>
      <c r="L48" s="42">
        <f t="shared" si="6"/>
        <v>0</v>
      </c>
      <c r="M48" s="42">
        <f t="shared" si="7"/>
        <v>0</v>
      </c>
      <c r="N48" s="13"/>
      <c r="O48" s="18" t="str">
        <f>+IF(OR($N48=Listas!$A$3,$N48=Listas!$A$4,$N48=Listas!$A$5,$N48=Listas!$A$6),"N/A",IF(AND((DAYS360(C48,$C$3))&gt;90,(DAYS360(C48,$C$3))&lt;360),"SI","NO"))</f>
        <v>NO</v>
      </c>
      <c r="P48" s="19">
        <f t="shared" si="1"/>
        <v>0</v>
      </c>
      <c r="Q48" s="18" t="str">
        <f>+IF(OR($N48=Listas!$A$3,$N48=Listas!$A$4,$N48=Listas!$A$5,$N48=Listas!$A$6),"N/A",IF(AND((DAYS360(C48,$C$3))&gt;=360,(DAYS360(C48,$C$3))&lt;=1800),"SI","NO"))</f>
        <v>NO</v>
      </c>
      <c r="R48" s="19">
        <f t="shared" si="2"/>
        <v>0</v>
      </c>
      <c r="S48" s="18" t="str">
        <f>+IF(OR($N48=Listas!$A$3,$N48=Listas!$A$4,$N48=Listas!$A$5,$N48=Listas!$A$6),"N/A",IF(AND((DAYS360(C48,$C$3))&gt;1800,(DAYS360(C48,$C$3))&lt;=3600),"SI","NO"))</f>
        <v>NO</v>
      </c>
      <c r="T48" s="19">
        <f t="shared" si="3"/>
        <v>0</v>
      </c>
      <c r="U48" s="18" t="str">
        <f>+IF(OR($N48=Listas!$A$3,$N48=Listas!$A$4,$N48=Listas!$A$5,$N48=Listas!$A$6),"N/A",IF((DAYS360(C48,$C$3))&gt;3600,"SI","NO"))</f>
        <v>SI</v>
      </c>
      <c r="V48" s="20">
        <f t="shared" si="4"/>
        <v>0.21132439384930549</v>
      </c>
      <c r="W48" s="21">
        <f>+IF(OR($N48=Listas!$A$3,$N48=Listas!$A$4,$N48=Listas!$A$5,$N48=Listas!$A$6),"",P48+R48+T48+V48)</f>
        <v>0.21132439384930549</v>
      </c>
      <c r="X48" s="22"/>
      <c r="Y48" s="19">
        <f t="shared" si="5"/>
        <v>0</v>
      </c>
      <c r="Z48" s="21">
        <f>+IF(OR($N48=Listas!$A$3,$N48=Listas!$A$4,$N48=Listas!$A$5,$N48=Listas!$A$6),"",Y48)</f>
        <v>0</v>
      </c>
      <c r="AA48" s="22"/>
      <c r="AB48" s="23">
        <f>+IF(OR($N48=Listas!$A$3,$N48=Listas!$A$4,$N48=Listas!$A$5,$N48=Listas!$A$6),"",IF(AND(DAYS360(C48,$C$3)&lt;=90,AA48="NO"),0,IF(AND(DAYS360(C48,$C$3)&gt;90,AA48="NO"),$AB$7,0)))</f>
        <v>0</v>
      </c>
      <c r="AC48" s="17"/>
      <c r="AD48" s="22"/>
      <c r="AE48" s="23">
        <f>+IF(OR($N48=Listas!$A$3,$N48=Listas!$A$4,$N48=Listas!$A$5,$N48=Listas!$A$6),"",IF(AND(DAYS360(C48,$C$3)&lt;=90,AD48="SI"),0,IF(AND(DAYS360(C48,$C$3)&gt;90,AD48="SI"),$AE$7,0)))</f>
        <v>0</v>
      </c>
      <c r="AF48" s="17"/>
      <c r="AG48" s="24" t="str">
        <f t="shared" si="8"/>
        <v/>
      </c>
      <c r="AH48" s="22"/>
      <c r="AI48" s="23">
        <f>+IF(OR($N48=Listas!$A$3,$N48=Listas!$A$4,$N48=Listas!$A$5,$N48=Listas!$A$6),"",IF(AND(DAYS360(C48,$C$3)&lt;=90,AH48="SI"),0,IF(AND(DAYS360(C48,$C$3)&gt;90,AH48="SI"),$AI$7,0)))</f>
        <v>0</v>
      </c>
      <c r="AJ48" s="25">
        <f>+IF(OR($N48=Listas!$A$3,$N48=Listas!$A$4,$N48=Listas!$A$5,$N48=Listas!$A$6),"",AB48+AE48+AI48)</f>
        <v>0</v>
      </c>
      <c r="AK48" s="26" t="str">
        <f t="shared" si="9"/>
        <v/>
      </c>
      <c r="AL48" s="27" t="str">
        <f t="shared" si="10"/>
        <v/>
      </c>
      <c r="AM48" s="23">
        <f>+IF(OR($N48=Listas!$A$3,$N48=Listas!$A$4,$N48=Listas!$A$5,$N48=Listas!$A$6),"",IF(AND(DAYS360(C48,$C$3)&lt;=90,AL48="SI"),0,IF(AND(DAYS360(C48,$C$3)&gt;90,AL48="SI"),$AM$7,0)))</f>
        <v>0</v>
      </c>
      <c r="AN48" s="27" t="str">
        <f t="shared" si="11"/>
        <v/>
      </c>
      <c r="AO48" s="23">
        <f>+IF(OR($N48=Listas!$A$3,$N48=Listas!$A$4,$N48=Listas!$A$5,$N48=Listas!$A$6),"",IF(AND(DAYS360(C48,$C$3)&lt;=90,AN48="SI"),0,IF(AND(DAYS360(C48,$C$3)&gt;90,AN48="SI"),$AO$7,0)))</f>
        <v>0</v>
      </c>
      <c r="AP48" s="28">
        <f>+IF(OR($N48=Listas!$A$3,$N48=Listas!$A$4,$N48=Listas!$A$5,$N48=[1]Hoja2!$A$6),"",AM48+AO48)</f>
        <v>0</v>
      </c>
      <c r="AQ48" s="22"/>
      <c r="AR48" s="23">
        <f>+IF(OR($N48=Listas!$A$3,$N48=Listas!$A$4,$N48=Listas!$A$5,$N48=Listas!$A$6),"",IF(AND(DAYS360(C48,$C$3)&lt;=90,AQ48="SI"),0,IF(AND(DAYS360(C48,$C$3)&gt;90,AQ48="SI"),$AR$7,0)))</f>
        <v>0</v>
      </c>
      <c r="AS48" s="22"/>
      <c r="AT48" s="23">
        <f>+IF(OR($N48=Listas!$A$3,$N48=Listas!$A$4,$N48=Listas!$A$5,$N48=Listas!$A$6),"",IF(AND(DAYS360(C48,$C$3)&lt;=90,AS48="SI"),0,IF(AND(DAYS360(C48,$C$3)&gt;90,AS48="SI"),$AT$7,0)))</f>
        <v>0</v>
      </c>
      <c r="AU48" s="21">
        <f>+IF(OR($N48=Listas!$A$3,$N48=Listas!$A$4,$N48=Listas!$A$5,$N48=Listas!$A$6),"",AR48+AT48)</f>
        <v>0</v>
      </c>
      <c r="AV48" s="29">
        <f>+IF(OR($N48=Listas!$A$3,$N48=Listas!$A$4,$N48=Listas!$A$5,$N48=Listas!$A$6),"",W48+Z48+AJ48+AP48+AU48)</f>
        <v>0.21132439384930549</v>
      </c>
      <c r="AW48" s="30">
        <f>+IF(OR($N48=Listas!$A$3,$N48=Listas!$A$4,$N48=Listas!$A$5,$N48=Listas!$A$6),"",K48*(1-AV48))</f>
        <v>0</v>
      </c>
      <c r="AX48" s="30">
        <f>+IF(OR($N48=Listas!$A$3,$N48=Listas!$A$4,$N48=Listas!$A$5,$N48=Listas!$A$6),"",L48*(1-AV48))</f>
        <v>0</v>
      </c>
      <c r="AY48" s="31"/>
      <c r="AZ48" s="32"/>
      <c r="BA48" s="30">
        <f>+IF(OR($N48=Listas!$A$3,$N48=Listas!$A$4,$N48=Listas!$A$5,$N48=Listas!$A$6),"",IF(AV48=0,AW48,(-PV(AY48,AZ48,,AW48,0))))</f>
        <v>0</v>
      </c>
      <c r="BB48" s="30">
        <f>+IF(OR($N48=Listas!$A$3,$N48=Listas!$A$4,$N48=Listas!$A$5,$N48=Listas!$A$6),"",IF(AV48=0,AX48,(-PV(AY48,AZ48,,AX48,0))))</f>
        <v>0</v>
      </c>
      <c r="BC48" s="33">
        <f>++IF(OR($N48=Listas!$A$3,$N48=Listas!$A$4,$N48=Listas!$A$5,$N48=Listas!$A$6),"",K48-BA48)</f>
        <v>0</v>
      </c>
      <c r="BD48" s="33">
        <f>++IF(OR($N48=Listas!$A$3,$N48=Listas!$A$4,$N48=Listas!$A$5,$N48=Listas!$A$6),"",L48-BB48)</f>
        <v>0</v>
      </c>
    </row>
    <row r="49" spans="1:56" x14ac:dyDescent="0.25">
      <c r="A49" s="13"/>
      <c r="B49" s="14"/>
      <c r="C49" s="15"/>
      <c r="D49" s="16"/>
      <c r="E49" s="16"/>
      <c r="F49" s="17"/>
      <c r="G49" s="17"/>
      <c r="H49" s="65">
        <f t="shared" si="0"/>
        <v>0</v>
      </c>
      <c r="I49" s="17"/>
      <c r="J49" s="17"/>
      <c r="K49" s="42">
        <f t="shared" si="6"/>
        <v>0</v>
      </c>
      <c r="L49" s="42">
        <f t="shared" si="6"/>
        <v>0</v>
      </c>
      <c r="M49" s="42">
        <f t="shared" si="7"/>
        <v>0</v>
      </c>
      <c r="N49" s="13"/>
      <c r="O49" s="18" t="str">
        <f>+IF(OR($N49=Listas!$A$3,$N49=Listas!$A$4,$N49=Listas!$A$5,$N49=Listas!$A$6),"N/A",IF(AND((DAYS360(C49,$C$3))&gt;90,(DAYS360(C49,$C$3))&lt;360),"SI","NO"))</f>
        <v>NO</v>
      </c>
      <c r="P49" s="19">
        <f t="shared" si="1"/>
        <v>0</v>
      </c>
      <c r="Q49" s="18" t="str">
        <f>+IF(OR($N49=Listas!$A$3,$N49=Listas!$A$4,$N49=Listas!$A$5,$N49=Listas!$A$6),"N/A",IF(AND((DAYS360(C49,$C$3))&gt;=360,(DAYS360(C49,$C$3))&lt;=1800),"SI","NO"))</f>
        <v>NO</v>
      </c>
      <c r="R49" s="19">
        <f t="shared" si="2"/>
        <v>0</v>
      </c>
      <c r="S49" s="18" t="str">
        <f>+IF(OR($N49=Listas!$A$3,$N49=Listas!$A$4,$N49=Listas!$A$5,$N49=Listas!$A$6),"N/A",IF(AND((DAYS360(C49,$C$3))&gt;1800,(DAYS360(C49,$C$3))&lt;=3600),"SI","NO"))</f>
        <v>NO</v>
      </c>
      <c r="T49" s="19">
        <f t="shared" si="3"/>
        <v>0</v>
      </c>
      <c r="U49" s="18" t="str">
        <f>+IF(OR($N49=Listas!$A$3,$N49=Listas!$A$4,$N49=Listas!$A$5,$N49=Listas!$A$6),"N/A",IF((DAYS360(C49,$C$3))&gt;3600,"SI","NO"))</f>
        <v>SI</v>
      </c>
      <c r="V49" s="20">
        <f t="shared" si="4"/>
        <v>0.21132439384930549</v>
      </c>
      <c r="W49" s="21">
        <f>+IF(OR($N49=Listas!$A$3,$N49=Listas!$A$4,$N49=Listas!$A$5,$N49=Listas!$A$6),"",P49+R49+T49+V49)</f>
        <v>0.21132439384930549</v>
      </c>
      <c r="X49" s="22"/>
      <c r="Y49" s="19">
        <f t="shared" si="5"/>
        <v>0</v>
      </c>
      <c r="Z49" s="21">
        <f>+IF(OR($N49=Listas!$A$3,$N49=Listas!$A$4,$N49=Listas!$A$5,$N49=Listas!$A$6),"",Y49)</f>
        <v>0</v>
      </c>
      <c r="AA49" s="22"/>
      <c r="AB49" s="23">
        <f>+IF(OR($N49=Listas!$A$3,$N49=Listas!$A$4,$N49=Listas!$A$5,$N49=Listas!$A$6),"",IF(AND(DAYS360(C49,$C$3)&lt;=90,AA49="NO"),0,IF(AND(DAYS360(C49,$C$3)&gt;90,AA49="NO"),$AB$7,0)))</f>
        <v>0</v>
      </c>
      <c r="AC49" s="17"/>
      <c r="AD49" s="22"/>
      <c r="AE49" s="23">
        <f>+IF(OR($N49=Listas!$A$3,$N49=Listas!$A$4,$N49=Listas!$A$5,$N49=Listas!$A$6),"",IF(AND(DAYS360(C49,$C$3)&lt;=90,AD49="SI"),0,IF(AND(DAYS360(C49,$C$3)&gt;90,AD49="SI"),$AE$7,0)))</f>
        <v>0</v>
      </c>
      <c r="AF49" s="17"/>
      <c r="AG49" s="24" t="str">
        <f t="shared" si="8"/>
        <v/>
      </c>
      <c r="AH49" s="22"/>
      <c r="AI49" s="23">
        <f>+IF(OR($N49=Listas!$A$3,$N49=Listas!$A$4,$N49=Listas!$A$5,$N49=Listas!$A$6),"",IF(AND(DAYS360(C49,$C$3)&lt;=90,AH49="SI"),0,IF(AND(DAYS360(C49,$C$3)&gt;90,AH49="SI"),$AI$7,0)))</f>
        <v>0</v>
      </c>
      <c r="AJ49" s="25">
        <f>+IF(OR($N49=Listas!$A$3,$N49=Listas!$A$4,$N49=Listas!$A$5,$N49=Listas!$A$6),"",AB49+AE49+AI49)</f>
        <v>0</v>
      </c>
      <c r="AK49" s="26" t="str">
        <f t="shared" si="9"/>
        <v/>
      </c>
      <c r="AL49" s="27" t="str">
        <f t="shared" si="10"/>
        <v/>
      </c>
      <c r="AM49" s="23">
        <f>+IF(OR($N49=Listas!$A$3,$N49=Listas!$A$4,$N49=Listas!$A$5,$N49=Listas!$A$6),"",IF(AND(DAYS360(C49,$C$3)&lt;=90,AL49="SI"),0,IF(AND(DAYS360(C49,$C$3)&gt;90,AL49="SI"),$AM$7,0)))</f>
        <v>0</v>
      </c>
      <c r="AN49" s="27" t="str">
        <f t="shared" si="11"/>
        <v/>
      </c>
      <c r="AO49" s="23">
        <f>+IF(OR($N49=Listas!$A$3,$N49=Listas!$A$4,$N49=Listas!$A$5,$N49=Listas!$A$6),"",IF(AND(DAYS360(C49,$C$3)&lt;=90,AN49="SI"),0,IF(AND(DAYS360(C49,$C$3)&gt;90,AN49="SI"),$AO$7,0)))</f>
        <v>0</v>
      </c>
      <c r="AP49" s="28">
        <f>+IF(OR($N49=Listas!$A$3,$N49=Listas!$A$4,$N49=Listas!$A$5,$N49=[1]Hoja2!$A$6),"",AM49+AO49)</f>
        <v>0</v>
      </c>
      <c r="AQ49" s="22"/>
      <c r="AR49" s="23">
        <f>+IF(OR($N49=Listas!$A$3,$N49=Listas!$A$4,$N49=Listas!$A$5,$N49=Listas!$A$6),"",IF(AND(DAYS360(C49,$C$3)&lt;=90,AQ49="SI"),0,IF(AND(DAYS360(C49,$C$3)&gt;90,AQ49="SI"),$AR$7,0)))</f>
        <v>0</v>
      </c>
      <c r="AS49" s="22"/>
      <c r="AT49" s="23">
        <f>+IF(OR($N49=Listas!$A$3,$N49=Listas!$A$4,$N49=Listas!$A$5,$N49=Listas!$A$6),"",IF(AND(DAYS360(C49,$C$3)&lt;=90,AS49="SI"),0,IF(AND(DAYS360(C49,$C$3)&gt;90,AS49="SI"),$AT$7,0)))</f>
        <v>0</v>
      </c>
      <c r="AU49" s="21">
        <f>+IF(OR($N49=Listas!$A$3,$N49=Listas!$A$4,$N49=Listas!$A$5,$N49=Listas!$A$6),"",AR49+AT49)</f>
        <v>0</v>
      </c>
      <c r="AV49" s="29">
        <f>+IF(OR($N49=Listas!$A$3,$N49=Listas!$A$4,$N49=Listas!$A$5,$N49=Listas!$A$6),"",W49+Z49+AJ49+AP49+AU49)</f>
        <v>0.21132439384930549</v>
      </c>
      <c r="AW49" s="30">
        <f>+IF(OR($N49=Listas!$A$3,$N49=Listas!$A$4,$N49=Listas!$A$5,$N49=Listas!$A$6),"",K49*(1-AV49))</f>
        <v>0</v>
      </c>
      <c r="AX49" s="30">
        <f>+IF(OR($N49=Listas!$A$3,$N49=Listas!$A$4,$N49=Listas!$A$5,$N49=Listas!$A$6),"",L49*(1-AV49))</f>
        <v>0</v>
      </c>
      <c r="AY49" s="31"/>
      <c r="AZ49" s="32"/>
      <c r="BA49" s="30">
        <f>+IF(OR($N49=Listas!$A$3,$N49=Listas!$A$4,$N49=Listas!$A$5,$N49=Listas!$A$6),"",IF(AV49=0,AW49,(-PV(AY49,AZ49,,AW49,0))))</f>
        <v>0</v>
      </c>
      <c r="BB49" s="30">
        <f>+IF(OR($N49=Listas!$A$3,$N49=Listas!$A$4,$N49=Listas!$A$5,$N49=Listas!$A$6),"",IF(AV49=0,AX49,(-PV(AY49,AZ49,,AX49,0))))</f>
        <v>0</v>
      </c>
      <c r="BC49" s="33">
        <f>++IF(OR($N49=Listas!$A$3,$N49=Listas!$A$4,$N49=Listas!$A$5,$N49=Listas!$A$6),"",K49-BA49)</f>
        <v>0</v>
      </c>
      <c r="BD49" s="33">
        <f>++IF(OR($N49=Listas!$A$3,$N49=Listas!$A$4,$N49=Listas!$A$5,$N49=Listas!$A$6),"",L49-BB49)</f>
        <v>0</v>
      </c>
    </row>
    <row r="50" spans="1:56" x14ac:dyDescent="0.25">
      <c r="A50" s="13"/>
      <c r="B50" s="14"/>
      <c r="C50" s="15"/>
      <c r="D50" s="16"/>
      <c r="E50" s="16"/>
      <c r="F50" s="17"/>
      <c r="G50" s="17"/>
      <c r="H50" s="65">
        <f t="shared" si="0"/>
        <v>0</v>
      </c>
      <c r="I50" s="17"/>
      <c r="J50" s="17"/>
      <c r="K50" s="42">
        <f t="shared" si="6"/>
        <v>0</v>
      </c>
      <c r="L50" s="42">
        <f t="shared" si="6"/>
        <v>0</v>
      </c>
      <c r="M50" s="42">
        <f t="shared" si="7"/>
        <v>0</v>
      </c>
      <c r="N50" s="13"/>
      <c r="O50" s="18" t="str">
        <f>+IF(OR($N50=Listas!$A$3,$N50=Listas!$A$4,$N50=Listas!$A$5,$N50=Listas!$A$6),"N/A",IF(AND((DAYS360(C50,$C$3))&gt;90,(DAYS360(C50,$C$3))&lt;360),"SI","NO"))</f>
        <v>NO</v>
      </c>
      <c r="P50" s="19">
        <f t="shared" si="1"/>
        <v>0</v>
      </c>
      <c r="Q50" s="18" t="str">
        <f>+IF(OR($N50=Listas!$A$3,$N50=Listas!$A$4,$N50=Listas!$A$5,$N50=Listas!$A$6),"N/A",IF(AND((DAYS360(C50,$C$3))&gt;=360,(DAYS360(C50,$C$3))&lt;=1800),"SI","NO"))</f>
        <v>NO</v>
      </c>
      <c r="R50" s="19">
        <f t="shared" si="2"/>
        <v>0</v>
      </c>
      <c r="S50" s="18" t="str">
        <f>+IF(OR($N50=Listas!$A$3,$N50=Listas!$A$4,$N50=Listas!$A$5,$N50=Listas!$A$6),"N/A",IF(AND((DAYS360(C50,$C$3))&gt;1800,(DAYS360(C50,$C$3))&lt;=3600),"SI","NO"))</f>
        <v>NO</v>
      </c>
      <c r="T50" s="19">
        <f t="shared" si="3"/>
        <v>0</v>
      </c>
      <c r="U50" s="18" t="str">
        <f>+IF(OR($N50=Listas!$A$3,$N50=Listas!$A$4,$N50=Listas!$A$5,$N50=Listas!$A$6),"N/A",IF((DAYS360(C50,$C$3))&gt;3600,"SI","NO"))</f>
        <v>SI</v>
      </c>
      <c r="V50" s="20">
        <f t="shared" si="4"/>
        <v>0.21132439384930549</v>
      </c>
      <c r="W50" s="21">
        <f>+IF(OR($N50=Listas!$A$3,$N50=Listas!$A$4,$N50=Listas!$A$5,$N50=Listas!$A$6),"",P50+R50+T50+V50)</f>
        <v>0.21132439384930549</v>
      </c>
      <c r="X50" s="22"/>
      <c r="Y50" s="19">
        <f t="shared" si="5"/>
        <v>0</v>
      </c>
      <c r="Z50" s="21">
        <f>+IF(OR($N50=Listas!$A$3,$N50=Listas!$A$4,$N50=Listas!$A$5,$N50=Listas!$A$6),"",Y50)</f>
        <v>0</v>
      </c>
      <c r="AA50" s="22"/>
      <c r="AB50" s="23">
        <f>+IF(OR($N50=Listas!$A$3,$N50=Listas!$A$4,$N50=Listas!$A$5,$N50=Listas!$A$6),"",IF(AND(DAYS360(C50,$C$3)&lt;=90,AA50="NO"),0,IF(AND(DAYS360(C50,$C$3)&gt;90,AA50="NO"),$AB$7,0)))</f>
        <v>0</v>
      </c>
      <c r="AC50" s="17"/>
      <c r="AD50" s="22"/>
      <c r="AE50" s="23">
        <f>+IF(OR($N50=Listas!$A$3,$N50=Listas!$A$4,$N50=Listas!$A$5,$N50=Listas!$A$6),"",IF(AND(DAYS360(C50,$C$3)&lt;=90,AD50="SI"),0,IF(AND(DAYS360(C50,$C$3)&gt;90,AD50="SI"),$AE$7,0)))</f>
        <v>0</v>
      </c>
      <c r="AF50" s="17"/>
      <c r="AG50" s="24" t="str">
        <f t="shared" si="8"/>
        <v/>
      </c>
      <c r="AH50" s="22"/>
      <c r="AI50" s="23">
        <f>+IF(OR($N50=Listas!$A$3,$N50=Listas!$A$4,$N50=Listas!$A$5,$N50=Listas!$A$6),"",IF(AND(DAYS360(C50,$C$3)&lt;=90,AH50="SI"),0,IF(AND(DAYS360(C50,$C$3)&gt;90,AH50="SI"),$AI$7,0)))</f>
        <v>0</v>
      </c>
      <c r="AJ50" s="25">
        <f>+IF(OR($N50=Listas!$A$3,$N50=Listas!$A$4,$N50=Listas!$A$5,$N50=Listas!$A$6),"",AB50+AE50+AI50)</f>
        <v>0</v>
      </c>
      <c r="AK50" s="26" t="str">
        <f t="shared" si="9"/>
        <v/>
      </c>
      <c r="AL50" s="27" t="str">
        <f t="shared" si="10"/>
        <v/>
      </c>
      <c r="AM50" s="23">
        <f>+IF(OR($N50=Listas!$A$3,$N50=Listas!$A$4,$N50=Listas!$A$5,$N50=Listas!$A$6),"",IF(AND(DAYS360(C50,$C$3)&lt;=90,AL50="SI"),0,IF(AND(DAYS360(C50,$C$3)&gt;90,AL50="SI"),$AM$7,0)))</f>
        <v>0</v>
      </c>
      <c r="AN50" s="27" t="str">
        <f t="shared" si="11"/>
        <v/>
      </c>
      <c r="AO50" s="23">
        <f>+IF(OR($N50=Listas!$A$3,$N50=Listas!$A$4,$N50=Listas!$A$5,$N50=Listas!$A$6),"",IF(AND(DAYS360(C50,$C$3)&lt;=90,AN50="SI"),0,IF(AND(DAYS360(C50,$C$3)&gt;90,AN50="SI"),$AO$7,0)))</f>
        <v>0</v>
      </c>
      <c r="AP50" s="28">
        <f>+IF(OR($N50=Listas!$A$3,$N50=Listas!$A$4,$N50=Listas!$A$5,$N50=[1]Hoja2!$A$6),"",AM50+AO50)</f>
        <v>0</v>
      </c>
      <c r="AQ50" s="22"/>
      <c r="AR50" s="23">
        <f>+IF(OR($N50=Listas!$A$3,$N50=Listas!$A$4,$N50=Listas!$A$5,$N50=Listas!$A$6),"",IF(AND(DAYS360(C50,$C$3)&lt;=90,AQ50="SI"),0,IF(AND(DAYS360(C50,$C$3)&gt;90,AQ50="SI"),$AR$7,0)))</f>
        <v>0</v>
      </c>
      <c r="AS50" s="22"/>
      <c r="AT50" s="23">
        <f>+IF(OR($N50=Listas!$A$3,$N50=Listas!$A$4,$N50=Listas!$A$5,$N50=Listas!$A$6),"",IF(AND(DAYS360(C50,$C$3)&lt;=90,AS50="SI"),0,IF(AND(DAYS360(C50,$C$3)&gt;90,AS50="SI"),$AT$7,0)))</f>
        <v>0</v>
      </c>
      <c r="AU50" s="21">
        <f>+IF(OR($N50=Listas!$A$3,$N50=Listas!$A$4,$N50=Listas!$A$5,$N50=Listas!$A$6),"",AR50+AT50)</f>
        <v>0</v>
      </c>
      <c r="AV50" s="29">
        <f>+IF(OR($N50=Listas!$A$3,$N50=Listas!$A$4,$N50=Listas!$A$5,$N50=Listas!$A$6),"",W50+Z50+AJ50+AP50+AU50)</f>
        <v>0.21132439384930549</v>
      </c>
      <c r="AW50" s="30">
        <f>+IF(OR($N50=Listas!$A$3,$N50=Listas!$A$4,$N50=Listas!$A$5,$N50=Listas!$A$6),"",K50*(1-AV50))</f>
        <v>0</v>
      </c>
      <c r="AX50" s="30">
        <f>+IF(OR($N50=Listas!$A$3,$N50=Listas!$A$4,$N50=Listas!$A$5,$N50=Listas!$A$6),"",L50*(1-AV50))</f>
        <v>0</v>
      </c>
      <c r="AY50" s="31"/>
      <c r="AZ50" s="32"/>
      <c r="BA50" s="30">
        <f>+IF(OR($N50=Listas!$A$3,$N50=Listas!$A$4,$N50=Listas!$A$5,$N50=Listas!$A$6),"",IF(AV50=0,AW50,(-PV(AY50,AZ50,,AW50,0))))</f>
        <v>0</v>
      </c>
      <c r="BB50" s="30">
        <f>+IF(OR($N50=Listas!$A$3,$N50=Listas!$A$4,$N50=Listas!$A$5,$N50=Listas!$A$6),"",IF(AV50=0,AX50,(-PV(AY50,AZ50,,AX50,0))))</f>
        <v>0</v>
      </c>
      <c r="BC50" s="33">
        <f>++IF(OR($N50=Listas!$A$3,$N50=Listas!$A$4,$N50=Listas!$A$5,$N50=Listas!$A$6),"",K50-BA50)</f>
        <v>0</v>
      </c>
      <c r="BD50" s="33">
        <f>++IF(OR($N50=Listas!$A$3,$N50=Listas!$A$4,$N50=Listas!$A$5,$N50=Listas!$A$6),"",L50-BB50)</f>
        <v>0</v>
      </c>
    </row>
    <row r="51" spans="1:56" x14ac:dyDescent="0.25">
      <c r="A51" s="13"/>
      <c r="B51" s="14"/>
      <c r="C51" s="15"/>
      <c r="D51" s="16"/>
      <c r="E51" s="16"/>
      <c r="F51" s="17"/>
      <c r="G51" s="17"/>
      <c r="H51" s="65">
        <f t="shared" si="0"/>
        <v>0</v>
      </c>
      <c r="I51" s="17"/>
      <c r="J51" s="17"/>
      <c r="K51" s="42">
        <f t="shared" si="6"/>
        <v>0</v>
      </c>
      <c r="L51" s="42">
        <f t="shared" si="6"/>
        <v>0</v>
      </c>
      <c r="M51" s="42">
        <f t="shared" si="7"/>
        <v>0</v>
      </c>
      <c r="N51" s="13"/>
      <c r="O51" s="18" t="str">
        <f>+IF(OR($N51=Listas!$A$3,$N51=Listas!$A$4,$N51=Listas!$A$5,$N51=Listas!$A$6),"N/A",IF(AND((DAYS360(C51,$C$3))&gt;90,(DAYS360(C51,$C$3))&lt;360),"SI","NO"))</f>
        <v>NO</v>
      </c>
      <c r="P51" s="19">
        <f t="shared" si="1"/>
        <v>0</v>
      </c>
      <c r="Q51" s="18" t="str">
        <f>+IF(OR($N51=Listas!$A$3,$N51=Listas!$A$4,$N51=Listas!$A$5,$N51=Listas!$A$6),"N/A",IF(AND((DAYS360(C51,$C$3))&gt;=360,(DAYS360(C51,$C$3))&lt;=1800),"SI","NO"))</f>
        <v>NO</v>
      </c>
      <c r="R51" s="19">
        <f t="shared" si="2"/>
        <v>0</v>
      </c>
      <c r="S51" s="18" t="str">
        <f>+IF(OR($N51=Listas!$A$3,$N51=Listas!$A$4,$N51=Listas!$A$5,$N51=Listas!$A$6),"N/A",IF(AND((DAYS360(C51,$C$3))&gt;1800,(DAYS360(C51,$C$3))&lt;=3600),"SI","NO"))</f>
        <v>NO</v>
      </c>
      <c r="T51" s="19">
        <f t="shared" si="3"/>
        <v>0</v>
      </c>
      <c r="U51" s="18" t="str">
        <f>+IF(OR($N51=Listas!$A$3,$N51=Listas!$A$4,$N51=Listas!$A$5,$N51=Listas!$A$6),"N/A",IF((DAYS360(C51,$C$3))&gt;3600,"SI","NO"))</f>
        <v>SI</v>
      </c>
      <c r="V51" s="20">
        <f t="shared" si="4"/>
        <v>0.21132439384930549</v>
      </c>
      <c r="W51" s="21">
        <f>+IF(OR($N51=Listas!$A$3,$N51=Listas!$A$4,$N51=Listas!$A$5,$N51=Listas!$A$6),"",P51+R51+T51+V51)</f>
        <v>0.21132439384930549</v>
      </c>
      <c r="X51" s="22"/>
      <c r="Y51" s="19">
        <f t="shared" si="5"/>
        <v>0</v>
      </c>
      <c r="Z51" s="21">
        <f>+IF(OR($N51=Listas!$A$3,$N51=Listas!$A$4,$N51=Listas!$A$5,$N51=Listas!$A$6),"",Y51)</f>
        <v>0</v>
      </c>
      <c r="AA51" s="22"/>
      <c r="AB51" s="23">
        <f>+IF(OR($N51=Listas!$A$3,$N51=Listas!$A$4,$N51=Listas!$A$5,$N51=Listas!$A$6),"",IF(AND(DAYS360(C51,$C$3)&lt;=90,AA51="NO"),0,IF(AND(DAYS360(C51,$C$3)&gt;90,AA51="NO"),$AB$7,0)))</f>
        <v>0</v>
      </c>
      <c r="AC51" s="17"/>
      <c r="AD51" s="22"/>
      <c r="AE51" s="23">
        <f>+IF(OR($N51=Listas!$A$3,$N51=Listas!$A$4,$N51=Listas!$A$5,$N51=Listas!$A$6),"",IF(AND(DAYS360(C51,$C$3)&lt;=90,AD51="SI"),0,IF(AND(DAYS360(C51,$C$3)&gt;90,AD51="SI"),$AE$7,0)))</f>
        <v>0</v>
      </c>
      <c r="AF51" s="17"/>
      <c r="AG51" s="24" t="str">
        <f t="shared" si="8"/>
        <v/>
      </c>
      <c r="AH51" s="22"/>
      <c r="AI51" s="23">
        <f>+IF(OR($N51=Listas!$A$3,$N51=Listas!$A$4,$N51=Listas!$A$5,$N51=Listas!$A$6),"",IF(AND(DAYS360(C51,$C$3)&lt;=90,AH51="SI"),0,IF(AND(DAYS360(C51,$C$3)&gt;90,AH51="SI"),$AI$7,0)))</f>
        <v>0</v>
      </c>
      <c r="AJ51" s="25">
        <f>+IF(OR($N51=Listas!$A$3,$N51=Listas!$A$4,$N51=Listas!$A$5,$N51=Listas!$A$6),"",AB51+AE51+AI51)</f>
        <v>0</v>
      </c>
      <c r="AK51" s="26" t="str">
        <f t="shared" si="9"/>
        <v/>
      </c>
      <c r="AL51" s="27" t="str">
        <f t="shared" si="10"/>
        <v/>
      </c>
      <c r="AM51" s="23">
        <f>+IF(OR($N51=Listas!$A$3,$N51=Listas!$A$4,$N51=Listas!$A$5,$N51=Listas!$A$6),"",IF(AND(DAYS360(C51,$C$3)&lt;=90,AL51="SI"),0,IF(AND(DAYS360(C51,$C$3)&gt;90,AL51="SI"),$AM$7,0)))</f>
        <v>0</v>
      </c>
      <c r="AN51" s="27" t="str">
        <f t="shared" si="11"/>
        <v/>
      </c>
      <c r="AO51" s="23">
        <f>+IF(OR($N51=Listas!$A$3,$N51=Listas!$A$4,$N51=Listas!$A$5,$N51=Listas!$A$6),"",IF(AND(DAYS360(C51,$C$3)&lt;=90,AN51="SI"),0,IF(AND(DAYS360(C51,$C$3)&gt;90,AN51="SI"),$AO$7,0)))</f>
        <v>0</v>
      </c>
      <c r="AP51" s="28">
        <f>+IF(OR($N51=Listas!$A$3,$N51=Listas!$A$4,$N51=Listas!$A$5,$N51=[1]Hoja2!$A$6),"",AM51+AO51)</f>
        <v>0</v>
      </c>
      <c r="AQ51" s="22"/>
      <c r="AR51" s="23">
        <f>+IF(OR($N51=Listas!$A$3,$N51=Listas!$A$4,$N51=Listas!$A$5,$N51=Listas!$A$6),"",IF(AND(DAYS360(C51,$C$3)&lt;=90,AQ51="SI"),0,IF(AND(DAYS360(C51,$C$3)&gt;90,AQ51="SI"),$AR$7,0)))</f>
        <v>0</v>
      </c>
      <c r="AS51" s="22"/>
      <c r="AT51" s="23">
        <f>+IF(OR($N51=Listas!$A$3,$N51=Listas!$A$4,$N51=Listas!$A$5,$N51=Listas!$A$6),"",IF(AND(DAYS360(C51,$C$3)&lt;=90,AS51="SI"),0,IF(AND(DAYS360(C51,$C$3)&gt;90,AS51="SI"),$AT$7,0)))</f>
        <v>0</v>
      </c>
      <c r="AU51" s="21">
        <f>+IF(OR($N51=Listas!$A$3,$N51=Listas!$A$4,$N51=Listas!$A$5,$N51=Listas!$A$6),"",AR51+AT51)</f>
        <v>0</v>
      </c>
      <c r="AV51" s="29">
        <f>+IF(OR($N51=Listas!$A$3,$N51=Listas!$A$4,$N51=Listas!$A$5,$N51=Listas!$A$6),"",W51+Z51+AJ51+AP51+AU51)</f>
        <v>0.21132439384930549</v>
      </c>
      <c r="AW51" s="30">
        <f>+IF(OR($N51=Listas!$A$3,$N51=Listas!$A$4,$N51=Listas!$A$5,$N51=Listas!$A$6),"",K51*(1-AV51))</f>
        <v>0</v>
      </c>
      <c r="AX51" s="30">
        <f>+IF(OR($N51=Listas!$A$3,$N51=Listas!$A$4,$N51=Listas!$A$5,$N51=Listas!$A$6),"",L51*(1-AV51))</f>
        <v>0</v>
      </c>
      <c r="AY51" s="31"/>
      <c r="AZ51" s="32"/>
      <c r="BA51" s="30">
        <f>+IF(OR($N51=Listas!$A$3,$N51=Listas!$A$4,$N51=Listas!$A$5,$N51=Listas!$A$6),"",IF(AV51=0,AW51,(-PV(AY51,AZ51,,AW51,0))))</f>
        <v>0</v>
      </c>
      <c r="BB51" s="30">
        <f>+IF(OR($N51=Listas!$A$3,$N51=Listas!$A$4,$N51=Listas!$A$5,$N51=Listas!$A$6),"",IF(AV51=0,AX51,(-PV(AY51,AZ51,,AX51,0))))</f>
        <v>0</v>
      </c>
      <c r="BC51" s="33">
        <f>++IF(OR($N51=Listas!$A$3,$N51=Listas!$A$4,$N51=Listas!$A$5,$N51=Listas!$A$6),"",K51-BA51)</f>
        <v>0</v>
      </c>
      <c r="BD51" s="33">
        <f>++IF(OR($N51=Listas!$A$3,$N51=Listas!$A$4,$N51=Listas!$A$5,$N51=Listas!$A$6),"",L51-BB51)</f>
        <v>0</v>
      </c>
    </row>
    <row r="52" spans="1:56" x14ac:dyDescent="0.25">
      <c r="A52" s="13"/>
      <c r="B52" s="14"/>
      <c r="C52" s="15"/>
      <c r="D52" s="16"/>
      <c r="E52" s="16"/>
      <c r="F52" s="17"/>
      <c r="G52" s="17"/>
      <c r="H52" s="65">
        <f t="shared" si="0"/>
        <v>0</v>
      </c>
      <c r="I52" s="17"/>
      <c r="J52" s="17"/>
      <c r="K52" s="42">
        <f t="shared" si="6"/>
        <v>0</v>
      </c>
      <c r="L52" s="42">
        <f t="shared" si="6"/>
        <v>0</v>
      </c>
      <c r="M52" s="42">
        <f t="shared" si="7"/>
        <v>0</v>
      </c>
      <c r="N52" s="13"/>
      <c r="O52" s="18" t="str">
        <f>+IF(OR($N52=Listas!$A$3,$N52=Listas!$A$4,$N52=Listas!$A$5,$N52=Listas!$A$6),"N/A",IF(AND((DAYS360(C52,$C$3))&gt;90,(DAYS360(C52,$C$3))&lt;360),"SI","NO"))</f>
        <v>NO</v>
      </c>
      <c r="P52" s="19">
        <f t="shared" si="1"/>
        <v>0</v>
      </c>
      <c r="Q52" s="18" t="str">
        <f>+IF(OR($N52=Listas!$A$3,$N52=Listas!$A$4,$N52=Listas!$A$5,$N52=Listas!$A$6),"N/A",IF(AND((DAYS360(C52,$C$3))&gt;=360,(DAYS360(C52,$C$3))&lt;=1800),"SI","NO"))</f>
        <v>NO</v>
      </c>
      <c r="R52" s="19">
        <f t="shared" si="2"/>
        <v>0</v>
      </c>
      <c r="S52" s="18" t="str">
        <f>+IF(OR($N52=Listas!$A$3,$N52=Listas!$A$4,$N52=Listas!$A$5,$N52=Listas!$A$6),"N/A",IF(AND((DAYS360(C52,$C$3))&gt;1800,(DAYS360(C52,$C$3))&lt;=3600),"SI","NO"))</f>
        <v>NO</v>
      </c>
      <c r="T52" s="19">
        <f t="shared" si="3"/>
        <v>0</v>
      </c>
      <c r="U52" s="18" t="str">
        <f>+IF(OR($N52=Listas!$A$3,$N52=Listas!$A$4,$N52=Listas!$A$5,$N52=Listas!$A$6),"N/A",IF((DAYS360(C52,$C$3))&gt;3600,"SI","NO"))</f>
        <v>SI</v>
      </c>
      <c r="V52" s="20">
        <f t="shared" si="4"/>
        <v>0.21132439384930549</v>
      </c>
      <c r="W52" s="21">
        <f>+IF(OR($N52=Listas!$A$3,$N52=Listas!$A$4,$N52=Listas!$A$5,$N52=Listas!$A$6),"",P52+R52+T52+V52)</f>
        <v>0.21132439384930549</v>
      </c>
      <c r="X52" s="22"/>
      <c r="Y52" s="19">
        <f t="shared" si="5"/>
        <v>0</v>
      </c>
      <c r="Z52" s="21">
        <f>+IF(OR($N52=Listas!$A$3,$N52=Listas!$A$4,$N52=Listas!$A$5,$N52=Listas!$A$6),"",Y52)</f>
        <v>0</v>
      </c>
      <c r="AA52" s="22"/>
      <c r="AB52" s="23">
        <f>+IF(OR($N52=Listas!$A$3,$N52=Listas!$A$4,$N52=Listas!$A$5,$N52=Listas!$A$6),"",IF(AND(DAYS360(C52,$C$3)&lt;=90,AA52="NO"),0,IF(AND(DAYS360(C52,$C$3)&gt;90,AA52="NO"),$AB$7,0)))</f>
        <v>0</v>
      </c>
      <c r="AC52" s="17"/>
      <c r="AD52" s="22"/>
      <c r="AE52" s="23">
        <f>+IF(OR($N52=Listas!$A$3,$N52=Listas!$A$4,$N52=Listas!$A$5,$N52=Listas!$A$6),"",IF(AND(DAYS360(C52,$C$3)&lt;=90,AD52="SI"),0,IF(AND(DAYS360(C52,$C$3)&gt;90,AD52="SI"),$AE$7,0)))</f>
        <v>0</v>
      </c>
      <c r="AF52" s="17"/>
      <c r="AG52" s="24" t="str">
        <f t="shared" si="8"/>
        <v/>
      </c>
      <c r="AH52" s="22"/>
      <c r="AI52" s="23">
        <f>+IF(OR($N52=Listas!$A$3,$N52=Listas!$A$4,$N52=Listas!$A$5,$N52=Listas!$A$6),"",IF(AND(DAYS360(C52,$C$3)&lt;=90,AH52="SI"),0,IF(AND(DAYS360(C52,$C$3)&gt;90,AH52="SI"),$AI$7,0)))</f>
        <v>0</v>
      </c>
      <c r="AJ52" s="25">
        <f>+IF(OR($N52=Listas!$A$3,$N52=Listas!$A$4,$N52=Listas!$A$5,$N52=Listas!$A$6),"",AB52+AE52+AI52)</f>
        <v>0</v>
      </c>
      <c r="AK52" s="26" t="str">
        <f t="shared" si="9"/>
        <v/>
      </c>
      <c r="AL52" s="27" t="str">
        <f t="shared" si="10"/>
        <v/>
      </c>
      <c r="AM52" s="23">
        <f>+IF(OR($N52=Listas!$A$3,$N52=Listas!$A$4,$N52=Listas!$A$5,$N52=Listas!$A$6),"",IF(AND(DAYS360(C52,$C$3)&lt;=90,AL52="SI"),0,IF(AND(DAYS360(C52,$C$3)&gt;90,AL52="SI"),$AM$7,0)))</f>
        <v>0</v>
      </c>
      <c r="AN52" s="27" t="str">
        <f t="shared" si="11"/>
        <v/>
      </c>
      <c r="AO52" s="23">
        <f>+IF(OR($N52=Listas!$A$3,$N52=Listas!$A$4,$N52=Listas!$A$5,$N52=Listas!$A$6),"",IF(AND(DAYS360(C52,$C$3)&lt;=90,AN52="SI"),0,IF(AND(DAYS360(C52,$C$3)&gt;90,AN52="SI"),$AO$7,0)))</f>
        <v>0</v>
      </c>
      <c r="AP52" s="28">
        <f>+IF(OR($N52=Listas!$A$3,$N52=Listas!$A$4,$N52=Listas!$A$5,$N52=[1]Hoja2!$A$6),"",AM52+AO52)</f>
        <v>0</v>
      </c>
      <c r="AQ52" s="22"/>
      <c r="AR52" s="23">
        <f>+IF(OR($N52=Listas!$A$3,$N52=Listas!$A$4,$N52=Listas!$A$5,$N52=Listas!$A$6),"",IF(AND(DAYS360(C52,$C$3)&lt;=90,AQ52="SI"),0,IF(AND(DAYS360(C52,$C$3)&gt;90,AQ52="SI"),$AR$7,0)))</f>
        <v>0</v>
      </c>
      <c r="AS52" s="22"/>
      <c r="AT52" s="23">
        <f>+IF(OR($N52=Listas!$A$3,$N52=Listas!$A$4,$N52=Listas!$A$5,$N52=Listas!$A$6),"",IF(AND(DAYS360(C52,$C$3)&lt;=90,AS52="SI"),0,IF(AND(DAYS360(C52,$C$3)&gt;90,AS52="SI"),$AT$7,0)))</f>
        <v>0</v>
      </c>
      <c r="AU52" s="21">
        <f>+IF(OR($N52=Listas!$A$3,$N52=Listas!$A$4,$N52=Listas!$A$5,$N52=Listas!$A$6),"",AR52+AT52)</f>
        <v>0</v>
      </c>
      <c r="AV52" s="29">
        <f>+IF(OR($N52=Listas!$A$3,$N52=Listas!$A$4,$N52=Listas!$A$5,$N52=Listas!$A$6),"",W52+Z52+AJ52+AP52+AU52)</f>
        <v>0.21132439384930549</v>
      </c>
      <c r="AW52" s="30">
        <f>+IF(OR($N52=Listas!$A$3,$N52=Listas!$A$4,$N52=Listas!$A$5,$N52=Listas!$A$6),"",K52*(1-AV52))</f>
        <v>0</v>
      </c>
      <c r="AX52" s="30">
        <f>+IF(OR($N52=Listas!$A$3,$N52=Listas!$A$4,$N52=Listas!$A$5,$N52=Listas!$A$6),"",L52*(1-AV52))</f>
        <v>0</v>
      </c>
      <c r="AY52" s="31"/>
      <c r="AZ52" s="32"/>
      <c r="BA52" s="30">
        <f>+IF(OR($N52=Listas!$A$3,$N52=Listas!$A$4,$N52=Listas!$A$5,$N52=Listas!$A$6),"",IF(AV52=0,AW52,(-PV(AY52,AZ52,,AW52,0))))</f>
        <v>0</v>
      </c>
      <c r="BB52" s="30">
        <f>+IF(OR($N52=Listas!$A$3,$N52=Listas!$A$4,$N52=Listas!$A$5,$N52=Listas!$A$6),"",IF(AV52=0,AX52,(-PV(AY52,AZ52,,AX52,0))))</f>
        <v>0</v>
      </c>
      <c r="BC52" s="33">
        <f>++IF(OR($N52=Listas!$A$3,$N52=Listas!$A$4,$N52=Listas!$A$5,$N52=Listas!$A$6),"",K52-BA52)</f>
        <v>0</v>
      </c>
      <c r="BD52" s="33">
        <f>++IF(OR($N52=Listas!$A$3,$N52=Listas!$A$4,$N52=Listas!$A$5,$N52=Listas!$A$6),"",L52-BB52)</f>
        <v>0</v>
      </c>
    </row>
    <row r="53" spans="1:56" x14ac:dyDescent="0.25">
      <c r="A53" s="13"/>
      <c r="B53" s="14"/>
      <c r="C53" s="15"/>
      <c r="D53" s="16"/>
      <c r="E53" s="16"/>
      <c r="F53" s="17"/>
      <c r="G53" s="17"/>
      <c r="H53" s="65">
        <f t="shared" si="0"/>
        <v>0</v>
      </c>
      <c r="I53" s="17"/>
      <c r="J53" s="17"/>
      <c r="K53" s="42">
        <f t="shared" si="6"/>
        <v>0</v>
      </c>
      <c r="L53" s="42">
        <f t="shared" si="6"/>
        <v>0</v>
      </c>
      <c r="M53" s="42">
        <f t="shared" si="7"/>
        <v>0</v>
      </c>
      <c r="N53" s="13"/>
      <c r="O53" s="18" t="str">
        <f>+IF(OR($N53=Listas!$A$3,$N53=Listas!$A$4,$N53=Listas!$A$5,$N53=Listas!$A$6),"N/A",IF(AND((DAYS360(C53,$C$3))&gt;90,(DAYS360(C53,$C$3))&lt;360),"SI","NO"))</f>
        <v>NO</v>
      </c>
      <c r="P53" s="19">
        <f t="shared" si="1"/>
        <v>0</v>
      </c>
      <c r="Q53" s="18" t="str">
        <f>+IF(OR($N53=Listas!$A$3,$N53=Listas!$A$4,$N53=Listas!$A$5,$N53=Listas!$A$6),"N/A",IF(AND((DAYS360(C53,$C$3))&gt;=360,(DAYS360(C53,$C$3))&lt;=1800),"SI","NO"))</f>
        <v>NO</v>
      </c>
      <c r="R53" s="19">
        <f t="shared" si="2"/>
        <v>0</v>
      </c>
      <c r="S53" s="18" t="str">
        <f>+IF(OR($N53=Listas!$A$3,$N53=Listas!$A$4,$N53=Listas!$A$5,$N53=Listas!$A$6),"N/A",IF(AND((DAYS360(C53,$C$3))&gt;1800,(DAYS360(C53,$C$3))&lt;=3600),"SI","NO"))</f>
        <v>NO</v>
      </c>
      <c r="T53" s="19">
        <f t="shared" si="3"/>
        <v>0</v>
      </c>
      <c r="U53" s="18" t="str">
        <f>+IF(OR($N53=Listas!$A$3,$N53=Listas!$A$4,$N53=Listas!$A$5,$N53=Listas!$A$6),"N/A",IF((DAYS360(C53,$C$3))&gt;3600,"SI","NO"))</f>
        <v>SI</v>
      </c>
      <c r="V53" s="20">
        <f t="shared" si="4"/>
        <v>0.21132439384930549</v>
      </c>
      <c r="W53" s="21">
        <f>+IF(OR($N53=Listas!$A$3,$N53=Listas!$A$4,$N53=Listas!$A$5,$N53=Listas!$A$6),"",P53+R53+T53+V53)</f>
        <v>0.21132439384930549</v>
      </c>
      <c r="X53" s="22"/>
      <c r="Y53" s="19">
        <f t="shared" si="5"/>
        <v>0</v>
      </c>
      <c r="Z53" s="21">
        <f>+IF(OR($N53=Listas!$A$3,$N53=Listas!$A$4,$N53=Listas!$A$5,$N53=Listas!$A$6),"",Y53)</f>
        <v>0</v>
      </c>
      <c r="AA53" s="22"/>
      <c r="AB53" s="23">
        <f>+IF(OR($N53=Listas!$A$3,$N53=Listas!$A$4,$N53=Listas!$A$5,$N53=Listas!$A$6),"",IF(AND(DAYS360(C53,$C$3)&lt;=90,AA53="NO"),0,IF(AND(DAYS360(C53,$C$3)&gt;90,AA53="NO"),$AB$7,0)))</f>
        <v>0</v>
      </c>
      <c r="AC53" s="17"/>
      <c r="AD53" s="22"/>
      <c r="AE53" s="23">
        <f>+IF(OR($N53=Listas!$A$3,$N53=Listas!$A$4,$N53=Listas!$A$5,$N53=Listas!$A$6),"",IF(AND(DAYS360(C53,$C$3)&lt;=90,AD53="SI"),0,IF(AND(DAYS360(C53,$C$3)&gt;90,AD53="SI"),$AE$7,0)))</f>
        <v>0</v>
      </c>
      <c r="AF53" s="17"/>
      <c r="AG53" s="24" t="str">
        <f t="shared" si="8"/>
        <v/>
      </c>
      <c r="AH53" s="22"/>
      <c r="AI53" s="23">
        <f>+IF(OR($N53=Listas!$A$3,$N53=Listas!$A$4,$N53=Listas!$A$5,$N53=Listas!$A$6),"",IF(AND(DAYS360(C53,$C$3)&lt;=90,AH53="SI"),0,IF(AND(DAYS360(C53,$C$3)&gt;90,AH53="SI"),$AI$7,0)))</f>
        <v>0</v>
      </c>
      <c r="AJ53" s="25">
        <f>+IF(OR($N53=Listas!$A$3,$N53=Listas!$A$4,$N53=Listas!$A$5,$N53=Listas!$A$6),"",AB53+AE53+AI53)</f>
        <v>0</v>
      </c>
      <c r="AK53" s="26" t="str">
        <f t="shared" si="9"/>
        <v/>
      </c>
      <c r="AL53" s="27" t="str">
        <f t="shared" si="10"/>
        <v/>
      </c>
      <c r="AM53" s="23">
        <f>+IF(OR($N53=Listas!$A$3,$N53=Listas!$A$4,$N53=Listas!$A$5,$N53=Listas!$A$6),"",IF(AND(DAYS360(C53,$C$3)&lt;=90,AL53="SI"),0,IF(AND(DAYS360(C53,$C$3)&gt;90,AL53="SI"),$AM$7,0)))</f>
        <v>0</v>
      </c>
      <c r="AN53" s="27" t="str">
        <f t="shared" si="11"/>
        <v/>
      </c>
      <c r="AO53" s="23">
        <f>+IF(OR($N53=Listas!$A$3,$N53=Listas!$A$4,$N53=Listas!$A$5,$N53=Listas!$A$6),"",IF(AND(DAYS360(C53,$C$3)&lt;=90,AN53="SI"),0,IF(AND(DAYS360(C53,$C$3)&gt;90,AN53="SI"),$AO$7,0)))</f>
        <v>0</v>
      </c>
      <c r="AP53" s="28">
        <f>+IF(OR($N53=Listas!$A$3,$N53=Listas!$A$4,$N53=Listas!$A$5,$N53=[1]Hoja2!$A$6),"",AM53+AO53)</f>
        <v>0</v>
      </c>
      <c r="AQ53" s="22"/>
      <c r="AR53" s="23">
        <f>+IF(OR($N53=Listas!$A$3,$N53=Listas!$A$4,$N53=Listas!$A$5,$N53=Listas!$A$6),"",IF(AND(DAYS360(C53,$C$3)&lt;=90,AQ53="SI"),0,IF(AND(DAYS360(C53,$C$3)&gt;90,AQ53="SI"),$AR$7,0)))</f>
        <v>0</v>
      </c>
      <c r="AS53" s="22"/>
      <c r="AT53" s="23">
        <f>+IF(OR($N53=Listas!$A$3,$N53=Listas!$A$4,$N53=Listas!$A$5,$N53=Listas!$A$6),"",IF(AND(DAYS360(C53,$C$3)&lt;=90,AS53="SI"),0,IF(AND(DAYS360(C53,$C$3)&gt;90,AS53="SI"),$AT$7,0)))</f>
        <v>0</v>
      </c>
      <c r="AU53" s="21">
        <f>+IF(OR($N53=Listas!$A$3,$N53=Listas!$A$4,$N53=Listas!$A$5,$N53=Listas!$A$6),"",AR53+AT53)</f>
        <v>0</v>
      </c>
      <c r="AV53" s="29">
        <f>+IF(OR($N53=Listas!$A$3,$N53=Listas!$A$4,$N53=Listas!$A$5,$N53=Listas!$A$6),"",W53+Z53+AJ53+AP53+AU53)</f>
        <v>0.21132439384930549</v>
      </c>
      <c r="AW53" s="30">
        <f>+IF(OR($N53=Listas!$A$3,$N53=Listas!$A$4,$N53=Listas!$A$5,$N53=Listas!$A$6),"",K53*(1-AV53))</f>
        <v>0</v>
      </c>
      <c r="AX53" s="30">
        <f>+IF(OR($N53=Listas!$A$3,$N53=Listas!$A$4,$N53=Listas!$A$5,$N53=Listas!$A$6),"",L53*(1-AV53))</f>
        <v>0</v>
      </c>
      <c r="AY53" s="31"/>
      <c r="AZ53" s="32"/>
      <c r="BA53" s="30">
        <f>+IF(OR($N53=Listas!$A$3,$N53=Listas!$A$4,$N53=Listas!$A$5,$N53=Listas!$A$6),"",IF(AV53=0,AW53,(-PV(AY53,AZ53,,AW53,0))))</f>
        <v>0</v>
      </c>
      <c r="BB53" s="30">
        <f>+IF(OR($N53=Listas!$A$3,$N53=Listas!$A$4,$N53=Listas!$A$5,$N53=Listas!$A$6),"",IF(AV53=0,AX53,(-PV(AY53,AZ53,,AX53,0))))</f>
        <v>0</v>
      </c>
      <c r="BC53" s="33">
        <f>++IF(OR($N53=Listas!$A$3,$N53=Listas!$A$4,$N53=Listas!$A$5,$N53=Listas!$A$6),"",K53-BA53)</f>
        <v>0</v>
      </c>
      <c r="BD53" s="33">
        <f>++IF(OR($N53=Listas!$A$3,$N53=Listas!$A$4,$N53=Listas!$A$5,$N53=Listas!$A$6),"",L53-BB53)</f>
        <v>0</v>
      </c>
    </row>
    <row r="54" spans="1:56" x14ac:dyDescent="0.25">
      <c r="A54" s="13"/>
      <c r="B54" s="14"/>
      <c r="C54" s="15"/>
      <c r="D54" s="16"/>
      <c r="E54" s="16"/>
      <c r="F54" s="17"/>
      <c r="G54" s="17"/>
      <c r="H54" s="65">
        <f t="shared" si="0"/>
        <v>0</v>
      </c>
      <c r="I54" s="17"/>
      <c r="J54" s="17"/>
      <c r="K54" s="42">
        <f t="shared" si="6"/>
        <v>0</v>
      </c>
      <c r="L54" s="42">
        <f t="shared" si="6"/>
        <v>0</v>
      </c>
      <c r="M54" s="42">
        <f t="shared" si="7"/>
        <v>0</v>
      </c>
      <c r="N54" s="13"/>
      <c r="O54" s="18" t="str">
        <f>+IF(OR($N54=Listas!$A$3,$N54=Listas!$A$4,$N54=Listas!$A$5,$N54=Listas!$A$6),"N/A",IF(AND((DAYS360(C54,$C$3))&gt;90,(DAYS360(C54,$C$3))&lt;360),"SI","NO"))</f>
        <v>NO</v>
      </c>
      <c r="P54" s="19">
        <f t="shared" si="1"/>
        <v>0</v>
      </c>
      <c r="Q54" s="18" t="str">
        <f>+IF(OR($N54=Listas!$A$3,$N54=Listas!$A$4,$N54=Listas!$A$5,$N54=Listas!$A$6),"N/A",IF(AND((DAYS360(C54,$C$3))&gt;=360,(DAYS360(C54,$C$3))&lt;=1800),"SI","NO"))</f>
        <v>NO</v>
      </c>
      <c r="R54" s="19">
        <f t="shared" si="2"/>
        <v>0</v>
      </c>
      <c r="S54" s="18" t="str">
        <f>+IF(OR($N54=Listas!$A$3,$N54=Listas!$A$4,$N54=Listas!$A$5,$N54=Listas!$A$6),"N/A",IF(AND((DAYS360(C54,$C$3))&gt;1800,(DAYS360(C54,$C$3))&lt;=3600),"SI","NO"))</f>
        <v>NO</v>
      </c>
      <c r="T54" s="19">
        <f t="shared" si="3"/>
        <v>0</v>
      </c>
      <c r="U54" s="18" t="str">
        <f>+IF(OR($N54=Listas!$A$3,$N54=Listas!$A$4,$N54=Listas!$A$5,$N54=Listas!$A$6),"N/A",IF((DAYS360(C54,$C$3))&gt;3600,"SI","NO"))</f>
        <v>SI</v>
      </c>
      <c r="V54" s="20">
        <f t="shared" si="4"/>
        <v>0.21132439384930549</v>
      </c>
      <c r="W54" s="21">
        <f>+IF(OR($N54=Listas!$A$3,$N54=Listas!$A$4,$N54=Listas!$A$5,$N54=Listas!$A$6),"",P54+R54+T54+V54)</f>
        <v>0.21132439384930549</v>
      </c>
      <c r="X54" s="22"/>
      <c r="Y54" s="19">
        <f t="shared" si="5"/>
        <v>0</v>
      </c>
      <c r="Z54" s="21">
        <f>+IF(OR($N54=Listas!$A$3,$N54=Listas!$A$4,$N54=Listas!$A$5,$N54=Listas!$A$6),"",Y54)</f>
        <v>0</v>
      </c>
      <c r="AA54" s="22"/>
      <c r="AB54" s="23">
        <f>+IF(OR($N54=Listas!$A$3,$N54=Listas!$A$4,$N54=Listas!$A$5,$N54=Listas!$A$6),"",IF(AND(DAYS360(C54,$C$3)&lt;=90,AA54="NO"),0,IF(AND(DAYS360(C54,$C$3)&gt;90,AA54="NO"),$AB$7,0)))</f>
        <v>0</v>
      </c>
      <c r="AC54" s="17"/>
      <c r="AD54" s="22"/>
      <c r="AE54" s="23">
        <f>+IF(OR($N54=Listas!$A$3,$N54=Listas!$A$4,$N54=Listas!$A$5,$N54=Listas!$A$6),"",IF(AND(DAYS360(C54,$C$3)&lt;=90,AD54="SI"),0,IF(AND(DAYS360(C54,$C$3)&gt;90,AD54="SI"),$AE$7,0)))</f>
        <v>0</v>
      </c>
      <c r="AF54" s="17"/>
      <c r="AG54" s="24" t="str">
        <f t="shared" si="8"/>
        <v/>
      </c>
      <c r="AH54" s="22"/>
      <c r="AI54" s="23">
        <f>+IF(OR($N54=Listas!$A$3,$N54=Listas!$A$4,$N54=Listas!$A$5,$N54=Listas!$A$6),"",IF(AND(DAYS360(C54,$C$3)&lt;=90,AH54="SI"),0,IF(AND(DAYS360(C54,$C$3)&gt;90,AH54="SI"),$AI$7,0)))</f>
        <v>0</v>
      </c>
      <c r="AJ54" s="25">
        <f>+IF(OR($N54=Listas!$A$3,$N54=Listas!$A$4,$N54=Listas!$A$5,$N54=Listas!$A$6),"",AB54+AE54+AI54)</f>
        <v>0</v>
      </c>
      <c r="AK54" s="26" t="str">
        <f t="shared" si="9"/>
        <v/>
      </c>
      <c r="AL54" s="27" t="str">
        <f t="shared" si="10"/>
        <v/>
      </c>
      <c r="AM54" s="23">
        <f>+IF(OR($N54=Listas!$A$3,$N54=Listas!$A$4,$N54=Listas!$A$5,$N54=Listas!$A$6),"",IF(AND(DAYS360(C54,$C$3)&lt;=90,AL54="SI"),0,IF(AND(DAYS360(C54,$C$3)&gt;90,AL54="SI"),$AM$7,0)))</f>
        <v>0</v>
      </c>
      <c r="AN54" s="27" t="str">
        <f t="shared" si="11"/>
        <v/>
      </c>
      <c r="AO54" s="23">
        <f>+IF(OR($N54=Listas!$A$3,$N54=Listas!$A$4,$N54=Listas!$A$5,$N54=Listas!$A$6),"",IF(AND(DAYS360(C54,$C$3)&lt;=90,AN54="SI"),0,IF(AND(DAYS360(C54,$C$3)&gt;90,AN54="SI"),$AO$7,0)))</f>
        <v>0</v>
      </c>
      <c r="AP54" s="28">
        <f>+IF(OR($N54=Listas!$A$3,$N54=Listas!$A$4,$N54=Listas!$A$5,$N54=[1]Hoja2!$A$6),"",AM54+AO54)</f>
        <v>0</v>
      </c>
      <c r="AQ54" s="22"/>
      <c r="AR54" s="23">
        <f>+IF(OR($N54=Listas!$A$3,$N54=Listas!$A$4,$N54=Listas!$A$5,$N54=Listas!$A$6),"",IF(AND(DAYS360(C54,$C$3)&lt;=90,AQ54="SI"),0,IF(AND(DAYS360(C54,$C$3)&gt;90,AQ54="SI"),$AR$7,0)))</f>
        <v>0</v>
      </c>
      <c r="AS54" s="22"/>
      <c r="AT54" s="23">
        <f>+IF(OR($N54=Listas!$A$3,$N54=Listas!$A$4,$N54=Listas!$A$5,$N54=Listas!$A$6),"",IF(AND(DAYS360(C54,$C$3)&lt;=90,AS54="SI"),0,IF(AND(DAYS360(C54,$C$3)&gt;90,AS54="SI"),$AT$7,0)))</f>
        <v>0</v>
      </c>
      <c r="AU54" s="21">
        <f>+IF(OR($N54=Listas!$A$3,$N54=Listas!$A$4,$N54=Listas!$A$5,$N54=Listas!$A$6),"",AR54+AT54)</f>
        <v>0</v>
      </c>
      <c r="AV54" s="29">
        <f>+IF(OR($N54=Listas!$A$3,$N54=Listas!$A$4,$N54=Listas!$A$5,$N54=Listas!$A$6),"",W54+Z54+AJ54+AP54+AU54)</f>
        <v>0.21132439384930549</v>
      </c>
      <c r="AW54" s="30">
        <f>+IF(OR($N54=Listas!$A$3,$N54=Listas!$A$4,$N54=Listas!$A$5,$N54=Listas!$A$6),"",K54*(1-AV54))</f>
        <v>0</v>
      </c>
      <c r="AX54" s="30">
        <f>+IF(OR($N54=Listas!$A$3,$N54=Listas!$A$4,$N54=Listas!$A$5,$N54=Listas!$A$6),"",L54*(1-AV54))</f>
        <v>0</v>
      </c>
      <c r="AY54" s="31"/>
      <c r="AZ54" s="32"/>
      <c r="BA54" s="30">
        <f>+IF(OR($N54=Listas!$A$3,$N54=Listas!$A$4,$N54=Listas!$A$5,$N54=Listas!$A$6),"",IF(AV54=0,AW54,(-PV(AY54,AZ54,,AW54,0))))</f>
        <v>0</v>
      </c>
      <c r="BB54" s="30">
        <f>+IF(OR($N54=Listas!$A$3,$N54=Listas!$A$4,$N54=Listas!$A$5,$N54=Listas!$A$6),"",IF(AV54=0,AX54,(-PV(AY54,AZ54,,AX54,0))))</f>
        <v>0</v>
      </c>
      <c r="BC54" s="33">
        <f>++IF(OR($N54=Listas!$A$3,$N54=Listas!$A$4,$N54=Listas!$A$5,$N54=Listas!$A$6),"",K54-BA54)</f>
        <v>0</v>
      </c>
      <c r="BD54" s="33">
        <f>++IF(OR($N54=Listas!$A$3,$N54=Listas!$A$4,$N54=Listas!$A$5,$N54=Listas!$A$6),"",L54-BB54)</f>
        <v>0</v>
      </c>
    </row>
    <row r="55" spans="1:56" x14ac:dyDescent="0.25">
      <c r="A55" s="13"/>
      <c r="B55" s="14"/>
      <c r="C55" s="15"/>
      <c r="D55" s="16"/>
      <c r="E55" s="16"/>
      <c r="F55" s="17"/>
      <c r="G55" s="17"/>
      <c r="H55" s="65">
        <f t="shared" si="0"/>
        <v>0</v>
      </c>
      <c r="I55" s="17"/>
      <c r="J55" s="17"/>
      <c r="K55" s="42">
        <f t="shared" si="6"/>
        <v>0</v>
      </c>
      <c r="L55" s="42">
        <f t="shared" si="6"/>
        <v>0</v>
      </c>
      <c r="M55" s="42">
        <f t="shared" si="7"/>
        <v>0</v>
      </c>
      <c r="N55" s="13"/>
      <c r="O55" s="18" t="str">
        <f>+IF(OR($N55=Listas!$A$3,$N55=Listas!$A$4,$N55=Listas!$A$5,$N55=Listas!$A$6),"N/A",IF(AND((DAYS360(C55,$C$3))&gt;90,(DAYS360(C55,$C$3))&lt;360),"SI","NO"))</f>
        <v>NO</v>
      </c>
      <c r="P55" s="19">
        <f t="shared" si="1"/>
        <v>0</v>
      </c>
      <c r="Q55" s="18" t="str">
        <f>+IF(OR($N55=Listas!$A$3,$N55=Listas!$A$4,$N55=Listas!$A$5,$N55=Listas!$A$6),"N/A",IF(AND((DAYS360(C55,$C$3))&gt;=360,(DAYS360(C55,$C$3))&lt;=1800),"SI","NO"))</f>
        <v>NO</v>
      </c>
      <c r="R55" s="19">
        <f t="shared" si="2"/>
        <v>0</v>
      </c>
      <c r="S55" s="18" t="str">
        <f>+IF(OR($N55=Listas!$A$3,$N55=Listas!$A$4,$N55=Listas!$A$5,$N55=Listas!$A$6),"N/A",IF(AND((DAYS360(C55,$C$3))&gt;1800,(DAYS360(C55,$C$3))&lt;=3600),"SI","NO"))</f>
        <v>NO</v>
      </c>
      <c r="T55" s="19">
        <f t="shared" si="3"/>
        <v>0</v>
      </c>
      <c r="U55" s="18" t="str">
        <f>+IF(OR($N55=Listas!$A$3,$N55=Listas!$A$4,$N55=Listas!$A$5,$N55=Listas!$A$6),"N/A",IF((DAYS360(C55,$C$3))&gt;3600,"SI","NO"))</f>
        <v>SI</v>
      </c>
      <c r="V55" s="20">
        <f t="shared" si="4"/>
        <v>0.21132439384930549</v>
      </c>
      <c r="W55" s="21">
        <f>+IF(OR($N55=Listas!$A$3,$N55=Listas!$A$4,$N55=Listas!$A$5,$N55=Listas!$A$6),"",P55+R55+T55+V55)</f>
        <v>0.21132439384930549</v>
      </c>
      <c r="X55" s="22"/>
      <c r="Y55" s="19">
        <f t="shared" si="5"/>
        <v>0</v>
      </c>
      <c r="Z55" s="21">
        <f>+IF(OR($N55=Listas!$A$3,$N55=Listas!$A$4,$N55=Listas!$A$5,$N55=Listas!$A$6),"",Y55)</f>
        <v>0</v>
      </c>
      <c r="AA55" s="22"/>
      <c r="AB55" s="23">
        <f>+IF(OR($N55=Listas!$A$3,$N55=Listas!$A$4,$N55=Listas!$A$5,$N55=Listas!$A$6),"",IF(AND(DAYS360(C55,$C$3)&lt;=90,AA55="NO"),0,IF(AND(DAYS360(C55,$C$3)&gt;90,AA55="NO"),$AB$7,0)))</f>
        <v>0</v>
      </c>
      <c r="AC55" s="17"/>
      <c r="AD55" s="22"/>
      <c r="AE55" s="23">
        <f>+IF(OR($N55=Listas!$A$3,$N55=Listas!$A$4,$N55=Listas!$A$5,$N55=Listas!$A$6),"",IF(AND(DAYS360(C55,$C$3)&lt;=90,AD55="SI"),0,IF(AND(DAYS360(C55,$C$3)&gt;90,AD55="SI"),$AE$7,0)))</f>
        <v>0</v>
      </c>
      <c r="AF55" s="17"/>
      <c r="AG55" s="24" t="str">
        <f t="shared" si="8"/>
        <v/>
      </c>
      <c r="AH55" s="22"/>
      <c r="AI55" s="23">
        <f>+IF(OR($N55=Listas!$A$3,$N55=Listas!$A$4,$N55=Listas!$A$5,$N55=Listas!$A$6),"",IF(AND(DAYS360(C55,$C$3)&lt;=90,AH55="SI"),0,IF(AND(DAYS360(C55,$C$3)&gt;90,AH55="SI"),$AI$7,0)))</f>
        <v>0</v>
      </c>
      <c r="AJ55" s="25">
        <f>+IF(OR($N55=Listas!$A$3,$N55=Listas!$A$4,$N55=Listas!$A$5,$N55=Listas!$A$6),"",AB55+AE55+AI55)</f>
        <v>0</v>
      </c>
      <c r="AK55" s="26" t="str">
        <f t="shared" si="9"/>
        <v/>
      </c>
      <c r="AL55" s="27" t="str">
        <f t="shared" si="10"/>
        <v/>
      </c>
      <c r="AM55" s="23">
        <f>+IF(OR($N55=Listas!$A$3,$N55=Listas!$A$4,$N55=Listas!$A$5,$N55=Listas!$A$6),"",IF(AND(DAYS360(C55,$C$3)&lt;=90,AL55="SI"),0,IF(AND(DAYS360(C55,$C$3)&gt;90,AL55="SI"),$AM$7,0)))</f>
        <v>0</v>
      </c>
      <c r="AN55" s="27" t="str">
        <f t="shared" si="11"/>
        <v/>
      </c>
      <c r="AO55" s="23">
        <f>+IF(OR($N55=Listas!$A$3,$N55=Listas!$A$4,$N55=Listas!$A$5,$N55=Listas!$A$6),"",IF(AND(DAYS360(C55,$C$3)&lt;=90,AN55="SI"),0,IF(AND(DAYS360(C55,$C$3)&gt;90,AN55="SI"),$AO$7,0)))</f>
        <v>0</v>
      </c>
      <c r="AP55" s="28">
        <f>+IF(OR($N55=Listas!$A$3,$N55=Listas!$A$4,$N55=Listas!$A$5,$N55=[1]Hoja2!$A$6),"",AM55+AO55)</f>
        <v>0</v>
      </c>
      <c r="AQ55" s="22"/>
      <c r="AR55" s="23">
        <f>+IF(OR($N55=Listas!$A$3,$N55=Listas!$A$4,$N55=Listas!$A$5,$N55=Listas!$A$6),"",IF(AND(DAYS360(C55,$C$3)&lt;=90,AQ55="SI"),0,IF(AND(DAYS360(C55,$C$3)&gt;90,AQ55="SI"),$AR$7,0)))</f>
        <v>0</v>
      </c>
      <c r="AS55" s="22"/>
      <c r="AT55" s="23">
        <f>+IF(OR($N55=Listas!$A$3,$N55=Listas!$A$4,$N55=Listas!$A$5,$N55=Listas!$A$6),"",IF(AND(DAYS360(C55,$C$3)&lt;=90,AS55="SI"),0,IF(AND(DAYS360(C55,$C$3)&gt;90,AS55="SI"),$AT$7,0)))</f>
        <v>0</v>
      </c>
      <c r="AU55" s="21">
        <f>+IF(OR($N55=Listas!$A$3,$N55=Listas!$A$4,$N55=Listas!$A$5,$N55=Listas!$A$6),"",AR55+AT55)</f>
        <v>0</v>
      </c>
      <c r="AV55" s="29">
        <f>+IF(OR($N55=Listas!$A$3,$N55=Listas!$A$4,$N55=Listas!$A$5,$N55=Listas!$A$6),"",W55+Z55+AJ55+AP55+AU55)</f>
        <v>0.21132439384930549</v>
      </c>
      <c r="AW55" s="30">
        <f>+IF(OR($N55=Listas!$A$3,$N55=Listas!$A$4,$N55=Listas!$A$5,$N55=Listas!$A$6),"",K55*(1-AV55))</f>
        <v>0</v>
      </c>
      <c r="AX55" s="30">
        <f>+IF(OR($N55=Listas!$A$3,$N55=Listas!$A$4,$N55=Listas!$A$5,$N55=Listas!$A$6),"",L55*(1-AV55))</f>
        <v>0</v>
      </c>
      <c r="AY55" s="31"/>
      <c r="AZ55" s="32"/>
      <c r="BA55" s="30">
        <f>+IF(OR($N55=Listas!$A$3,$N55=Listas!$A$4,$N55=Listas!$A$5,$N55=Listas!$A$6),"",IF(AV55=0,AW55,(-PV(AY55,AZ55,,AW55,0))))</f>
        <v>0</v>
      </c>
      <c r="BB55" s="30">
        <f>+IF(OR($N55=Listas!$A$3,$N55=Listas!$A$4,$N55=Listas!$A$5,$N55=Listas!$A$6),"",IF(AV55=0,AX55,(-PV(AY55,AZ55,,AX55,0))))</f>
        <v>0</v>
      </c>
      <c r="BC55" s="33">
        <f>++IF(OR($N55=Listas!$A$3,$N55=Listas!$A$4,$N55=Listas!$A$5,$N55=Listas!$A$6),"",K55-BA55)</f>
        <v>0</v>
      </c>
      <c r="BD55" s="33">
        <f>++IF(OR($N55=Listas!$A$3,$N55=Listas!$A$4,$N55=Listas!$A$5,$N55=Listas!$A$6),"",L55-BB55)</f>
        <v>0</v>
      </c>
    </row>
    <row r="56" spans="1:56" x14ac:dyDescent="0.25">
      <c r="A56" s="13"/>
      <c r="B56" s="14"/>
      <c r="C56" s="15"/>
      <c r="D56" s="16"/>
      <c r="E56" s="16"/>
      <c r="F56" s="17"/>
      <c r="G56" s="17"/>
      <c r="H56" s="65">
        <f t="shared" si="0"/>
        <v>0</v>
      </c>
      <c r="I56" s="17"/>
      <c r="J56" s="17"/>
      <c r="K56" s="42">
        <f t="shared" si="6"/>
        <v>0</v>
      </c>
      <c r="L56" s="42">
        <f t="shared" si="6"/>
        <v>0</v>
      </c>
      <c r="M56" s="42">
        <f t="shared" si="7"/>
        <v>0</v>
      </c>
      <c r="N56" s="13"/>
      <c r="O56" s="18" t="str">
        <f>+IF(OR($N56=Listas!$A$3,$N56=Listas!$A$4,$N56=Listas!$A$5,$N56=Listas!$A$6),"N/A",IF(AND((DAYS360(C56,$C$3))&gt;90,(DAYS360(C56,$C$3))&lt;360),"SI","NO"))</f>
        <v>NO</v>
      </c>
      <c r="P56" s="19">
        <f t="shared" si="1"/>
        <v>0</v>
      </c>
      <c r="Q56" s="18" t="str">
        <f>+IF(OR($N56=Listas!$A$3,$N56=Listas!$A$4,$N56=Listas!$A$5,$N56=Listas!$A$6),"N/A",IF(AND((DAYS360(C56,$C$3))&gt;=360,(DAYS360(C56,$C$3))&lt;=1800),"SI","NO"))</f>
        <v>NO</v>
      </c>
      <c r="R56" s="19">
        <f t="shared" si="2"/>
        <v>0</v>
      </c>
      <c r="S56" s="18" t="str">
        <f>+IF(OR($N56=Listas!$A$3,$N56=Listas!$A$4,$N56=Listas!$A$5,$N56=Listas!$A$6),"N/A",IF(AND((DAYS360(C56,$C$3))&gt;1800,(DAYS360(C56,$C$3))&lt;=3600),"SI","NO"))</f>
        <v>NO</v>
      </c>
      <c r="T56" s="19">
        <f t="shared" si="3"/>
        <v>0</v>
      </c>
      <c r="U56" s="18" t="str">
        <f>+IF(OR($N56=Listas!$A$3,$N56=Listas!$A$4,$N56=Listas!$A$5,$N56=Listas!$A$6),"N/A",IF((DAYS360(C56,$C$3))&gt;3600,"SI","NO"))</f>
        <v>SI</v>
      </c>
      <c r="V56" s="20">
        <f t="shared" si="4"/>
        <v>0.21132439384930549</v>
      </c>
      <c r="W56" s="21">
        <f>+IF(OR($N56=Listas!$A$3,$N56=Listas!$A$4,$N56=Listas!$A$5,$N56=Listas!$A$6),"",P56+R56+T56+V56)</f>
        <v>0.21132439384930549</v>
      </c>
      <c r="X56" s="22"/>
      <c r="Y56" s="19">
        <f t="shared" si="5"/>
        <v>0</v>
      </c>
      <c r="Z56" s="21">
        <f>+IF(OR($N56=Listas!$A$3,$N56=Listas!$A$4,$N56=Listas!$A$5,$N56=Listas!$A$6),"",Y56)</f>
        <v>0</v>
      </c>
      <c r="AA56" s="22"/>
      <c r="AB56" s="23">
        <f>+IF(OR($N56=Listas!$A$3,$N56=Listas!$A$4,$N56=Listas!$A$5,$N56=Listas!$A$6),"",IF(AND(DAYS360(C56,$C$3)&lt;=90,AA56="NO"),0,IF(AND(DAYS360(C56,$C$3)&gt;90,AA56="NO"),$AB$7,0)))</f>
        <v>0</v>
      </c>
      <c r="AC56" s="17"/>
      <c r="AD56" s="22"/>
      <c r="AE56" s="23">
        <f>+IF(OR($N56=Listas!$A$3,$N56=Listas!$A$4,$N56=Listas!$A$5,$N56=Listas!$A$6),"",IF(AND(DAYS360(C56,$C$3)&lt;=90,AD56="SI"),0,IF(AND(DAYS360(C56,$C$3)&gt;90,AD56="SI"),$AE$7,0)))</f>
        <v>0</v>
      </c>
      <c r="AF56" s="17"/>
      <c r="AG56" s="24" t="str">
        <f t="shared" si="8"/>
        <v/>
      </c>
      <c r="AH56" s="22"/>
      <c r="AI56" s="23">
        <f>+IF(OR($N56=Listas!$A$3,$N56=Listas!$A$4,$N56=Listas!$A$5,$N56=Listas!$A$6),"",IF(AND(DAYS360(C56,$C$3)&lt;=90,AH56="SI"),0,IF(AND(DAYS360(C56,$C$3)&gt;90,AH56="SI"),$AI$7,0)))</f>
        <v>0</v>
      </c>
      <c r="AJ56" s="25">
        <f>+IF(OR($N56=Listas!$A$3,$N56=Listas!$A$4,$N56=Listas!$A$5,$N56=Listas!$A$6),"",AB56+AE56+AI56)</f>
        <v>0</v>
      </c>
      <c r="AK56" s="26" t="str">
        <f t="shared" si="9"/>
        <v/>
      </c>
      <c r="AL56" s="27" t="str">
        <f t="shared" si="10"/>
        <v/>
      </c>
      <c r="AM56" s="23">
        <f>+IF(OR($N56=Listas!$A$3,$N56=Listas!$A$4,$N56=Listas!$A$5,$N56=Listas!$A$6),"",IF(AND(DAYS360(C56,$C$3)&lt;=90,AL56="SI"),0,IF(AND(DAYS360(C56,$C$3)&gt;90,AL56="SI"),$AM$7,0)))</f>
        <v>0</v>
      </c>
      <c r="AN56" s="27" t="str">
        <f t="shared" si="11"/>
        <v/>
      </c>
      <c r="AO56" s="23">
        <f>+IF(OR($N56=Listas!$A$3,$N56=Listas!$A$4,$N56=Listas!$A$5,$N56=Listas!$A$6),"",IF(AND(DAYS360(C56,$C$3)&lt;=90,AN56="SI"),0,IF(AND(DAYS360(C56,$C$3)&gt;90,AN56="SI"),$AO$7,0)))</f>
        <v>0</v>
      </c>
      <c r="AP56" s="28">
        <f>+IF(OR($N56=Listas!$A$3,$N56=Listas!$A$4,$N56=Listas!$A$5,$N56=[1]Hoja2!$A$6),"",AM56+AO56)</f>
        <v>0</v>
      </c>
      <c r="AQ56" s="22"/>
      <c r="AR56" s="23">
        <f>+IF(OR($N56=Listas!$A$3,$N56=Listas!$A$4,$N56=Listas!$A$5,$N56=Listas!$A$6),"",IF(AND(DAYS360(C56,$C$3)&lt;=90,AQ56="SI"),0,IF(AND(DAYS360(C56,$C$3)&gt;90,AQ56="SI"),$AR$7,0)))</f>
        <v>0</v>
      </c>
      <c r="AS56" s="22"/>
      <c r="AT56" s="23">
        <f>+IF(OR($N56=Listas!$A$3,$N56=Listas!$A$4,$N56=Listas!$A$5,$N56=Listas!$A$6),"",IF(AND(DAYS360(C56,$C$3)&lt;=90,AS56="SI"),0,IF(AND(DAYS360(C56,$C$3)&gt;90,AS56="SI"),$AT$7,0)))</f>
        <v>0</v>
      </c>
      <c r="AU56" s="21">
        <f>+IF(OR($N56=Listas!$A$3,$N56=Listas!$A$4,$N56=Listas!$A$5,$N56=Listas!$A$6),"",AR56+AT56)</f>
        <v>0</v>
      </c>
      <c r="AV56" s="29">
        <f>+IF(OR($N56=Listas!$A$3,$N56=Listas!$A$4,$N56=Listas!$A$5,$N56=Listas!$A$6),"",W56+Z56+AJ56+AP56+AU56)</f>
        <v>0.21132439384930549</v>
      </c>
      <c r="AW56" s="30">
        <f>+IF(OR($N56=Listas!$A$3,$N56=Listas!$A$4,$N56=Listas!$A$5,$N56=Listas!$A$6),"",K56*(1-AV56))</f>
        <v>0</v>
      </c>
      <c r="AX56" s="30">
        <f>+IF(OR($N56=Listas!$A$3,$N56=Listas!$A$4,$N56=Listas!$A$5,$N56=Listas!$A$6),"",L56*(1-AV56))</f>
        <v>0</v>
      </c>
      <c r="AY56" s="31"/>
      <c r="AZ56" s="32"/>
      <c r="BA56" s="30">
        <f>+IF(OR($N56=Listas!$A$3,$N56=Listas!$A$4,$N56=Listas!$A$5,$N56=Listas!$A$6),"",IF(AV56=0,AW56,(-PV(AY56,AZ56,,AW56,0))))</f>
        <v>0</v>
      </c>
      <c r="BB56" s="30">
        <f>+IF(OR($N56=Listas!$A$3,$N56=Listas!$A$4,$N56=Listas!$A$5,$N56=Listas!$A$6),"",IF(AV56=0,AX56,(-PV(AY56,AZ56,,AX56,0))))</f>
        <v>0</v>
      </c>
      <c r="BC56" s="33">
        <f>++IF(OR($N56=Listas!$A$3,$N56=Listas!$A$4,$N56=Listas!$A$5,$N56=Listas!$A$6),"",K56-BA56)</f>
        <v>0</v>
      </c>
      <c r="BD56" s="33">
        <f>++IF(OR($N56=Listas!$A$3,$N56=Listas!$A$4,$N56=Listas!$A$5,$N56=Listas!$A$6),"",L56-BB56)</f>
        <v>0</v>
      </c>
    </row>
    <row r="57" spans="1:56" x14ac:dyDescent="0.25">
      <c r="A57" s="13"/>
      <c r="B57" s="14"/>
      <c r="C57" s="15"/>
      <c r="D57" s="16"/>
      <c r="E57" s="16"/>
      <c r="F57" s="17"/>
      <c r="G57" s="17"/>
      <c r="H57" s="65">
        <f t="shared" si="0"/>
        <v>0</v>
      </c>
      <c r="I57" s="17"/>
      <c r="J57" s="17"/>
      <c r="K57" s="42">
        <f t="shared" si="6"/>
        <v>0</v>
      </c>
      <c r="L57" s="42">
        <f t="shared" si="6"/>
        <v>0</v>
      </c>
      <c r="M57" s="42">
        <f t="shared" si="7"/>
        <v>0</v>
      </c>
      <c r="N57" s="13"/>
      <c r="O57" s="18" t="str">
        <f>+IF(OR($N57=Listas!$A$3,$N57=Listas!$A$4,$N57=Listas!$A$5,$N57=Listas!$A$6),"N/A",IF(AND((DAYS360(C57,$C$3))&gt;90,(DAYS360(C57,$C$3))&lt;360),"SI","NO"))</f>
        <v>NO</v>
      </c>
      <c r="P57" s="19">
        <f t="shared" si="1"/>
        <v>0</v>
      </c>
      <c r="Q57" s="18" t="str">
        <f>+IF(OR($N57=Listas!$A$3,$N57=Listas!$A$4,$N57=Listas!$A$5,$N57=Listas!$A$6),"N/A",IF(AND((DAYS360(C57,$C$3))&gt;=360,(DAYS360(C57,$C$3))&lt;=1800),"SI","NO"))</f>
        <v>NO</v>
      </c>
      <c r="R57" s="19">
        <f t="shared" si="2"/>
        <v>0</v>
      </c>
      <c r="S57" s="18" t="str">
        <f>+IF(OR($N57=Listas!$A$3,$N57=Listas!$A$4,$N57=Listas!$A$5,$N57=Listas!$A$6),"N/A",IF(AND((DAYS360(C57,$C$3))&gt;1800,(DAYS360(C57,$C$3))&lt;=3600),"SI","NO"))</f>
        <v>NO</v>
      </c>
      <c r="T57" s="19">
        <f t="shared" si="3"/>
        <v>0</v>
      </c>
      <c r="U57" s="18" t="str">
        <f>+IF(OR($N57=Listas!$A$3,$N57=Listas!$A$4,$N57=Listas!$A$5,$N57=Listas!$A$6),"N/A",IF((DAYS360(C57,$C$3))&gt;3600,"SI","NO"))</f>
        <v>SI</v>
      </c>
      <c r="V57" s="20">
        <f t="shared" si="4"/>
        <v>0.21132439384930549</v>
      </c>
      <c r="W57" s="21">
        <f>+IF(OR($N57=Listas!$A$3,$N57=Listas!$A$4,$N57=Listas!$A$5,$N57=Listas!$A$6),"",P57+R57+T57+V57)</f>
        <v>0.21132439384930549</v>
      </c>
      <c r="X57" s="22"/>
      <c r="Y57" s="19">
        <f t="shared" si="5"/>
        <v>0</v>
      </c>
      <c r="Z57" s="21">
        <f>+IF(OR($N57=Listas!$A$3,$N57=Listas!$A$4,$N57=Listas!$A$5,$N57=Listas!$A$6),"",Y57)</f>
        <v>0</v>
      </c>
      <c r="AA57" s="22"/>
      <c r="AB57" s="23">
        <f>+IF(OR($N57=Listas!$A$3,$N57=Listas!$A$4,$N57=Listas!$A$5,$N57=Listas!$A$6),"",IF(AND(DAYS360(C57,$C$3)&lt;=90,AA57="NO"),0,IF(AND(DAYS360(C57,$C$3)&gt;90,AA57="NO"),$AB$7,0)))</f>
        <v>0</v>
      </c>
      <c r="AC57" s="17"/>
      <c r="AD57" s="22"/>
      <c r="AE57" s="23">
        <f>+IF(OR($N57=Listas!$A$3,$N57=Listas!$A$4,$N57=Listas!$A$5,$N57=Listas!$A$6),"",IF(AND(DAYS360(C57,$C$3)&lt;=90,AD57="SI"),0,IF(AND(DAYS360(C57,$C$3)&gt;90,AD57="SI"),$AE$7,0)))</f>
        <v>0</v>
      </c>
      <c r="AF57" s="17"/>
      <c r="AG57" s="24" t="str">
        <f t="shared" si="8"/>
        <v/>
      </c>
      <c r="AH57" s="22"/>
      <c r="AI57" s="23">
        <f>+IF(OR($N57=Listas!$A$3,$N57=Listas!$A$4,$N57=Listas!$A$5,$N57=Listas!$A$6),"",IF(AND(DAYS360(C57,$C$3)&lt;=90,AH57="SI"),0,IF(AND(DAYS360(C57,$C$3)&gt;90,AH57="SI"),$AI$7,0)))</f>
        <v>0</v>
      </c>
      <c r="AJ57" s="25">
        <f>+IF(OR($N57=Listas!$A$3,$N57=Listas!$A$4,$N57=Listas!$A$5,$N57=Listas!$A$6),"",AB57+AE57+AI57)</f>
        <v>0</v>
      </c>
      <c r="AK57" s="26" t="str">
        <f t="shared" si="9"/>
        <v/>
      </c>
      <c r="AL57" s="27" t="str">
        <f t="shared" si="10"/>
        <v/>
      </c>
      <c r="AM57" s="23">
        <f>+IF(OR($N57=Listas!$A$3,$N57=Listas!$A$4,$N57=Listas!$A$5,$N57=Listas!$A$6),"",IF(AND(DAYS360(C57,$C$3)&lt;=90,AL57="SI"),0,IF(AND(DAYS360(C57,$C$3)&gt;90,AL57="SI"),$AM$7,0)))</f>
        <v>0</v>
      </c>
      <c r="AN57" s="27" t="str">
        <f t="shared" si="11"/>
        <v/>
      </c>
      <c r="AO57" s="23">
        <f>+IF(OR($N57=Listas!$A$3,$N57=Listas!$A$4,$N57=Listas!$A$5,$N57=Listas!$A$6),"",IF(AND(DAYS360(C57,$C$3)&lt;=90,AN57="SI"),0,IF(AND(DAYS360(C57,$C$3)&gt;90,AN57="SI"),$AO$7,0)))</f>
        <v>0</v>
      </c>
      <c r="AP57" s="28">
        <f>+IF(OR($N57=Listas!$A$3,$N57=Listas!$A$4,$N57=Listas!$A$5,$N57=[1]Hoja2!$A$6),"",AM57+AO57)</f>
        <v>0</v>
      </c>
      <c r="AQ57" s="22"/>
      <c r="AR57" s="23">
        <f>+IF(OR($N57=Listas!$A$3,$N57=Listas!$A$4,$N57=Listas!$A$5,$N57=Listas!$A$6),"",IF(AND(DAYS360(C57,$C$3)&lt;=90,AQ57="SI"),0,IF(AND(DAYS360(C57,$C$3)&gt;90,AQ57="SI"),$AR$7,0)))</f>
        <v>0</v>
      </c>
      <c r="AS57" s="22"/>
      <c r="AT57" s="23">
        <f>+IF(OR($N57=Listas!$A$3,$N57=Listas!$A$4,$N57=Listas!$A$5,$N57=Listas!$A$6),"",IF(AND(DAYS360(C57,$C$3)&lt;=90,AS57="SI"),0,IF(AND(DAYS360(C57,$C$3)&gt;90,AS57="SI"),$AT$7,0)))</f>
        <v>0</v>
      </c>
      <c r="AU57" s="21">
        <f>+IF(OR($N57=Listas!$A$3,$N57=Listas!$A$4,$N57=Listas!$A$5,$N57=Listas!$A$6),"",AR57+AT57)</f>
        <v>0</v>
      </c>
      <c r="AV57" s="29">
        <f>+IF(OR($N57=Listas!$A$3,$N57=Listas!$A$4,$N57=Listas!$A$5,$N57=Listas!$A$6),"",W57+Z57+AJ57+AP57+AU57)</f>
        <v>0.21132439384930549</v>
      </c>
      <c r="AW57" s="30">
        <f>+IF(OR($N57=Listas!$A$3,$N57=Listas!$A$4,$N57=Listas!$A$5,$N57=Listas!$A$6),"",K57*(1-AV57))</f>
        <v>0</v>
      </c>
      <c r="AX57" s="30">
        <f>+IF(OR($N57=Listas!$A$3,$N57=Listas!$A$4,$N57=Listas!$A$5,$N57=Listas!$A$6),"",L57*(1-AV57))</f>
        <v>0</v>
      </c>
      <c r="AY57" s="31"/>
      <c r="AZ57" s="32"/>
      <c r="BA57" s="30">
        <f>+IF(OR($N57=Listas!$A$3,$N57=Listas!$A$4,$N57=Listas!$A$5,$N57=Listas!$A$6),"",IF(AV57=0,AW57,(-PV(AY57,AZ57,,AW57,0))))</f>
        <v>0</v>
      </c>
      <c r="BB57" s="30">
        <f>+IF(OR($N57=Listas!$A$3,$N57=Listas!$A$4,$N57=Listas!$A$5,$N57=Listas!$A$6),"",IF(AV57=0,AX57,(-PV(AY57,AZ57,,AX57,0))))</f>
        <v>0</v>
      </c>
      <c r="BC57" s="33">
        <f>++IF(OR($N57=Listas!$A$3,$N57=Listas!$A$4,$N57=Listas!$A$5,$N57=Listas!$A$6),"",K57-BA57)</f>
        <v>0</v>
      </c>
      <c r="BD57" s="33">
        <f>++IF(OR($N57=Listas!$A$3,$N57=Listas!$A$4,$N57=Listas!$A$5,$N57=Listas!$A$6),"",L57-BB57)</f>
        <v>0</v>
      </c>
    </row>
    <row r="58" spans="1:56" x14ac:dyDescent="0.25">
      <c r="A58" s="13"/>
      <c r="B58" s="14"/>
      <c r="C58" s="15"/>
      <c r="D58" s="16"/>
      <c r="E58" s="16"/>
      <c r="F58" s="17"/>
      <c r="G58" s="17"/>
      <c r="H58" s="65">
        <f t="shared" si="0"/>
        <v>0</v>
      </c>
      <c r="I58" s="17"/>
      <c r="J58" s="17"/>
      <c r="K58" s="42">
        <f t="shared" si="6"/>
        <v>0</v>
      </c>
      <c r="L58" s="42">
        <f t="shared" si="6"/>
        <v>0</v>
      </c>
      <c r="M58" s="42">
        <f t="shared" si="7"/>
        <v>0</v>
      </c>
      <c r="N58" s="13"/>
      <c r="O58" s="18" t="str">
        <f>+IF(OR($N58=Listas!$A$3,$N58=Listas!$A$4,$N58=Listas!$A$5,$N58=Listas!$A$6),"N/A",IF(AND((DAYS360(C58,$C$3))&gt;90,(DAYS360(C58,$C$3))&lt;360),"SI","NO"))</f>
        <v>NO</v>
      </c>
      <c r="P58" s="19">
        <f t="shared" si="1"/>
        <v>0</v>
      </c>
      <c r="Q58" s="18" t="str">
        <f>+IF(OR($N58=Listas!$A$3,$N58=Listas!$A$4,$N58=Listas!$A$5,$N58=Listas!$A$6),"N/A",IF(AND((DAYS360(C58,$C$3))&gt;=360,(DAYS360(C58,$C$3))&lt;=1800),"SI","NO"))</f>
        <v>NO</v>
      </c>
      <c r="R58" s="19">
        <f t="shared" si="2"/>
        <v>0</v>
      </c>
      <c r="S58" s="18" t="str">
        <f>+IF(OR($N58=Listas!$A$3,$N58=Listas!$A$4,$N58=Listas!$A$5,$N58=Listas!$A$6),"N/A",IF(AND((DAYS360(C58,$C$3))&gt;1800,(DAYS360(C58,$C$3))&lt;=3600),"SI","NO"))</f>
        <v>NO</v>
      </c>
      <c r="T58" s="19">
        <f t="shared" si="3"/>
        <v>0</v>
      </c>
      <c r="U58" s="18" t="str">
        <f>+IF(OR($N58=Listas!$A$3,$N58=Listas!$A$4,$N58=Listas!$A$5,$N58=Listas!$A$6),"N/A",IF((DAYS360(C58,$C$3))&gt;3600,"SI","NO"))</f>
        <v>SI</v>
      </c>
      <c r="V58" s="20">
        <f t="shared" si="4"/>
        <v>0.21132439384930549</v>
      </c>
      <c r="W58" s="21">
        <f>+IF(OR($N58=Listas!$A$3,$N58=Listas!$A$4,$N58=Listas!$A$5,$N58=Listas!$A$6),"",P58+R58+T58+V58)</f>
        <v>0.21132439384930549</v>
      </c>
      <c r="X58" s="22"/>
      <c r="Y58" s="19">
        <f t="shared" si="5"/>
        <v>0</v>
      </c>
      <c r="Z58" s="21">
        <f>+IF(OR($N58=Listas!$A$3,$N58=Listas!$A$4,$N58=Listas!$A$5,$N58=Listas!$A$6),"",Y58)</f>
        <v>0</v>
      </c>
      <c r="AA58" s="22"/>
      <c r="AB58" s="23">
        <f>+IF(OR($N58=Listas!$A$3,$N58=Listas!$A$4,$N58=Listas!$A$5,$N58=Listas!$A$6),"",IF(AND(DAYS360(C58,$C$3)&lt;=90,AA58="NO"),0,IF(AND(DAYS360(C58,$C$3)&gt;90,AA58="NO"),$AB$7,0)))</f>
        <v>0</v>
      </c>
      <c r="AC58" s="17"/>
      <c r="AD58" s="22"/>
      <c r="AE58" s="23">
        <f>+IF(OR($N58=Listas!$A$3,$N58=Listas!$A$4,$N58=Listas!$A$5,$N58=Listas!$A$6),"",IF(AND(DAYS360(C58,$C$3)&lt;=90,AD58="SI"),0,IF(AND(DAYS360(C58,$C$3)&gt;90,AD58="SI"),$AE$7,0)))</f>
        <v>0</v>
      </c>
      <c r="AF58" s="17"/>
      <c r="AG58" s="24" t="str">
        <f t="shared" si="8"/>
        <v/>
      </c>
      <c r="AH58" s="22"/>
      <c r="AI58" s="23">
        <f>+IF(OR($N58=Listas!$A$3,$N58=Listas!$A$4,$N58=Listas!$A$5,$N58=Listas!$A$6),"",IF(AND(DAYS360(C58,$C$3)&lt;=90,AH58="SI"),0,IF(AND(DAYS360(C58,$C$3)&gt;90,AH58="SI"),$AI$7,0)))</f>
        <v>0</v>
      </c>
      <c r="AJ58" s="25">
        <f>+IF(OR($N58=Listas!$A$3,$N58=Listas!$A$4,$N58=Listas!$A$5,$N58=Listas!$A$6),"",AB58+AE58+AI58)</f>
        <v>0</v>
      </c>
      <c r="AK58" s="26" t="str">
        <f t="shared" si="9"/>
        <v/>
      </c>
      <c r="AL58" s="27" t="str">
        <f t="shared" si="10"/>
        <v/>
      </c>
      <c r="AM58" s="23">
        <f>+IF(OR($N58=Listas!$A$3,$N58=Listas!$A$4,$N58=Listas!$A$5,$N58=Listas!$A$6),"",IF(AND(DAYS360(C58,$C$3)&lt;=90,AL58="SI"),0,IF(AND(DAYS360(C58,$C$3)&gt;90,AL58="SI"),$AM$7,0)))</f>
        <v>0</v>
      </c>
      <c r="AN58" s="27" t="str">
        <f t="shared" si="11"/>
        <v/>
      </c>
      <c r="AO58" s="23">
        <f>+IF(OR($N58=Listas!$A$3,$N58=Listas!$A$4,$N58=Listas!$A$5,$N58=Listas!$A$6),"",IF(AND(DAYS360(C58,$C$3)&lt;=90,AN58="SI"),0,IF(AND(DAYS360(C58,$C$3)&gt;90,AN58="SI"),$AO$7,0)))</f>
        <v>0</v>
      </c>
      <c r="AP58" s="28">
        <f>+IF(OR($N58=Listas!$A$3,$N58=Listas!$A$4,$N58=Listas!$A$5,$N58=[1]Hoja2!$A$6),"",AM58+AO58)</f>
        <v>0</v>
      </c>
      <c r="AQ58" s="22"/>
      <c r="AR58" s="23">
        <f>+IF(OR($N58=Listas!$A$3,$N58=Listas!$A$4,$N58=Listas!$A$5,$N58=Listas!$A$6),"",IF(AND(DAYS360(C58,$C$3)&lt;=90,AQ58="SI"),0,IF(AND(DAYS360(C58,$C$3)&gt;90,AQ58="SI"),$AR$7,0)))</f>
        <v>0</v>
      </c>
      <c r="AS58" s="22"/>
      <c r="AT58" s="23">
        <f>+IF(OR($N58=Listas!$A$3,$N58=Listas!$A$4,$N58=Listas!$A$5,$N58=Listas!$A$6),"",IF(AND(DAYS360(C58,$C$3)&lt;=90,AS58="SI"),0,IF(AND(DAYS360(C58,$C$3)&gt;90,AS58="SI"),$AT$7,0)))</f>
        <v>0</v>
      </c>
      <c r="AU58" s="21">
        <f>+IF(OR($N58=Listas!$A$3,$N58=Listas!$A$4,$N58=Listas!$A$5,$N58=Listas!$A$6),"",AR58+AT58)</f>
        <v>0</v>
      </c>
      <c r="AV58" s="29">
        <f>+IF(OR($N58=Listas!$A$3,$N58=Listas!$A$4,$N58=Listas!$A$5,$N58=Listas!$A$6),"",W58+Z58+AJ58+AP58+AU58)</f>
        <v>0.21132439384930549</v>
      </c>
      <c r="AW58" s="30">
        <f>+IF(OR($N58=Listas!$A$3,$N58=Listas!$A$4,$N58=Listas!$A$5,$N58=Listas!$A$6),"",K58*(1-AV58))</f>
        <v>0</v>
      </c>
      <c r="AX58" s="30">
        <f>+IF(OR($N58=Listas!$A$3,$N58=Listas!$A$4,$N58=Listas!$A$5,$N58=Listas!$A$6),"",L58*(1-AV58))</f>
        <v>0</v>
      </c>
      <c r="AY58" s="31"/>
      <c r="AZ58" s="32"/>
      <c r="BA58" s="30">
        <f>+IF(OR($N58=Listas!$A$3,$N58=Listas!$A$4,$N58=Listas!$A$5,$N58=Listas!$A$6),"",IF(AV58=0,AW58,(-PV(AY58,AZ58,,AW58,0))))</f>
        <v>0</v>
      </c>
      <c r="BB58" s="30">
        <f>+IF(OR($N58=Listas!$A$3,$N58=Listas!$A$4,$N58=Listas!$A$5,$N58=Listas!$A$6),"",IF(AV58=0,AX58,(-PV(AY58,AZ58,,AX58,0))))</f>
        <v>0</v>
      </c>
      <c r="BC58" s="33">
        <f>++IF(OR($N58=Listas!$A$3,$N58=Listas!$A$4,$N58=Listas!$A$5,$N58=Listas!$A$6),"",K58-BA58)</f>
        <v>0</v>
      </c>
      <c r="BD58" s="33">
        <f>++IF(OR($N58=Listas!$A$3,$N58=Listas!$A$4,$N58=Listas!$A$5,$N58=Listas!$A$6),"",L58-BB58)</f>
        <v>0</v>
      </c>
    </row>
    <row r="59" spans="1:56" x14ac:dyDescent="0.25">
      <c r="A59" s="13"/>
      <c r="B59" s="14"/>
      <c r="C59" s="15"/>
      <c r="D59" s="16"/>
      <c r="E59" s="16"/>
      <c r="F59" s="17"/>
      <c r="G59" s="17"/>
      <c r="H59" s="65">
        <f t="shared" si="0"/>
        <v>0</v>
      </c>
      <c r="I59" s="17"/>
      <c r="J59" s="17"/>
      <c r="K59" s="42">
        <f t="shared" si="6"/>
        <v>0</v>
      </c>
      <c r="L59" s="42">
        <f t="shared" si="6"/>
        <v>0</v>
      </c>
      <c r="M59" s="42">
        <f t="shared" si="7"/>
        <v>0</v>
      </c>
      <c r="N59" s="13"/>
      <c r="O59" s="18" t="str">
        <f>+IF(OR($N59=Listas!$A$3,$N59=Listas!$A$4,$N59=Listas!$A$5,$N59=Listas!$A$6),"N/A",IF(AND((DAYS360(C59,$C$3))&gt;90,(DAYS360(C59,$C$3))&lt;360),"SI","NO"))</f>
        <v>NO</v>
      </c>
      <c r="P59" s="19">
        <f t="shared" si="1"/>
        <v>0</v>
      </c>
      <c r="Q59" s="18" t="str">
        <f>+IF(OR($N59=Listas!$A$3,$N59=Listas!$A$4,$N59=Listas!$A$5,$N59=Listas!$A$6),"N/A",IF(AND((DAYS360(C59,$C$3))&gt;=360,(DAYS360(C59,$C$3))&lt;=1800),"SI","NO"))</f>
        <v>NO</v>
      </c>
      <c r="R59" s="19">
        <f t="shared" si="2"/>
        <v>0</v>
      </c>
      <c r="S59" s="18" t="str">
        <f>+IF(OR($N59=Listas!$A$3,$N59=Listas!$A$4,$N59=Listas!$A$5,$N59=Listas!$A$6),"N/A",IF(AND((DAYS360(C59,$C$3))&gt;1800,(DAYS360(C59,$C$3))&lt;=3600),"SI","NO"))</f>
        <v>NO</v>
      </c>
      <c r="T59" s="19">
        <f t="shared" si="3"/>
        <v>0</v>
      </c>
      <c r="U59" s="18" t="str">
        <f>+IF(OR($N59=Listas!$A$3,$N59=Listas!$A$4,$N59=Listas!$A$5,$N59=Listas!$A$6),"N/A",IF((DAYS360(C59,$C$3))&gt;3600,"SI","NO"))</f>
        <v>SI</v>
      </c>
      <c r="V59" s="20">
        <f t="shared" si="4"/>
        <v>0.21132439384930549</v>
      </c>
      <c r="W59" s="21">
        <f>+IF(OR($N59=Listas!$A$3,$N59=Listas!$A$4,$N59=Listas!$A$5,$N59=Listas!$A$6),"",P59+R59+T59+V59)</f>
        <v>0.21132439384930549</v>
      </c>
      <c r="X59" s="22"/>
      <c r="Y59" s="19">
        <f t="shared" si="5"/>
        <v>0</v>
      </c>
      <c r="Z59" s="21">
        <f>+IF(OR($N59=Listas!$A$3,$N59=Listas!$A$4,$N59=Listas!$A$5,$N59=Listas!$A$6),"",Y59)</f>
        <v>0</v>
      </c>
      <c r="AA59" s="22"/>
      <c r="AB59" s="23">
        <f>+IF(OR($N59=Listas!$A$3,$N59=Listas!$A$4,$N59=Listas!$A$5,$N59=Listas!$A$6),"",IF(AND(DAYS360(C59,$C$3)&lt;=90,AA59="NO"),0,IF(AND(DAYS360(C59,$C$3)&gt;90,AA59="NO"),$AB$7,0)))</f>
        <v>0</v>
      </c>
      <c r="AC59" s="17"/>
      <c r="AD59" s="22"/>
      <c r="AE59" s="23">
        <f>+IF(OR($N59=Listas!$A$3,$N59=Listas!$A$4,$N59=Listas!$A$5,$N59=Listas!$A$6),"",IF(AND(DAYS360(C59,$C$3)&lt;=90,AD59="SI"),0,IF(AND(DAYS360(C59,$C$3)&gt;90,AD59="SI"),$AE$7,0)))</f>
        <v>0</v>
      </c>
      <c r="AF59" s="17"/>
      <c r="AG59" s="24" t="str">
        <f t="shared" si="8"/>
        <v/>
      </c>
      <c r="AH59" s="22"/>
      <c r="AI59" s="23">
        <f>+IF(OR($N59=Listas!$A$3,$N59=Listas!$A$4,$N59=Listas!$A$5,$N59=Listas!$A$6),"",IF(AND(DAYS360(C59,$C$3)&lt;=90,AH59="SI"),0,IF(AND(DAYS360(C59,$C$3)&gt;90,AH59="SI"),$AI$7,0)))</f>
        <v>0</v>
      </c>
      <c r="AJ59" s="25">
        <f>+IF(OR($N59=Listas!$A$3,$N59=Listas!$A$4,$N59=Listas!$A$5,$N59=Listas!$A$6),"",AB59+AE59+AI59)</f>
        <v>0</v>
      </c>
      <c r="AK59" s="26" t="str">
        <f t="shared" si="9"/>
        <v/>
      </c>
      <c r="AL59" s="27" t="str">
        <f t="shared" si="10"/>
        <v/>
      </c>
      <c r="AM59" s="23">
        <f>+IF(OR($N59=Listas!$A$3,$N59=Listas!$A$4,$N59=Listas!$A$5,$N59=Listas!$A$6),"",IF(AND(DAYS360(C59,$C$3)&lt;=90,AL59="SI"),0,IF(AND(DAYS360(C59,$C$3)&gt;90,AL59="SI"),$AM$7,0)))</f>
        <v>0</v>
      </c>
      <c r="AN59" s="27" t="str">
        <f t="shared" si="11"/>
        <v/>
      </c>
      <c r="AO59" s="23">
        <f>+IF(OR($N59=Listas!$A$3,$N59=Listas!$A$4,$N59=Listas!$A$5,$N59=Listas!$A$6),"",IF(AND(DAYS360(C59,$C$3)&lt;=90,AN59="SI"),0,IF(AND(DAYS360(C59,$C$3)&gt;90,AN59="SI"),$AO$7,0)))</f>
        <v>0</v>
      </c>
      <c r="AP59" s="28">
        <f>+IF(OR($N59=Listas!$A$3,$N59=Listas!$A$4,$N59=Listas!$A$5,$N59=[1]Hoja2!$A$6),"",AM59+AO59)</f>
        <v>0</v>
      </c>
      <c r="AQ59" s="22"/>
      <c r="AR59" s="23">
        <f>+IF(OR($N59=Listas!$A$3,$N59=Listas!$A$4,$N59=Listas!$A$5,$N59=Listas!$A$6),"",IF(AND(DAYS360(C59,$C$3)&lt;=90,AQ59="SI"),0,IF(AND(DAYS360(C59,$C$3)&gt;90,AQ59="SI"),$AR$7,0)))</f>
        <v>0</v>
      </c>
      <c r="AS59" s="22"/>
      <c r="AT59" s="23">
        <f>+IF(OR($N59=Listas!$A$3,$N59=Listas!$A$4,$N59=Listas!$A$5,$N59=Listas!$A$6),"",IF(AND(DAYS360(C59,$C$3)&lt;=90,AS59="SI"),0,IF(AND(DAYS360(C59,$C$3)&gt;90,AS59="SI"),$AT$7,0)))</f>
        <v>0</v>
      </c>
      <c r="AU59" s="21">
        <f>+IF(OR($N59=Listas!$A$3,$N59=Listas!$A$4,$N59=Listas!$A$5,$N59=Listas!$A$6),"",AR59+AT59)</f>
        <v>0</v>
      </c>
      <c r="AV59" s="29">
        <f>+IF(OR($N59=Listas!$A$3,$N59=Listas!$A$4,$N59=Listas!$A$5,$N59=Listas!$A$6),"",W59+Z59+AJ59+AP59+AU59)</f>
        <v>0.21132439384930549</v>
      </c>
      <c r="AW59" s="30">
        <f>+IF(OR($N59=Listas!$A$3,$N59=Listas!$A$4,$N59=Listas!$A$5,$N59=Listas!$A$6),"",K59*(1-AV59))</f>
        <v>0</v>
      </c>
      <c r="AX59" s="30">
        <f>+IF(OR($N59=Listas!$A$3,$N59=Listas!$A$4,$N59=Listas!$A$5,$N59=Listas!$A$6),"",L59*(1-AV59))</f>
        <v>0</v>
      </c>
      <c r="AY59" s="31"/>
      <c r="AZ59" s="32"/>
      <c r="BA59" s="30">
        <f>+IF(OR($N59=Listas!$A$3,$N59=Listas!$A$4,$N59=Listas!$A$5,$N59=Listas!$A$6),"",IF(AV59=0,AW59,(-PV(AY59,AZ59,,AW59,0))))</f>
        <v>0</v>
      </c>
      <c r="BB59" s="30">
        <f>+IF(OR($N59=Listas!$A$3,$N59=Listas!$A$4,$N59=Listas!$A$5,$N59=Listas!$A$6),"",IF(AV59=0,AX59,(-PV(AY59,AZ59,,AX59,0))))</f>
        <v>0</v>
      </c>
      <c r="BC59" s="33">
        <f>++IF(OR($N59=Listas!$A$3,$N59=Listas!$A$4,$N59=Listas!$A$5,$N59=Listas!$A$6),"",K59-BA59)</f>
        <v>0</v>
      </c>
      <c r="BD59" s="33">
        <f>++IF(OR($N59=Listas!$A$3,$N59=Listas!$A$4,$N59=Listas!$A$5,$N59=Listas!$A$6),"",L59-BB59)</f>
        <v>0</v>
      </c>
    </row>
    <row r="60" spans="1:56" x14ac:dyDescent="0.25">
      <c r="A60" s="13"/>
      <c r="B60" s="14"/>
      <c r="C60" s="15"/>
      <c r="D60" s="16"/>
      <c r="E60" s="16"/>
      <c r="F60" s="17"/>
      <c r="G60" s="17"/>
      <c r="H60" s="65">
        <f t="shared" si="0"/>
        <v>0</v>
      </c>
      <c r="I60" s="17"/>
      <c r="J60" s="17"/>
      <c r="K60" s="42">
        <f t="shared" si="6"/>
        <v>0</v>
      </c>
      <c r="L60" s="42">
        <f t="shared" si="6"/>
        <v>0</v>
      </c>
      <c r="M60" s="42">
        <f t="shared" si="7"/>
        <v>0</v>
      </c>
      <c r="N60" s="13"/>
      <c r="O60" s="18" t="str">
        <f>+IF(OR($N60=Listas!$A$3,$N60=Listas!$A$4,$N60=Listas!$A$5,$N60=Listas!$A$6),"N/A",IF(AND((DAYS360(C60,$C$3))&gt;90,(DAYS360(C60,$C$3))&lt;360),"SI","NO"))</f>
        <v>NO</v>
      </c>
      <c r="P60" s="19">
        <f t="shared" si="1"/>
        <v>0</v>
      </c>
      <c r="Q60" s="18" t="str">
        <f>+IF(OR($N60=Listas!$A$3,$N60=Listas!$A$4,$N60=Listas!$A$5,$N60=Listas!$A$6),"N/A",IF(AND((DAYS360(C60,$C$3))&gt;=360,(DAYS360(C60,$C$3))&lt;=1800),"SI","NO"))</f>
        <v>NO</v>
      </c>
      <c r="R60" s="19">
        <f t="shared" si="2"/>
        <v>0</v>
      </c>
      <c r="S60" s="18" t="str">
        <f>+IF(OR($N60=Listas!$A$3,$N60=Listas!$A$4,$N60=Listas!$A$5,$N60=Listas!$A$6),"N/A",IF(AND((DAYS360(C60,$C$3))&gt;1800,(DAYS360(C60,$C$3))&lt;=3600),"SI","NO"))</f>
        <v>NO</v>
      </c>
      <c r="T60" s="19">
        <f t="shared" si="3"/>
        <v>0</v>
      </c>
      <c r="U60" s="18" t="str">
        <f>+IF(OR($N60=Listas!$A$3,$N60=Listas!$A$4,$N60=Listas!$A$5,$N60=Listas!$A$6),"N/A",IF((DAYS360(C60,$C$3))&gt;3600,"SI","NO"))</f>
        <v>SI</v>
      </c>
      <c r="V60" s="20">
        <f t="shared" si="4"/>
        <v>0.21132439384930549</v>
      </c>
      <c r="W60" s="21">
        <f>+IF(OR($N60=Listas!$A$3,$N60=Listas!$A$4,$N60=Listas!$A$5,$N60=Listas!$A$6),"",P60+R60+T60+V60)</f>
        <v>0.21132439384930549</v>
      </c>
      <c r="X60" s="22"/>
      <c r="Y60" s="19">
        <f t="shared" si="5"/>
        <v>0</v>
      </c>
      <c r="Z60" s="21">
        <f>+IF(OR($N60=Listas!$A$3,$N60=Listas!$A$4,$N60=Listas!$A$5,$N60=Listas!$A$6),"",Y60)</f>
        <v>0</v>
      </c>
      <c r="AA60" s="22"/>
      <c r="AB60" s="23">
        <f>+IF(OR($N60=Listas!$A$3,$N60=Listas!$A$4,$N60=Listas!$A$5,$N60=Listas!$A$6),"",IF(AND(DAYS360(C60,$C$3)&lt;=90,AA60="NO"),0,IF(AND(DAYS360(C60,$C$3)&gt;90,AA60="NO"),$AB$7,0)))</f>
        <v>0</v>
      </c>
      <c r="AC60" s="17"/>
      <c r="AD60" s="22"/>
      <c r="AE60" s="23">
        <f>+IF(OR($N60=Listas!$A$3,$N60=Listas!$A$4,$N60=Listas!$A$5,$N60=Listas!$A$6),"",IF(AND(DAYS360(C60,$C$3)&lt;=90,AD60="SI"),0,IF(AND(DAYS360(C60,$C$3)&gt;90,AD60="SI"),$AE$7,0)))</f>
        <v>0</v>
      </c>
      <c r="AF60" s="17"/>
      <c r="AG60" s="24" t="str">
        <f t="shared" si="8"/>
        <v/>
      </c>
      <c r="AH60" s="22"/>
      <c r="AI60" s="23">
        <f>+IF(OR($N60=Listas!$A$3,$N60=Listas!$A$4,$N60=Listas!$A$5,$N60=Listas!$A$6),"",IF(AND(DAYS360(C60,$C$3)&lt;=90,AH60="SI"),0,IF(AND(DAYS360(C60,$C$3)&gt;90,AH60="SI"),$AI$7,0)))</f>
        <v>0</v>
      </c>
      <c r="AJ60" s="25">
        <f>+IF(OR($N60=Listas!$A$3,$N60=Listas!$A$4,$N60=Listas!$A$5,$N60=Listas!$A$6),"",AB60+AE60+AI60)</f>
        <v>0</v>
      </c>
      <c r="AK60" s="26" t="str">
        <f t="shared" si="9"/>
        <v/>
      </c>
      <c r="AL60" s="27" t="str">
        <f t="shared" si="10"/>
        <v/>
      </c>
      <c r="AM60" s="23">
        <f>+IF(OR($N60=Listas!$A$3,$N60=Listas!$A$4,$N60=Listas!$A$5,$N60=Listas!$A$6),"",IF(AND(DAYS360(C60,$C$3)&lt;=90,AL60="SI"),0,IF(AND(DAYS360(C60,$C$3)&gt;90,AL60="SI"),$AM$7,0)))</f>
        <v>0</v>
      </c>
      <c r="AN60" s="27" t="str">
        <f t="shared" si="11"/>
        <v/>
      </c>
      <c r="AO60" s="23">
        <f>+IF(OR($N60=Listas!$A$3,$N60=Listas!$A$4,$N60=Listas!$A$5,$N60=Listas!$A$6),"",IF(AND(DAYS360(C60,$C$3)&lt;=90,AN60="SI"),0,IF(AND(DAYS360(C60,$C$3)&gt;90,AN60="SI"),$AO$7,0)))</f>
        <v>0</v>
      </c>
      <c r="AP60" s="28">
        <f>+IF(OR($N60=Listas!$A$3,$N60=Listas!$A$4,$N60=Listas!$A$5,$N60=[1]Hoja2!$A$6),"",AM60+AO60)</f>
        <v>0</v>
      </c>
      <c r="AQ60" s="22"/>
      <c r="AR60" s="23">
        <f>+IF(OR($N60=Listas!$A$3,$N60=Listas!$A$4,$N60=Listas!$A$5,$N60=Listas!$A$6),"",IF(AND(DAYS360(C60,$C$3)&lt;=90,AQ60="SI"),0,IF(AND(DAYS360(C60,$C$3)&gt;90,AQ60="SI"),$AR$7,0)))</f>
        <v>0</v>
      </c>
      <c r="AS60" s="22"/>
      <c r="AT60" s="23">
        <f>+IF(OR($N60=Listas!$A$3,$N60=Listas!$A$4,$N60=Listas!$A$5,$N60=Listas!$A$6),"",IF(AND(DAYS360(C60,$C$3)&lt;=90,AS60="SI"),0,IF(AND(DAYS360(C60,$C$3)&gt;90,AS60="SI"),$AT$7,0)))</f>
        <v>0</v>
      </c>
      <c r="AU60" s="21">
        <f>+IF(OR($N60=Listas!$A$3,$N60=Listas!$A$4,$N60=Listas!$A$5,$N60=Listas!$A$6),"",AR60+AT60)</f>
        <v>0</v>
      </c>
      <c r="AV60" s="29">
        <f>+IF(OR($N60=Listas!$A$3,$N60=Listas!$A$4,$N60=Listas!$A$5,$N60=Listas!$A$6),"",W60+Z60+AJ60+AP60+AU60)</f>
        <v>0.21132439384930549</v>
      </c>
      <c r="AW60" s="30">
        <f>+IF(OR($N60=Listas!$A$3,$N60=Listas!$A$4,$N60=Listas!$A$5,$N60=Listas!$A$6),"",K60*(1-AV60))</f>
        <v>0</v>
      </c>
      <c r="AX60" s="30">
        <f>+IF(OR($N60=Listas!$A$3,$N60=Listas!$A$4,$N60=Listas!$A$5,$N60=Listas!$A$6),"",L60*(1-AV60))</f>
        <v>0</v>
      </c>
      <c r="AY60" s="31"/>
      <c r="AZ60" s="32"/>
      <c r="BA60" s="30">
        <f>+IF(OR($N60=Listas!$A$3,$N60=Listas!$A$4,$N60=Listas!$A$5,$N60=Listas!$A$6),"",IF(AV60=0,AW60,(-PV(AY60,AZ60,,AW60,0))))</f>
        <v>0</v>
      </c>
      <c r="BB60" s="30">
        <f>+IF(OR($N60=Listas!$A$3,$N60=Listas!$A$4,$N60=Listas!$A$5,$N60=Listas!$A$6),"",IF(AV60=0,AX60,(-PV(AY60,AZ60,,AX60,0))))</f>
        <v>0</v>
      </c>
      <c r="BC60" s="33">
        <f>++IF(OR($N60=Listas!$A$3,$N60=Listas!$A$4,$N60=Listas!$A$5,$N60=Listas!$A$6),"",K60-BA60)</f>
        <v>0</v>
      </c>
      <c r="BD60" s="33">
        <f>++IF(OR($N60=Listas!$A$3,$N60=Listas!$A$4,$N60=Listas!$A$5,$N60=Listas!$A$6),"",L60-BB60)</f>
        <v>0</v>
      </c>
    </row>
    <row r="61" spans="1:56" x14ac:dyDescent="0.25">
      <c r="A61" s="13"/>
      <c r="B61" s="14"/>
      <c r="C61" s="15"/>
      <c r="D61" s="16"/>
      <c r="E61" s="16"/>
      <c r="F61" s="17"/>
      <c r="G61" s="17"/>
      <c r="H61" s="65">
        <f t="shared" si="0"/>
        <v>0</v>
      </c>
      <c r="I61" s="17"/>
      <c r="J61" s="17"/>
      <c r="K61" s="42">
        <f t="shared" si="6"/>
        <v>0</v>
      </c>
      <c r="L61" s="42">
        <f t="shared" si="6"/>
        <v>0</v>
      </c>
      <c r="M61" s="42">
        <f t="shared" si="7"/>
        <v>0</v>
      </c>
      <c r="N61" s="13"/>
      <c r="O61" s="18" t="str">
        <f>+IF(OR($N61=Listas!$A$3,$N61=Listas!$A$4,$N61=Listas!$A$5,$N61=Listas!$A$6),"N/A",IF(AND((DAYS360(C61,$C$3))&gt;90,(DAYS360(C61,$C$3))&lt;360),"SI","NO"))</f>
        <v>NO</v>
      </c>
      <c r="P61" s="19">
        <f t="shared" si="1"/>
        <v>0</v>
      </c>
      <c r="Q61" s="18" t="str">
        <f>+IF(OR($N61=Listas!$A$3,$N61=Listas!$A$4,$N61=Listas!$A$5,$N61=Listas!$A$6),"N/A",IF(AND((DAYS360(C61,$C$3))&gt;=360,(DAYS360(C61,$C$3))&lt;=1800),"SI","NO"))</f>
        <v>NO</v>
      </c>
      <c r="R61" s="19">
        <f t="shared" si="2"/>
        <v>0</v>
      </c>
      <c r="S61" s="18" t="str">
        <f>+IF(OR($N61=Listas!$A$3,$N61=Listas!$A$4,$N61=Listas!$A$5,$N61=Listas!$A$6),"N/A",IF(AND((DAYS360(C61,$C$3))&gt;1800,(DAYS360(C61,$C$3))&lt;=3600),"SI","NO"))</f>
        <v>NO</v>
      </c>
      <c r="T61" s="19">
        <f t="shared" si="3"/>
        <v>0</v>
      </c>
      <c r="U61" s="18" t="str">
        <f>+IF(OR($N61=Listas!$A$3,$N61=Listas!$A$4,$N61=Listas!$A$5,$N61=Listas!$A$6),"N/A",IF((DAYS360(C61,$C$3))&gt;3600,"SI","NO"))</f>
        <v>SI</v>
      </c>
      <c r="V61" s="20">
        <f t="shared" si="4"/>
        <v>0.21132439384930549</v>
      </c>
      <c r="W61" s="21">
        <f>+IF(OR($N61=Listas!$A$3,$N61=Listas!$A$4,$N61=Listas!$A$5,$N61=Listas!$A$6),"",P61+R61+T61+V61)</f>
        <v>0.21132439384930549</v>
      </c>
      <c r="X61" s="22"/>
      <c r="Y61" s="19">
        <f t="shared" si="5"/>
        <v>0</v>
      </c>
      <c r="Z61" s="21">
        <f>+IF(OR($N61=Listas!$A$3,$N61=Listas!$A$4,$N61=Listas!$A$5,$N61=Listas!$A$6),"",Y61)</f>
        <v>0</v>
      </c>
      <c r="AA61" s="22"/>
      <c r="AB61" s="23">
        <f>+IF(OR($N61=Listas!$A$3,$N61=Listas!$A$4,$N61=Listas!$A$5,$N61=Listas!$A$6),"",IF(AND(DAYS360(C61,$C$3)&lt;=90,AA61="NO"),0,IF(AND(DAYS360(C61,$C$3)&gt;90,AA61="NO"),$AB$7,0)))</f>
        <v>0</v>
      </c>
      <c r="AC61" s="17"/>
      <c r="AD61" s="22"/>
      <c r="AE61" s="23">
        <f>+IF(OR($N61=Listas!$A$3,$N61=Listas!$A$4,$N61=Listas!$A$5,$N61=Listas!$A$6),"",IF(AND(DAYS360(C61,$C$3)&lt;=90,AD61="SI"),0,IF(AND(DAYS360(C61,$C$3)&gt;90,AD61="SI"),$AE$7,0)))</f>
        <v>0</v>
      </c>
      <c r="AF61" s="17"/>
      <c r="AG61" s="24" t="str">
        <f t="shared" si="8"/>
        <v/>
      </c>
      <c r="AH61" s="22"/>
      <c r="AI61" s="23">
        <f>+IF(OR($N61=Listas!$A$3,$N61=Listas!$A$4,$N61=Listas!$A$5,$N61=Listas!$A$6),"",IF(AND(DAYS360(C61,$C$3)&lt;=90,AH61="SI"),0,IF(AND(DAYS360(C61,$C$3)&gt;90,AH61="SI"),$AI$7,0)))</f>
        <v>0</v>
      </c>
      <c r="AJ61" s="25">
        <f>+IF(OR($N61=Listas!$A$3,$N61=Listas!$A$4,$N61=Listas!$A$5,$N61=Listas!$A$6),"",AB61+AE61+AI61)</f>
        <v>0</v>
      </c>
      <c r="AK61" s="26" t="str">
        <f t="shared" si="9"/>
        <v/>
      </c>
      <c r="AL61" s="27" t="str">
        <f t="shared" si="10"/>
        <v/>
      </c>
      <c r="AM61" s="23">
        <f>+IF(OR($N61=Listas!$A$3,$N61=Listas!$A$4,$N61=Listas!$A$5,$N61=Listas!$A$6),"",IF(AND(DAYS360(C61,$C$3)&lt;=90,AL61="SI"),0,IF(AND(DAYS360(C61,$C$3)&gt;90,AL61="SI"),$AM$7,0)))</f>
        <v>0</v>
      </c>
      <c r="AN61" s="27" t="str">
        <f t="shared" si="11"/>
        <v/>
      </c>
      <c r="AO61" s="23">
        <f>+IF(OR($N61=Listas!$A$3,$N61=Listas!$A$4,$N61=Listas!$A$5,$N61=Listas!$A$6),"",IF(AND(DAYS360(C61,$C$3)&lt;=90,AN61="SI"),0,IF(AND(DAYS360(C61,$C$3)&gt;90,AN61="SI"),$AO$7,0)))</f>
        <v>0</v>
      </c>
      <c r="AP61" s="28">
        <f>+IF(OR($N61=Listas!$A$3,$N61=Listas!$A$4,$N61=Listas!$A$5,$N61=[1]Hoja2!$A$6),"",AM61+AO61)</f>
        <v>0</v>
      </c>
      <c r="AQ61" s="22"/>
      <c r="AR61" s="23">
        <f>+IF(OR($N61=Listas!$A$3,$N61=Listas!$A$4,$N61=Listas!$A$5,$N61=Listas!$A$6),"",IF(AND(DAYS360(C61,$C$3)&lt;=90,AQ61="SI"),0,IF(AND(DAYS360(C61,$C$3)&gt;90,AQ61="SI"),$AR$7,0)))</f>
        <v>0</v>
      </c>
      <c r="AS61" s="22"/>
      <c r="AT61" s="23">
        <f>+IF(OR($N61=Listas!$A$3,$N61=Listas!$A$4,$N61=Listas!$A$5,$N61=Listas!$A$6),"",IF(AND(DAYS360(C61,$C$3)&lt;=90,AS61="SI"),0,IF(AND(DAYS360(C61,$C$3)&gt;90,AS61="SI"),$AT$7,0)))</f>
        <v>0</v>
      </c>
      <c r="AU61" s="21">
        <f>+IF(OR($N61=Listas!$A$3,$N61=Listas!$A$4,$N61=Listas!$A$5,$N61=Listas!$A$6),"",AR61+AT61)</f>
        <v>0</v>
      </c>
      <c r="AV61" s="29">
        <f>+IF(OR($N61=Listas!$A$3,$N61=Listas!$A$4,$N61=Listas!$A$5,$N61=Listas!$A$6),"",W61+Z61+AJ61+AP61+AU61)</f>
        <v>0.21132439384930549</v>
      </c>
      <c r="AW61" s="30">
        <f>+IF(OR($N61=Listas!$A$3,$N61=Listas!$A$4,$N61=Listas!$A$5,$N61=Listas!$A$6),"",K61*(1-AV61))</f>
        <v>0</v>
      </c>
      <c r="AX61" s="30">
        <f>+IF(OR($N61=Listas!$A$3,$N61=Listas!$A$4,$N61=Listas!$A$5,$N61=Listas!$A$6),"",L61*(1-AV61))</f>
        <v>0</v>
      </c>
      <c r="AY61" s="31"/>
      <c r="AZ61" s="32"/>
      <c r="BA61" s="30">
        <f>+IF(OR($N61=Listas!$A$3,$N61=Listas!$A$4,$N61=Listas!$A$5,$N61=Listas!$A$6),"",IF(AV61=0,AW61,(-PV(AY61,AZ61,,AW61,0))))</f>
        <v>0</v>
      </c>
      <c r="BB61" s="30">
        <f>+IF(OR($N61=Listas!$A$3,$N61=Listas!$A$4,$N61=Listas!$A$5,$N61=Listas!$A$6),"",IF(AV61=0,AX61,(-PV(AY61,AZ61,,AX61,0))))</f>
        <v>0</v>
      </c>
      <c r="BC61" s="33">
        <f>++IF(OR($N61=Listas!$A$3,$N61=Listas!$A$4,$N61=Listas!$A$5,$N61=Listas!$A$6),"",K61-BA61)</f>
        <v>0</v>
      </c>
      <c r="BD61" s="33">
        <f>++IF(OR($N61=Listas!$A$3,$N61=Listas!$A$4,$N61=Listas!$A$5,$N61=Listas!$A$6),"",L61-BB61)</f>
        <v>0</v>
      </c>
    </row>
    <row r="62" spans="1:56" x14ac:dyDescent="0.25">
      <c r="A62" s="13"/>
      <c r="B62" s="14"/>
      <c r="C62" s="15"/>
      <c r="D62" s="16"/>
      <c r="E62" s="16"/>
      <c r="F62" s="17"/>
      <c r="G62" s="17"/>
      <c r="H62" s="65">
        <f t="shared" si="0"/>
        <v>0</v>
      </c>
      <c r="I62" s="17"/>
      <c r="J62" s="17"/>
      <c r="K62" s="42">
        <f t="shared" si="6"/>
        <v>0</v>
      </c>
      <c r="L62" s="42">
        <f t="shared" si="6"/>
        <v>0</v>
      </c>
      <c r="M62" s="42">
        <f t="shared" si="7"/>
        <v>0</v>
      </c>
      <c r="N62" s="13"/>
      <c r="O62" s="18" t="str">
        <f>+IF(OR($N62=Listas!$A$3,$N62=Listas!$A$4,$N62=Listas!$A$5,$N62=Listas!$A$6),"N/A",IF(AND((DAYS360(C62,$C$3))&gt;90,(DAYS360(C62,$C$3))&lt;360),"SI","NO"))</f>
        <v>NO</v>
      </c>
      <c r="P62" s="19">
        <f t="shared" si="1"/>
        <v>0</v>
      </c>
      <c r="Q62" s="18" t="str">
        <f>+IF(OR($N62=Listas!$A$3,$N62=Listas!$A$4,$N62=Listas!$A$5,$N62=Listas!$A$6),"N/A",IF(AND((DAYS360(C62,$C$3))&gt;=360,(DAYS360(C62,$C$3))&lt;=1800),"SI","NO"))</f>
        <v>NO</v>
      </c>
      <c r="R62" s="19">
        <f t="shared" si="2"/>
        <v>0</v>
      </c>
      <c r="S62" s="18" t="str">
        <f>+IF(OR($N62=Listas!$A$3,$N62=Listas!$A$4,$N62=Listas!$A$5,$N62=Listas!$A$6),"N/A",IF(AND((DAYS360(C62,$C$3))&gt;1800,(DAYS360(C62,$C$3))&lt;=3600),"SI","NO"))</f>
        <v>NO</v>
      </c>
      <c r="T62" s="19">
        <f t="shared" si="3"/>
        <v>0</v>
      </c>
      <c r="U62" s="18" t="str">
        <f>+IF(OR($N62=Listas!$A$3,$N62=Listas!$A$4,$N62=Listas!$A$5,$N62=Listas!$A$6),"N/A",IF((DAYS360(C62,$C$3))&gt;3600,"SI","NO"))</f>
        <v>SI</v>
      </c>
      <c r="V62" s="20">
        <f t="shared" si="4"/>
        <v>0.21132439384930549</v>
      </c>
      <c r="W62" s="21">
        <f>+IF(OR($N62=Listas!$A$3,$N62=Listas!$A$4,$N62=Listas!$A$5,$N62=Listas!$A$6),"",P62+R62+T62+V62)</f>
        <v>0.21132439384930549</v>
      </c>
      <c r="X62" s="22"/>
      <c r="Y62" s="19">
        <f t="shared" si="5"/>
        <v>0</v>
      </c>
      <c r="Z62" s="21">
        <f>+IF(OR($N62=Listas!$A$3,$N62=Listas!$A$4,$N62=Listas!$A$5,$N62=Listas!$A$6),"",Y62)</f>
        <v>0</v>
      </c>
      <c r="AA62" s="22"/>
      <c r="AB62" s="23">
        <f>+IF(OR($N62=Listas!$A$3,$N62=Listas!$A$4,$N62=Listas!$A$5,$N62=Listas!$A$6),"",IF(AND(DAYS360(C62,$C$3)&lt;=90,AA62="NO"),0,IF(AND(DAYS360(C62,$C$3)&gt;90,AA62="NO"),$AB$7,0)))</f>
        <v>0</v>
      </c>
      <c r="AC62" s="17"/>
      <c r="AD62" s="22"/>
      <c r="AE62" s="23">
        <f>+IF(OR($N62=Listas!$A$3,$N62=Listas!$A$4,$N62=Listas!$A$5,$N62=Listas!$A$6),"",IF(AND(DAYS360(C62,$C$3)&lt;=90,AD62="SI"),0,IF(AND(DAYS360(C62,$C$3)&gt;90,AD62="SI"),$AE$7,0)))</f>
        <v>0</v>
      </c>
      <c r="AF62" s="17"/>
      <c r="AG62" s="24" t="str">
        <f t="shared" si="8"/>
        <v/>
      </c>
      <c r="AH62" s="22"/>
      <c r="AI62" s="23">
        <f>+IF(OR($N62=Listas!$A$3,$N62=Listas!$A$4,$N62=Listas!$A$5,$N62=Listas!$A$6),"",IF(AND(DAYS360(C62,$C$3)&lt;=90,AH62="SI"),0,IF(AND(DAYS360(C62,$C$3)&gt;90,AH62="SI"),$AI$7,0)))</f>
        <v>0</v>
      </c>
      <c r="AJ62" s="25">
        <f>+IF(OR($N62=Listas!$A$3,$N62=Listas!$A$4,$N62=Listas!$A$5,$N62=Listas!$A$6),"",AB62+AE62+AI62)</f>
        <v>0</v>
      </c>
      <c r="AK62" s="26" t="str">
        <f t="shared" si="9"/>
        <v/>
      </c>
      <c r="AL62" s="27" t="str">
        <f t="shared" si="10"/>
        <v/>
      </c>
      <c r="AM62" s="23">
        <f>+IF(OR($N62=Listas!$A$3,$N62=Listas!$A$4,$N62=Listas!$A$5,$N62=Listas!$A$6),"",IF(AND(DAYS360(C62,$C$3)&lt;=90,AL62="SI"),0,IF(AND(DAYS360(C62,$C$3)&gt;90,AL62="SI"),$AM$7,0)))</f>
        <v>0</v>
      </c>
      <c r="AN62" s="27" t="str">
        <f t="shared" si="11"/>
        <v/>
      </c>
      <c r="AO62" s="23">
        <f>+IF(OR($N62=Listas!$A$3,$N62=Listas!$A$4,$N62=Listas!$A$5,$N62=Listas!$A$6),"",IF(AND(DAYS360(C62,$C$3)&lt;=90,AN62="SI"),0,IF(AND(DAYS360(C62,$C$3)&gt;90,AN62="SI"),$AO$7,0)))</f>
        <v>0</v>
      </c>
      <c r="AP62" s="28">
        <f>+IF(OR($N62=Listas!$A$3,$N62=Listas!$A$4,$N62=Listas!$A$5,$N62=[1]Hoja2!$A$6),"",AM62+AO62)</f>
        <v>0</v>
      </c>
      <c r="AQ62" s="22"/>
      <c r="AR62" s="23">
        <f>+IF(OR($N62=Listas!$A$3,$N62=Listas!$A$4,$N62=Listas!$A$5,$N62=Listas!$A$6),"",IF(AND(DAYS360(C62,$C$3)&lt;=90,AQ62="SI"),0,IF(AND(DAYS360(C62,$C$3)&gt;90,AQ62="SI"),$AR$7,0)))</f>
        <v>0</v>
      </c>
      <c r="AS62" s="22"/>
      <c r="AT62" s="23">
        <f>+IF(OR($N62=Listas!$A$3,$N62=Listas!$A$4,$N62=Listas!$A$5,$N62=Listas!$A$6),"",IF(AND(DAYS360(C62,$C$3)&lt;=90,AS62="SI"),0,IF(AND(DAYS360(C62,$C$3)&gt;90,AS62="SI"),$AT$7,0)))</f>
        <v>0</v>
      </c>
      <c r="AU62" s="21">
        <f>+IF(OR($N62=Listas!$A$3,$N62=Listas!$A$4,$N62=Listas!$A$5,$N62=Listas!$A$6),"",AR62+AT62)</f>
        <v>0</v>
      </c>
      <c r="AV62" s="29">
        <f>+IF(OR($N62=Listas!$A$3,$N62=Listas!$A$4,$N62=Listas!$A$5,$N62=Listas!$A$6),"",W62+Z62+AJ62+AP62+AU62)</f>
        <v>0.21132439384930549</v>
      </c>
      <c r="AW62" s="30">
        <f>+IF(OR($N62=Listas!$A$3,$N62=Listas!$A$4,$N62=Listas!$A$5,$N62=Listas!$A$6),"",K62*(1-AV62))</f>
        <v>0</v>
      </c>
      <c r="AX62" s="30">
        <f>+IF(OR($N62=Listas!$A$3,$N62=Listas!$A$4,$N62=Listas!$A$5,$N62=Listas!$A$6),"",L62*(1-AV62))</f>
        <v>0</v>
      </c>
      <c r="AY62" s="31"/>
      <c r="AZ62" s="32"/>
      <c r="BA62" s="30">
        <f>+IF(OR($N62=Listas!$A$3,$N62=Listas!$A$4,$N62=Listas!$A$5,$N62=Listas!$A$6),"",IF(AV62=0,AW62,(-PV(AY62,AZ62,,AW62,0))))</f>
        <v>0</v>
      </c>
      <c r="BB62" s="30">
        <f>+IF(OR($N62=Listas!$A$3,$N62=Listas!$A$4,$N62=Listas!$A$5,$N62=Listas!$A$6),"",IF(AV62=0,AX62,(-PV(AY62,AZ62,,AX62,0))))</f>
        <v>0</v>
      </c>
      <c r="BC62" s="33">
        <f>++IF(OR($N62=Listas!$A$3,$N62=Listas!$A$4,$N62=Listas!$A$5,$N62=Listas!$A$6),"",K62-BA62)</f>
        <v>0</v>
      </c>
      <c r="BD62" s="33">
        <f>++IF(OR($N62=Listas!$A$3,$N62=Listas!$A$4,$N62=Listas!$A$5,$N62=Listas!$A$6),"",L62-BB62)</f>
        <v>0</v>
      </c>
    </row>
    <row r="63" spans="1:56" x14ac:dyDescent="0.25">
      <c r="A63" s="13"/>
      <c r="B63" s="14"/>
      <c r="C63" s="15"/>
      <c r="D63" s="16"/>
      <c r="E63" s="16"/>
      <c r="F63" s="17"/>
      <c r="G63" s="17"/>
      <c r="H63" s="65">
        <f t="shared" si="0"/>
        <v>0</v>
      </c>
      <c r="I63" s="17"/>
      <c r="J63" s="17"/>
      <c r="K63" s="42">
        <f t="shared" si="6"/>
        <v>0</v>
      </c>
      <c r="L63" s="42">
        <f t="shared" si="6"/>
        <v>0</v>
      </c>
      <c r="M63" s="42">
        <f t="shared" si="7"/>
        <v>0</v>
      </c>
      <c r="N63" s="13"/>
      <c r="O63" s="18" t="str">
        <f>+IF(OR($N63=Listas!$A$3,$N63=Listas!$A$4,$N63=Listas!$A$5,$N63=Listas!$A$6),"N/A",IF(AND((DAYS360(C63,$C$3))&gt;90,(DAYS360(C63,$C$3))&lt;360),"SI","NO"))</f>
        <v>NO</v>
      </c>
      <c r="P63" s="19">
        <f t="shared" si="1"/>
        <v>0</v>
      </c>
      <c r="Q63" s="18" t="str">
        <f>+IF(OR($N63=Listas!$A$3,$N63=Listas!$A$4,$N63=Listas!$A$5,$N63=Listas!$A$6),"N/A",IF(AND((DAYS360(C63,$C$3))&gt;=360,(DAYS360(C63,$C$3))&lt;=1800),"SI","NO"))</f>
        <v>NO</v>
      </c>
      <c r="R63" s="19">
        <f t="shared" si="2"/>
        <v>0</v>
      </c>
      <c r="S63" s="18" t="str">
        <f>+IF(OR($N63=Listas!$A$3,$N63=Listas!$A$4,$N63=Listas!$A$5,$N63=Listas!$A$6),"N/A",IF(AND((DAYS360(C63,$C$3))&gt;1800,(DAYS360(C63,$C$3))&lt;=3600),"SI","NO"))</f>
        <v>NO</v>
      </c>
      <c r="T63" s="19">
        <f t="shared" si="3"/>
        <v>0</v>
      </c>
      <c r="U63" s="18" t="str">
        <f>+IF(OR($N63=Listas!$A$3,$N63=Listas!$A$4,$N63=Listas!$A$5,$N63=Listas!$A$6),"N/A",IF((DAYS360(C63,$C$3))&gt;3600,"SI","NO"))</f>
        <v>SI</v>
      </c>
      <c r="V63" s="20">
        <f t="shared" si="4"/>
        <v>0.21132439384930549</v>
      </c>
      <c r="W63" s="21">
        <f>+IF(OR($N63=Listas!$A$3,$N63=Listas!$A$4,$N63=Listas!$A$5,$N63=Listas!$A$6),"",P63+R63+T63+V63)</f>
        <v>0.21132439384930549</v>
      </c>
      <c r="X63" s="22"/>
      <c r="Y63" s="19">
        <f t="shared" si="5"/>
        <v>0</v>
      </c>
      <c r="Z63" s="21">
        <f>+IF(OR($N63=Listas!$A$3,$N63=Listas!$A$4,$N63=Listas!$A$5,$N63=Listas!$A$6),"",Y63)</f>
        <v>0</v>
      </c>
      <c r="AA63" s="22"/>
      <c r="AB63" s="23">
        <f>+IF(OR($N63=Listas!$A$3,$N63=Listas!$A$4,$N63=Listas!$A$5,$N63=Listas!$A$6),"",IF(AND(DAYS360(C63,$C$3)&lt;=90,AA63="NO"),0,IF(AND(DAYS360(C63,$C$3)&gt;90,AA63="NO"),$AB$7,0)))</f>
        <v>0</v>
      </c>
      <c r="AC63" s="17"/>
      <c r="AD63" s="22"/>
      <c r="AE63" s="23">
        <f>+IF(OR($N63=Listas!$A$3,$N63=Listas!$A$4,$N63=Listas!$A$5,$N63=Listas!$A$6),"",IF(AND(DAYS360(C63,$C$3)&lt;=90,AD63="SI"),0,IF(AND(DAYS360(C63,$C$3)&gt;90,AD63="SI"),$AE$7,0)))</f>
        <v>0</v>
      </c>
      <c r="AF63" s="17"/>
      <c r="AG63" s="24" t="str">
        <f t="shared" si="8"/>
        <v/>
      </c>
      <c r="AH63" s="22"/>
      <c r="AI63" s="23">
        <f>+IF(OR($N63=Listas!$A$3,$N63=Listas!$A$4,$N63=Listas!$A$5,$N63=Listas!$A$6),"",IF(AND(DAYS360(C63,$C$3)&lt;=90,AH63="SI"),0,IF(AND(DAYS360(C63,$C$3)&gt;90,AH63="SI"),$AI$7,0)))</f>
        <v>0</v>
      </c>
      <c r="AJ63" s="25">
        <f>+IF(OR($N63=Listas!$A$3,$N63=Listas!$A$4,$N63=Listas!$A$5,$N63=Listas!$A$6),"",AB63+AE63+AI63)</f>
        <v>0</v>
      </c>
      <c r="AK63" s="26" t="str">
        <f t="shared" si="9"/>
        <v/>
      </c>
      <c r="AL63" s="27" t="str">
        <f t="shared" si="10"/>
        <v/>
      </c>
      <c r="AM63" s="23">
        <f>+IF(OR($N63=Listas!$A$3,$N63=Listas!$A$4,$N63=Listas!$A$5,$N63=Listas!$A$6),"",IF(AND(DAYS360(C63,$C$3)&lt;=90,AL63="SI"),0,IF(AND(DAYS360(C63,$C$3)&gt;90,AL63="SI"),$AM$7,0)))</f>
        <v>0</v>
      </c>
      <c r="AN63" s="27" t="str">
        <f t="shared" si="11"/>
        <v/>
      </c>
      <c r="AO63" s="23">
        <f>+IF(OR($N63=Listas!$A$3,$N63=Listas!$A$4,$N63=Listas!$A$5,$N63=Listas!$A$6),"",IF(AND(DAYS360(C63,$C$3)&lt;=90,AN63="SI"),0,IF(AND(DAYS360(C63,$C$3)&gt;90,AN63="SI"),$AO$7,0)))</f>
        <v>0</v>
      </c>
      <c r="AP63" s="28">
        <f>+IF(OR($N63=Listas!$A$3,$N63=Listas!$A$4,$N63=Listas!$A$5,$N63=[1]Hoja2!$A$6),"",AM63+AO63)</f>
        <v>0</v>
      </c>
      <c r="AQ63" s="22"/>
      <c r="AR63" s="23">
        <f>+IF(OR($N63=Listas!$A$3,$N63=Listas!$A$4,$N63=Listas!$A$5,$N63=Listas!$A$6),"",IF(AND(DAYS360(C63,$C$3)&lt;=90,AQ63="SI"),0,IF(AND(DAYS360(C63,$C$3)&gt;90,AQ63="SI"),$AR$7,0)))</f>
        <v>0</v>
      </c>
      <c r="AS63" s="22"/>
      <c r="AT63" s="23">
        <f>+IF(OR($N63=Listas!$A$3,$N63=Listas!$A$4,$N63=Listas!$A$5,$N63=Listas!$A$6),"",IF(AND(DAYS360(C63,$C$3)&lt;=90,AS63="SI"),0,IF(AND(DAYS360(C63,$C$3)&gt;90,AS63="SI"),$AT$7,0)))</f>
        <v>0</v>
      </c>
      <c r="AU63" s="21">
        <f>+IF(OR($N63=Listas!$A$3,$N63=Listas!$A$4,$N63=Listas!$A$5,$N63=Listas!$A$6),"",AR63+AT63)</f>
        <v>0</v>
      </c>
      <c r="AV63" s="29">
        <f>+IF(OR($N63=Listas!$A$3,$N63=Listas!$A$4,$N63=Listas!$A$5,$N63=Listas!$A$6),"",W63+Z63+AJ63+AP63+AU63)</f>
        <v>0.21132439384930549</v>
      </c>
      <c r="AW63" s="30">
        <f>+IF(OR($N63=Listas!$A$3,$N63=Listas!$A$4,$N63=Listas!$A$5,$N63=Listas!$A$6),"",K63*(1-AV63))</f>
        <v>0</v>
      </c>
      <c r="AX63" s="30">
        <f>+IF(OR($N63=Listas!$A$3,$N63=Listas!$A$4,$N63=Listas!$A$5,$N63=Listas!$A$6),"",L63*(1-AV63))</f>
        <v>0</v>
      </c>
      <c r="AY63" s="31"/>
      <c r="AZ63" s="32"/>
      <c r="BA63" s="30">
        <f>+IF(OR($N63=Listas!$A$3,$N63=Listas!$A$4,$N63=Listas!$A$5,$N63=Listas!$A$6),"",IF(AV63=0,AW63,(-PV(AY63,AZ63,,AW63,0))))</f>
        <v>0</v>
      </c>
      <c r="BB63" s="30">
        <f>+IF(OR($N63=Listas!$A$3,$N63=Listas!$A$4,$N63=Listas!$A$5,$N63=Listas!$A$6),"",IF(AV63=0,AX63,(-PV(AY63,AZ63,,AX63,0))))</f>
        <v>0</v>
      </c>
      <c r="BC63" s="33">
        <f>++IF(OR($N63=Listas!$A$3,$N63=Listas!$A$4,$N63=Listas!$A$5,$N63=Listas!$A$6),"",K63-BA63)</f>
        <v>0</v>
      </c>
      <c r="BD63" s="33">
        <f>++IF(OR($N63=Listas!$A$3,$N63=Listas!$A$4,$N63=Listas!$A$5,$N63=Listas!$A$6),"",L63-BB63)</f>
        <v>0</v>
      </c>
    </row>
    <row r="64" spans="1:56" x14ac:dyDescent="0.25">
      <c r="A64" s="13"/>
      <c r="B64" s="14"/>
      <c r="C64" s="15"/>
      <c r="D64" s="16"/>
      <c r="E64" s="16"/>
      <c r="F64" s="17"/>
      <c r="G64" s="17"/>
      <c r="H64" s="65">
        <f t="shared" si="0"/>
        <v>0</v>
      </c>
      <c r="I64" s="17"/>
      <c r="J64" s="17"/>
      <c r="K64" s="42">
        <f t="shared" si="6"/>
        <v>0</v>
      </c>
      <c r="L64" s="42">
        <f t="shared" si="6"/>
        <v>0</v>
      </c>
      <c r="M64" s="42">
        <f t="shared" si="7"/>
        <v>0</v>
      </c>
      <c r="N64" s="13"/>
      <c r="O64" s="18" t="str">
        <f>+IF(OR($N64=Listas!$A$3,$N64=Listas!$A$4,$N64=Listas!$A$5,$N64=Listas!$A$6),"N/A",IF(AND((DAYS360(C64,$C$3))&gt;90,(DAYS360(C64,$C$3))&lt;360),"SI","NO"))</f>
        <v>NO</v>
      </c>
      <c r="P64" s="19">
        <f t="shared" si="1"/>
        <v>0</v>
      </c>
      <c r="Q64" s="18" t="str">
        <f>+IF(OR($N64=Listas!$A$3,$N64=Listas!$A$4,$N64=Listas!$A$5,$N64=Listas!$A$6),"N/A",IF(AND((DAYS360(C64,$C$3))&gt;=360,(DAYS360(C64,$C$3))&lt;=1800),"SI","NO"))</f>
        <v>NO</v>
      </c>
      <c r="R64" s="19">
        <f t="shared" si="2"/>
        <v>0</v>
      </c>
      <c r="S64" s="18" t="str">
        <f>+IF(OR($N64=Listas!$A$3,$N64=Listas!$A$4,$N64=Listas!$A$5,$N64=Listas!$A$6),"N/A",IF(AND((DAYS360(C64,$C$3))&gt;1800,(DAYS360(C64,$C$3))&lt;=3600),"SI","NO"))</f>
        <v>NO</v>
      </c>
      <c r="T64" s="19">
        <f t="shared" si="3"/>
        <v>0</v>
      </c>
      <c r="U64" s="18" t="str">
        <f>+IF(OR($N64=Listas!$A$3,$N64=Listas!$A$4,$N64=Listas!$A$5,$N64=Listas!$A$6),"N/A",IF((DAYS360(C64,$C$3))&gt;3600,"SI","NO"))</f>
        <v>SI</v>
      </c>
      <c r="V64" s="20">
        <f t="shared" si="4"/>
        <v>0.21132439384930549</v>
      </c>
      <c r="W64" s="21">
        <f>+IF(OR($N64=Listas!$A$3,$N64=Listas!$A$4,$N64=Listas!$A$5,$N64=Listas!$A$6),"",P64+R64+T64+V64)</f>
        <v>0.21132439384930549</v>
      </c>
      <c r="X64" s="22"/>
      <c r="Y64" s="19">
        <f t="shared" si="5"/>
        <v>0</v>
      </c>
      <c r="Z64" s="21">
        <f>+IF(OR($N64=Listas!$A$3,$N64=Listas!$A$4,$N64=Listas!$A$5,$N64=Listas!$A$6),"",Y64)</f>
        <v>0</v>
      </c>
      <c r="AA64" s="22"/>
      <c r="AB64" s="23">
        <f>+IF(OR($N64=Listas!$A$3,$N64=Listas!$A$4,$N64=Listas!$A$5,$N64=Listas!$A$6),"",IF(AND(DAYS360(C64,$C$3)&lt;=90,AA64="NO"),0,IF(AND(DAYS360(C64,$C$3)&gt;90,AA64="NO"),$AB$7,0)))</f>
        <v>0</v>
      </c>
      <c r="AC64" s="17"/>
      <c r="AD64" s="22"/>
      <c r="AE64" s="23">
        <f>+IF(OR($N64=Listas!$A$3,$N64=Listas!$A$4,$N64=Listas!$A$5,$N64=Listas!$A$6),"",IF(AND(DAYS360(C64,$C$3)&lt;=90,AD64="SI"),0,IF(AND(DAYS360(C64,$C$3)&gt;90,AD64="SI"),$AE$7,0)))</f>
        <v>0</v>
      </c>
      <c r="AF64" s="17"/>
      <c r="AG64" s="24" t="str">
        <f t="shared" si="8"/>
        <v/>
      </c>
      <c r="AH64" s="22"/>
      <c r="AI64" s="23">
        <f>+IF(OR($N64=Listas!$A$3,$N64=Listas!$A$4,$N64=Listas!$A$5,$N64=Listas!$A$6),"",IF(AND(DAYS360(C64,$C$3)&lt;=90,AH64="SI"),0,IF(AND(DAYS360(C64,$C$3)&gt;90,AH64="SI"),$AI$7,0)))</f>
        <v>0</v>
      </c>
      <c r="AJ64" s="25">
        <f>+IF(OR($N64=Listas!$A$3,$N64=Listas!$A$4,$N64=Listas!$A$5,$N64=Listas!$A$6),"",AB64+AE64+AI64)</f>
        <v>0</v>
      </c>
      <c r="AK64" s="26" t="str">
        <f t="shared" si="9"/>
        <v/>
      </c>
      <c r="AL64" s="27" t="str">
        <f t="shared" si="10"/>
        <v/>
      </c>
      <c r="AM64" s="23">
        <f>+IF(OR($N64=Listas!$A$3,$N64=Listas!$A$4,$N64=Listas!$A$5,$N64=Listas!$A$6),"",IF(AND(DAYS360(C64,$C$3)&lt;=90,AL64="SI"),0,IF(AND(DAYS360(C64,$C$3)&gt;90,AL64="SI"),$AM$7,0)))</f>
        <v>0</v>
      </c>
      <c r="AN64" s="27" t="str">
        <f t="shared" si="11"/>
        <v/>
      </c>
      <c r="AO64" s="23">
        <f>+IF(OR($N64=Listas!$A$3,$N64=Listas!$A$4,$N64=Listas!$A$5,$N64=Listas!$A$6),"",IF(AND(DAYS360(C64,$C$3)&lt;=90,AN64="SI"),0,IF(AND(DAYS360(C64,$C$3)&gt;90,AN64="SI"),$AO$7,0)))</f>
        <v>0</v>
      </c>
      <c r="AP64" s="28">
        <f>+IF(OR($N64=Listas!$A$3,$N64=Listas!$A$4,$N64=Listas!$A$5,$N64=[1]Hoja2!$A$6),"",AM64+AO64)</f>
        <v>0</v>
      </c>
      <c r="AQ64" s="22"/>
      <c r="AR64" s="23">
        <f>+IF(OR($N64=Listas!$A$3,$N64=Listas!$A$4,$N64=Listas!$A$5,$N64=Listas!$A$6),"",IF(AND(DAYS360(C64,$C$3)&lt;=90,AQ64="SI"),0,IF(AND(DAYS360(C64,$C$3)&gt;90,AQ64="SI"),$AR$7,0)))</f>
        <v>0</v>
      </c>
      <c r="AS64" s="22"/>
      <c r="AT64" s="23">
        <f>+IF(OR($N64=Listas!$A$3,$N64=Listas!$A$4,$N64=Listas!$A$5,$N64=Listas!$A$6),"",IF(AND(DAYS360(C64,$C$3)&lt;=90,AS64="SI"),0,IF(AND(DAYS360(C64,$C$3)&gt;90,AS64="SI"),$AT$7,0)))</f>
        <v>0</v>
      </c>
      <c r="AU64" s="21">
        <f>+IF(OR($N64=Listas!$A$3,$N64=Listas!$A$4,$N64=Listas!$A$5,$N64=Listas!$A$6),"",AR64+AT64)</f>
        <v>0</v>
      </c>
      <c r="AV64" s="29">
        <f>+IF(OR($N64=Listas!$A$3,$N64=Listas!$A$4,$N64=Listas!$A$5,$N64=Listas!$A$6),"",W64+Z64+AJ64+AP64+AU64)</f>
        <v>0.21132439384930549</v>
      </c>
      <c r="AW64" s="30">
        <f>+IF(OR($N64=Listas!$A$3,$N64=Listas!$A$4,$N64=Listas!$A$5,$N64=Listas!$A$6),"",K64*(1-AV64))</f>
        <v>0</v>
      </c>
      <c r="AX64" s="30">
        <f>+IF(OR($N64=Listas!$A$3,$N64=Listas!$A$4,$N64=Listas!$A$5,$N64=Listas!$A$6),"",L64*(1-AV64))</f>
        <v>0</v>
      </c>
      <c r="AY64" s="31"/>
      <c r="AZ64" s="32"/>
      <c r="BA64" s="30">
        <f>+IF(OR($N64=Listas!$A$3,$N64=Listas!$A$4,$N64=Listas!$A$5,$N64=Listas!$A$6),"",IF(AV64=0,AW64,(-PV(AY64,AZ64,,AW64,0))))</f>
        <v>0</v>
      </c>
      <c r="BB64" s="30">
        <f>+IF(OR($N64=Listas!$A$3,$N64=Listas!$A$4,$N64=Listas!$A$5,$N64=Listas!$A$6),"",IF(AV64=0,AX64,(-PV(AY64,AZ64,,AX64,0))))</f>
        <v>0</v>
      </c>
      <c r="BC64" s="33">
        <f>++IF(OR($N64=Listas!$A$3,$N64=Listas!$A$4,$N64=Listas!$A$5,$N64=Listas!$A$6),"",K64-BA64)</f>
        <v>0</v>
      </c>
      <c r="BD64" s="33">
        <f>++IF(OR($N64=Listas!$A$3,$N64=Listas!$A$4,$N64=Listas!$A$5,$N64=Listas!$A$6),"",L64-BB64)</f>
        <v>0</v>
      </c>
    </row>
    <row r="65" spans="1:56" x14ac:dyDescent="0.25">
      <c r="A65" s="13"/>
      <c r="B65" s="14"/>
      <c r="C65" s="15"/>
      <c r="D65" s="16"/>
      <c r="E65" s="16"/>
      <c r="F65" s="17"/>
      <c r="G65" s="17"/>
      <c r="H65" s="65">
        <f t="shared" si="0"/>
        <v>0</v>
      </c>
      <c r="I65" s="17"/>
      <c r="J65" s="17"/>
      <c r="K65" s="42">
        <f t="shared" si="6"/>
        <v>0</v>
      </c>
      <c r="L65" s="42">
        <f t="shared" si="6"/>
        <v>0</v>
      </c>
      <c r="M65" s="42">
        <f t="shared" si="7"/>
        <v>0</v>
      </c>
      <c r="N65" s="13"/>
      <c r="O65" s="18" t="str">
        <f>+IF(OR($N65=Listas!$A$3,$N65=Listas!$A$4,$N65=Listas!$A$5,$N65=Listas!$A$6),"N/A",IF(AND((DAYS360(C65,$C$3))&gt;90,(DAYS360(C65,$C$3))&lt;360),"SI","NO"))</f>
        <v>NO</v>
      </c>
      <c r="P65" s="19">
        <f t="shared" si="1"/>
        <v>0</v>
      </c>
      <c r="Q65" s="18" t="str">
        <f>+IF(OR($N65=Listas!$A$3,$N65=Listas!$A$4,$N65=Listas!$A$5,$N65=Listas!$A$6),"N/A",IF(AND((DAYS360(C65,$C$3))&gt;=360,(DAYS360(C65,$C$3))&lt;=1800),"SI","NO"))</f>
        <v>NO</v>
      </c>
      <c r="R65" s="19">
        <f t="shared" si="2"/>
        <v>0</v>
      </c>
      <c r="S65" s="18" t="str">
        <f>+IF(OR($N65=Listas!$A$3,$N65=Listas!$A$4,$N65=Listas!$A$5,$N65=Listas!$A$6),"N/A",IF(AND((DAYS360(C65,$C$3))&gt;1800,(DAYS360(C65,$C$3))&lt;=3600),"SI","NO"))</f>
        <v>NO</v>
      </c>
      <c r="T65" s="19">
        <f t="shared" si="3"/>
        <v>0</v>
      </c>
      <c r="U65" s="18" t="str">
        <f>+IF(OR($N65=Listas!$A$3,$N65=Listas!$A$4,$N65=Listas!$A$5,$N65=Listas!$A$6),"N/A",IF((DAYS360(C65,$C$3))&gt;3600,"SI","NO"))</f>
        <v>SI</v>
      </c>
      <c r="V65" s="20">
        <f t="shared" si="4"/>
        <v>0.21132439384930549</v>
      </c>
      <c r="W65" s="21">
        <f>+IF(OR($N65=Listas!$A$3,$N65=Listas!$A$4,$N65=Listas!$A$5,$N65=Listas!$A$6),"",P65+R65+T65+V65)</f>
        <v>0.21132439384930549</v>
      </c>
      <c r="X65" s="22"/>
      <c r="Y65" s="19">
        <f t="shared" si="5"/>
        <v>0</v>
      </c>
      <c r="Z65" s="21">
        <f>+IF(OR($N65=Listas!$A$3,$N65=Listas!$A$4,$N65=Listas!$A$5,$N65=Listas!$A$6),"",Y65)</f>
        <v>0</v>
      </c>
      <c r="AA65" s="22"/>
      <c r="AB65" s="23">
        <f>+IF(OR($N65=Listas!$A$3,$N65=Listas!$A$4,$N65=Listas!$A$5,$N65=Listas!$A$6),"",IF(AND(DAYS360(C65,$C$3)&lt;=90,AA65="NO"),0,IF(AND(DAYS360(C65,$C$3)&gt;90,AA65="NO"),$AB$7,0)))</f>
        <v>0</v>
      </c>
      <c r="AC65" s="17"/>
      <c r="AD65" s="22"/>
      <c r="AE65" s="23">
        <f>+IF(OR($N65=Listas!$A$3,$N65=Listas!$A$4,$N65=Listas!$A$5,$N65=Listas!$A$6),"",IF(AND(DAYS360(C65,$C$3)&lt;=90,AD65="SI"),0,IF(AND(DAYS360(C65,$C$3)&gt;90,AD65="SI"),$AE$7,0)))</f>
        <v>0</v>
      </c>
      <c r="AF65" s="17"/>
      <c r="AG65" s="24" t="str">
        <f t="shared" si="8"/>
        <v/>
      </c>
      <c r="AH65" s="22"/>
      <c r="AI65" s="23">
        <f>+IF(OR($N65=Listas!$A$3,$N65=Listas!$A$4,$N65=Listas!$A$5,$N65=Listas!$A$6),"",IF(AND(DAYS360(C65,$C$3)&lt;=90,AH65="SI"),0,IF(AND(DAYS360(C65,$C$3)&gt;90,AH65="SI"),$AI$7,0)))</f>
        <v>0</v>
      </c>
      <c r="AJ65" s="25">
        <f>+IF(OR($N65=Listas!$A$3,$N65=Listas!$A$4,$N65=Listas!$A$5,$N65=Listas!$A$6),"",AB65+AE65+AI65)</f>
        <v>0</v>
      </c>
      <c r="AK65" s="26" t="str">
        <f t="shared" si="9"/>
        <v/>
      </c>
      <c r="AL65" s="27" t="str">
        <f t="shared" si="10"/>
        <v/>
      </c>
      <c r="AM65" s="23">
        <f>+IF(OR($N65=Listas!$A$3,$N65=Listas!$A$4,$N65=Listas!$A$5,$N65=Listas!$A$6),"",IF(AND(DAYS360(C65,$C$3)&lt;=90,AL65="SI"),0,IF(AND(DAYS360(C65,$C$3)&gt;90,AL65="SI"),$AM$7,0)))</f>
        <v>0</v>
      </c>
      <c r="AN65" s="27" t="str">
        <f t="shared" si="11"/>
        <v/>
      </c>
      <c r="AO65" s="23">
        <f>+IF(OR($N65=Listas!$A$3,$N65=Listas!$A$4,$N65=Listas!$A$5,$N65=Listas!$A$6),"",IF(AND(DAYS360(C65,$C$3)&lt;=90,AN65="SI"),0,IF(AND(DAYS360(C65,$C$3)&gt;90,AN65="SI"),$AO$7,0)))</f>
        <v>0</v>
      </c>
      <c r="AP65" s="28">
        <f>+IF(OR($N65=Listas!$A$3,$N65=Listas!$A$4,$N65=Listas!$A$5,$N65=[1]Hoja2!$A$6),"",AM65+AO65)</f>
        <v>0</v>
      </c>
      <c r="AQ65" s="22"/>
      <c r="AR65" s="23">
        <f>+IF(OR($N65=Listas!$A$3,$N65=Listas!$A$4,$N65=Listas!$A$5,$N65=Listas!$A$6),"",IF(AND(DAYS360(C65,$C$3)&lt;=90,AQ65="SI"),0,IF(AND(DAYS360(C65,$C$3)&gt;90,AQ65="SI"),$AR$7,0)))</f>
        <v>0</v>
      </c>
      <c r="AS65" s="22"/>
      <c r="AT65" s="23">
        <f>+IF(OR($N65=Listas!$A$3,$N65=Listas!$A$4,$N65=Listas!$A$5,$N65=Listas!$A$6),"",IF(AND(DAYS360(C65,$C$3)&lt;=90,AS65="SI"),0,IF(AND(DAYS360(C65,$C$3)&gt;90,AS65="SI"),$AT$7,0)))</f>
        <v>0</v>
      </c>
      <c r="AU65" s="21">
        <f>+IF(OR($N65=Listas!$A$3,$N65=Listas!$A$4,$N65=Listas!$A$5,$N65=Listas!$A$6),"",AR65+AT65)</f>
        <v>0</v>
      </c>
      <c r="AV65" s="29">
        <f>+IF(OR($N65=Listas!$A$3,$N65=Listas!$A$4,$N65=Listas!$A$5,$N65=Listas!$A$6),"",W65+Z65+AJ65+AP65+AU65)</f>
        <v>0.21132439384930549</v>
      </c>
      <c r="AW65" s="30">
        <f>+IF(OR($N65=Listas!$A$3,$N65=Listas!$A$4,$N65=Listas!$A$5,$N65=Listas!$A$6),"",K65*(1-AV65))</f>
        <v>0</v>
      </c>
      <c r="AX65" s="30">
        <f>+IF(OR($N65=Listas!$A$3,$N65=Listas!$A$4,$N65=Listas!$A$5,$N65=Listas!$A$6),"",L65*(1-AV65))</f>
        <v>0</v>
      </c>
      <c r="AY65" s="31"/>
      <c r="AZ65" s="32"/>
      <c r="BA65" s="30">
        <f>+IF(OR($N65=Listas!$A$3,$N65=Listas!$A$4,$N65=Listas!$A$5,$N65=Listas!$A$6),"",IF(AV65=0,AW65,(-PV(AY65,AZ65,,AW65,0))))</f>
        <v>0</v>
      </c>
      <c r="BB65" s="30">
        <f>+IF(OR($N65=Listas!$A$3,$N65=Listas!$A$4,$N65=Listas!$A$5,$N65=Listas!$A$6),"",IF(AV65=0,AX65,(-PV(AY65,AZ65,,AX65,0))))</f>
        <v>0</v>
      </c>
      <c r="BC65" s="33">
        <f>++IF(OR($N65=Listas!$A$3,$N65=Listas!$A$4,$N65=Listas!$A$5,$N65=Listas!$A$6),"",K65-BA65)</f>
        <v>0</v>
      </c>
      <c r="BD65" s="33">
        <f>++IF(OR($N65=Listas!$A$3,$N65=Listas!$A$4,$N65=Listas!$A$5,$N65=Listas!$A$6),"",L65-BB65)</f>
        <v>0</v>
      </c>
    </row>
    <row r="66" spans="1:56" x14ac:dyDescent="0.25">
      <c r="A66" s="13"/>
      <c r="B66" s="14"/>
      <c r="C66" s="15"/>
      <c r="D66" s="16"/>
      <c r="E66" s="16"/>
      <c r="F66" s="17"/>
      <c r="G66" s="17"/>
      <c r="H66" s="65">
        <f t="shared" si="0"/>
        <v>0</v>
      </c>
      <c r="I66" s="17"/>
      <c r="J66" s="17"/>
      <c r="K66" s="42">
        <f t="shared" si="6"/>
        <v>0</v>
      </c>
      <c r="L66" s="42">
        <f t="shared" si="6"/>
        <v>0</v>
      </c>
      <c r="M66" s="42">
        <f t="shared" si="7"/>
        <v>0</v>
      </c>
      <c r="N66" s="13"/>
      <c r="O66" s="18" t="str">
        <f>+IF(OR($N66=Listas!$A$3,$N66=Listas!$A$4,$N66=Listas!$A$5,$N66=Listas!$A$6),"N/A",IF(AND((DAYS360(C66,$C$3))&gt;90,(DAYS360(C66,$C$3))&lt;360),"SI","NO"))</f>
        <v>NO</v>
      </c>
      <c r="P66" s="19">
        <f t="shared" si="1"/>
        <v>0</v>
      </c>
      <c r="Q66" s="18" t="str">
        <f>+IF(OR($N66=Listas!$A$3,$N66=Listas!$A$4,$N66=Listas!$A$5,$N66=Listas!$A$6),"N/A",IF(AND((DAYS360(C66,$C$3))&gt;=360,(DAYS360(C66,$C$3))&lt;=1800),"SI","NO"))</f>
        <v>NO</v>
      </c>
      <c r="R66" s="19">
        <f t="shared" si="2"/>
        <v>0</v>
      </c>
      <c r="S66" s="18" t="str">
        <f>+IF(OR($N66=Listas!$A$3,$N66=Listas!$A$4,$N66=Listas!$A$5,$N66=Listas!$A$6),"N/A",IF(AND((DAYS360(C66,$C$3))&gt;1800,(DAYS360(C66,$C$3))&lt;=3600),"SI","NO"))</f>
        <v>NO</v>
      </c>
      <c r="T66" s="19">
        <f t="shared" si="3"/>
        <v>0</v>
      </c>
      <c r="U66" s="18" t="str">
        <f>+IF(OR($N66=Listas!$A$3,$N66=Listas!$A$4,$N66=Listas!$A$5,$N66=Listas!$A$6),"N/A",IF((DAYS360(C66,$C$3))&gt;3600,"SI","NO"))</f>
        <v>SI</v>
      </c>
      <c r="V66" s="20">
        <f t="shared" si="4"/>
        <v>0.21132439384930549</v>
      </c>
      <c r="W66" s="21">
        <f>+IF(OR($N66=Listas!$A$3,$N66=Listas!$A$4,$N66=Listas!$A$5,$N66=Listas!$A$6),"",P66+R66+T66+V66)</f>
        <v>0.21132439384930549</v>
      </c>
      <c r="X66" s="22"/>
      <c r="Y66" s="19">
        <f t="shared" si="5"/>
        <v>0</v>
      </c>
      <c r="Z66" s="21">
        <f>+IF(OR($N66=Listas!$A$3,$N66=Listas!$A$4,$N66=Listas!$A$5,$N66=Listas!$A$6),"",Y66)</f>
        <v>0</v>
      </c>
      <c r="AA66" s="22"/>
      <c r="AB66" s="23">
        <f>+IF(OR($N66=Listas!$A$3,$N66=Listas!$A$4,$N66=Listas!$A$5,$N66=Listas!$A$6),"",IF(AND(DAYS360(C66,$C$3)&lt;=90,AA66="NO"),0,IF(AND(DAYS360(C66,$C$3)&gt;90,AA66="NO"),$AB$7,0)))</f>
        <v>0</v>
      </c>
      <c r="AC66" s="17"/>
      <c r="AD66" s="22"/>
      <c r="AE66" s="23">
        <f>+IF(OR($N66=Listas!$A$3,$N66=Listas!$A$4,$N66=Listas!$A$5,$N66=Listas!$A$6),"",IF(AND(DAYS360(C66,$C$3)&lt;=90,AD66="SI"),0,IF(AND(DAYS360(C66,$C$3)&gt;90,AD66="SI"),$AE$7,0)))</f>
        <v>0</v>
      </c>
      <c r="AF66" s="17"/>
      <c r="AG66" s="24" t="str">
        <f t="shared" si="8"/>
        <v/>
      </c>
      <c r="AH66" s="22"/>
      <c r="AI66" s="23">
        <f>+IF(OR($N66=Listas!$A$3,$N66=Listas!$A$4,$N66=Listas!$A$5,$N66=Listas!$A$6),"",IF(AND(DAYS360(C66,$C$3)&lt;=90,AH66="SI"),0,IF(AND(DAYS360(C66,$C$3)&gt;90,AH66="SI"),$AI$7,0)))</f>
        <v>0</v>
      </c>
      <c r="AJ66" s="25">
        <f>+IF(OR($N66=Listas!$A$3,$N66=Listas!$A$4,$N66=Listas!$A$5,$N66=Listas!$A$6),"",AB66+AE66+AI66)</f>
        <v>0</v>
      </c>
      <c r="AK66" s="26" t="str">
        <f t="shared" si="9"/>
        <v/>
      </c>
      <c r="AL66" s="27" t="str">
        <f t="shared" si="10"/>
        <v/>
      </c>
      <c r="AM66" s="23">
        <f>+IF(OR($N66=Listas!$A$3,$N66=Listas!$A$4,$N66=Listas!$A$5,$N66=Listas!$A$6),"",IF(AND(DAYS360(C66,$C$3)&lt;=90,AL66="SI"),0,IF(AND(DAYS360(C66,$C$3)&gt;90,AL66="SI"),$AM$7,0)))</f>
        <v>0</v>
      </c>
      <c r="AN66" s="27" t="str">
        <f t="shared" si="11"/>
        <v/>
      </c>
      <c r="AO66" s="23">
        <f>+IF(OR($N66=Listas!$A$3,$N66=Listas!$A$4,$N66=Listas!$A$5,$N66=Listas!$A$6),"",IF(AND(DAYS360(C66,$C$3)&lt;=90,AN66="SI"),0,IF(AND(DAYS360(C66,$C$3)&gt;90,AN66="SI"),$AO$7,0)))</f>
        <v>0</v>
      </c>
      <c r="AP66" s="28">
        <f>+IF(OR($N66=Listas!$A$3,$N66=Listas!$A$4,$N66=Listas!$A$5,$N66=[1]Hoja2!$A$6),"",AM66+AO66)</f>
        <v>0</v>
      </c>
      <c r="AQ66" s="22"/>
      <c r="AR66" s="23">
        <f>+IF(OR($N66=Listas!$A$3,$N66=Listas!$A$4,$N66=Listas!$A$5,$N66=Listas!$A$6),"",IF(AND(DAYS360(C66,$C$3)&lt;=90,AQ66="SI"),0,IF(AND(DAYS360(C66,$C$3)&gt;90,AQ66="SI"),$AR$7,0)))</f>
        <v>0</v>
      </c>
      <c r="AS66" s="22"/>
      <c r="AT66" s="23">
        <f>+IF(OR($N66=Listas!$A$3,$N66=Listas!$A$4,$N66=Listas!$A$5,$N66=Listas!$A$6),"",IF(AND(DAYS360(C66,$C$3)&lt;=90,AS66="SI"),0,IF(AND(DAYS360(C66,$C$3)&gt;90,AS66="SI"),$AT$7,0)))</f>
        <v>0</v>
      </c>
      <c r="AU66" s="21">
        <f>+IF(OR($N66=Listas!$A$3,$N66=Listas!$A$4,$N66=Listas!$A$5,$N66=Listas!$A$6),"",AR66+AT66)</f>
        <v>0</v>
      </c>
      <c r="AV66" s="29">
        <f>+IF(OR($N66=Listas!$A$3,$N66=Listas!$A$4,$N66=Listas!$A$5,$N66=Listas!$A$6),"",W66+Z66+AJ66+AP66+AU66)</f>
        <v>0.21132439384930549</v>
      </c>
      <c r="AW66" s="30">
        <f>+IF(OR($N66=Listas!$A$3,$N66=Listas!$A$4,$N66=Listas!$A$5,$N66=Listas!$A$6),"",K66*(1-AV66))</f>
        <v>0</v>
      </c>
      <c r="AX66" s="30">
        <f>+IF(OR($N66=Listas!$A$3,$N66=Listas!$A$4,$N66=Listas!$A$5,$N66=Listas!$A$6),"",L66*(1-AV66))</f>
        <v>0</v>
      </c>
      <c r="AY66" s="31"/>
      <c r="AZ66" s="32"/>
      <c r="BA66" s="30">
        <f>+IF(OR($N66=Listas!$A$3,$N66=Listas!$A$4,$N66=Listas!$A$5,$N66=Listas!$A$6),"",IF(AV66=0,AW66,(-PV(AY66,AZ66,,AW66,0))))</f>
        <v>0</v>
      </c>
      <c r="BB66" s="30">
        <f>+IF(OR($N66=Listas!$A$3,$N66=Listas!$A$4,$N66=Listas!$A$5,$N66=Listas!$A$6),"",IF(AV66=0,AX66,(-PV(AY66,AZ66,,AX66,0))))</f>
        <v>0</v>
      </c>
      <c r="BC66" s="33">
        <f>++IF(OR($N66=Listas!$A$3,$N66=Listas!$A$4,$N66=Listas!$A$5,$N66=Listas!$A$6),"",K66-BA66)</f>
        <v>0</v>
      </c>
      <c r="BD66" s="33">
        <f>++IF(OR($N66=Listas!$A$3,$N66=Listas!$A$4,$N66=Listas!$A$5,$N66=Listas!$A$6),"",L66-BB66)</f>
        <v>0</v>
      </c>
    </row>
    <row r="67" spans="1:56" x14ac:dyDescent="0.25">
      <c r="A67" s="13"/>
      <c r="B67" s="14"/>
      <c r="C67" s="15"/>
      <c r="D67" s="16"/>
      <c r="E67" s="16"/>
      <c r="F67" s="17"/>
      <c r="G67" s="17"/>
      <c r="H67" s="65">
        <f t="shared" si="0"/>
        <v>0</v>
      </c>
      <c r="I67" s="17"/>
      <c r="J67" s="17"/>
      <c r="K67" s="42">
        <f t="shared" si="6"/>
        <v>0</v>
      </c>
      <c r="L67" s="42">
        <f t="shared" si="6"/>
        <v>0</v>
      </c>
      <c r="M67" s="42">
        <f t="shared" si="7"/>
        <v>0</v>
      </c>
      <c r="N67" s="13"/>
      <c r="O67" s="18" t="str">
        <f>+IF(OR($N67=Listas!$A$3,$N67=Listas!$A$4,$N67=Listas!$A$5,$N67=Listas!$A$6),"N/A",IF(AND((DAYS360(C67,$C$3))&gt;90,(DAYS360(C67,$C$3))&lt;360),"SI","NO"))</f>
        <v>NO</v>
      </c>
      <c r="P67" s="19">
        <f t="shared" si="1"/>
        <v>0</v>
      </c>
      <c r="Q67" s="18" t="str">
        <f>+IF(OR($N67=Listas!$A$3,$N67=Listas!$A$4,$N67=Listas!$A$5,$N67=Listas!$A$6),"N/A",IF(AND((DAYS360(C67,$C$3))&gt;=360,(DAYS360(C67,$C$3))&lt;=1800),"SI","NO"))</f>
        <v>NO</v>
      </c>
      <c r="R67" s="19">
        <f t="shared" si="2"/>
        <v>0</v>
      </c>
      <c r="S67" s="18" t="str">
        <f>+IF(OR($N67=Listas!$A$3,$N67=Listas!$A$4,$N67=Listas!$A$5,$N67=Listas!$A$6),"N/A",IF(AND((DAYS360(C67,$C$3))&gt;1800,(DAYS360(C67,$C$3))&lt;=3600),"SI","NO"))</f>
        <v>NO</v>
      </c>
      <c r="T67" s="19">
        <f t="shared" si="3"/>
        <v>0</v>
      </c>
      <c r="U67" s="18" t="str">
        <f>+IF(OR($N67=Listas!$A$3,$N67=Listas!$A$4,$N67=Listas!$A$5,$N67=Listas!$A$6),"N/A",IF((DAYS360(C67,$C$3))&gt;3600,"SI","NO"))</f>
        <v>SI</v>
      </c>
      <c r="V67" s="20">
        <f t="shared" si="4"/>
        <v>0.21132439384930549</v>
      </c>
      <c r="W67" s="21">
        <f>+IF(OR($N67=Listas!$A$3,$N67=Listas!$A$4,$N67=Listas!$A$5,$N67=Listas!$A$6),"",P67+R67+T67+V67)</f>
        <v>0.21132439384930549</v>
      </c>
      <c r="X67" s="22"/>
      <c r="Y67" s="19">
        <f t="shared" si="5"/>
        <v>0</v>
      </c>
      <c r="Z67" s="21">
        <f>+IF(OR($N67=Listas!$A$3,$N67=Listas!$A$4,$N67=Listas!$A$5,$N67=Listas!$A$6),"",Y67)</f>
        <v>0</v>
      </c>
      <c r="AA67" s="22"/>
      <c r="AB67" s="23">
        <f>+IF(OR($N67=Listas!$A$3,$N67=Listas!$A$4,$N67=Listas!$A$5,$N67=Listas!$A$6),"",IF(AND(DAYS360(C67,$C$3)&lt;=90,AA67="NO"),0,IF(AND(DAYS360(C67,$C$3)&gt;90,AA67="NO"),$AB$7,0)))</f>
        <v>0</v>
      </c>
      <c r="AC67" s="17"/>
      <c r="AD67" s="22"/>
      <c r="AE67" s="23">
        <f>+IF(OR($N67=Listas!$A$3,$N67=Listas!$A$4,$N67=Listas!$A$5,$N67=Listas!$A$6),"",IF(AND(DAYS360(C67,$C$3)&lt;=90,AD67="SI"),0,IF(AND(DAYS360(C67,$C$3)&gt;90,AD67="SI"),$AE$7,0)))</f>
        <v>0</v>
      </c>
      <c r="AF67" s="17"/>
      <c r="AG67" s="24" t="str">
        <f t="shared" si="8"/>
        <v/>
      </c>
      <c r="AH67" s="22"/>
      <c r="AI67" s="23">
        <f>+IF(OR($N67=Listas!$A$3,$N67=Listas!$A$4,$N67=Listas!$A$5,$N67=Listas!$A$6),"",IF(AND(DAYS360(C67,$C$3)&lt;=90,AH67="SI"),0,IF(AND(DAYS360(C67,$C$3)&gt;90,AH67="SI"),$AI$7,0)))</f>
        <v>0</v>
      </c>
      <c r="AJ67" s="25">
        <f>+IF(OR($N67=Listas!$A$3,$N67=Listas!$A$4,$N67=Listas!$A$5,$N67=Listas!$A$6),"",AB67+AE67+AI67)</f>
        <v>0</v>
      </c>
      <c r="AK67" s="26" t="str">
        <f t="shared" si="9"/>
        <v/>
      </c>
      <c r="AL67" s="27" t="str">
        <f t="shared" si="10"/>
        <v/>
      </c>
      <c r="AM67" s="23">
        <f>+IF(OR($N67=Listas!$A$3,$N67=Listas!$A$4,$N67=Listas!$A$5,$N67=Listas!$A$6),"",IF(AND(DAYS360(C67,$C$3)&lt;=90,AL67="SI"),0,IF(AND(DAYS360(C67,$C$3)&gt;90,AL67="SI"),$AM$7,0)))</f>
        <v>0</v>
      </c>
      <c r="AN67" s="27" t="str">
        <f t="shared" si="11"/>
        <v/>
      </c>
      <c r="AO67" s="23">
        <f>+IF(OR($N67=Listas!$A$3,$N67=Listas!$A$4,$N67=Listas!$A$5,$N67=Listas!$A$6),"",IF(AND(DAYS360(C67,$C$3)&lt;=90,AN67="SI"),0,IF(AND(DAYS360(C67,$C$3)&gt;90,AN67="SI"),$AO$7,0)))</f>
        <v>0</v>
      </c>
      <c r="AP67" s="28">
        <f>+IF(OR($N67=Listas!$A$3,$N67=Listas!$A$4,$N67=Listas!$A$5,$N67=[1]Hoja2!$A$6),"",AM67+AO67)</f>
        <v>0</v>
      </c>
      <c r="AQ67" s="22"/>
      <c r="AR67" s="23">
        <f>+IF(OR($N67=Listas!$A$3,$N67=Listas!$A$4,$N67=Listas!$A$5,$N67=Listas!$A$6),"",IF(AND(DAYS360(C67,$C$3)&lt;=90,AQ67="SI"),0,IF(AND(DAYS360(C67,$C$3)&gt;90,AQ67="SI"),$AR$7,0)))</f>
        <v>0</v>
      </c>
      <c r="AS67" s="22"/>
      <c r="AT67" s="23">
        <f>+IF(OR($N67=Listas!$A$3,$N67=Listas!$A$4,$N67=Listas!$A$5,$N67=Listas!$A$6),"",IF(AND(DAYS360(C67,$C$3)&lt;=90,AS67="SI"),0,IF(AND(DAYS360(C67,$C$3)&gt;90,AS67="SI"),$AT$7,0)))</f>
        <v>0</v>
      </c>
      <c r="AU67" s="21">
        <f>+IF(OR($N67=Listas!$A$3,$N67=Listas!$A$4,$N67=Listas!$A$5,$N67=Listas!$A$6),"",AR67+AT67)</f>
        <v>0</v>
      </c>
      <c r="AV67" s="29">
        <f>+IF(OR($N67=Listas!$A$3,$N67=Listas!$A$4,$N67=Listas!$A$5,$N67=Listas!$A$6),"",W67+Z67+AJ67+AP67+AU67)</f>
        <v>0.21132439384930549</v>
      </c>
      <c r="AW67" s="30">
        <f>+IF(OR($N67=Listas!$A$3,$N67=Listas!$A$4,$N67=Listas!$A$5,$N67=Listas!$A$6),"",K67*(1-AV67))</f>
        <v>0</v>
      </c>
      <c r="AX67" s="30">
        <f>+IF(OR($N67=Listas!$A$3,$N67=Listas!$A$4,$N67=Listas!$A$5,$N67=Listas!$A$6),"",L67*(1-AV67))</f>
        <v>0</v>
      </c>
      <c r="AY67" s="31"/>
      <c r="AZ67" s="32"/>
      <c r="BA67" s="30">
        <f>+IF(OR($N67=Listas!$A$3,$N67=Listas!$A$4,$N67=Listas!$A$5,$N67=Listas!$A$6),"",IF(AV67=0,AW67,(-PV(AY67,AZ67,,AW67,0))))</f>
        <v>0</v>
      </c>
      <c r="BB67" s="30">
        <f>+IF(OR($N67=Listas!$A$3,$N67=Listas!$A$4,$N67=Listas!$A$5,$N67=Listas!$A$6),"",IF(AV67=0,AX67,(-PV(AY67,AZ67,,AX67,0))))</f>
        <v>0</v>
      </c>
      <c r="BC67" s="33">
        <f>++IF(OR($N67=Listas!$A$3,$N67=Listas!$A$4,$N67=Listas!$A$5,$N67=Listas!$A$6),"",K67-BA67)</f>
        <v>0</v>
      </c>
      <c r="BD67" s="33">
        <f>++IF(OR($N67=Listas!$A$3,$N67=Listas!$A$4,$N67=Listas!$A$5,$N67=Listas!$A$6),"",L67-BB67)</f>
        <v>0</v>
      </c>
    </row>
    <row r="68" spans="1:56" x14ac:dyDescent="0.25">
      <c r="A68" s="13"/>
      <c r="B68" s="14"/>
      <c r="C68" s="15"/>
      <c r="D68" s="16"/>
      <c r="E68" s="16"/>
      <c r="F68" s="17"/>
      <c r="G68" s="17"/>
      <c r="H68" s="65">
        <f t="shared" si="0"/>
        <v>0</v>
      </c>
      <c r="I68" s="17"/>
      <c r="J68" s="17"/>
      <c r="K68" s="42">
        <f t="shared" si="6"/>
        <v>0</v>
      </c>
      <c r="L68" s="42">
        <f t="shared" si="6"/>
        <v>0</v>
      </c>
      <c r="M68" s="42">
        <f t="shared" si="7"/>
        <v>0</v>
      </c>
      <c r="N68" s="13"/>
      <c r="O68" s="18" t="str">
        <f>+IF(OR($N68=Listas!$A$3,$N68=Listas!$A$4,$N68=Listas!$A$5,$N68=Listas!$A$6),"N/A",IF(AND((DAYS360(C68,$C$3))&gt;90,(DAYS360(C68,$C$3))&lt;360),"SI","NO"))</f>
        <v>NO</v>
      </c>
      <c r="P68" s="19">
        <f t="shared" si="1"/>
        <v>0</v>
      </c>
      <c r="Q68" s="18" t="str">
        <f>+IF(OR($N68=Listas!$A$3,$N68=Listas!$A$4,$N68=Listas!$A$5,$N68=Listas!$A$6),"N/A",IF(AND((DAYS360(C68,$C$3))&gt;=360,(DAYS360(C68,$C$3))&lt;=1800),"SI","NO"))</f>
        <v>NO</v>
      </c>
      <c r="R68" s="19">
        <f t="shared" si="2"/>
        <v>0</v>
      </c>
      <c r="S68" s="18" t="str">
        <f>+IF(OR($N68=Listas!$A$3,$N68=Listas!$A$4,$N68=Listas!$A$5,$N68=Listas!$A$6),"N/A",IF(AND((DAYS360(C68,$C$3))&gt;1800,(DAYS360(C68,$C$3))&lt;=3600),"SI","NO"))</f>
        <v>NO</v>
      </c>
      <c r="T68" s="19">
        <f t="shared" si="3"/>
        <v>0</v>
      </c>
      <c r="U68" s="18" t="str">
        <f>+IF(OR($N68=Listas!$A$3,$N68=Listas!$A$4,$N68=Listas!$A$5,$N68=Listas!$A$6),"N/A",IF((DAYS360(C68,$C$3))&gt;3600,"SI","NO"))</f>
        <v>SI</v>
      </c>
      <c r="V68" s="20">
        <f t="shared" si="4"/>
        <v>0.21132439384930549</v>
      </c>
      <c r="W68" s="21">
        <f>+IF(OR($N68=Listas!$A$3,$N68=Listas!$A$4,$N68=Listas!$A$5,$N68=Listas!$A$6),"",P68+R68+T68+V68)</f>
        <v>0.21132439384930549</v>
      </c>
      <c r="X68" s="22"/>
      <c r="Y68" s="19">
        <f t="shared" si="5"/>
        <v>0</v>
      </c>
      <c r="Z68" s="21">
        <f>+IF(OR($N68=Listas!$A$3,$N68=Listas!$A$4,$N68=Listas!$A$5,$N68=Listas!$A$6),"",Y68)</f>
        <v>0</v>
      </c>
      <c r="AA68" s="22"/>
      <c r="AB68" s="23">
        <f>+IF(OR($N68=Listas!$A$3,$N68=Listas!$A$4,$N68=Listas!$A$5,$N68=Listas!$A$6),"",IF(AND(DAYS360(C68,$C$3)&lt;=90,AA68="NO"),0,IF(AND(DAYS360(C68,$C$3)&gt;90,AA68="NO"),$AB$7,0)))</f>
        <v>0</v>
      </c>
      <c r="AC68" s="17"/>
      <c r="AD68" s="22"/>
      <c r="AE68" s="23">
        <f>+IF(OR($N68=Listas!$A$3,$N68=Listas!$A$4,$N68=Listas!$A$5,$N68=Listas!$A$6),"",IF(AND(DAYS360(C68,$C$3)&lt;=90,AD68="SI"),0,IF(AND(DAYS360(C68,$C$3)&gt;90,AD68="SI"),$AE$7,0)))</f>
        <v>0</v>
      </c>
      <c r="AF68" s="17"/>
      <c r="AG68" s="24" t="str">
        <f t="shared" si="8"/>
        <v/>
      </c>
      <c r="AH68" s="22"/>
      <c r="AI68" s="23">
        <f>+IF(OR($N68=Listas!$A$3,$N68=Listas!$A$4,$N68=Listas!$A$5,$N68=Listas!$A$6),"",IF(AND(DAYS360(C68,$C$3)&lt;=90,AH68="SI"),0,IF(AND(DAYS360(C68,$C$3)&gt;90,AH68="SI"),$AI$7,0)))</f>
        <v>0</v>
      </c>
      <c r="AJ68" s="25">
        <f>+IF(OR($N68=Listas!$A$3,$N68=Listas!$A$4,$N68=Listas!$A$5,$N68=Listas!$A$6),"",AB68+AE68+AI68)</f>
        <v>0</v>
      </c>
      <c r="AK68" s="26" t="str">
        <f t="shared" si="9"/>
        <v/>
      </c>
      <c r="AL68" s="27" t="str">
        <f t="shared" si="10"/>
        <v/>
      </c>
      <c r="AM68" s="23">
        <f>+IF(OR($N68=Listas!$A$3,$N68=Listas!$A$4,$N68=Listas!$A$5,$N68=Listas!$A$6),"",IF(AND(DAYS360(C68,$C$3)&lt;=90,AL68="SI"),0,IF(AND(DAYS360(C68,$C$3)&gt;90,AL68="SI"),$AM$7,0)))</f>
        <v>0</v>
      </c>
      <c r="AN68" s="27" t="str">
        <f t="shared" si="11"/>
        <v/>
      </c>
      <c r="AO68" s="23">
        <f>+IF(OR($N68=Listas!$A$3,$N68=Listas!$A$4,$N68=Listas!$A$5,$N68=Listas!$A$6),"",IF(AND(DAYS360(C68,$C$3)&lt;=90,AN68="SI"),0,IF(AND(DAYS360(C68,$C$3)&gt;90,AN68="SI"),$AO$7,0)))</f>
        <v>0</v>
      </c>
      <c r="AP68" s="28">
        <f>+IF(OR($N68=Listas!$A$3,$N68=Listas!$A$4,$N68=Listas!$A$5,$N68=[1]Hoja2!$A$6),"",AM68+AO68)</f>
        <v>0</v>
      </c>
      <c r="AQ68" s="22"/>
      <c r="AR68" s="23">
        <f>+IF(OR($N68=Listas!$A$3,$N68=Listas!$A$4,$N68=Listas!$A$5,$N68=Listas!$A$6),"",IF(AND(DAYS360(C68,$C$3)&lt;=90,AQ68="SI"),0,IF(AND(DAYS360(C68,$C$3)&gt;90,AQ68="SI"),$AR$7,0)))</f>
        <v>0</v>
      </c>
      <c r="AS68" s="22"/>
      <c r="AT68" s="23">
        <f>+IF(OR($N68=Listas!$A$3,$N68=Listas!$A$4,$N68=Listas!$A$5,$N68=Listas!$A$6),"",IF(AND(DAYS360(C68,$C$3)&lt;=90,AS68="SI"),0,IF(AND(DAYS360(C68,$C$3)&gt;90,AS68="SI"),$AT$7,0)))</f>
        <v>0</v>
      </c>
      <c r="AU68" s="21">
        <f>+IF(OR($N68=Listas!$A$3,$N68=Listas!$A$4,$N68=Listas!$A$5,$N68=Listas!$A$6),"",AR68+AT68)</f>
        <v>0</v>
      </c>
      <c r="AV68" s="29">
        <f>+IF(OR($N68=Listas!$A$3,$N68=Listas!$A$4,$N68=Listas!$A$5,$N68=Listas!$A$6),"",W68+Z68+AJ68+AP68+AU68)</f>
        <v>0.21132439384930549</v>
      </c>
      <c r="AW68" s="30">
        <f>+IF(OR($N68=Listas!$A$3,$N68=Listas!$A$4,$N68=Listas!$A$5,$N68=Listas!$A$6),"",K68*(1-AV68))</f>
        <v>0</v>
      </c>
      <c r="AX68" s="30">
        <f>+IF(OR($N68=Listas!$A$3,$N68=Listas!$A$4,$N68=Listas!$A$5,$N68=Listas!$A$6),"",L68*(1-AV68))</f>
        <v>0</v>
      </c>
      <c r="AY68" s="31"/>
      <c r="AZ68" s="32"/>
      <c r="BA68" s="30">
        <f>+IF(OR($N68=Listas!$A$3,$N68=Listas!$A$4,$N68=Listas!$A$5,$N68=Listas!$A$6),"",IF(AV68=0,AW68,(-PV(AY68,AZ68,,AW68,0))))</f>
        <v>0</v>
      </c>
      <c r="BB68" s="30">
        <f>+IF(OR($N68=Listas!$A$3,$N68=Listas!$A$4,$N68=Listas!$A$5,$N68=Listas!$A$6),"",IF(AV68=0,AX68,(-PV(AY68,AZ68,,AX68,0))))</f>
        <v>0</v>
      </c>
      <c r="BC68" s="33">
        <f>++IF(OR($N68=Listas!$A$3,$N68=Listas!$A$4,$N68=Listas!$A$5,$N68=Listas!$A$6),"",K68-BA68)</f>
        <v>0</v>
      </c>
      <c r="BD68" s="33">
        <f>++IF(OR($N68=Listas!$A$3,$N68=Listas!$A$4,$N68=Listas!$A$5,$N68=Listas!$A$6),"",L68-BB68)</f>
        <v>0</v>
      </c>
    </row>
    <row r="69" spans="1:56" x14ac:dyDescent="0.25">
      <c r="A69" s="13"/>
      <c r="B69" s="14"/>
      <c r="C69" s="15"/>
      <c r="D69" s="16"/>
      <c r="E69" s="16"/>
      <c r="F69" s="17"/>
      <c r="G69" s="17"/>
      <c r="H69" s="65">
        <f t="shared" si="0"/>
        <v>0</v>
      </c>
      <c r="I69" s="17"/>
      <c r="J69" s="17"/>
      <c r="K69" s="42">
        <f t="shared" si="6"/>
        <v>0</v>
      </c>
      <c r="L69" s="42">
        <f t="shared" si="6"/>
        <v>0</v>
      </c>
      <c r="M69" s="42">
        <f t="shared" si="7"/>
        <v>0</v>
      </c>
      <c r="N69" s="13"/>
      <c r="O69" s="18" t="str">
        <f>+IF(OR($N69=Listas!$A$3,$N69=Listas!$A$4,$N69=Listas!$A$5,$N69=Listas!$A$6),"N/A",IF(AND((DAYS360(C69,$C$3))&gt;90,(DAYS360(C69,$C$3))&lt;360),"SI","NO"))</f>
        <v>NO</v>
      </c>
      <c r="P69" s="19">
        <f t="shared" si="1"/>
        <v>0</v>
      </c>
      <c r="Q69" s="18" t="str">
        <f>+IF(OR($N69=Listas!$A$3,$N69=Listas!$A$4,$N69=Listas!$A$5,$N69=Listas!$A$6),"N/A",IF(AND((DAYS360(C69,$C$3))&gt;=360,(DAYS360(C69,$C$3))&lt;=1800),"SI","NO"))</f>
        <v>NO</v>
      </c>
      <c r="R69" s="19">
        <f t="shared" si="2"/>
        <v>0</v>
      </c>
      <c r="S69" s="18" t="str">
        <f>+IF(OR($N69=Listas!$A$3,$N69=Listas!$A$4,$N69=Listas!$A$5,$N69=Listas!$A$6),"N/A",IF(AND((DAYS360(C69,$C$3))&gt;1800,(DAYS360(C69,$C$3))&lt;=3600),"SI","NO"))</f>
        <v>NO</v>
      </c>
      <c r="T69" s="19">
        <f t="shared" si="3"/>
        <v>0</v>
      </c>
      <c r="U69" s="18" t="str">
        <f>+IF(OR($N69=Listas!$A$3,$N69=Listas!$A$4,$N69=Listas!$A$5,$N69=Listas!$A$6),"N/A",IF((DAYS360(C69,$C$3))&gt;3600,"SI","NO"))</f>
        <v>SI</v>
      </c>
      <c r="V69" s="20">
        <f t="shared" si="4"/>
        <v>0.21132439384930549</v>
      </c>
      <c r="W69" s="21">
        <f>+IF(OR($N69=Listas!$A$3,$N69=Listas!$A$4,$N69=Listas!$A$5,$N69=Listas!$A$6),"",P69+R69+T69+V69)</f>
        <v>0.21132439384930549</v>
      </c>
      <c r="X69" s="22"/>
      <c r="Y69" s="19">
        <f t="shared" si="5"/>
        <v>0</v>
      </c>
      <c r="Z69" s="21">
        <f>+IF(OR($N69=Listas!$A$3,$N69=Listas!$A$4,$N69=Listas!$A$5,$N69=Listas!$A$6),"",Y69)</f>
        <v>0</v>
      </c>
      <c r="AA69" s="22"/>
      <c r="AB69" s="23">
        <f>+IF(OR($N69=Listas!$A$3,$N69=Listas!$A$4,$N69=Listas!$A$5,$N69=Listas!$A$6),"",IF(AND(DAYS360(C69,$C$3)&lt;=90,AA69="NO"),0,IF(AND(DAYS360(C69,$C$3)&gt;90,AA69="NO"),$AB$7,0)))</f>
        <v>0</v>
      </c>
      <c r="AC69" s="17"/>
      <c r="AD69" s="22"/>
      <c r="AE69" s="23">
        <f>+IF(OR($N69=Listas!$A$3,$N69=Listas!$A$4,$N69=Listas!$A$5,$N69=Listas!$A$6),"",IF(AND(DAYS360(C69,$C$3)&lt;=90,AD69="SI"),0,IF(AND(DAYS360(C69,$C$3)&gt;90,AD69="SI"),$AE$7,0)))</f>
        <v>0</v>
      </c>
      <c r="AF69" s="17"/>
      <c r="AG69" s="24" t="str">
        <f t="shared" si="8"/>
        <v/>
      </c>
      <c r="AH69" s="22"/>
      <c r="AI69" s="23">
        <f>+IF(OR($N69=Listas!$A$3,$N69=Listas!$A$4,$N69=Listas!$A$5,$N69=Listas!$A$6),"",IF(AND(DAYS360(C69,$C$3)&lt;=90,AH69="SI"),0,IF(AND(DAYS360(C69,$C$3)&gt;90,AH69="SI"),$AI$7,0)))</f>
        <v>0</v>
      </c>
      <c r="AJ69" s="25">
        <f>+IF(OR($N69=Listas!$A$3,$N69=Listas!$A$4,$N69=Listas!$A$5,$N69=Listas!$A$6),"",AB69+AE69+AI69)</f>
        <v>0</v>
      </c>
      <c r="AK69" s="26" t="str">
        <f t="shared" si="9"/>
        <v/>
      </c>
      <c r="AL69" s="27" t="str">
        <f t="shared" si="10"/>
        <v/>
      </c>
      <c r="AM69" s="23">
        <f>+IF(OR($N69=Listas!$A$3,$N69=Listas!$A$4,$N69=Listas!$A$5,$N69=Listas!$A$6),"",IF(AND(DAYS360(C69,$C$3)&lt;=90,AL69="SI"),0,IF(AND(DAYS360(C69,$C$3)&gt;90,AL69="SI"),$AM$7,0)))</f>
        <v>0</v>
      </c>
      <c r="AN69" s="27" t="str">
        <f t="shared" si="11"/>
        <v/>
      </c>
      <c r="AO69" s="23">
        <f>+IF(OR($N69=Listas!$A$3,$N69=Listas!$A$4,$N69=Listas!$A$5,$N69=Listas!$A$6),"",IF(AND(DAYS360(C69,$C$3)&lt;=90,AN69="SI"),0,IF(AND(DAYS360(C69,$C$3)&gt;90,AN69="SI"),$AO$7,0)))</f>
        <v>0</v>
      </c>
      <c r="AP69" s="28">
        <f>+IF(OR($N69=Listas!$A$3,$N69=Listas!$A$4,$N69=Listas!$A$5,$N69=[1]Hoja2!$A$6),"",AM69+AO69)</f>
        <v>0</v>
      </c>
      <c r="AQ69" s="22"/>
      <c r="AR69" s="23">
        <f>+IF(OR($N69=Listas!$A$3,$N69=Listas!$A$4,$N69=Listas!$A$5,$N69=Listas!$A$6),"",IF(AND(DAYS360(C69,$C$3)&lt;=90,AQ69="SI"),0,IF(AND(DAYS360(C69,$C$3)&gt;90,AQ69="SI"),$AR$7,0)))</f>
        <v>0</v>
      </c>
      <c r="AS69" s="22"/>
      <c r="AT69" s="23">
        <f>+IF(OR($N69=Listas!$A$3,$N69=Listas!$A$4,$N69=Listas!$A$5,$N69=Listas!$A$6),"",IF(AND(DAYS360(C69,$C$3)&lt;=90,AS69="SI"),0,IF(AND(DAYS360(C69,$C$3)&gt;90,AS69="SI"),$AT$7,0)))</f>
        <v>0</v>
      </c>
      <c r="AU69" s="21">
        <f>+IF(OR($N69=Listas!$A$3,$N69=Listas!$A$4,$N69=Listas!$A$5,$N69=Listas!$A$6),"",AR69+AT69)</f>
        <v>0</v>
      </c>
      <c r="AV69" s="29">
        <f>+IF(OR($N69=Listas!$A$3,$N69=Listas!$A$4,$N69=Listas!$A$5,$N69=Listas!$A$6),"",W69+Z69+AJ69+AP69+AU69)</f>
        <v>0.21132439384930549</v>
      </c>
      <c r="AW69" s="30">
        <f>+IF(OR($N69=Listas!$A$3,$N69=Listas!$A$4,$N69=Listas!$A$5,$N69=Listas!$A$6),"",K69*(1-AV69))</f>
        <v>0</v>
      </c>
      <c r="AX69" s="30">
        <f>+IF(OR($N69=Listas!$A$3,$N69=Listas!$A$4,$N69=Listas!$A$5,$N69=Listas!$A$6),"",L69*(1-AV69))</f>
        <v>0</v>
      </c>
      <c r="AY69" s="31"/>
      <c r="AZ69" s="32"/>
      <c r="BA69" s="30">
        <f>+IF(OR($N69=Listas!$A$3,$N69=Listas!$A$4,$N69=Listas!$A$5,$N69=Listas!$A$6),"",IF(AV69=0,AW69,(-PV(AY69,AZ69,,AW69,0))))</f>
        <v>0</v>
      </c>
      <c r="BB69" s="30">
        <f>+IF(OR($N69=Listas!$A$3,$N69=Listas!$A$4,$N69=Listas!$A$5,$N69=Listas!$A$6),"",IF(AV69=0,AX69,(-PV(AY69,AZ69,,AX69,0))))</f>
        <v>0</v>
      </c>
      <c r="BC69" s="33">
        <f>++IF(OR($N69=Listas!$A$3,$N69=Listas!$A$4,$N69=Listas!$A$5,$N69=Listas!$A$6),"",K69-BA69)</f>
        <v>0</v>
      </c>
      <c r="BD69" s="33">
        <f>++IF(OR($N69=Listas!$A$3,$N69=Listas!$A$4,$N69=Listas!$A$5,$N69=Listas!$A$6),"",L69-BB69)</f>
        <v>0</v>
      </c>
    </row>
    <row r="70" spans="1:56" x14ac:dyDescent="0.25">
      <c r="A70" s="13"/>
      <c r="B70" s="14"/>
      <c r="C70" s="15"/>
      <c r="D70" s="16"/>
      <c r="E70" s="16"/>
      <c r="F70" s="17"/>
      <c r="G70" s="17"/>
      <c r="H70" s="65">
        <f t="shared" si="0"/>
        <v>0</v>
      </c>
      <c r="I70" s="17"/>
      <c r="J70" s="17"/>
      <c r="K70" s="42">
        <f t="shared" si="6"/>
        <v>0</v>
      </c>
      <c r="L70" s="42">
        <f t="shared" si="6"/>
        <v>0</v>
      </c>
      <c r="M70" s="42">
        <f t="shared" si="7"/>
        <v>0</v>
      </c>
      <c r="N70" s="13"/>
      <c r="O70" s="18" t="str">
        <f>+IF(OR($N70=Listas!$A$3,$N70=Listas!$A$4,$N70=Listas!$A$5,$N70=Listas!$A$6),"N/A",IF(AND((DAYS360(C70,$C$3))&gt;90,(DAYS360(C70,$C$3))&lt;360),"SI","NO"))</f>
        <v>NO</v>
      </c>
      <c r="P70" s="19">
        <f t="shared" si="1"/>
        <v>0</v>
      </c>
      <c r="Q70" s="18" t="str">
        <f>+IF(OR($N70=Listas!$A$3,$N70=Listas!$A$4,$N70=Listas!$A$5,$N70=Listas!$A$6),"N/A",IF(AND((DAYS360(C70,$C$3))&gt;=360,(DAYS360(C70,$C$3))&lt;=1800),"SI","NO"))</f>
        <v>NO</v>
      </c>
      <c r="R70" s="19">
        <f t="shared" si="2"/>
        <v>0</v>
      </c>
      <c r="S70" s="18" t="str">
        <f>+IF(OR($N70=Listas!$A$3,$N70=Listas!$A$4,$N70=Listas!$A$5,$N70=Listas!$A$6),"N/A",IF(AND((DAYS360(C70,$C$3))&gt;1800,(DAYS360(C70,$C$3))&lt;=3600),"SI","NO"))</f>
        <v>NO</v>
      </c>
      <c r="T70" s="19">
        <f t="shared" si="3"/>
        <v>0</v>
      </c>
      <c r="U70" s="18" t="str">
        <f>+IF(OR($N70=Listas!$A$3,$N70=Listas!$A$4,$N70=Listas!$A$5,$N70=Listas!$A$6),"N/A",IF((DAYS360(C70,$C$3))&gt;3600,"SI","NO"))</f>
        <v>SI</v>
      </c>
      <c r="V70" s="20">
        <f t="shared" si="4"/>
        <v>0.21132439384930549</v>
      </c>
      <c r="W70" s="21">
        <f>+IF(OR($N70=Listas!$A$3,$N70=Listas!$A$4,$N70=Listas!$A$5,$N70=Listas!$A$6),"",P70+R70+T70+V70)</f>
        <v>0.21132439384930549</v>
      </c>
      <c r="X70" s="22"/>
      <c r="Y70" s="19">
        <f t="shared" si="5"/>
        <v>0</v>
      </c>
      <c r="Z70" s="21">
        <f>+IF(OR($N70=Listas!$A$3,$N70=Listas!$A$4,$N70=Listas!$A$5,$N70=Listas!$A$6),"",Y70)</f>
        <v>0</v>
      </c>
      <c r="AA70" s="22"/>
      <c r="AB70" s="23">
        <f>+IF(OR($N70=Listas!$A$3,$N70=Listas!$A$4,$N70=Listas!$A$5,$N70=Listas!$A$6),"",IF(AND(DAYS360(C70,$C$3)&lt;=90,AA70="NO"),0,IF(AND(DAYS360(C70,$C$3)&gt;90,AA70="NO"),$AB$7,0)))</f>
        <v>0</v>
      </c>
      <c r="AC70" s="17"/>
      <c r="AD70" s="22"/>
      <c r="AE70" s="23">
        <f>+IF(OR($N70=Listas!$A$3,$N70=Listas!$A$4,$N70=Listas!$A$5,$N70=Listas!$A$6),"",IF(AND(DAYS360(C70,$C$3)&lt;=90,AD70="SI"),0,IF(AND(DAYS360(C70,$C$3)&gt;90,AD70="SI"),$AE$7,0)))</f>
        <v>0</v>
      </c>
      <c r="AF70" s="17"/>
      <c r="AG70" s="24" t="str">
        <f t="shared" si="8"/>
        <v/>
      </c>
      <c r="AH70" s="22"/>
      <c r="AI70" s="23">
        <f>+IF(OR($N70=Listas!$A$3,$N70=Listas!$A$4,$N70=Listas!$A$5,$N70=Listas!$A$6),"",IF(AND(DAYS360(C70,$C$3)&lt;=90,AH70="SI"),0,IF(AND(DAYS360(C70,$C$3)&gt;90,AH70="SI"),$AI$7,0)))</f>
        <v>0</v>
      </c>
      <c r="AJ70" s="25">
        <f>+IF(OR($N70=Listas!$A$3,$N70=Listas!$A$4,$N70=Listas!$A$5,$N70=Listas!$A$6),"",AB70+AE70+AI70)</f>
        <v>0</v>
      </c>
      <c r="AK70" s="26" t="str">
        <f t="shared" si="9"/>
        <v/>
      </c>
      <c r="AL70" s="27" t="str">
        <f t="shared" si="10"/>
        <v/>
      </c>
      <c r="AM70" s="23">
        <f>+IF(OR($N70=Listas!$A$3,$N70=Listas!$A$4,$N70=Listas!$A$5,$N70=Listas!$A$6),"",IF(AND(DAYS360(C70,$C$3)&lt;=90,AL70="SI"),0,IF(AND(DAYS360(C70,$C$3)&gt;90,AL70="SI"),$AM$7,0)))</f>
        <v>0</v>
      </c>
      <c r="AN70" s="27" t="str">
        <f t="shared" si="11"/>
        <v/>
      </c>
      <c r="AO70" s="23">
        <f>+IF(OR($N70=Listas!$A$3,$N70=Listas!$A$4,$N70=Listas!$A$5,$N70=Listas!$A$6),"",IF(AND(DAYS360(C70,$C$3)&lt;=90,AN70="SI"),0,IF(AND(DAYS360(C70,$C$3)&gt;90,AN70="SI"),$AO$7,0)))</f>
        <v>0</v>
      </c>
      <c r="AP70" s="28">
        <f>+IF(OR($N70=Listas!$A$3,$N70=Listas!$A$4,$N70=Listas!$A$5,$N70=[1]Hoja2!$A$6),"",AM70+AO70)</f>
        <v>0</v>
      </c>
      <c r="AQ70" s="22"/>
      <c r="AR70" s="23">
        <f>+IF(OR($N70=Listas!$A$3,$N70=Listas!$A$4,$N70=Listas!$A$5,$N70=Listas!$A$6),"",IF(AND(DAYS360(C70,$C$3)&lt;=90,AQ70="SI"),0,IF(AND(DAYS360(C70,$C$3)&gt;90,AQ70="SI"),$AR$7,0)))</f>
        <v>0</v>
      </c>
      <c r="AS70" s="22"/>
      <c r="AT70" s="23">
        <f>+IF(OR($N70=Listas!$A$3,$N70=Listas!$A$4,$N70=Listas!$A$5,$N70=Listas!$A$6),"",IF(AND(DAYS360(C70,$C$3)&lt;=90,AS70="SI"),0,IF(AND(DAYS360(C70,$C$3)&gt;90,AS70="SI"),$AT$7,0)))</f>
        <v>0</v>
      </c>
      <c r="AU70" s="21">
        <f>+IF(OR($N70=Listas!$A$3,$N70=Listas!$A$4,$N70=Listas!$A$5,$N70=Listas!$A$6),"",AR70+AT70)</f>
        <v>0</v>
      </c>
      <c r="AV70" s="29">
        <f>+IF(OR($N70=Listas!$A$3,$N70=Listas!$A$4,$N70=Listas!$A$5,$N70=Listas!$A$6),"",W70+Z70+AJ70+AP70+AU70)</f>
        <v>0.21132439384930549</v>
      </c>
      <c r="AW70" s="30">
        <f>+IF(OR($N70=Listas!$A$3,$N70=Listas!$A$4,$N70=Listas!$A$5,$N70=Listas!$A$6),"",K70*(1-AV70))</f>
        <v>0</v>
      </c>
      <c r="AX70" s="30">
        <f>+IF(OR($N70=Listas!$A$3,$N70=Listas!$A$4,$N70=Listas!$A$5,$N70=Listas!$A$6),"",L70*(1-AV70))</f>
        <v>0</v>
      </c>
      <c r="AY70" s="31"/>
      <c r="AZ70" s="32"/>
      <c r="BA70" s="30">
        <f>+IF(OR($N70=Listas!$A$3,$N70=Listas!$A$4,$N70=Listas!$A$5,$N70=Listas!$A$6),"",IF(AV70=0,AW70,(-PV(AY70,AZ70,,AW70,0))))</f>
        <v>0</v>
      </c>
      <c r="BB70" s="30">
        <f>+IF(OR($N70=Listas!$A$3,$N70=Listas!$A$4,$N70=Listas!$A$5,$N70=Listas!$A$6),"",IF(AV70=0,AX70,(-PV(AY70,AZ70,,AX70,0))))</f>
        <v>0</v>
      </c>
      <c r="BC70" s="33">
        <f>++IF(OR($N70=Listas!$A$3,$N70=Listas!$A$4,$N70=Listas!$A$5,$N70=Listas!$A$6),"",K70-BA70)</f>
        <v>0</v>
      </c>
      <c r="BD70" s="33">
        <f>++IF(OR($N70=Listas!$A$3,$N70=Listas!$A$4,$N70=Listas!$A$5,$N70=Listas!$A$6),"",L70-BB70)</f>
        <v>0</v>
      </c>
    </row>
    <row r="71" spans="1:56" x14ac:dyDescent="0.25">
      <c r="A71" s="13"/>
      <c r="B71" s="14"/>
      <c r="C71" s="15"/>
      <c r="D71" s="16"/>
      <c r="E71" s="16"/>
      <c r="F71" s="17"/>
      <c r="G71" s="17"/>
      <c r="H71" s="65">
        <f t="shared" si="0"/>
        <v>0</v>
      </c>
      <c r="I71" s="17"/>
      <c r="J71" s="17"/>
      <c r="K71" s="42">
        <f t="shared" si="6"/>
        <v>0</v>
      </c>
      <c r="L71" s="42">
        <f t="shared" si="6"/>
        <v>0</v>
      </c>
      <c r="M71" s="42">
        <f t="shared" si="7"/>
        <v>0</v>
      </c>
      <c r="N71" s="13"/>
      <c r="O71" s="18" t="str">
        <f>+IF(OR($N71=Listas!$A$3,$N71=Listas!$A$4,$N71=Listas!$A$5,$N71=Listas!$A$6),"N/A",IF(AND((DAYS360(C71,$C$3))&gt;90,(DAYS360(C71,$C$3))&lt;360),"SI","NO"))</f>
        <v>NO</v>
      </c>
      <c r="P71" s="19">
        <f t="shared" si="1"/>
        <v>0</v>
      </c>
      <c r="Q71" s="18" t="str">
        <f>+IF(OR($N71=Listas!$A$3,$N71=Listas!$A$4,$N71=Listas!$A$5,$N71=Listas!$A$6),"N/A",IF(AND((DAYS360(C71,$C$3))&gt;=360,(DAYS360(C71,$C$3))&lt;=1800),"SI","NO"))</f>
        <v>NO</v>
      </c>
      <c r="R71" s="19">
        <f t="shared" si="2"/>
        <v>0</v>
      </c>
      <c r="S71" s="18" t="str">
        <f>+IF(OR($N71=Listas!$A$3,$N71=Listas!$A$4,$N71=Listas!$A$5,$N71=Listas!$A$6),"N/A",IF(AND((DAYS360(C71,$C$3))&gt;1800,(DAYS360(C71,$C$3))&lt;=3600),"SI","NO"))</f>
        <v>NO</v>
      </c>
      <c r="T71" s="19">
        <f t="shared" si="3"/>
        <v>0</v>
      </c>
      <c r="U71" s="18" t="str">
        <f>+IF(OR($N71=Listas!$A$3,$N71=Listas!$A$4,$N71=Listas!$A$5,$N71=Listas!$A$6),"N/A",IF((DAYS360(C71,$C$3))&gt;3600,"SI","NO"))</f>
        <v>SI</v>
      </c>
      <c r="V71" s="20">
        <f t="shared" si="4"/>
        <v>0.21132439384930549</v>
      </c>
      <c r="W71" s="21">
        <f>+IF(OR($N71=Listas!$A$3,$N71=Listas!$A$4,$N71=Listas!$A$5,$N71=Listas!$A$6),"",P71+R71+T71+V71)</f>
        <v>0.21132439384930549</v>
      </c>
      <c r="X71" s="22"/>
      <c r="Y71" s="19">
        <f t="shared" si="5"/>
        <v>0</v>
      </c>
      <c r="Z71" s="21">
        <f>+IF(OR($N71=Listas!$A$3,$N71=Listas!$A$4,$N71=Listas!$A$5,$N71=Listas!$A$6),"",Y71)</f>
        <v>0</v>
      </c>
      <c r="AA71" s="22"/>
      <c r="AB71" s="23">
        <f>+IF(OR($N71=Listas!$A$3,$N71=Listas!$A$4,$N71=Listas!$A$5,$N71=Listas!$A$6),"",IF(AND(DAYS360(C71,$C$3)&lt;=90,AA71="NO"),0,IF(AND(DAYS360(C71,$C$3)&gt;90,AA71="NO"),$AB$7,0)))</f>
        <v>0</v>
      </c>
      <c r="AC71" s="17"/>
      <c r="AD71" s="22"/>
      <c r="AE71" s="23">
        <f>+IF(OR($N71=Listas!$A$3,$N71=Listas!$A$4,$N71=Listas!$A$5,$N71=Listas!$A$6),"",IF(AND(DAYS360(C71,$C$3)&lt;=90,AD71="SI"),0,IF(AND(DAYS360(C71,$C$3)&gt;90,AD71="SI"),$AE$7,0)))</f>
        <v>0</v>
      </c>
      <c r="AF71" s="17"/>
      <c r="AG71" s="24" t="str">
        <f t="shared" si="8"/>
        <v/>
      </c>
      <c r="AH71" s="22"/>
      <c r="AI71" s="23">
        <f>+IF(OR($N71=Listas!$A$3,$N71=Listas!$A$4,$N71=Listas!$A$5,$N71=Listas!$A$6),"",IF(AND(DAYS360(C71,$C$3)&lt;=90,AH71="SI"),0,IF(AND(DAYS360(C71,$C$3)&gt;90,AH71="SI"),$AI$7,0)))</f>
        <v>0</v>
      </c>
      <c r="AJ71" s="25">
        <f>+IF(OR($N71=Listas!$A$3,$N71=Listas!$A$4,$N71=Listas!$A$5,$N71=Listas!$A$6),"",AB71+AE71+AI71)</f>
        <v>0</v>
      </c>
      <c r="AK71" s="26" t="str">
        <f t="shared" si="9"/>
        <v/>
      </c>
      <c r="AL71" s="27" t="str">
        <f t="shared" si="10"/>
        <v/>
      </c>
      <c r="AM71" s="23">
        <f>+IF(OR($N71=Listas!$A$3,$N71=Listas!$A$4,$N71=Listas!$A$5,$N71=Listas!$A$6),"",IF(AND(DAYS360(C71,$C$3)&lt;=90,AL71="SI"),0,IF(AND(DAYS360(C71,$C$3)&gt;90,AL71="SI"),$AM$7,0)))</f>
        <v>0</v>
      </c>
      <c r="AN71" s="27" t="str">
        <f t="shared" si="11"/>
        <v/>
      </c>
      <c r="AO71" s="23">
        <f>+IF(OR($N71=Listas!$A$3,$N71=Listas!$A$4,$N71=Listas!$A$5,$N71=Listas!$A$6),"",IF(AND(DAYS360(C71,$C$3)&lt;=90,AN71="SI"),0,IF(AND(DAYS360(C71,$C$3)&gt;90,AN71="SI"),$AO$7,0)))</f>
        <v>0</v>
      </c>
      <c r="AP71" s="28">
        <f>+IF(OR($N71=Listas!$A$3,$N71=Listas!$A$4,$N71=Listas!$A$5,$N71=[1]Hoja2!$A$6),"",AM71+AO71)</f>
        <v>0</v>
      </c>
      <c r="AQ71" s="22"/>
      <c r="AR71" s="23">
        <f>+IF(OR($N71=Listas!$A$3,$N71=Listas!$A$4,$N71=Listas!$A$5,$N71=Listas!$A$6),"",IF(AND(DAYS360(C71,$C$3)&lt;=90,AQ71="SI"),0,IF(AND(DAYS360(C71,$C$3)&gt;90,AQ71="SI"),$AR$7,0)))</f>
        <v>0</v>
      </c>
      <c r="AS71" s="22"/>
      <c r="AT71" s="23">
        <f>+IF(OR($N71=Listas!$A$3,$N71=Listas!$A$4,$N71=Listas!$A$5,$N71=Listas!$A$6),"",IF(AND(DAYS360(C71,$C$3)&lt;=90,AS71="SI"),0,IF(AND(DAYS360(C71,$C$3)&gt;90,AS71="SI"),$AT$7,0)))</f>
        <v>0</v>
      </c>
      <c r="AU71" s="21">
        <f>+IF(OR($N71=Listas!$A$3,$N71=Listas!$A$4,$N71=Listas!$A$5,$N71=Listas!$A$6),"",AR71+AT71)</f>
        <v>0</v>
      </c>
      <c r="AV71" s="29">
        <f>+IF(OR($N71=Listas!$A$3,$N71=Listas!$A$4,$N71=Listas!$A$5,$N71=Listas!$A$6),"",W71+Z71+AJ71+AP71+AU71)</f>
        <v>0.21132439384930549</v>
      </c>
      <c r="AW71" s="30">
        <f>+IF(OR($N71=Listas!$A$3,$N71=Listas!$A$4,$N71=Listas!$A$5,$N71=Listas!$A$6),"",K71*(1-AV71))</f>
        <v>0</v>
      </c>
      <c r="AX71" s="30">
        <f>+IF(OR($N71=Listas!$A$3,$N71=Listas!$A$4,$N71=Listas!$A$5,$N71=Listas!$A$6),"",L71*(1-AV71))</f>
        <v>0</v>
      </c>
      <c r="AY71" s="31"/>
      <c r="AZ71" s="32"/>
      <c r="BA71" s="30">
        <f>+IF(OR($N71=Listas!$A$3,$N71=Listas!$A$4,$N71=Listas!$A$5,$N71=Listas!$A$6),"",IF(AV71=0,AW71,(-PV(AY71,AZ71,,AW71,0))))</f>
        <v>0</v>
      </c>
      <c r="BB71" s="30">
        <f>+IF(OR($N71=Listas!$A$3,$N71=Listas!$A$4,$N71=Listas!$A$5,$N71=Listas!$A$6),"",IF(AV71=0,AX71,(-PV(AY71,AZ71,,AX71,0))))</f>
        <v>0</v>
      </c>
      <c r="BC71" s="33">
        <f>++IF(OR($N71=Listas!$A$3,$N71=Listas!$A$4,$N71=Listas!$A$5,$N71=Listas!$A$6),"",K71-BA71)</f>
        <v>0</v>
      </c>
      <c r="BD71" s="33">
        <f>++IF(OR($N71=Listas!$A$3,$N71=Listas!$A$4,$N71=Listas!$A$5,$N71=Listas!$A$6),"",L71-BB71)</f>
        <v>0</v>
      </c>
    </row>
    <row r="72" spans="1:56" x14ac:dyDescent="0.25">
      <c r="A72" s="13"/>
      <c r="B72" s="14"/>
      <c r="C72" s="15"/>
      <c r="D72" s="16"/>
      <c r="E72" s="16"/>
      <c r="F72" s="17"/>
      <c r="G72" s="17"/>
      <c r="H72" s="65">
        <f t="shared" si="0"/>
        <v>0</v>
      </c>
      <c r="I72" s="17"/>
      <c r="J72" s="17"/>
      <c r="K72" s="42">
        <f t="shared" si="6"/>
        <v>0</v>
      </c>
      <c r="L72" s="42">
        <f t="shared" si="6"/>
        <v>0</v>
      </c>
      <c r="M72" s="42">
        <f t="shared" si="7"/>
        <v>0</v>
      </c>
      <c r="N72" s="13"/>
      <c r="O72" s="18" t="str">
        <f>+IF(OR($N72=Listas!$A$3,$N72=Listas!$A$4,$N72=Listas!$A$5,$N72=Listas!$A$6),"N/A",IF(AND((DAYS360(C72,$C$3))&gt;90,(DAYS360(C72,$C$3))&lt;360),"SI","NO"))</f>
        <v>NO</v>
      </c>
      <c r="P72" s="19">
        <f t="shared" ref="P72:P135" si="12">IF((O72=$O$4),$P$7,0)</f>
        <v>0</v>
      </c>
      <c r="Q72" s="18" t="str">
        <f>+IF(OR($N72=Listas!$A$3,$N72=Listas!$A$4,$N72=Listas!$A$5,$N72=Listas!$A$6),"N/A",IF(AND((DAYS360(C72,$C$3))&gt;=360,(DAYS360(C72,$C$3))&lt;=1800),"SI","NO"))</f>
        <v>NO</v>
      </c>
      <c r="R72" s="19">
        <f t="shared" ref="R72:R135" si="13">IF((Q72=$O$4),$R$7,0)</f>
        <v>0</v>
      </c>
      <c r="S72" s="18" t="str">
        <f>+IF(OR($N72=Listas!$A$3,$N72=Listas!$A$4,$N72=Listas!$A$5,$N72=Listas!$A$6),"N/A",IF(AND((DAYS360(C72,$C$3))&gt;1800,(DAYS360(C72,$C$3))&lt;=3600),"SI","NO"))</f>
        <v>NO</v>
      </c>
      <c r="T72" s="19">
        <f t="shared" ref="T72:T135" si="14">IF((S72=$O$4),$T$7,0)</f>
        <v>0</v>
      </c>
      <c r="U72" s="18" t="str">
        <f>+IF(OR($N72=Listas!$A$3,$N72=Listas!$A$4,$N72=Listas!$A$5,$N72=Listas!$A$6),"N/A",IF((DAYS360(C72,$C$3))&gt;3600,"SI","NO"))</f>
        <v>SI</v>
      </c>
      <c r="V72" s="20">
        <f t="shared" ref="V72:V135" si="15">IF((U72=$O$4),$V$7,0)</f>
        <v>0.21132439384930549</v>
      </c>
      <c r="W72" s="21">
        <f>+IF(OR($N72=Listas!$A$3,$N72=Listas!$A$4,$N72=Listas!$A$5,$N72=Listas!$A$6),"",P72+R72+T72+V72)</f>
        <v>0.21132439384930549</v>
      </c>
      <c r="X72" s="22"/>
      <c r="Y72" s="19">
        <f t="shared" ref="Y72:Y135" si="16">IF(AND(DAYS360(C72,$C$3)&lt;=90,X72="NO"),0,IF(AND(DAYS360(C72,$C$3)&gt;90,X72="NO"),$Y$7,0))</f>
        <v>0</v>
      </c>
      <c r="Z72" s="21">
        <f>+IF(OR($N72=Listas!$A$3,$N72=Listas!$A$4,$N72=Listas!$A$5,$N72=Listas!$A$6),"",Y72)</f>
        <v>0</v>
      </c>
      <c r="AA72" s="22"/>
      <c r="AB72" s="23">
        <f>+IF(OR($N72=Listas!$A$3,$N72=Listas!$A$4,$N72=Listas!$A$5,$N72=Listas!$A$6),"",IF(AND(DAYS360(C72,$C$3)&lt;=90,AA72="NO"),0,IF(AND(DAYS360(C72,$C$3)&gt;90,AA72="NO"),$AB$7,0)))</f>
        <v>0</v>
      </c>
      <c r="AC72" s="17"/>
      <c r="AD72" s="22"/>
      <c r="AE72" s="23">
        <f>+IF(OR($N72=Listas!$A$3,$N72=Listas!$A$4,$N72=Listas!$A$5,$N72=Listas!$A$6),"",IF(AND(DAYS360(C72,$C$3)&lt;=90,AD72="SI"),0,IF(AND(DAYS360(C72,$C$3)&gt;90,AD72="SI"),$AE$7,0)))</f>
        <v>0</v>
      </c>
      <c r="AF72" s="17"/>
      <c r="AG72" s="24" t="str">
        <f t="shared" si="8"/>
        <v/>
      </c>
      <c r="AH72" s="22"/>
      <c r="AI72" s="23">
        <f>+IF(OR($N72=Listas!$A$3,$N72=Listas!$A$4,$N72=Listas!$A$5,$N72=Listas!$A$6),"",IF(AND(DAYS360(C72,$C$3)&lt;=90,AH72="SI"),0,IF(AND(DAYS360(C72,$C$3)&gt;90,AH72="SI"),$AI$7,0)))</f>
        <v>0</v>
      </c>
      <c r="AJ72" s="25">
        <f>+IF(OR($N72=Listas!$A$3,$N72=Listas!$A$4,$N72=Listas!$A$5,$N72=Listas!$A$6),"",AB72+AE72+AI72)</f>
        <v>0</v>
      </c>
      <c r="AK72" s="26" t="str">
        <f t="shared" si="9"/>
        <v/>
      </c>
      <c r="AL72" s="27" t="str">
        <f t="shared" si="10"/>
        <v/>
      </c>
      <c r="AM72" s="23">
        <f>+IF(OR($N72=Listas!$A$3,$N72=Listas!$A$4,$N72=Listas!$A$5,$N72=Listas!$A$6),"",IF(AND(DAYS360(C72,$C$3)&lt;=90,AL72="SI"),0,IF(AND(DAYS360(C72,$C$3)&gt;90,AL72="SI"),$AM$7,0)))</f>
        <v>0</v>
      </c>
      <c r="AN72" s="27" t="str">
        <f t="shared" si="11"/>
        <v/>
      </c>
      <c r="AO72" s="23">
        <f>+IF(OR($N72=Listas!$A$3,$N72=Listas!$A$4,$N72=Listas!$A$5,$N72=Listas!$A$6),"",IF(AND(DAYS360(C72,$C$3)&lt;=90,AN72="SI"),0,IF(AND(DAYS360(C72,$C$3)&gt;90,AN72="SI"),$AO$7,0)))</f>
        <v>0</v>
      </c>
      <c r="AP72" s="28">
        <f>+IF(OR($N72=Listas!$A$3,$N72=Listas!$A$4,$N72=Listas!$A$5,$N72=[1]Hoja2!$A$6),"",AM72+AO72)</f>
        <v>0</v>
      </c>
      <c r="AQ72" s="22"/>
      <c r="AR72" s="23">
        <f>+IF(OR($N72=Listas!$A$3,$N72=Listas!$A$4,$N72=Listas!$A$5,$N72=Listas!$A$6),"",IF(AND(DAYS360(C72,$C$3)&lt;=90,AQ72="SI"),0,IF(AND(DAYS360(C72,$C$3)&gt;90,AQ72="SI"),$AR$7,0)))</f>
        <v>0</v>
      </c>
      <c r="AS72" s="22"/>
      <c r="AT72" s="23">
        <f>+IF(OR($N72=Listas!$A$3,$N72=Listas!$A$4,$N72=Listas!$A$5,$N72=Listas!$A$6),"",IF(AND(DAYS360(C72,$C$3)&lt;=90,AS72="SI"),0,IF(AND(DAYS360(C72,$C$3)&gt;90,AS72="SI"),$AT$7,0)))</f>
        <v>0</v>
      </c>
      <c r="AU72" s="21">
        <f>+IF(OR($N72=Listas!$A$3,$N72=Listas!$A$4,$N72=Listas!$A$5,$N72=Listas!$A$6),"",AR72+AT72)</f>
        <v>0</v>
      </c>
      <c r="AV72" s="29">
        <f>+IF(OR($N72=Listas!$A$3,$N72=Listas!$A$4,$N72=Listas!$A$5,$N72=Listas!$A$6),"",W72+Z72+AJ72+AP72+AU72)</f>
        <v>0.21132439384930549</v>
      </c>
      <c r="AW72" s="30">
        <f>+IF(OR($N72=Listas!$A$3,$N72=Listas!$A$4,$N72=Listas!$A$5,$N72=Listas!$A$6),"",K72*(1-AV72))</f>
        <v>0</v>
      </c>
      <c r="AX72" s="30">
        <f>+IF(OR($N72=Listas!$A$3,$N72=Listas!$A$4,$N72=Listas!$A$5,$N72=Listas!$A$6),"",L72*(1-AV72))</f>
        <v>0</v>
      </c>
      <c r="AY72" s="31"/>
      <c r="AZ72" s="32"/>
      <c r="BA72" s="30">
        <f>+IF(OR($N72=Listas!$A$3,$N72=Listas!$A$4,$N72=Listas!$A$5,$N72=Listas!$A$6),"",IF(AV72=0,AW72,(-PV(AY72,AZ72,,AW72,0))))</f>
        <v>0</v>
      </c>
      <c r="BB72" s="30">
        <f>+IF(OR($N72=Listas!$A$3,$N72=Listas!$A$4,$N72=Listas!$A$5,$N72=Listas!$A$6),"",IF(AV72=0,AX72,(-PV(AY72,AZ72,,AX72,0))))</f>
        <v>0</v>
      </c>
      <c r="BC72" s="33">
        <f>++IF(OR($N72=Listas!$A$3,$N72=Listas!$A$4,$N72=Listas!$A$5,$N72=Listas!$A$6),"",K72-BA72)</f>
        <v>0</v>
      </c>
      <c r="BD72" s="33">
        <f>++IF(OR($N72=Listas!$A$3,$N72=Listas!$A$4,$N72=Listas!$A$5,$N72=Listas!$A$6),"",L72-BB72)</f>
        <v>0</v>
      </c>
    </row>
    <row r="73" spans="1:56" x14ac:dyDescent="0.25">
      <c r="A73" s="13"/>
      <c r="B73" s="14"/>
      <c r="C73" s="15"/>
      <c r="D73" s="16"/>
      <c r="E73" s="16"/>
      <c r="F73" s="17"/>
      <c r="G73" s="17"/>
      <c r="H73" s="65">
        <f t="shared" ref="H73:H136" si="17">F73+G73</f>
        <v>0</v>
      </c>
      <c r="I73" s="17"/>
      <c r="J73" s="17"/>
      <c r="K73" s="42">
        <f t="shared" ref="K73:L136" si="18">F73-I73</f>
        <v>0</v>
      </c>
      <c r="L73" s="42">
        <f t="shared" si="18"/>
        <v>0</v>
      </c>
      <c r="M73" s="42">
        <f t="shared" ref="M73:M136" si="19">K73+L73</f>
        <v>0</v>
      </c>
      <c r="N73" s="13"/>
      <c r="O73" s="18" t="str">
        <f>+IF(OR($N73=Listas!$A$3,$N73=Listas!$A$4,$N73=Listas!$A$5,$N73=Listas!$A$6),"N/A",IF(AND((DAYS360(C73,$C$3))&gt;90,(DAYS360(C73,$C$3))&lt;360),"SI","NO"))</f>
        <v>NO</v>
      </c>
      <c r="P73" s="19">
        <f t="shared" si="12"/>
        <v>0</v>
      </c>
      <c r="Q73" s="18" t="str">
        <f>+IF(OR($N73=Listas!$A$3,$N73=Listas!$A$4,$N73=Listas!$A$5,$N73=Listas!$A$6),"N/A",IF(AND((DAYS360(C73,$C$3))&gt;=360,(DAYS360(C73,$C$3))&lt;=1800),"SI","NO"))</f>
        <v>NO</v>
      </c>
      <c r="R73" s="19">
        <f t="shared" si="13"/>
        <v>0</v>
      </c>
      <c r="S73" s="18" t="str">
        <f>+IF(OR($N73=Listas!$A$3,$N73=Listas!$A$4,$N73=Listas!$A$5,$N73=Listas!$A$6),"N/A",IF(AND((DAYS360(C73,$C$3))&gt;1800,(DAYS360(C73,$C$3))&lt;=3600),"SI","NO"))</f>
        <v>NO</v>
      </c>
      <c r="T73" s="19">
        <f t="shared" si="14"/>
        <v>0</v>
      </c>
      <c r="U73" s="18" t="str">
        <f>+IF(OR($N73=Listas!$A$3,$N73=Listas!$A$4,$N73=Listas!$A$5,$N73=Listas!$A$6),"N/A",IF((DAYS360(C73,$C$3))&gt;3600,"SI","NO"))</f>
        <v>SI</v>
      </c>
      <c r="V73" s="20">
        <f t="shared" si="15"/>
        <v>0.21132439384930549</v>
      </c>
      <c r="W73" s="21">
        <f>+IF(OR($N73=Listas!$A$3,$N73=Listas!$A$4,$N73=Listas!$A$5,$N73=Listas!$A$6),"",P73+R73+T73+V73)</f>
        <v>0.21132439384930549</v>
      </c>
      <c r="X73" s="22"/>
      <c r="Y73" s="19">
        <f t="shared" si="16"/>
        <v>0</v>
      </c>
      <c r="Z73" s="21">
        <f>+IF(OR($N73=Listas!$A$3,$N73=Listas!$A$4,$N73=Listas!$A$5,$N73=Listas!$A$6),"",Y73)</f>
        <v>0</v>
      </c>
      <c r="AA73" s="22"/>
      <c r="AB73" s="23">
        <f>+IF(OR($N73=Listas!$A$3,$N73=Listas!$A$4,$N73=Listas!$A$5,$N73=Listas!$A$6),"",IF(AND(DAYS360(C73,$C$3)&lt;=90,AA73="NO"),0,IF(AND(DAYS360(C73,$C$3)&gt;90,AA73="NO"),$AB$7,0)))</f>
        <v>0</v>
      </c>
      <c r="AC73" s="17"/>
      <c r="AD73" s="22"/>
      <c r="AE73" s="23">
        <f>+IF(OR($N73=Listas!$A$3,$N73=Listas!$A$4,$N73=Listas!$A$5,$N73=Listas!$A$6),"",IF(AND(DAYS360(C73,$C$3)&lt;=90,AD73="SI"),0,IF(AND(DAYS360(C73,$C$3)&gt;90,AD73="SI"),$AE$7,0)))</f>
        <v>0</v>
      </c>
      <c r="AF73" s="17"/>
      <c r="AG73" s="24" t="str">
        <f t="shared" ref="AG73:AG136" si="20">IFERROR((AF73/AC73),"")</f>
        <v/>
      </c>
      <c r="AH73" s="22"/>
      <c r="AI73" s="23">
        <f>+IF(OR($N73=Listas!$A$3,$N73=Listas!$A$4,$N73=Listas!$A$5,$N73=Listas!$A$6),"",IF(AND(DAYS360(C73,$C$3)&lt;=90,AH73="SI"),0,IF(AND(DAYS360(C73,$C$3)&gt;90,AH73="SI"),$AI$7,0)))</f>
        <v>0</v>
      </c>
      <c r="AJ73" s="25">
        <f>+IF(OR($N73=Listas!$A$3,$N73=Listas!$A$4,$N73=Listas!$A$5,$N73=Listas!$A$6),"",AB73+AE73+AI73)</f>
        <v>0</v>
      </c>
      <c r="AK73" s="26" t="str">
        <f t="shared" ref="AK73:AK136" si="21">+IFERROR(((I73/F73)),"")</f>
        <v/>
      </c>
      <c r="AL73" s="27" t="str">
        <f t="shared" ref="AL73:AL136" si="22">+IF(AK73&lt;=50%,"SI",IF(AK73="","","NO"))</f>
        <v/>
      </c>
      <c r="AM73" s="23">
        <f>+IF(OR($N73=Listas!$A$3,$N73=Listas!$A$4,$N73=Listas!$A$5,$N73=Listas!$A$6),"",IF(AND(DAYS360(C73,$C$3)&lt;=90,AL73="SI"),0,IF(AND(DAYS360(C73,$C$3)&gt;90,AL73="SI"),$AM$7,0)))</f>
        <v>0</v>
      </c>
      <c r="AN73" s="27" t="str">
        <f t="shared" ref="AN73:AN136" si="23">+IF(AL73="SI","NO",IF(AL73="","","SI"))</f>
        <v/>
      </c>
      <c r="AO73" s="23">
        <f>+IF(OR($N73=Listas!$A$3,$N73=Listas!$A$4,$N73=Listas!$A$5,$N73=Listas!$A$6),"",IF(AND(DAYS360(C73,$C$3)&lt;=90,AN73="SI"),0,IF(AND(DAYS360(C73,$C$3)&gt;90,AN73="SI"),$AO$7,0)))</f>
        <v>0</v>
      </c>
      <c r="AP73" s="28">
        <f>+IF(OR($N73=Listas!$A$3,$N73=Listas!$A$4,$N73=Listas!$A$5,$N73=[1]Hoja2!$A$6),"",AM73+AO73)</f>
        <v>0</v>
      </c>
      <c r="AQ73" s="22"/>
      <c r="AR73" s="23">
        <f>+IF(OR($N73=Listas!$A$3,$N73=Listas!$A$4,$N73=Listas!$A$5,$N73=Listas!$A$6),"",IF(AND(DAYS360(C73,$C$3)&lt;=90,AQ73="SI"),0,IF(AND(DAYS360(C73,$C$3)&gt;90,AQ73="SI"),$AR$7,0)))</f>
        <v>0</v>
      </c>
      <c r="AS73" s="22"/>
      <c r="AT73" s="23">
        <f>+IF(OR($N73=Listas!$A$3,$N73=Listas!$A$4,$N73=Listas!$A$5,$N73=Listas!$A$6),"",IF(AND(DAYS360(C73,$C$3)&lt;=90,AS73="SI"),0,IF(AND(DAYS360(C73,$C$3)&gt;90,AS73="SI"),$AT$7,0)))</f>
        <v>0</v>
      </c>
      <c r="AU73" s="21">
        <f>+IF(OR($N73=Listas!$A$3,$N73=Listas!$A$4,$N73=Listas!$A$5,$N73=Listas!$A$6),"",AR73+AT73)</f>
        <v>0</v>
      </c>
      <c r="AV73" s="29">
        <f>+IF(OR($N73=Listas!$A$3,$N73=Listas!$A$4,$N73=Listas!$A$5,$N73=Listas!$A$6),"",W73+Z73+AJ73+AP73+AU73)</f>
        <v>0.21132439384930549</v>
      </c>
      <c r="AW73" s="30">
        <f>+IF(OR($N73=Listas!$A$3,$N73=Listas!$A$4,$N73=Listas!$A$5,$N73=Listas!$A$6),"",K73*(1-AV73))</f>
        <v>0</v>
      </c>
      <c r="AX73" s="30">
        <f>+IF(OR($N73=Listas!$A$3,$N73=Listas!$A$4,$N73=Listas!$A$5,$N73=Listas!$A$6),"",L73*(1-AV73))</f>
        <v>0</v>
      </c>
      <c r="AY73" s="31"/>
      <c r="AZ73" s="32"/>
      <c r="BA73" s="30">
        <f>+IF(OR($N73=Listas!$A$3,$N73=Listas!$A$4,$N73=Listas!$A$5,$N73=Listas!$A$6),"",IF(AV73=0,AW73,(-PV(AY73,AZ73,,AW73,0))))</f>
        <v>0</v>
      </c>
      <c r="BB73" s="30">
        <f>+IF(OR($N73=Listas!$A$3,$N73=Listas!$A$4,$N73=Listas!$A$5,$N73=Listas!$A$6),"",IF(AV73=0,AX73,(-PV(AY73,AZ73,,AX73,0))))</f>
        <v>0</v>
      </c>
      <c r="BC73" s="33">
        <f>++IF(OR($N73=Listas!$A$3,$N73=Listas!$A$4,$N73=Listas!$A$5,$N73=Listas!$A$6),"",K73-BA73)</f>
        <v>0</v>
      </c>
      <c r="BD73" s="33">
        <f>++IF(OR($N73=Listas!$A$3,$N73=Listas!$A$4,$N73=Listas!$A$5,$N73=Listas!$A$6),"",L73-BB73)</f>
        <v>0</v>
      </c>
    </row>
    <row r="74" spans="1:56" x14ac:dyDescent="0.25">
      <c r="A74" s="13"/>
      <c r="B74" s="14"/>
      <c r="C74" s="15"/>
      <c r="D74" s="16"/>
      <c r="E74" s="16"/>
      <c r="F74" s="17"/>
      <c r="G74" s="17"/>
      <c r="H74" s="65">
        <f t="shared" si="17"/>
        <v>0</v>
      </c>
      <c r="I74" s="17"/>
      <c r="J74" s="17"/>
      <c r="K74" s="42">
        <f t="shared" si="18"/>
        <v>0</v>
      </c>
      <c r="L74" s="42">
        <f t="shared" si="18"/>
        <v>0</v>
      </c>
      <c r="M74" s="42">
        <f t="shared" si="19"/>
        <v>0</v>
      </c>
      <c r="N74" s="13"/>
      <c r="O74" s="18" t="str">
        <f>+IF(OR($N74=Listas!$A$3,$N74=Listas!$A$4,$N74=Listas!$A$5,$N74=Listas!$A$6),"N/A",IF(AND((DAYS360(C74,$C$3))&gt;90,(DAYS360(C74,$C$3))&lt;360),"SI","NO"))</f>
        <v>NO</v>
      </c>
      <c r="P74" s="19">
        <f t="shared" si="12"/>
        <v>0</v>
      </c>
      <c r="Q74" s="18" t="str">
        <f>+IF(OR($N74=Listas!$A$3,$N74=Listas!$A$4,$N74=Listas!$A$5,$N74=Listas!$A$6),"N/A",IF(AND((DAYS360(C74,$C$3))&gt;=360,(DAYS360(C74,$C$3))&lt;=1800),"SI","NO"))</f>
        <v>NO</v>
      </c>
      <c r="R74" s="19">
        <f t="shared" si="13"/>
        <v>0</v>
      </c>
      <c r="S74" s="18" t="str">
        <f>+IF(OR($N74=Listas!$A$3,$N74=Listas!$A$4,$N74=Listas!$A$5,$N74=Listas!$A$6),"N/A",IF(AND((DAYS360(C74,$C$3))&gt;1800,(DAYS360(C74,$C$3))&lt;=3600),"SI","NO"))</f>
        <v>NO</v>
      </c>
      <c r="T74" s="19">
        <f t="shared" si="14"/>
        <v>0</v>
      </c>
      <c r="U74" s="18" t="str">
        <f>+IF(OR($N74=Listas!$A$3,$N74=Listas!$A$4,$N74=Listas!$A$5,$N74=Listas!$A$6),"N/A",IF((DAYS360(C74,$C$3))&gt;3600,"SI","NO"))</f>
        <v>SI</v>
      </c>
      <c r="V74" s="20">
        <f t="shared" si="15"/>
        <v>0.21132439384930549</v>
      </c>
      <c r="W74" s="21">
        <f>+IF(OR($N74=Listas!$A$3,$N74=Listas!$A$4,$N74=Listas!$A$5,$N74=Listas!$A$6),"",P74+R74+T74+V74)</f>
        <v>0.21132439384930549</v>
      </c>
      <c r="X74" s="22"/>
      <c r="Y74" s="19">
        <f t="shared" si="16"/>
        <v>0</v>
      </c>
      <c r="Z74" s="21">
        <f>+IF(OR($N74=Listas!$A$3,$N74=Listas!$A$4,$N74=Listas!$A$5,$N74=Listas!$A$6),"",Y74)</f>
        <v>0</v>
      </c>
      <c r="AA74" s="22"/>
      <c r="AB74" s="23">
        <f>+IF(OR($N74=Listas!$A$3,$N74=Listas!$A$4,$N74=Listas!$A$5,$N74=Listas!$A$6),"",IF(AND(DAYS360(C74,$C$3)&lt;=90,AA74="NO"),0,IF(AND(DAYS360(C74,$C$3)&gt;90,AA74="NO"),$AB$7,0)))</f>
        <v>0</v>
      </c>
      <c r="AC74" s="17"/>
      <c r="AD74" s="22"/>
      <c r="AE74" s="23">
        <f>+IF(OR($N74=Listas!$A$3,$N74=Listas!$A$4,$N74=Listas!$A$5,$N74=Listas!$A$6),"",IF(AND(DAYS360(C74,$C$3)&lt;=90,AD74="SI"),0,IF(AND(DAYS360(C74,$C$3)&gt;90,AD74="SI"),$AE$7,0)))</f>
        <v>0</v>
      </c>
      <c r="AF74" s="17"/>
      <c r="AG74" s="24" t="str">
        <f t="shared" si="20"/>
        <v/>
      </c>
      <c r="AH74" s="22"/>
      <c r="AI74" s="23">
        <f>+IF(OR($N74=Listas!$A$3,$N74=Listas!$A$4,$N74=Listas!$A$5,$N74=Listas!$A$6),"",IF(AND(DAYS360(C74,$C$3)&lt;=90,AH74="SI"),0,IF(AND(DAYS360(C74,$C$3)&gt;90,AH74="SI"),$AI$7,0)))</f>
        <v>0</v>
      </c>
      <c r="AJ74" s="25">
        <f>+IF(OR($N74=Listas!$A$3,$N74=Listas!$A$4,$N74=Listas!$A$5,$N74=Listas!$A$6),"",AB74+AE74+AI74)</f>
        <v>0</v>
      </c>
      <c r="AK74" s="26" t="str">
        <f t="shared" si="21"/>
        <v/>
      </c>
      <c r="AL74" s="27" t="str">
        <f t="shared" si="22"/>
        <v/>
      </c>
      <c r="AM74" s="23">
        <f>+IF(OR($N74=Listas!$A$3,$N74=Listas!$A$4,$N74=Listas!$A$5,$N74=Listas!$A$6),"",IF(AND(DAYS360(C74,$C$3)&lt;=90,AL74="SI"),0,IF(AND(DAYS360(C74,$C$3)&gt;90,AL74="SI"),$AM$7,0)))</f>
        <v>0</v>
      </c>
      <c r="AN74" s="27" t="str">
        <f t="shared" si="23"/>
        <v/>
      </c>
      <c r="AO74" s="23">
        <f>+IF(OR($N74=Listas!$A$3,$N74=Listas!$A$4,$N74=Listas!$A$5,$N74=Listas!$A$6),"",IF(AND(DAYS360(C74,$C$3)&lt;=90,AN74="SI"),0,IF(AND(DAYS360(C74,$C$3)&gt;90,AN74="SI"),$AO$7,0)))</f>
        <v>0</v>
      </c>
      <c r="AP74" s="28">
        <f>+IF(OR($N74=Listas!$A$3,$N74=Listas!$A$4,$N74=Listas!$A$5,$N74=[1]Hoja2!$A$6),"",AM74+AO74)</f>
        <v>0</v>
      </c>
      <c r="AQ74" s="22"/>
      <c r="AR74" s="23">
        <f>+IF(OR($N74=Listas!$A$3,$N74=Listas!$A$4,$N74=Listas!$A$5,$N74=Listas!$A$6),"",IF(AND(DAYS360(C74,$C$3)&lt;=90,AQ74="SI"),0,IF(AND(DAYS360(C74,$C$3)&gt;90,AQ74="SI"),$AR$7,0)))</f>
        <v>0</v>
      </c>
      <c r="AS74" s="22"/>
      <c r="AT74" s="23">
        <f>+IF(OR($N74=Listas!$A$3,$N74=Listas!$A$4,$N74=Listas!$A$5,$N74=Listas!$A$6),"",IF(AND(DAYS360(C74,$C$3)&lt;=90,AS74="SI"),0,IF(AND(DAYS360(C74,$C$3)&gt;90,AS74="SI"),$AT$7,0)))</f>
        <v>0</v>
      </c>
      <c r="AU74" s="21">
        <f>+IF(OR($N74=Listas!$A$3,$N74=Listas!$A$4,$N74=Listas!$A$5,$N74=Listas!$A$6),"",AR74+AT74)</f>
        <v>0</v>
      </c>
      <c r="AV74" s="29">
        <f>+IF(OR($N74=Listas!$A$3,$N74=Listas!$A$4,$N74=Listas!$A$5,$N74=Listas!$A$6),"",W74+Z74+AJ74+AP74+AU74)</f>
        <v>0.21132439384930549</v>
      </c>
      <c r="AW74" s="30">
        <f>+IF(OR($N74=Listas!$A$3,$N74=Listas!$A$4,$N74=Listas!$A$5,$N74=Listas!$A$6),"",K74*(1-AV74))</f>
        <v>0</v>
      </c>
      <c r="AX74" s="30">
        <f>+IF(OR($N74=Listas!$A$3,$N74=Listas!$A$4,$N74=Listas!$A$5,$N74=Listas!$A$6),"",L74*(1-AV74))</f>
        <v>0</v>
      </c>
      <c r="AY74" s="31"/>
      <c r="AZ74" s="32"/>
      <c r="BA74" s="30">
        <f>+IF(OR($N74=Listas!$A$3,$N74=Listas!$A$4,$N74=Listas!$A$5,$N74=Listas!$A$6),"",IF(AV74=0,AW74,(-PV(AY74,AZ74,,AW74,0))))</f>
        <v>0</v>
      </c>
      <c r="BB74" s="30">
        <f>+IF(OR($N74=Listas!$A$3,$N74=Listas!$A$4,$N74=Listas!$A$5,$N74=Listas!$A$6),"",IF(AV74=0,AX74,(-PV(AY74,AZ74,,AX74,0))))</f>
        <v>0</v>
      </c>
      <c r="BC74" s="33">
        <f>++IF(OR($N74=Listas!$A$3,$N74=Listas!$A$4,$N74=Listas!$A$5,$N74=Listas!$A$6),"",K74-BA74)</f>
        <v>0</v>
      </c>
      <c r="BD74" s="33">
        <f>++IF(OR($N74=Listas!$A$3,$N74=Listas!$A$4,$N74=Listas!$A$5,$N74=Listas!$A$6),"",L74-BB74)</f>
        <v>0</v>
      </c>
    </row>
    <row r="75" spans="1:56" x14ac:dyDescent="0.25">
      <c r="A75" s="13"/>
      <c r="B75" s="14"/>
      <c r="C75" s="15"/>
      <c r="D75" s="16"/>
      <c r="E75" s="16"/>
      <c r="F75" s="17"/>
      <c r="G75" s="17"/>
      <c r="H75" s="65">
        <f t="shared" si="17"/>
        <v>0</v>
      </c>
      <c r="I75" s="17"/>
      <c r="J75" s="17"/>
      <c r="K75" s="42">
        <f t="shared" si="18"/>
        <v>0</v>
      </c>
      <c r="L75" s="42">
        <f t="shared" si="18"/>
        <v>0</v>
      </c>
      <c r="M75" s="42">
        <f t="shared" si="19"/>
        <v>0</v>
      </c>
      <c r="N75" s="13"/>
      <c r="O75" s="18" t="str">
        <f>+IF(OR($N75=Listas!$A$3,$N75=Listas!$A$4,$N75=Listas!$A$5,$N75=Listas!$A$6),"N/A",IF(AND((DAYS360(C75,$C$3))&gt;90,(DAYS360(C75,$C$3))&lt;360),"SI","NO"))</f>
        <v>NO</v>
      </c>
      <c r="P75" s="19">
        <f t="shared" si="12"/>
        <v>0</v>
      </c>
      <c r="Q75" s="18" t="str">
        <f>+IF(OR($N75=Listas!$A$3,$N75=Listas!$A$4,$N75=Listas!$A$5,$N75=Listas!$A$6),"N/A",IF(AND((DAYS360(C75,$C$3))&gt;=360,(DAYS360(C75,$C$3))&lt;=1800),"SI","NO"))</f>
        <v>NO</v>
      </c>
      <c r="R75" s="19">
        <f t="shared" si="13"/>
        <v>0</v>
      </c>
      <c r="S75" s="18" t="str">
        <f>+IF(OR($N75=Listas!$A$3,$N75=Listas!$A$4,$N75=Listas!$A$5,$N75=Listas!$A$6),"N/A",IF(AND((DAYS360(C75,$C$3))&gt;1800,(DAYS360(C75,$C$3))&lt;=3600),"SI","NO"))</f>
        <v>NO</v>
      </c>
      <c r="T75" s="19">
        <f t="shared" si="14"/>
        <v>0</v>
      </c>
      <c r="U75" s="18" t="str">
        <f>+IF(OR($N75=Listas!$A$3,$N75=Listas!$A$4,$N75=Listas!$A$5,$N75=Listas!$A$6),"N/A",IF((DAYS360(C75,$C$3))&gt;3600,"SI","NO"))</f>
        <v>SI</v>
      </c>
      <c r="V75" s="20">
        <f t="shared" si="15"/>
        <v>0.21132439384930549</v>
      </c>
      <c r="W75" s="21">
        <f>+IF(OR($N75=Listas!$A$3,$N75=Listas!$A$4,$N75=Listas!$A$5,$N75=Listas!$A$6),"",P75+R75+T75+V75)</f>
        <v>0.21132439384930549</v>
      </c>
      <c r="X75" s="22"/>
      <c r="Y75" s="19">
        <f t="shared" si="16"/>
        <v>0</v>
      </c>
      <c r="Z75" s="21">
        <f>+IF(OR($N75=Listas!$A$3,$N75=Listas!$A$4,$N75=Listas!$A$5,$N75=Listas!$A$6),"",Y75)</f>
        <v>0</v>
      </c>
      <c r="AA75" s="22"/>
      <c r="AB75" s="23">
        <f>+IF(OR($N75=Listas!$A$3,$N75=Listas!$A$4,$N75=Listas!$A$5,$N75=Listas!$A$6),"",IF(AND(DAYS360(C75,$C$3)&lt;=90,AA75="NO"),0,IF(AND(DAYS360(C75,$C$3)&gt;90,AA75="NO"),$AB$7,0)))</f>
        <v>0</v>
      </c>
      <c r="AC75" s="17"/>
      <c r="AD75" s="22"/>
      <c r="AE75" s="23">
        <f>+IF(OR($N75=Listas!$A$3,$N75=Listas!$A$4,$N75=Listas!$A$5,$N75=Listas!$A$6),"",IF(AND(DAYS360(C75,$C$3)&lt;=90,AD75="SI"),0,IF(AND(DAYS360(C75,$C$3)&gt;90,AD75="SI"),$AE$7,0)))</f>
        <v>0</v>
      </c>
      <c r="AF75" s="17"/>
      <c r="AG75" s="24" t="str">
        <f t="shared" si="20"/>
        <v/>
      </c>
      <c r="AH75" s="22"/>
      <c r="AI75" s="23">
        <f>+IF(OR($N75=Listas!$A$3,$N75=Listas!$A$4,$N75=Listas!$A$5,$N75=Listas!$A$6),"",IF(AND(DAYS360(C75,$C$3)&lt;=90,AH75="SI"),0,IF(AND(DAYS360(C75,$C$3)&gt;90,AH75="SI"),$AI$7,0)))</f>
        <v>0</v>
      </c>
      <c r="AJ75" s="25">
        <f>+IF(OR($N75=Listas!$A$3,$N75=Listas!$A$4,$N75=Listas!$A$5,$N75=Listas!$A$6),"",AB75+AE75+AI75)</f>
        <v>0</v>
      </c>
      <c r="AK75" s="26" t="str">
        <f t="shared" si="21"/>
        <v/>
      </c>
      <c r="AL75" s="27" t="str">
        <f t="shared" si="22"/>
        <v/>
      </c>
      <c r="AM75" s="23">
        <f>+IF(OR($N75=Listas!$A$3,$N75=Listas!$A$4,$N75=Listas!$A$5,$N75=Listas!$A$6),"",IF(AND(DAYS360(C75,$C$3)&lt;=90,AL75="SI"),0,IF(AND(DAYS360(C75,$C$3)&gt;90,AL75="SI"),$AM$7,0)))</f>
        <v>0</v>
      </c>
      <c r="AN75" s="27" t="str">
        <f t="shared" si="23"/>
        <v/>
      </c>
      <c r="AO75" s="23">
        <f>+IF(OR($N75=Listas!$A$3,$N75=Listas!$A$4,$N75=Listas!$A$5,$N75=Listas!$A$6),"",IF(AND(DAYS360(C75,$C$3)&lt;=90,AN75="SI"),0,IF(AND(DAYS360(C75,$C$3)&gt;90,AN75="SI"),$AO$7,0)))</f>
        <v>0</v>
      </c>
      <c r="AP75" s="28">
        <f>+IF(OR($N75=Listas!$A$3,$N75=Listas!$A$4,$N75=Listas!$A$5,$N75=[1]Hoja2!$A$6),"",AM75+AO75)</f>
        <v>0</v>
      </c>
      <c r="AQ75" s="22"/>
      <c r="AR75" s="23">
        <f>+IF(OR($N75=Listas!$A$3,$N75=Listas!$A$4,$N75=Listas!$A$5,$N75=Listas!$A$6),"",IF(AND(DAYS360(C75,$C$3)&lt;=90,AQ75="SI"),0,IF(AND(DAYS360(C75,$C$3)&gt;90,AQ75="SI"),$AR$7,0)))</f>
        <v>0</v>
      </c>
      <c r="AS75" s="22"/>
      <c r="AT75" s="23">
        <f>+IF(OR($N75=Listas!$A$3,$N75=Listas!$A$4,$N75=Listas!$A$5,$N75=Listas!$A$6),"",IF(AND(DAYS360(C75,$C$3)&lt;=90,AS75="SI"),0,IF(AND(DAYS360(C75,$C$3)&gt;90,AS75="SI"),$AT$7,0)))</f>
        <v>0</v>
      </c>
      <c r="AU75" s="21">
        <f>+IF(OR($N75=Listas!$A$3,$N75=Listas!$A$4,$N75=Listas!$A$5,$N75=Listas!$A$6),"",AR75+AT75)</f>
        <v>0</v>
      </c>
      <c r="AV75" s="29">
        <f>+IF(OR($N75=Listas!$A$3,$N75=Listas!$A$4,$N75=Listas!$A$5,$N75=Listas!$A$6),"",W75+Z75+AJ75+AP75+AU75)</f>
        <v>0.21132439384930549</v>
      </c>
      <c r="AW75" s="30">
        <f>+IF(OR($N75=Listas!$A$3,$N75=Listas!$A$4,$N75=Listas!$A$5,$N75=Listas!$A$6),"",K75*(1-AV75))</f>
        <v>0</v>
      </c>
      <c r="AX75" s="30">
        <f>+IF(OR($N75=Listas!$A$3,$N75=Listas!$A$4,$N75=Listas!$A$5,$N75=Listas!$A$6),"",L75*(1-AV75))</f>
        <v>0</v>
      </c>
      <c r="AY75" s="31"/>
      <c r="AZ75" s="32"/>
      <c r="BA75" s="30">
        <f>+IF(OR($N75=Listas!$A$3,$N75=Listas!$A$4,$N75=Listas!$A$5,$N75=Listas!$A$6),"",IF(AV75=0,AW75,(-PV(AY75,AZ75,,AW75,0))))</f>
        <v>0</v>
      </c>
      <c r="BB75" s="30">
        <f>+IF(OR($N75=Listas!$A$3,$N75=Listas!$A$4,$N75=Listas!$A$5,$N75=Listas!$A$6),"",IF(AV75=0,AX75,(-PV(AY75,AZ75,,AX75,0))))</f>
        <v>0</v>
      </c>
      <c r="BC75" s="33">
        <f>++IF(OR($N75=Listas!$A$3,$N75=Listas!$A$4,$N75=Listas!$A$5,$N75=Listas!$A$6),"",K75-BA75)</f>
        <v>0</v>
      </c>
      <c r="BD75" s="33">
        <f>++IF(OR($N75=Listas!$A$3,$N75=Listas!$A$4,$N75=Listas!$A$5,$N75=Listas!$A$6),"",L75-BB75)</f>
        <v>0</v>
      </c>
    </row>
    <row r="76" spans="1:56" x14ac:dyDescent="0.25">
      <c r="A76" s="13"/>
      <c r="B76" s="14"/>
      <c r="C76" s="15"/>
      <c r="D76" s="16"/>
      <c r="E76" s="16"/>
      <c r="F76" s="17"/>
      <c r="G76" s="17"/>
      <c r="H76" s="65">
        <f t="shared" si="17"/>
        <v>0</v>
      </c>
      <c r="I76" s="17"/>
      <c r="J76" s="17"/>
      <c r="K76" s="42">
        <f t="shared" si="18"/>
        <v>0</v>
      </c>
      <c r="L76" s="42">
        <f t="shared" si="18"/>
        <v>0</v>
      </c>
      <c r="M76" s="42">
        <f t="shared" si="19"/>
        <v>0</v>
      </c>
      <c r="N76" s="13"/>
      <c r="O76" s="18" t="str">
        <f>+IF(OR($N76=Listas!$A$3,$N76=Listas!$A$4,$N76=Listas!$A$5,$N76=Listas!$A$6),"N/A",IF(AND((DAYS360(C76,$C$3))&gt;90,(DAYS360(C76,$C$3))&lt;360),"SI","NO"))</f>
        <v>NO</v>
      </c>
      <c r="P76" s="19">
        <f t="shared" si="12"/>
        <v>0</v>
      </c>
      <c r="Q76" s="18" t="str">
        <f>+IF(OR($N76=Listas!$A$3,$N76=Listas!$A$4,$N76=Listas!$A$5,$N76=Listas!$A$6),"N/A",IF(AND((DAYS360(C76,$C$3))&gt;=360,(DAYS360(C76,$C$3))&lt;=1800),"SI","NO"))</f>
        <v>NO</v>
      </c>
      <c r="R76" s="19">
        <f t="shared" si="13"/>
        <v>0</v>
      </c>
      <c r="S76" s="18" t="str">
        <f>+IF(OR($N76=Listas!$A$3,$N76=Listas!$A$4,$N76=Listas!$A$5,$N76=Listas!$A$6),"N/A",IF(AND((DAYS360(C76,$C$3))&gt;1800,(DAYS360(C76,$C$3))&lt;=3600),"SI","NO"))</f>
        <v>NO</v>
      </c>
      <c r="T76" s="19">
        <f t="shared" si="14"/>
        <v>0</v>
      </c>
      <c r="U76" s="18" t="str">
        <f>+IF(OR($N76=Listas!$A$3,$N76=Listas!$A$4,$N76=Listas!$A$5,$N76=Listas!$A$6),"N/A",IF((DAYS360(C76,$C$3))&gt;3600,"SI","NO"))</f>
        <v>SI</v>
      </c>
      <c r="V76" s="20">
        <f t="shared" si="15"/>
        <v>0.21132439384930549</v>
      </c>
      <c r="W76" s="21">
        <f>+IF(OR($N76=Listas!$A$3,$N76=Listas!$A$4,$N76=Listas!$A$5,$N76=Listas!$A$6),"",P76+R76+T76+V76)</f>
        <v>0.21132439384930549</v>
      </c>
      <c r="X76" s="22"/>
      <c r="Y76" s="19">
        <f t="shared" si="16"/>
        <v>0</v>
      </c>
      <c r="Z76" s="21">
        <f>+IF(OR($N76=Listas!$A$3,$N76=Listas!$A$4,$N76=Listas!$A$5,$N76=Listas!$A$6),"",Y76)</f>
        <v>0</v>
      </c>
      <c r="AA76" s="22"/>
      <c r="AB76" s="23">
        <f>+IF(OR($N76=Listas!$A$3,$N76=Listas!$A$4,$N76=Listas!$A$5,$N76=Listas!$A$6),"",IF(AND(DAYS360(C76,$C$3)&lt;=90,AA76="NO"),0,IF(AND(DAYS360(C76,$C$3)&gt;90,AA76="NO"),$AB$7,0)))</f>
        <v>0</v>
      </c>
      <c r="AC76" s="17"/>
      <c r="AD76" s="22"/>
      <c r="AE76" s="23">
        <f>+IF(OR($N76=Listas!$A$3,$N76=Listas!$A$4,$N76=Listas!$A$5,$N76=Listas!$A$6),"",IF(AND(DAYS360(C76,$C$3)&lt;=90,AD76="SI"),0,IF(AND(DAYS360(C76,$C$3)&gt;90,AD76="SI"),$AE$7,0)))</f>
        <v>0</v>
      </c>
      <c r="AF76" s="17"/>
      <c r="AG76" s="24" t="str">
        <f t="shared" si="20"/>
        <v/>
      </c>
      <c r="AH76" s="22"/>
      <c r="AI76" s="23">
        <f>+IF(OR($N76=Listas!$A$3,$N76=Listas!$A$4,$N76=Listas!$A$5,$N76=Listas!$A$6),"",IF(AND(DAYS360(C76,$C$3)&lt;=90,AH76="SI"),0,IF(AND(DAYS360(C76,$C$3)&gt;90,AH76="SI"),$AI$7,0)))</f>
        <v>0</v>
      </c>
      <c r="AJ76" s="25">
        <f>+IF(OR($N76=Listas!$A$3,$N76=Listas!$A$4,$N76=Listas!$A$5,$N76=Listas!$A$6),"",AB76+AE76+AI76)</f>
        <v>0</v>
      </c>
      <c r="AK76" s="26" t="str">
        <f t="shared" si="21"/>
        <v/>
      </c>
      <c r="AL76" s="27" t="str">
        <f t="shared" si="22"/>
        <v/>
      </c>
      <c r="AM76" s="23">
        <f>+IF(OR($N76=Listas!$A$3,$N76=Listas!$A$4,$N76=Listas!$A$5,$N76=Listas!$A$6),"",IF(AND(DAYS360(C76,$C$3)&lt;=90,AL76="SI"),0,IF(AND(DAYS360(C76,$C$3)&gt;90,AL76="SI"),$AM$7,0)))</f>
        <v>0</v>
      </c>
      <c r="AN76" s="27" t="str">
        <f t="shared" si="23"/>
        <v/>
      </c>
      <c r="AO76" s="23">
        <f>+IF(OR($N76=Listas!$A$3,$N76=Listas!$A$4,$N76=Listas!$A$5,$N76=Listas!$A$6),"",IF(AND(DAYS360(C76,$C$3)&lt;=90,AN76="SI"),0,IF(AND(DAYS360(C76,$C$3)&gt;90,AN76="SI"),$AO$7,0)))</f>
        <v>0</v>
      </c>
      <c r="AP76" s="28">
        <f>+IF(OR($N76=Listas!$A$3,$N76=Listas!$A$4,$N76=Listas!$A$5,$N76=[1]Hoja2!$A$6),"",AM76+AO76)</f>
        <v>0</v>
      </c>
      <c r="AQ76" s="22"/>
      <c r="AR76" s="23">
        <f>+IF(OR($N76=Listas!$A$3,$N76=Listas!$A$4,$N76=Listas!$A$5,$N76=Listas!$A$6),"",IF(AND(DAYS360(C76,$C$3)&lt;=90,AQ76="SI"),0,IF(AND(DAYS360(C76,$C$3)&gt;90,AQ76="SI"),$AR$7,0)))</f>
        <v>0</v>
      </c>
      <c r="AS76" s="22"/>
      <c r="AT76" s="23">
        <f>+IF(OR($N76=Listas!$A$3,$N76=Listas!$A$4,$N76=Listas!$A$5,$N76=Listas!$A$6),"",IF(AND(DAYS360(C76,$C$3)&lt;=90,AS76="SI"),0,IF(AND(DAYS360(C76,$C$3)&gt;90,AS76="SI"),$AT$7,0)))</f>
        <v>0</v>
      </c>
      <c r="AU76" s="21">
        <f>+IF(OR($N76=Listas!$A$3,$N76=Listas!$A$4,$N76=Listas!$A$5,$N76=Listas!$A$6),"",AR76+AT76)</f>
        <v>0</v>
      </c>
      <c r="AV76" s="29">
        <f>+IF(OR($N76=Listas!$A$3,$N76=Listas!$A$4,$N76=Listas!$A$5,$N76=Listas!$A$6),"",W76+Z76+AJ76+AP76+AU76)</f>
        <v>0.21132439384930549</v>
      </c>
      <c r="AW76" s="30">
        <f>+IF(OR($N76=Listas!$A$3,$N76=Listas!$A$4,$N76=Listas!$A$5,$N76=Listas!$A$6),"",K76*(1-AV76))</f>
        <v>0</v>
      </c>
      <c r="AX76" s="30">
        <f>+IF(OR($N76=Listas!$A$3,$N76=Listas!$A$4,$N76=Listas!$A$5,$N76=Listas!$A$6),"",L76*(1-AV76))</f>
        <v>0</v>
      </c>
      <c r="AY76" s="31"/>
      <c r="AZ76" s="32"/>
      <c r="BA76" s="30">
        <f>+IF(OR($N76=Listas!$A$3,$N76=Listas!$A$4,$N76=Listas!$A$5,$N76=Listas!$A$6),"",IF(AV76=0,AW76,(-PV(AY76,AZ76,,AW76,0))))</f>
        <v>0</v>
      </c>
      <c r="BB76" s="30">
        <f>+IF(OR($N76=Listas!$A$3,$N76=Listas!$A$4,$N76=Listas!$A$5,$N76=Listas!$A$6),"",IF(AV76=0,AX76,(-PV(AY76,AZ76,,AX76,0))))</f>
        <v>0</v>
      </c>
      <c r="BC76" s="33">
        <f>++IF(OR($N76=Listas!$A$3,$N76=Listas!$A$4,$N76=Listas!$A$5,$N76=Listas!$A$6),"",K76-BA76)</f>
        <v>0</v>
      </c>
      <c r="BD76" s="33">
        <f>++IF(OR($N76=Listas!$A$3,$N76=Listas!$A$4,$N76=Listas!$A$5,$N76=Listas!$A$6),"",L76-BB76)</f>
        <v>0</v>
      </c>
    </row>
    <row r="77" spans="1:56" x14ac:dyDescent="0.25">
      <c r="A77" s="13"/>
      <c r="B77" s="14"/>
      <c r="C77" s="15"/>
      <c r="D77" s="16"/>
      <c r="E77" s="16"/>
      <c r="F77" s="17"/>
      <c r="G77" s="17"/>
      <c r="H77" s="65">
        <f t="shared" si="17"/>
        <v>0</v>
      </c>
      <c r="I77" s="17"/>
      <c r="J77" s="17"/>
      <c r="K77" s="42">
        <f t="shared" si="18"/>
        <v>0</v>
      </c>
      <c r="L77" s="42">
        <f t="shared" si="18"/>
        <v>0</v>
      </c>
      <c r="M77" s="42">
        <f t="shared" si="19"/>
        <v>0</v>
      </c>
      <c r="N77" s="13"/>
      <c r="O77" s="18" t="str">
        <f>+IF(OR($N77=Listas!$A$3,$N77=Listas!$A$4,$N77=Listas!$A$5,$N77=Listas!$A$6),"N/A",IF(AND((DAYS360(C77,$C$3))&gt;90,(DAYS360(C77,$C$3))&lt;360),"SI","NO"))</f>
        <v>NO</v>
      </c>
      <c r="P77" s="19">
        <f t="shared" si="12"/>
        <v>0</v>
      </c>
      <c r="Q77" s="18" t="str">
        <f>+IF(OR($N77=Listas!$A$3,$N77=Listas!$A$4,$N77=Listas!$A$5,$N77=Listas!$A$6),"N/A",IF(AND((DAYS360(C77,$C$3))&gt;=360,(DAYS360(C77,$C$3))&lt;=1800),"SI","NO"))</f>
        <v>NO</v>
      </c>
      <c r="R77" s="19">
        <f t="shared" si="13"/>
        <v>0</v>
      </c>
      <c r="S77" s="18" t="str">
        <f>+IF(OR($N77=Listas!$A$3,$N77=Listas!$A$4,$N77=Listas!$A$5,$N77=Listas!$A$6),"N/A",IF(AND((DAYS360(C77,$C$3))&gt;1800,(DAYS360(C77,$C$3))&lt;=3600),"SI","NO"))</f>
        <v>NO</v>
      </c>
      <c r="T77" s="19">
        <f t="shared" si="14"/>
        <v>0</v>
      </c>
      <c r="U77" s="18" t="str">
        <f>+IF(OR($N77=Listas!$A$3,$N77=Listas!$A$4,$N77=Listas!$A$5,$N77=Listas!$A$6),"N/A",IF((DAYS360(C77,$C$3))&gt;3600,"SI","NO"))</f>
        <v>SI</v>
      </c>
      <c r="V77" s="20">
        <f t="shared" si="15"/>
        <v>0.21132439384930549</v>
      </c>
      <c r="W77" s="21">
        <f>+IF(OR($N77=Listas!$A$3,$N77=Listas!$A$4,$N77=Listas!$A$5,$N77=Listas!$A$6),"",P77+R77+T77+V77)</f>
        <v>0.21132439384930549</v>
      </c>
      <c r="X77" s="22"/>
      <c r="Y77" s="19">
        <f t="shared" si="16"/>
        <v>0</v>
      </c>
      <c r="Z77" s="21">
        <f>+IF(OR($N77=Listas!$A$3,$N77=Listas!$A$4,$N77=Listas!$A$5,$N77=Listas!$A$6),"",Y77)</f>
        <v>0</v>
      </c>
      <c r="AA77" s="22"/>
      <c r="AB77" s="23">
        <f>+IF(OR($N77=Listas!$A$3,$N77=Listas!$A$4,$N77=Listas!$A$5,$N77=Listas!$A$6),"",IF(AND(DAYS360(C77,$C$3)&lt;=90,AA77="NO"),0,IF(AND(DAYS360(C77,$C$3)&gt;90,AA77="NO"),$AB$7,0)))</f>
        <v>0</v>
      </c>
      <c r="AC77" s="17"/>
      <c r="AD77" s="22"/>
      <c r="AE77" s="23">
        <f>+IF(OR($N77=Listas!$A$3,$N77=Listas!$A$4,$N77=Listas!$A$5,$N77=Listas!$A$6),"",IF(AND(DAYS360(C77,$C$3)&lt;=90,AD77="SI"),0,IF(AND(DAYS360(C77,$C$3)&gt;90,AD77="SI"),$AE$7,0)))</f>
        <v>0</v>
      </c>
      <c r="AF77" s="17"/>
      <c r="AG77" s="24" t="str">
        <f t="shared" si="20"/>
        <v/>
      </c>
      <c r="AH77" s="22"/>
      <c r="AI77" s="23">
        <f>+IF(OR($N77=Listas!$A$3,$N77=Listas!$A$4,$N77=Listas!$A$5,$N77=Listas!$A$6),"",IF(AND(DAYS360(C77,$C$3)&lt;=90,AH77="SI"),0,IF(AND(DAYS360(C77,$C$3)&gt;90,AH77="SI"),$AI$7,0)))</f>
        <v>0</v>
      </c>
      <c r="AJ77" s="25">
        <f>+IF(OR($N77=Listas!$A$3,$N77=Listas!$A$4,$N77=Listas!$A$5,$N77=Listas!$A$6),"",AB77+AE77+AI77)</f>
        <v>0</v>
      </c>
      <c r="AK77" s="26" t="str">
        <f t="shared" si="21"/>
        <v/>
      </c>
      <c r="AL77" s="27" t="str">
        <f t="shared" si="22"/>
        <v/>
      </c>
      <c r="AM77" s="23">
        <f>+IF(OR($N77=Listas!$A$3,$N77=Listas!$A$4,$N77=Listas!$A$5,$N77=Listas!$A$6),"",IF(AND(DAYS360(C77,$C$3)&lt;=90,AL77="SI"),0,IF(AND(DAYS360(C77,$C$3)&gt;90,AL77="SI"),$AM$7,0)))</f>
        <v>0</v>
      </c>
      <c r="AN77" s="27" t="str">
        <f t="shared" si="23"/>
        <v/>
      </c>
      <c r="AO77" s="23">
        <f>+IF(OR($N77=Listas!$A$3,$N77=Listas!$A$4,$N77=Listas!$A$5,$N77=Listas!$A$6),"",IF(AND(DAYS360(C77,$C$3)&lt;=90,AN77="SI"),0,IF(AND(DAYS360(C77,$C$3)&gt;90,AN77="SI"),$AO$7,0)))</f>
        <v>0</v>
      </c>
      <c r="AP77" s="28">
        <f>+IF(OR($N77=Listas!$A$3,$N77=Listas!$A$4,$N77=Listas!$A$5,$N77=[1]Hoja2!$A$6),"",AM77+AO77)</f>
        <v>0</v>
      </c>
      <c r="AQ77" s="22"/>
      <c r="AR77" s="23">
        <f>+IF(OR($N77=Listas!$A$3,$N77=Listas!$A$4,$N77=Listas!$A$5,$N77=Listas!$A$6),"",IF(AND(DAYS360(C77,$C$3)&lt;=90,AQ77="SI"),0,IF(AND(DAYS360(C77,$C$3)&gt;90,AQ77="SI"),$AR$7,0)))</f>
        <v>0</v>
      </c>
      <c r="AS77" s="22"/>
      <c r="AT77" s="23">
        <f>+IF(OR($N77=Listas!$A$3,$N77=Listas!$A$4,$N77=Listas!$A$5,$N77=Listas!$A$6),"",IF(AND(DAYS360(C77,$C$3)&lt;=90,AS77="SI"),0,IF(AND(DAYS360(C77,$C$3)&gt;90,AS77="SI"),$AT$7,0)))</f>
        <v>0</v>
      </c>
      <c r="AU77" s="21">
        <f>+IF(OR($N77=Listas!$A$3,$N77=Listas!$A$4,$N77=Listas!$A$5,$N77=Listas!$A$6),"",AR77+AT77)</f>
        <v>0</v>
      </c>
      <c r="AV77" s="29">
        <f>+IF(OR($N77=Listas!$A$3,$N77=Listas!$A$4,$N77=Listas!$A$5,$N77=Listas!$A$6),"",W77+Z77+AJ77+AP77+AU77)</f>
        <v>0.21132439384930549</v>
      </c>
      <c r="AW77" s="30">
        <f>+IF(OR($N77=Listas!$A$3,$N77=Listas!$A$4,$N77=Listas!$A$5,$N77=Listas!$A$6),"",K77*(1-AV77))</f>
        <v>0</v>
      </c>
      <c r="AX77" s="30">
        <f>+IF(OR($N77=Listas!$A$3,$N77=Listas!$A$4,$N77=Listas!$A$5,$N77=Listas!$A$6),"",L77*(1-AV77))</f>
        <v>0</v>
      </c>
      <c r="AY77" s="31"/>
      <c r="AZ77" s="32"/>
      <c r="BA77" s="30">
        <f>+IF(OR($N77=Listas!$A$3,$N77=Listas!$A$4,$N77=Listas!$A$5,$N77=Listas!$A$6),"",IF(AV77=0,AW77,(-PV(AY77,AZ77,,AW77,0))))</f>
        <v>0</v>
      </c>
      <c r="BB77" s="30">
        <f>+IF(OR($N77=Listas!$A$3,$N77=Listas!$A$4,$N77=Listas!$A$5,$N77=Listas!$A$6),"",IF(AV77=0,AX77,(-PV(AY77,AZ77,,AX77,0))))</f>
        <v>0</v>
      </c>
      <c r="BC77" s="33">
        <f>++IF(OR($N77=Listas!$A$3,$N77=Listas!$A$4,$N77=Listas!$A$5,$N77=Listas!$A$6),"",K77-BA77)</f>
        <v>0</v>
      </c>
      <c r="BD77" s="33">
        <f>++IF(OR($N77=Listas!$A$3,$N77=Listas!$A$4,$N77=Listas!$A$5,$N77=Listas!$A$6),"",L77-BB77)</f>
        <v>0</v>
      </c>
    </row>
    <row r="78" spans="1:56" x14ac:dyDescent="0.25">
      <c r="A78" s="13"/>
      <c r="B78" s="14"/>
      <c r="C78" s="15"/>
      <c r="D78" s="16"/>
      <c r="E78" s="16"/>
      <c r="F78" s="17"/>
      <c r="G78" s="17"/>
      <c r="H78" s="65">
        <f t="shared" si="17"/>
        <v>0</v>
      </c>
      <c r="I78" s="17"/>
      <c r="J78" s="17"/>
      <c r="K78" s="42">
        <f t="shared" si="18"/>
        <v>0</v>
      </c>
      <c r="L78" s="42">
        <f t="shared" si="18"/>
        <v>0</v>
      </c>
      <c r="M78" s="42">
        <f t="shared" si="19"/>
        <v>0</v>
      </c>
      <c r="N78" s="13"/>
      <c r="O78" s="18" t="str">
        <f>+IF(OR($N78=Listas!$A$3,$N78=Listas!$A$4,$N78=Listas!$A$5,$N78=Listas!$A$6),"N/A",IF(AND((DAYS360(C78,$C$3))&gt;90,(DAYS360(C78,$C$3))&lt;360),"SI","NO"))</f>
        <v>NO</v>
      </c>
      <c r="P78" s="19">
        <f t="shared" si="12"/>
        <v>0</v>
      </c>
      <c r="Q78" s="18" t="str">
        <f>+IF(OR($N78=Listas!$A$3,$N78=Listas!$A$4,$N78=Listas!$A$5,$N78=Listas!$A$6),"N/A",IF(AND((DAYS360(C78,$C$3))&gt;=360,(DAYS360(C78,$C$3))&lt;=1800),"SI","NO"))</f>
        <v>NO</v>
      </c>
      <c r="R78" s="19">
        <f t="shared" si="13"/>
        <v>0</v>
      </c>
      <c r="S78" s="18" t="str">
        <f>+IF(OR($N78=Listas!$A$3,$N78=Listas!$A$4,$N78=Listas!$A$5,$N78=Listas!$A$6),"N/A",IF(AND((DAYS360(C78,$C$3))&gt;1800,(DAYS360(C78,$C$3))&lt;=3600),"SI","NO"))</f>
        <v>NO</v>
      </c>
      <c r="T78" s="19">
        <f t="shared" si="14"/>
        <v>0</v>
      </c>
      <c r="U78" s="18" t="str">
        <f>+IF(OR($N78=Listas!$A$3,$N78=Listas!$A$4,$N78=Listas!$A$5,$N78=Listas!$A$6),"N/A",IF((DAYS360(C78,$C$3))&gt;3600,"SI","NO"))</f>
        <v>SI</v>
      </c>
      <c r="V78" s="20">
        <f t="shared" si="15"/>
        <v>0.21132439384930549</v>
      </c>
      <c r="W78" s="21">
        <f>+IF(OR($N78=Listas!$A$3,$N78=Listas!$A$4,$N78=Listas!$A$5,$N78=Listas!$A$6),"",P78+R78+T78+V78)</f>
        <v>0.21132439384930549</v>
      </c>
      <c r="X78" s="22"/>
      <c r="Y78" s="19">
        <f t="shared" si="16"/>
        <v>0</v>
      </c>
      <c r="Z78" s="21">
        <f>+IF(OR($N78=Listas!$A$3,$N78=Listas!$A$4,$N78=Listas!$A$5,$N78=Listas!$A$6),"",Y78)</f>
        <v>0</v>
      </c>
      <c r="AA78" s="22"/>
      <c r="AB78" s="23">
        <f>+IF(OR($N78=Listas!$A$3,$N78=Listas!$A$4,$N78=Listas!$A$5,$N78=Listas!$A$6),"",IF(AND(DAYS360(C78,$C$3)&lt;=90,AA78="NO"),0,IF(AND(DAYS360(C78,$C$3)&gt;90,AA78="NO"),$AB$7,0)))</f>
        <v>0</v>
      </c>
      <c r="AC78" s="17"/>
      <c r="AD78" s="22"/>
      <c r="AE78" s="23">
        <f>+IF(OR($N78=Listas!$A$3,$N78=Listas!$A$4,$N78=Listas!$A$5,$N78=Listas!$A$6),"",IF(AND(DAYS360(C78,$C$3)&lt;=90,AD78="SI"),0,IF(AND(DAYS360(C78,$C$3)&gt;90,AD78="SI"),$AE$7,0)))</f>
        <v>0</v>
      </c>
      <c r="AF78" s="17"/>
      <c r="AG78" s="24" t="str">
        <f t="shared" si="20"/>
        <v/>
      </c>
      <c r="AH78" s="22"/>
      <c r="AI78" s="23">
        <f>+IF(OR($N78=Listas!$A$3,$N78=Listas!$A$4,$N78=Listas!$A$5,$N78=Listas!$A$6),"",IF(AND(DAYS360(C78,$C$3)&lt;=90,AH78="SI"),0,IF(AND(DAYS360(C78,$C$3)&gt;90,AH78="SI"),$AI$7,0)))</f>
        <v>0</v>
      </c>
      <c r="AJ78" s="25">
        <f>+IF(OR($N78=Listas!$A$3,$N78=Listas!$A$4,$N78=Listas!$A$5,$N78=Listas!$A$6),"",AB78+AE78+AI78)</f>
        <v>0</v>
      </c>
      <c r="AK78" s="26" t="str">
        <f t="shared" si="21"/>
        <v/>
      </c>
      <c r="AL78" s="27" t="str">
        <f t="shared" si="22"/>
        <v/>
      </c>
      <c r="AM78" s="23">
        <f>+IF(OR($N78=Listas!$A$3,$N78=Listas!$A$4,$N78=Listas!$A$5,$N78=Listas!$A$6),"",IF(AND(DAYS360(C78,$C$3)&lt;=90,AL78="SI"),0,IF(AND(DAYS360(C78,$C$3)&gt;90,AL78="SI"),$AM$7,0)))</f>
        <v>0</v>
      </c>
      <c r="AN78" s="27" t="str">
        <f t="shared" si="23"/>
        <v/>
      </c>
      <c r="AO78" s="23">
        <f>+IF(OR($N78=Listas!$A$3,$N78=Listas!$A$4,$N78=Listas!$A$5,$N78=Listas!$A$6),"",IF(AND(DAYS360(C78,$C$3)&lt;=90,AN78="SI"),0,IF(AND(DAYS360(C78,$C$3)&gt;90,AN78="SI"),$AO$7,0)))</f>
        <v>0</v>
      </c>
      <c r="AP78" s="28">
        <f>+IF(OR($N78=Listas!$A$3,$N78=Listas!$A$4,$N78=Listas!$A$5,$N78=[1]Hoja2!$A$6),"",AM78+AO78)</f>
        <v>0</v>
      </c>
      <c r="AQ78" s="22"/>
      <c r="AR78" s="23">
        <f>+IF(OR($N78=Listas!$A$3,$N78=Listas!$A$4,$N78=Listas!$A$5,$N78=Listas!$A$6),"",IF(AND(DAYS360(C78,$C$3)&lt;=90,AQ78="SI"),0,IF(AND(DAYS360(C78,$C$3)&gt;90,AQ78="SI"),$AR$7,0)))</f>
        <v>0</v>
      </c>
      <c r="AS78" s="22"/>
      <c r="AT78" s="23">
        <f>+IF(OR($N78=Listas!$A$3,$N78=Listas!$A$4,$N78=Listas!$A$5,$N78=Listas!$A$6),"",IF(AND(DAYS360(C78,$C$3)&lt;=90,AS78="SI"),0,IF(AND(DAYS360(C78,$C$3)&gt;90,AS78="SI"),$AT$7,0)))</f>
        <v>0</v>
      </c>
      <c r="AU78" s="21">
        <f>+IF(OR($N78=Listas!$A$3,$N78=Listas!$A$4,$N78=Listas!$A$5,$N78=Listas!$A$6),"",AR78+AT78)</f>
        <v>0</v>
      </c>
      <c r="AV78" s="29">
        <f>+IF(OR($N78=Listas!$A$3,$N78=Listas!$A$4,$N78=Listas!$A$5,$N78=Listas!$A$6),"",W78+Z78+AJ78+AP78+AU78)</f>
        <v>0.21132439384930549</v>
      </c>
      <c r="AW78" s="30">
        <f>+IF(OR($N78=Listas!$A$3,$N78=Listas!$A$4,$N78=Listas!$A$5,$N78=Listas!$A$6),"",K78*(1-AV78))</f>
        <v>0</v>
      </c>
      <c r="AX78" s="30">
        <f>+IF(OR($N78=Listas!$A$3,$N78=Listas!$A$4,$N78=Listas!$A$5,$N78=Listas!$A$6),"",L78*(1-AV78))</f>
        <v>0</v>
      </c>
      <c r="AY78" s="31"/>
      <c r="AZ78" s="32"/>
      <c r="BA78" s="30">
        <f>+IF(OR($N78=Listas!$A$3,$N78=Listas!$A$4,$N78=Listas!$A$5,$N78=Listas!$A$6),"",IF(AV78=0,AW78,(-PV(AY78,AZ78,,AW78,0))))</f>
        <v>0</v>
      </c>
      <c r="BB78" s="30">
        <f>+IF(OR($N78=Listas!$A$3,$N78=Listas!$A$4,$N78=Listas!$A$5,$N78=Listas!$A$6),"",IF(AV78=0,AX78,(-PV(AY78,AZ78,,AX78,0))))</f>
        <v>0</v>
      </c>
      <c r="BC78" s="33">
        <f>++IF(OR($N78=Listas!$A$3,$N78=Listas!$A$4,$N78=Listas!$A$5,$N78=Listas!$A$6),"",K78-BA78)</f>
        <v>0</v>
      </c>
      <c r="BD78" s="33">
        <f>++IF(OR($N78=Listas!$A$3,$N78=Listas!$A$4,$N78=Listas!$A$5,$N78=Listas!$A$6),"",L78-BB78)</f>
        <v>0</v>
      </c>
    </row>
    <row r="79" spans="1:56" x14ac:dyDescent="0.25">
      <c r="A79" s="13"/>
      <c r="B79" s="14"/>
      <c r="C79" s="15"/>
      <c r="D79" s="16"/>
      <c r="E79" s="16"/>
      <c r="F79" s="17"/>
      <c r="G79" s="17"/>
      <c r="H79" s="65">
        <f t="shared" si="17"/>
        <v>0</v>
      </c>
      <c r="I79" s="17"/>
      <c r="J79" s="17"/>
      <c r="K79" s="42">
        <f t="shared" si="18"/>
        <v>0</v>
      </c>
      <c r="L79" s="42">
        <f t="shared" si="18"/>
        <v>0</v>
      </c>
      <c r="M79" s="42">
        <f t="shared" si="19"/>
        <v>0</v>
      </c>
      <c r="N79" s="13"/>
      <c r="O79" s="18" t="str">
        <f>+IF(OR($N79=Listas!$A$3,$N79=Listas!$A$4,$N79=Listas!$A$5,$N79=Listas!$A$6),"N/A",IF(AND((DAYS360(C79,$C$3))&gt;90,(DAYS360(C79,$C$3))&lt;360),"SI","NO"))</f>
        <v>NO</v>
      </c>
      <c r="P79" s="19">
        <f t="shared" si="12"/>
        <v>0</v>
      </c>
      <c r="Q79" s="18" t="str">
        <f>+IF(OR($N79=Listas!$A$3,$N79=Listas!$A$4,$N79=Listas!$A$5,$N79=Listas!$A$6),"N/A",IF(AND((DAYS360(C79,$C$3))&gt;=360,(DAYS360(C79,$C$3))&lt;=1800),"SI","NO"))</f>
        <v>NO</v>
      </c>
      <c r="R79" s="19">
        <f t="shared" si="13"/>
        <v>0</v>
      </c>
      <c r="S79" s="18" t="str">
        <f>+IF(OR($N79=Listas!$A$3,$N79=Listas!$A$4,$N79=Listas!$A$5,$N79=Listas!$A$6),"N/A",IF(AND((DAYS360(C79,$C$3))&gt;1800,(DAYS360(C79,$C$3))&lt;=3600),"SI","NO"))</f>
        <v>NO</v>
      </c>
      <c r="T79" s="19">
        <f t="shared" si="14"/>
        <v>0</v>
      </c>
      <c r="U79" s="18" t="str">
        <f>+IF(OR($N79=Listas!$A$3,$N79=Listas!$A$4,$N79=Listas!$A$5,$N79=Listas!$A$6),"N/A",IF((DAYS360(C79,$C$3))&gt;3600,"SI","NO"))</f>
        <v>SI</v>
      </c>
      <c r="V79" s="20">
        <f t="shared" si="15"/>
        <v>0.21132439384930549</v>
      </c>
      <c r="W79" s="21">
        <f>+IF(OR($N79=Listas!$A$3,$N79=Listas!$A$4,$N79=Listas!$A$5,$N79=Listas!$A$6),"",P79+R79+T79+V79)</f>
        <v>0.21132439384930549</v>
      </c>
      <c r="X79" s="22"/>
      <c r="Y79" s="19">
        <f t="shared" si="16"/>
        <v>0</v>
      </c>
      <c r="Z79" s="21">
        <f>+IF(OR($N79=Listas!$A$3,$N79=Listas!$A$4,$N79=Listas!$A$5,$N79=Listas!$A$6),"",Y79)</f>
        <v>0</v>
      </c>
      <c r="AA79" s="22"/>
      <c r="AB79" s="23">
        <f>+IF(OR($N79=Listas!$A$3,$N79=Listas!$A$4,$N79=Listas!$A$5,$N79=Listas!$A$6),"",IF(AND(DAYS360(C79,$C$3)&lt;=90,AA79="NO"),0,IF(AND(DAYS360(C79,$C$3)&gt;90,AA79="NO"),$AB$7,0)))</f>
        <v>0</v>
      </c>
      <c r="AC79" s="17"/>
      <c r="AD79" s="22"/>
      <c r="AE79" s="23">
        <f>+IF(OR($N79=Listas!$A$3,$N79=Listas!$A$4,$N79=Listas!$A$5,$N79=Listas!$A$6),"",IF(AND(DAYS360(C79,$C$3)&lt;=90,AD79="SI"),0,IF(AND(DAYS360(C79,$C$3)&gt;90,AD79="SI"),$AE$7,0)))</f>
        <v>0</v>
      </c>
      <c r="AF79" s="17"/>
      <c r="AG79" s="24" t="str">
        <f t="shared" si="20"/>
        <v/>
      </c>
      <c r="AH79" s="22"/>
      <c r="AI79" s="23">
        <f>+IF(OR($N79=Listas!$A$3,$N79=Listas!$A$4,$N79=Listas!$A$5,$N79=Listas!$A$6),"",IF(AND(DAYS360(C79,$C$3)&lt;=90,AH79="SI"),0,IF(AND(DAYS360(C79,$C$3)&gt;90,AH79="SI"),$AI$7,0)))</f>
        <v>0</v>
      </c>
      <c r="AJ79" s="25">
        <f>+IF(OR($N79=Listas!$A$3,$N79=Listas!$A$4,$N79=Listas!$A$5,$N79=Listas!$A$6),"",AB79+AE79+AI79)</f>
        <v>0</v>
      </c>
      <c r="AK79" s="26" t="str">
        <f t="shared" si="21"/>
        <v/>
      </c>
      <c r="AL79" s="27" t="str">
        <f t="shared" si="22"/>
        <v/>
      </c>
      <c r="AM79" s="23">
        <f>+IF(OR($N79=Listas!$A$3,$N79=Listas!$A$4,$N79=Listas!$A$5,$N79=Listas!$A$6),"",IF(AND(DAYS360(C79,$C$3)&lt;=90,AL79="SI"),0,IF(AND(DAYS360(C79,$C$3)&gt;90,AL79="SI"),$AM$7,0)))</f>
        <v>0</v>
      </c>
      <c r="AN79" s="27" t="str">
        <f t="shared" si="23"/>
        <v/>
      </c>
      <c r="AO79" s="23">
        <f>+IF(OR($N79=Listas!$A$3,$N79=Listas!$A$4,$N79=Listas!$A$5,$N79=Listas!$A$6),"",IF(AND(DAYS360(C79,$C$3)&lt;=90,AN79="SI"),0,IF(AND(DAYS360(C79,$C$3)&gt;90,AN79="SI"),$AO$7,0)))</f>
        <v>0</v>
      </c>
      <c r="AP79" s="28">
        <f>+IF(OR($N79=Listas!$A$3,$N79=Listas!$A$4,$N79=Listas!$A$5,$N79=[1]Hoja2!$A$6),"",AM79+AO79)</f>
        <v>0</v>
      </c>
      <c r="AQ79" s="22"/>
      <c r="AR79" s="23">
        <f>+IF(OR($N79=Listas!$A$3,$N79=Listas!$A$4,$N79=Listas!$A$5,$N79=Listas!$A$6),"",IF(AND(DAYS360(C79,$C$3)&lt;=90,AQ79="SI"),0,IF(AND(DAYS360(C79,$C$3)&gt;90,AQ79="SI"),$AR$7,0)))</f>
        <v>0</v>
      </c>
      <c r="AS79" s="22"/>
      <c r="AT79" s="23">
        <f>+IF(OR($N79=Listas!$A$3,$N79=Listas!$A$4,$N79=Listas!$A$5,$N79=Listas!$A$6),"",IF(AND(DAYS360(C79,$C$3)&lt;=90,AS79="SI"),0,IF(AND(DAYS360(C79,$C$3)&gt;90,AS79="SI"),$AT$7,0)))</f>
        <v>0</v>
      </c>
      <c r="AU79" s="21">
        <f>+IF(OR($N79=Listas!$A$3,$N79=Listas!$A$4,$N79=Listas!$A$5,$N79=Listas!$A$6),"",AR79+AT79)</f>
        <v>0</v>
      </c>
      <c r="AV79" s="29">
        <f>+IF(OR($N79=Listas!$A$3,$N79=Listas!$A$4,$N79=Listas!$A$5,$N79=Listas!$A$6),"",W79+Z79+AJ79+AP79+AU79)</f>
        <v>0.21132439384930549</v>
      </c>
      <c r="AW79" s="30">
        <f>+IF(OR($N79=Listas!$A$3,$N79=Listas!$A$4,$N79=Listas!$A$5,$N79=Listas!$A$6),"",K79*(1-AV79))</f>
        <v>0</v>
      </c>
      <c r="AX79" s="30">
        <f>+IF(OR($N79=Listas!$A$3,$N79=Listas!$A$4,$N79=Listas!$A$5,$N79=Listas!$A$6),"",L79*(1-AV79))</f>
        <v>0</v>
      </c>
      <c r="AY79" s="31"/>
      <c r="AZ79" s="32"/>
      <c r="BA79" s="30">
        <f>+IF(OR($N79=Listas!$A$3,$N79=Listas!$A$4,$N79=Listas!$A$5,$N79=Listas!$A$6),"",IF(AV79=0,AW79,(-PV(AY79,AZ79,,AW79,0))))</f>
        <v>0</v>
      </c>
      <c r="BB79" s="30">
        <f>+IF(OR($N79=Listas!$A$3,$N79=Listas!$A$4,$N79=Listas!$A$5,$N79=Listas!$A$6),"",IF(AV79=0,AX79,(-PV(AY79,AZ79,,AX79,0))))</f>
        <v>0</v>
      </c>
      <c r="BC79" s="33">
        <f>++IF(OR($N79=Listas!$A$3,$N79=Listas!$A$4,$N79=Listas!$A$5,$N79=Listas!$A$6),"",K79-BA79)</f>
        <v>0</v>
      </c>
      <c r="BD79" s="33">
        <f>++IF(OR($N79=Listas!$A$3,$N79=Listas!$A$4,$N79=Listas!$A$5,$N79=Listas!$A$6),"",L79-BB79)</f>
        <v>0</v>
      </c>
    </row>
    <row r="80" spans="1:56" x14ac:dyDescent="0.25">
      <c r="A80" s="13"/>
      <c r="B80" s="14"/>
      <c r="C80" s="15"/>
      <c r="D80" s="16"/>
      <c r="E80" s="16"/>
      <c r="F80" s="17"/>
      <c r="G80" s="17"/>
      <c r="H80" s="65">
        <f t="shared" si="17"/>
        <v>0</v>
      </c>
      <c r="I80" s="17"/>
      <c r="J80" s="17"/>
      <c r="K80" s="42">
        <f t="shared" si="18"/>
        <v>0</v>
      </c>
      <c r="L80" s="42">
        <f t="shared" si="18"/>
        <v>0</v>
      </c>
      <c r="M80" s="42">
        <f t="shared" si="19"/>
        <v>0</v>
      </c>
      <c r="N80" s="13"/>
      <c r="O80" s="18" t="str">
        <f>+IF(OR($N80=Listas!$A$3,$N80=Listas!$A$4,$N80=Listas!$A$5,$N80=Listas!$A$6),"N/A",IF(AND((DAYS360(C80,$C$3))&gt;90,(DAYS360(C80,$C$3))&lt;360),"SI","NO"))</f>
        <v>NO</v>
      </c>
      <c r="P80" s="19">
        <f t="shared" si="12"/>
        <v>0</v>
      </c>
      <c r="Q80" s="18" t="str">
        <f>+IF(OR($N80=Listas!$A$3,$N80=Listas!$A$4,$N80=Listas!$A$5,$N80=Listas!$A$6),"N/A",IF(AND((DAYS360(C80,$C$3))&gt;=360,(DAYS360(C80,$C$3))&lt;=1800),"SI","NO"))</f>
        <v>NO</v>
      </c>
      <c r="R80" s="19">
        <f t="shared" si="13"/>
        <v>0</v>
      </c>
      <c r="S80" s="18" t="str">
        <f>+IF(OR($N80=Listas!$A$3,$N80=Listas!$A$4,$N80=Listas!$A$5,$N80=Listas!$A$6),"N/A",IF(AND((DAYS360(C80,$C$3))&gt;1800,(DAYS360(C80,$C$3))&lt;=3600),"SI","NO"))</f>
        <v>NO</v>
      </c>
      <c r="T80" s="19">
        <f t="shared" si="14"/>
        <v>0</v>
      </c>
      <c r="U80" s="18" t="str">
        <f>+IF(OR($N80=Listas!$A$3,$N80=Listas!$A$4,$N80=Listas!$A$5,$N80=Listas!$A$6),"N/A",IF((DAYS360(C80,$C$3))&gt;3600,"SI","NO"))</f>
        <v>SI</v>
      </c>
      <c r="V80" s="20">
        <f t="shared" si="15"/>
        <v>0.21132439384930549</v>
      </c>
      <c r="W80" s="21">
        <f>+IF(OR($N80=Listas!$A$3,$N80=Listas!$A$4,$N80=Listas!$A$5,$N80=Listas!$A$6),"",P80+R80+T80+V80)</f>
        <v>0.21132439384930549</v>
      </c>
      <c r="X80" s="22"/>
      <c r="Y80" s="19">
        <f t="shared" si="16"/>
        <v>0</v>
      </c>
      <c r="Z80" s="21">
        <f>+IF(OR($N80=Listas!$A$3,$N80=Listas!$A$4,$N80=Listas!$A$5,$N80=Listas!$A$6),"",Y80)</f>
        <v>0</v>
      </c>
      <c r="AA80" s="22"/>
      <c r="AB80" s="23">
        <f>+IF(OR($N80=Listas!$A$3,$N80=Listas!$A$4,$N80=Listas!$A$5,$N80=Listas!$A$6),"",IF(AND(DAYS360(C80,$C$3)&lt;=90,AA80="NO"),0,IF(AND(DAYS360(C80,$C$3)&gt;90,AA80="NO"),$AB$7,0)))</f>
        <v>0</v>
      </c>
      <c r="AC80" s="17"/>
      <c r="AD80" s="22"/>
      <c r="AE80" s="23">
        <f>+IF(OR($N80=Listas!$A$3,$N80=Listas!$A$4,$N80=Listas!$A$5,$N80=Listas!$A$6),"",IF(AND(DAYS360(C80,$C$3)&lt;=90,AD80="SI"),0,IF(AND(DAYS360(C80,$C$3)&gt;90,AD80="SI"),$AE$7,0)))</f>
        <v>0</v>
      </c>
      <c r="AF80" s="17"/>
      <c r="AG80" s="24" t="str">
        <f t="shared" si="20"/>
        <v/>
      </c>
      <c r="AH80" s="22"/>
      <c r="AI80" s="23">
        <f>+IF(OR($N80=Listas!$A$3,$N80=Listas!$A$4,$N80=Listas!$A$5,$N80=Listas!$A$6),"",IF(AND(DAYS360(C80,$C$3)&lt;=90,AH80="SI"),0,IF(AND(DAYS360(C80,$C$3)&gt;90,AH80="SI"),$AI$7,0)))</f>
        <v>0</v>
      </c>
      <c r="AJ80" s="25">
        <f>+IF(OR($N80=Listas!$A$3,$N80=Listas!$A$4,$N80=Listas!$A$5,$N80=Listas!$A$6),"",AB80+AE80+AI80)</f>
        <v>0</v>
      </c>
      <c r="AK80" s="26" t="str">
        <f t="shared" si="21"/>
        <v/>
      </c>
      <c r="AL80" s="27" t="str">
        <f t="shared" si="22"/>
        <v/>
      </c>
      <c r="AM80" s="23">
        <f>+IF(OR($N80=Listas!$A$3,$N80=Listas!$A$4,$N80=Listas!$A$5,$N80=Listas!$A$6),"",IF(AND(DAYS360(C80,$C$3)&lt;=90,AL80="SI"),0,IF(AND(DAYS360(C80,$C$3)&gt;90,AL80="SI"),$AM$7,0)))</f>
        <v>0</v>
      </c>
      <c r="AN80" s="27" t="str">
        <f t="shared" si="23"/>
        <v/>
      </c>
      <c r="AO80" s="23">
        <f>+IF(OR($N80=Listas!$A$3,$N80=Listas!$A$4,$N80=Listas!$A$5,$N80=Listas!$A$6),"",IF(AND(DAYS360(C80,$C$3)&lt;=90,AN80="SI"),0,IF(AND(DAYS360(C80,$C$3)&gt;90,AN80="SI"),$AO$7,0)))</f>
        <v>0</v>
      </c>
      <c r="AP80" s="28">
        <f>+IF(OR($N80=Listas!$A$3,$N80=Listas!$A$4,$N80=Listas!$A$5,$N80=[1]Hoja2!$A$6),"",AM80+AO80)</f>
        <v>0</v>
      </c>
      <c r="AQ80" s="22"/>
      <c r="AR80" s="23">
        <f>+IF(OR($N80=Listas!$A$3,$N80=Listas!$A$4,$N80=Listas!$A$5,$N80=Listas!$A$6),"",IF(AND(DAYS360(C80,$C$3)&lt;=90,AQ80="SI"),0,IF(AND(DAYS360(C80,$C$3)&gt;90,AQ80="SI"),$AR$7,0)))</f>
        <v>0</v>
      </c>
      <c r="AS80" s="22"/>
      <c r="AT80" s="23">
        <f>+IF(OR($N80=Listas!$A$3,$N80=Listas!$A$4,$N80=Listas!$A$5,$N80=Listas!$A$6),"",IF(AND(DAYS360(C80,$C$3)&lt;=90,AS80="SI"),0,IF(AND(DAYS360(C80,$C$3)&gt;90,AS80="SI"),$AT$7,0)))</f>
        <v>0</v>
      </c>
      <c r="AU80" s="21">
        <f>+IF(OR($N80=Listas!$A$3,$N80=Listas!$A$4,$N80=Listas!$A$5,$N80=Listas!$A$6),"",AR80+AT80)</f>
        <v>0</v>
      </c>
      <c r="AV80" s="29">
        <f>+IF(OR($N80=Listas!$A$3,$N80=Listas!$A$4,$N80=Listas!$A$5,$N80=Listas!$A$6),"",W80+Z80+AJ80+AP80+AU80)</f>
        <v>0.21132439384930549</v>
      </c>
      <c r="AW80" s="30">
        <f>+IF(OR($N80=Listas!$A$3,$N80=Listas!$A$4,$N80=Listas!$A$5,$N80=Listas!$A$6),"",K80*(1-AV80))</f>
        <v>0</v>
      </c>
      <c r="AX80" s="30">
        <f>+IF(OR($N80=Listas!$A$3,$N80=Listas!$A$4,$N80=Listas!$A$5,$N80=Listas!$A$6),"",L80*(1-AV80))</f>
        <v>0</v>
      </c>
      <c r="AY80" s="31"/>
      <c r="AZ80" s="32"/>
      <c r="BA80" s="30">
        <f>+IF(OR($N80=Listas!$A$3,$N80=Listas!$A$4,$N80=Listas!$A$5,$N80=Listas!$A$6),"",IF(AV80=0,AW80,(-PV(AY80,AZ80,,AW80,0))))</f>
        <v>0</v>
      </c>
      <c r="BB80" s="30">
        <f>+IF(OR($N80=Listas!$A$3,$N80=Listas!$A$4,$N80=Listas!$A$5,$N80=Listas!$A$6),"",IF(AV80=0,AX80,(-PV(AY80,AZ80,,AX80,0))))</f>
        <v>0</v>
      </c>
      <c r="BC80" s="33">
        <f>++IF(OR($N80=Listas!$A$3,$N80=Listas!$A$4,$N80=Listas!$A$5,$N80=Listas!$A$6),"",K80-BA80)</f>
        <v>0</v>
      </c>
      <c r="BD80" s="33">
        <f>++IF(OR($N80=Listas!$A$3,$N80=Listas!$A$4,$N80=Listas!$A$5,$N80=Listas!$A$6),"",L80-BB80)</f>
        <v>0</v>
      </c>
    </row>
    <row r="81" spans="1:56" x14ac:dyDescent="0.25">
      <c r="A81" s="13"/>
      <c r="B81" s="14"/>
      <c r="C81" s="15"/>
      <c r="D81" s="16"/>
      <c r="E81" s="16"/>
      <c r="F81" s="17"/>
      <c r="G81" s="17"/>
      <c r="H81" s="65">
        <f t="shared" si="17"/>
        <v>0</v>
      </c>
      <c r="I81" s="17"/>
      <c r="J81" s="17"/>
      <c r="K81" s="42">
        <f t="shared" si="18"/>
        <v>0</v>
      </c>
      <c r="L81" s="42">
        <f t="shared" si="18"/>
        <v>0</v>
      </c>
      <c r="M81" s="42">
        <f t="shared" si="19"/>
        <v>0</v>
      </c>
      <c r="N81" s="13"/>
      <c r="O81" s="18" t="str">
        <f>+IF(OR($N81=Listas!$A$3,$N81=Listas!$A$4,$N81=Listas!$A$5,$N81=Listas!$A$6),"N/A",IF(AND((DAYS360(C81,$C$3))&gt;90,(DAYS360(C81,$C$3))&lt;360),"SI","NO"))</f>
        <v>NO</v>
      </c>
      <c r="P81" s="19">
        <f t="shared" si="12"/>
        <v>0</v>
      </c>
      <c r="Q81" s="18" t="str">
        <f>+IF(OR($N81=Listas!$A$3,$N81=Listas!$A$4,$N81=Listas!$A$5,$N81=Listas!$A$6),"N/A",IF(AND((DAYS360(C81,$C$3))&gt;=360,(DAYS360(C81,$C$3))&lt;=1800),"SI","NO"))</f>
        <v>NO</v>
      </c>
      <c r="R81" s="19">
        <f t="shared" si="13"/>
        <v>0</v>
      </c>
      <c r="S81" s="18" t="str">
        <f>+IF(OR($N81=Listas!$A$3,$N81=Listas!$A$4,$N81=Listas!$A$5,$N81=Listas!$A$6),"N/A",IF(AND((DAYS360(C81,$C$3))&gt;1800,(DAYS360(C81,$C$3))&lt;=3600),"SI","NO"))</f>
        <v>NO</v>
      </c>
      <c r="T81" s="19">
        <f t="shared" si="14"/>
        <v>0</v>
      </c>
      <c r="U81" s="18" t="str">
        <f>+IF(OR($N81=Listas!$A$3,$N81=Listas!$A$4,$N81=Listas!$A$5,$N81=Listas!$A$6),"N/A",IF((DAYS360(C81,$C$3))&gt;3600,"SI","NO"))</f>
        <v>SI</v>
      </c>
      <c r="V81" s="20">
        <f t="shared" si="15"/>
        <v>0.21132439384930549</v>
      </c>
      <c r="W81" s="21">
        <f>+IF(OR($N81=Listas!$A$3,$N81=Listas!$A$4,$N81=Listas!$A$5,$N81=Listas!$A$6),"",P81+R81+T81+V81)</f>
        <v>0.21132439384930549</v>
      </c>
      <c r="X81" s="22"/>
      <c r="Y81" s="19">
        <f t="shared" si="16"/>
        <v>0</v>
      </c>
      <c r="Z81" s="21">
        <f>+IF(OR($N81=Listas!$A$3,$N81=Listas!$A$4,$N81=Listas!$A$5,$N81=Listas!$A$6),"",Y81)</f>
        <v>0</v>
      </c>
      <c r="AA81" s="22"/>
      <c r="AB81" s="23">
        <f>+IF(OR($N81=Listas!$A$3,$N81=Listas!$A$4,$N81=Listas!$A$5,$N81=Listas!$A$6),"",IF(AND(DAYS360(C81,$C$3)&lt;=90,AA81="NO"),0,IF(AND(DAYS360(C81,$C$3)&gt;90,AA81="NO"),$AB$7,0)))</f>
        <v>0</v>
      </c>
      <c r="AC81" s="17"/>
      <c r="AD81" s="22"/>
      <c r="AE81" s="23">
        <f>+IF(OR($N81=Listas!$A$3,$N81=Listas!$A$4,$N81=Listas!$A$5,$N81=Listas!$A$6),"",IF(AND(DAYS360(C81,$C$3)&lt;=90,AD81="SI"),0,IF(AND(DAYS360(C81,$C$3)&gt;90,AD81="SI"),$AE$7,0)))</f>
        <v>0</v>
      </c>
      <c r="AF81" s="17"/>
      <c r="AG81" s="24" t="str">
        <f t="shared" si="20"/>
        <v/>
      </c>
      <c r="AH81" s="22"/>
      <c r="AI81" s="23">
        <f>+IF(OR($N81=Listas!$A$3,$N81=Listas!$A$4,$N81=Listas!$A$5,$N81=Listas!$A$6),"",IF(AND(DAYS360(C81,$C$3)&lt;=90,AH81="SI"),0,IF(AND(DAYS360(C81,$C$3)&gt;90,AH81="SI"),$AI$7,0)))</f>
        <v>0</v>
      </c>
      <c r="AJ81" s="25">
        <f>+IF(OR($N81=Listas!$A$3,$N81=Listas!$A$4,$N81=Listas!$A$5,$N81=Listas!$A$6),"",AB81+AE81+AI81)</f>
        <v>0</v>
      </c>
      <c r="AK81" s="26" t="str">
        <f t="shared" si="21"/>
        <v/>
      </c>
      <c r="AL81" s="27" t="str">
        <f t="shared" si="22"/>
        <v/>
      </c>
      <c r="AM81" s="23">
        <f>+IF(OR($N81=Listas!$A$3,$N81=Listas!$A$4,$N81=Listas!$A$5,$N81=Listas!$A$6),"",IF(AND(DAYS360(C81,$C$3)&lt;=90,AL81="SI"),0,IF(AND(DAYS360(C81,$C$3)&gt;90,AL81="SI"),$AM$7,0)))</f>
        <v>0</v>
      </c>
      <c r="AN81" s="27" t="str">
        <f t="shared" si="23"/>
        <v/>
      </c>
      <c r="AO81" s="23">
        <f>+IF(OR($N81=Listas!$A$3,$N81=Listas!$A$4,$N81=Listas!$A$5,$N81=Listas!$A$6),"",IF(AND(DAYS360(C81,$C$3)&lt;=90,AN81="SI"),0,IF(AND(DAYS360(C81,$C$3)&gt;90,AN81="SI"),$AO$7,0)))</f>
        <v>0</v>
      </c>
      <c r="AP81" s="28">
        <f>+IF(OR($N81=Listas!$A$3,$N81=Listas!$A$4,$N81=Listas!$A$5,$N81=[1]Hoja2!$A$6),"",AM81+AO81)</f>
        <v>0</v>
      </c>
      <c r="AQ81" s="22"/>
      <c r="AR81" s="23">
        <f>+IF(OR($N81=Listas!$A$3,$N81=Listas!$A$4,$N81=Listas!$A$5,$N81=Listas!$A$6),"",IF(AND(DAYS360(C81,$C$3)&lt;=90,AQ81="SI"),0,IF(AND(DAYS360(C81,$C$3)&gt;90,AQ81="SI"),$AR$7,0)))</f>
        <v>0</v>
      </c>
      <c r="AS81" s="22"/>
      <c r="AT81" s="23">
        <f>+IF(OR($N81=Listas!$A$3,$N81=Listas!$A$4,$N81=Listas!$A$5,$N81=Listas!$A$6),"",IF(AND(DAYS360(C81,$C$3)&lt;=90,AS81="SI"),0,IF(AND(DAYS360(C81,$C$3)&gt;90,AS81="SI"),$AT$7,0)))</f>
        <v>0</v>
      </c>
      <c r="AU81" s="21">
        <f>+IF(OR($N81=Listas!$A$3,$N81=Listas!$A$4,$N81=Listas!$A$5,$N81=Listas!$A$6),"",AR81+AT81)</f>
        <v>0</v>
      </c>
      <c r="AV81" s="29">
        <f>+IF(OR($N81=Listas!$A$3,$N81=Listas!$A$4,$N81=Listas!$A$5,$N81=Listas!$A$6),"",W81+Z81+AJ81+AP81+AU81)</f>
        <v>0.21132439384930549</v>
      </c>
      <c r="AW81" s="30">
        <f>+IF(OR($N81=Listas!$A$3,$N81=Listas!$A$4,$N81=Listas!$A$5,$N81=Listas!$A$6),"",K81*(1-AV81))</f>
        <v>0</v>
      </c>
      <c r="AX81" s="30">
        <f>+IF(OR($N81=Listas!$A$3,$N81=Listas!$A$4,$N81=Listas!$A$5,$N81=Listas!$A$6),"",L81*(1-AV81))</f>
        <v>0</v>
      </c>
      <c r="AY81" s="31"/>
      <c r="AZ81" s="32"/>
      <c r="BA81" s="30">
        <f>+IF(OR($N81=Listas!$A$3,$N81=Listas!$A$4,$N81=Listas!$A$5,$N81=Listas!$A$6),"",IF(AV81=0,AW81,(-PV(AY81,AZ81,,AW81,0))))</f>
        <v>0</v>
      </c>
      <c r="BB81" s="30">
        <f>+IF(OR($N81=Listas!$A$3,$N81=Listas!$A$4,$N81=Listas!$A$5,$N81=Listas!$A$6),"",IF(AV81=0,AX81,(-PV(AY81,AZ81,,AX81,0))))</f>
        <v>0</v>
      </c>
      <c r="BC81" s="33">
        <f>++IF(OR($N81=Listas!$A$3,$N81=Listas!$A$4,$N81=Listas!$A$5,$N81=Listas!$A$6),"",K81-BA81)</f>
        <v>0</v>
      </c>
      <c r="BD81" s="33">
        <f>++IF(OR($N81=Listas!$A$3,$N81=Listas!$A$4,$N81=Listas!$A$5,$N81=Listas!$A$6),"",L81-BB81)</f>
        <v>0</v>
      </c>
    </row>
    <row r="82" spans="1:56" x14ac:dyDescent="0.25">
      <c r="A82" s="13"/>
      <c r="B82" s="14"/>
      <c r="C82" s="15"/>
      <c r="D82" s="16"/>
      <c r="E82" s="16"/>
      <c r="F82" s="17"/>
      <c r="G82" s="17"/>
      <c r="H82" s="65">
        <f t="shared" si="17"/>
        <v>0</v>
      </c>
      <c r="I82" s="17"/>
      <c r="J82" s="17"/>
      <c r="K82" s="42">
        <f t="shared" si="18"/>
        <v>0</v>
      </c>
      <c r="L82" s="42">
        <f t="shared" si="18"/>
        <v>0</v>
      </c>
      <c r="M82" s="42">
        <f t="shared" si="19"/>
        <v>0</v>
      </c>
      <c r="N82" s="13"/>
      <c r="O82" s="18" t="str">
        <f>+IF(OR($N82=Listas!$A$3,$N82=Listas!$A$4,$N82=Listas!$A$5,$N82=Listas!$A$6),"N/A",IF(AND((DAYS360(C82,$C$3))&gt;90,(DAYS360(C82,$C$3))&lt;360),"SI","NO"))</f>
        <v>NO</v>
      </c>
      <c r="P82" s="19">
        <f t="shared" si="12"/>
        <v>0</v>
      </c>
      <c r="Q82" s="18" t="str">
        <f>+IF(OR($N82=Listas!$A$3,$N82=Listas!$A$4,$N82=Listas!$A$5,$N82=Listas!$A$6),"N/A",IF(AND((DAYS360(C82,$C$3))&gt;=360,(DAYS360(C82,$C$3))&lt;=1800),"SI","NO"))</f>
        <v>NO</v>
      </c>
      <c r="R82" s="19">
        <f t="shared" si="13"/>
        <v>0</v>
      </c>
      <c r="S82" s="18" t="str">
        <f>+IF(OR($N82=Listas!$A$3,$N82=Listas!$A$4,$N82=Listas!$A$5,$N82=Listas!$A$6),"N/A",IF(AND((DAYS360(C82,$C$3))&gt;1800,(DAYS360(C82,$C$3))&lt;=3600),"SI","NO"))</f>
        <v>NO</v>
      </c>
      <c r="T82" s="19">
        <f t="shared" si="14"/>
        <v>0</v>
      </c>
      <c r="U82" s="18" t="str">
        <f>+IF(OR($N82=Listas!$A$3,$N82=Listas!$A$4,$N82=Listas!$A$5,$N82=Listas!$A$6),"N/A",IF((DAYS360(C82,$C$3))&gt;3600,"SI","NO"))</f>
        <v>SI</v>
      </c>
      <c r="V82" s="20">
        <f t="shared" si="15"/>
        <v>0.21132439384930549</v>
      </c>
      <c r="W82" s="21">
        <f>+IF(OR($N82=Listas!$A$3,$N82=Listas!$A$4,$N82=Listas!$A$5,$N82=Listas!$A$6),"",P82+R82+T82+V82)</f>
        <v>0.21132439384930549</v>
      </c>
      <c r="X82" s="22"/>
      <c r="Y82" s="19">
        <f t="shared" si="16"/>
        <v>0</v>
      </c>
      <c r="Z82" s="21">
        <f>+IF(OR($N82=Listas!$A$3,$N82=Listas!$A$4,$N82=Listas!$A$5,$N82=Listas!$A$6),"",Y82)</f>
        <v>0</v>
      </c>
      <c r="AA82" s="22"/>
      <c r="AB82" s="23">
        <f>+IF(OR($N82=Listas!$A$3,$N82=Listas!$A$4,$N82=Listas!$A$5,$N82=Listas!$A$6),"",IF(AND(DAYS360(C82,$C$3)&lt;=90,AA82="NO"),0,IF(AND(DAYS360(C82,$C$3)&gt;90,AA82="NO"),$AB$7,0)))</f>
        <v>0</v>
      </c>
      <c r="AC82" s="17"/>
      <c r="AD82" s="22"/>
      <c r="AE82" s="23">
        <f>+IF(OR($N82=Listas!$A$3,$N82=Listas!$A$4,$N82=Listas!$A$5,$N82=Listas!$A$6),"",IF(AND(DAYS360(C82,$C$3)&lt;=90,AD82="SI"),0,IF(AND(DAYS360(C82,$C$3)&gt;90,AD82="SI"),$AE$7,0)))</f>
        <v>0</v>
      </c>
      <c r="AF82" s="17"/>
      <c r="AG82" s="24" t="str">
        <f t="shared" si="20"/>
        <v/>
      </c>
      <c r="AH82" s="22"/>
      <c r="AI82" s="23">
        <f>+IF(OR($N82=Listas!$A$3,$N82=Listas!$A$4,$N82=Listas!$A$5,$N82=Listas!$A$6),"",IF(AND(DAYS360(C82,$C$3)&lt;=90,AH82="SI"),0,IF(AND(DAYS360(C82,$C$3)&gt;90,AH82="SI"),$AI$7,0)))</f>
        <v>0</v>
      </c>
      <c r="AJ82" s="25">
        <f>+IF(OR($N82=Listas!$A$3,$N82=Listas!$A$4,$N82=Listas!$A$5,$N82=Listas!$A$6),"",AB82+AE82+AI82)</f>
        <v>0</v>
      </c>
      <c r="AK82" s="26" t="str">
        <f t="shared" si="21"/>
        <v/>
      </c>
      <c r="AL82" s="27" t="str">
        <f t="shared" si="22"/>
        <v/>
      </c>
      <c r="AM82" s="23">
        <f>+IF(OR($N82=Listas!$A$3,$N82=Listas!$A$4,$N82=Listas!$A$5,$N82=Listas!$A$6),"",IF(AND(DAYS360(C82,$C$3)&lt;=90,AL82="SI"),0,IF(AND(DAYS360(C82,$C$3)&gt;90,AL82="SI"),$AM$7,0)))</f>
        <v>0</v>
      </c>
      <c r="AN82" s="27" t="str">
        <f t="shared" si="23"/>
        <v/>
      </c>
      <c r="AO82" s="23">
        <f>+IF(OR($N82=Listas!$A$3,$N82=Listas!$A$4,$N82=Listas!$A$5,$N82=Listas!$A$6),"",IF(AND(DAYS360(C82,$C$3)&lt;=90,AN82="SI"),0,IF(AND(DAYS360(C82,$C$3)&gt;90,AN82="SI"),$AO$7,0)))</f>
        <v>0</v>
      </c>
      <c r="AP82" s="28">
        <f>+IF(OR($N82=Listas!$A$3,$N82=Listas!$A$4,$N82=Listas!$A$5,$N82=[1]Hoja2!$A$6),"",AM82+AO82)</f>
        <v>0</v>
      </c>
      <c r="AQ82" s="22"/>
      <c r="AR82" s="23">
        <f>+IF(OR($N82=Listas!$A$3,$N82=Listas!$A$4,$N82=Listas!$A$5,$N82=Listas!$A$6),"",IF(AND(DAYS360(C82,$C$3)&lt;=90,AQ82="SI"),0,IF(AND(DAYS360(C82,$C$3)&gt;90,AQ82="SI"),$AR$7,0)))</f>
        <v>0</v>
      </c>
      <c r="AS82" s="22"/>
      <c r="AT82" s="23">
        <f>+IF(OR($N82=Listas!$A$3,$N82=Listas!$A$4,$N82=Listas!$A$5,$N82=Listas!$A$6),"",IF(AND(DAYS360(C82,$C$3)&lt;=90,AS82="SI"),0,IF(AND(DAYS360(C82,$C$3)&gt;90,AS82="SI"),$AT$7,0)))</f>
        <v>0</v>
      </c>
      <c r="AU82" s="21">
        <f>+IF(OR($N82=Listas!$A$3,$N82=Listas!$A$4,$N82=Listas!$A$5,$N82=Listas!$A$6),"",AR82+AT82)</f>
        <v>0</v>
      </c>
      <c r="AV82" s="29">
        <f>+IF(OR($N82=Listas!$A$3,$N82=Listas!$A$4,$N82=Listas!$A$5,$N82=Listas!$A$6),"",W82+Z82+AJ82+AP82+AU82)</f>
        <v>0.21132439384930549</v>
      </c>
      <c r="AW82" s="30">
        <f>+IF(OR($N82=Listas!$A$3,$N82=Listas!$A$4,$N82=Listas!$A$5,$N82=Listas!$A$6),"",K82*(1-AV82))</f>
        <v>0</v>
      </c>
      <c r="AX82" s="30">
        <f>+IF(OR($N82=Listas!$A$3,$N82=Listas!$A$4,$N82=Listas!$A$5,$N82=Listas!$A$6),"",L82*(1-AV82))</f>
        <v>0</v>
      </c>
      <c r="AY82" s="31"/>
      <c r="AZ82" s="32"/>
      <c r="BA82" s="30">
        <f>+IF(OR($N82=Listas!$A$3,$N82=Listas!$A$4,$N82=Listas!$A$5,$N82=Listas!$A$6),"",IF(AV82=0,AW82,(-PV(AY82,AZ82,,AW82,0))))</f>
        <v>0</v>
      </c>
      <c r="BB82" s="30">
        <f>+IF(OR($N82=Listas!$A$3,$N82=Listas!$A$4,$N82=Listas!$A$5,$N82=Listas!$A$6),"",IF(AV82=0,AX82,(-PV(AY82,AZ82,,AX82,0))))</f>
        <v>0</v>
      </c>
      <c r="BC82" s="33">
        <f>++IF(OR($N82=Listas!$A$3,$N82=Listas!$A$4,$N82=Listas!$A$5,$N82=Listas!$A$6),"",K82-BA82)</f>
        <v>0</v>
      </c>
      <c r="BD82" s="33">
        <f>++IF(OR($N82=Listas!$A$3,$N82=Listas!$A$4,$N82=Listas!$A$5,$N82=Listas!$A$6),"",L82-BB82)</f>
        <v>0</v>
      </c>
    </row>
    <row r="83" spans="1:56" x14ac:dyDescent="0.25">
      <c r="A83" s="13"/>
      <c r="B83" s="14"/>
      <c r="C83" s="15"/>
      <c r="D83" s="16"/>
      <c r="E83" s="16"/>
      <c r="F83" s="17"/>
      <c r="G83" s="17"/>
      <c r="H83" s="65">
        <f t="shared" si="17"/>
        <v>0</v>
      </c>
      <c r="I83" s="17"/>
      <c r="J83" s="17"/>
      <c r="K83" s="42">
        <f t="shared" si="18"/>
        <v>0</v>
      </c>
      <c r="L83" s="42">
        <f t="shared" si="18"/>
        <v>0</v>
      </c>
      <c r="M83" s="42">
        <f t="shared" si="19"/>
        <v>0</v>
      </c>
      <c r="N83" s="13"/>
      <c r="O83" s="18" t="str">
        <f>+IF(OR($N83=Listas!$A$3,$N83=Listas!$A$4,$N83=Listas!$A$5,$N83=Listas!$A$6),"N/A",IF(AND((DAYS360(C83,$C$3))&gt;90,(DAYS360(C83,$C$3))&lt;360),"SI","NO"))</f>
        <v>NO</v>
      </c>
      <c r="P83" s="19">
        <f t="shared" si="12"/>
        <v>0</v>
      </c>
      <c r="Q83" s="18" t="str">
        <f>+IF(OR($N83=Listas!$A$3,$N83=Listas!$A$4,$N83=Listas!$A$5,$N83=Listas!$A$6),"N/A",IF(AND((DAYS360(C83,$C$3))&gt;=360,(DAYS360(C83,$C$3))&lt;=1800),"SI","NO"))</f>
        <v>NO</v>
      </c>
      <c r="R83" s="19">
        <f t="shared" si="13"/>
        <v>0</v>
      </c>
      <c r="S83" s="18" t="str">
        <f>+IF(OR($N83=Listas!$A$3,$N83=Listas!$A$4,$N83=Listas!$A$5,$N83=Listas!$A$6),"N/A",IF(AND((DAYS360(C83,$C$3))&gt;1800,(DAYS360(C83,$C$3))&lt;=3600),"SI","NO"))</f>
        <v>NO</v>
      </c>
      <c r="T83" s="19">
        <f t="shared" si="14"/>
        <v>0</v>
      </c>
      <c r="U83" s="18" t="str">
        <f>+IF(OR($N83=Listas!$A$3,$N83=Listas!$A$4,$N83=Listas!$A$5,$N83=Listas!$A$6),"N/A",IF((DAYS360(C83,$C$3))&gt;3600,"SI","NO"))</f>
        <v>SI</v>
      </c>
      <c r="V83" s="20">
        <f t="shared" si="15"/>
        <v>0.21132439384930549</v>
      </c>
      <c r="W83" s="21">
        <f>+IF(OR($N83=Listas!$A$3,$N83=Listas!$A$4,$N83=Listas!$A$5,$N83=Listas!$A$6),"",P83+R83+T83+V83)</f>
        <v>0.21132439384930549</v>
      </c>
      <c r="X83" s="22"/>
      <c r="Y83" s="19">
        <f t="shared" si="16"/>
        <v>0</v>
      </c>
      <c r="Z83" s="21">
        <f>+IF(OR($N83=Listas!$A$3,$N83=Listas!$A$4,$N83=Listas!$A$5,$N83=Listas!$A$6),"",Y83)</f>
        <v>0</v>
      </c>
      <c r="AA83" s="22"/>
      <c r="AB83" s="23">
        <f>+IF(OR($N83=Listas!$A$3,$N83=Listas!$A$4,$N83=Listas!$A$5,$N83=Listas!$A$6),"",IF(AND(DAYS360(C83,$C$3)&lt;=90,AA83="NO"),0,IF(AND(DAYS360(C83,$C$3)&gt;90,AA83="NO"),$AB$7,0)))</f>
        <v>0</v>
      </c>
      <c r="AC83" s="17"/>
      <c r="AD83" s="22"/>
      <c r="AE83" s="23">
        <f>+IF(OR($N83=Listas!$A$3,$N83=Listas!$A$4,$N83=Listas!$A$5,$N83=Listas!$A$6),"",IF(AND(DAYS360(C83,$C$3)&lt;=90,AD83="SI"),0,IF(AND(DAYS360(C83,$C$3)&gt;90,AD83="SI"),$AE$7,0)))</f>
        <v>0</v>
      </c>
      <c r="AF83" s="17"/>
      <c r="AG83" s="24" t="str">
        <f t="shared" si="20"/>
        <v/>
      </c>
      <c r="AH83" s="22"/>
      <c r="AI83" s="23">
        <f>+IF(OR($N83=Listas!$A$3,$N83=Listas!$A$4,$N83=Listas!$A$5,$N83=Listas!$A$6),"",IF(AND(DAYS360(C83,$C$3)&lt;=90,AH83="SI"),0,IF(AND(DAYS360(C83,$C$3)&gt;90,AH83="SI"),$AI$7,0)))</f>
        <v>0</v>
      </c>
      <c r="AJ83" s="25">
        <f>+IF(OR($N83=Listas!$A$3,$N83=Listas!$A$4,$N83=Listas!$A$5,$N83=Listas!$A$6),"",AB83+AE83+AI83)</f>
        <v>0</v>
      </c>
      <c r="AK83" s="26" t="str">
        <f t="shared" si="21"/>
        <v/>
      </c>
      <c r="AL83" s="27" t="str">
        <f t="shared" si="22"/>
        <v/>
      </c>
      <c r="AM83" s="23">
        <f>+IF(OR($N83=Listas!$A$3,$N83=Listas!$A$4,$N83=Listas!$A$5,$N83=Listas!$A$6),"",IF(AND(DAYS360(C83,$C$3)&lt;=90,AL83="SI"),0,IF(AND(DAYS360(C83,$C$3)&gt;90,AL83="SI"),$AM$7,0)))</f>
        <v>0</v>
      </c>
      <c r="AN83" s="27" t="str">
        <f t="shared" si="23"/>
        <v/>
      </c>
      <c r="AO83" s="23">
        <f>+IF(OR($N83=Listas!$A$3,$N83=Listas!$A$4,$N83=Listas!$A$5,$N83=Listas!$A$6),"",IF(AND(DAYS360(C83,$C$3)&lt;=90,AN83="SI"),0,IF(AND(DAYS360(C83,$C$3)&gt;90,AN83="SI"),$AO$7,0)))</f>
        <v>0</v>
      </c>
      <c r="AP83" s="28">
        <f>+IF(OR($N83=Listas!$A$3,$N83=Listas!$A$4,$N83=Listas!$A$5,$N83=[1]Hoja2!$A$6),"",AM83+AO83)</f>
        <v>0</v>
      </c>
      <c r="AQ83" s="22"/>
      <c r="AR83" s="23">
        <f>+IF(OR($N83=Listas!$A$3,$N83=Listas!$A$4,$N83=Listas!$A$5,$N83=Listas!$A$6),"",IF(AND(DAYS360(C83,$C$3)&lt;=90,AQ83="SI"),0,IF(AND(DAYS360(C83,$C$3)&gt;90,AQ83="SI"),$AR$7,0)))</f>
        <v>0</v>
      </c>
      <c r="AS83" s="22"/>
      <c r="AT83" s="23">
        <f>+IF(OR($N83=Listas!$A$3,$N83=Listas!$A$4,$N83=Listas!$A$5,$N83=Listas!$A$6),"",IF(AND(DAYS360(C83,$C$3)&lt;=90,AS83="SI"),0,IF(AND(DAYS360(C83,$C$3)&gt;90,AS83="SI"),$AT$7,0)))</f>
        <v>0</v>
      </c>
      <c r="AU83" s="21">
        <f>+IF(OR($N83=Listas!$A$3,$N83=Listas!$A$4,$N83=Listas!$A$5,$N83=Listas!$A$6),"",AR83+AT83)</f>
        <v>0</v>
      </c>
      <c r="AV83" s="29">
        <f>+IF(OR($N83=Listas!$A$3,$N83=Listas!$A$4,$N83=Listas!$A$5,$N83=Listas!$A$6),"",W83+Z83+AJ83+AP83+AU83)</f>
        <v>0.21132439384930549</v>
      </c>
      <c r="AW83" s="30">
        <f>+IF(OR($N83=Listas!$A$3,$N83=Listas!$A$4,$N83=Listas!$A$5,$N83=Listas!$A$6),"",K83*(1-AV83))</f>
        <v>0</v>
      </c>
      <c r="AX83" s="30">
        <f>+IF(OR($N83=Listas!$A$3,$N83=Listas!$A$4,$N83=Listas!$A$5,$N83=Listas!$A$6),"",L83*(1-AV83))</f>
        <v>0</v>
      </c>
      <c r="AY83" s="31"/>
      <c r="AZ83" s="32"/>
      <c r="BA83" s="30">
        <f>+IF(OR($N83=Listas!$A$3,$N83=Listas!$A$4,$N83=Listas!$A$5,$N83=Listas!$A$6),"",IF(AV83=0,AW83,(-PV(AY83,AZ83,,AW83,0))))</f>
        <v>0</v>
      </c>
      <c r="BB83" s="30">
        <f>+IF(OR($N83=Listas!$A$3,$N83=Listas!$A$4,$N83=Listas!$A$5,$N83=Listas!$A$6),"",IF(AV83=0,AX83,(-PV(AY83,AZ83,,AX83,0))))</f>
        <v>0</v>
      </c>
      <c r="BC83" s="33">
        <f>++IF(OR($N83=Listas!$A$3,$N83=Listas!$A$4,$N83=Listas!$A$5,$N83=Listas!$A$6),"",K83-BA83)</f>
        <v>0</v>
      </c>
      <c r="BD83" s="33">
        <f>++IF(OR($N83=Listas!$A$3,$N83=Listas!$A$4,$N83=Listas!$A$5,$N83=Listas!$A$6),"",L83-BB83)</f>
        <v>0</v>
      </c>
    </row>
    <row r="84" spans="1:56" x14ac:dyDescent="0.25">
      <c r="A84" s="13"/>
      <c r="B84" s="14"/>
      <c r="C84" s="15"/>
      <c r="D84" s="16"/>
      <c r="E84" s="16"/>
      <c r="F84" s="17"/>
      <c r="G84" s="17"/>
      <c r="H84" s="65">
        <f t="shared" si="17"/>
        <v>0</v>
      </c>
      <c r="I84" s="17"/>
      <c r="J84" s="17"/>
      <c r="K84" s="42">
        <f t="shared" si="18"/>
        <v>0</v>
      </c>
      <c r="L84" s="42">
        <f t="shared" si="18"/>
        <v>0</v>
      </c>
      <c r="M84" s="42">
        <f t="shared" si="19"/>
        <v>0</v>
      </c>
      <c r="N84" s="13"/>
      <c r="O84" s="18" t="str">
        <f>+IF(OR($N84=Listas!$A$3,$N84=Listas!$A$4,$N84=Listas!$A$5,$N84=Listas!$A$6),"N/A",IF(AND((DAYS360(C84,$C$3))&gt;90,(DAYS360(C84,$C$3))&lt;360),"SI","NO"))</f>
        <v>NO</v>
      </c>
      <c r="P84" s="19">
        <f t="shared" si="12"/>
        <v>0</v>
      </c>
      <c r="Q84" s="18" t="str">
        <f>+IF(OR($N84=Listas!$A$3,$N84=Listas!$A$4,$N84=Listas!$A$5,$N84=Listas!$A$6),"N/A",IF(AND((DAYS360(C84,$C$3))&gt;=360,(DAYS360(C84,$C$3))&lt;=1800),"SI","NO"))</f>
        <v>NO</v>
      </c>
      <c r="R84" s="19">
        <f t="shared" si="13"/>
        <v>0</v>
      </c>
      <c r="S84" s="18" t="str">
        <f>+IF(OR($N84=Listas!$A$3,$N84=Listas!$A$4,$N84=Listas!$A$5,$N84=Listas!$A$6),"N/A",IF(AND((DAYS360(C84,$C$3))&gt;1800,(DAYS360(C84,$C$3))&lt;=3600),"SI","NO"))</f>
        <v>NO</v>
      </c>
      <c r="T84" s="19">
        <f t="shared" si="14"/>
        <v>0</v>
      </c>
      <c r="U84" s="18" t="str">
        <f>+IF(OR($N84=Listas!$A$3,$N84=Listas!$A$4,$N84=Listas!$A$5,$N84=Listas!$A$6),"N/A",IF((DAYS360(C84,$C$3))&gt;3600,"SI","NO"))</f>
        <v>SI</v>
      </c>
      <c r="V84" s="20">
        <f t="shared" si="15"/>
        <v>0.21132439384930549</v>
      </c>
      <c r="W84" s="21">
        <f>+IF(OR($N84=Listas!$A$3,$N84=Listas!$A$4,$N84=Listas!$A$5,$N84=Listas!$A$6),"",P84+R84+T84+V84)</f>
        <v>0.21132439384930549</v>
      </c>
      <c r="X84" s="22"/>
      <c r="Y84" s="19">
        <f t="shared" si="16"/>
        <v>0</v>
      </c>
      <c r="Z84" s="21">
        <f>+IF(OR($N84=Listas!$A$3,$N84=Listas!$A$4,$N84=Listas!$A$5,$N84=Listas!$A$6),"",Y84)</f>
        <v>0</v>
      </c>
      <c r="AA84" s="22"/>
      <c r="AB84" s="23">
        <f>+IF(OR($N84=Listas!$A$3,$N84=Listas!$A$4,$N84=Listas!$A$5,$N84=Listas!$A$6),"",IF(AND(DAYS360(C84,$C$3)&lt;=90,AA84="NO"),0,IF(AND(DAYS360(C84,$C$3)&gt;90,AA84="NO"),$AB$7,0)))</f>
        <v>0</v>
      </c>
      <c r="AC84" s="17"/>
      <c r="AD84" s="22"/>
      <c r="AE84" s="23">
        <f>+IF(OR($N84=Listas!$A$3,$N84=Listas!$A$4,$N84=Listas!$A$5,$N84=Listas!$A$6),"",IF(AND(DAYS360(C84,$C$3)&lt;=90,AD84="SI"),0,IF(AND(DAYS360(C84,$C$3)&gt;90,AD84="SI"),$AE$7,0)))</f>
        <v>0</v>
      </c>
      <c r="AF84" s="17"/>
      <c r="AG84" s="24" t="str">
        <f t="shared" si="20"/>
        <v/>
      </c>
      <c r="AH84" s="22"/>
      <c r="AI84" s="23">
        <f>+IF(OR($N84=Listas!$A$3,$N84=Listas!$A$4,$N84=Listas!$A$5,$N84=Listas!$A$6),"",IF(AND(DAYS360(C84,$C$3)&lt;=90,AH84="SI"),0,IF(AND(DAYS360(C84,$C$3)&gt;90,AH84="SI"),$AI$7,0)))</f>
        <v>0</v>
      </c>
      <c r="AJ84" s="25">
        <f>+IF(OR($N84=Listas!$A$3,$N84=Listas!$A$4,$N84=Listas!$A$5,$N84=Listas!$A$6),"",AB84+AE84+AI84)</f>
        <v>0</v>
      </c>
      <c r="AK84" s="26" t="str">
        <f t="shared" si="21"/>
        <v/>
      </c>
      <c r="AL84" s="27" t="str">
        <f t="shared" si="22"/>
        <v/>
      </c>
      <c r="AM84" s="23">
        <f>+IF(OR($N84=Listas!$A$3,$N84=Listas!$A$4,$N84=Listas!$A$5,$N84=Listas!$A$6),"",IF(AND(DAYS360(C84,$C$3)&lt;=90,AL84="SI"),0,IF(AND(DAYS360(C84,$C$3)&gt;90,AL84="SI"),$AM$7,0)))</f>
        <v>0</v>
      </c>
      <c r="AN84" s="27" t="str">
        <f t="shared" si="23"/>
        <v/>
      </c>
      <c r="AO84" s="23">
        <f>+IF(OR($N84=Listas!$A$3,$N84=Listas!$A$4,$N84=Listas!$A$5,$N84=Listas!$A$6),"",IF(AND(DAYS360(C84,$C$3)&lt;=90,AN84="SI"),0,IF(AND(DAYS360(C84,$C$3)&gt;90,AN84="SI"),$AO$7,0)))</f>
        <v>0</v>
      </c>
      <c r="AP84" s="28">
        <f>+IF(OR($N84=Listas!$A$3,$N84=Listas!$A$4,$N84=Listas!$A$5,$N84=[1]Hoja2!$A$6),"",AM84+AO84)</f>
        <v>0</v>
      </c>
      <c r="AQ84" s="22"/>
      <c r="AR84" s="23">
        <f>+IF(OR($N84=Listas!$A$3,$N84=Listas!$A$4,$N84=Listas!$A$5,$N84=Listas!$A$6),"",IF(AND(DAYS360(C84,$C$3)&lt;=90,AQ84="SI"),0,IF(AND(DAYS360(C84,$C$3)&gt;90,AQ84="SI"),$AR$7,0)))</f>
        <v>0</v>
      </c>
      <c r="AS84" s="22"/>
      <c r="AT84" s="23">
        <f>+IF(OR($N84=Listas!$A$3,$N84=Listas!$A$4,$N84=Listas!$A$5,$N84=Listas!$A$6),"",IF(AND(DAYS360(C84,$C$3)&lt;=90,AS84="SI"),0,IF(AND(DAYS360(C84,$C$3)&gt;90,AS84="SI"),$AT$7,0)))</f>
        <v>0</v>
      </c>
      <c r="AU84" s="21">
        <f>+IF(OR($N84=Listas!$A$3,$N84=Listas!$A$4,$N84=Listas!$A$5,$N84=Listas!$A$6),"",AR84+AT84)</f>
        <v>0</v>
      </c>
      <c r="AV84" s="29">
        <f>+IF(OR($N84=Listas!$A$3,$N84=Listas!$A$4,$N84=Listas!$A$5,$N84=Listas!$A$6),"",W84+Z84+AJ84+AP84+AU84)</f>
        <v>0.21132439384930549</v>
      </c>
      <c r="AW84" s="30">
        <f>+IF(OR($N84=Listas!$A$3,$N84=Listas!$A$4,$N84=Listas!$A$5,$N84=Listas!$A$6),"",K84*(1-AV84))</f>
        <v>0</v>
      </c>
      <c r="AX84" s="30">
        <f>+IF(OR($N84=Listas!$A$3,$N84=Listas!$A$4,$N84=Listas!$A$5,$N84=Listas!$A$6),"",L84*(1-AV84))</f>
        <v>0</v>
      </c>
      <c r="AY84" s="31"/>
      <c r="AZ84" s="32"/>
      <c r="BA84" s="30">
        <f>+IF(OR($N84=Listas!$A$3,$N84=Listas!$A$4,$N84=Listas!$A$5,$N84=Listas!$A$6),"",IF(AV84=0,AW84,(-PV(AY84,AZ84,,AW84,0))))</f>
        <v>0</v>
      </c>
      <c r="BB84" s="30">
        <f>+IF(OR($N84=Listas!$A$3,$N84=Listas!$A$4,$N84=Listas!$A$5,$N84=Listas!$A$6),"",IF(AV84=0,AX84,(-PV(AY84,AZ84,,AX84,0))))</f>
        <v>0</v>
      </c>
      <c r="BC84" s="33">
        <f>++IF(OR($N84=Listas!$A$3,$N84=Listas!$A$4,$N84=Listas!$A$5,$N84=Listas!$A$6),"",K84-BA84)</f>
        <v>0</v>
      </c>
      <c r="BD84" s="33">
        <f>++IF(OR($N84=Listas!$A$3,$N84=Listas!$A$4,$N84=Listas!$A$5,$N84=Listas!$A$6),"",L84-BB84)</f>
        <v>0</v>
      </c>
    </row>
    <row r="85" spans="1:56" x14ac:dyDescent="0.25">
      <c r="A85" s="13"/>
      <c r="B85" s="14"/>
      <c r="C85" s="15"/>
      <c r="D85" s="16"/>
      <c r="E85" s="16"/>
      <c r="F85" s="17"/>
      <c r="G85" s="17"/>
      <c r="H85" s="65">
        <f t="shared" si="17"/>
        <v>0</v>
      </c>
      <c r="I85" s="17"/>
      <c r="J85" s="17"/>
      <c r="K85" s="42">
        <f t="shared" si="18"/>
        <v>0</v>
      </c>
      <c r="L85" s="42">
        <f t="shared" si="18"/>
        <v>0</v>
      </c>
      <c r="M85" s="42">
        <f t="shared" si="19"/>
        <v>0</v>
      </c>
      <c r="N85" s="13"/>
      <c r="O85" s="18" t="str">
        <f>+IF(OR($N85=Listas!$A$3,$N85=Listas!$A$4,$N85=Listas!$A$5,$N85=Listas!$A$6),"N/A",IF(AND((DAYS360(C85,$C$3))&gt;90,(DAYS360(C85,$C$3))&lt;360),"SI","NO"))</f>
        <v>NO</v>
      </c>
      <c r="P85" s="19">
        <f t="shared" si="12"/>
        <v>0</v>
      </c>
      <c r="Q85" s="18" t="str">
        <f>+IF(OR($N85=Listas!$A$3,$N85=Listas!$A$4,$N85=Listas!$A$5,$N85=Listas!$A$6),"N/A",IF(AND((DAYS360(C85,$C$3))&gt;=360,(DAYS360(C85,$C$3))&lt;=1800),"SI","NO"))</f>
        <v>NO</v>
      </c>
      <c r="R85" s="19">
        <f t="shared" si="13"/>
        <v>0</v>
      </c>
      <c r="S85" s="18" t="str">
        <f>+IF(OR($N85=Listas!$A$3,$N85=Listas!$A$4,$N85=Listas!$A$5,$N85=Listas!$A$6),"N/A",IF(AND((DAYS360(C85,$C$3))&gt;1800,(DAYS360(C85,$C$3))&lt;=3600),"SI","NO"))</f>
        <v>NO</v>
      </c>
      <c r="T85" s="19">
        <f t="shared" si="14"/>
        <v>0</v>
      </c>
      <c r="U85" s="18" t="str">
        <f>+IF(OR($N85=Listas!$A$3,$N85=Listas!$A$4,$N85=Listas!$A$5,$N85=Listas!$A$6),"N/A",IF((DAYS360(C85,$C$3))&gt;3600,"SI","NO"))</f>
        <v>SI</v>
      </c>
      <c r="V85" s="20">
        <f t="shared" si="15"/>
        <v>0.21132439384930549</v>
      </c>
      <c r="W85" s="21">
        <f>+IF(OR($N85=Listas!$A$3,$N85=Listas!$A$4,$N85=Listas!$A$5,$N85=Listas!$A$6),"",P85+R85+T85+V85)</f>
        <v>0.21132439384930549</v>
      </c>
      <c r="X85" s="22"/>
      <c r="Y85" s="19">
        <f t="shared" si="16"/>
        <v>0</v>
      </c>
      <c r="Z85" s="21">
        <f>+IF(OR($N85=Listas!$A$3,$N85=Listas!$A$4,$N85=Listas!$A$5,$N85=Listas!$A$6),"",Y85)</f>
        <v>0</v>
      </c>
      <c r="AA85" s="22"/>
      <c r="AB85" s="23">
        <f>+IF(OR($N85=Listas!$A$3,$N85=Listas!$A$4,$N85=Listas!$A$5,$N85=Listas!$A$6),"",IF(AND(DAYS360(C85,$C$3)&lt;=90,AA85="NO"),0,IF(AND(DAYS360(C85,$C$3)&gt;90,AA85="NO"),$AB$7,0)))</f>
        <v>0</v>
      </c>
      <c r="AC85" s="17"/>
      <c r="AD85" s="22"/>
      <c r="AE85" s="23">
        <f>+IF(OR($N85=Listas!$A$3,$N85=Listas!$A$4,$N85=Listas!$A$5,$N85=Listas!$A$6),"",IF(AND(DAYS360(C85,$C$3)&lt;=90,AD85="SI"),0,IF(AND(DAYS360(C85,$C$3)&gt;90,AD85="SI"),$AE$7,0)))</f>
        <v>0</v>
      </c>
      <c r="AF85" s="17"/>
      <c r="AG85" s="24" t="str">
        <f t="shared" si="20"/>
        <v/>
      </c>
      <c r="AH85" s="22"/>
      <c r="AI85" s="23">
        <f>+IF(OR($N85=Listas!$A$3,$N85=Listas!$A$4,$N85=Listas!$A$5,$N85=Listas!$A$6),"",IF(AND(DAYS360(C85,$C$3)&lt;=90,AH85="SI"),0,IF(AND(DAYS360(C85,$C$3)&gt;90,AH85="SI"),$AI$7,0)))</f>
        <v>0</v>
      </c>
      <c r="AJ85" s="25">
        <f>+IF(OR($N85=Listas!$A$3,$N85=Listas!$A$4,$N85=Listas!$A$5,$N85=Listas!$A$6),"",AB85+AE85+AI85)</f>
        <v>0</v>
      </c>
      <c r="AK85" s="26" t="str">
        <f t="shared" si="21"/>
        <v/>
      </c>
      <c r="AL85" s="27" t="str">
        <f t="shared" si="22"/>
        <v/>
      </c>
      <c r="AM85" s="23">
        <f>+IF(OR($N85=Listas!$A$3,$N85=Listas!$A$4,$N85=Listas!$A$5,$N85=Listas!$A$6),"",IF(AND(DAYS360(C85,$C$3)&lt;=90,AL85="SI"),0,IF(AND(DAYS360(C85,$C$3)&gt;90,AL85="SI"),$AM$7,0)))</f>
        <v>0</v>
      </c>
      <c r="AN85" s="27" t="str">
        <f t="shared" si="23"/>
        <v/>
      </c>
      <c r="AO85" s="23">
        <f>+IF(OR($N85=Listas!$A$3,$N85=Listas!$A$4,$N85=Listas!$A$5,$N85=Listas!$A$6),"",IF(AND(DAYS360(C85,$C$3)&lt;=90,AN85="SI"),0,IF(AND(DAYS360(C85,$C$3)&gt;90,AN85="SI"),$AO$7,0)))</f>
        <v>0</v>
      </c>
      <c r="AP85" s="28">
        <f>+IF(OR($N85=Listas!$A$3,$N85=Listas!$A$4,$N85=Listas!$A$5,$N85=[1]Hoja2!$A$6),"",AM85+AO85)</f>
        <v>0</v>
      </c>
      <c r="AQ85" s="22"/>
      <c r="AR85" s="23">
        <f>+IF(OR($N85=Listas!$A$3,$N85=Listas!$A$4,$N85=Listas!$A$5,$N85=Listas!$A$6),"",IF(AND(DAYS360(C85,$C$3)&lt;=90,AQ85="SI"),0,IF(AND(DAYS360(C85,$C$3)&gt;90,AQ85="SI"),$AR$7,0)))</f>
        <v>0</v>
      </c>
      <c r="AS85" s="22"/>
      <c r="AT85" s="23">
        <f>+IF(OR($N85=Listas!$A$3,$N85=Listas!$A$4,$N85=Listas!$A$5,$N85=Listas!$A$6),"",IF(AND(DAYS360(C85,$C$3)&lt;=90,AS85="SI"),0,IF(AND(DAYS360(C85,$C$3)&gt;90,AS85="SI"),$AT$7,0)))</f>
        <v>0</v>
      </c>
      <c r="AU85" s="21">
        <f>+IF(OR($N85=Listas!$A$3,$N85=Listas!$A$4,$N85=Listas!$A$5,$N85=Listas!$A$6),"",AR85+AT85)</f>
        <v>0</v>
      </c>
      <c r="AV85" s="29">
        <f>+IF(OR($N85=Listas!$A$3,$N85=Listas!$A$4,$N85=Listas!$A$5,$N85=Listas!$A$6),"",W85+Z85+AJ85+AP85+AU85)</f>
        <v>0.21132439384930549</v>
      </c>
      <c r="AW85" s="30">
        <f>+IF(OR($N85=Listas!$A$3,$N85=Listas!$A$4,$N85=Listas!$A$5,$N85=Listas!$A$6),"",K85*(1-AV85))</f>
        <v>0</v>
      </c>
      <c r="AX85" s="30">
        <f>+IF(OR($N85=Listas!$A$3,$N85=Listas!$A$4,$N85=Listas!$A$5,$N85=Listas!$A$6),"",L85*(1-AV85))</f>
        <v>0</v>
      </c>
      <c r="AY85" s="31"/>
      <c r="AZ85" s="32"/>
      <c r="BA85" s="30">
        <f>+IF(OR($N85=Listas!$A$3,$N85=Listas!$A$4,$N85=Listas!$A$5,$N85=Listas!$A$6),"",IF(AV85=0,AW85,(-PV(AY85,AZ85,,AW85,0))))</f>
        <v>0</v>
      </c>
      <c r="BB85" s="30">
        <f>+IF(OR($N85=Listas!$A$3,$N85=Listas!$A$4,$N85=Listas!$A$5,$N85=Listas!$A$6),"",IF(AV85=0,AX85,(-PV(AY85,AZ85,,AX85,0))))</f>
        <v>0</v>
      </c>
      <c r="BC85" s="33">
        <f>++IF(OR($N85=Listas!$A$3,$N85=Listas!$A$4,$N85=Listas!$A$5,$N85=Listas!$A$6),"",K85-BA85)</f>
        <v>0</v>
      </c>
      <c r="BD85" s="33">
        <f>++IF(OR($N85=Listas!$A$3,$N85=Listas!$A$4,$N85=Listas!$A$5,$N85=Listas!$A$6),"",L85-BB85)</f>
        <v>0</v>
      </c>
    </row>
    <row r="86" spans="1:56" x14ac:dyDescent="0.25">
      <c r="A86" s="13"/>
      <c r="B86" s="14"/>
      <c r="C86" s="15"/>
      <c r="D86" s="16"/>
      <c r="E86" s="16"/>
      <c r="F86" s="17"/>
      <c r="G86" s="17"/>
      <c r="H86" s="65">
        <f t="shared" si="17"/>
        <v>0</v>
      </c>
      <c r="I86" s="17"/>
      <c r="J86" s="17"/>
      <c r="K86" s="42">
        <f t="shared" si="18"/>
        <v>0</v>
      </c>
      <c r="L86" s="42">
        <f t="shared" si="18"/>
        <v>0</v>
      </c>
      <c r="M86" s="42">
        <f t="shared" si="19"/>
        <v>0</v>
      </c>
      <c r="N86" s="13"/>
      <c r="O86" s="18" t="str">
        <f>+IF(OR($N86=Listas!$A$3,$N86=Listas!$A$4,$N86=Listas!$A$5,$N86=Listas!$A$6),"N/A",IF(AND((DAYS360(C86,$C$3))&gt;90,(DAYS360(C86,$C$3))&lt;360),"SI","NO"))</f>
        <v>NO</v>
      </c>
      <c r="P86" s="19">
        <f t="shared" si="12"/>
        <v>0</v>
      </c>
      <c r="Q86" s="18" t="str">
        <f>+IF(OR($N86=Listas!$A$3,$N86=Listas!$A$4,$N86=Listas!$A$5,$N86=Listas!$A$6),"N/A",IF(AND((DAYS360(C86,$C$3))&gt;=360,(DAYS360(C86,$C$3))&lt;=1800),"SI","NO"))</f>
        <v>NO</v>
      </c>
      <c r="R86" s="19">
        <f t="shared" si="13"/>
        <v>0</v>
      </c>
      <c r="S86" s="18" t="str">
        <f>+IF(OR($N86=Listas!$A$3,$N86=Listas!$A$4,$N86=Listas!$A$5,$N86=Listas!$A$6),"N/A",IF(AND((DAYS360(C86,$C$3))&gt;1800,(DAYS360(C86,$C$3))&lt;=3600),"SI","NO"))</f>
        <v>NO</v>
      </c>
      <c r="T86" s="19">
        <f t="shared" si="14"/>
        <v>0</v>
      </c>
      <c r="U86" s="18" t="str">
        <f>+IF(OR($N86=Listas!$A$3,$N86=Listas!$A$4,$N86=Listas!$A$5,$N86=Listas!$A$6),"N/A",IF((DAYS360(C86,$C$3))&gt;3600,"SI","NO"))</f>
        <v>SI</v>
      </c>
      <c r="V86" s="20">
        <f t="shared" si="15"/>
        <v>0.21132439384930549</v>
      </c>
      <c r="W86" s="21">
        <f>+IF(OR($N86=Listas!$A$3,$N86=Listas!$A$4,$N86=Listas!$A$5,$N86=Listas!$A$6),"",P86+R86+T86+V86)</f>
        <v>0.21132439384930549</v>
      </c>
      <c r="X86" s="22"/>
      <c r="Y86" s="19">
        <f t="shared" si="16"/>
        <v>0</v>
      </c>
      <c r="Z86" s="21">
        <f>+IF(OR($N86=Listas!$A$3,$N86=Listas!$A$4,$N86=Listas!$A$5,$N86=Listas!$A$6),"",Y86)</f>
        <v>0</v>
      </c>
      <c r="AA86" s="22"/>
      <c r="AB86" s="23">
        <f>+IF(OR($N86=Listas!$A$3,$N86=Listas!$A$4,$N86=Listas!$A$5,$N86=Listas!$A$6),"",IF(AND(DAYS360(C86,$C$3)&lt;=90,AA86="NO"),0,IF(AND(DAYS360(C86,$C$3)&gt;90,AA86="NO"),$AB$7,0)))</f>
        <v>0</v>
      </c>
      <c r="AC86" s="17"/>
      <c r="AD86" s="22"/>
      <c r="AE86" s="23">
        <f>+IF(OR($N86=Listas!$A$3,$N86=Listas!$A$4,$N86=Listas!$A$5,$N86=Listas!$A$6),"",IF(AND(DAYS360(C86,$C$3)&lt;=90,AD86="SI"),0,IF(AND(DAYS360(C86,$C$3)&gt;90,AD86="SI"),$AE$7,0)))</f>
        <v>0</v>
      </c>
      <c r="AF86" s="17"/>
      <c r="AG86" s="24" t="str">
        <f t="shared" si="20"/>
        <v/>
      </c>
      <c r="AH86" s="22"/>
      <c r="AI86" s="23">
        <f>+IF(OR($N86=Listas!$A$3,$N86=Listas!$A$4,$N86=Listas!$A$5,$N86=Listas!$A$6),"",IF(AND(DAYS360(C86,$C$3)&lt;=90,AH86="SI"),0,IF(AND(DAYS360(C86,$C$3)&gt;90,AH86="SI"),$AI$7,0)))</f>
        <v>0</v>
      </c>
      <c r="AJ86" s="25">
        <f>+IF(OR($N86=Listas!$A$3,$N86=Listas!$A$4,$N86=Listas!$A$5,$N86=Listas!$A$6),"",AB86+AE86+AI86)</f>
        <v>0</v>
      </c>
      <c r="AK86" s="26" t="str">
        <f t="shared" si="21"/>
        <v/>
      </c>
      <c r="AL86" s="27" t="str">
        <f t="shared" si="22"/>
        <v/>
      </c>
      <c r="AM86" s="23">
        <f>+IF(OR($N86=Listas!$A$3,$N86=Listas!$A$4,$N86=Listas!$A$5,$N86=Listas!$A$6),"",IF(AND(DAYS360(C86,$C$3)&lt;=90,AL86="SI"),0,IF(AND(DAYS360(C86,$C$3)&gt;90,AL86="SI"),$AM$7,0)))</f>
        <v>0</v>
      </c>
      <c r="AN86" s="27" t="str">
        <f t="shared" si="23"/>
        <v/>
      </c>
      <c r="AO86" s="23">
        <f>+IF(OR($N86=Listas!$A$3,$N86=Listas!$A$4,$N86=Listas!$A$5,$N86=Listas!$A$6),"",IF(AND(DAYS360(C86,$C$3)&lt;=90,AN86="SI"),0,IF(AND(DAYS360(C86,$C$3)&gt;90,AN86="SI"),$AO$7,0)))</f>
        <v>0</v>
      </c>
      <c r="AP86" s="28">
        <f>+IF(OR($N86=Listas!$A$3,$N86=Listas!$A$4,$N86=Listas!$A$5,$N86=[1]Hoja2!$A$6),"",AM86+AO86)</f>
        <v>0</v>
      </c>
      <c r="AQ86" s="22"/>
      <c r="AR86" s="23">
        <f>+IF(OR($N86=Listas!$A$3,$N86=Listas!$A$4,$N86=Listas!$A$5,$N86=Listas!$A$6),"",IF(AND(DAYS360(C86,$C$3)&lt;=90,AQ86="SI"),0,IF(AND(DAYS360(C86,$C$3)&gt;90,AQ86="SI"),$AR$7,0)))</f>
        <v>0</v>
      </c>
      <c r="AS86" s="22"/>
      <c r="AT86" s="23">
        <f>+IF(OR($N86=Listas!$A$3,$N86=Listas!$A$4,$N86=Listas!$A$5,$N86=Listas!$A$6),"",IF(AND(DAYS360(C86,$C$3)&lt;=90,AS86="SI"),0,IF(AND(DAYS360(C86,$C$3)&gt;90,AS86="SI"),$AT$7,0)))</f>
        <v>0</v>
      </c>
      <c r="AU86" s="21">
        <f>+IF(OR($N86=Listas!$A$3,$N86=Listas!$A$4,$N86=Listas!$A$5,$N86=Listas!$A$6),"",AR86+AT86)</f>
        <v>0</v>
      </c>
      <c r="AV86" s="29">
        <f>+IF(OR($N86=Listas!$A$3,$N86=Listas!$A$4,$N86=Listas!$A$5,$N86=Listas!$A$6),"",W86+Z86+AJ86+AP86+AU86)</f>
        <v>0.21132439384930549</v>
      </c>
      <c r="AW86" s="30">
        <f>+IF(OR($N86=Listas!$A$3,$N86=Listas!$A$4,$N86=Listas!$A$5,$N86=Listas!$A$6),"",K86*(1-AV86))</f>
        <v>0</v>
      </c>
      <c r="AX86" s="30">
        <f>+IF(OR($N86=Listas!$A$3,$N86=Listas!$A$4,$N86=Listas!$A$5,$N86=Listas!$A$6),"",L86*(1-AV86))</f>
        <v>0</v>
      </c>
      <c r="AY86" s="31"/>
      <c r="AZ86" s="32"/>
      <c r="BA86" s="30">
        <f>+IF(OR($N86=Listas!$A$3,$N86=Listas!$A$4,$N86=Listas!$A$5,$N86=Listas!$A$6),"",IF(AV86=0,AW86,(-PV(AY86,AZ86,,AW86,0))))</f>
        <v>0</v>
      </c>
      <c r="BB86" s="30">
        <f>+IF(OR($N86=Listas!$A$3,$N86=Listas!$A$4,$N86=Listas!$A$5,$N86=Listas!$A$6),"",IF(AV86=0,AX86,(-PV(AY86,AZ86,,AX86,0))))</f>
        <v>0</v>
      </c>
      <c r="BC86" s="33">
        <f>++IF(OR($N86=Listas!$A$3,$N86=Listas!$A$4,$N86=Listas!$A$5,$N86=Listas!$A$6),"",K86-BA86)</f>
        <v>0</v>
      </c>
      <c r="BD86" s="33">
        <f>++IF(OR($N86=Listas!$A$3,$N86=Listas!$A$4,$N86=Listas!$A$5,$N86=Listas!$A$6),"",L86-BB86)</f>
        <v>0</v>
      </c>
    </row>
    <row r="87" spans="1:56" x14ac:dyDescent="0.25">
      <c r="A87" s="13"/>
      <c r="B87" s="14"/>
      <c r="C87" s="15"/>
      <c r="D87" s="16"/>
      <c r="E87" s="16"/>
      <c r="F87" s="17"/>
      <c r="G87" s="17"/>
      <c r="H87" s="65">
        <f t="shared" si="17"/>
        <v>0</v>
      </c>
      <c r="I87" s="17"/>
      <c r="J87" s="17"/>
      <c r="K87" s="42">
        <f t="shared" si="18"/>
        <v>0</v>
      </c>
      <c r="L87" s="42">
        <f t="shared" si="18"/>
        <v>0</v>
      </c>
      <c r="M87" s="42">
        <f t="shared" si="19"/>
        <v>0</v>
      </c>
      <c r="N87" s="13"/>
      <c r="O87" s="18" t="str">
        <f>+IF(OR($N87=Listas!$A$3,$N87=Listas!$A$4,$N87=Listas!$A$5,$N87=Listas!$A$6),"N/A",IF(AND((DAYS360(C87,$C$3))&gt;90,(DAYS360(C87,$C$3))&lt;360),"SI","NO"))</f>
        <v>NO</v>
      </c>
      <c r="P87" s="19">
        <f t="shared" si="12"/>
        <v>0</v>
      </c>
      <c r="Q87" s="18" t="str">
        <f>+IF(OR($N87=Listas!$A$3,$N87=Listas!$A$4,$N87=Listas!$A$5,$N87=Listas!$A$6),"N/A",IF(AND((DAYS360(C87,$C$3))&gt;=360,(DAYS360(C87,$C$3))&lt;=1800),"SI","NO"))</f>
        <v>NO</v>
      </c>
      <c r="R87" s="19">
        <f t="shared" si="13"/>
        <v>0</v>
      </c>
      <c r="S87" s="18" t="str">
        <f>+IF(OR($N87=Listas!$A$3,$N87=Listas!$A$4,$N87=Listas!$A$5,$N87=Listas!$A$6),"N/A",IF(AND((DAYS360(C87,$C$3))&gt;1800,(DAYS360(C87,$C$3))&lt;=3600),"SI","NO"))</f>
        <v>NO</v>
      </c>
      <c r="T87" s="19">
        <f t="shared" si="14"/>
        <v>0</v>
      </c>
      <c r="U87" s="18" t="str">
        <f>+IF(OR($N87=Listas!$A$3,$N87=Listas!$A$4,$N87=Listas!$A$5,$N87=Listas!$A$6),"N/A",IF((DAYS360(C87,$C$3))&gt;3600,"SI","NO"))</f>
        <v>SI</v>
      </c>
      <c r="V87" s="20">
        <f t="shared" si="15"/>
        <v>0.21132439384930549</v>
      </c>
      <c r="W87" s="21">
        <f>+IF(OR($N87=Listas!$A$3,$N87=Listas!$A$4,$N87=Listas!$A$5,$N87=Listas!$A$6),"",P87+R87+T87+V87)</f>
        <v>0.21132439384930549</v>
      </c>
      <c r="X87" s="22"/>
      <c r="Y87" s="19">
        <f t="shared" si="16"/>
        <v>0</v>
      </c>
      <c r="Z87" s="21">
        <f>+IF(OR($N87=Listas!$A$3,$N87=Listas!$A$4,$N87=Listas!$A$5,$N87=Listas!$A$6),"",Y87)</f>
        <v>0</v>
      </c>
      <c r="AA87" s="22"/>
      <c r="AB87" s="23">
        <f>+IF(OR($N87=Listas!$A$3,$N87=Listas!$A$4,$N87=Listas!$A$5,$N87=Listas!$A$6),"",IF(AND(DAYS360(C87,$C$3)&lt;=90,AA87="NO"),0,IF(AND(DAYS360(C87,$C$3)&gt;90,AA87="NO"),$AB$7,0)))</f>
        <v>0</v>
      </c>
      <c r="AC87" s="17"/>
      <c r="AD87" s="22"/>
      <c r="AE87" s="23">
        <f>+IF(OR($N87=Listas!$A$3,$N87=Listas!$A$4,$N87=Listas!$A$5,$N87=Listas!$A$6),"",IF(AND(DAYS360(C87,$C$3)&lt;=90,AD87="SI"),0,IF(AND(DAYS360(C87,$C$3)&gt;90,AD87="SI"),$AE$7,0)))</f>
        <v>0</v>
      </c>
      <c r="AF87" s="17"/>
      <c r="AG87" s="24" t="str">
        <f t="shared" si="20"/>
        <v/>
      </c>
      <c r="AH87" s="22"/>
      <c r="AI87" s="23">
        <f>+IF(OR($N87=Listas!$A$3,$N87=Listas!$A$4,$N87=Listas!$A$5,$N87=Listas!$A$6),"",IF(AND(DAYS360(C87,$C$3)&lt;=90,AH87="SI"),0,IF(AND(DAYS360(C87,$C$3)&gt;90,AH87="SI"),$AI$7,0)))</f>
        <v>0</v>
      </c>
      <c r="AJ87" s="25">
        <f>+IF(OR($N87=Listas!$A$3,$N87=Listas!$A$4,$N87=Listas!$A$5,$N87=Listas!$A$6),"",AB87+AE87+AI87)</f>
        <v>0</v>
      </c>
      <c r="AK87" s="26" t="str">
        <f t="shared" si="21"/>
        <v/>
      </c>
      <c r="AL87" s="27" t="str">
        <f t="shared" si="22"/>
        <v/>
      </c>
      <c r="AM87" s="23">
        <f>+IF(OR($N87=Listas!$A$3,$N87=Listas!$A$4,$N87=Listas!$A$5,$N87=Listas!$A$6),"",IF(AND(DAYS360(C87,$C$3)&lt;=90,AL87="SI"),0,IF(AND(DAYS360(C87,$C$3)&gt;90,AL87="SI"),$AM$7,0)))</f>
        <v>0</v>
      </c>
      <c r="AN87" s="27" t="str">
        <f t="shared" si="23"/>
        <v/>
      </c>
      <c r="AO87" s="23">
        <f>+IF(OR($N87=Listas!$A$3,$N87=Listas!$A$4,$N87=Listas!$A$5,$N87=Listas!$A$6),"",IF(AND(DAYS360(C87,$C$3)&lt;=90,AN87="SI"),0,IF(AND(DAYS360(C87,$C$3)&gt;90,AN87="SI"),$AO$7,0)))</f>
        <v>0</v>
      </c>
      <c r="AP87" s="28">
        <f>+IF(OR($N87=Listas!$A$3,$N87=Listas!$A$4,$N87=Listas!$A$5,$N87=[1]Hoja2!$A$6),"",AM87+AO87)</f>
        <v>0</v>
      </c>
      <c r="AQ87" s="22"/>
      <c r="AR87" s="23">
        <f>+IF(OR($N87=Listas!$A$3,$N87=Listas!$A$4,$N87=Listas!$A$5,$N87=Listas!$A$6),"",IF(AND(DAYS360(C87,$C$3)&lt;=90,AQ87="SI"),0,IF(AND(DAYS360(C87,$C$3)&gt;90,AQ87="SI"),$AR$7,0)))</f>
        <v>0</v>
      </c>
      <c r="AS87" s="22"/>
      <c r="AT87" s="23">
        <f>+IF(OR($N87=Listas!$A$3,$N87=Listas!$A$4,$N87=Listas!$A$5,$N87=Listas!$A$6),"",IF(AND(DAYS360(C87,$C$3)&lt;=90,AS87="SI"),0,IF(AND(DAYS360(C87,$C$3)&gt;90,AS87="SI"),$AT$7,0)))</f>
        <v>0</v>
      </c>
      <c r="AU87" s="21">
        <f>+IF(OR($N87=Listas!$A$3,$N87=Listas!$A$4,$N87=Listas!$A$5,$N87=Listas!$A$6),"",AR87+AT87)</f>
        <v>0</v>
      </c>
      <c r="AV87" s="29">
        <f>+IF(OR($N87=Listas!$A$3,$N87=Listas!$A$4,$N87=Listas!$A$5,$N87=Listas!$A$6),"",W87+Z87+AJ87+AP87+AU87)</f>
        <v>0.21132439384930549</v>
      </c>
      <c r="AW87" s="30">
        <f>+IF(OR($N87=Listas!$A$3,$N87=Listas!$A$4,$N87=Listas!$A$5,$N87=Listas!$A$6),"",K87*(1-AV87))</f>
        <v>0</v>
      </c>
      <c r="AX87" s="30">
        <f>+IF(OR($N87=Listas!$A$3,$N87=Listas!$A$4,$N87=Listas!$A$5,$N87=Listas!$A$6),"",L87*(1-AV87))</f>
        <v>0</v>
      </c>
      <c r="AY87" s="31"/>
      <c r="AZ87" s="32"/>
      <c r="BA87" s="30">
        <f>+IF(OR($N87=Listas!$A$3,$N87=Listas!$A$4,$N87=Listas!$A$5,$N87=Listas!$A$6),"",IF(AV87=0,AW87,(-PV(AY87,AZ87,,AW87,0))))</f>
        <v>0</v>
      </c>
      <c r="BB87" s="30">
        <f>+IF(OR($N87=Listas!$A$3,$N87=Listas!$A$4,$N87=Listas!$A$5,$N87=Listas!$A$6),"",IF(AV87=0,AX87,(-PV(AY87,AZ87,,AX87,0))))</f>
        <v>0</v>
      </c>
      <c r="BC87" s="33">
        <f>++IF(OR($N87=Listas!$A$3,$N87=Listas!$A$4,$N87=Listas!$A$5,$N87=Listas!$A$6),"",K87-BA87)</f>
        <v>0</v>
      </c>
      <c r="BD87" s="33">
        <f>++IF(OR($N87=Listas!$A$3,$N87=Listas!$A$4,$N87=Listas!$A$5,$N87=Listas!$A$6),"",L87-BB87)</f>
        <v>0</v>
      </c>
    </row>
    <row r="88" spans="1:56" x14ac:dyDescent="0.25">
      <c r="A88" s="13"/>
      <c r="B88" s="14"/>
      <c r="C88" s="15"/>
      <c r="D88" s="16"/>
      <c r="E88" s="16"/>
      <c r="F88" s="17"/>
      <c r="G88" s="17"/>
      <c r="H88" s="65">
        <f t="shared" si="17"/>
        <v>0</v>
      </c>
      <c r="I88" s="17"/>
      <c r="J88" s="17"/>
      <c r="K88" s="42">
        <f t="shared" si="18"/>
        <v>0</v>
      </c>
      <c r="L88" s="42">
        <f t="shared" si="18"/>
        <v>0</v>
      </c>
      <c r="M88" s="42">
        <f t="shared" si="19"/>
        <v>0</v>
      </c>
      <c r="N88" s="13"/>
      <c r="O88" s="18" t="str">
        <f>+IF(OR($N88=Listas!$A$3,$N88=Listas!$A$4,$N88=Listas!$A$5,$N88=Listas!$A$6),"N/A",IF(AND((DAYS360(C88,$C$3))&gt;90,(DAYS360(C88,$C$3))&lt;360),"SI","NO"))</f>
        <v>NO</v>
      </c>
      <c r="P88" s="19">
        <f t="shared" si="12"/>
        <v>0</v>
      </c>
      <c r="Q88" s="18" t="str">
        <f>+IF(OR($N88=Listas!$A$3,$N88=Listas!$A$4,$N88=Listas!$A$5,$N88=Listas!$A$6),"N/A",IF(AND((DAYS360(C88,$C$3))&gt;=360,(DAYS360(C88,$C$3))&lt;=1800),"SI","NO"))</f>
        <v>NO</v>
      </c>
      <c r="R88" s="19">
        <f t="shared" si="13"/>
        <v>0</v>
      </c>
      <c r="S88" s="18" t="str">
        <f>+IF(OR($N88=Listas!$A$3,$N88=Listas!$A$4,$N88=Listas!$A$5,$N88=Listas!$A$6),"N/A",IF(AND((DAYS360(C88,$C$3))&gt;1800,(DAYS360(C88,$C$3))&lt;=3600),"SI","NO"))</f>
        <v>NO</v>
      </c>
      <c r="T88" s="19">
        <f t="shared" si="14"/>
        <v>0</v>
      </c>
      <c r="U88" s="18" t="str">
        <f>+IF(OR($N88=Listas!$A$3,$N88=Listas!$A$4,$N88=Listas!$A$5,$N88=Listas!$A$6),"N/A",IF((DAYS360(C88,$C$3))&gt;3600,"SI","NO"))</f>
        <v>SI</v>
      </c>
      <c r="V88" s="20">
        <f t="shared" si="15"/>
        <v>0.21132439384930549</v>
      </c>
      <c r="W88" s="21">
        <f>+IF(OR($N88=Listas!$A$3,$N88=Listas!$A$4,$N88=Listas!$A$5,$N88=Listas!$A$6),"",P88+R88+T88+V88)</f>
        <v>0.21132439384930549</v>
      </c>
      <c r="X88" s="22"/>
      <c r="Y88" s="19">
        <f t="shared" si="16"/>
        <v>0</v>
      </c>
      <c r="Z88" s="21">
        <f>+IF(OR($N88=Listas!$A$3,$N88=Listas!$A$4,$N88=Listas!$A$5,$N88=Listas!$A$6),"",Y88)</f>
        <v>0</v>
      </c>
      <c r="AA88" s="22"/>
      <c r="AB88" s="23">
        <f>+IF(OR($N88=Listas!$A$3,$N88=Listas!$A$4,$N88=Listas!$A$5,$N88=Listas!$A$6),"",IF(AND(DAYS360(C88,$C$3)&lt;=90,AA88="NO"),0,IF(AND(DAYS360(C88,$C$3)&gt;90,AA88="NO"),$AB$7,0)))</f>
        <v>0</v>
      </c>
      <c r="AC88" s="17"/>
      <c r="AD88" s="22"/>
      <c r="AE88" s="23">
        <f>+IF(OR($N88=Listas!$A$3,$N88=Listas!$A$4,$N88=Listas!$A$5,$N88=Listas!$A$6),"",IF(AND(DAYS360(C88,$C$3)&lt;=90,AD88="SI"),0,IF(AND(DAYS360(C88,$C$3)&gt;90,AD88="SI"),$AE$7,0)))</f>
        <v>0</v>
      </c>
      <c r="AF88" s="17"/>
      <c r="AG88" s="24" t="str">
        <f t="shared" si="20"/>
        <v/>
      </c>
      <c r="AH88" s="22"/>
      <c r="AI88" s="23">
        <f>+IF(OR($N88=Listas!$A$3,$N88=Listas!$A$4,$N88=Listas!$A$5,$N88=Listas!$A$6),"",IF(AND(DAYS360(C88,$C$3)&lt;=90,AH88="SI"),0,IF(AND(DAYS360(C88,$C$3)&gt;90,AH88="SI"),$AI$7,0)))</f>
        <v>0</v>
      </c>
      <c r="AJ88" s="25">
        <f>+IF(OR($N88=Listas!$A$3,$N88=Listas!$A$4,$N88=Listas!$A$5,$N88=Listas!$A$6),"",AB88+AE88+AI88)</f>
        <v>0</v>
      </c>
      <c r="AK88" s="26" t="str">
        <f t="shared" si="21"/>
        <v/>
      </c>
      <c r="AL88" s="27" t="str">
        <f t="shared" si="22"/>
        <v/>
      </c>
      <c r="AM88" s="23">
        <f>+IF(OR($N88=Listas!$A$3,$N88=Listas!$A$4,$N88=Listas!$A$5,$N88=Listas!$A$6),"",IF(AND(DAYS360(C88,$C$3)&lt;=90,AL88="SI"),0,IF(AND(DAYS360(C88,$C$3)&gt;90,AL88="SI"),$AM$7,0)))</f>
        <v>0</v>
      </c>
      <c r="AN88" s="27" t="str">
        <f t="shared" si="23"/>
        <v/>
      </c>
      <c r="AO88" s="23">
        <f>+IF(OR($N88=Listas!$A$3,$N88=Listas!$A$4,$N88=Listas!$A$5,$N88=Listas!$A$6),"",IF(AND(DAYS360(C88,$C$3)&lt;=90,AN88="SI"),0,IF(AND(DAYS360(C88,$C$3)&gt;90,AN88="SI"),$AO$7,0)))</f>
        <v>0</v>
      </c>
      <c r="AP88" s="28">
        <f>+IF(OR($N88=Listas!$A$3,$N88=Listas!$A$4,$N88=Listas!$A$5,$N88=[1]Hoja2!$A$6),"",AM88+AO88)</f>
        <v>0</v>
      </c>
      <c r="AQ88" s="22"/>
      <c r="AR88" s="23">
        <f>+IF(OR($N88=Listas!$A$3,$N88=Listas!$A$4,$N88=Listas!$A$5,$N88=Listas!$A$6),"",IF(AND(DAYS360(C88,$C$3)&lt;=90,AQ88="SI"),0,IF(AND(DAYS360(C88,$C$3)&gt;90,AQ88="SI"),$AR$7,0)))</f>
        <v>0</v>
      </c>
      <c r="AS88" s="22"/>
      <c r="AT88" s="23">
        <f>+IF(OR($N88=Listas!$A$3,$N88=Listas!$A$4,$N88=Listas!$A$5,$N88=Listas!$A$6),"",IF(AND(DAYS360(C88,$C$3)&lt;=90,AS88="SI"),0,IF(AND(DAYS360(C88,$C$3)&gt;90,AS88="SI"),$AT$7,0)))</f>
        <v>0</v>
      </c>
      <c r="AU88" s="21">
        <f>+IF(OR($N88=Listas!$A$3,$N88=Listas!$A$4,$N88=Listas!$A$5,$N88=Listas!$A$6),"",AR88+AT88)</f>
        <v>0</v>
      </c>
      <c r="AV88" s="29">
        <f>+IF(OR($N88=Listas!$A$3,$N88=Listas!$A$4,$N88=Listas!$A$5,$N88=Listas!$A$6),"",W88+Z88+AJ88+AP88+AU88)</f>
        <v>0.21132439384930549</v>
      </c>
      <c r="AW88" s="30">
        <f>+IF(OR($N88=Listas!$A$3,$N88=Listas!$A$4,$N88=Listas!$A$5,$N88=Listas!$A$6),"",K88*(1-AV88))</f>
        <v>0</v>
      </c>
      <c r="AX88" s="30">
        <f>+IF(OR($N88=Listas!$A$3,$N88=Listas!$A$4,$N88=Listas!$A$5,$N88=Listas!$A$6),"",L88*(1-AV88))</f>
        <v>0</v>
      </c>
      <c r="AY88" s="31"/>
      <c r="AZ88" s="32"/>
      <c r="BA88" s="30">
        <f>+IF(OR($N88=Listas!$A$3,$N88=Listas!$A$4,$N88=Listas!$A$5,$N88=Listas!$A$6),"",IF(AV88=0,AW88,(-PV(AY88,AZ88,,AW88,0))))</f>
        <v>0</v>
      </c>
      <c r="BB88" s="30">
        <f>+IF(OR($N88=Listas!$A$3,$N88=Listas!$A$4,$N88=Listas!$A$5,$N88=Listas!$A$6),"",IF(AV88=0,AX88,(-PV(AY88,AZ88,,AX88,0))))</f>
        <v>0</v>
      </c>
      <c r="BC88" s="33">
        <f>++IF(OR($N88=Listas!$A$3,$N88=Listas!$A$4,$N88=Listas!$A$5,$N88=Listas!$A$6),"",K88-BA88)</f>
        <v>0</v>
      </c>
      <c r="BD88" s="33">
        <f>++IF(OR($N88=Listas!$A$3,$N88=Listas!$A$4,$N88=Listas!$A$5,$N88=Listas!$A$6),"",L88-BB88)</f>
        <v>0</v>
      </c>
    </row>
    <row r="89" spans="1:56" x14ac:dyDescent="0.25">
      <c r="A89" s="13"/>
      <c r="B89" s="14"/>
      <c r="C89" s="15"/>
      <c r="D89" s="16"/>
      <c r="E89" s="16"/>
      <c r="F89" s="17"/>
      <c r="G89" s="17"/>
      <c r="H89" s="65">
        <f t="shared" si="17"/>
        <v>0</v>
      </c>
      <c r="I89" s="17"/>
      <c r="J89" s="17"/>
      <c r="K89" s="42">
        <f t="shared" si="18"/>
        <v>0</v>
      </c>
      <c r="L89" s="42">
        <f t="shared" si="18"/>
        <v>0</v>
      </c>
      <c r="M89" s="42">
        <f t="shared" si="19"/>
        <v>0</v>
      </c>
      <c r="N89" s="13"/>
      <c r="O89" s="18" t="str">
        <f>+IF(OR($N89=Listas!$A$3,$N89=Listas!$A$4,$N89=Listas!$A$5,$N89=Listas!$A$6),"N/A",IF(AND((DAYS360(C89,$C$3))&gt;90,(DAYS360(C89,$C$3))&lt;360),"SI","NO"))</f>
        <v>NO</v>
      </c>
      <c r="P89" s="19">
        <f t="shared" si="12"/>
        <v>0</v>
      </c>
      <c r="Q89" s="18" t="str">
        <f>+IF(OR($N89=Listas!$A$3,$N89=Listas!$A$4,$N89=Listas!$A$5,$N89=Listas!$A$6),"N/A",IF(AND((DAYS360(C89,$C$3))&gt;=360,(DAYS360(C89,$C$3))&lt;=1800),"SI","NO"))</f>
        <v>NO</v>
      </c>
      <c r="R89" s="19">
        <f t="shared" si="13"/>
        <v>0</v>
      </c>
      <c r="S89" s="18" t="str">
        <f>+IF(OR($N89=Listas!$A$3,$N89=Listas!$A$4,$N89=Listas!$A$5,$N89=Listas!$A$6),"N/A",IF(AND((DAYS360(C89,$C$3))&gt;1800,(DAYS360(C89,$C$3))&lt;=3600),"SI","NO"))</f>
        <v>NO</v>
      </c>
      <c r="T89" s="19">
        <f t="shared" si="14"/>
        <v>0</v>
      </c>
      <c r="U89" s="18" t="str">
        <f>+IF(OR($N89=Listas!$A$3,$N89=Listas!$A$4,$N89=Listas!$A$5,$N89=Listas!$A$6),"N/A",IF((DAYS360(C89,$C$3))&gt;3600,"SI","NO"))</f>
        <v>SI</v>
      </c>
      <c r="V89" s="20">
        <f t="shared" si="15"/>
        <v>0.21132439384930549</v>
      </c>
      <c r="W89" s="21">
        <f>+IF(OR($N89=Listas!$A$3,$N89=Listas!$A$4,$N89=Listas!$A$5,$N89=Listas!$A$6),"",P89+R89+T89+V89)</f>
        <v>0.21132439384930549</v>
      </c>
      <c r="X89" s="22"/>
      <c r="Y89" s="19">
        <f t="shared" si="16"/>
        <v>0</v>
      </c>
      <c r="Z89" s="21">
        <f>+IF(OR($N89=Listas!$A$3,$N89=Listas!$A$4,$N89=Listas!$A$5,$N89=Listas!$A$6),"",Y89)</f>
        <v>0</v>
      </c>
      <c r="AA89" s="22"/>
      <c r="AB89" s="23">
        <f>+IF(OR($N89=Listas!$A$3,$N89=Listas!$A$4,$N89=Listas!$A$5,$N89=Listas!$A$6),"",IF(AND(DAYS360(C89,$C$3)&lt;=90,AA89="NO"),0,IF(AND(DAYS360(C89,$C$3)&gt;90,AA89="NO"),$AB$7,0)))</f>
        <v>0</v>
      </c>
      <c r="AC89" s="17"/>
      <c r="AD89" s="22"/>
      <c r="AE89" s="23">
        <f>+IF(OR($N89=Listas!$A$3,$N89=Listas!$A$4,$N89=Listas!$A$5,$N89=Listas!$A$6),"",IF(AND(DAYS360(C89,$C$3)&lt;=90,AD89="SI"),0,IF(AND(DAYS360(C89,$C$3)&gt;90,AD89="SI"),$AE$7,0)))</f>
        <v>0</v>
      </c>
      <c r="AF89" s="17"/>
      <c r="AG89" s="24" t="str">
        <f t="shared" si="20"/>
        <v/>
      </c>
      <c r="AH89" s="22"/>
      <c r="AI89" s="23">
        <f>+IF(OR($N89=Listas!$A$3,$N89=Listas!$A$4,$N89=Listas!$A$5,$N89=Listas!$A$6),"",IF(AND(DAYS360(C89,$C$3)&lt;=90,AH89="SI"),0,IF(AND(DAYS360(C89,$C$3)&gt;90,AH89="SI"),$AI$7,0)))</f>
        <v>0</v>
      </c>
      <c r="AJ89" s="25">
        <f>+IF(OR($N89=Listas!$A$3,$N89=Listas!$A$4,$N89=Listas!$A$5,$N89=Listas!$A$6),"",AB89+AE89+AI89)</f>
        <v>0</v>
      </c>
      <c r="AK89" s="26" t="str">
        <f t="shared" si="21"/>
        <v/>
      </c>
      <c r="AL89" s="27" t="str">
        <f t="shared" si="22"/>
        <v/>
      </c>
      <c r="AM89" s="23">
        <f>+IF(OR($N89=Listas!$A$3,$N89=Listas!$A$4,$N89=Listas!$A$5,$N89=Listas!$A$6),"",IF(AND(DAYS360(C89,$C$3)&lt;=90,AL89="SI"),0,IF(AND(DAYS360(C89,$C$3)&gt;90,AL89="SI"),$AM$7,0)))</f>
        <v>0</v>
      </c>
      <c r="AN89" s="27" t="str">
        <f t="shared" si="23"/>
        <v/>
      </c>
      <c r="AO89" s="23">
        <f>+IF(OR($N89=Listas!$A$3,$N89=Listas!$A$4,$N89=Listas!$A$5,$N89=Listas!$A$6),"",IF(AND(DAYS360(C89,$C$3)&lt;=90,AN89="SI"),0,IF(AND(DAYS360(C89,$C$3)&gt;90,AN89="SI"),$AO$7,0)))</f>
        <v>0</v>
      </c>
      <c r="AP89" s="28">
        <f>+IF(OR($N89=Listas!$A$3,$N89=Listas!$A$4,$N89=Listas!$A$5,$N89=[1]Hoja2!$A$6),"",AM89+AO89)</f>
        <v>0</v>
      </c>
      <c r="AQ89" s="22"/>
      <c r="AR89" s="23">
        <f>+IF(OR($N89=Listas!$A$3,$N89=Listas!$A$4,$N89=Listas!$A$5,$N89=Listas!$A$6),"",IF(AND(DAYS360(C89,$C$3)&lt;=90,AQ89="SI"),0,IF(AND(DAYS360(C89,$C$3)&gt;90,AQ89="SI"),$AR$7,0)))</f>
        <v>0</v>
      </c>
      <c r="AS89" s="22"/>
      <c r="AT89" s="23">
        <f>+IF(OR($N89=Listas!$A$3,$N89=Listas!$A$4,$N89=Listas!$A$5,$N89=Listas!$A$6),"",IF(AND(DAYS360(C89,$C$3)&lt;=90,AS89="SI"),0,IF(AND(DAYS360(C89,$C$3)&gt;90,AS89="SI"),$AT$7,0)))</f>
        <v>0</v>
      </c>
      <c r="AU89" s="21">
        <f>+IF(OR($N89=Listas!$A$3,$N89=Listas!$A$4,$N89=Listas!$A$5,$N89=Listas!$A$6),"",AR89+AT89)</f>
        <v>0</v>
      </c>
      <c r="AV89" s="29">
        <f>+IF(OR($N89=Listas!$A$3,$N89=Listas!$A$4,$N89=Listas!$A$5,$N89=Listas!$A$6),"",W89+Z89+AJ89+AP89+AU89)</f>
        <v>0.21132439384930549</v>
      </c>
      <c r="AW89" s="30">
        <f>+IF(OR($N89=Listas!$A$3,$N89=Listas!$A$4,$N89=Listas!$A$5,$N89=Listas!$A$6),"",K89*(1-AV89))</f>
        <v>0</v>
      </c>
      <c r="AX89" s="30">
        <f>+IF(OR($N89=Listas!$A$3,$N89=Listas!$A$4,$N89=Listas!$A$5,$N89=Listas!$A$6),"",L89*(1-AV89))</f>
        <v>0</v>
      </c>
      <c r="AY89" s="31"/>
      <c r="AZ89" s="32"/>
      <c r="BA89" s="30">
        <f>+IF(OR($N89=Listas!$A$3,$N89=Listas!$A$4,$N89=Listas!$A$5,$N89=Listas!$A$6),"",IF(AV89=0,AW89,(-PV(AY89,AZ89,,AW89,0))))</f>
        <v>0</v>
      </c>
      <c r="BB89" s="30">
        <f>+IF(OR($N89=Listas!$A$3,$N89=Listas!$A$4,$N89=Listas!$A$5,$N89=Listas!$A$6),"",IF(AV89=0,AX89,(-PV(AY89,AZ89,,AX89,0))))</f>
        <v>0</v>
      </c>
      <c r="BC89" s="33">
        <f>++IF(OR($N89=Listas!$A$3,$N89=Listas!$A$4,$N89=Listas!$A$5,$N89=Listas!$A$6),"",K89-BA89)</f>
        <v>0</v>
      </c>
      <c r="BD89" s="33">
        <f>++IF(OR($N89=Listas!$A$3,$N89=Listas!$A$4,$N89=Listas!$A$5,$N89=Listas!$A$6),"",L89-BB89)</f>
        <v>0</v>
      </c>
    </row>
    <row r="90" spans="1:56" x14ac:dyDescent="0.25">
      <c r="A90" s="13"/>
      <c r="B90" s="14"/>
      <c r="C90" s="15"/>
      <c r="D90" s="16"/>
      <c r="E90" s="16"/>
      <c r="F90" s="17"/>
      <c r="G90" s="17"/>
      <c r="H90" s="65">
        <f t="shared" si="17"/>
        <v>0</v>
      </c>
      <c r="I90" s="17"/>
      <c r="J90" s="17"/>
      <c r="K90" s="42">
        <f t="shared" si="18"/>
        <v>0</v>
      </c>
      <c r="L90" s="42">
        <f t="shared" si="18"/>
        <v>0</v>
      </c>
      <c r="M90" s="42">
        <f t="shared" si="19"/>
        <v>0</v>
      </c>
      <c r="N90" s="13"/>
      <c r="O90" s="18" t="str">
        <f>+IF(OR($N90=Listas!$A$3,$N90=Listas!$A$4,$N90=Listas!$A$5,$N90=Listas!$A$6),"N/A",IF(AND((DAYS360(C90,$C$3))&gt;90,(DAYS360(C90,$C$3))&lt;360),"SI","NO"))</f>
        <v>NO</v>
      </c>
      <c r="P90" s="19">
        <f t="shared" si="12"/>
        <v>0</v>
      </c>
      <c r="Q90" s="18" t="str">
        <f>+IF(OR($N90=Listas!$A$3,$N90=Listas!$A$4,$N90=Listas!$A$5,$N90=Listas!$A$6),"N/A",IF(AND((DAYS360(C90,$C$3))&gt;=360,(DAYS360(C90,$C$3))&lt;=1800),"SI","NO"))</f>
        <v>NO</v>
      </c>
      <c r="R90" s="19">
        <f t="shared" si="13"/>
        <v>0</v>
      </c>
      <c r="S90" s="18" t="str">
        <f>+IF(OR($N90=Listas!$A$3,$N90=Listas!$A$4,$N90=Listas!$A$5,$N90=Listas!$A$6),"N/A",IF(AND((DAYS360(C90,$C$3))&gt;1800,(DAYS360(C90,$C$3))&lt;=3600),"SI","NO"))</f>
        <v>NO</v>
      </c>
      <c r="T90" s="19">
        <f t="shared" si="14"/>
        <v>0</v>
      </c>
      <c r="U90" s="18" t="str">
        <f>+IF(OR($N90=Listas!$A$3,$N90=Listas!$A$4,$N90=Listas!$A$5,$N90=Listas!$A$6),"N/A",IF((DAYS360(C90,$C$3))&gt;3600,"SI","NO"))</f>
        <v>SI</v>
      </c>
      <c r="V90" s="20">
        <f t="shared" si="15"/>
        <v>0.21132439384930549</v>
      </c>
      <c r="W90" s="21">
        <f>+IF(OR($N90=Listas!$A$3,$N90=Listas!$A$4,$N90=Listas!$A$5,$N90=Listas!$A$6),"",P90+R90+T90+V90)</f>
        <v>0.21132439384930549</v>
      </c>
      <c r="X90" s="22"/>
      <c r="Y90" s="19">
        <f t="shared" si="16"/>
        <v>0</v>
      </c>
      <c r="Z90" s="21">
        <f>+IF(OR($N90=Listas!$A$3,$N90=Listas!$A$4,$N90=Listas!$A$5,$N90=Listas!$A$6),"",Y90)</f>
        <v>0</v>
      </c>
      <c r="AA90" s="22"/>
      <c r="AB90" s="23">
        <f>+IF(OR($N90=Listas!$A$3,$N90=Listas!$A$4,$N90=Listas!$A$5,$N90=Listas!$A$6),"",IF(AND(DAYS360(C90,$C$3)&lt;=90,AA90="NO"),0,IF(AND(DAYS360(C90,$C$3)&gt;90,AA90="NO"),$AB$7,0)))</f>
        <v>0</v>
      </c>
      <c r="AC90" s="17"/>
      <c r="AD90" s="22"/>
      <c r="AE90" s="23">
        <f>+IF(OR($N90=Listas!$A$3,$N90=Listas!$A$4,$N90=Listas!$A$5,$N90=Listas!$A$6),"",IF(AND(DAYS360(C90,$C$3)&lt;=90,AD90="SI"),0,IF(AND(DAYS360(C90,$C$3)&gt;90,AD90="SI"),$AE$7,0)))</f>
        <v>0</v>
      </c>
      <c r="AF90" s="17"/>
      <c r="AG90" s="24" t="str">
        <f t="shared" si="20"/>
        <v/>
      </c>
      <c r="AH90" s="22"/>
      <c r="AI90" s="23">
        <f>+IF(OR($N90=Listas!$A$3,$N90=Listas!$A$4,$N90=Listas!$A$5,$N90=Listas!$A$6),"",IF(AND(DAYS360(C90,$C$3)&lt;=90,AH90="SI"),0,IF(AND(DAYS360(C90,$C$3)&gt;90,AH90="SI"),$AI$7,0)))</f>
        <v>0</v>
      </c>
      <c r="AJ90" s="25">
        <f>+IF(OR($N90=Listas!$A$3,$N90=Listas!$A$4,$N90=Listas!$A$5,$N90=Listas!$A$6),"",AB90+AE90+AI90)</f>
        <v>0</v>
      </c>
      <c r="AK90" s="26" t="str">
        <f t="shared" si="21"/>
        <v/>
      </c>
      <c r="AL90" s="27" t="str">
        <f t="shared" si="22"/>
        <v/>
      </c>
      <c r="AM90" s="23">
        <f>+IF(OR($N90=Listas!$A$3,$N90=Listas!$A$4,$N90=Listas!$A$5,$N90=Listas!$A$6),"",IF(AND(DAYS360(C90,$C$3)&lt;=90,AL90="SI"),0,IF(AND(DAYS360(C90,$C$3)&gt;90,AL90="SI"),$AM$7,0)))</f>
        <v>0</v>
      </c>
      <c r="AN90" s="27" t="str">
        <f t="shared" si="23"/>
        <v/>
      </c>
      <c r="AO90" s="23">
        <f>+IF(OR($N90=Listas!$A$3,$N90=Listas!$A$4,$N90=Listas!$A$5,$N90=Listas!$A$6),"",IF(AND(DAYS360(C90,$C$3)&lt;=90,AN90="SI"),0,IF(AND(DAYS360(C90,$C$3)&gt;90,AN90="SI"),$AO$7,0)))</f>
        <v>0</v>
      </c>
      <c r="AP90" s="28">
        <f>+IF(OR($N90=Listas!$A$3,$N90=Listas!$A$4,$N90=Listas!$A$5,$N90=[1]Hoja2!$A$6),"",AM90+AO90)</f>
        <v>0</v>
      </c>
      <c r="AQ90" s="22"/>
      <c r="AR90" s="23">
        <f>+IF(OR($N90=Listas!$A$3,$N90=Listas!$A$4,$N90=Listas!$A$5,$N90=Listas!$A$6),"",IF(AND(DAYS360(C90,$C$3)&lt;=90,AQ90="SI"),0,IF(AND(DAYS360(C90,$C$3)&gt;90,AQ90="SI"),$AR$7,0)))</f>
        <v>0</v>
      </c>
      <c r="AS90" s="22"/>
      <c r="AT90" s="23">
        <f>+IF(OR($N90=Listas!$A$3,$N90=Listas!$A$4,$N90=Listas!$A$5,$N90=Listas!$A$6),"",IF(AND(DAYS360(C90,$C$3)&lt;=90,AS90="SI"),0,IF(AND(DAYS360(C90,$C$3)&gt;90,AS90="SI"),$AT$7,0)))</f>
        <v>0</v>
      </c>
      <c r="AU90" s="21">
        <f>+IF(OR($N90=Listas!$A$3,$N90=Listas!$A$4,$N90=Listas!$A$5,$N90=Listas!$A$6),"",AR90+AT90)</f>
        <v>0</v>
      </c>
      <c r="AV90" s="29">
        <f>+IF(OR($N90=Listas!$A$3,$N90=Listas!$A$4,$N90=Listas!$A$5,$N90=Listas!$A$6),"",W90+Z90+AJ90+AP90+AU90)</f>
        <v>0.21132439384930549</v>
      </c>
      <c r="AW90" s="30">
        <f>+IF(OR($N90=Listas!$A$3,$N90=Listas!$A$4,$N90=Listas!$A$5,$N90=Listas!$A$6),"",K90*(1-AV90))</f>
        <v>0</v>
      </c>
      <c r="AX90" s="30">
        <f>+IF(OR($N90=Listas!$A$3,$N90=Listas!$A$4,$N90=Listas!$A$5,$N90=Listas!$A$6),"",L90*(1-AV90))</f>
        <v>0</v>
      </c>
      <c r="AY90" s="31"/>
      <c r="AZ90" s="32"/>
      <c r="BA90" s="30">
        <f>+IF(OR($N90=Listas!$A$3,$N90=Listas!$A$4,$N90=Listas!$A$5,$N90=Listas!$A$6),"",IF(AV90=0,AW90,(-PV(AY90,AZ90,,AW90,0))))</f>
        <v>0</v>
      </c>
      <c r="BB90" s="30">
        <f>+IF(OR($N90=Listas!$A$3,$N90=Listas!$A$4,$N90=Listas!$A$5,$N90=Listas!$A$6),"",IF(AV90=0,AX90,(-PV(AY90,AZ90,,AX90,0))))</f>
        <v>0</v>
      </c>
      <c r="BC90" s="33">
        <f>++IF(OR($N90=Listas!$A$3,$N90=Listas!$A$4,$N90=Listas!$A$5,$N90=Listas!$A$6),"",K90-BA90)</f>
        <v>0</v>
      </c>
      <c r="BD90" s="33">
        <f>++IF(OR($N90=Listas!$A$3,$N90=Listas!$A$4,$N90=Listas!$A$5,$N90=Listas!$A$6),"",L90-BB90)</f>
        <v>0</v>
      </c>
    </row>
    <row r="91" spans="1:56" x14ac:dyDescent="0.25">
      <c r="A91" s="13"/>
      <c r="B91" s="14"/>
      <c r="C91" s="15"/>
      <c r="D91" s="16"/>
      <c r="E91" s="16"/>
      <c r="F91" s="17"/>
      <c r="G91" s="17"/>
      <c r="H91" s="65">
        <f t="shared" si="17"/>
        <v>0</v>
      </c>
      <c r="I91" s="17"/>
      <c r="J91" s="17"/>
      <c r="K91" s="42">
        <f t="shared" si="18"/>
        <v>0</v>
      </c>
      <c r="L91" s="42">
        <f t="shared" si="18"/>
        <v>0</v>
      </c>
      <c r="M91" s="42">
        <f t="shared" si="19"/>
        <v>0</v>
      </c>
      <c r="N91" s="13"/>
      <c r="O91" s="18" t="str">
        <f>+IF(OR($N91=Listas!$A$3,$N91=Listas!$A$4,$N91=Listas!$A$5,$N91=Listas!$A$6),"N/A",IF(AND((DAYS360(C91,$C$3))&gt;90,(DAYS360(C91,$C$3))&lt;360),"SI","NO"))</f>
        <v>NO</v>
      </c>
      <c r="P91" s="19">
        <f t="shared" si="12"/>
        <v>0</v>
      </c>
      <c r="Q91" s="18" t="str">
        <f>+IF(OR($N91=Listas!$A$3,$N91=Listas!$A$4,$N91=Listas!$A$5,$N91=Listas!$A$6),"N/A",IF(AND((DAYS360(C91,$C$3))&gt;=360,(DAYS360(C91,$C$3))&lt;=1800),"SI","NO"))</f>
        <v>NO</v>
      </c>
      <c r="R91" s="19">
        <f t="shared" si="13"/>
        <v>0</v>
      </c>
      <c r="S91" s="18" t="str">
        <f>+IF(OR($N91=Listas!$A$3,$N91=Listas!$A$4,$N91=Listas!$A$5,$N91=Listas!$A$6),"N/A",IF(AND((DAYS360(C91,$C$3))&gt;1800,(DAYS360(C91,$C$3))&lt;=3600),"SI","NO"))</f>
        <v>NO</v>
      </c>
      <c r="T91" s="19">
        <f t="shared" si="14"/>
        <v>0</v>
      </c>
      <c r="U91" s="18" t="str">
        <f>+IF(OR($N91=Listas!$A$3,$N91=Listas!$A$4,$N91=Listas!$A$5,$N91=Listas!$A$6),"N/A",IF((DAYS360(C91,$C$3))&gt;3600,"SI","NO"))</f>
        <v>SI</v>
      </c>
      <c r="V91" s="20">
        <f t="shared" si="15"/>
        <v>0.21132439384930549</v>
      </c>
      <c r="W91" s="21">
        <f>+IF(OR($N91=Listas!$A$3,$N91=Listas!$A$4,$N91=Listas!$A$5,$N91=Listas!$A$6),"",P91+R91+T91+V91)</f>
        <v>0.21132439384930549</v>
      </c>
      <c r="X91" s="22"/>
      <c r="Y91" s="19">
        <f t="shared" si="16"/>
        <v>0</v>
      </c>
      <c r="Z91" s="21">
        <f>+IF(OR($N91=Listas!$A$3,$N91=Listas!$A$4,$N91=Listas!$A$5,$N91=Listas!$A$6),"",Y91)</f>
        <v>0</v>
      </c>
      <c r="AA91" s="22"/>
      <c r="AB91" s="23">
        <f>+IF(OR($N91=Listas!$A$3,$N91=Listas!$A$4,$N91=Listas!$A$5,$N91=Listas!$A$6),"",IF(AND(DAYS360(C91,$C$3)&lt;=90,AA91="NO"),0,IF(AND(DAYS360(C91,$C$3)&gt;90,AA91="NO"),$AB$7,0)))</f>
        <v>0</v>
      </c>
      <c r="AC91" s="17"/>
      <c r="AD91" s="22"/>
      <c r="AE91" s="23">
        <f>+IF(OR($N91=Listas!$A$3,$N91=Listas!$A$4,$N91=Listas!$A$5,$N91=Listas!$A$6),"",IF(AND(DAYS360(C91,$C$3)&lt;=90,AD91="SI"),0,IF(AND(DAYS360(C91,$C$3)&gt;90,AD91="SI"),$AE$7,0)))</f>
        <v>0</v>
      </c>
      <c r="AF91" s="17"/>
      <c r="AG91" s="24" t="str">
        <f t="shared" si="20"/>
        <v/>
      </c>
      <c r="AH91" s="22"/>
      <c r="AI91" s="23">
        <f>+IF(OR($N91=Listas!$A$3,$N91=Listas!$A$4,$N91=Listas!$A$5,$N91=Listas!$A$6),"",IF(AND(DAYS360(C91,$C$3)&lt;=90,AH91="SI"),0,IF(AND(DAYS360(C91,$C$3)&gt;90,AH91="SI"),$AI$7,0)))</f>
        <v>0</v>
      </c>
      <c r="AJ91" s="25">
        <f>+IF(OR($N91=Listas!$A$3,$N91=Listas!$A$4,$N91=Listas!$A$5,$N91=Listas!$A$6),"",AB91+AE91+AI91)</f>
        <v>0</v>
      </c>
      <c r="AK91" s="26" t="str">
        <f t="shared" si="21"/>
        <v/>
      </c>
      <c r="AL91" s="27" t="str">
        <f t="shared" si="22"/>
        <v/>
      </c>
      <c r="AM91" s="23">
        <f>+IF(OR($N91=Listas!$A$3,$N91=Listas!$A$4,$N91=Listas!$A$5,$N91=Listas!$A$6),"",IF(AND(DAYS360(C91,$C$3)&lt;=90,AL91="SI"),0,IF(AND(DAYS360(C91,$C$3)&gt;90,AL91="SI"),$AM$7,0)))</f>
        <v>0</v>
      </c>
      <c r="AN91" s="27" t="str">
        <f t="shared" si="23"/>
        <v/>
      </c>
      <c r="AO91" s="23">
        <f>+IF(OR($N91=Listas!$A$3,$N91=Listas!$A$4,$N91=Listas!$A$5,$N91=Listas!$A$6),"",IF(AND(DAYS360(C91,$C$3)&lt;=90,AN91="SI"),0,IF(AND(DAYS360(C91,$C$3)&gt;90,AN91="SI"),$AO$7,0)))</f>
        <v>0</v>
      </c>
      <c r="AP91" s="28">
        <f>+IF(OR($N91=Listas!$A$3,$N91=Listas!$A$4,$N91=Listas!$A$5,$N91=[1]Hoja2!$A$6),"",AM91+AO91)</f>
        <v>0</v>
      </c>
      <c r="AQ91" s="22"/>
      <c r="AR91" s="23">
        <f>+IF(OR($N91=Listas!$A$3,$N91=Listas!$A$4,$N91=Listas!$A$5,$N91=Listas!$A$6),"",IF(AND(DAYS360(C91,$C$3)&lt;=90,AQ91="SI"),0,IF(AND(DAYS360(C91,$C$3)&gt;90,AQ91="SI"),$AR$7,0)))</f>
        <v>0</v>
      </c>
      <c r="AS91" s="22"/>
      <c r="AT91" s="23">
        <f>+IF(OR($N91=Listas!$A$3,$N91=Listas!$A$4,$N91=Listas!$A$5,$N91=Listas!$A$6),"",IF(AND(DAYS360(C91,$C$3)&lt;=90,AS91="SI"),0,IF(AND(DAYS360(C91,$C$3)&gt;90,AS91="SI"),$AT$7,0)))</f>
        <v>0</v>
      </c>
      <c r="AU91" s="21">
        <f>+IF(OR($N91=Listas!$A$3,$N91=Listas!$A$4,$N91=Listas!$A$5,$N91=Listas!$A$6),"",AR91+AT91)</f>
        <v>0</v>
      </c>
      <c r="AV91" s="29">
        <f>+IF(OR($N91=Listas!$A$3,$N91=Listas!$A$4,$N91=Listas!$A$5,$N91=Listas!$A$6),"",W91+Z91+AJ91+AP91+AU91)</f>
        <v>0.21132439384930549</v>
      </c>
      <c r="AW91" s="30">
        <f>+IF(OR($N91=Listas!$A$3,$N91=Listas!$A$4,$N91=Listas!$A$5,$N91=Listas!$A$6),"",K91*(1-AV91))</f>
        <v>0</v>
      </c>
      <c r="AX91" s="30">
        <f>+IF(OR($N91=Listas!$A$3,$N91=Listas!$A$4,$N91=Listas!$A$5,$N91=Listas!$A$6),"",L91*(1-AV91))</f>
        <v>0</v>
      </c>
      <c r="AY91" s="31"/>
      <c r="AZ91" s="32"/>
      <c r="BA91" s="30">
        <f>+IF(OR($N91=Listas!$A$3,$N91=Listas!$A$4,$N91=Listas!$A$5,$N91=Listas!$A$6),"",IF(AV91=0,AW91,(-PV(AY91,AZ91,,AW91,0))))</f>
        <v>0</v>
      </c>
      <c r="BB91" s="30">
        <f>+IF(OR($N91=Listas!$A$3,$N91=Listas!$A$4,$N91=Listas!$A$5,$N91=Listas!$A$6),"",IF(AV91=0,AX91,(-PV(AY91,AZ91,,AX91,0))))</f>
        <v>0</v>
      </c>
      <c r="BC91" s="33">
        <f>++IF(OR($N91=Listas!$A$3,$N91=Listas!$A$4,$N91=Listas!$A$5,$N91=Listas!$A$6),"",K91-BA91)</f>
        <v>0</v>
      </c>
      <c r="BD91" s="33">
        <f>++IF(OR($N91=Listas!$A$3,$N91=Listas!$A$4,$N91=Listas!$A$5,$N91=Listas!$A$6),"",L91-BB91)</f>
        <v>0</v>
      </c>
    </row>
    <row r="92" spans="1:56" x14ac:dyDescent="0.25">
      <c r="A92" s="13"/>
      <c r="B92" s="14"/>
      <c r="C92" s="15"/>
      <c r="D92" s="16"/>
      <c r="E92" s="16"/>
      <c r="F92" s="17"/>
      <c r="G92" s="17"/>
      <c r="H92" s="65">
        <f t="shared" si="17"/>
        <v>0</v>
      </c>
      <c r="I92" s="17"/>
      <c r="J92" s="17"/>
      <c r="K92" s="42">
        <f t="shared" si="18"/>
        <v>0</v>
      </c>
      <c r="L92" s="42">
        <f t="shared" si="18"/>
        <v>0</v>
      </c>
      <c r="M92" s="42">
        <f t="shared" si="19"/>
        <v>0</v>
      </c>
      <c r="N92" s="13"/>
      <c r="O92" s="18" t="str">
        <f>+IF(OR($N92=Listas!$A$3,$N92=Listas!$A$4,$N92=Listas!$A$5,$N92=Listas!$A$6),"N/A",IF(AND((DAYS360(C92,$C$3))&gt;90,(DAYS360(C92,$C$3))&lt;360),"SI","NO"))</f>
        <v>NO</v>
      </c>
      <c r="P92" s="19">
        <f t="shared" si="12"/>
        <v>0</v>
      </c>
      <c r="Q92" s="18" t="str">
        <f>+IF(OR($N92=Listas!$A$3,$N92=Listas!$A$4,$N92=Listas!$A$5,$N92=Listas!$A$6),"N/A",IF(AND((DAYS360(C92,$C$3))&gt;=360,(DAYS360(C92,$C$3))&lt;=1800),"SI","NO"))</f>
        <v>NO</v>
      </c>
      <c r="R92" s="19">
        <f t="shared" si="13"/>
        <v>0</v>
      </c>
      <c r="S92" s="18" t="str">
        <f>+IF(OR($N92=Listas!$A$3,$N92=Listas!$A$4,$N92=Listas!$A$5,$N92=Listas!$A$6),"N/A",IF(AND((DAYS360(C92,$C$3))&gt;1800,(DAYS360(C92,$C$3))&lt;=3600),"SI","NO"))</f>
        <v>NO</v>
      </c>
      <c r="T92" s="19">
        <f t="shared" si="14"/>
        <v>0</v>
      </c>
      <c r="U92" s="18" t="str">
        <f>+IF(OR($N92=Listas!$A$3,$N92=Listas!$A$4,$N92=Listas!$A$5,$N92=Listas!$A$6),"N/A",IF((DAYS360(C92,$C$3))&gt;3600,"SI","NO"))</f>
        <v>SI</v>
      </c>
      <c r="V92" s="20">
        <f t="shared" si="15"/>
        <v>0.21132439384930549</v>
      </c>
      <c r="W92" s="21">
        <f>+IF(OR($N92=Listas!$A$3,$N92=Listas!$A$4,$N92=Listas!$A$5,$N92=Listas!$A$6),"",P92+R92+T92+V92)</f>
        <v>0.21132439384930549</v>
      </c>
      <c r="X92" s="22"/>
      <c r="Y92" s="19">
        <f t="shared" si="16"/>
        <v>0</v>
      </c>
      <c r="Z92" s="21">
        <f>+IF(OR($N92=Listas!$A$3,$N92=Listas!$A$4,$N92=Listas!$A$5,$N92=Listas!$A$6),"",Y92)</f>
        <v>0</v>
      </c>
      <c r="AA92" s="22"/>
      <c r="AB92" s="23">
        <f>+IF(OR($N92=Listas!$A$3,$N92=Listas!$A$4,$N92=Listas!$A$5,$N92=Listas!$A$6),"",IF(AND(DAYS360(C92,$C$3)&lt;=90,AA92="NO"),0,IF(AND(DAYS360(C92,$C$3)&gt;90,AA92="NO"),$AB$7,0)))</f>
        <v>0</v>
      </c>
      <c r="AC92" s="17"/>
      <c r="AD92" s="22"/>
      <c r="AE92" s="23">
        <f>+IF(OR($N92=Listas!$A$3,$N92=Listas!$A$4,$N92=Listas!$A$5,$N92=Listas!$A$6),"",IF(AND(DAYS360(C92,$C$3)&lt;=90,AD92="SI"),0,IF(AND(DAYS360(C92,$C$3)&gt;90,AD92="SI"),$AE$7,0)))</f>
        <v>0</v>
      </c>
      <c r="AF92" s="17"/>
      <c r="AG92" s="24" t="str">
        <f t="shared" si="20"/>
        <v/>
      </c>
      <c r="AH92" s="22"/>
      <c r="AI92" s="23">
        <f>+IF(OR($N92=Listas!$A$3,$N92=Listas!$A$4,$N92=Listas!$A$5,$N92=Listas!$A$6),"",IF(AND(DAYS360(C92,$C$3)&lt;=90,AH92="SI"),0,IF(AND(DAYS360(C92,$C$3)&gt;90,AH92="SI"),$AI$7,0)))</f>
        <v>0</v>
      </c>
      <c r="AJ92" s="25">
        <f>+IF(OR($N92=Listas!$A$3,$N92=Listas!$A$4,$N92=Listas!$A$5,$N92=Listas!$A$6),"",AB92+AE92+AI92)</f>
        <v>0</v>
      </c>
      <c r="AK92" s="26" t="str">
        <f t="shared" si="21"/>
        <v/>
      </c>
      <c r="AL92" s="27" t="str">
        <f t="shared" si="22"/>
        <v/>
      </c>
      <c r="AM92" s="23">
        <f>+IF(OR($N92=Listas!$A$3,$N92=Listas!$A$4,$N92=Listas!$A$5,$N92=Listas!$A$6),"",IF(AND(DAYS360(C92,$C$3)&lt;=90,AL92="SI"),0,IF(AND(DAYS360(C92,$C$3)&gt;90,AL92="SI"),$AM$7,0)))</f>
        <v>0</v>
      </c>
      <c r="AN92" s="27" t="str">
        <f t="shared" si="23"/>
        <v/>
      </c>
      <c r="AO92" s="23">
        <f>+IF(OR($N92=Listas!$A$3,$N92=Listas!$A$4,$N92=Listas!$A$5,$N92=Listas!$A$6),"",IF(AND(DAYS360(C92,$C$3)&lt;=90,AN92="SI"),0,IF(AND(DAYS360(C92,$C$3)&gt;90,AN92="SI"),$AO$7,0)))</f>
        <v>0</v>
      </c>
      <c r="AP92" s="28">
        <f>+IF(OR($N92=Listas!$A$3,$N92=Listas!$A$4,$N92=Listas!$A$5,$N92=[1]Hoja2!$A$6),"",AM92+AO92)</f>
        <v>0</v>
      </c>
      <c r="AQ92" s="22"/>
      <c r="AR92" s="23">
        <f>+IF(OR($N92=Listas!$A$3,$N92=Listas!$A$4,$N92=Listas!$A$5,$N92=Listas!$A$6),"",IF(AND(DAYS360(C92,$C$3)&lt;=90,AQ92="SI"),0,IF(AND(DAYS360(C92,$C$3)&gt;90,AQ92="SI"),$AR$7,0)))</f>
        <v>0</v>
      </c>
      <c r="AS92" s="22"/>
      <c r="AT92" s="23">
        <f>+IF(OR($N92=Listas!$A$3,$N92=Listas!$A$4,$N92=Listas!$A$5,$N92=Listas!$A$6),"",IF(AND(DAYS360(C92,$C$3)&lt;=90,AS92="SI"),0,IF(AND(DAYS360(C92,$C$3)&gt;90,AS92="SI"),$AT$7,0)))</f>
        <v>0</v>
      </c>
      <c r="AU92" s="21">
        <f>+IF(OR($N92=Listas!$A$3,$N92=Listas!$A$4,$N92=Listas!$A$5,$N92=Listas!$A$6),"",AR92+AT92)</f>
        <v>0</v>
      </c>
      <c r="AV92" s="29">
        <f>+IF(OR($N92=Listas!$A$3,$N92=Listas!$A$4,$N92=Listas!$A$5,$N92=Listas!$A$6),"",W92+Z92+AJ92+AP92+AU92)</f>
        <v>0.21132439384930549</v>
      </c>
      <c r="AW92" s="30">
        <f>+IF(OR($N92=Listas!$A$3,$N92=Listas!$A$4,$N92=Listas!$A$5,$N92=Listas!$A$6),"",K92*(1-AV92))</f>
        <v>0</v>
      </c>
      <c r="AX92" s="30">
        <f>+IF(OR($N92=Listas!$A$3,$N92=Listas!$A$4,$N92=Listas!$A$5,$N92=Listas!$A$6),"",L92*(1-AV92))</f>
        <v>0</v>
      </c>
      <c r="AY92" s="31"/>
      <c r="AZ92" s="32"/>
      <c r="BA92" s="30">
        <f>+IF(OR($N92=Listas!$A$3,$N92=Listas!$A$4,$N92=Listas!$A$5,$N92=Listas!$A$6),"",IF(AV92=0,AW92,(-PV(AY92,AZ92,,AW92,0))))</f>
        <v>0</v>
      </c>
      <c r="BB92" s="30">
        <f>+IF(OR($N92=Listas!$A$3,$N92=Listas!$A$4,$N92=Listas!$A$5,$N92=Listas!$A$6),"",IF(AV92=0,AX92,(-PV(AY92,AZ92,,AX92,0))))</f>
        <v>0</v>
      </c>
      <c r="BC92" s="33">
        <f>++IF(OR($N92=Listas!$A$3,$N92=Listas!$A$4,$N92=Listas!$A$5,$N92=Listas!$A$6),"",K92-BA92)</f>
        <v>0</v>
      </c>
      <c r="BD92" s="33">
        <f>++IF(OR($N92=Listas!$A$3,$N92=Listas!$A$4,$N92=Listas!$A$5,$N92=Listas!$A$6),"",L92-BB92)</f>
        <v>0</v>
      </c>
    </row>
    <row r="93" spans="1:56" x14ac:dyDescent="0.25">
      <c r="A93" s="13"/>
      <c r="B93" s="14"/>
      <c r="C93" s="15"/>
      <c r="D93" s="16"/>
      <c r="E93" s="16"/>
      <c r="F93" s="17"/>
      <c r="G93" s="17"/>
      <c r="H93" s="65">
        <f t="shared" si="17"/>
        <v>0</v>
      </c>
      <c r="I93" s="17"/>
      <c r="J93" s="17"/>
      <c r="K93" s="42">
        <f t="shared" si="18"/>
        <v>0</v>
      </c>
      <c r="L93" s="42">
        <f t="shared" si="18"/>
        <v>0</v>
      </c>
      <c r="M93" s="42">
        <f t="shared" si="19"/>
        <v>0</v>
      </c>
      <c r="N93" s="13"/>
      <c r="O93" s="18" t="str">
        <f>+IF(OR($N93=Listas!$A$3,$N93=Listas!$A$4,$N93=Listas!$A$5,$N93=Listas!$A$6),"N/A",IF(AND((DAYS360(C93,$C$3))&gt;90,(DAYS360(C93,$C$3))&lt;360),"SI","NO"))</f>
        <v>NO</v>
      </c>
      <c r="P93" s="19">
        <f t="shared" si="12"/>
        <v>0</v>
      </c>
      <c r="Q93" s="18" t="str">
        <f>+IF(OR($N93=Listas!$A$3,$N93=Listas!$A$4,$N93=Listas!$A$5,$N93=Listas!$A$6),"N/A",IF(AND((DAYS360(C93,$C$3))&gt;=360,(DAYS360(C93,$C$3))&lt;=1800),"SI","NO"))</f>
        <v>NO</v>
      </c>
      <c r="R93" s="19">
        <f t="shared" si="13"/>
        <v>0</v>
      </c>
      <c r="S93" s="18" t="str">
        <f>+IF(OR($N93=Listas!$A$3,$N93=Listas!$A$4,$N93=Listas!$A$5,$N93=Listas!$A$6),"N/A",IF(AND((DAYS360(C93,$C$3))&gt;1800,(DAYS360(C93,$C$3))&lt;=3600),"SI","NO"))</f>
        <v>NO</v>
      </c>
      <c r="T93" s="19">
        <f t="shared" si="14"/>
        <v>0</v>
      </c>
      <c r="U93" s="18" t="str">
        <f>+IF(OR($N93=Listas!$A$3,$N93=Listas!$A$4,$N93=Listas!$A$5,$N93=Listas!$A$6),"N/A",IF((DAYS360(C93,$C$3))&gt;3600,"SI","NO"))</f>
        <v>SI</v>
      </c>
      <c r="V93" s="20">
        <f t="shared" si="15"/>
        <v>0.21132439384930549</v>
      </c>
      <c r="W93" s="21">
        <f>+IF(OR($N93=Listas!$A$3,$N93=Listas!$A$4,$N93=Listas!$A$5,$N93=Listas!$A$6),"",P93+R93+T93+V93)</f>
        <v>0.21132439384930549</v>
      </c>
      <c r="X93" s="22"/>
      <c r="Y93" s="19">
        <f t="shared" si="16"/>
        <v>0</v>
      </c>
      <c r="Z93" s="21">
        <f>+IF(OR($N93=Listas!$A$3,$N93=Listas!$A$4,$N93=Listas!$A$5,$N93=Listas!$A$6),"",Y93)</f>
        <v>0</v>
      </c>
      <c r="AA93" s="22"/>
      <c r="AB93" s="23">
        <f>+IF(OR($N93=Listas!$A$3,$N93=Listas!$A$4,$N93=Listas!$A$5,$N93=Listas!$A$6),"",IF(AND(DAYS360(C93,$C$3)&lt;=90,AA93="NO"),0,IF(AND(DAYS360(C93,$C$3)&gt;90,AA93="NO"),$AB$7,0)))</f>
        <v>0</v>
      </c>
      <c r="AC93" s="17"/>
      <c r="AD93" s="22"/>
      <c r="AE93" s="23">
        <f>+IF(OR($N93=Listas!$A$3,$N93=Listas!$A$4,$N93=Listas!$A$5,$N93=Listas!$A$6),"",IF(AND(DAYS360(C93,$C$3)&lt;=90,AD93="SI"),0,IF(AND(DAYS360(C93,$C$3)&gt;90,AD93="SI"),$AE$7,0)))</f>
        <v>0</v>
      </c>
      <c r="AF93" s="17"/>
      <c r="AG93" s="24" t="str">
        <f t="shared" si="20"/>
        <v/>
      </c>
      <c r="AH93" s="22"/>
      <c r="AI93" s="23">
        <f>+IF(OR($N93=Listas!$A$3,$N93=Listas!$A$4,$N93=Listas!$A$5,$N93=Listas!$A$6),"",IF(AND(DAYS360(C93,$C$3)&lt;=90,AH93="SI"),0,IF(AND(DAYS360(C93,$C$3)&gt;90,AH93="SI"),$AI$7,0)))</f>
        <v>0</v>
      </c>
      <c r="AJ93" s="25">
        <f>+IF(OR($N93=Listas!$A$3,$N93=Listas!$A$4,$N93=Listas!$A$5,$N93=Listas!$A$6),"",AB93+AE93+AI93)</f>
        <v>0</v>
      </c>
      <c r="AK93" s="26" t="str">
        <f t="shared" si="21"/>
        <v/>
      </c>
      <c r="AL93" s="27" t="str">
        <f t="shared" si="22"/>
        <v/>
      </c>
      <c r="AM93" s="23">
        <f>+IF(OR($N93=Listas!$A$3,$N93=Listas!$A$4,$N93=Listas!$A$5,$N93=Listas!$A$6),"",IF(AND(DAYS360(C93,$C$3)&lt;=90,AL93="SI"),0,IF(AND(DAYS360(C93,$C$3)&gt;90,AL93="SI"),$AM$7,0)))</f>
        <v>0</v>
      </c>
      <c r="AN93" s="27" t="str">
        <f t="shared" si="23"/>
        <v/>
      </c>
      <c r="AO93" s="23">
        <f>+IF(OR($N93=Listas!$A$3,$N93=Listas!$A$4,$N93=Listas!$A$5,$N93=Listas!$A$6),"",IF(AND(DAYS360(C93,$C$3)&lt;=90,AN93="SI"),0,IF(AND(DAYS360(C93,$C$3)&gt;90,AN93="SI"),$AO$7,0)))</f>
        <v>0</v>
      </c>
      <c r="AP93" s="28">
        <f>+IF(OR($N93=Listas!$A$3,$N93=Listas!$A$4,$N93=Listas!$A$5,$N93=[1]Hoja2!$A$6),"",AM93+AO93)</f>
        <v>0</v>
      </c>
      <c r="AQ93" s="22"/>
      <c r="AR93" s="23">
        <f>+IF(OR($N93=Listas!$A$3,$N93=Listas!$A$4,$N93=Listas!$A$5,$N93=Listas!$A$6),"",IF(AND(DAYS360(C93,$C$3)&lt;=90,AQ93="SI"),0,IF(AND(DAYS360(C93,$C$3)&gt;90,AQ93="SI"),$AR$7,0)))</f>
        <v>0</v>
      </c>
      <c r="AS93" s="22"/>
      <c r="AT93" s="23">
        <f>+IF(OR($N93=Listas!$A$3,$N93=Listas!$A$4,$N93=Listas!$A$5,$N93=Listas!$A$6),"",IF(AND(DAYS360(C93,$C$3)&lt;=90,AS93="SI"),0,IF(AND(DAYS360(C93,$C$3)&gt;90,AS93="SI"),$AT$7,0)))</f>
        <v>0</v>
      </c>
      <c r="AU93" s="21">
        <f>+IF(OR($N93=Listas!$A$3,$N93=Listas!$A$4,$N93=Listas!$A$5,$N93=Listas!$A$6),"",AR93+AT93)</f>
        <v>0</v>
      </c>
      <c r="AV93" s="29">
        <f>+IF(OR($N93=Listas!$A$3,$N93=Listas!$A$4,$N93=Listas!$A$5,$N93=Listas!$A$6),"",W93+Z93+AJ93+AP93+AU93)</f>
        <v>0.21132439384930549</v>
      </c>
      <c r="AW93" s="30">
        <f>+IF(OR($N93=Listas!$A$3,$N93=Listas!$A$4,$N93=Listas!$A$5,$N93=Listas!$A$6),"",K93*(1-AV93))</f>
        <v>0</v>
      </c>
      <c r="AX93" s="30">
        <f>+IF(OR($N93=Listas!$A$3,$N93=Listas!$A$4,$N93=Listas!$A$5,$N93=Listas!$A$6),"",L93*(1-AV93))</f>
        <v>0</v>
      </c>
      <c r="AY93" s="31"/>
      <c r="AZ93" s="32"/>
      <c r="BA93" s="30">
        <f>+IF(OR($N93=Listas!$A$3,$N93=Listas!$A$4,$N93=Listas!$A$5,$N93=Listas!$A$6),"",IF(AV93=0,AW93,(-PV(AY93,AZ93,,AW93,0))))</f>
        <v>0</v>
      </c>
      <c r="BB93" s="30">
        <f>+IF(OR($N93=Listas!$A$3,$N93=Listas!$A$4,$N93=Listas!$A$5,$N93=Listas!$A$6),"",IF(AV93=0,AX93,(-PV(AY93,AZ93,,AX93,0))))</f>
        <v>0</v>
      </c>
      <c r="BC93" s="33">
        <f>++IF(OR($N93=Listas!$A$3,$N93=Listas!$A$4,$N93=Listas!$A$5,$N93=Listas!$A$6),"",K93-BA93)</f>
        <v>0</v>
      </c>
      <c r="BD93" s="33">
        <f>++IF(OR($N93=Listas!$A$3,$N93=Listas!$A$4,$N93=Listas!$A$5,$N93=Listas!$A$6),"",L93-BB93)</f>
        <v>0</v>
      </c>
    </row>
    <row r="94" spans="1:56" x14ac:dyDescent="0.25">
      <c r="A94" s="13"/>
      <c r="B94" s="14"/>
      <c r="C94" s="15"/>
      <c r="D94" s="16"/>
      <c r="E94" s="16"/>
      <c r="F94" s="17"/>
      <c r="G94" s="17"/>
      <c r="H94" s="65">
        <f t="shared" si="17"/>
        <v>0</v>
      </c>
      <c r="I94" s="17"/>
      <c r="J94" s="17"/>
      <c r="K94" s="42">
        <f t="shared" si="18"/>
        <v>0</v>
      </c>
      <c r="L94" s="42">
        <f t="shared" si="18"/>
        <v>0</v>
      </c>
      <c r="M94" s="42">
        <f t="shared" si="19"/>
        <v>0</v>
      </c>
      <c r="N94" s="13"/>
      <c r="O94" s="18" t="str">
        <f>+IF(OR($N94=Listas!$A$3,$N94=Listas!$A$4,$N94=Listas!$A$5,$N94=Listas!$A$6),"N/A",IF(AND((DAYS360(C94,$C$3))&gt;90,(DAYS360(C94,$C$3))&lt;360),"SI","NO"))</f>
        <v>NO</v>
      </c>
      <c r="P94" s="19">
        <f t="shared" si="12"/>
        <v>0</v>
      </c>
      <c r="Q94" s="18" t="str">
        <f>+IF(OR($N94=Listas!$A$3,$N94=Listas!$A$4,$N94=Listas!$A$5,$N94=Listas!$A$6),"N/A",IF(AND((DAYS360(C94,$C$3))&gt;=360,(DAYS360(C94,$C$3))&lt;=1800),"SI","NO"))</f>
        <v>NO</v>
      </c>
      <c r="R94" s="19">
        <f t="shared" si="13"/>
        <v>0</v>
      </c>
      <c r="S94" s="18" t="str">
        <f>+IF(OR($N94=Listas!$A$3,$N94=Listas!$A$4,$N94=Listas!$A$5,$N94=Listas!$A$6),"N/A",IF(AND((DAYS360(C94,$C$3))&gt;1800,(DAYS360(C94,$C$3))&lt;=3600),"SI","NO"))</f>
        <v>NO</v>
      </c>
      <c r="T94" s="19">
        <f t="shared" si="14"/>
        <v>0</v>
      </c>
      <c r="U94" s="18" t="str">
        <f>+IF(OR($N94=Listas!$A$3,$N94=Listas!$A$4,$N94=Listas!$A$5,$N94=Listas!$A$6),"N/A",IF((DAYS360(C94,$C$3))&gt;3600,"SI","NO"))</f>
        <v>SI</v>
      </c>
      <c r="V94" s="20">
        <f t="shared" si="15"/>
        <v>0.21132439384930549</v>
      </c>
      <c r="W94" s="21">
        <f>+IF(OR($N94=Listas!$A$3,$N94=Listas!$A$4,$N94=Listas!$A$5,$N94=Listas!$A$6),"",P94+R94+T94+V94)</f>
        <v>0.21132439384930549</v>
      </c>
      <c r="X94" s="22"/>
      <c r="Y94" s="19">
        <f t="shared" si="16"/>
        <v>0</v>
      </c>
      <c r="Z94" s="21">
        <f>+IF(OR($N94=Listas!$A$3,$N94=Listas!$A$4,$N94=Listas!$A$5,$N94=Listas!$A$6),"",Y94)</f>
        <v>0</v>
      </c>
      <c r="AA94" s="22"/>
      <c r="AB94" s="23">
        <f>+IF(OR($N94=Listas!$A$3,$N94=Listas!$A$4,$N94=Listas!$A$5,$N94=Listas!$A$6),"",IF(AND(DAYS360(C94,$C$3)&lt;=90,AA94="NO"),0,IF(AND(DAYS360(C94,$C$3)&gt;90,AA94="NO"),$AB$7,0)))</f>
        <v>0</v>
      </c>
      <c r="AC94" s="17"/>
      <c r="AD94" s="22"/>
      <c r="AE94" s="23">
        <f>+IF(OR($N94=Listas!$A$3,$N94=Listas!$A$4,$N94=Listas!$A$5,$N94=Listas!$A$6),"",IF(AND(DAYS360(C94,$C$3)&lt;=90,AD94="SI"),0,IF(AND(DAYS360(C94,$C$3)&gt;90,AD94="SI"),$AE$7,0)))</f>
        <v>0</v>
      </c>
      <c r="AF94" s="17"/>
      <c r="AG94" s="24" t="str">
        <f t="shared" si="20"/>
        <v/>
      </c>
      <c r="AH94" s="22"/>
      <c r="AI94" s="23">
        <f>+IF(OR($N94=Listas!$A$3,$N94=Listas!$A$4,$N94=Listas!$A$5,$N94=Listas!$A$6),"",IF(AND(DAYS360(C94,$C$3)&lt;=90,AH94="SI"),0,IF(AND(DAYS360(C94,$C$3)&gt;90,AH94="SI"),$AI$7,0)))</f>
        <v>0</v>
      </c>
      <c r="AJ94" s="25">
        <f>+IF(OR($N94=Listas!$A$3,$N94=Listas!$A$4,$N94=Listas!$A$5,$N94=Listas!$A$6),"",AB94+AE94+AI94)</f>
        <v>0</v>
      </c>
      <c r="AK94" s="26" t="str">
        <f t="shared" si="21"/>
        <v/>
      </c>
      <c r="AL94" s="27" t="str">
        <f t="shared" si="22"/>
        <v/>
      </c>
      <c r="AM94" s="23">
        <f>+IF(OR($N94=Listas!$A$3,$N94=Listas!$A$4,$N94=Listas!$A$5,$N94=Listas!$A$6),"",IF(AND(DAYS360(C94,$C$3)&lt;=90,AL94="SI"),0,IF(AND(DAYS360(C94,$C$3)&gt;90,AL94="SI"),$AM$7,0)))</f>
        <v>0</v>
      </c>
      <c r="AN94" s="27" t="str">
        <f t="shared" si="23"/>
        <v/>
      </c>
      <c r="AO94" s="23">
        <f>+IF(OR($N94=Listas!$A$3,$N94=Listas!$A$4,$N94=Listas!$A$5,$N94=Listas!$A$6),"",IF(AND(DAYS360(C94,$C$3)&lt;=90,AN94="SI"),0,IF(AND(DAYS360(C94,$C$3)&gt;90,AN94="SI"),$AO$7,0)))</f>
        <v>0</v>
      </c>
      <c r="AP94" s="28">
        <f>+IF(OR($N94=Listas!$A$3,$N94=Listas!$A$4,$N94=Listas!$A$5,$N94=[1]Hoja2!$A$6),"",AM94+AO94)</f>
        <v>0</v>
      </c>
      <c r="AQ94" s="22"/>
      <c r="AR94" s="23">
        <f>+IF(OR($N94=Listas!$A$3,$N94=Listas!$A$4,$N94=Listas!$A$5,$N94=Listas!$A$6),"",IF(AND(DAYS360(C94,$C$3)&lt;=90,AQ94="SI"),0,IF(AND(DAYS360(C94,$C$3)&gt;90,AQ94="SI"),$AR$7,0)))</f>
        <v>0</v>
      </c>
      <c r="AS94" s="22"/>
      <c r="AT94" s="23">
        <f>+IF(OR($N94=Listas!$A$3,$N94=Listas!$A$4,$N94=Listas!$A$5,$N94=Listas!$A$6),"",IF(AND(DAYS360(C94,$C$3)&lt;=90,AS94="SI"),0,IF(AND(DAYS360(C94,$C$3)&gt;90,AS94="SI"),$AT$7,0)))</f>
        <v>0</v>
      </c>
      <c r="AU94" s="21">
        <f>+IF(OR($N94=Listas!$A$3,$N94=Listas!$A$4,$N94=Listas!$A$5,$N94=Listas!$A$6),"",AR94+AT94)</f>
        <v>0</v>
      </c>
      <c r="AV94" s="29">
        <f>+IF(OR($N94=Listas!$A$3,$N94=Listas!$A$4,$N94=Listas!$A$5,$N94=Listas!$A$6),"",W94+Z94+AJ94+AP94+AU94)</f>
        <v>0.21132439384930549</v>
      </c>
      <c r="AW94" s="30">
        <f>+IF(OR($N94=Listas!$A$3,$N94=Listas!$A$4,$N94=Listas!$A$5,$N94=Listas!$A$6),"",K94*(1-AV94))</f>
        <v>0</v>
      </c>
      <c r="AX94" s="30">
        <f>+IF(OR($N94=Listas!$A$3,$N94=Listas!$A$4,$N94=Listas!$A$5,$N94=Listas!$A$6),"",L94*(1-AV94))</f>
        <v>0</v>
      </c>
      <c r="AY94" s="31"/>
      <c r="AZ94" s="32"/>
      <c r="BA94" s="30">
        <f>+IF(OR($N94=Listas!$A$3,$N94=Listas!$A$4,$N94=Listas!$A$5,$N94=Listas!$A$6),"",IF(AV94=0,AW94,(-PV(AY94,AZ94,,AW94,0))))</f>
        <v>0</v>
      </c>
      <c r="BB94" s="30">
        <f>+IF(OR($N94=Listas!$A$3,$N94=Listas!$A$4,$N94=Listas!$A$5,$N94=Listas!$A$6),"",IF(AV94=0,AX94,(-PV(AY94,AZ94,,AX94,0))))</f>
        <v>0</v>
      </c>
      <c r="BC94" s="33">
        <f>++IF(OR($N94=Listas!$A$3,$N94=Listas!$A$4,$N94=Listas!$A$5,$N94=Listas!$A$6),"",K94-BA94)</f>
        <v>0</v>
      </c>
      <c r="BD94" s="33">
        <f>++IF(OR($N94=Listas!$A$3,$N94=Listas!$A$4,$N94=Listas!$A$5,$N94=Listas!$A$6),"",L94-BB94)</f>
        <v>0</v>
      </c>
    </row>
    <row r="95" spans="1:56" x14ac:dyDescent="0.25">
      <c r="A95" s="13"/>
      <c r="B95" s="14"/>
      <c r="C95" s="15"/>
      <c r="D95" s="16"/>
      <c r="E95" s="16"/>
      <c r="F95" s="17"/>
      <c r="G95" s="17"/>
      <c r="H95" s="65">
        <f t="shared" si="17"/>
        <v>0</v>
      </c>
      <c r="I95" s="17"/>
      <c r="J95" s="17"/>
      <c r="K95" s="42">
        <f t="shared" si="18"/>
        <v>0</v>
      </c>
      <c r="L95" s="42">
        <f t="shared" si="18"/>
        <v>0</v>
      </c>
      <c r="M95" s="42">
        <f t="shared" si="19"/>
        <v>0</v>
      </c>
      <c r="N95" s="13"/>
      <c r="O95" s="18" t="str">
        <f>+IF(OR($N95=Listas!$A$3,$N95=Listas!$A$4,$N95=Listas!$A$5,$N95=Listas!$A$6),"N/A",IF(AND((DAYS360(C95,$C$3))&gt;90,(DAYS360(C95,$C$3))&lt;360),"SI","NO"))</f>
        <v>NO</v>
      </c>
      <c r="P95" s="19">
        <f t="shared" si="12"/>
        <v>0</v>
      </c>
      <c r="Q95" s="18" t="str">
        <f>+IF(OR($N95=Listas!$A$3,$N95=Listas!$A$4,$N95=Listas!$A$5,$N95=Listas!$A$6),"N/A",IF(AND((DAYS360(C95,$C$3))&gt;=360,(DAYS360(C95,$C$3))&lt;=1800),"SI","NO"))</f>
        <v>NO</v>
      </c>
      <c r="R95" s="19">
        <f t="shared" si="13"/>
        <v>0</v>
      </c>
      <c r="S95" s="18" t="str">
        <f>+IF(OR($N95=Listas!$A$3,$N95=Listas!$A$4,$N95=Listas!$A$5,$N95=Listas!$A$6),"N/A",IF(AND((DAYS360(C95,$C$3))&gt;1800,(DAYS360(C95,$C$3))&lt;=3600),"SI","NO"))</f>
        <v>NO</v>
      </c>
      <c r="T95" s="19">
        <f t="shared" si="14"/>
        <v>0</v>
      </c>
      <c r="U95" s="18" t="str">
        <f>+IF(OR($N95=Listas!$A$3,$N95=Listas!$A$4,$N95=Listas!$A$5,$N95=Listas!$A$6),"N/A",IF((DAYS360(C95,$C$3))&gt;3600,"SI","NO"))</f>
        <v>SI</v>
      </c>
      <c r="V95" s="20">
        <f t="shared" si="15"/>
        <v>0.21132439384930549</v>
      </c>
      <c r="W95" s="21">
        <f>+IF(OR($N95=Listas!$A$3,$N95=Listas!$A$4,$N95=Listas!$A$5,$N95=Listas!$A$6),"",P95+R95+T95+V95)</f>
        <v>0.21132439384930549</v>
      </c>
      <c r="X95" s="22"/>
      <c r="Y95" s="19">
        <f t="shared" si="16"/>
        <v>0</v>
      </c>
      <c r="Z95" s="21">
        <f>+IF(OR($N95=Listas!$A$3,$N95=Listas!$A$4,$N95=Listas!$A$5,$N95=Listas!$A$6),"",Y95)</f>
        <v>0</v>
      </c>
      <c r="AA95" s="22"/>
      <c r="AB95" s="23">
        <f>+IF(OR($N95=Listas!$A$3,$N95=Listas!$A$4,$N95=Listas!$A$5,$N95=Listas!$A$6),"",IF(AND(DAYS360(C95,$C$3)&lt;=90,AA95="NO"),0,IF(AND(DAYS360(C95,$C$3)&gt;90,AA95="NO"),$AB$7,0)))</f>
        <v>0</v>
      </c>
      <c r="AC95" s="17"/>
      <c r="AD95" s="22"/>
      <c r="AE95" s="23">
        <f>+IF(OR($N95=Listas!$A$3,$N95=Listas!$A$4,$N95=Listas!$A$5,$N95=Listas!$A$6),"",IF(AND(DAYS360(C95,$C$3)&lt;=90,AD95="SI"),0,IF(AND(DAYS360(C95,$C$3)&gt;90,AD95="SI"),$AE$7,0)))</f>
        <v>0</v>
      </c>
      <c r="AF95" s="17"/>
      <c r="AG95" s="24" t="str">
        <f t="shared" si="20"/>
        <v/>
      </c>
      <c r="AH95" s="22"/>
      <c r="AI95" s="23">
        <f>+IF(OR($N95=Listas!$A$3,$N95=Listas!$A$4,$N95=Listas!$A$5,$N95=Listas!$A$6),"",IF(AND(DAYS360(C95,$C$3)&lt;=90,AH95="SI"),0,IF(AND(DAYS360(C95,$C$3)&gt;90,AH95="SI"),$AI$7,0)))</f>
        <v>0</v>
      </c>
      <c r="AJ95" s="25">
        <f>+IF(OR($N95=Listas!$A$3,$N95=Listas!$A$4,$N95=Listas!$A$5,$N95=Listas!$A$6),"",AB95+AE95+AI95)</f>
        <v>0</v>
      </c>
      <c r="AK95" s="26" t="str">
        <f t="shared" si="21"/>
        <v/>
      </c>
      <c r="AL95" s="27" t="str">
        <f t="shared" si="22"/>
        <v/>
      </c>
      <c r="AM95" s="23">
        <f>+IF(OR($N95=Listas!$A$3,$N95=Listas!$A$4,$N95=Listas!$A$5,$N95=Listas!$A$6),"",IF(AND(DAYS360(C95,$C$3)&lt;=90,AL95="SI"),0,IF(AND(DAYS360(C95,$C$3)&gt;90,AL95="SI"),$AM$7,0)))</f>
        <v>0</v>
      </c>
      <c r="AN95" s="27" t="str">
        <f t="shared" si="23"/>
        <v/>
      </c>
      <c r="AO95" s="23">
        <f>+IF(OR($N95=Listas!$A$3,$N95=Listas!$A$4,$N95=Listas!$A$5,$N95=Listas!$A$6),"",IF(AND(DAYS360(C95,$C$3)&lt;=90,AN95="SI"),0,IF(AND(DAYS360(C95,$C$3)&gt;90,AN95="SI"),$AO$7,0)))</f>
        <v>0</v>
      </c>
      <c r="AP95" s="28">
        <f>+IF(OR($N95=Listas!$A$3,$N95=Listas!$A$4,$N95=Listas!$A$5,$N95=[1]Hoja2!$A$6),"",AM95+AO95)</f>
        <v>0</v>
      </c>
      <c r="AQ95" s="22"/>
      <c r="AR95" s="23">
        <f>+IF(OR($N95=Listas!$A$3,$N95=Listas!$A$4,$N95=Listas!$A$5,$N95=Listas!$A$6),"",IF(AND(DAYS360(C95,$C$3)&lt;=90,AQ95="SI"),0,IF(AND(DAYS360(C95,$C$3)&gt;90,AQ95="SI"),$AR$7,0)))</f>
        <v>0</v>
      </c>
      <c r="AS95" s="22"/>
      <c r="AT95" s="23">
        <f>+IF(OR($N95=Listas!$A$3,$N95=Listas!$A$4,$N95=Listas!$A$5,$N95=Listas!$A$6),"",IF(AND(DAYS360(C95,$C$3)&lt;=90,AS95="SI"),0,IF(AND(DAYS360(C95,$C$3)&gt;90,AS95="SI"),$AT$7,0)))</f>
        <v>0</v>
      </c>
      <c r="AU95" s="21">
        <f>+IF(OR($N95=Listas!$A$3,$N95=Listas!$A$4,$N95=Listas!$A$5,$N95=Listas!$A$6),"",AR95+AT95)</f>
        <v>0</v>
      </c>
      <c r="AV95" s="29">
        <f>+IF(OR($N95=Listas!$A$3,$N95=Listas!$A$4,$N95=Listas!$A$5,$N95=Listas!$A$6),"",W95+Z95+AJ95+AP95+AU95)</f>
        <v>0.21132439384930549</v>
      </c>
      <c r="AW95" s="30">
        <f>+IF(OR($N95=Listas!$A$3,$N95=Listas!$A$4,$N95=Listas!$A$5,$N95=Listas!$A$6),"",K95*(1-AV95))</f>
        <v>0</v>
      </c>
      <c r="AX95" s="30">
        <f>+IF(OR($N95=Listas!$A$3,$N95=Listas!$A$4,$N95=Listas!$A$5,$N95=Listas!$A$6),"",L95*(1-AV95))</f>
        <v>0</v>
      </c>
      <c r="AY95" s="31"/>
      <c r="AZ95" s="32"/>
      <c r="BA95" s="30">
        <f>+IF(OR($N95=Listas!$A$3,$N95=Listas!$A$4,$N95=Listas!$A$5,$N95=Listas!$A$6),"",IF(AV95=0,AW95,(-PV(AY95,AZ95,,AW95,0))))</f>
        <v>0</v>
      </c>
      <c r="BB95" s="30">
        <f>+IF(OR($N95=Listas!$A$3,$N95=Listas!$A$4,$N95=Listas!$A$5,$N95=Listas!$A$6),"",IF(AV95=0,AX95,(-PV(AY95,AZ95,,AX95,0))))</f>
        <v>0</v>
      </c>
      <c r="BC95" s="33">
        <f>++IF(OR($N95=Listas!$A$3,$N95=Listas!$A$4,$N95=Listas!$A$5,$N95=Listas!$A$6),"",K95-BA95)</f>
        <v>0</v>
      </c>
      <c r="BD95" s="33">
        <f>++IF(OR($N95=Listas!$A$3,$N95=Listas!$A$4,$N95=Listas!$A$5,$N95=Listas!$A$6),"",L95-BB95)</f>
        <v>0</v>
      </c>
    </row>
    <row r="96" spans="1:56" x14ac:dyDescent="0.25">
      <c r="A96" s="13"/>
      <c r="B96" s="14"/>
      <c r="C96" s="15"/>
      <c r="D96" s="16"/>
      <c r="E96" s="16"/>
      <c r="F96" s="17"/>
      <c r="G96" s="17"/>
      <c r="H96" s="65">
        <f t="shared" si="17"/>
        <v>0</v>
      </c>
      <c r="I96" s="17"/>
      <c r="J96" s="17"/>
      <c r="K96" s="42">
        <f t="shared" si="18"/>
        <v>0</v>
      </c>
      <c r="L96" s="42">
        <f t="shared" si="18"/>
        <v>0</v>
      </c>
      <c r="M96" s="42">
        <f t="shared" si="19"/>
        <v>0</v>
      </c>
      <c r="N96" s="13"/>
      <c r="O96" s="18" t="str">
        <f>+IF(OR($N96=Listas!$A$3,$N96=Listas!$A$4,$N96=Listas!$A$5,$N96=Listas!$A$6),"N/A",IF(AND((DAYS360(C96,$C$3))&gt;90,(DAYS360(C96,$C$3))&lt;360),"SI","NO"))</f>
        <v>NO</v>
      </c>
      <c r="P96" s="19">
        <f t="shared" si="12"/>
        <v>0</v>
      </c>
      <c r="Q96" s="18" t="str">
        <f>+IF(OR($N96=Listas!$A$3,$N96=Listas!$A$4,$N96=Listas!$A$5,$N96=Listas!$A$6),"N/A",IF(AND((DAYS360(C96,$C$3))&gt;=360,(DAYS360(C96,$C$3))&lt;=1800),"SI","NO"))</f>
        <v>NO</v>
      </c>
      <c r="R96" s="19">
        <f t="shared" si="13"/>
        <v>0</v>
      </c>
      <c r="S96" s="18" t="str">
        <f>+IF(OR($N96=Listas!$A$3,$N96=Listas!$A$4,$N96=Listas!$A$5,$N96=Listas!$A$6),"N/A",IF(AND((DAYS360(C96,$C$3))&gt;1800,(DAYS360(C96,$C$3))&lt;=3600),"SI","NO"))</f>
        <v>NO</v>
      </c>
      <c r="T96" s="19">
        <f t="shared" si="14"/>
        <v>0</v>
      </c>
      <c r="U96" s="18" t="str">
        <f>+IF(OR($N96=Listas!$A$3,$N96=Listas!$A$4,$N96=Listas!$A$5,$N96=Listas!$A$6),"N/A",IF((DAYS360(C96,$C$3))&gt;3600,"SI","NO"))</f>
        <v>SI</v>
      </c>
      <c r="V96" s="20">
        <f t="shared" si="15"/>
        <v>0.21132439384930549</v>
      </c>
      <c r="W96" s="21">
        <f>+IF(OR($N96=Listas!$A$3,$N96=Listas!$A$4,$N96=Listas!$A$5,$N96=Listas!$A$6),"",P96+R96+T96+V96)</f>
        <v>0.21132439384930549</v>
      </c>
      <c r="X96" s="22"/>
      <c r="Y96" s="19">
        <f t="shared" si="16"/>
        <v>0</v>
      </c>
      <c r="Z96" s="21">
        <f>+IF(OR($N96=Listas!$A$3,$N96=Listas!$A$4,$N96=Listas!$A$5,$N96=Listas!$A$6),"",Y96)</f>
        <v>0</v>
      </c>
      <c r="AA96" s="22"/>
      <c r="AB96" s="23">
        <f>+IF(OR($N96=Listas!$A$3,$N96=Listas!$A$4,$N96=Listas!$A$5,$N96=Listas!$A$6),"",IF(AND(DAYS360(C96,$C$3)&lt;=90,AA96="NO"),0,IF(AND(DAYS360(C96,$C$3)&gt;90,AA96="NO"),$AB$7,0)))</f>
        <v>0</v>
      </c>
      <c r="AC96" s="17"/>
      <c r="AD96" s="22"/>
      <c r="AE96" s="23">
        <f>+IF(OR($N96=Listas!$A$3,$N96=Listas!$A$4,$N96=Listas!$A$5,$N96=Listas!$A$6),"",IF(AND(DAYS360(C96,$C$3)&lt;=90,AD96="SI"),0,IF(AND(DAYS360(C96,$C$3)&gt;90,AD96="SI"),$AE$7,0)))</f>
        <v>0</v>
      </c>
      <c r="AF96" s="17"/>
      <c r="AG96" s="24" t="str">
        <f t="shared" si="20"/>
        <v/>
      </c>
      <c r="AH96" s="22"/>
      <c r="AI96" s="23">
        <f>+IF(OR($N96=Listas!$A$3,$N96=Listas!$A$4,$N96=Listas!$A$5,$N96=Listas!$A$6),"",IF(AND(DAYS360(C96,$C$3)&lt;=90,AH96="SI"),0,IF(AND(DAYS360(C96,$C$3)&gt;90,AH96="SI"),$AI$7,0)))</f>
        <v>0</v>
      </c>
      <c r="AJ96" s="25">
        <f>+IF(OR($N96=Listas!$A$3,$N96=Listas!$A$4,$N96=Listas!$A$5,$N96=Listas!$A$6),"",AB96+AE96+AI96)</f>
        <v>0</v>
      </c>
      <c r="AK96" s="26" t="str">
        <f t="shared" si="21"/>
        <v/>
      </c>
      <c r="AL96" s="27" t="str">
        <f t="shared" si="22"/>
        <v/>
      </c>
      <c r="AM96" s="23">
        <f>+IF(OR($N96=Listas!$A$3,$N96=Listas!$A$4,$N96=Listas!$A$5,$N96=Listas!$A$6),"",IF(AND(DAYS360(C96,$C$3)&lt;=90,AL96="SI"),0,IF(AND(DAYS360(C96,$C$3)&gt;90,AL96="SI"),$AM$7,0)))</f>
        <v>0</v>
      </c>
      <c r="AN96" s="27" t="str">
        <f t="shared" si="23"/>
        <v/>
      </c>
      <c r="AO96" s="23">
        <f>+IF(OR($N96=Listas!$A$3,$N96=Listas!$A$4,$N96=Listas!$A$5,$N96=Listas!$A$6),"",IF(AND(DAYS360(C96,$C$3)&lt;=90,AN96="SI"),0,IF(AND(DAYS360(C96,$C$3)&gt;90,AN96="SI"),$AO$7,0)))</f>
        <v>0</v>
      </c>
      <c r="AP96" s="28">
        <f>+IF(OR($N96=Listas!$A$3,$N96=Listas!$A$4,$N96=Listas!$A$5,$N96=[1]Hoja2!$A$6),"",AM96+AO96)</f>
        <v>0</v>
      </c>
      <c r="AQ96" s="22"/>
      <c r="AR96" s="23">
        <f>+IF(OR($N96=Listas!$A$3,$N96=Listas!$A$4,$N96=Listas!$A$5,$N96=Listas!$A$6),"",IF(AND(DAYS360(C96,$C$3)&lt;=90,AQ96="SI"),0,IF(AND(DAYS360(C96,$C$3)&gt;90,AQ96="SI"),$AR$7,0)))</f>
        <v>0</v>
      </c>
      <c r="AS96" s="22"/>
      <c r="AT96" s="23">
        <f>+IF(OR($N96=Listas!$A$3,$N96=Listas!$A$4,$N96=Listas!$A$5,$N96=Listas!$A$6),"",IF(AND(DAYS360(C96,$C$3)&lt;=90,AS96="SI"),0,IF(AND(DAYS360(C96,$C$3)&gt;90,AS96="SI"),$AT$7,0)))</f>
        <v>0</v>
      </c>
      <c r="AU96" s="21">
        <f>+IF(OR($N96=Listas!$A$3,$N96=Listas!$A$4,$N96=Listas!$A$5,$N96=Listas!$A$6),"",AR96+AT96)</f>
        <v>0</v>
      </c>
      <c r="AV96" s="29">
        <f>+IF(OR($N96=Listas!$A$3,$N96=Listas!$A$4,$N96=Listas!$A$5,$N96=Listas!$A$6),"",W96+Z96+AJ96+AP96+AU96)</f>
        <v>0.21132439384930549</v>
      </c>
      <c r="AW96" s="30">
        <f>+IF(OR($N96=Listas!$A$3,$N96=Listas!$A$4,$N96=Listas!$A$5,$N96=Listas!$A$6),"",K96*(1-AV96))</f>
        <v>0</v>
      </c>
      <c r="AX96" s="30">
        <f>+IF(OR($N96=Listas!$A$3,$N96=Listas!$A$4,$N96=Listas!$A$5,$N96=Listas!$A$6),"",L96*(1-AV96))</f>
        <v>0</v>
      </c>
      <c r="AY96" s="31"/>
      <c r="AZ96" s="32"/>
      <c r="BA96" s="30">
        <f>+IF(OR($N96=Listas!$A$3,$N96=Listas!$A$4,$N96=Listas!$A$5,$N96=Listas!$A$6),"",IF(AV96=0,AW96,(-PV(AY96,AZ96,,AW96,0))))</f>
        <v>0</v>
      </c>
      <c r="BB96" s="30">
        <f>+IF(OR($N96=Listas!$A$3,$N96=Listas!$A$4,$N96=Listas!$A$5,$N96=Listas!$A$6),"",IF(AV96=0,AX96,(-PV(AY96,AZ96,,AX96,0))))</f>
        <v>0</v>
      </c>
      <c r="BC96" s="33">
        <f>++IF(OR($N96=Listas!$A$3,$N96=Listas!$A$4,$N96=Listas!$A$5,$N96=Listas!$A$6),"",K96-BA96)</f>
        <v>0</v>
      </c>
      <c r="BD96" s="33">
        <f>++IF(OR($N96=Listas!$A$3,$N96=Listas!$A$4,$N96=Listas!$A$5,$N96=Listas!$A$6),"",L96-BB96)</f>
        <v>0</v>
      </c>
    </row>
    <row r="97" spans="1:56" x14ac:dyDescent="0.25">
      <c r="A97" s="13"/>
      <c r="B97" s="14"/>
      <c r="C97" s="15"/>
      <c r="D97" s="16"/>
      <c r="E97" s="16"/>
      <c r="F97" s="17"/>
      <c r="G97" s="17"/>
      <c r="H97" s="65">
        <f t="shared" si="17"/>
        <v>0</v>
      </c>
      <c r="I97" s="17"/>
      <c r="J97" s="17"/>
      <c r="K97" s="42">
        <f t="shared" si="18"/>
        <v>0</v>
      </c>
      <c r="L97" s="42">
        <f t="shared" si="18"/>
        <v>0</v>
      </c>
      <c r="M97" s="42">
        <f t="shared" si="19"/>
        <v>0</v>
      </c>
      <c r="N97" s="13"/>
      <c r="O97" s="18" t="str">
        <f>+IF(OR($N97=Listas!$A$3,$N97=Listas!$A$4,$N97=Listas!$A$5,$N97=Listas!$A$6),"N/A",IF(AND((DAYS360(C97,$C$3))&gt;90,(DAYS360(C97,$C$3))&lt;360),"SI","NO"))</f>
        <v>NO</v>
      </c>
      <c r="P97" s="19">
        <f t="shared" si="12"/>
        <v>0</v>
      </c>
      <c r="Q97" s="18" t="str">
        <f>+IF(OR($N97=Listas!$A$3,$N97=Listas!$A$4,$N97=Listas!$A$5,$N97=Listas!$A$6),"N/A",IF(AND((DAYS360(C97,$C$3))&gt;=360,(DAYS360(C97,$C$3))&lt;=1800),"SI","NO"))</f>
        <v>NO</v>
      </c>
      <c r="R97" s="19">
        <f t="shared" si="13"/>
        <v>0</v>
      </c>
      <c r="S97" s="18" t="str">
        <f>+IF(OR($N97=Listas!$A$3,$N97=Listas!$A$4,$N97=Listas!$A$5,$N97=Listas!$A$6),"N/A",IF(AND((DAYS360(C97,$C$3))&gt;1800,(DAYS360(C97,$C$3))&lt;=3600),"SI","NO"))</f>
        <v>NO</v>
      </c>
      <c r="T97" s="19">
        <f t="shared" si="14"/>
        <v>0</v>
      </c>
      <c r="U97" s="18" t="str">
        <f>+IF(OR($N97=Listas!$A$3,$N97=Listas!$A$4,$N97=Listas!$A$5,$N97=Listas!$A$6),"N/A",IF((DAYS360(C97,$C$3))&gt;3600,"SI","NO"))</f>
        <v>SI</v>
      </c>
      <c r="V97" s="20">
        <f t="shared" si="15"/>
        <v>0.21132439384930549</v>
      </c>
      <c r="W97" s="21">
        <f>+IF(OR($N97=Listas!$A$3,$N97=Listas!$A$4,$N97=Listas!$A$5,$N97=Listas!$A$6),"",P97+R97+T97+V97)</f>
        <v>0.21132439384930549</v>
      </c>
      <c r="X97" s="22"/>
      <c r="Y97" s="19">
        <f t="shared" si="16"/>
        <v>0</v>
      </c>
      <c r="Z97" s="21">
        <f>+IF(OR($N97=Listas!$A$3,$N97=Listas!$A$4,$N97=Listas!$A$5,$N97=Listas!$A$6),"",Y97)</f>
        <v>0</v>
      </c>
      <c r="AA97" s="22"/>
      <c r="AB97" s="23">
        <f>+IF(OR($N97=Listas!$A$3,$N97=Listas!$A$4,$N97=Listas!$A$5,$N97=Listas!$A$6),"",IF(AND(DAYS360(C97,$C$3)&lt;=90,AA97="NO"),0,IF(AND(DAYS360(C97,$C$3)&gt;90,AA97="NO"),$AB$7,0)))</f>
        <v>0</v>
      </c>
      <c r="AC97" s="17"/>
      <c r="AD97" s="22"/>
      <c r="AE97" s="23">
        <f>+IF(OR($N97=Listas!$A$3,$N97=Listas!$A$4,$N97=Listas!$A$5,$N97=Listas!$A$6),"",IF(AND(DAYS360(C97,$C$3)&lt;=90,AD97="SI"),0,IF(AND(DAYS360(C97,$C$3)&gt;90,AD97="SI"),$AE$7,0)))</f>
        <v>0</v>
      </c>
      <c r="AF97" s="17"/>
      <c r="AG97" s="24" t="str">
        <f t="shared" si="20"/>
        <v/>
      </c>
      <c r="AH97" s="22"/>
      <c r="AI97" s="23">
        <f>+IF(OR($N97=Listas!$A$3,$N97=Listas!$A$4,$N97=Listas!$A$5,$N97=Listas!$A$6),"",IF(AND(DAYS360(C97,$C$3)&lt;=90,AH97="SI"),0,IF(AND(DAYS360(C97,$C$3)&gt;90,AH97="SI"),$AI$7,0)))</f>
        <v>0</v>
      </c>
      <c r="AJ97" s="25">
        <f>+IF(OR($N97=Listas!$A$3,$N97=Listas!$A$4,$N97=Listas!$A$5,$N97=Listas!$A$6),"",AB97+AE97+AI97)</f>
        <v>0</v>
      </c>
      <c r="AK97" s="26" t="str">
        <f t="shared" si="21"/>
        <v/>
      </c>
      <c r="AL97" s="27" t="str">
        <f t="shared" si="22"/>
        <v/>
      </c>
      <c r="AM97" s="23">
        <f>+IF(OR($N97=Listas!$A$3,$N97=Listas!$A$4,$N97=Listas!$A$5,$N97=Listas!$A$6),"",IF(AND(DAYS360(C97,$C$3)&lt;=90,AL97="SI"),0,IF(AND(DAYS360(C97,$C$3)&gt;90,AL97="SI"),$AM$7,0)))</f>
        <v>0</v>
      </c>
      <c r="AN97" s="27" t="str">
        <f t="shared" si="23"/>
        <v/>
      </c>
      <c r="AO97" s="23">
        <f>+IF(OR($N97=Listas!$A$3,$N97=Listas!$A$4,$N97=Listas!$A$5,$N97=Listas!$A$6),"",IF(AND(DAYS360(C97,$C$3)&lt;=90,AN97="SI"),0,IF(AND(DAYS360(C97,$C$3)&gt;90,AN97="SI"),$AO$7,0)))</f>
        <v>0</v>
      </c>
      <c r="AP97" s="28">
        <f>+IF(OR($N97=Listas!$A$3,$N97=Listas!$A$4,$N97=Listas!$A$5,$N97=[1]Hoja2!$A$6),"",AM97+AO97)</f>
        <v>0</v>
      </c>
      <c r="AQ97" s="22"/>
      <c r="AR97" s="23">
        <f>+IF(OR($N97=Listas!$A$3,$N97=Listas!$A$4,$N97=Listas!$A$5,$N97=Listas!$A$6),"",IF(AND(DAYS360(C97,$C$3)&lt;=90,AQ97="SI"),0,IF(AND(DAYS360(C97,$C$3)&gt;90,AQ97="SI"),$AR$7,0)))</f>
        <v>0</v>
      </c>
      <c r="AS97" s="22"/>
      <c r="AT97" s="23">
        <f>+IF(OR($N97=Listas!$A$3,$N97=Listas!$A$4,$N97=Listas!$A$5,$N97=Listas!$A$6),"",IF(AND(DAYS360(C97,$C$3)&lt;=90,AS97="SI"),0,IF(AND(DAYS360(C97,$C$3)&gt;90,AS97="SI"),$AT$7,0)))</f>
        <v>0</v>
      </c>
      <c r="AU97" s="21">
        <f>+IF(OR($N97=Listas!$A$3,$N97=Listas!$A$4,$N97=Listas!$A$5,$N97=Listas!$A$6),"",AR97+AT97)</f>
        <v>0</v>
      </c>
      <c r="AV97" s="29">
        <f>+IF(OR($N97=Listas!$A$3,$N97=Listas!$A$4,$N97=Listas!$A$5,$N97=Listas!$A$6),"",W97+Z97+AJ97+AP97+AU97)</f>
        <v>0.21132439384930549</v>
      </c>
      <c r="AW97" s="30">
        <f>+IF(OR($N97=Listas!$A$3,$N97=Listas!$A$4,$N97=Listas!$A$5,$N97=Listas!$A$6),"",K97*(1-AV97))</f>
        <v>0</v>
      </c>
      <c r="AX97" s="30">
        <f>+IF(OR($N97=Listas!$A$3,$N97=Listas!$A$4,$N97=Listas!$A$5,$N97=Listas!$A$6),"",L97*(1-AV97))</f>
        <v>0</v>
      </c>
      <c r="AY97" s="31"/>
      <c r="AZ97" s="32"/>
      <c r="BA97" s="30">
        <f>+IF(OR($N97=Listas!$A$3,$N97=Listas!$A$4,$N97=Listas!$A$5,$N97=Listas!$A$6),"",IF(AV97=0,AW97,(-PV(AY97,AZ97,,AW97,0))))</f>
        <v>0</v>
      </c>
      <c r="BB97" s="30">
        <f>+IF(OR($N97=Listas!$A$3,$N97=Listas!$A$4,$N97=Listas!$A$5,$N97=Listas!$A$6),"",IF(AV97=0,AX97,(-PV(AY97,AZ97,,AX97,0))))</f>
        <v>0</v>
      </c>
      <c r="BC97" s="33">
        <f>++IF(OR($N97=Listas!$A$3,$N97=Listas!$A$4,$N97=Listas!$A$5,$N97=Listas!$A$6),"",K97-BA97)</f>
        <v>0</v>
      </c>
      <c r="BD97" s="33">
        <f>++IF(OR($N97=Listas!$A$3,$N97=Listas!$A$4,$N97=Listas!$A$5,$N97=Listas!$A$6),"",L97-BB97)</f>
        <v>0</v>
      </c>
    </row>
    <row r="98" spans="1:56" x14ac:dyDescent="0.25">
      <c r="A98" s="13"/>
      <c r="B98" s="14"/>
      <c r="C98" s="15"/>
      <c r="D98" s="16"/>
      <c r="E98" s="16"/>
      <c r="F98" s="17"/>
      <c r="G98" s="17"/>
      <c r="H98" s="65">
        <f t="shared" si="17"/>
        <v>0</v>
      </c>
      <c r="I98" s="17"/>
      <c r="J98" s="17"/>
      <c r="K98" s="42">
        <f t="shared" si="18"/>
        <v>0</v>
      </c>
      <c r="L98" s="42">
        <f t="shared" si="18"/>
        <v>0</v>
      </c>
      <c r="M98" s="42">
        <f t="shared" si="19"/>
        <v>0</v>
      </c>
      <c r="N98" s="13"/>
      <c r="O98" s="18" t="str">
        <f>+IF(OR($N98=Listas!$A$3,$N98=Listas!$A$4,$N98=Listas!$A$5,$N98=Listas!$A$6),"N/A",IF(AND((DAYS360(C98,$C$3))&gt;90,(DAYS360(C98,$C$3))&lt;360),"SI","NO"))</f>
        <v>NO</v>
      </c>
      <c r="P98" s="19">
        <f t="shared" si="12"/>
        <v>0</v>
      </c>
      <c r="Q98" s="18" t="str">
        <f>+IF(OR($N98=Listas!$A$3,$N98=Listas!$A$4,$N98=Listas!$A$5,$N98=Listas!$A$6),"N/A",IF(AND((DAYS360(C98,$C$3))&gt;=360,(DAYS360(C98,$C$3))&lt;=1800),"SI","NO"))</f>
        <v>NO</v>
      </c>
      <c r="R98" s="19">
        <f t="shared" si="13"/>
        <v>0</v>
      </c>
      <c r="S98" s="18" t="str">
        <f>+IF(OR($N98=Listas!$A$3,$N98=Listas!$A$4,$N98=Listas!$A$5,$N98=Listas!$A$6),"N/A",IF(AND((DAYS360(C98,$C$3))&gt;1800,(DAYS360(C98,$C$3))&lt;=3600),"SI","NO"))</f>
        <v>NO</v>
      </c>
      <c r="T98" s="19">
        <f t="shared" si="14"/>
        <v>0</v>
      </c>
      <c r="U98" s="18" t="str">
        <f>+IF(OR($N98=Listas!$A$3,$N98=Listas!$A$4,$N98=Listas!$A$5,$N98=Listas!$A$6),"N/A",IF((DAYS360(C98,$C$3))&gt;3600,"SI","NO"))</f>
        <v>SI</v>
      </c>
      <c r="V98" s="20">
        <f t="shared" si="15"/>
        <v>0.21132439384930549</v>
      </c>
      <c r="W98" s="21">
        <f>+IF(OR($N98=Listas!$A$3,$N98=Listas!$A$4,$N98=Listas!$A$5,$N98=Listas!$A$6),"",P98+R98+T98+V98)</f>
        <v>0.21132439384930549</v>
      </c>
      <c r="X98" s="22"/>
      <c r="Y98" s="19">
        <f t="shared" si="16"/>
        <v>0</v>
      </c>
      <c r="Z98" s="21">
        <f>+IF(OR($N98=Listas!$A$3,$N98=Listas!$A$4,$N98=Listas!$A$5,$N98=Listas!$A$6),"",Y98)</f>
        <v>0</v>
      </c>
      <c r="AA98" s="22"/>
      <c r="AB98" s="23">
        <f>+IF(OR($N98=Listas!$A$3,$N98=Listas!$A$4,$N98=Listas!$A$5,$N98=Listas!$A$6),"",IF(AND(DAYS360(C98,$C$3)&lt;=90,AA98="NO"),0,IF(AND(DAYS360(C98,$C$3)&gt;90,AA98="NO"),$AB$7,0)))</f>
        <v>0</v>
      </c>
      <c r="AC98" s="17"/>
      <c r="AD98" s="22"/>
      <c r="AE98" s="23">
        <f>+IF(OR($N98=Listas!$A$3,$N98=Listas!$A$4,$N98=Listas!$A$5,$N98=Listas!$A$6),"",IF(AND(DAYS360(C98,$C$3)&lt;=90,AD98="SI"),0,IF(AND(DAYS360(C98,$C$3)&gt;90,AD98="SI"),$AE$7,0)))</f>
        <v>0</v>
      </c>
      <c r="AF98" s="17"/>
      <c r="AG98" s="24" t="str">
        <f t="shared" si="20"/>
        <v/>
      </c>
      <c r="AH98" s="22"/>
      <c r="AI98" s="23">
        <f>+IF(OR($N98=Listas!$A$3,$N98=Listas!$A$4,$N98=Listas!$A$5,$N98=Listas!$A$6),"",IF(AND(DAYS360(C98,$C$3)&lt;=90,AH98="SI"),0,IF(AND(DAYS360(C98,$C$3)&gt;90,AH98="SI"),$AI$7,0)))</f>
        <v>0</v>
      </c>
      <c r="AJ98" s="25">
        <f>+IF(OR($N98=Listas!$A$3,$N98=Listas!$A$4,$N98=Listas!$A$5,$N98=Listas!$A$6),"",AB98+AE98+AI98)</f>
        <v>0</v>
      </c>
      <c r="AK98" s="26" t="str">
        <f t="shared" si="21"/>
        <v/>
      </c>
      <c r="AL98" s="27" t="str">
        <f t="shared" si="22"/>
        <v/>
      </c>
      <c r="AM98" s="23">
        <f>+IF(OR($N98=Listas!$A$3,$N98=Listas!$A$4,$N98=Listas!$A$5,$N98=Listas!$A$6),"",IF(AND(DAYS360(C98,$C$3)&lt;=90,AL98="SI"),0,IF(AND(DAYS360(C98,$C$3)&gt;90,AL98="SI"),$AM$7,0)))</f>
        <v>0</v>
      </c>
      <c r="AN98" s="27" t="str">
        <f t="shared" si="23"/>
        <v/>
      </c>
      <c r="AO98" s="23">
        <f>+IF(OR($N98=Listas!$A$3,$N98=Listas!$A$4,$N98=Listas!$A$5,$N98=Listas!$A$6),"",IF(AND(DAYS360(C98,$C$3)&lt;=90,AN98="SI"),0,IF(AND(DAYS360(C98,$C$3)&gt;90,AN98="SI"),$AO$7,0)))</f>
        <v>0</v>
      </c>
      <c r="AP98" s="28">
        <f>+IF(OR($N98=Listas!$A$3,$N98=Listas!$A$4,$N98=Listas!$A$5,$N98=[1]Hoja2!$A$6),"",AM98+AO98)</f>
        <v>0</v>
      </c>
      <c r="AQ98" s="22"/>
      <c r="AR98" s="23">
        <f>+IF(OR($N98=Listas!$A$3,$N98=Listas!$A$4,$N98=Listas!$A$5,$N98=Listas!$A$6),"",IF(AND(DAYS360(C98,$C$3)&lt;=90,AQ98="SI"),0,IF(AND(DAYS360(C98,$C$3)&gt;90,AQ98="SI"),$AR$7,0)))</f>
        <v>0</v>
      </c>
      <c r="AS98" s="22"/>
      <c r="AT98" s="23">
        <f>+IF(OR($N98=Listas!$A$3,$N98=Listas!$A$4,$N98=Listas!$A$5,$N98=Listas!$A$6),"",IF(AND(DAYS360(C98,$C$3)&lt;=90,AS98="SI"),0,IF(AND(DAYS360(C98,$C$3)&gt;90,AS98="SI"),$AT$7,0)))</f>
        <v>0</v>
      </c>
      <c r="AU98" s="21">
        <f>+IF(OR($N98=Listas!$A$3,$N98=Listas!$A$4,$N98=Listas!$A$5,$N98=Listas!$A$6),"",AR98+AT98)</f>
        <v>0</v>
      </c>
      <c r="AV98" s="29">
        <f>+IF(OR($N98=Listas!$A$3,$N98=Listas!$A$4,$N98=Listas!$A$5,$N98=Listas!$A$6),"",W98+Z98+AJ98+AP98+AU98)</f>
        <v>0.21132439384930549</v>
      </c>
      <c r="AW98" s="30">
        <f>+IF(OR($N98=Listas!$A$3,$N98=Listas!$A$4,$N98=Listas!$A$5,$N98=Listas!$A$6),"",K98*(1-AV98))</f>
        <v>0</v>
      </c>
      <c r="AX98" s="30">
        <f>+IF(OR($N98=Listas!$A$3,$N98=Listas!$A$4,$N98=Listas!$A$5,$N98=Listas!$A$6),"",L98*(1-AV98))</f>
        <v>0</v>
      </c>
      <c r="AY98" s="31"/>
      <c r="AZ98" s="32"/>
      <c r="BA98" s="30">
        <f>+IF(OR($N98=Listas!$A$3,$N98=Listas!$A$4,$N98=Listas!$A$5,$N98=Listas!$A$6),"",IF(AV98=0,AW98,(-PV(AY98,AZ98,,AW98,0))))</f>
        <v>0</v>
      </c>
      <c r="BB98" s="30">
        <f>+IF(OR($N98=Listas!$A$3,$N98=Listas!$A$4,$N98=Listas!$A$5,$N98=Listas!$A$6),"",IF(AV98=0,AX98,(-PV(AY98,AZ98,,AX98,0))))</f>
        <v>0</v>
      </c>
      <c r="BC98" s="33">
        <f>++IF(OR($N98=Listas!$A$3,$N98=Listas!$A$4,$N98=Listas!$A$5,$N98=Listas!$A$6),"",K98-BA98)</f>
        <v>0</v>
      </c>
      <c r="BD98" s="33">
        <f>++IF(OR($N98=Listas!$A$3,$N98=Listas!$A$4,$N98=Listas!$A$5,$N98=Listas!$A$6),"",L98-BB98)</f>
        <v>0</v>
      </c>
    </row>
    <row r="99" spans="1:56" x14ac:dyDescent="0.25">
      <c r="A99" s="13"/>
      <c r="B99" s="14"/>
      <c r="C99" s="15"/>
      <c r="D99" s="16"/>
      <c r="E99" s="16"/>
      <c r="F99" s="17"/>
      <c r="G99" s="17"/>
      <c r="H99" s="65">
        <f t="shared" si="17"/>
        <v>0</v>
      </c>
      <c r="I99" s="17"/>
      <c r="J99" s="17"/>
      <c r="K99" s="42">
        <f t="shared" si="18"/>
        <v>0</v>
      </c>
      <c r="L99" s="42">
        <f t="shared" si="18"/>
        <v>0</v>
      </c>
      <c r="M99" s="42">
        <f t="shared" si="19"/>
        <v>0</v>
      </c>
      <c r="N99" s="13"/>
      <c r="O99" s="18" t="str">
        <f>+IF(OR($N99=Listas!$A$3,$N99=Listas!$A$4,$N99=Listas!$A$5,$N99=Listas!$A$6),"N/A",IF(AND((DAYS360(C99,$C$3))&gt;90,(DAYS360(C99,$C$3))&lt;360),"SI","NO"))</f>
        <v>NO</v>
      </c>
      <c r="P99" s="19">
        <f t="shared" si="12"/>
        <v>0</v>
      </c>
      <c r="Q99" s="18" t="str">
        <f>+IF(OR($N99=Listas!$A$3,$N99=Listas!$A$4,$N99=Listas!$A$5,$N99=Listas!$A$6),"N/A",IF(AND((DAYS360(C99,$C$3))&gt;=360,(DAYS360(C99,$C$3))&lt;=1800),"SI","NO"))</f>
        <v>NO</v>
      </c>
      <c r="R99" s="19">
        <f t="shared" si="13"/>
        <v>0</v>
      </c>
      <c r="S99" s="18" t="str">
        <f>+IF(OR($N99=Listas!$A$3,$N99=Listas!$A$4,$N99=Listas!$A$5,$N99=Listas!$A$6),"N/A",IF(AND((DAYS360(C99,$C$3))&gt;1800,(DAYS360(C99,$C$3))&lt;=3600),"SI","NO"))</f>
        <v>NO</v>
      </c>
      <c r="T99" s="19">
        <f t="shared" si="14"/>
        <v>0</v>
      </c>
      <c r="U99" s="18" t="str">
        <f>+IF(OR($N99=Listas!$A$3,$N99=Listas!$A$4,$N99=Listas!$A$5,$N99=Listas!$A$6),"N/A",IF((DAYS360(C99,$C$3))&gt;3600,"SI","NO"))</f>
        <v>SI</v>
      </c>
      <c r="V99" s="20">
        <f t="shared" si="15"/>
        <v>0.21132439384930549</v>
      </c>
      <c r="W99" s="21">
        <f>+IF(OR($N99=Listas!$A$3,$N99=Listas!$A$4,$N99=Listas!$A$5,$N99=Listas!$A$6),"",P99+R99+T99+V99)</f>
        <v>0.21132439384930549</v>
      </c>
      <c r="X99" s="22"/>
      <c r="Y99" s="19">
        <f t="shared" si="16"/>
        <v>0</v>
      </c>
      <c r="Z99" s="21">
        <f>+IF(OR($N99=Listas!$A$3,$N99=Listas!$A$4,$N99=Listas!$A$5,$N99=Listas!$A$6),"",Y99)</f>
        <v>0</v>
      </c>
      <c r="AA99" s="22"/>
      <c r="AB99" s="23">
        <f>+IF(OR($N99=Listas!$A$3,$N99=Listas!$A$4,$N99=Listas!$A$5,$N99=Listas!$A$6),"",IF(AND(DAYS360(C99,$C$3)&lt;=90,AA99="NO"),0,IF(AND(DAYS360(C99,$C$3)&gt;90,AA99="NO"),$AB$7,0)))</f>
        <v>0</v>
      </c>
      <c r="AC99" s="17"/>
      <c r="AD99" s="22"/>
      <c r="AE99" s="23">
        <f>+IF(OR($N99=Listas!$A$3,$N99=Listas!$A$4,$N99=Listas!$A$5,$N99=Listas!$A$6),"",IF(AND(DAYS360(C99,$C$3)&lt;=90,AD99="SI"),0,IF(AND(DAYS360(C99,$C$3)&gt;90,AD99="SI"),$AE$7,0)))</f>
        <v>0</v>
      </c>
      <c r="AF99" s="17"/>
      <c r="AG99" s="24" t="str">
        <f t="shared" si="20"/>
        <v/>
      </c>
      <c r="AH99" s="22"/>
      <c r="AI99" s="23">
        <f>+IF(OR($N99=Listas!$A$3,$N99=Listas!$A$4,$N99=Listas!$A$5,$N99=Listas!$A$6),"",IF(AND(DAYS360(C99,$C$3)&lt;=90,AH99="SI"),0,IF(AND(DAYS360(C99,$C$3)&gt;90,AH99="SI"),$AI$7,0)))</f>
        <v>0</v>
      </c>
      <c r="AJ99" s="25">
        <f>+IF(OR($N99=Listas!$A$3,$N99=Listas!$A$4,$N99=Listas!$A$5,$N99=Listas!$A$6),"",AB99+AE99+AI99)</f>
        <v>0</v>
      </c>
      <c r="AK99" s="26" t="str">
        <f t="shared" si="21"/>
        <v/>
      </c>
      <c r="AL99" s="27" t="str">
        <f t="shared" si="22"/>
        <v/>
      </c>
      <c r="AM99" s="23">
        <f>+IF(OR($N99=Listas!$A$3,$N99=Listas!$A$4,$N99=Listas!$A$5,$N99=Listas!$A$6),"",IF(AND(DAYS360(C99,$C$3)&lt;=90,AL99="SI"),0,IF(AND(DAYS360(C99,$C$3)&gt;90,AL99="SI"),$AM$7,0)))</f>
        <v>0</v>
      </c>
      <c r="AN99" s="27" t="str">
        <f t="shared" si="23"/>
        <v/>
      </c>
      <c r="AO99" s="23">
        <f>+IF(OR($N99=Listas!$A$3,$N99=Listas!$A$4,$N99=Listas!$A$5,$N99=Listas!$A$6),"",IF(AND(DAYS360(C99,$C$3)&lt;=90,AN99="SI"),0,IF(AND(DAYS360(C99,$C$3)&gt;90,AN99="SI"),$AO$7,0)))</f>
        <v>0</v>
      </c>
      <c r="AP99" s="28">
        <f>+IF(OR($N99=Listas!$A$3,$N99=Listas!$A$4,$N99=Listas!$A$5,$N99=[1]Hoja2!$A$6),"",AM99+AO99)</f>
        <v>0</v>
      </c>
      <c r="AQ99" s="22"/>
      <c r="AR99" s="23">
        <f>+IF(OR($N99=Listas!$A$3,$N99=Listas!$A$4,$N99=Listas!$A$5,$N99=Listas!$A$6),"",IF(AND(DAYS360(C99,$C$3)&lt;=90,AQ99="SI"),0,IF(AND(DAYS360(C99,$C$3)&gt;90,AQ99="SI"),$AR$7,0)))</f>
        <v>0</v>
      </c>
      <c r="AS99" s="22"/>
      <c r="AT99" s="23">
        <f>+IF(OR($N99=Listas!$A$3,$N99=Listas!$A$4,$N99=Listas!$A$5,$N99=Listas!$A$6),"",IF(AND(DAYS360(C99,$C$3)&lt;=90,AS99="SI"),0,IF(AND(DAYS360(C99,$C$3)&gt;90,AS99="SI"),$AT$7,0)))</f>
        <v>0</v>
      </c>
      <c r="AU99" s="21">
        <f>+IF(OR($N99=Listas!$A$3,$N99=Listas!$A$4,$N99=Listas!$A$5,$N99=Listas!$A$6),"",AR99+AT99)</f>
        <v>0</v>
      </c>
      <c r="AV99" s="29">
        <f>+IF(OR($N99=Listas!$A$3,$N99=Listas!$A$4,$N99=Listas!$A$5,$N99=Listas!$A$6),"",W99+Z99+AJ99+AP99+AU99)</f>
        <v>0.21132439384930549</v>
      </c>
      <c r="AW99" s="30">
        <f>+IF(OR($N99=Listas!$A$3,$N99=Listas!$A$4,$N99=Listas!$A$5,$N99=Listas!$A$6),"",K99*(1-AV99))</f>
        <v>0</v>
      </c>
      <c r="AX99" s="30">
        <f>+IF(OR($N99=Listas!$A$3,$N99=Listas!$A$4,$N99=Listas!$A$5,$N99=Listas!$A$6),"",L99*(1-AV99))</f>
        <v>0</v>
      </c>
      <c r="AY99" s="31"/>
      <c r="AZ99" s="32"/>
      <c r="BA99" s="30">
        <f>+IF(OR($N99=Listas!$A$3,$N99=Listas!$A$4,$N99=Listas!$A$5,$N99=Listas!$A$6),"",IF(AV99=0,AW99,(-PV(AY99,AZ99,,AW99,0))))</f>
        <v>0</v>
      </c>
      <c r="BB99" s="30">
        <f>+IF(OR($N99=Listas!$A$3,$N99=Listas!$A$4,$N99=Listas!$A$5,$N99=Listas!$A$6),"",IF(AV99=0,AX99,(-PV(AY99,AZ99,,AX99,0))))</f>
        <v>0</v>
      </c>
      <c r="BC99" s="33">
        <f>++IF(OR($N99=Listas!$A$3,$N99=Listas!$A$4,$N99=Listas!$A$5,$N99=Listas!$A$6),"",K99-BA99)</f>
        <v>0</v>
      </c>
      <c r="BD99" s="33">
        <f>++IF(OR($N99=Listas!$A$3,$N99=Listas!$A$4,$N99=Listas!$A$5,$N99=Listas!$A$6),"",L99-BB99)</f>
        <v>0</v>
      </c>
    </row>
    <row r="100" spans="1:56" x14ac:dyDescent="0.25">
      <c r="A100" s="13"/>
      <c r="B100" s="14"/>
      <c r="C100" s="15"/>
      <c r="D100" s="16"/>
      <c r="E100" s="16"/>
      <c r="F100" s="17"/>
      <c r="G100" s="17"/>
      <c r="H100" s="65">
        <f t="shared" si="17"/>
        <v>0</v>
      </c>
      <c r="I100" s="17"/>
      <c r="J100" s="17"/>
      <c r="K100" s="42">
        <f t="shared" si="18"/>
        <v>0</v>
      </c>
      <c r="L100" s="42">
        <f t="shared" si="18"/>
        <v>0</v>
      </c>
      <c r="M100" s="42">
        <f t="shared" si="19"/>
        <v>0</v>
      </c>
      <c r="N100" s="13"/>
      <c r="O100" s="18" t="str">
        <f>+IF(OR($N100=Listas!$A$3,$N100=Listas!$A$4,$N100=Listas!$A$5,$N100=Listas!$A$6),"N/A",IF(AND((DAYS360(C100,$C$3))&gt;90,(DAYS360(C100,$C$3))&lt;360),"SI","NO"))</f>
        <v>NO</v>
      </c>
      <c r="P100" s="19">
        <f t="shared" si="12"/>
        <v>0</v>
      </c>
      <c r="Q100" s="18" t="str">
        <f>+IF(OR($N100=Listas!$A$3,$N100=Listas!$A$4,$N100=Listas!$A$5,$N100=Listas!$A$6),"N/A",IF(AND((DAYS360(C100,$C$3))&gt;=360,(DAYS360(C100,$C$3))&lt;=1800),"SI","NO"))</f>
        <v>NO</v>
      </c>
      <c r="R100" s="19">
        <f t="shared" si="13"/>
        <v>0</v>
      </c>
      <c r="S100" s="18" t="str">
        <f>+IF(OR($N100=Listas!$A$3,$N100=Listas!$A$4,$N100=Listas!$A$5,$N100=Listas!$A$6),"N/A",IF(AND((DAYS360(C100,$C$3))&gt;1800,(DAYS360(C100,$C$3))&lt;=3600),"SI","NO"))</f>
        <v>NO</v>
      </c>
      <c r="T100" s="19">
        <f t="shared" si="14"/>
        <v>0</v>
      </c>
      <c r="U100" s="18" t="str">
        <f>+IF(OR($N100=Listas!$A$3,$N100=Listas!$A$4,$N100=Listas!$A$5,$N100=Listas!$A$6),"N/A",IF((DAYS360(C100,$C$3))&gt;3600,"SI","NO"))</f>
        <v>SI</v>
      </c>
      <c r="V100" s="20">
        <f t="shared" si="15"/>
        <v>0.21132439384930549</v>
      </c>
      <c r="W100" s="21">
        <f>+IF(OR($N100=Listas!$A$3,$N100=Listas!$A$4,$N100=Listas!$A$5,$N100=Listas!$A$6),"",P100+R100+T100+V100)</f>
        <v>0.21132439384930549</v>
      </c>
      <c r="X100" s="22"/>
      <c r="Y100" s="19">
        <f t="shared" si="16"/>
        <v>0</v>
      </c>
      <c r="Z100" s="21">
        <f>+IF(OR($N100=Listas!$A$3,$N100=Listas!$A$4,$N100=Listas!$A$5,$N100=Listas!$A$6),"",Y100)</f>
        <v>0</v>
      </c>
      <c r="AA100" s="22"/>
      <c r="AB100" s="23">
        <f>+IF(OR($N100=Listas!$A$3,$N100=Listas!$A$4,$N100=Listas!$A$5,$N100=Listas!$A$6),"",IF(AND(DAYS360(C100,$C$3)&lt;=90,AA100="NO"),0,IF(AND(DAYS360(C100,$C$3)&gt;90,AA100="NO"),$AB$7,0)))</f>
        <v>0</v>
      </c>
      <c r="AC100" s="17"/>
      <c r="AD100" s="22"/>
      <c r="AE100" s="23">
        <f>+IF(OR($N100=Listas!$A$3,$N100=Listas!$A$4,$N100=Listas!$A$5,$N100=Listas!$A$6),"",IF(AND(DAYS360(C100,$C$3)&lt;=90,AD100="SI"),0,IF(AND(DAYS360(C100,$C$3)&gt;90,AD100="SI"),$AE$7,0)))</f>
        <v>0</v>
      </c>
      <c r="AF100" s="17"/>
      <c r="AG100" s="24" t="str">
        <f t="shared" si="20"/>
        <v/>
      </c>
      <c r="AH100" s="22"/>
      <c r="AI100" s="23">
        <f>+IF(OR($N100=Listas!$A$3,$N100=Listas!$A$4,$N100=Listas!$A$5,$N100=Listas!$A$6),"",IF(AND(DAYS360(C100,$C$3)&lt;=90,AH100="SI"),0,IF(AND(DAYS360(C100,$C$3)&gt;90,AH100="SI"),$AI$7,0)))</f>
        <v>0</v>
      </c>
      <c r="AJ100" s="25">
        <f>+IF(OR($N100=Listas!$A$3,$N100=Listas!$A$4,$N100=Listas!$A$5,$N100=Listas!$A$6),"",AB100+AE100+AI100)</f>
        <v>0</v>
      </c>
      <c r="AK100" s="26" t="str">
        <f t="shared" si="21"/>
        <v/>
      </c>
      <c r="AL100" s="27" t="str">
        <f t="shared" si="22"/>
        <v/>
      </c>
      <c r="AM100" s="23">
        <f>+IF(OR($N100=Listas!$A$3,$N100=Listas!$A$4,$N100=Listas!$A$5,$N100=Listas!$A$6),"",IF(AND(DAYS360(C100,$C$3)&lt;=90,AL100="SI"),0,IF(AND(DAYS360(C100,$C$3)&gt;90,AL100="SI"),$AM$7,0)))</f>
        <v>0</v>
      </c>
      <c r="AN100" s="27" t="str">
        <f t="shared" si="23"/>
        <v/>
      </c>
      <c r="AO100" s="23">
        <f>+IF(OR($N100=Listas!$A$3,$N100=Listas!$A$4,$N100=Listas!$A$5,$N100=Listas!$A$6),"",IF(AND(DAYS360(C100,$C$3)&lt;=90,AN100="SI"),0,IF(AND(DAYS360(C100,$C$3)&gt;90,AN100="SI"),$AO$7,0)))</f>
        <v>0</v>
      </c>
      <c r="AP100" s="28">
        <f>+IF(OR($N100=Listas!$A$3,$N100=Listas!$A$4,$N100=Listas!$A$5,$N100=[1]Hoja2!$A$6),"",AM100+AO100)</f>
        <v>0</v>
      </c>
      <c r="AQ100" s="22"/>
      <c r="AR100" s="23">
        <f>+IF(OR($N100=Listas!$A$3,$N100=Listas!$A$4,$N100=Listas!$A$5,$N100=Listas!$A$6),"",IF(AND(DAYS360(C100,$C$3)&lt;=90,AQ100="SI"),0,IF(AND(DAYS360(C100,$C$3)&gt;90,AQ100="SI"),$AR$7,0)))</f>
        <v>0</v>
      </c>
      <c r="AS100" s="22"/>
      <c r="AT100" s="23">
        <f>+IF(OR($N100=Listas!$A$3,$N100=Listas!$A$4,$N100=Listas!$A$5,$N100=Listas!$A$6),"",IF(AND(DAYS360(C100,$C$3)&lt;=90,AS100="SI"),0,IF(AND(DAYS360(C100,$C$3)&gt;90,AS100="SI"),$AT$7,0)))</f>
        <v>0</v>
      </c>
      <c r="AU100" s="21">
        <f>+IF(OR($N100=Listas!$A$3,$N100=Listas!$A$4,$N100=Listas!$A$5,$N100=Listas!$A$6),"",AR100+AT100)</f>
        <v>0</v>
      </c>
      <c r="AV100" s="29">
        <f>+IF(OR($N100=Listas!$A$3,$N100=Listas!$A$4,$N100=Listas!$A$5,$N100=Listas!$A$6),"",W100+Z100+AJ100+AP100+AU100)</f>
        <v>0.21132439384930549</v>
      </c>
      <c r="AW100" s="30">
        <f>+IF(OR($N100=Listas!$A$3,$N100=Listas!$A$4,$N100=Listas!$A$5,$N100=Listas!$A$6),"",K100*(1-AV100))</f>
        <v>0</v>
      </c>
      <c r="AX100" s="30">
        <f>+IF(OR($N100=Listas!$A$3,$N100=Listas!$A$4,$N100=Listas!$A$5,$N100=Listas!$A$6),"",L100*(1-AV100))</f>
        <v>0</v>
      </c>
      <c r="AY100" s="31"/>
      <c r="AZ100" s="32"/>
      <c r="BA100" s="30">
        <f>+IF(OR($N100=Listas!$A$3,$N100=Listas!$A$4,$N100=Listas!$A$5,$N100=Listas!$A$6),"",IF(AV100=0,AW100,(-PV(AY100,AZ100,,AW100,0))))</f>
        <v>0</v>
      </c>
      <c r="BB100" s="30">
        <f>+IF(OR($N100=Listas!$A$3,$N100=Listas!$A$4,$N100=Listas!$A$5,$N100=Listas!$A$6),"",IF(AV100=0,AX100,(-PV(AY100,AZ100,,AX100,0))))</f>
        <v>0</v>
      </c>
      <c r="BC100" s="33">
        <f>++IF(OR($N100=Listas!$A$3,$N100=Listas!$A$4,$N100=Listas!$A$5,$N100=Listas!$A$6),"",K100-BA100)</f>
        <v>0</v>
      </c>
      <c r="BD100" s="33">
        <f>++IF(OR($N100=Listas!$A$3,$N100=Listas!$A$4,$N100=Listas!$A$5,$N100=Listas!$A$6),"",L100-BB100)</f>
        <v>0</v>
      </c>
    </row>
    <row r="101" spans="1:56" x14ac:dyDescent="0.25">
      <c r="A101" s="13"/>
      <c r="B101" s="14"/>
      <c r="C101" s="15"/>
      <c r="D101" s="16"/>
      <c r="E101" s="16"/>
      <c r="F101" s="17"/>
      <c r="G101" s="17"/>
      <c r="H101" s="65">
        <f t="shared" si="17"/>
        <v>0</v>
      </c>
      <c r="I101" s="17"/>
      <c r="J101" s="17"/>
      <c r="K101" s="42">
        <f t="shared" si="18"/>
        <v>0</v>
      </c>
      <c r="L101" s="42">
        <f t="shared" si="18"/>
        <v>0</v>
      </c>
      <c r="M101" s="42">
        <f t="shared" si="19"/>
        <v>0</v>
      </c>
      <c r="N101" s="13"/>
      <c r="O101" s="18" t="str">
        <f>+IF(OR($N101=Listas!$A$3,$N101=Listas!$A$4,$N101=Listas!$A$5,$N101=Listas!$A$6),"N/A",IF(AND((DAYS360(C101,$C$3))&gt;90,(DAYS360(C101,$C$3))&lt;360),"SI","NO"))</f>
        <v>NO</v>
      </c>
      <c r="P101" s="19">
        <f t="shared" si="12"/>
        <v>0</v>
      </c>
      <c r="Q101" s="18" t="str">
        <f>+IF(OR($N101=Listas!$A$3,$N101=Listas!$A$4,$N101=Listas!$A$5,$N101=Listas!$A$6),"N/A",IF(AND((DAYS360(C101,$C$3))&gt;=360,(DAYS360(C101,$C$3))&lt;=1800),"SI","NO"))</f>
        <v>NO</v>
      </c>
      <c r="R101" s="19">
        <f t="shared" si="13"/>
        <v>0</v>
      </c>
      <c r="S101" s="18" t="str">
        <f>+IF(OR($N101=Listas!$A$3,$N101=Listas!$A$4,$N101=Listas!$A$5,$N101=Listas!$A$6),"N/A",IF(AND((DAYS360(C101,$C$3))&gt;1800,(DAYS360(C101,$C$3))&lt;=3600),"SI","NO"))</f>
        <v>NO</v>
      </c>
      <c r="T101" s="19">
        <f t="shared" si="14"/>
        <v>0</v>
      </c>
      <c r="U101" s="18" t="str">
        <f>+IF(OR($N101=Listas!$A$3,$N101=Listas!$A$4,$N101=Listas!$A$5,$N101=Listas!$A$6),"N/A",IF((DAYS360(C101,$C$3))&gt;3600,"SI","NO"))</f>
        <v>SI</v>
      </c>
      <c r="V101" s="20">
        <f t="shared" si="15"/>
        <v>0.21132439384930549</v>
      </c>
      <c r="W101" s="21">
        <f>+IF(OR($N101=Listas!$A$3,$N101=Listas!$A$4,$N101=Listas!$A$5,$N101=Listas!$A$6),"",P101+R101+T101+V101)</f>
        <v>0.21132439384930549</v>
      </c>
      <c r="X101" s="22"/>
      <c r="Y101" s="19">
        <f t="shared" si="16"/>
        <v>0</v>
      </c>
      <c r="Z101" s="21">
        <f>+IF(OR($N101=Listas!$A$3,$N101=Listas!$A$4,$N101=Listas!$A$5,$N101=Listas!$A$6),"",Y101)</f>
        <v>0</v>
      </c>
      <c r="AA101" s="22"/>
      <c r="AB101" s="23">
        <f>+IF(OR($N101=Listas!$A$3,$N101=Listas!$A$4,$N101=Listas!$A$5,$N101=Listas!$A$6),"",IF(AND(DAYS360(C101,$C$3)&lt;=90,AA101="NO"),0,IF(AND(DAYS360(C101,$C$3)&gt;90,AA101="NO"),$AB$7,0)))</f>
        <v>0</v>
      </c>
      <c r="AC101" s="17"/>
      <c r="AD101" s="22"/>
      <c r="AE101" s="23">
        <f>+IF(OR($N101=Listas!$A$3,$N101=Listas!$A$4,$N101=Listas!$A$5,$N101=Listas!$A$6),"",IF(AND(DAYS360(C101,$C$3)&lt;=90,AD101="SI"),0,IF(AND(DAYS360(C101,$C$3)&gt;90,AD101="SI"),$AE$7,0)))</f>
        <v>0</v>
      </c>
      <c r="AF101" s="17"/>
      <c r="AG101" s="24" t="str">
        <f t="shared" si="20"/>
        <v/>
      </c>
      <c r="AH101" s="22"/>
      <c r="AI101" s="23">
        <f>+IF(OR($N101=Listas!$A$3,$N101=Listas!$A$4,$N101=Listas!$A$5,$N101=Listas!$A$6),"",IF(AND(DAYS360(C101,$C$3)&lt;=90,AH101="SI"),0,IF(AND(DAYS360(C101,$C$3)&gt;90,AH101="SI"),$AI$7,0)))</f>
        <v>0</v>
      </c>
      <c r="AJ101" s="25">
        <f>+IF(OR($N101=Listas!$A$3,$N101=Listas!$A$4,$N101=Listas!$A$5,$N101=Listas!$A$6),"",AB101+AE101+AI101)</f>
        <v>0</v>
      </c>
      <c r="AK101" s="26" t="str">
        <f t="shared" si="21"/>
        <v/>
      </c>
      <c r="AL101" s="27" t="str">
        <f t="shared" si="22"/>
        <v/>
      </c>
      <c r="AM101" s="23">
        <f>+IF(OR($N101=Listas!$A$3,$N101=Listas!$A$4,$N101=Listas!$A$5,$N101=Listas!$A$6),"",IF(AND(DAYS360(C101,$C$3)&lt;=90,AL101="SI"),0,IF(AND(DAYS360(C101,$C$3)&gt;90,AL101="SI"),$AM$7,0)))</f>
        <v>0</v>
      </c>
      <c r="AN101" s="27" t="str">
        <f t="shared" si="23"/>
        <v/>
      </c>
      <c r="AO101" s="23">
        <f>+IF(OR($N101=Listas!$A$3,$N101=Listas!$A$4,$N101=Listas!$A$5,$N101=Listas!$A$6),"",IF(AND(DAYS360(C101,$C$3)&lt;=90,AN101="SI"),0,IF(AND(DAYS360(C101,$C$3)&gt;90,AN101="SI"),$AO$7,0)))</f>
        <v>0</v>
      </c>
      <c r="AP101" s="28">
        <f>+IF(OR($N101=Listas!$A$3,$N101=Listas!$A$4,$N101=Listas!$A$5,$N101=[1]Hoja2!$A$6),"",AM101+AO101)</f>
        <v>0</v>
      </c>
      <c r="AQ101" s="22"/>
      <c r="AR101" s="23">
        <f>+IF(OR($N101=Listas!$A$3,$N101=Listas!$A$4,$N101=Listas!$A$5,$N101=Listas!$A$6),"",IF(AND(DAYS360(C101,$C$3)&lt;=90,AQ101="SI"),0,IF(AND(DAYS360(C101,$C$3)&gt;90,AQ101="SI"),$AR$7,0)))</f>
        <v>0</v>
      </c>
      <c r="AS101" s="22"/>
      <c r="AT101" s="23">
        <f>+IF(OR($N101=Listas!$A$3,$N101=Listas!$A$4,$N101=Listas!$A$5,$N101=Listas!$A$6),"",IF(AND(DAYS360(C101,$C$3)&lt;=90,AS101="SI"),0,IF(AND(DAYS360(C101,$C$3)&gt;90,AS101="SI"),$AT$7,0)))</f>
        <v>0</v>
      </c>
      <c r="AU101" s="21">
        <f>+IF(OR($N101=Listas!$A$3,$N101=Listas!$A$4,$N101=Listas!$A$5,$N101=Listas!$A$6),"",AR101+AT101)</f>
        <v>0</v>
      </c>
      <c r="AV101" s="29">
        <f>+IF(OR($N101=Listas!$A$3,$N101=Listas!$A$4,$N101=Listas!$A$5,$N101=Listas!$A$6),"",W101+Z101+AJ101+AP101+AU101)</f>
        <v>0.21132439384930549</v>
      </c>
      <c r="AW101" s="30">
        <f>+IF(OR($N101=Listas!$A$3,$N101=Listas!$A$4,$N101=Listas!$A$5,$N101=Listas!$A$6),"",K101*(1-AV101))</f>
        <v>0</v>
      </c>
      <c r="AX101" s="30">
        <f>+IF(OR($N101=Listas!$A$3,$N101=Listas!$A$4,$N101=Listas!$A$5,$N101=Listas!$A$6),"",L101*(1-AV101))</f>
        <v>0</v>
      </c>
      <c r="AY101" s="31"/>
      <c r="AZ101" s="32"/>
      <c r="BA101" s="30">
        <f>+IF(OR($N101=Listas!$A$3,$N101=Listas!$A$4,$N101=Listas!$A$5,$N101=Listas!$A$6),"",IF(AV101=0,AW101,(-PV(AY101,AZ101,,AW101,0))))</f>
        <v>0</v>
      </c>
      <c r="BB101" s="30">
        <f>+IF(OR($N101=Listas!$A$3,$N101=Listas!$A$4,$N101=Listas!$A$5,$N101=Listas!$A$6),"",IF(AV101=0,AX101,(-PV(AY101,AZ101,,AX101,0))))</f>
        <v>0</v>
      </c>
      <c r="BC101" s="33">
        <f>++IF(OR($N101=Listas!$A$3,$N101=Listas!$A$4,$N101=Listas!$A$5,$N101=Listas!$A$6),"",K101-BA101)</f>
        <v>0</v>
      </c>
      <c r="BD101" s="33">
        <f>++IF(OR($N101=Listas!$A$3,$N101=Listas!$A$4,$N101=Listas!$A$5,$N101=Listas!$A$6),"",L101-BB101)</f>
        <v>0</v>
      </c>
    </row>
    <row r="102" spans="1:56" x14ac:dyDescent="0.25">
      <c r="A102" s="13"/>
      <c r="B102" s="14"/>
      <c r="C102" s="15"/>
      <c r="D102" s="16"/>
      <c r="E102" s="16"/>
      <c r="F102" s="17"/>
      <c r="G102" s="17"/>
      <c r="H102" s="65">
        <f t="shared" si="17"/>
        <v>0</v>
      </c>
      <c r="I102" s="17"/>
      <c r="J102" s="17"/>
      <c r="K102" s="42">
        <f t="shared" si="18"/>
        <v>0</v>
      </c>
      <c r="L102" s="42">
        <f t="shared" si="18"/>
        <v>0</v>
      </c>
      <c r="M102" s="42">
        <f t="shared" si="19"/>
        <v>0</v>
      </c>
      <c r="N102" s="13"/>
      <c r="O102" s="18" t="str">
        <f>+IF(OR($N102=Listas!$A$3,$N102=Listas!$A$4,$N102=Listas!$A$5,$N102=Listas!$A$6),"N/A",IF(AND((DAYS360(C102,$C$3))&gt;90,(DAYS360(C102,$C$3))&lt;360),"SI","NO"))</f>
        <v>NO</v>
      </c>
      <c r="P102" s="19">
        <f t="shared" si="12"/>
        <v>0</v>
      </c>
      <c r="Q102" s="18" t="str">
        <f>+IF(OR($N102=Listas!$A$3,$N102=Listas!$A$4,$N102=Listas!$A$5,$N102=Listas!$A$6),"N/A",IF(AND((DAYS360(C102,$C$3))&gt;=360,(DAYS360(C102,$C$3))&lt;=1800),"SI","NO"))</f>
        <v>NO</v>
      </c>
      <c r="R102" s="19">
        <f t="shared" si="13"/>
        <v>0</v>
      </c>
      <c r="S102" s="18" t="str">
        <f>+IF(OR($N102=Listas!$A$3,$N102=Listas!$A$4,$N102=Listas!$A$5,$N102=Listas!$A$6),"N/A",IF(AND((DAYS360(C102,$C$3))&gt;1800,(DAYS360(C102,$C$3))&lt;=3600),"SI","NO"))</f>
        <v>NO</v>
      </c>
      <c r="T102" s="19">
        <f t="shared" si="14"/>
        <v>0</v>
      </c>
      <c r="U102" s="18" t="str">
        <f>+IF(OR($N102=Listas!$A$3,$N102=Listas!$A$4,$N102=Listas!$A$5,$N102=Listas!$A$6),"N/A",IF((DAYS360(C102,$C$3))&gt;3600,"SI","NO"))</f>
        <v>SI</v>
      </c>
      <c r="V102" s="20">
        <f t="shared" si="15"/>
        <v>0.21132439384930549</v>
      </c>
      <c r="W102" s="21">
        <f>+IF(OR($N102=Listas!$A$3,$N102=Listas!$A$4,$N102=Listas!$A$5,$N102=Listas!$A$6),"",P102+R102+T102+V102)</f>
        <v>0.21132439384930549</v>
      </c>
      <c r="X102" s="22"/>
      <c r="Y102" s="19">
        <f t="shared" si="16"/>
        <v>0</v>
      </c>
      <c r="Z102" s="21">
        <f>+IF(OR($N102=Listas!$A$3,$N102=Listas!$A$4,$N102=Listas!$A$5,$N102=Listas!$A$6),"",Y102)</f>
        <v>0</v>
      </c>
      <c r="AA102" s="22"/>
      <c r="AB102" s="23">
        <f>+IF(OR($N102=Listas!$A$3,$N102=Listas!$A$4,$N102=Listas!$A$5,$N102=Listas!$A$6),"",IF(AND(DAYS360(C102,$C$3)&lt;=90,AA102="NO"),0,IF(AND(DAYS360(C102,$C$3)&gt;90,AA102="NO"),$AB$7,0)))</f>
        <v>0</v>
      </c>
      <c r="AC102" s="17"/>
      <c r="AD102" s="22"/>
      <c r="AE102" s="23">
        <f>+IF(OR($N102=Listas!$A$3,$N102=Listas!$A$4,$N102=Listas!$A$5,$N102=Listas!$A$6),"",IF(AND(DAYS360(C102,$C$3)&lt;=90,AD102="SI"),0,IF(AND(DAYS360(C102,$C$3)&gt;90,AD102="SI"),$AE$7,0)))</f>
        <v>0</v>
      </c>
      <c r="AF102" s="17"/>
      <c r="AG102" s="24" t="str">
        <f t="shared" si="20"/>
        <v/>
      </c>
      <c r="AH102" s="22"/>
      <c r="AI102" s="23">
        <f>+IF(OR($N102=Listas!$A$3,$N102=Listas!$A$4,$N102=Listas!$A$5,$N102=Listas!$A$6),"",IF(AND(DAYS360(C102,$C$3)&lt;=90,AH102="SI"),0,IF(AND(DAYS360(C102,$C$3)&gt;90,AH102="SI"),$AI$7,0)))</f>
        <v>0</v>
      </c>
      <c r="AJ102" s="25">
        <f>+IF(OR($N102=Listas!$A$3,$N102=Listas!$A$4,$N102=Listas!$A$5,$N102=Listas!$A$6),"",AB102+AE102+AI102)</f>
        <v>0</v>
      </c>
      <c r="AK102" s="26" t="str">
        <f t="shared" si="21"/>
        <v/>
      </c>
      <c r="AL102" s="27" t="str">
        <f t="shared" si="22"/>
        <v/>
      </c>
      <c r="AM102" s="23">
        <f>+IF(OR($N102=Listas!$A$3,$N102=Listas!$A$4,$N102=Listas!$A$5,$N102=Listas!$A$6),"",IF(AND(DAYS360(C102,$C$3)&lt;=90,AL102="SI"),0,IF(AND(DAYS360(C102,$C$3)&gt;90,AL102="SI"),$AM$7,0)))</f>
        <v>0</v>
      </c>
      <c r="AN102" s="27" t="str">
        <f t="shared" si="23"/>
        <v/>
      </c>
      <c r="AO102" s="23">
        <f>+IF(OR($N102=Listas!$A$3,$N102=Listas!$A$4,$N102=Listas!$A$5,$N102=Listas!$A$6),"",IF(AND(DAYS360(C102,$C$3)&lt;=90,AN102="SI"),0,IF(AND(DAYS360(C102,$C$3)&gt;90,AN102="SI"),$AO$7,0)))</f>
        <v>0</v>
      </c>
      <c r="AP102" s="28">
        <f>+IF(OR($N102=Listas!$A$3,$N102=Listas!$A$4,$N102=Listas!$A$5,$N102=[1]Hoja2!$A$6),"",AM102+AO102)</f>
        <v>0</v>
      </c>
      <c r="AQ102" s="22"/>
      <c r="AR102" s="23">
        <f>+IF(OR($N102=Listas!$A$3,$N102=Listas!$A$4,$N102=Listas!$A$5,$N102=Listas!$A$6),"",IF(AND(DAYS360(C102,$C$3)&lt;=90,AQ102="SI"),0,IF(AND(DAYS360(C102,$C$3)&gt;90,AQ102="SI"),$AR$7,0)))</f>
        <v>0</v>
      </c>
      <c r="AS102" s="22"/>
      <c r="AT102" s="23">
        <f>+IF(OR($N102=Listas!$A$3,$N102=Listas!$A$4,$N102=Listas!$A$5,$N102=Listas!$A$6),"",IF(AND(DAYS360(C102,$C$3)&lt;=90,AS102="SI"),0,IF(AND(DAYS360(C102,$C$3)&gt;90,AS102="SI"),$AT$7,0)))</f>
        <v>0</v>
      </c>
      <c r="AU102" s="21">
        <f>+IF(OR($N102=Listas!$A$3,$N102=Listas!$A$4,$N102=Listas!$A$5,$N102=Listas!$A$6),"",AR102+AT102)</f>
        <v>0</v>
      </c>
      <c r="AV102" s="29">
        <f>+IF(OR($N102=Listas!$A$3,$N102=Listas!$A$4,$N102=Listas!$A$5,$N102=Listas!$A$6),"",W102+Z102+AJ102+AP102+AU102)</f>
        <v>0.21132439384930549</v>
      </c>
      <c r="AW102" s="30">
        <f>+IF(OR($N102=Listas!$A$3,$N102=Listas!$A$4,$N102=Listas!$A$5,$N102=Listas!$A$6),"",K102*(1-AV102))</f>
        <v>0</v>
      </c>
      <c r="AX102" s="30">
        <f>+IF(OR($N102=Listas!$A$3,$N102=Listas!$A$4,$N102=Listas!$A$5,$N102=Listas!$A$6),"",L102*(1-AV102))</f>
        <v>0</v>
      </c>
      <c r="AY102" s="31"/>
      <c r="AZ102" s="32"/>
      <c r="BA102" s="30">
        <f>+IF(OR($N102=Listas!$A$3,$N102=Listas!$A$4,$N102=Listas!$A$5,$N102=Listas!$A$6),"",IF(AV102=0,AW102,(-PV(AY102,AZ102,,AW102,0))))</f>
        <v>0</v>
      </c>
      <c r="BB102" s="30">
        <f>+IF(OR($N102=Listas!$A$3,$N102=Listas!$A$4,$N102=Listas!$A$5,$N102=Listas!$A$6),"",IF(AV102=0,AX102,(-PV(AY102,AZ102,,AX102,0))))</f>
        <v>0</v>
      </c>
      <c r="BC102" s="33">
        <f>++IF(OR($N102=Listas!$A$3,$N102=Listas!$A$4,$N102=Listas!$A$5,$N102=Listas!$A$6),"",K102-BA102)</f>
        <v>0</v>
      </c>
      <c r="BD102" s="33">
        <f>++IF(OR($N102=Listas!$A$3,$N102=Listas!$A$4,$N102=Listas!$A$5,$N102=Listas!$A$6),"",L102-BB102)</f>
        <v>0</v>
      </c>
    </row>
    <row r="103" spans="1:56" x14ac:dyDescent="0.25">
      <c r="A103" s="13"/>
      <c r="B103" s="14"/>
      <c r="C103" s="15"/>
      <c r="D103" s="16"/>
      <c r="E103" s="16"/>
      <c r="F103" s="17"/>
      <c r="G103" s="17"/>
      <c r="H103" s="65">
        <f t="shared" si="17"/>
        <v>0</v>
      </c>
      <c r="I103" s="17"/>
      <c r="J103" s="17"/>
      <c r="K103" s="42">
        <f t="shared" si="18"/>
        <v>0</v>
      </c>
      <c r="L103" s="42">
        <f t="shared" si="18"/>
        <v>0</v>
      </c>
      <c r="M103" s="42">
        <f t="shared" si="19"/>
        <v>0</v>
      </c>
      <c r="N103" s="13"/>
      <c r="O103" s="18" t="str">
        <f>+IF(OR($N103=Listas!$A$3,$N103=Listas!$A$4,$N103=Listas!$A$5,$N103=Listas!$A$6),"N/A",IF(AND((DAYS360(C103,$C$3))&gt;90,(DAYS360(C103,$C$3))&lt;360),"SI","NO"))</f>
        <v>NO</v>
      </c>
      <c r="P103" s="19">
        <f t="shared" si="12"/>
        <v>0</v>
      </c>
      <c r="Q103" s="18" t="str">
        <f>+IF(OR($N103=Listas!$A$3,$N103=Listas!$A$4,$N103=Listas!$A$5,$N103=Listas!$A$6),"N/A",IF(AND((DAYS360(C103,$C$3))&gt;=360,(DAYS360(C103,$C$3))&lt;=1800),"SI","NO"))</f>
        <v>NO</v>
      </c>
      <c r="R103" s="19">
        <f t="shared" si="13"/>
        <v>0</v>
      </c>
      <c r="S103" s="18" t="str">
        <f>+IF(OR($N103=Listas!$A$3,$N103=Listas!$A$4,$N103=Listas!$A$5,$N103=Listas!$A$6),"N/A",IF(AND((DAYS360(C103,$C$3))&gt;1800,(DAYS360(C103,$C$3))&lt;=3600),"SI","NO"))</f>
        <v>NO</v>
      </c>
      <c r="T103" s="19">
        <f t="shared" si="14"/>
        <v>0</v>
      </c>
      <c r="U103" s="18" t="str">
        <f>+IF(OR($N103=Listas!$A$3,$N103=Listas!$A$4,$N103=Listas!$A$5,$N103=Listas!$A$6),"N/A",IF((DAYS360(C103,$C$3))&gt;3600,"SI","NO"))</f>
        <v>SI</v>
      </c>
      <c r="V103" s="20">
        <f t="shared" si="15"/>
        <v>0.21132439384930549</v>
      </c>
      <c r="W103" s="21">
        <f>+IF(OR($N103=Listas!$A$3,$N103=Listas!$A$4,$N103=Listas!$A$5,$N103=Listas!$A$6),"",P103+R103+T103+V103)</f>
        <v>0.21132439384930549</v>
      </c>
      <c r="X103" s="22"/>
      <c r="Y103" s="19">
        <f t="shared" si="16"/>
        <v>0</v>
      </c>
      <c r="Z103" s="21">
        <f>+IF(OR($N103=Listas!$A$3,$N103=Listas!$A$4,$N103=Listas!$A$5,$N103=Listas!$A$6),"",Y103)</f>
        <v>0</v>
      </c>
      <c r="AA103" s="22"/>
      <c r="AB103" s="23">
        <f>+IF(OR($N103=Listas!$A$3,$N103=Listas!$A$4,$N103=Listas!$A$5,$N103=Listas!$A$6),"",IF(AND(DAYS360(C103,$C$3)&lt;=90,AA103="NO"),0,IF(AND(DAYS360(C103,$C$3)&gt;90,AA103="NO"),$AB$7,0)))</f>
        <v>0</v>
      </c>
      <c r="AC103" s="17"/>
      <c r="AD103" s="22"/>
      <c r="AE103" s="23">
        <f>+IF(OR($N103=Listas!$A$3,$N103=Listas!$A$4,$N103=Listas!$A$5,$N103=Listas!$A$6),"",IF(AND(DAYS360(C103,$C$3)&lt;=90,AD103="SI"),0,IF(AND(DAYS360(C103,$C$3)&gt;90,AD103="SI"),$AE$7,0)))</f>
        <v>0</v>
      </c>
      <c r="AF103" s="17"/>
      <c r="AG103" s="24" t="str">
        <f t="shared" si="20"/>
        <v/>
      </c>
      <c r="AH103" s="22"/>
      <c r="AI103" s="23">
        <f>+IF(OR($N103=Listas!$A$3,$N103=Listas!$A$4,$N103=Listas!$A$5,$N103=Listas!$A$6),"",IF(AND(DAYS360(C103,$C$3)&lt;=90,AH103="SI"),0,IF(AND(DAYS360(C103,$C$3)&gt;90,AH103="SI"),$AI$7,0)))</f>
        <v>0</v>
      </c>
      <c r="AJ103" s="25">
        <f>+IF(OR($N103=Listas!$A$3,$N103=Listas!$A$4,$N103=Listas!$A$5,$N103=Listas!$A$6),"",AB103+AE103+AI103)</f>
        <v>0</v>
      </c>
      <c r="AK103" s="26" t="str">
        <f t="shared" si="21"/>
        <v/>
      </c>
      <c r="AL103" s="27" t="str">
        <f t="shared" si="22"/>
        <v/>
      </c>
      <c r="AM103" s="23">
        <f>+IF(OR($N103=Listas!$A$3,$N103=Listas!$A$4,$N103=Listas!$A$5,$N103=Listas!$A$6),"",IF(AND(DAYS360(C103,$C$3)&lt;=90,AL103="SI"),0,IF(AND(DAYS360(C103,$C$3)&gt;90,AL103="SI"),$AM$7,0)))</f>
        <v>0</v>
      </c>
      <c r="AN103" s="27" t="str">
        <f t="shared" si="23"/>
        <v/>
      </c>
      <c r="AO103" s="23">
        <f>+IF(OR($N103=Listas!$A$3,$N103=Listas!$A$4,$N103=Listas!$A$5,$N103=Listas!$A$6),"",IF(AND(DAYS360(C103,$C$3)&lt;=90,AN103="SI"),0,IF(AND(DAYS360(C103,$C$3)&gt;90,AN103="SI"),$AO$7,0)))</f>
        <v>0</v>
      </c>
      <c r="AP103" s="28">
        <f>+IF(OR($N103=Listas!$A$3,$N103=Listas!$A$4,$N103=Listas!$A$5,$N103=[1]Hoja2!$A$6),"",AM103+AO103)</f>
        <v>0</v>
      </c>
      <c r="AQ103" s="22"/>
      <c r="AR103" s="23">
        <f>+IF(OR($N103=Listas!$A$3,$N103=Listas!$A$4,$N103=Listas!$A$5,$N103=Listas!$A$6),"",IF(AND(DAYS360(C103,$C$3)&lt;=90,AQ103="SI"),0,IF(AND(DAYS360(C103,$C$3)&gt;90,AQ103="SI"),$AR$7,0)))</f>
        <v>0</v>
      </c>
      <c r="AS103" s="22"/>
      <c r="AT103" s="23">
        <f>+IF(OR($N103=Listas!$A$3,$N103=Listas!$A$4,$N103=Listas!$A$5,$N103=Listas!$A$6),"",IF(AND(DAYS360(C103,$C$3)&lt;=90,AS103="SI"),0,IF(AND(DAYS360(C103,$C$3)&gt;90,AS103="SI"),$AT$7,0)))</f>
        <v>0</v>
      </c>
      <c r="AU103" s="21">
        <f>+IF(OR($N103=Listas!$A$3,$N103=Listas!$A$4,$N103=Listas!$A$5,$N103=Listas!$A$6),"",AR103+AT103)</f>
        <v>0</v>
      </c>
      <c r="AV103" s="29">
        <f>+IF(OR($N103=Listas!$A$3,$N103=Listas!$A$4,$N103=Listas!$A$5,$N103=Listas!$A$6),"",W103+Z103+AJ103+AP103+AU103)</f>
        <v>0.21132439384930549</v>
      </c>
      <c r="AW103" s="30">
        <f>+IF(OR($N103=Listas!$A$3,$N103=Listas!$A$4,$N103=Listas!$A$5,$N103=Listas!$A$6),"",K103*(1-AV103))</f>
        <v>0</v>
      </c>
      <c r="AX103" s="30">
        <f>+IF(OR($N103=Listas!$A$3,$N103=Listas!$A$4,$N103=Listas!$A$5,$N103=Listas!$A$6),"",L103*(1-AV103))</f>
        <v>0</v>
      </c>
      <c r="AY103" s="31"/>
      <c r="AZ103" s="32"/>
      <c r="BA103" s="30">
        <f>+IF(OR($N103=Listas!$A$3,$N103=Listas!$A$4,$N103=Listas!$A$5,$N103=Listas!$A$6),"",IF(AV103=0,AW103,(-PV(AY103,AZ103,,AW103,0))))</f>
        <v>0</v>
      </c>
      <c r="BB103" s="30">
        <f>+IF(OR($N103=Listas!$A$3,$N103=Listas!$A$4,$N103=Listas!$A$5,$N103=Listas!$A$6),"",IF(AV103=0,AX103,(-PV(AY103,AZ103,,AX103,0))))</f>
        <v>0</v>
      </c>
      <c r="BC103" s="33">
        <f>++IF(OR($N103=Listas!$A$3,$N103=Listas!$A$4,$N103=Listas!$A$5,$N103=Listas!$A$6),"",K103-BA103)</f>
        <v>0</v>
      </c>
      <c r="BD103" s="33">
        <f>++IF(OR($N103=Listas!$A$3,$N103=Listas!$A$4,$N103=Listas!$A$5,$N103=Listas!$A$6),"",L103-BB103)</f>
        <v>0</v>
      </c>
    </row>
    <row r="104" spans="1:56" x14ac:dyDescent="0.25">
      <c r="A104" s="13"/>
      <c r="B104" s="14"/>
      <c r="C104" s="15"/>
      <c r="D104" s="16"/>
      <c r="E104" s="16"/>
      <c r="F104" s="17"/>
      <c r="G104" s="17"/>
      <c r="H104" s="65">
        <f t="shared" si="17"/>
        <v>0</v>
      </c>
      <c r="I104" s="17"/>
      <c r="J104" s="17"/>
      <c r="K104" s="42">
        <f t="shared" si="18"/>
        <v>0</v>
      </c>
      <c r="L104" s="42">
        <f t="shared" si="18"/>
        <v>0</v>
      </c>
      <c r="M104" s="42">
        <f t="shared" si="19"/>
        <v>0</v>
      </c>
      <c r="N104" s="13"/>
      <c r="O104" s="18" t="str">
        <f>+IF(OR($N104=Listas!$A$3,$N104=Listas!$A$4,$N104=Listas!$A$5,$N104=Listas!$A$6),"N/A",IF(AND((DAYS360(C104,$C$3))&gt;90,(DAYS360(C104,$C$3))&lt;360),"SI","NO"))</f>
        <v>NO</v>
      </c>
      <c r="P104" s="19">
        <f t="shared" si="12"/>
        <v>0</v>
      </c>
      <c r="Q104" s="18" t="str">
        <f>+IF(OR($N104=Listas!$A$3,$N104=Listas!$A$4,$N104=Listas!$A$5,$N104=Listas!$A$6),"N/A",IF(AND((DAYS360(C104,$C$3))&gt;=360,(DAYS360(C104,$C$3))&lt;=1800),"SI","NO"))</f>
        <v>NO</v>
      </c>
      <c r="R104" s="19">
        <f t="shared" si="13"/>
        <v>0</v>
      </c>
      <c r="S104" s="18" t="str">
        <f>+IF(OR($N104=Listas!$A$3,$N104=Listas!$A$4,$N104=Listas!$A$5,$N104=Listas!$A$6),"N/A",IF(AND((DAYS360(C104,$C$3))&gt;1800,(DAYS360(C104,$C$3))&lt;=3600),"SI","NO"))</f>
        <v>NO</v>
      </c>
      <c r="T104" s="19">
        <f t="shared" si="14"/>
        <v>0</v>
      </c>
      <c r="U104" s="18" t="str">
        <f>+IF(OR($N104=Listas!$A$3,$N104=Listas!$A$4,$N104=Listas!$A$5,$N104=Listas!$A$6),"N/A",IF((DAYS360(C104,$C$3))&gt;3600,"SI","NO"))</f>
        <v>SI</v>
      </c>
      <c r="V104" s="20">
        <f t="shared" si="15"/>
        <v>0.21132439384930549</v>
      </c>
      <c r="W104" s="21">
        <f>+IF(OR($N104=Listas!$A$3,$N104=Listas!$A$4,$N104=Listas!$A$5,$N104=Listas!$A$6),"",P104+R104+T104+V104)</f>
        <v>0.21132439384930549</v>
      </c>
      <c r="X104" s="22"/>
      <c r="Y104" s="19">
        <f t="shared" si="16"/>
        <v>0</v>
      </c>
      <c r="Z104" s="21">
        <f>+IF(OR($N104=Listas!$A$3,$N104=Listas!$A$4,$N104=Listas!$A$5,$N104=Listas!$A$6),"",Y104)</f>
        <v>0</v>
      </c>
      <c r="AA104" s="22"/>
      <c r="AB104" s="23">
        <f>+IF(OR($N104=Listas!$A$3,$N104=Listas!$A$4,$N104=Listas!$A$5,$N104=Listas!$A$6),"",IF(AND(DAYS360(C104,$C$3)&lt;=90,AA104="NO"),0,IF(AND(DAYS360(C104,$C$3)&gt;90,AA104="NO"),$AB$7,0)))</f>
        <v>0</v>
      </c>
      <c r="AC104" s="17"/>
      <c r="AD104" s="22"/>
      <c r="AE104" s="23">
        <f>+IF(OR($N104=Listas!$A$3,$N104=Listas!$A$4,$N104=Listas!$A$5,$N104=Listas!$A$6),"",IF(AND(DAYS360(C104,$C$3)&lt;=90,AD104="SI"),0,IF(AND(DAYS360(C104,$C$3)&gt;90,AD104="SI"),$AE$7,0)))</f>
        <v>0</v>
      </c>
      <c r="AF104" s="17"/>
      <c r="AG104" s="24" t="str">
        <f t="shared" si="20"/>
        <v/>
      </c>
      <c r="AH104" s="22"/>
      <c r="AI104" s="23">
        <f>+IF(OR($N104=Listas!$A$3,$N104=Listas!$A$4,$N104=Listas!$A$5,$N104=Listas!$A$6),"",IF(AND(DAYS360(C104,$C$3)&lt;=90,AH104="SI"),0,IF(AND(DAYS360(C104,$C$3)&gt;90,AH104="SI"),$AI$7,0)))</f>
        <v>0</v>
      </c>
      <c r="AJ104" s="25">
        <f>+IF(OR($N104=Listas!$A$3,$N104=Listas!$A$4,$N104=Listas!$A$5,$N104=Listas!$A$6),"",AB104+AE104+AI104)</f>
        <v>0</v>
      </c>
      <c r="AK104" s="26" t="str">
        <f t="shared" si="21"/>
        <v/>
      </c>
      <c r="AL104" s="27" t="str">
        <f t="shared" si="22"/>
        <v/>
      </c>
      <c r="AM104" s="23">
        <f>+IF(OR($N104=Listas!$A$3,$N104=Listas!$A$4,$N104=Listas!$A$5,$N104=Listas!$A$6),"",IF(AND(DAYS360(C104,$C$3)&lt;=90,AL104="SI"),0,IF(AND(DAYS360(C104,$C$3)&gt;90,AL104="SI"),$AM$7,0)))</f>
        <v>0</v>
      </c>
      <c r="AN104" s="27" t="str">
        <f t="shared" si="23"/>
        <v/>
      </c>
      <c r="AO104" s="23">
        <f>+IF(OR($N104=Listas!$A$3,$N104=Listas!$A$4,$N104=Listas!$A$5,$N104=Listas!$A$6),"",IF(AND(DAYS360(C104,$C$3)&lt;=90,AN104="SI"),0,IF(AND(DAYS360(C104,$C$3)&gt;90,AN104="SI"),$AO$7,0)))</f>
        <v>0</v>
      </c>
      <c r="AP104" s="28">
        <f>+IF(OR($N104=Listas!$A$3,$N104=Listas!$A$4,$N104=Listas!$A$5,$N104=[1]Hoja2!$A$6),"",AM104+AO104)</f>
        <v>0</v>
      </c>
      <c r="AQ104" s="22"/>
      <c r="AR104" s="23">
        <f>+IF(OR($N104=Listas!$A$3,$N104=Listas!$A$4,$N104=Listas!$A$5,$N104=Listas!$A$6),"",IF(AND(DAYS360(C104,$C$3)&lt;=90,AQ104="SI"),0,IF(AND(DAYS360(C104,$C$3)&gt;90,AQ104="SI"),$AR$7,0)))</f>
        <v>0</v>
      </c>
      <c r="AS104" s="22"/>
      <c r="AT104" s="23">
        <f>+IF(OR($N104=Listas!$A$3,$N104=Listas!$A$4,$N104=Listas!$A$5,$N104=Listas!$A$6),"",IF(AND(DAYS360(C104,$C$3)&lt;=90,AS104="SI"),0,IF(AND(DAYS360(C104,$C$3)&gt;90,AS104="SI"),$AT$7,0)))</f>
        <v>0</v>
      </c>
      <c r="AU104" s="21">
        <f>+IF(OR($N104=Listas!$A$3,$N104=Listas!$A$4,$N104=Listas!$A$5,$N104=Listas!$A$6),"",AR104+AT104)</f>
        <v>0</v>
      </c>
      <c r="AV104" s="29">
        <f>+IF(OR($N104=Listas!$A$3,$N104=Listas!$A$4,$N104=Listas!$A$5,$N104=Listas!$A$6),"",W104+Z104+AJ104+AP104+AU104)</f>
        <v>0.21132439384930549</v>
      </c>
      <c r="AW104" s="30">
        <f>+IF(OR($N104=Listas!$A$3,$N104=Listas!$A$4,$N104=Listas!$A$5,$N104=Listas!$A$6),"",K104*(1-AV104))</f>
        <v>0</v>
      </c>
      <c r="AX104" s="30">
        <f>+IF(OR($N104=Listas!$A$3,$N104=Listas!$A$4,$N104=Listas!$A$5,$N104=Listas!$A$6),"",L104*(1-AV104))</f>
        <v>0</v>
      </c>
      <c r="AY104" s="31"/>
      <c r="AZ104" s="32"/>
      <c r="BA104" s="30">
        <f>+IF(OR($N104=Listas!$A$3,$N104=Listas!$A$4,$N104=Listas!$A$5,$N104=Listas!$A$6),"",IF(AV104=0,AW104,(-PV(AY104,AZ104,,AW104,0))))</f>
        <v>0</v>
      </c>
      <c r="BB104" s="30">
        <f>+IF(OR($N104=Listas!$A$3,$N104=Listas!$A$4,$N104=Listas!$A$5,$N104=Listas!$A$6),"",IF(AV104=0,AX104,(-PV(AY104,AZ104,,AX104,0))))</f>
        <v>0</v>
      </c>
      <c r="BC104" s="33">
        <f>++IF(OR($N104=Listas!$A$3,$N104=Listas!$A$4,$N104=Listas!$A$5,$N104=Listas!$A$6),"",K104-BA104)</f>
        <v>0</v>
      </c>
      <c r="BD104" s="33">
        <f>++IF(OR($N104=Listas!$A$3,$N104=Listas!$A$4,$N104=Listas!$A$5,$N104=Listas!$A$6),"",L104-BB104)</f>
        <v>0</v>
      </c>
    </row>
    <row r="105" spans="1:56" x14ac:dyDescent="0.25">
      <c r="A105" s="13"/>
      <c r="B105" s="14"/>
      <c r="C105" s="15"/>
      <c r="D105" s="16"/>
      <c r="E105" s="16"/>
      <c r="F105" s="17"/>
      <c r="G105" s="17"/>
      <c r="H105" s="65">
        <f t="shared" si="17"/>
        <v>0</v>
      </c>
      <c r="I105" s="17"/>
      <c r="J105" s="17"/>
      <c r="K105" s="42">
        <f t="shared" si="18"/>
        <v>0</v>
      </c>
      <c r="L105" s="42">
        <f t="shared" si="18"/>
        <v>0</v>
      </c>
      <c r="M105" s="42">
        <f t="shared" si="19"/>
        <v>0</v>
      </c>
      <c r="N105" s="13"/>
      <c r="O105" s="18" t="str">
        <f>+IF(OR($N105=Listas!$A$3,$N105=Listas!$A$4,$N105=Listas!$A$5,$N105=Listas!$A$6),"N/A",IF(AND((DAYS360(C105,$C$3))&gt;90,(DAYS360(C105,$C$3))&lt;360),"SI","NO"))</f>
        <v>NO</v>
      </c>
      <c r="P105" s="19">
        <f t="shared" si="12"/>
        <v>0</v>
      </c>
      <c r="Q105" s="18" t="str">
        <f>+IF(OR($N105=Listas!$A$3,$N105=Listas!$A$4,$N105=Listas!$A$5,$N105=Listas!$A$6),"N/A",IF(AND((DAYS360(C105,$C$3))&gt;=360,(DAYS360(C105,$C$3))&lt;=1800),"SI","NO"))</f>
        <v>NO</v>
      </c>
      <c r="R105" s="19">
        <f t="shared" si="13"/>
        <v>0</v>
      </c>
      <c r="S105" s="18" t="str">
        <f>+IF(OR($N105=Listas!$A$3,$N105=Listas!$A$4,$N105=Listas!$A$5,$N105=Listas!$A$6),"N/A",IF(AND((DAYS360(C105,$C$3))&gt;1800,(DAYS360(C105,$C$3))&lt;=3600),"SI","NO"))</f>
        <v>NO</v>
      </c>
      <c r="T105" s="19">
        <f t="shared" si="14"/>
        <v>0</v>
      </c>
      <c r="U105" s="18" t="str">
        <f>+IF(OR($N105=Listas!$A$3,$N105=Listas!$A$4,$N105=Listas!$A$5,$N105=Listas!$A$6),"N/A",IF((DAYS360(C105,$C$3))&gt;3600,"SI","NO"))</f>
        <v>SI</v>
      </c>
      <c r="V105" s="20">
        <f t="shared" si="15"/>
        <v>0.21132439384930549</v>
      </c>
      <c r="W105" s="21">
        <f>+IF(OR($N105=Listas!$A$3,$N105=Listas!$A$4,$N105=Listas!$A$5,$N105=Listas!$A$6),"",P105+R105+T105+V105)</f>
        <v>0.21132439384930549</v>
      </c>
      <c r="X105" s="22"/>
      <c r="Y105" s="19">
        <f t="shared" si="16"/>
        <v>0</v>
      </c>
      <c r="Z105" s="21">
        <f>+IF(OR($N105=Listas!$A$3,$N105=Listas!$A$4,$N105=Listas!$A$5,$N105=Listas!$A$6),"",Y105)</f>
        <v>0</v>
      </c>
      <c r="AA105" s="22"/>
      <c r="AB105" s="23">
        <f>+IF(OR($N105=Listas!$A$3,$N105=Listas!$A$4,$N105=Listas!$A$5,$N105=Listas!$A$6),"",IF(AND(DAYS360(C105,$C$3)&lt;=90,AA105="NO"),0,IF(AND(DAYS360(C105,$C$3)&gt;90,AA105="NO"),$AB$7,0)))</f>
        <v>0</v>
      </c>
      <c r="AC105" s="17"/>
      <c r="AD105" s="22"/>
      <c r="AE105" s="23">
        <f>+IF(OR($N105=Listas!$A$3,$N105=Listas!$A$4,$N105=Listas!$A$5,$N105=Listas!$A$6),"",IF(AND(DAYS360(C105,$C$3)&lt;=90,AD105="SI"),0,IF(AND(DAYS360(C105,$C$3)&gt;90,AD105="SI"),$AE$7,0)))</f>
        <v>0</v>
      </c>
      <c r="AF105" s="17"/>
      <c r="AG105" s="24" t="str">
        <f t="shared" si="20"/>
        <v/>
      </c>
      <c r="AH105" s="22"/>
      <c r="AI105" s="23">
        <f>+IF(OR($N105=Listas!$A$3,$N105=Listas!$A$4,$N105=Listas!$A$5,$N105=Listas!$A$6),"",IF(AND(DAYS360(C105,$C$3)&lt;=90,AH105="SI"),0,IF(AND(DAYS360(C105,$C$3)&gt;90,AH105="SI"),$AI$7,0)))</f>
        <v>0</v>
      </c>
      <c r="AJ105" s="25">
        <f>+IF(OR($N105=Listas!$A$3,$N105=Listas!$A$4,$N105=Listas!$A$5,$N105=Listas!$A$6),"",AB105+AE105+AI105)</f>
        <v>0</v>
      </c>
      <c r="AK105" s="26" t="str">
        <f t="shared" si="21"/>
        <v/>
      </c>
      <c r="AL105" s="27" t="str">
        <f t="shared" si="22"/>
        <v/>
      </c>
      <c r="AM105" s="23">
        <f>+IF(OR($N105=Listas!$A$3,$N105=Listas!$A$4,$N105=Listas!$A$5,$N105=Listas!$A$6),"",IF(AND(DAYS360(C105,$C$3)&lt;=90,AL105="SI"),0,IF(AND(DAYS360(C105,$C$3)&gt;90,AL105="SI"),$AM$7,0)))</f>
        <v>0</v>
      </c>
      <c r="AN105" s="27" t="str">
        <f t="shared" si="23"/>
        <v/>
      </c>
      <c r="AO105" s="23">
        <f>+IF(OR($N105=Listas!$A$3,$N105=Listas!$A$4,$N105=Listas!$A$5,$N105=Listas!$A$6),"",IF(AND(DAYS360(C105,$C$3)&lt;=90,AN105="SI"),0,IF(AND(DAYS360(C105,$C$3)&gt;90,AN105="SI"),$AO$7,0)))</f>
        <v>0</v>
      </c>
      <c r="AP105" s="28">
        <f>+IF(OR($N105=Listas!$A$3,$N105=Listas!$A$4,$N105=Listas!$A$5,$N105=[1]Hoja2!$A$6),"",AM105+AO105)</f>
        <v>0</v>
      </c>
      <c r="AQ105" s="22"/>
      <c r="AR105" s="23">
        <f>+IF(OR($N105=Listas!$A$3,$N105=Listas!$A$4,$N105=Listas!$A$5,$N105=Listas!$A$6),"",IF(AND(DAYS360(C105,$C$3)&lt;=90,AQ105="SI"),0,IF(AND(DAYS360(C105,$C$3)&gt;90,AQ105="SI"),$AR$7,0)))</f>
        <v>0</v>
      </c>
      <c r="AS105" s="22"/>
      <c r="AT105" s="23">
        <f>+IF(OR($N105=Listas!$A$3,$N105=Listas!$A$4,$N105=Listas!$A$5,$N105=Listas!$A$6),"",IF(AND(DAYS360(C105,$C$3)&lt;=90,AS105="SI"),0,IF(AND(DAYS360(C105,$C$3)&gt;90,AS105="SI"),$AT$7,0)))</f>
        <v>0</v>
      </c>
      <c r="AU105" s="21">
        <f>+IF(OR($N105=Listas!$A$3,$N105=Listas!$A$4,$N105=Listas!$A$5,$N105=Listas!$A$6),"",AR105+AT105)</f>
        <v>0</v>
      </c>
      <c r="AV105" s="29">
        <f>+IF(OR($N105=Listas!$A$3,$N105=Listas!$A$4,$N105=Listas!$A$5,$N105=Listas!$A$6),"",W105+Z105+AJ105+AP105+AU105)</f>
        <v>0.21132439384930549</v>
      </c>
      <c r="AW105" s="30">
        <f>+IF(OR($N105=Listas!$A$3,$N105=Listas!$A$4,$N105=Listas!$A$5,$N105=Listas!$A$6),"",K105*(1-AV105))</f>
        <v>0</v>
      </c>
      <c r="AX105" s="30">
        <f>+IF(OR($N105=Listas!$A$3,$N105=Listas!$A$4,$N105=Listas!$A$5,$N105=Listas!$A$6),"",L105*(1-AV105))</f>
        <v>0</v>
      </c>
      <c r="AY105" s="31"/>
      <c r="AZ105" s="32"/>
      <c r="BA105" s="30">
        <f>+IF(OR($N105=Listas!$A$3,$N105=Listas!$A$4,$N105=Listas!$A$5,$N105=Listas!$A$6),"",IF(AV105=0,AW105,(-PV(AY105,AZ105,,AW105,0))))</f>
        <v>0</v>
      </c>
      <c r="BB105" s="30">
        <f>+IF(OR($N105=Listas!$A$3,$N105=Listas!$A$4,$N105=Listas!$A$5,$N105=Listas!$A$6),"",IF(AV105=0,AX105,(-PV(AY105,AZ105,,AX105,0))))</f>
        <v>0</v>
      </c>
      <c r="BC105" s="33">
        <f>++IF(OR($N105=Listas!$A$3,$N105=Listas!$A$4,$N105=Listas!$A$5,$N105=Listas!$A$6),"",K105-BA105)</f>
        <v>0</v>
      </c>
      <c r="BD105" s="33">
        <f>++IF(OR($N105=Listas!$A$3,$N105=Listas!$A$4,$N105=Listas!$A$5,$N105=Listas!$A$6),"",L105-BB105)</f>
        <v>0</v>
      </c>
    </row>
    <row r="106" spans="1:56" x14ac:dyDescent="0.25">
      <c r="A106" s="13"/>
      <c r="B106" s="14"/>
      <c r="C106" s="15"/>
      <c r="D106" s="16"/>
      <c r="E106" s="16"/>
      <c r="F106" s="17"/>
      <c r="G106" s="17"/>
      <c r="H106" s="65">
        <f t="shared" si="17"/>
        <v>0</v>
      </c>
      <c r="I106" s="17"/>
      <c r="J106" s="17"/>
      <c r="K106" s="42">
        <f t="shared" si="18"/>
        <v>0</v>
      </c>
      <c r="L106" s="42">
        <f t="shared" si="18"/>
        <v>0</v>
      </c>
      <c r="M106" s="42">
        <f t="shared" si="19"/>
        <v>0</v>
      </c>
      <c r="N106" s="13"/>
      <c r="O106" s="18" t="str">
        <f>+IF(OR($N106=Listas!$A$3,$N106=Listas!$A$4,$N106=Listas!$A$5,$N106=Listas!$A$6),"N/A",IF(AND((DAYS360(C106,$C$3))&gt;90,(DAYS360(C106,$C$3))&lt;360),"SI","NO"))</f>
        <v>NO</v>
      </c>
      <c r="P106" s="19">
        <f t="shared" si="12"/>
        <v>0</v>
      </c>
      <c r="Q106" s="18" t="str">
        <f>+IF(OR($N106=Listas!$A$3,$N106=Listas!$A$4,$N106=Listas!$A$5,$N106=Listas!$A$6),"N/A",IF(AND((DAYS360(C106,$C$3))&gt;=360,(DAYS360(C106,$C$3))&lt;=1800),"SI","NO"))</f>
        <v>NO</v>
      </c>
      <c r="R106" s="19">
        <f t="shared" si="13"/>
        <v>0</v>
      </c>
      <c r="S106" s="18" t="str">
        <f>+IF(OR($N106=Listas!$A$3,$N106=Listas!$A$4,$N106=Listas!$A$5,$N106=Listas!$A$6),"N/A",IF(AND((DAYS360(C106,$C$3))&gt;1800,(DAYS360(C106,$C$3))&lt;=3600),"SI","NO"))</f>
        <v>NO</v>
      </c>
      <c r="T106" s="19">
        <f t="shared" si="14"/>
        <v>0</v>
      </c>
      <c r="U106" s="18" t="str">
        <f>+IF(OR($N106=Listas!$A$3,$N106=Listas!$A$4,$N106=Listas!$A$5,$N106=Listas!$A$6),"N/A",IF((DAYS360(C106,$C$3))&gt;3600,"SI","NO"))</f>
        <v>SI</v>
      </c>
      <c r="V106" s="20">
        <f t="shared" si="15"/>
        <v>0.21132439384930549</v>
      </c>
      <c r="W106" s="21">
        <f>+IF(OR($N106=Listas!$A$3,$N106=Listas!$A$4,$N106=Listas!$A$5,$N106=Listas!$A$6),"",P106+R106+T106+V106)</f>
        <v>0.21132439384930549</v>
      </c>
      <c r="X106" s="22"/>
      <c r="Y106" s="19">
        <f t="shared" si="16"/>
        <v>0</v>
      </c>
      <c r="Z106" s="21">
        <f>+IF(OR($N106=Listas!$A$3,$N106=Listas!$A$4,$N106=Listas!$A$5,$N106=Listas!$A$6),"",Y106)</f>
        <v>0</v>
      </c>
      <c r="AA106" s="22"/>
      <c r="AB106" s="23">
        <f>+IF(OR($N106=Listas!$A$3,$N106=Listas!$A$4,$N106=Listas!$A$5,$N106=Listas!$A$6),"",IF(AND(DAYS360(C106,$C$3)&lt;=90,AA106="NO"),0,IF(AND(DAYS360(C106,$C$3)&gt;90,AA106="NO"),$AB$7,0)))</f>
        <v>0</v>
      </c>
      <c r="AC106" s="17"/>
      <c r="AD106" s="22"/>
      <c r="AE106" s="23">
        <f>+IF(OR($N106=Listas!$A$3,$N106=Listas!$A$4,$N106=Listas!$A$5,$N106=Listas!$A$6),"",IF(AND(DAYS360(C106,$C$3)&lt;=90,AD106="SI"),0,IF(AND(DAYS360(C106,$C$3)&gt;90,AD106="SI"),$AE$7,0)))</f>
        <v>0</v>
      </c>
      <c r="AF106" s="17"/>
      <c r="AG106" s="24" t="str">
        <f t="shared" si="20"/>
        <v/>
      </c>
      <c r="AH106" s="22"/>
      <c r="AI106" s="23">
        <f>+IF(OR($N106=Listas!$A$3,$N106=Listas!$A$4,$N106=Listas!$A$5,$N106=Listas!$A$6),"",IF(AND(DAYS360(C106,$C$3)&lt;=90,AH106="SI"),0,IF(AND(DAYS360(C106,$C$3)&gt;90,AH106="SI"),$AI$7,0)))</f>
        <v>0</v>
      </c>
      <c r="AJ106" s="25">
        <f>+IF(OR($N106=Listas!$A$3,$N106=Listas!$A$4,$N106=Listas!$A$5,$N106=Listas!$A$6),"",AB106+AE106+AI106)</f>
        <v>0</v>
      </c>
      <c r="AK106" s="26" t="str">
        <f t="shared" si="21"/>
        <v/>
      </c>
      <c r="AL106" s="27" t="str">
        <f t="shared" si="22"/>
        <v/>
      </c>
      <c r="AM106" s="23">
        <f>+IF(OR($N106=Listas!$A$3,$N106=Listas!$A$4,$N106=Listas!$A$5,$N106=Listas!$A$6),"",IF(AND(DAYS360(C106,$C$3)&lt;=90,AL106="SI"),0,IF(AND(DAYS360(C106,$C$3)&gt;90,AL106="SI"),$AM$7,0)))</f>
        <v>0</v>
      </c>
      <c r="AN106" s="27" t="str">
        <f t="shared" si="23"/>
        <v/>
      </c>
      <c r="AO106" s="23">
        <f>+IF(OR($N106=Listas!$A$3,$N106=Listas!$A$4,$N106=Listas!$A$5,$N106=Listas!$A$6),"",IF(AND(DAYS360(C106,$C$3)&lt;=90,AN106="SI"),0,IF(AND(DAYS360(C106,$C$3)&gt;90,AN106="SI"),$AO$7,0)))</f>
        <v>0</v>
      </c>
      <c r="AP106" s="28">
        <f>+IF(OR($N106=Listas!$A$3,$N106=Listas!$A$4,$N106=Listas!$A$5,$N106=[1]Hoja2!$A$6),"",AM106+AO106)</f>
        <v>0</v>
      </c>
      <c r="AQ106" s="22"/>
      <c r="AR106" s="23">
        <f>+IF(OR($N106=Listas!$A$3,$N106=Listas!$A$4,$N106=Listas!$A$5,$N106=Listas!$A$6),"",IF(AND(DAYS360(C106,$C$3)&lt;=90,AQ106="SI"),0,IF(AND(DAYS360(C106,$C$3)&gt;90,AQ106="SI"),$AR$7,0)))</f>
        <v>0</v>
      </c>
      <c r="AS106" s="22"/>
      <c r="AT106" s="23">
        <f>+IF(OR($N106=Listas!$A$3,$N106=Listas!$A$4,$N106=Listas!$A$5,$N106=Listas!$A$6),"",IF(AND(DAYS360(C106,$C$3)&lt;=90,AS106="SI"),0,IF(AND(DAYS360(C106,$C$3)&gt;90,AS106="SI"),$AT$7,0)))</f>
        <v>0</v>
      </c>
      <c r="AU106" s="21">
        <f>+IF(OR($N106=Listas!$A$3,$N106=Listas!$A$4,$N106=Listas!$A$5,$N106=Listas!$A$6),"",AR106+AT106)</f>
        <v>0</v>
      </c>
      <c r="AV106" s="29">
        <f>+IF(OR($N106=Listas!$A$3,$N106=Listas!$A$4,$N106=Listas!$A$5,$N106=Listas!$A$6),"",W106+Z106+AJ106+AP106+AU106)</f>
        <v>0.21132439384930549</v>
      </c>
      <c r="AW106" s="30">
        <f>+IF(OR($N106=Listas!$A$3,$N106=Listas!$A$4,$N106=Listas!$A$5,$N106=Listas!$A$6),"",K106*(1-AV106))</f>
        <v>0</v>
      </c>
      <c r="AX106" s="30">
        <f>+IF(OR($N106=Listas!$A$3,$N106=Listas!$A$4,$N106=Listas!$A$5,$N106=Listas!$A$6),"",L106*(1-AV106))</f>
        <v>0</v>
      </c>
      <c r="AY106" s="31"/>
      <c r="AZ106" s="32"/>
      <c r="BA106" s="30">
        <f>+IF(OR($N106=Listas!$A$3,$N106=Listas!$A$4,$N106=Listas!$A$5,$N106=Listas!$A$6),"",IF(AV106=0,AW106,(-PV(AY106,AZ106,,AW106,0))))</f>
        <v>0</v>
      </c>
      <c r="BB106" s="30">
        <f>+IF(OR($N106=Listas!$A$3,$N106=Listas!$A$4,$N106=Listas!$A$5,$N106=Listas!$A$6),"",IF(AV106=0,AX106,(-PV(AY106,AZ106,,AX106,0))))</f>
        <v>0</v>
      </c>
      <c r="BC106" s="33">
        <f>++IF(OR($N106=Listas!$A$3,$N106=Listas!$A$4,$N106=Listas!$A$5,$N106=Listas!$A$6),"",K106-BA106)</f>
        <v>0</v>
      </c>
      <c r="BD106" s="33">
        <f>++IF(OR($N106=Listas!$A$3,$N106=Listas!$A$4,$N106=Listas!$A$5,$N106=Listas!$A$6),"",L106-BB106)</f>
        <v>0</v>
      </c>
    </row>
    <row r="107" spans="1:56" x14ac:dyDescent="0.25">
      <c r="A107" s="13"/>
      <c r="B107" s="14"/>
      <c r="C107" s="15"/>
      <c r="D107" s="16"/>
      <c r="E107" s="16"/>
      <c r="F107" s="17"/>
      <c r="G107" s="17"/>
      <c r="H107" s="65">
        <f t="shared" si="17"/>
        <v>0</v>
      </c>
      <c r="I107" s="17"/>
      <c r="J107" s="17"/>
      <c r="K107" s="42">
        <f t="shared" si="18"/>
        <v>0</v>
      </c>
      <c r="L107" s="42">
        <f t="shared" si="18"/>
        <v>0</v>
      </c>
      <c r="M107" s="42">
        <f t="shared" si="19"/>
        <v>0</v>
      </c>
      <c r="N107" s="13"/>
      <c r="O107" s="18" t="str">
        <f>+IF(OR($N107=Listas!$A$3,$N107=Listas!$A$4,$N107=Listas!$A$5,$N107=Listas!$A$6),"N/A",IF(AND((DAYS360(C107,$C$3))&gt;90,(DAYS360(C107,$C$3))&lt;360),"SI","NO"))</f>
        <v>NO</v>
      </c>
      <c r="P107" s="19">
        <f t="shared" si="12"/>
        <v>0</v>
      </c>
      <c r="Q107" s="18" t="str">
        <f>+IF(OR($N107=Listas!$A$3,$N107=Listas!$A$4,$N107=Listas!$A$5,$N107=Listas!$A$6),"N/A",IF(AND((DAYS360(C107,$C$3))&gt;=360,(DAYS360(C107,$C$3))&lt;=1800),"SI","NO"))</f>
        <v>NO</v>
      </c>
      <c r="R107" s="19">
        <f t="shared" si="13"/>
        <v>0</v>
      </c>
      <c r="S107" s="18" t="str">
        <f>+IF(OR($N107=Listas!$A$3,$N107=Listas!$A$4,$N107=Listas!$A$5,$N107=Listas!$A$6),"N/A",IF(AND((DAYS360(C107,$C$3))&gt;1800,(DAYS360(C107,$C$3))&lt;=3600),"SI","NO"))</f>
        <v>NO</v>
      </c>
      <c r="T107" s="19">
        <f t="shared" si="14"/>
        <v>0</v>
      </c>
      <c r="U107" s="18" t="str">
        <f>+IF(OR($N107=Listas!$A$3,$N107=Listas!$A$4,$N107=Listas!$A$5,$N107=Listas!$A$6),"N/A",IF((DAYS360(C107,$C$3))&gt;3600,"SI","NO"))</f>
        <v>SI</v>
      </c>
      <c r="V107" s="20">
        <f t="shared" si="15"/>
        <v>0.21132439384930549</v>
      </c>
      <c r="W107" s="21">
        <f>+IF(OR($N107=Listas!$A$3,$N107=Listas!$A$4,$N107=Listas!$A$5,$N107=Listas!$A$6),"",P107+R107+T107+V107)</f>
        <v>0.21132439384930549</v>
      </c>
      <c r="X107" s="22"/>
      <c r="Y107" s="19">
        <f t="shared" si="16"/>
        <v>0</v>
      </c>
      <c r="Z107" s="21">
        <f>+IF(OR($N107=Listas!$A$3,$N107=Listas!$A$4,$N107=Listas!$A$5,$N107=Listas!$A$6),"",Y107)</f>
        <v>0</v>
      </c>
      <c r="AA107" s="22"/>
      <c r="AB107" s="23">
        <f>+IF(OR($N107=Listas!$A$3,$N107=Listas!$A$4,$N107=Listas!$A$5,$N107=Listas!$A$6),"",IF(AND(DAYS360(C107,$C$3)&lt;=90,AA107="NO"),0,IF(AND(DAYS360(C107,$C$3)&gt;90,AA107="NO"),$AB$7,0)))</f>
        <v>0</v>
      </c>
      <c r="AC107" s="17"/>
      <c r="AD107" s="22"/>
      <c r="AE107" s="23">
        <f>+IF(OR($N107=Listas!$A$3,$N107=Listas!$A$4,$N107=Listas!$A$5,$N107=Listas!$A$6),"",IF(AND(DAYS360(C107,$C$3)&lt;=90,AD107="SI"),0,IF(AND(DAYS360(C107,$C$3)&gt;90,AD107="SI"),$AE$7,0)))</f>
        <v>0</v>
      </c>
      <c r="AF107" s="17"/>
      <c r="AG107" s="24" t="str">
        <f t="shared" si="20"/>
        <v/>
      </c>
      <c r="AH107" s="22"/>
      <c r="AI107" s="23">
        <f>+IF(OR($N107=Listas!$A$3,$N107=Listas!$A$4,$N107=Listas!$A$5,$N107=Listas!$A$6),"",IF(AND(DAYS360(C107,$C$3)&lt;=90,AH107="SI"),0,IF(AND(DAYS360(C107,$C$3)&gt;90,AH107="SI"),$AI$7,0)))</f>
        <v>0</v>
      </c>
      <c r="AJ107" s="25">
        <f>+IF(OR($N107=Listas!$A$3,$N107=Listas!$A$4,$N107=Listas!$A$5,$N107=Listas!$A$6),"",AB107+AE107+AI107)</f>
        <v>0</v>
      </c>
      <c r="AK107" s="26" t="str">
        <f t="shared" si="21"/>
        <v/>
      </c>
      <c r="AL107" s="27" t="str">
        <f t="shared" si="22"/>
        <v/>
      </c>
      <c r="AM107" s="23">
        <f>+IF(OR($N107=Listas!$A$3,$N107=Listas!$A$4,$N107=Listas!$A$5,$N107=Listas!$A$6),"",IF(AND(DAYS360(C107,$C$3)&lt;=90,AL107="SI"),0,IF(AND(DAYS360(C107,$C$3)&gt;90,AL107="SI"),$AM$7,0)))</f>
        <v>0</v>
      </c>
      <c r="AN107" s="27" t="str">
        <f t="shared" si="23"/>
        <v/>
      </c>
      <c r="AO107" s="23">
        <f>+IF(OR($N107=Listas!$A$3,$N107=Listas!$A$4,$N107=Listas!$A$5,$N107=Listas!$A$6),"",IF(AND(DAYS360(C107,$C$3)&lt;=90,AN107="SI"),0,IF(AND(DAYS360(C107,$C$3)&gt;90,AN107="SI"),$AO$7,0)))</f>
        <v>0</v>
      </c>
      <c r="AP107" s="28">
        <f>+IF(OR($N107=Listas!$A$3,$N107=Listas!$A$4,$N107=Listas!$A$5,$N107=[1]Hoja2!$A$6),"",AM107+AO107)</f>
        <v>0</v>
      </c>
      <c r="AQ107" s="22"/>
      <c r="AR107" s="23">
        <f>+IF(OR($N107=Listas!$A$3,$N107=Listas!$A$4,$N107=Listas!$A$5,$N107=Listas!$A$6),"",IF(AND(DAYS360(C107,$C$3)&lt;=90,AQ107="SI"),0,IF(AND(DAYS360(C107,$C$3)&gt;90,AQ107="SI"),$AR$7,0)))</f>
        <v>0</v>
      </c>
      <c r="AS107" s="22"/>
      <c r="AT107" s="23">
        <f>+IF(OR($N107=Listas!$A$3,$N107=Listas!$A$4,$N107=Listas!$A$5,$N107=Listas!$A$6),"",IF(AND(DAYS360(C107,$C$3)&lt;=90,AS107="SI"),0,IF(AND(DAYS360(C107,$C$3)&gt;90,AS107="SI"),$AT$7,0)))</f>
        <v>0</v>
      </c>
      <c r="AU107" s="21">
        <f>+IF(OR($N107=Listas!$A$3,$N107=Listas!$A$4,$N107=Listas!$A$5,$N107=Listas!$A$6),"",AR107+AT107)</f>
        <v>0</v>
      </c>
      <c r="AV107" s="29">
        <f>+IF(OR($N107=Listas!$A$3,$N107=Listas!$A$4,$N107=Listas!$A$5,$N107=Listas!$A$6),"",W107+Z107+AJ107+AP107+AU107)</f>
        <v>0.21132439384930549</v>
      </c>
      <c r="AW107" s="30">
        <f>+IF(OR($N107=Listas!$A$3,$N107=Listas!$A$4,$N107=Listas!$A$5,$N107=Listas!$A$6),"",K107*(1-AV107))</f>
        <v>0</v>
      </c>
      <c r="AX107" s="30">
        <f>+IF(OR($N107=Listas!$A$3,$N107=Listas!$A$4,$N107=Listas!$A$5,$N107=Listas!$A$6),"",L107*(1-AV107))</f>
        <v>0</v>
      </c>
      <c r="AY107" s="31"/>
      <c r="AZ107" s="32"/>
      <c r="BA107" s="30">
        <f>+IF(OR($N107=Listas!$A$3,$N107=Listas!$A$4,$N107=Listas!$A$5,$N107=Listas!$A$6),"",IF(AV107=0,AW107,(-PV(AY107,AZ107,,AW107,0))))</f>
        <v>0</v>
      </c>
      <c r="BB107" s="30">
        <f>+IF(OR($N107=Listas!$A$3,$N107=Listas!$A$4,$N107=Listas!$A$5,$N107=Listas!$A$6),"",IF(AV107=0,AX107,(-PV(AY107,AZ107,,AX107,0))))</f>
        <v>0</v>
      </c>
      <c r="BC107" s="33">
        <f>++IF(OR($N107=Listas!$A$3,$N107=Listas!$A$4,$N107=Listas!$A$5,$N107=Listas!$A$6),"",K107-BA107)</f>
        <v>0</v>
      </c>
      <c r="BD107" s="33">
        <f>++IF(OR($N107=Listas!$A$3,$N107=Listas!$A$4,$N107=Listas!$A$5,$N107=Listas!$A$6),"",L107-BB107)</f>
        <v>0</v>
      </c>
    </row>
    <row r="108" spans="1:56" x14ac:dyDescent="0.25">
      <c r="A108" s="13"/>
      <c r="B108" s="14"/>
      <c r="C108" s="15"/>
      <c r="D108" s="16"/>
      <c r="E108" s="16"/>
      <c r="F108" s="17"/>
      <c r="G108" s="17"/>
      <c r="H108" s="65">
        <f t="shared" si="17"/>
        <v>0</v>
      </c>
      <c r="I108" s="17"/>
      <c r="J108" s="17"/>
      <c r="K108" s="42">
        <f t="shared" si="18"/>
        <v>0</v>
      </c>
      <c r="L108" s="42">
        <f t="shared" si="18"/>
        <v>0</v>
      </c>
      <c r="M108" s="42">
        <f t="shared" si="19"/>
        <v>0</v>
      </c>
      <c r="N108" s="13"/>
      <c r="O108" s="18" t="str">
        <f>+IF(OR($N108=Listas!$A$3,$N108=Listas!$A$4,$N108=Listas!$A$5,$N108=Listas!$A$6),"N/A",IF(AND((DAYS360(C108,$C$3))&gt;90,(DAYS360(C108,$C$3))&lt;360),"SI","NO"))</f>
        <v>NO</v>
      </c>
      <c r="P108" s="19">
        <f t="shared" si="12"/>
        <v>0</v>
      </c>
      <c r="Q108" s="18" t="str">
        <f>+IF(OR($N108=Listas!$A$3,$N108=Listas!$A$4,$N108=Listas!$A$5,$N108=Listas!$A$6),"N/A",IF(AND((DAYS360(C108,$C$3))&gt;=360,(DAYS360(C108,$C$3))&lt;=1800),"SI","NO"))</f>
        <v>NO</v>
      </c>
      <c r="R108" s="19">
        <f t="shared" si="13"/>
        <v>0</v>
      </c>
      <c r="S108" s="18" t="str">
        <f>+IF(OR($N108=Listas!$A$3,$N108=Listas!$A$4,$N108=Listas!$A$5,$N108=Listas!$A$6),"N/A",IF(AND((DAYS360(C108,$C$3))&gt;1800,(DAYS360(C108,$C$3))&lt;=3600),"SI","NO"))</f>
        <v>NO</v>
      </c>
      <c r="T108" s="19">
        <f t="shared" si="14"/>
        <v>0</v>
      </c>
      <c r="U108" s="18" t="str">
        <f>+IF(OR($N108=Listas!$A$3,$N108=Listas!$A$4,$N108=Listas!$A$5,$N108=Listas!$A$6),"N/A",IF((DAYS360(C108,$C$3))&gt;3600,"SI","NO"))</f>
        <v>SI</v>
      </c>
      <c r="V108" s="20">
        <f t="shared" si="15"/>
        <v>0.21132439384930549</v>
      </c>
      <c r="W108" s="21">
        <f>+IF(OR($N108=Listas!$A$3,$N108=Listas!$A$4,$N108=Listas!$A$5,$N108=Listas!$A$6),"",P108+R108+T108+V108)</f>
        <v>0.21132439384930549</v>
      </c>
      <c r="X108" s="22"/>
      <c r="Y108" s="19">
        <f t="shared" si="16"/>
        <v>0</v>
      </c>
      <c r="Z108" s="21">
        <f>+IF(OR($N108=Listas!$A$3,$N108=Listas!$A$4,$N108=Listas!$A$5,$N108=Listas!$A$6),"",Y108)</f>
        <v>0</v>
      </c>
      <c r="AA108" s="22"/>
      <c r="AB108" s="23">
        <f>+IF(OR($N108=Listas!$A$3,$N108=Listas!$A$4,$N108=Listas!$A$5,$N108=Listas!$A$6),"",IF(AND(DAYS360(C108,$C$3)&lt;=90,AA108="NO"),0,IF(AND(DAYS360(C108,$C$3)&gt;90,AA108="NO"),$AB$7,0)))</f>
        <v>0</v>
      </c>
      <c r="AC108" s="17"/>
      <c r="AD108" s="22"/>
      <c r="AE108" s="23">
        <f>+IF(OR($N108=Listas!$A$3,$N108=Listas!$A$4,$N108=Listas!$A$5,$N108=Listas!$A$6),"",IF(AND(DAYS360(C108,$C$3)&lt;=90,AD108="SI"),0,IF(AND(DAYS360(C108,$C$3)&gt;90,AD108="SI"),$AE$7,0)))</f>
        <v>0</v>
      </c>
      <c r="AF108" s="17"/>
      <c r="AG108" s="24" t="str">
        <f t="shared" si="20"/>
        <v/>
      </c>
      <c r="AH108" s="22"/>
      <c r="AI108" s="23">
        <f>+IF(OR($N108=Listas!$A$3,$N108=Listas!$A$4,$N108=Listas!$A$5,$N108=Listas!$A$6),"",IF(AND(DAYS360(C108,$C$3)&lt;=90,AH108="SI"),0,IF(AND(DAYS360(C108,$C$3)&gt;90,AH108="SI"),$AI$7,0)))</f>
        <v>0</v>
      </c>
      <c r="AJ108" s="25">
        <f>+IF(OR($N108=Listas!$A$3,$N108=Listas!$A$4,$N108=Listas!$A$5,$N108=Listas!$A$6),"",AB108+AE108+AI108)</f>
        <v>0</v>
      </c>
      <c r="AK108" s="26" t="str">
        <f t="shared" si="21"/>
        <v/>
      </c>
      <c r="AL108" s="27" t="str">
        <f t="shared" si="22"/>
        <v/>
      </c>
      <c r="AM108" s="23">
        <f>+IF(OR($N108=Listas!$A$3,$N108=Listas!$A$4,$N108=Listas!$A$5,$N108=Listas!$A$6),"",IF(AND(DAYS360(C108,$C$3)&lt;=90,AL108="SI"),0,IF(AND(DAYS360(C108,$C$3)&gt;90,AL108="SI"),$AM$7,0)))</f>
        <v>0</v>
      </c>
      <c r="AN108" s="27" t="str">
        <f t="shared" si="23"/>
        <v/>
      </c>
      <c r="AO108" s="23">
        <f>+IF(OR($N108=Listas!$A$3,$N108=Listas!$A$4,$N108=Listas!$A$5,$N108=Listas!$A$6),"",IF(AND(DAYS360(C108,$C$3)&lt;=90,AN108="SI"),0,IF(AND(DAYS360(C108,$C$3)&gt;90,AN108="SI"),$AO$7,0)))</f>
        <v>0</v>
      </c>
      <c r="AP108" s="28">
        <f>+IF(OR($N108=Listas!$A$3,$N108=Listas!$A$4,$N108=Listas!$A$5,$N108=[1]Hoja2!$A$6),"",AM108+AO108)</f>
        <v>0</v>
      </c>
      <c r="AQ108" s="22"/>
      <c r="AR108" s="23">
        <f>+IF(OR($N108=Listas!$A$3,$N108=Listas!$A$4,$N108=Listas!$A$5,$N108=Listas!$A$6),"",IF(AND(DAYS360(C108,$C$3)&lt;=90,AQ108="SI"),0,IF(AND(DAYS360(C108,$C$3)&gt;90,AQ108="SI"),$AR$7,0)))</f>
        <v>0</v>
      </c>
      <c r="AS108" s="22"/>
      <c r="AT108" s="23">
        <f>+IF(OR($N108=Listas!$A$3,$N108=Listas!$A$4,$N108=Listas!$A$5,$N108=Listas!$A$6),"",IF(AND(DAYS360(C108,$C$3)&lt;=90,AS108="SI"),0,IF(AND(DAYS360(C108,$C$3)&gt;90,AS108="SI"),$AT$7,0)))</f>
        <v>0</v>
      </c>
      <c r="AU108" s="21">
        <f>+IF(OR($N108=Listas!$A$3,$N108=Listas!$A$4,$N108=Listas!$A$5,$N108=Listas!$A$6),"",AR108+AT108)</f>
        <v>0</v>
      </c>
      <c r="AV108" s="29">
        <f>+IF(OR($N108=Listas!$A$3,$N108=Listas!$A$4,$N108=Listas!$A$5,$N108=Listas!$A$6),"",W108+Z108+AJ108+AP108+AU108)</f>
        <v>0.21132439384930549</v>
      </c>
      <c r="AW108" s="30">
        <f>+IF(OR($N108=Listas!$A$3,$N108=Listas!$A$4,$N108=Listas!$A$5,$N108=Listas!$A$6),"",K108*(1-AV108))</f>
        <v>0</v>
      </c>
      <c r="AX108" s="30">
        <f>+IF(OR($N108=Listas!$A$3,$N108=Listas!$A$4,$N108=Listas!$A$5,$N108=Listas!$A$6),"",L108*(1-AV108))</f>
        <v>0</v>
      </c>
      <c r="AY108" s="31"/>
      <c r="AZ108" s="32"/>
      <c r="BA108" s="30">
        <f>+IF(OR($N108=Listas!$A$3,$N108=Listas!$A$4,$N108=Listas!$A$5,$N108=Listas!$A$6),"",IF(AV108=0,AW108,(-PV(AY108,AZ108,,AW108,0))))</f>
        <v>0</v>
      </c>
      <c r="BB108" s="30">
        <f>+IF(OR($N108=Listas!$A$3,$N108=Listas!$A$4,$N108=Listas!$A$5,$N108=Listas!$A$6),"",IF(AV108=0,AX108,(-PV(AY108,AZ108,,AX108,0))))</f>
        <v>0</v>
      </c>
      <c r="BC108" s="33">
        <f>++IF(OR($N108=Listas!$A$3,$N108=Listas!$A$4,$N108=Listas!$A$5,$N108=Listas!$A$6),"",K108-BA108)</f>
        <v>0</v>
      </c>
      <c r="BD108" s="33">
        <f>++IF(OR($N108=Listas!$A$3,$N108=Listas!$A$4,$N108=Listas!$A$5,$N108=Listas!$A$6),"",L108-BB108)</f>
        <v>0</v>
      </c>
    </row>
    <row r="109" spans="1:56" x14ac:dyDescent="0.25">
      <c r="A109" s="13"/>
      <c r="B109" s="14"/>
      <c r="C109" s="15"/>
      <c r="D109" s="16"/>
      <c r="E109" s="16"/>
      <c r="F109" s="17"/>
      <c r="G109" s="17"/>
      <c r="H109" s="65">
        <f t="shared" si="17"/>
        <v>0</v>
      </c>
      <c r="I109" s="17"/>
      <c r="J109" s="17"/>
      <c r="K109" s="42">
        <f t="shared" si="18"/>
        <v>0</v>
      </c>
      <c r="L109" s="42">
        <f t="shared" si="18"/>
        <v>0</v>
      </c>
      <c r="M109" s="42">
        <f t="shared" si="19"/>
        <v>0</v>
      </c>
      <c r="N109" s="13"/>
      <c r="O109" s="18" t="str">
        <f>+IF(OR($N109=Listas!$A$3,$N109=Listas!$A$4,$N109=Listas!$A$5,$N109=Listas!$A$6),"N/A",IF(AND((DAYS360(C109,$C$3))&gt;90,(DAYS360(C109,$C$3))&lt;360),"SI","NO"))</f>
        <v>NO</v>
      </c>
      <c r="P109" s="19">
        <f t="shared" si="12"/>
        <v>0</v>
      </c>
      <c r="Q109" s="18" t="str">
        <f>+IF(OR($N109=Listas!$A$3,$N109=Listas!$A$4,$N109=Listas!$A$5,$N109=Listas!$A$6),"N/A",IF(AND((DAYS360(C109,$C$3))&gt;=360,(DAYS360(C109,$C$3))&lt;=1800),"SI","NO"))</f>
        <v>NO</v>
      </c>
      <c r="R109" s="19">
        <f t="shared" si="13"/>
        <v>0</v>
      </c>
      <c r="S109" s="18" t="str">
        <f>+IF(OR($N109=Listas!$A$3,$N109=Listas!$A$4,$N109=Listas!$A$5,$N109=Listas!$A$6),"N/A",IF(AND((DAYS360(C109,$C$3))&gt;1800,(DAYS360(C109,$C$3))&lt;=3600),"SI","NO"))</f>
        <v>NO</v>
      </c>
      <c r="T109" s="19">
        <f t="shared" si="14"/>
        <v>0</v>
      </c>
      <c r="U109" s="18" t="str">
        <f>+IF(OR($N109=Listas!$A$3,$N109=Listas!$A$4,$N109=Listas!$A$5,$N109=Listas!$A$6),"N/A",IF((DAYS360(C109,$C$3))&gt;3600,"SI","NO"))</f>
        <v>SI</v>
      </c>
      <c r="V109" s="20">
        <f t="shared" si="15"/>
        <v>0.21132439384930549</v>
      </c>
      <c r="W109" s="21">
        <f>+IF(OR($N109=Listas!$A$3,$N109=Listas!$A$4,$N109=Listas!$A$5,$N109=Listas!$A$6),"",P109+R109+T109+V109)</f>
        <v>0.21132439384930549</v>
      </c>
      <c r="X109" s="22"/>
      <c r="Y109" s="19">
        <f t="shared" si="16"/>
        <v>0</v>
      </c>
      <c r="Z109" s="21">
        <f>+IF(OR($N109=Listas!$A$3,$N109=Listas!$A$4,$N109=Listas!$A$5,$N109=Listas!$A$6),"",Y109)</f>
        <v>0</v>
      </c>
      <c r="AA109" s="22"/>
      <c r="AB109" s="23">
        <f>+IF(OR($N109=Listas!$A$3,$N109=Listas!$A$4,$N109=Listas!$A$5,$N109=Listas!$A$6),"",IF(AND(DAYS360(C109,$C$3)&lt;=90,AA109="NO"),0,IF(AND(DAYS360(C109,$C$3)&gt;90,AA109="NO"),$AB$7,0)))</f>
        <v>0</v>
      </c>
      <c r="AC109" s="17"/>
      <c r="AD109" s="22"/>
      <c r="AE109" s="23">
        <f>+IF(OR($N109=Listas!$A$3,$N109=Listas!$A$4,$N109=Listas!$A$5,$N109=Listas!$A$6),"",IF(AND(DAYS360(C109,$C$3)&lt;=90,AD109="SI"),0,IF(AND(DAYS360(C109,$C$3)&gt;90,AD109="SI"),$AE$7,0)))</f>
        <v>0</v>
      </c>
      <c r="AF109" s="17"/>
      <c r="AG109" s="24" t="str">
        <f t="shared" si="20"/>
        <v/>
      </c>
      <c r="AH109" s="22"/>
      <c r="AI109" s="23">
        <f>+IF(OR($N109=Listas!$A$3,$N109=Listas!$A$4,$N109=Listas!$A$5,$N109=Listas!$A$6),"",IF(AND(DAYS360(C109,$C$3)&lt;=90,AH109="SI"),0,IF(AND(DAYS360(C109,$C$3)&gt;90,AH109="SI"),$AI$7,0)))</f>
        <v>0</v>
      </c>
      <c r="AJ109" s="25">
        <f>+IF(OR($N109=Listas!$A$3,$N109=Listas!$A$4,$N109=Listas!$A$5,$N109=Listas!$A$6),"",AB109+AE109+AI109)</f>
        <v>0</v>
      </c>
      <c r="AK109" s="26" t="str">
        <f t="shared" si="21"/>
        <v/>
      </c>
      <c r="AL109" s="27" t="str">
        <f t="shared" si="22"/>
        <v/>
      </c>
      <c r="AM109" s="23">
        <f>+IF(OR($N109=Listas!$A$3,$N109=Listas!$A$4,$N109=Listas!$A$5,$N109=Listas!$A$6),"",IF(AND(DAYS360(C109,$C$3)&lt;=90,AL109="SI"),0,IF(AND(DAYS360(C109,$C$3)&gt;90,AL109="SI"),$AM$7,0)))</f>
        <v>0</v>
      </c>
      <c r="AN109" s="27" t="str">
        <f t="shared" si="23"/>
        <v/>
      </c>
      <c r="AO109" s="23">
        <f>+IF(OR($N109=Listas!$A$3,$N109=Listas!$A$4,$N109=Listas!$A$5,$N109=Listas!$A$6),"",IF(AND(DAYS360(C109,$C$3)&lt;=90,AN109="SI"),0,IF(AND(DAYS360(C109,$C$3)&gt;90,AN109="SI"),$AO$7,0)))</f>
        <v>0</v>
      </c>
      <c r="AP109" s="28">
        <f>+IF(OR($N109=Listas!$A$3,$N109=Listas!$A$4,$N109=Listas!$A$5,$N109=[1]Hoja2!$A$6),"",AM109+AO109)</f>
        <v>0</v>
      </c>
      <c r="AQ109" s="22"/>
      <c r="AR109" s="23">
        <f>+IF(OR($N109=Listas!$A$3,$N109=Listas!$A$4,$N109=Listas!$A$5,$N109=Listas!$A$6),"",IF(AND(DAYS360(C109,$C$3)&lt;=90,AQ109="SI"),0,IF(AND(DAYS360(C109,$C$3)&gt;90,AQ109="SI"),$AR$7,0)))</f>
        <v>0</v>
      </c>
      <c r="AS109" s="22"/>
      <c r="AT109" s="23">
        <f>+IF(OR($N109=Listas!$A$3,$N109=Listas!$A$4,$N109=Listas!$A$5,$N109=Listas!$A$6),"",IF(AND(DAYS360(C109,$C$3)&lt;=90,AS109="SI"),0,IF(AND(DAYS360(C109,$C$3)&gt;90,AS109="SI"),$AT$7,0)))</f>
        <v>0</v>
      </c>
      <c r="AU109" s="21">
        <f>+IF(OR($N109=Listas!$A$3,$N109=Listas!$A$4,$N109=Listas!$A$5,$N109=Listas!$A$6),"",AR109+AT109)</f>
        <v>0</v>
      </c>
      <c r="AV109" s="29">
        <f>+IF(OR($N109=Listas!$A$3,$N109=Listas!$A$4,$N109=Listas!$A$5,$N109=Listas!$A$6),"",W109+Z109+AJ109+AP109+AU109)</f>
        <v>0.21132439384930549</v>
      </c>
      <c r="AW109" s="30">
        <f>+IF(OR($N109=Listas!$A$3,$N109=Listas!$A$4,$N109=Listas!$A$5,$N109=Listas!$A$6),"",K109*(1-AV109))</f>
        <v>0</v>
      </c>
      <c r="AX109" s="30">
        <f>+IF(OR($N109=Listas!$A$3,$N109=Listas!$A$4,$N109=Listas!$A$5,$N109=Listas!$A$6),"",L109*(1-AV109))</f>
        <v>0</v>
      </c>
      <c r="AY109" s="31"/>
      <c r="AZ109" s="32"/>
      <c r="BA109" s="30">
        <f>+IF(OR($N109=Listas!$A$3,$N109=Listas!$A$4,$N109=Listas!$A$5,$N109=Listas!$A$6),"",IF(AV109=0,AW109,(-PV(AY109,AZ109,,AW109,0))))</f>
        <v>0</v>
      </c>
      <c r="BB109" s="30">
        <f>+IF(OR($N109=Listas!$A$3,$N109=Listas!$A$4,$N109=Listas!$A$5,$N109=Listas!$A$6),"",IF(AV109=0,AX109,(-PV(AY109,AZ109,,AX109,0))))</f>
        <v>0</v>
      </c>
      <c r="BC109" s="33">
        <f>++IF(OR($N109=Listas!$A$3,$N109=Listas!$A$4,$N109=Listas!$A$5,$N109=Listas!$A$6),"",K109-BA109)</f>
        <v>0</v>
      </c>
      <c r="BD109" s="33">
        <f>++IF(OR($N109=Listas!$A$3,$N109=Listas!$A$4,$N109=Listas!$A$5,$N109=Listas!$A$6),"",L109-BB109)</f>
        <v>0</v>
      </c>
    </row>
    <row r="110" spans="1:56" x14ac:dyDescent="0.25">
      <c r="A110" s="13"/>
      <c r="B110" s="14"/>
      <c r="C110" s="15"/>
      <c r="D110" s="16"/>
      <c r="E110" s="16"/>
      <c r="F110" s="17"/>
      <c r="G110" s="17"/>
      <c r="H110" s="65">
        <f t="shared" si="17"/>
        <v>0</v>
      </c>
      <c r="I110" s="17"/>
      <c r="J110" s="17"/>
      <c r="K110" s="42">
        <f t="shared" si="18"/>
        <v>0</v>
      </c>
      <c r="L110" s="42">
        <f t="shared" si="18"/>
        <v>0</v>
      </c>
      <c r="M110" s="42">
        <f t="shared" si="19"/>
        <v>0</v>
      </c>
      <c r="N110" s="13"/>
      <c r="O110" s="18" t="str">
        <f>+IF(OR($N110=Listas!$A$3,$N110=Listas!$A$4,$N110=Listas!$A$5,$N110=Listas!$A$6),"N/A",IF(AND((DAYS360(C110,$C$3))&gt;90,(DAYS360(C110,$C$3))&lt;360),"SI","NO"))</f>
        <v>NO</v>
      </c>
      <c r="P110" s="19">
        <f t="shared" si="12"/>
        <v>0</v>
      </c>
      <c r="Q110" s="18" t="str">
        <f>+IF(OR($N110=Listas!$A$3,$N110=Listas!$A$4,$N110=Listas!$A$5,$N110=Listas!$A$6),"N/A",IF(AND((DAYS360(C110,$C$3))&gt;=360,(DAYS360(C110,$C$3))&lt;=1800),"SI","NO"))</f>
        <v>NO</v>
      </c>
      <c r="R110" s="19">
        <f t="shared" si="13"/>
        <v>0</v>
      </c>
      <c r="S110" s="18" t="str">
        <f>+IF(OR($N110=Listas!$A$3,$N110=Listas!$A$4,$N110=Listas!$A$5,$N110=Listas!$A$6),"N/A",IF(AND((DAYS360(C110,$C$3))&gt;1800,(DAYS360(C110,$C$3))&lt;=3600),"SI","NO"))</f>
        <v>NO</v>
      </c>
      <c r="T110" s="19">
        <f t="shared" si="14"/>
        <v>0</v>
      </c>
      <c r="U110" s="18" t="str">
        <f>+IF(OR($N110=Listas!$A$3,$N110=Listas!$A$4,$N110=Listas!$A$5,$N110=Listas!$A$6),"N/A",IF((DAYS360(C110,$C$3))&gt;3600,"SI","NO"))</f>
        <v>SI</v>
      </c>
      <c r="V110" s="20">
        <f t="shared" si="15"/>
        <v>0.21132439384930549</v>
      </c>
      <c r="W110" s="21">
        <f>+IF(OR($N110=Listas!$A$3,$N110=Listas!$A$4,$N110=Listas!$A$5,$N110=Listas!$A$6),"",P110+R110+T110+V110)</f>
        <v>0.21132439384930549</v>
      </c>
      <c r="X110" s="22"/>
      <c r="Y110" s="19">
        <f t="shared" si="16"/>
        <v>0</v>
      </c>
      <c r="Z110" s="21">
        <f>+IF(OR($N110=Listas!$A$3,$N110=Listas!$A$4,$N110=Listas!$A$5,$N110=Listas!$A$6),"",Y110)</f>
        <v>0</v>
      </c>
      <c r="AA110" s="22"/>
      <c r="AB110" s="23">
        <f>+IF(OR($N110=Listas!$A$3,$N110=Listas!$A$4,$N110=Listas!$A$5,$N110=Listas!$A$6),"",IF(AND(DAYS360(C110,$C$3)&lt;=90,AA110="NO"),0,IF(AND(DAYS360(C110,$C$3)&gt;90,AA110="NO"),$AB$7,0)))</f>
        <v>0</v>
      </c>
      <c r="AC110" s="17"/>
      <c r="AD110" s="22"/>
      <c r="AE110" s="23">
        <f>+IF(OR($N110=Listas!$A$3,$N110=Listas!$A$4,$N110=Listas!$A$5,$N110=Listas!$A$6),"",IF(AND(DAYS360(C110,$C$3)&lt;=90,AD110="SI"),0,IF(AND(DAYS360(C110,$C$3)&gt;90,AD110="SI"),$AE$7,0)))</f>
        <v>0</v>
      </c>
      <c r="AF110" s="17"/>
      <c r="AG110" s="24" t="str">
        <f t="shared" si="20"/>
        <v/>
      </c>
      <c r="AH110" s="22"/>
      <c r="AI110" s="23">
        <f>+IF(OR($N110=Listas!$A$3,$N110=Listas!$A$4,$N110=Listas!$A$5,$N110=Listas!$A$6),"",IF(AND(DAYS360(C110,$C$3)&lt;=90,AH110="SI"),0,IF(AND(DAYS360(C110,$C$3)&gt;90,AH110="SI"),$AI$7,0)))</f>
        <v>0</v>
      </c>
      <c r="AJ110" s="25">
        <f>+IF(OR($N110=Listas!$A$3,$N110=Listas!$A$4,$N110=Listas!$A$5,$N110=Listas!$A$6),"",AB110+AE110+AI110)</f>
        <v>0</v>
      </c>
      <c r="AK110" s="26" t="str">
        <f t="shared" si="21"/>
        <v/>
      </c>
      <c r="AL110" s="27" t="str">
        <f t="shared" si="22"/>
        <v/>
      </c>
      <c r="AM110" s="23">
        <f>+IF(OR($N110=Listas!$A$3,$N110=Listas!$A$4,$N110=Listas!$A$5,$N110=Listas!$A$6),"",IF(AND(DAYS360(C110,$C$3)&lt;=90,AL110="SI"),0,IF(AND(DAYS360(C110,$C$3)&gt;90,AL110="SI"),$AM$7,0)))</f>
        <v>0</v>
      </c>
      <c r="AN110" s="27" t="str">
        <f t="shared" si="23"/>
        <v/>
      </c>
      <c r="AO110" s="23">
        <f>+IF(OR($N110=Listas!$A$3,$N110=Listas!$A$4,$N110=Listas!$A$5,$N110=Listas!$A$6),"",IF(AND(DAYS360(C110,$C$3)&lt;=90,AN110="SI"),0,IF(AND(DAYS360(C110,$C$3)&gt;90,AN110="SI"),$AO$7,0)))</f>
        <v>0</v>
      </c>
      <c r="AP110" s="28">
        <f>+IF(OR($N110=Listas!$A$3,$N110=Listas!$A$4,$N110=Listas!$A$5,$N110=[1]Hoja2!$A$6),"",AM110+AO110)</f>
        <v>0</v>
      </c>
      <c r="AQ110" s="22"/>
      <c r="AR110" s="23">
        <f>+IF(OR($N110=Listas!$A$3,$N110=Listas!$A$4,$N110=Listas!$A$5,$N110=Listas!$A$6),"",IF(AND(DAYS360(C110,$C$3)&lt;=90,AQ110="SI"),0,IF(AND(DAYS360(C110,$C$3)&gt;90,AQ110="SI"),$AR$7,0)))</f>
        <v>0</v>
      </c>
      <c r="AS110" s="22"/>
      <c r="AT110" s="23">
        <f>+IF(OR($N110=Listas!$A$3,$N110=Listas!$A$4,$N110=Listas!$A$5,$N110=Listas!$A$6),"",IF(AND(DAYS360(C110,$C$3)&lt;=90,AS110="SI"),0,IF(AND(DAYS360(C110,$C$3)&gt;90,AS110="SI"),$AT$7,0)))</f>
        <v>0</v>
      </c>
      <c r="AU110" s="21">
        <f>+IF(OR($N110=Listas!$A$3,$N110=Listas!$A$4,$N110=Listas!$A$5,$N110=Listas!$A$6),"",AR110+AT110)</f>
        <v>0</v>
      </c>
      <c r="AV110" s="29">
        <f>+IF(OR($N110=Listas!$A$3,$N110=Listas!$A$4,$N110=Listas!$A$5,$N110=Listas!$A$6),"",W110+Z110+AJ110+AP110+AU110)</f>
        <v>0.21132439384930549</v>
      </c>
      <c r="AW110" s="30">
        <f>+IF(OR($N110=Listas!$A$3,$N110=Listas!$A$4,$N110=Listas!$A$5,$N110=Listas!$A$6),"",K110*(1-AV110))</f>
        <v>0</v>
      </c>
      <c r="AX110" s="30">
        <f>+IF(OR($N110=Listas!$A$3,$N110=Listas!$A$4,$N110=Listas!$A$5,$N110=Listas!$A$6),"",L110*(1-AV110))</f>
        <v>0</v>
      </c>
      <c r="AY110" s="31"/>
      <c r="AZ110" s="32"/>
      <c r="BA110" s="30">
        <f>+IF(OR($N110=Listas!$A$3,$N110=Listas!$A$4,$N110=Listas!$A$5,$N110=Listas!$A$6),"",IF(AV110=0,AW110,(-PV(AY110,AZ110,,AW110,0))))</f>
        <v>0</v>
      </c>
      <c r="BB110" s="30">
        <f>+IF(OR($N110=Listas!$A$3,$N110=Listas!$A$4,$N110=Listas!$A$5,$N110=Listas!$A$6),"",IF(AV110=0,AX110,(-PV(AY110,AZ110,,AX110,0))))</f>
        <v>0</v>
      </c>
      <c r="BC110" s="33">
        <f>++IF(OR($N110=Listas!$A$3,$N110=Listas!$A$4,$N110=Listas!$A$5,$N110=Listas!$A$6),"",K110-BA110)</f>
        <v>0</v>
      </c>
      <c r="BD110" s="33">
        <f>++IF(OR($N110=Listas!$A$3,$N110=Listas!$A$4,$N110=Listas!$A$5,$N110=Listas!$A$6),"",L110-BB110)</f>
        <v>0</v>
      </c>
    </row>
    <row r="111" spans="1:56" x14ac:dyDescent="0.25">
      <c r="A111" s="13"/>
      <c r="B111" s="14"/>
      <c r="C111" s="15"/>
      <c r="D111" s="16"/>
      <c r="E111" s="16"/>
      <c r="F111" s="17"/>
      <c r="G111" s="17"/>
      <c r="H111" s="65">
        <f t="shared" si="17"/>
        <v>0</v>
      </c>
      <c r="I111" s="17"/>
      <c r="J111" s="17"/>
      <c r="K111" s="42">
        <f t="shared" si="18"/>
        <v>0</v>
      </c>
      <c r="L111" s="42">
        <f t="shared" si="18"/>
        <v>0</v>
      </c>
      <c r="M111" s="42">
        <f t="shared" si="19"/>
        <v>0</v>
      </c>
      <c r="N111" s="13"/>
      <c r="O111" s="18" t="str">
        <f>+IF(OR($N111=Listas!$A$3,$N111=Listas!$A$4,$N111=Listas!$A$5,$N111=Listas!$A$6),"N/A",IF(AND((DAYS360(C111,$C$3))&gt;90,(DAYS360(C111,$C$3))&lt;360),"SI","NO"))</f>
        <v>NO</v>
      </c>
      <c r="P111" s="19">
        <f t="shared" si="12"/>
        <v>0</v>
      </c>
      <c r="Q111" s="18" t="str">
        <f>+IF(OR($N111=Listas!$A$3,$N111=Listas!$A$4,$N111=Listas!$A$5,$N111=Listas!$A$6),"N/A",IF(AND((DAYS360(C111,$C$3))&gt;=360,(DAYS360(C111,$C$3))&lt;=1800),"SI","NO"))</f>
        <v>NO</v>
      </c>
      <c r="R111" s="19">
        <f t="shared" si="13"/>
        <v>0</v>
      </c>
      <c r="S111" s="18" t="str">
        <f>+IF(OR($N111=Listas!$A$3,$N111=Listas!$A$4,$N111=Listas!$A$5,$N111=Listas!$A$6),"N/A",IF(AND((DAYS360(C111,$C$3))&gt;1800,(DAYS360(C111,$C$3))&lt;=3600),"SI","NO"))</f>
        <v>NO</v>
      </c>
      <c r="T111" s="19">
        <f t="shared" si="14"/>
        <v>0</v>
      </c>
      <c r="U111" s="18" t="str">
        <f>+IF(OR($N111=Listas!$A$3,$N111=Listas!$A$4,$N111=Listas!$A$5,$N111=Listas!$A$6),"N/A",IF((DAYS360(C111,$C$3))&gt;3600,"SI","NO"))</f>
        <v>SI</v>
      </c>
      <c r="V111" s="20">
        <f t="shared" si="15"/>
        <v>0.21132439384930549</v>
      </c>
      <c r="W111" s="21">
        <f>+IF(OR($N111=Listas!$A$3,$N111=Listas!$A$4,$N111=Listas!$A$5,$N111=Listas!$A$6),"",P111+R111+T111+V111)</f>
        <v>0.21132439384930549</v>
      </c>
      <c r="X111" s="22"/>
      <c r="Y111" s="19">
        <f t="shared" si="16"/>
        <v>0</v>
      </c>
      <c r="Z111" s="21">
        <f>+IF(OR($N111=Listas!$A$3,$N111=Listas!$A$4,$N111=Listas!$A$5,$N111=Listas!$A$6),"",Y111)</f>
        <v>0</v>
      </c>
      <c r="AA111" s="22"/>
      <c r="AB111" s="23">
        <f>+IF(OR($N111=Listas!$A$3,$N111=Listas!$A$4,$N111=Listas!$A$5,$N111=Listas!$A$6),"",IF(AND(DAYS360(C111,$C$3)&lt;=90,AA111="NO"),0,IF(AND(DAYS360(C111,$C$3)&gt;90,AA111="NO"),$AB$7,0)))</f>
        <v>0</v>
      </c>
      <c r="AC111" s="17"/>
      <c r="AD111" s="22"/>
      <c r="AE111" s="23">
        <f>+IF(OR($N111=Listas!$A$3,$N111=Listas!$A$4,$N111=Listas!$A$5,$N111=Listas!$A$6),"",IF(AND(DAYS360(C111,$C$3)&lt;=90,AD111="SI"),0,IF(AND(DAYS360(C111,$C$3)&gt;90,AD111="SI"),$AE$7,0)))</f>
        <v>0</v>
      </c>
      <c r="AF111" s="17"/>
      <c r="AG111" s="24" t="str">
        <f t="shared" si="20"/>
        <v/>
      </c>
      <c r="AH111" s="22"/>
      <c r="AI111" s="23">
        <f>+IF(OR($N111=Listas!$A$3,$N111=Listas!$A$4,$N111=Listas!$A$5,$N111=Listas!$A$6),"",IF(AND(DAYS360(C111,$C$3)&lt;=90,AH111="SI"),0,IF(AND(DAYS360(C111,$C$3)&gt;90,AH111="SI"),$AI$7,0)))</f>
        <v>0</v>
      </c>
      <c r="AJ111" s="25">
        <f>+IF(OR($N111=Listas!$A$3,$N111=Listas!$A$4,$N111=Listas!$A$5,$N111=Listas!$A$6),"",AB111+AE111+AI111)</f>
        <v>0</v>
      </c>
      <c r="AK111" s="26" t="str">
        <f t="shared" si="21"/>
        <v/>
      </c>
      <c r="AL111" s="27" t="str">
        <f t="shared" si="22"/>
        <v/>
      </c>
      <c r="AM111" s="23">
        <f>+IF(OR($N111=Listas!$A$3,$N111=Listas!$A$4,$N111=Listas!$A$5,$N111=Listas!$A$6),"",IF(AND(DAYS360(C111,$C$3)&lt;=90,AL111="SI"),0,IF(AND(DAYS360(C111,$C$3)&gt;90,AL111="SI"),$AM$7,0)))</f>
        <v>0</v>
      </c>
      <c r="AN111" s="27" t="str">
        <f t="shared" si="23"/>
        <v/>
      </c>
      <c r="AO111" s="23">
        <f>+IF(OR($N111=Listas!$A$3,$N111=Listas!$A$4,$N111=Listas!$A$5,$N111=Listas!$A$6),"",IF(AND(DAYS360(C111,$C$3)&lt;=90,AN111="SI"),0,IF(AND(DAYS360(C111,$C$3)&gt;90,AN111="SI"),$AO$7,0)))</f>
        <v>0</v>
      </c>
      <c r="AP111" s="28">
        <f>+IF(OR($N111=Listas!$A$3,$N111=Listas!$A$4,$N111=Listas!$A$5,$N111=[1]Hoja2!$A$6),"",AM111+AO111)</f>
        <v>0</v>
      </c>
      <c r="AQ111" s="22"/>
      <c r="AR111" s="23">
        <f>+IF(OR($N111=Listas!$A$3,$N111=Listas!$A$4,$N111=Listas!$A$5,$N111=Listas!$A$6),"",IF(AND(DAYS360(C111,$C$3)&lt;=90,AQ111="SI"),0,IF(AND(DAYS360(C111,$C$3)&gt;90,AQ111="SI"),$AR$7,0)))</f>
        <v>0</v>
      </c>
      <c r="AS111" s="22"/>
      <c r="AT111" s="23">
        <f>+IF(OR($N111=Listas!$A$3,$N111=Listas!$A$4,$N111=Listas!$A$5,$N111=Listas!$A$6),"",IF(AND(DAYS360(C111,$C$3)&lt;=90,AS111="SI"),0,IF(AND(DAYS360(C111,$C$3)&gt;90,AS111="SI"),$AT$7,0)))</f>
        <v>0</v>
      </c>
      <c r="AU111" s="21">
        <f>+IF(OR($N111=Listas!$A$3,$N111=Listas!$A$4,$N111=Listas!$A$5,$N111=Listas!$A$6),"",AR111+AT111)</f>
        <v>0</v>
      </c>
      <c r="AV111" s="29">
        <f>+IF(OR($N111=Listas!$A$3,$N111=Listas!$A$4,$N111=Listas!$A$5,$N111=Listas!$A$6),"",W111+Z111+AJ111+AP111+AU111)</f>
        <v>0.21132439384930549</v>
      </c>
      <c r="AW111" s="30">
        <f>+IF(OR($N111=Listas!$A$3,$N111=Listas!$A$4,$N111=Listas!$A$5,$N111=Listas!$A$6),"",K111*(1-AV111))</f>
        <v>0</v>
      </c>
      <c r="AX111" s="30">
        <f>+IF(OR($N111=Listas!$A$3,$N111=Listas!$A$4,$N111=Listas!$A$5,$N111=Listas!$A$6),"",L111*(1-AV111))</f>
        <v>0</v>
      </c>
      <c r="AY111" s="31"/>
      <c r="AZ111" s="32"/>
      <c r="BA111" s="30">
        <f>+IF(OR($N111=Listas!$A$3,$N111=Listas!$A$4,$N111=Listas!$A$5,$N111=Listas!$A$6),"",IF(AV111=0,AW111,(-PV(AY111,AZ111,,AW111,0))))</f>
        <v>0</v>
      </c>
      <c r="BB111" s="30">
        <f>+IF(OR($N111=Listas!$A$3,$N111=Listas!$A$4,$N111=Listas!$A$5,$N111=Listas!$A$6),"",IF(AV111=0,AX111,(-PV(AY111,AZ111,,AX111,0))))</f>
        <v>0</v>
      </c>
      <c r="BC111" s="33">
        <f>++IF(OR($N111=Listas!$A$3,$N111=Listas!$A$4,$N111=Listas!$A$5,$N111=Listas!$A$6),"",K111-BA111)</f>
        <v>0</v>
      </c>
      <c r="BD111" s="33">
        <f>++IF(OR($N111=Listas!$A$3,$N111=Listas!$A$4,$N111=Listas!$A$5,$N111=Listas!$A$6),"",L111-BB111)</f>
        <v>0</v>
      </c>
    </row>
    <row r="112" spans="1:56" x14ac:dyDescent="0.25">
      <c r="A112" s="13"/>
      <c r="B112" s="14"/>
      <c r="C112" s="15"/>
      <c r="D112" s="16"/>
      <c r="E112" s="16"/>
      <c r="F112" s="17"/>
      <c r="G112" s="17"/>
      <c r="H112" s="65">
        <f t="shared" si="17"/>
        <v>0</v>
      </c>
      <c r="I112" s="17"/>
      <c r="J112" s="17"/>
      <c r="K112" s="42">
        <f t="shared" si="18"/>
        <v>0</v>
      </c>
      <c r="L112" s="42">
        <f t="shared" si="18"/>
        <v>0</v>
      </c>
      <c r="M112" s="42">
        <f t="shared" si="19"/>
        <v>0</v>
      </c>
      <c r="N112" s="13"/>
      <c r="O112" s="18" t="str">
        <f>+IF(OR($N112=Listas!$A$3,$N112=Listas!$A$4,$N112=Listas!$A$5,$N112=Listas!$A$6),"N/A",IF(AND((DAYS360(C112,$C$3))&gt;90,(DAYS360(C112,$C$3))&lt;360),"SI","NO"))</f>
        <v>NO</v>
      </c>
      <c r="P112" s="19">
        <f t="shared" si="12"/>
        <v>0</v>
      </c>
      <c r="Q112" s="18" t="str">
        <f>+IF(OR($N112=Listas!$A$3,$N112=Listas!$A$4,$N112=Listas!$A$5,$N112=Listas!$A$6),"N/A",IF(AND((DAYS360(C112,$C$3))&gt;=360,(DAYS360(C112,$C$3))&lt;=1800),"SI","NO"))</f>
        <v>NO</v>
      </c>
      <c r="R112" s="19">
        <f t="shared" si="13"/>
        <v>0</v>
      </c>
      <c r="S112" s="18" t="str">
        <f>+IF(OR($N112=Listas!$A$3,$N112=Listas!$A$4,$N112=Listas!$A$5,$N112=Listas!$A$6),"N/A",IF(AND((DAYS360(C112,$C$3))&gt;1800,(DAYS360(C112,$C$3))&lt;=3600),"SI","NO"))</f>
        <v>NO</v>
      </c>
      <c r="T112" s="19">
        <f t="shared" si="14"/>
        <v>0</v>
      </c>
      <c r="U112" s="18" t="str">
        <f>+IF(OR($N112=Listas!$A$3,$N112=Listas!$A$4,$N112=Listas!$A$5,$N112=Listas!$A$6),"N/A",IF((DAYS360(C112,$C$3))&gt;3600,"SI","NO"))</f>
        <v>SI</v>
      </c>
      <c r="V112" s="20">
        <f t="shared" si="15"/>
        <v>0.21132439384930549</v>
      </c>
      <c r="W112" s="21">
        <f>+IF(OR($N112=Listas!$A$3,$N112=Listas!$A$4,$N112=Listas!$A$5,$N112=Listas!$A$6),"",P112+R112+T112+V112)</f>
        <v>0.21132439384930549</v>
      </c>
      <c r="X112" s="22"/>
      <c r="Y112" s="19">
        <f t="shared" si="16"/>
        <v>0</v>
      </c>
      <c r="Z112" s="21">
        <f>+IF(OR($N112=Listas!$A$3,$N112=Listas!$A$4,$N112=Listas!$A$5,$N112=Listas!$A$6),"",Y112)</f>
        <v>0</v>
      </c>
      <c r="AA112" s="22"/>
      <c r="AB112" s="23">
        <f>+IF(OR($N112=Listas!$A$3,$N112=Listas!$A$4,$N112=Listas!$A$5,$N112=Listas!$A$6),"",IF(AND(DAYS360(C112,$C$3)&lt;=90,AA112="NO"),0,IF(AND(DAYS360(C112,$C$3)&gt;90,AA112="NO"),$AB$7,0)))</f>
        <v>0</v>
      </c>
      <c r="AC112" s="17"/>
      <c r="AD112" s="22"/>
      <c r="AE112" s="23">
        <f>+IF(OR($N112=Listas!$A$3,$N112=Listas!$A$4,$N112=Listas!$A$5,$N112=Listas!$A$6),"",IF(AND(DAYS360(C112,$C$3)&lt;=90,AD112="SI"),0,IF(AND(DAYS360(C112,$C$3)&gt;90,AD112="SI"),$AE$7,0)))</f>
        <v>0</v>
      </c>
      <c r="AF112" s="17"/>
      <c r="AG112" s="24" t="str">
        <f t="shared" si="20"/>
        <v/>
      </c>
      <c r="AH112" s="22"/>
      <c r="AI112" s="23">
        <f>+IF(OR($N112=Listas!$A$3,$N112=Listas!$A$4,$N112=Listas!$A$5,$N112=Listas!$A$6),"",IF(AND(DAYS360(C112,$C$3)&lt;=90,AH112="SI"),0,IF(AND(DAYS360(C112,$C$3)&gt;90,AH112="SI"),$AI$7,0)))</f>
        <v>0</v>
      </c>
      <c r="AJ112" s="25">
        <f>+IF(OR($N112=Listas!$A$3,$N112=Listas!$A$4,$N112=Listas!$A$5,$N112=Listas!$A$6),"",AB112+AE112+AI112)</f>
        <v>0</v>
      </c>
      <c r="AK112" s="26" t="str">
        <f t="shared" si="21"/>
        <v/>
      </c>
      <c r="AL112" s="27" t="str">
        <f t="shared" si="22"/>
        <v/>
      </c>
      <c r="AM112" s="23">
        <f>+IF(OR($N112=Listas!$A$3,$N112=Listas!$A$4,$N112=Listas!$A$5,$N112=Listas!$A$6),"",IF(AND(DAYS360(C112,$C$3)&lt;=90,AL112="SI"),0,IF(AND(DAYS360(C112,$C$3)&gt;90,AL112="SI"),$AM$7,0)))</f>
        <v>0</v>
      </c>
      <c r="AN112" s="27" t="str">
        <f t="shared" si="23"/>
        <v/>
      </c>
      <c r="AO112" s="23">
        <f>+IF(OR($N112=Listas!$A$3,$N112=Listas!$A$4,$N112=Listas!$A$5,$N112=Listas!$A$6),"",IF(AND(DAYS360(C112,$C$3)&lt;=90,AN112="SI"),0,IF(AND(DAYS360(C112,$C$3)&gt;90,AN112="SI"),$AO$7,0)))</f>
        <v>0</v>
      </c>
      <c r="AP112" s="28">
        <f>+IF(OR($N112=Listas!$A$3,$N112=Listas!$A$4,$N112=Listas!$A$5,$N112=[1]Hoja2!$A$6),"",AM112+AO112)</f>
        <v>0</v>
      </c>
      <c r="AQ112" s="22"/>
      <c r="AR112" s="23">
        <f>+IF(OR($N112=Listas!$A$3,$N112=Listas!$A$4,$N112=Listas!$A$5,$N112=Listas!$A$6),"",IF(AND(DAYS360(C112,$C$3)&lt;=90,AQ112="SI"),0,IF(AND(DAYS360(C112,$C$3)&gt;90,AQ112="SI"),$AR$7,0)))</f>
        <v>0</v>
      </c>
      <c r="AS112" s="22"/>
      <c r="AT112" s="23">
        <f>+IF(OR($N112=Listas!$A$3,$N112=Listas!$A$4,$N112=Listas!$A$5,$N112=Listas!$A$6),"",IF(AND(DAYS360(C112,$C$3)&lt;=90,AS112="SI"),0,IF(AND(DAYS360(C112,$C$3)&gt;90,AS112="SI"),$AT$7,0)))</f>
        <v>0</v>
      </c>
      <c r="AU112" s="21">
        <f>+IF(OR($N112=Listas!$A$3,$N112=Listas!$A$4,$N112=Listas!$A$5,$N112=Listas!$A$6),"",AR112+AT112)</f>
        <v>0</v>
      </c>
      <c r="AV112" s="29">
        <f>+IF(OR($N112=Listas!$A$3,$N112=Listas!$A$4,$N112=Listas!$A$5,$N112=Listas!$A$6),"",W112+Z112+AJ112+AP112+AU112)</f>
        <v>0.21132439384930549</v>
      </c>
      <c r="AW112" s="30">
        <f>+IF(OR($N112=Listas!$A$3,$N112=Listas!$A$4,$N112=Listas!$A$5,$N112=Listas!$A$6),"",K112*(1-AV112))</f>
        <v>0</v>
      </c>
      <c r="AX112" s="30">
        <f>+IF(OR($N112=Listas!$A$3,$N112=Listas!$A$4,$N112=Listas!$A$5,$N112=Listas!$A$6),"",L112*(1-AV112))</f>
        <v>0</v>
      </c>
      <c r="AY112" s="31"/>
      <c r="AZ112" s="32"/>
      <c r="BA112" s="30">
        <f>+IF(OR($N112=Listas!$A$3,$N112=Listas!$A$4,$N112=Listas!$A$5,$N112=Listas!$A$6),"",IF(AV112=0,AW112,(-PV(AY112,AZ112,,AW112,0))))</f>
        <v>0</v>
      </c>
      <c r="BB112" s="30">
        <f>+IF(OR($N112=Listas!$A$3,$N112=Listas!$A$4,$N112=Listas!$A$5,$N112=Listas!$A$6),"",IF(AV112=0,AX112,(-PV(AY112,AZ112,,AX112,0))))</f>
        <v>0</v>
      </c>
      <c r="BC112" s="33">
        <f>++IF(OR($N112=Listas!$A$3,$N112=Listas!$A$4,$N112=Listas!$A$5,$N112=Listas!$A$6),"",K112-BA112)</f>
        <v>0</v>
      </c>
      <c r="BD112" s="33">
        <f>++IF(OR($N112=Listas!$A$3,$N112=Listas!$A$4,$N112=Listas!$A$5,$N112=Listas!$A$6),"",L112-BB112)</f>
        <v>0</v>
      </c>
    </row>
    <row r="113" spans="1:56" x14ac:dyDescent="0.25">
      <c r="A113" s="13"/>
      <c r="B113" s="14"/>
      <c r="C113" s="15"/>
      <c r="D113" s="16"/>
      <c r="E113" s="16"/>
      <c r="F113" s="17"/>
      <c r="G113" s="17"/>
      <c r="H113" s="65">
        <f t="shared" si="17"/>
        <v>0</v>
      </c>
      <c r="I113" s="17"/>
      <c r="J113" s="17"/>
      <c r="K113" s="42">
        <f t="shared" si="18"/>
        <v>0</v>
      </c>
      <c r="L113" s="42">
        <f t="shared" si="18"/>
        <v>0</v>
      </c>
      <c r="M113" s="42">
        <f t="shared" si="19"/>
        <v>0</v>
      </c>
      <c r="N113" s="13"/>
      <c r="O113" s="18" t="str">
        <f>+IF(OR($N113=Listas!$A$3,$N113=Listas!$A$4,$N113=Listas!$A$5,$N113=Listas!$A$6),"N/A",IF(AND((DAYS360(C113,$C$3))&gt;90,(DAYS360(C113,$C$3))&lt;360),"SI","NO"))</f>
        <v>NO</v>
      </c>
      <c r="P113" s="19">
        <f t="shared" si="12"/>
        <v>0</v>
      </c>
      <c r="Q113" s="18" t="str">
        <f>+IF(OR($N113=Listas!$A$3,$N113=Listas!$A$4,$N113=Listas!$A$5,$N113=Listas!$A$6),"N/A",IF(AND((DAYS360(C113,$C$3))&gt;=360,(DAYS360(C113,$C$3))&lt;=1800),"SI","NO"))</f>
        <v>NO</v>
      </c>
      <c r="R113" s="19">
        <f t="shared" si="13"/>
        <v>0</v>
      </c>
      <c r="S113" s="18" t="str">
        <f>+IF(OR($N113=Listas!$A$3,$N113=Listas!$A$4,$N113=Listas!$A$5,$N113=Listas!$A$6),"N/A",IF(AND((DAYS360(C113,$C$3))&gt;1800,(DAYS360(C113,$C$3))&lt;=3600),"SI","NO"))</f>
        <v>NO</v>
      </c>
      <c r="T113" s="19">
        <f t="shared" si="14"/>
        <v>0</v>
      </c>
      <c r="U113" s="18" t="str">
        <f>+IF(OR($N113=Listas!$A$3,$N113=Listas!$A$4,$N113=Listas!$A$5,$N113=Listas!$A$6),"N/A",IF((DAYS360(C113,$C$3))&gt;3600,"SI","NO"))</f>
        <v>SI</v>
      </c>
      <c r="V113" s="20">
        <f t="shared" si="15"/>
        <v>0.21132439384930549</v>
      </c>
      <c r="W113" s="21">
        <f>+IF(OR($N113=Listas!$A$3,$N113=Listas!$A$4,$N113=Listas!$A$5,$N113=Listas!$A$6),"",P113+R113+T113+V113)</f>
        <v>0.21132439384930549</v>
      </c>
      <c r="X113" s="22"/>
      <c r="Y113" s="19">
        <f t="shared" si="16"/>
        <v>0</v>
      </c>
      <c r="Z113" s="21">
        <f>+IF(OR($N113=Listas!$A$3,$N113=Listas!$A$4,$N113=Listas!$A$5,$N113=Listas!$A$6),"",Y113)</f>
        <v>0</v>
      </c>
      <c r="AA113" s="22"/>
      <c r="AB113" s="23">
        <f>+IF(OR($N113=Listas!$A$3,$N113=Listas!$A$4,$N113=Listas!$A$5,$N113=Listas!$A$6),"",IF(AND(DAYS360(C113,$C$3)&lt;=90,AA113="NO"),0,IF(AND(DAYS360(C113,$C$3)&gt;90,AA113="NO"),$AB$7,0)))</f>
        <v>0</v>
      </c>
      <c r="AC113" s="17"/>
      <c r="AD113" s="22"/>
      <c r="AE113" s="23">
        <f>+IF(OR($N113=Listas!$A$3,$N113=Listas!$A$4,$N113=Listas!$A$5,$N113=Listas!$A$6),"",IF(AND(DAYS360(C113,$C$3)&lt;=90,AD113="SI"),0,IF(AND(DAYS360(C113,$C$3)&gt;90,AD113="SI"),$AE$7,0)))</f>
        <v>0</v>
      </c>
      <c r="AF113" s="17"/>
      <c r="AG113" s="24" t="str">
        <f t="shared" si="20"/>
        <v/>
      </c>
      <c r="AH113" s="22"/>
      <c r="AI113" s="23">
        <f>+IF(OR($N113=Listas!$A$3,$N113=Listas!$A$4,$N113=Listas!$A$5,$N113=Listas!$A$6),"",IF(AND(DAYS360(C113,$C$3)&lt;=90,AH113="SI"),0,IF(AND(DAYS360(C113,$C$3)&gt;90,AH113="SI"),$AI$7,0)))</f>
        <v>0</v>
      </c>
      <c r="AJ113" s="25">
        <f>+IF(OR($N113=Listas!$A$3,$N113=Listas!$A$4,$N113=Listas!$A$5,$N113=Listas!$A$6),"",AB113+AE113+AI113)</f>
        <v>0</v>
      </c>
      <c r="AK113" s="26" t="str">
        <f t="shared" si="21"/>
        <v/>
      </c>
      <c r="AL113" s="27" t="str">
        <f t="shared" si="22"/>
        <v/>
      </c>
      <c r="AM113" s="23">
        <f>+IF(OR($N113=Listas!$A$3,$N113=Listas!$A$4,$N113=Listas!$A$5,$N113=Listas!$A$6),"",IF(AND(DAYS360(C113,$C$3)&lt;=90,AL113="SI"),0,IF(AND(DAYS360(C113,$C$3)&gt;90,AL113="SI"),$AM$7,0)))</f>
        <v>0</v>
      </c>
      <c r="AN113" s="27" t="str">
        <f t="shared" si="23"/>
        <v/>
      </c>
      <c r="AO113" s="23">
        <f>+IF(OR($N113=Listas!$A$3,$N113=Listas!$A$4,$N113=Listas!$A$5,$N113=Listas!$A$6),"",IF(AND(DAYS360(C113,$C$3)&lt;=90,AN113="SI"),0,IF(AND(DAYS360(C113,$C$3)&gt;90,AN113="SI"),$AO$7,0)))</f>
        <v>0</v>
      </c>
      <c r="AP113" s="28">
        <f>+IF(OR($N113=Listas!$A$3,$N113=Listas!$A$4,$N113=Listas!$A$5,$N113=[1]Hoja2!$A$6),"",AM113+AO113)</f>
        <v>0</v>
      </c>
      <c r="AQ113" s="22"/>
      <c r="AR113" s="23">
        <f>+IF(OR($N113=Listas!$A$3,$N113=Listas!$A$4,$N113=Listas!$A$5,$N113=Listas!$A$6),"",IF(AND(DAYS360(C113,$C$3)&lt;=90,AQ113="SI"),0,IF(AND(DAYS360(C113,$C$3)&gt;90,AQ113="SI"),$AR$7,0)))</f>
        <v>0</v>
      </c>
      <c r="AS113" s="22"/>
      <c r="AT113" s="23">
        <f>+IF(OR($N113=Listas!$A$3,$N113=Listas!$A$4,$N113=Listas!$A$5,$N113=Listas!$A$6),"",IF(AND(DAYS360(C113,$C$3)&lt;=90,AS113="SI"),0,IF(AND(DAYS360(C113,$C$3)&gt;90,AS113="SI"),$AT$7,0)))</f>
        <v>0</v>
      </c>
      <c r="AU113" s="21">
        <f>+IF(OR($N113=Listas!$A$3,$N113=Listas!$A$4,$N113=Listas!$A$5,$N113=Listas!$A$6),"",AR113+AT113)</f>
        <v>0</v>
      </c>
      <c r="AV113" s="29">
        <f>+IF(OR($N113=Listas!$A$3,$N113=Listas!$A$4,$N113=Listas!$A$5,$N113=Listas!$A$6),"",W113+Z113+AJ113+AP113+AU113)</f>
        <v>0.21132439384930549</v>
      </c>
      <c r="AW113" s="30">
        <f>+IF(OR($N113=Listas!$A$3,$N113=Listas!$A$4,$N113=Listas!$A$5,$N113=Listas!$A$6),"",K113*(1-AV113))</f>
        <v>0</v>
      </c>
      <c r="AX113" s="30">
        <f>+IF(OR($N113=Listas!$A$3,$N113=Listas!$A$4,$N113=Listas!$A$5,$N113=Listas!$A$6),"",L113*(1-AV113))</f>
        <v>0</v>
      </c>
      <c r="AY113" s="31"/>
      <c r="AZ113" s="32"/>
      <c r="BA113" s="30">
        <f>+IF(OR($N113=Listas!$A$3,$N113=Listas!$A$4,$N113=Listas!$A$5,$N113=Listas!$A$6),"",IF(AV113=0,AW113,(-PV(AY113,AZ113,,AW113,0))))</f>
        <v>0</v>
      </c>
      <c r="BB113" s="30">
        <f>+IF(OR($N113=Listas!$A$3,$N113=Listas!$A$4,$N113=Listas!$A$5,$N113=Listas!$A$6),"",IF(AV113=0,AX113,(-PV(AY113,AZ113,,AX113,0))))</f>
        <v>0</v>
      </c>
      <c r="BC113" s="33">
        <f>++IF(OR($N113=Listas!$A$3,$N113=Listas!$A$4,$N113=Listas!$A$5,$N113=Listas!$A$6),"",K113-BA113)</f>
        <v>0</v>
      </c>
      <c r="BD113" s="33">
        <f>++IF(OR($N113=Listas!$A$3,$N113=Listas!$A$4,$N113=Listas!$A$5,$N113=Listas!$A$6),"",L113-BB113)</f>
        <v>0</v>
      </c>
    </row>
    <row r="114" spans="1:56" x14ac:dyDescent="0.25">
      <c r="A114" s="13"/>
      <c r="B114" s="14"/>
      <c r="C114" s="15"/>
      <c r="D114" s="16"/>
      <c r="E114" s="16"/>
      <c r="F114" s="17"/>
      <c r="G114" s="17"/>
      <c r="H114" s="65">
        <f t="shared" si="17"/>
        <v>0</v>
      </c>
      <c r="I114" s="17"/>
      <c r="J114" s="17"/>
      <c r="K114" s="42">
        <f t="shared" si="18"/>
        <v>0</v>
      </c>
      <c r="L114" s="42">
        <f t="shared" si="18"/>
        <v>0</v>
      </c>
      <c r="M114" s="42">
        <f t="shared" si="19"/>
        <v>0</v>
      </c>
      <c r="N114" s="13"/>
      <c r="O114" s="18" t="str">
        <f>+IF(OR($N114=Listas!$A$3,$N114=Listas!$A$4,$N114=Listas!$A$5,$N114=Listas!$A$6),"N/A",IF(AND((DAYS360(C114,$C$3))&gt;90,(DAYS360(C114,$C$3))&lt;360),"SI","NO"))</f>
        <v>NO</v>
      </c>
      <c r="P114" s="19">
        <f t="shared" si="12"/>
        <v>0</v>
      </c>
      <c r="Q114" s="18" t="str">
        <f>+IF(OR($N114=Listas!$A$3,$N114=Listas!$A$4,$N114=Listas!$A$5,$N114=Listas!$A$6),"N/A",IF(AND((DAYS360(C114,$C$3))&gt;=360,(DAYS360(C114,$C$3))&lt;=1800),"SI","NO"))</f>
        <v>NO</v>
      </c>
      <c r="R114" s="19">
        <f t="shared" si="13"/>
        <v>0</v>
      </c>
      <c r="S114" s="18" t="str">
        <f>+IF(OR($N114=Listas!$A$3,$N114=Listas!$A$4,$N114=Listas!$A$5,$N114=Listas!$A$6),"N/A",IF(AND((DAYS360(C114,$C$3))&gt;1800,(DAYS360(C114,$C$3))&lt;=3600),"SI","NO"))</f>
        <v>NO</v>
      </c>
      <c r="T114" s="19">
        <f t="shared" si="14"/>
        <v>0</v>
      </c>
      <c r="U114" s="18" t="str">
        <f>+IF(OR($N114=Listas!$A$3,$N114=Listas!$A$4,$N114=Listas!$A$5,$N114=Listas!$A$6),"N/A",IF((DAYS360(C114,$C$3))&gt;3600,"SI","NO"))</f>
        <v>SI</v>
      </c>
      <c r="V114" s="20">
        <f t="shared" si="15"/>
        <v>0.21132439384930549</v>
      </c>
      <c r="W114" s="21">
        <f>+IF(OR($N114=Listas!$A$3,$N114=Listas!$A$4,$N114=Listas!$A$5,$N114=Listas!$A$6),"",P114+R114+T114+V114)</f>
        <v>0.21132439384930549</v>
      </c>
      <c r="X114" s="22"/>
      <c r="Y114" s="19">
        <f t="shared" si="16"/>
        <v>0</v>
      </c>
      <c r="Z114" s="21">
        <f>+IF(OR($N114=Listas!$A$3,$N114=Listas!$A$4,$N114=Listas!$A$5,$N114=Listas!$A$6),"",Y114)</f>
        <v>0</v>
      </c>
      <c r="AA114" s="22"/>
      <c r="AB114" s="23">
        <f>+IF(OR($N114=Listas!$A$3,$N114=Listas!$A$4,$N114=Listas!$A$5,$N114=Listas!$A$6),"",IF(AND(DAYS360(C114,$C$3)&lt;=90,AA114="NO"),0,IF(AND(DAYS360(C114,$C$3)&gt;90,AA114="NO"),$AB$7,0)))</f>
        <v>0</v>
      </c>
      <c r="AC114" s="17"/>
      <c r="AD114" s="22"/>
      <c r="AE114" s="23">
        <f>+IF(OR($N114=Listas!$A$3,$N114=Listas!$A$4,$N114=Listas!$A$5,$N114=Listas!$A$6),"",IF(AND(DAYS360(C114,$C$3)&lt;=90,AD114="SI"),0,IF(AND(DAYS360(C114,$C$3)&gt;90,AD114="SI"),$AE$7,0)))</f>
        <v>0</v>
      </c>
      <c r="AF114" s="17"/>
      <c r="AG114" s="24" t="str">
        <f t="shared" si="20"/>
        <v/>
      </c>
      <c r="AH114" s="22"/>
      <c r="AI114" s="23">
        <f>+IF(OR($N114=Listas!$A$3,$N114=Listas!$A$4,$N114=Listas!$A$5,$N114=Listas!$A$6),"",IF(AND(DAYS360(C114,$C$3)&lt;=90,AH114="SI"),0,IF(AND(DAYS360(C114,$C$3)&gt;90,AH114="SI"),$AI$7,0)))</f>
        <v>0</v>
      </c>
      <c r="AJ114" s="25">
        <f>+IF(OR($N114=Listas!$A$3,$N114=Listas!$A$4,$N114=Listas!$A$5,$N114=Listas!$A$6),"",AB114+AE114+AI114)</f>
        <v>0</v>
      </c>
      <c r="AK114" s="26" t="str">
        <f t="shared" si="21"/>
        <v/>
      </c>
      <c r="AL114" s="27" t="str">
        <f t="shared" si="22"/>
        <v/>
      </c>
      <c r="AM114" s="23">
        <f>+IF(OR($N114=Listas!$A$3,$N114=Listas!$A$4,$N114=Listas!$A$5,$N114=Listas!$A$6),"",IF(AND(DAYS360(C114,$C$3)&lt;=90,AL114="SI"),0,IF(AND(DAYS360(C114,$C$3)&gt;90,AL114="SI"),$AM$7,0)))</f>
        <v>0</v>
      </c>
      <c r="AN114" s="27" t="str">
        <f t="shared" si="23"/>
        <v/>
      </c>
      <c r="AO114" s="23">
        <f>+IF(OR($N114=Listas!$A$3,$N114=Listas!$A$4,$N114=Listas!$A$5,$N114=Listas!$A$6),"",IF(AND(DAYS360(C114,$C$3)&lt;=90,AN114="SI"),0,IF(AND(DAYS360(C114,$C$3)&gt;90,AN114="SI"),$AO$7,0)))</f>
        <v>0</v>
      </c>
      <c r="AP114" s="28">
        <f>+IF(OR($N114=Listas!$A$3,$N114=Listas!$A$4,$N114=Listas!$A$5,$N114=[1]Hoja2!$A$6),"",AM114+AO114)</f>
        <v>0</v>
      </c>
      <c r="AQ114" s="22"/>
      <c r="AR114" s="23">
        <f>+IF(OR($N114=Listas!$A$3,$N114=Listas!$A$4,$N114=Listas!$A$5,$N114=Listas!$A$6),"",IF(AND(DAYS360(C114,$C$3)&lt;=90,AQ114="SI"),0,IF(AND(DAYS360(C114,$C$3)&gt;90,AQ114="SI"),$AR$7,0)))</f>
        <v>0</v>
      </c>
      <c r="AS114" s="22"/>
      <c r="AT114" s="23">
        <f>+IF(OR($N114=Listas!$A$3,$N114=Listas!$A$4,$N114=Listas!$A$5,$N114=Listas!$A$6),"",IF(AND(DAYS360(C114,$C$3)&lt;=90,AS114="SI"),0,IF(AND(DAYS360(C114,$C$3)&gt;90,AS114="SI"),$AT$7,0)))</f>
        <v>0</v>
      </c>
      <c r="AU114" s="21">
        <f>+IF(OR($N114=Listas!$A$3,$N114=Listas!$A$4,$N114=Listas!$A$5,$N114=Listas!$A$6),"",AR114+AT114)</f>
        <v>0</v>
      </c>
      <c r="AV114" s="29">
        <f>+IF(OR($N114=Listas!$A$3,$N114=Listas!$A$4,$N114=Listas!$A$5,$N114=Listas!$A$6),"",W114+Z114+AJ114+AP114+AU114)</f>
        <v>0.21132439384930549</v>
      </c>
      <c r="AW114" s="30">
        <f>+IF(OR($N114=Listas!$A$3,$N114=Listas!$A$4,$N114=Listas!$A$5,$N114=Listas!$A$6),"",K114*(1-AV114))</f>
        <v>0</v>
      </c>
      <c r="AX114" s="30">
        <f>+IF(OR($N114=Listas!$A$3,$N114=Listas!$A$4,$N114=Listas!$A$5,$N114=Listas!$A$6),"",L114*(1-AV114))</f>
        <v>0</v>
      </c>
      <c r="AY114" s="31"/>
      <c r="AZ114" s="32"/>
      <c r="BA114" s="30">
        <f>+IF(OR($N114=Listas!$A$3,$N114=Listas!$A$4,$N114=Listas!$A$5,$N114=Listas!$A$6),"",IF(AV114=0,AW114,(-PV(AY114,AZ114,,AW114,0))))</f>
        <v>0</v>
      </c>
      <c r="BB114" s="30">
        <f>+IF(OR($N114=Listas!$A$3,$N114=Listas!$A$4,$N114=Listas!$A$5,$N114=Listas!$A$6),"",IF(AV114=0,AX114,(-PV(AY114,AZ114,,AX114,0))))</f>
        <v>0</v>
      </c>
      <c r="BC114" s="33">
        <f>++IF(OR($N114=Listas!$A$3,$N114=Listas!$A$4,$N114=Listas!$A$5,$N114=Listas!$A$6),"",K114-BA114)</f>
        <v>0</v>
      </c>
      <c r="BD114" s="33">
        <f>++IF(OR($N114=Listas!$A$3,$N114=Listas!$A$4,$N114=Listas!$A$5,$N114=Listas!$A$6),"",L114-BB114)</f>
        <v>0</v>
      </c>
    </row>
    <row r="115" spans="1:56" x14ac:dyDescent="0.25">
      <c r="A115" s="13"/>
      <c r="B115" s="14"/>
      <c r="C115" s="15"/>
      <c r="D115" s="16"/>
      <c r="E115" s="16"/>
      <c r="F115" s="17"/>
      <c r="G115" s="17"/>
      <c r="H115" s="65">
        <f t="shared" si="17"/>
        <v>0</v>
      </c>
      <c r="I115" s="17"/>
      <c r="J115" s="17"/>
      <c r="K115" s="42">
        <f t="shared" si="18"/>
        <v>0</v>
      </c>
      <c r="L115" s="42">
        <f t="shared" si="18"/>
        <v>0</v>
      </c>
      <c r="M115" s="42">
        <f t="shared" si="19"/>
        <v>0</v>
      </c>
      <c r="N115" s="13"/>
      <c r="O115" s="18" t="str">
        <f>+IF(OR($N115=Listas!$A$3,$N115=Listas!$A$4,$N115=Listas!$A$5,$N115=Listas!$A$6),"N/A",IF(AND((DAYS360(C115,$C$3))&gt;90,(DAYS360(C115,$C$3))&lt;360),"SI","NO"))</f>
        <v>NO</v>
      </c>
      <c r="P115" s="19">
        <f t="shared" si="12"/>
        <v>0</v>
      </c>
      <c r="Q115" s="18" t="str">
        <f>+IF(OR($N115=Listas!$A$3,$N115=Listas!$A$4,$N115=Listas!$A$5,$N115=Listas!$A$6),"N/A",IF(AND((DAYS360(C115,$C$3))&gt;=360,(DAYS360(C115,$C$3))&lt;=1800),"SI","NO"))</f>
        <v>NO</v>
      </c>
      <c r="R115" s="19">
        <f t="shared" si="13"/>
        <v>0</v>
      </c>
      <c r="S115" s="18" t="str">
        <f>+IF(OR($N115=Listas!$A$3,$N115=Listas!$A$4,$N115=Listas!$A$5,$N115=Listas!$A$6),"N/A",IF(AND((DAYS360(C115,$C$3))&gt;1800,(DAYS360(C115,$C$3))&lt;=3600),"SI","NO"))</f>
        <v>NO</v>
      </c>
      <c r="T115" s="19">
        <f t="shared" si="14"/>
        <v>0</v>
      </c>
      <c r="U115" s="18" t="str">
        <f>+IF(OR($N115=Listas!$A$3,$N115=Listas!$A$4,$N115=Listas!$A$5,$N115=Listas!$A$6),"N/A",IF((DAYS360(C115,$C$3))&gt;3600,"SI","NO"))</f>
        <v>SI</v>
      </c>
      <c r="V115" s="20">
        <f t="shared" si="15"/>
        <v>0.21132439384930549</v>
      </c>
      <c r="W115" s="21">
        <f>+IF(OR($N115=Listas!$A$3,$N115=Listas!$A$4,$N115=Listas!$A$5,$N115=Listas!$A$6),"",P115+R115+T115+V115)</f>
        <v>0.21132439384930549</v>
      </c>
      <c r="X115" s="22"/>
      <c r="Y115" s="19">
        <f t="shared" si="16"/>
        <v>0</v>
      </c>
      <c r="Z115" s="21">
        <f>+IF(OR($N115=Listas!$A$3,$N115=Listas!$A$4,$N115=Listas!$A$5,$N115=Listas!$A$6),"",Y115)</f>
        <v>0</v>
      </c>
      <c r="AA115" s="22"/>
      <c r="AB115" s="23">
        <f>+IF(OR($N115=Listas!$A$3,$N115=Listas!$A$4,$N115=Listas!$A$5,$N115=Listas!$A$6),"",IF(AND(DAYS360(C115,$C$3)&lt;=90,AA115="NO"),0,IF(AND(DAYS360(C115,$C$3)&gt;90,AA115="NO"),$AB$7,0)))</f>
        <v>0</v>
      </c>
      <c r="AC115" s="17"/>
      <c r="AD115" s="22"/>
      <c r="AE115" s="23">
        <f>+IF(OR($N115=Listas!$A$3,$N115=Listas!$A$4,$N115=Listas!$A$5,$N115=Listas!$A$6),"",IF(AND(DAYS360(C115,$C$3)&lt;=90,AD115="SI"),0,IF(AND(DAYS360(C115,$C$3)&gt;90,AD115="SI"),$AE$7,0)))</f>
        <v>0</v>
      </c>
      <c r="AF115" s="17"/>
      <c r="AG115" s="24" t="str">
        <f t="shared" si="20"/>
        <v/>
      </c>
      <c r="AH115" s="22"/>
      <c r="AI115" s="23">
        <f>+IF(OR($N115=Listas!$A$3,$N115=Listas!$A$4,$N115=Listas!$A$5,$N115=Listas!$A$6),"",IF(AND(DAYS360(C115,$C$3)&lt;=90,AH115="SI"),0,IF(AND(DAYS360(C115,$C$3)&gt;90,AH115="SI"),$AI$7,0)))</f>
        <v>0</v>
      </c>
      <c r="AJ115" s="25">
        <f>+IF(OR($N115=Listas!$A$3,$N115=Listas!$A$4,$N115=Listas!$A$5,$N115=Listas!$A$6),"",AB115+AE115+AI115)</f>
        <v>0</v>
      </c>
      <c r="AK115" s="26" t="str">
        <f t="shared" si="21"/>
        <v/>
      </c>
      <c r="AL115" s="27" t="str">
        <f t="shared" si="22"/>
        <v/>
      </c>
      <c r="AM115" s="23">
        <f>+IF(OR($N115=Listas!$A$3,$N115=Listas!$A$4,$N115=Listas!$A$5,$N115=Listas!$A$6),"",IF(AND(DAYS360(C115,$C$3)&lt;=90,AL115="SI"),0,IF(AND(DAYS360(C115,$C$3)&gt;90,AL115="SI"),$AM$7,0)))</f>
        <v>0</v>
      </c>
      <c r="AN115" s="27" t="str">
        <f t="shared" si="23"/>
        <v/>
      </c>
      <c r="AO115" s="23">
        <f>+IF(OR($N115=Listas!$A$3,$N115=Listas!$A$4,$N115=Listas!$A$5,$N115=Listas!$A$6),"",IF(AND(DAYS360(C115,$C$3)&lt;=90,AN115="SI"),0,IF(AND(DAYS360(C115,$C$3)&gt;90,AN115="SI"),$AO$7,0)))</f>
        <v>0</v>
      </c>
      <c r="AP115" s="28">
        <f>+IF(OR($N115=Listas!$A$3,$N115=Listas!$A$4,$N115=Listas!$A$5,$N115=[1]Hoja2!$A$6),"",AM115+AO115)</f>
        <v>0</v>
      </c>
      <c r="AQ115" s="22"/>
      <c r="AR115" s="23">
        <f>+IF(OR($N115=Listas!$A$3,$N115=Listas!$A$4,$N115=Listas!$A$5,$N115=Listas!$A$6),"",IF(AND(DAYS360(C115,$C$3)&lt;=90,AQ115="SI"),0,IF(AND(DAYS360(C115,$C$3)&gt;90,AQ115="SI"),$AR$7,0)))</f>
        <v>0</v>
      </c>
      <c r="AS115" s="22"/>
      <c r="AT115" s="23">
        <f>+IF(OR($N115=Listas!$A$3,$N115=Listas!$A$4,$N115=Listas!$A$5,$N115=Listas!$A$6),"",IF(AND(DAYS360(C115,$C$3)&lt;=90,AS115="SI"),0,IF(AND(DAYS360(C115,$C$3)&gt;90,AS115="SI"),$AT$7,0)))</f>
        <v>0</v>
      </c>
      <c r="AU115" s="21">
        <f>+IF(OR($N115=Listas!$A$3,$N115=Listas!$A$4,$N115=Listas!$A$5,$N115=Listas!$A$6),"",AR115+AT115)</f>
        <v>0</v>
      </c>
      <c r="AV115" s="29">
        <f>+IF(OR($N115=Listas!$A$3,$N115=Listas!$A$4,$N115=Listas!$A$5,$N115=Listas!$A$6),"",W115+Z115+AJ115+AP115+AU115)</f>
        <v>0.21132439384930549</v>
      </c>
      <c r="AW115" s="30">
        <f>+IF(OR($N115=Listas!$A$3,$N115=Listas!$A$4,$N115=Listas!$A$5,$N115=Listas!$A$6),"",K115*(1-AV115))</f>
        <v>0</v>
      </c>
      <c r="AX115" s="30">
        <f>+IF(OR($N115=Listas!$A$3,$N115=Listas!$A$4,$N115=Listas!$A$5,$N115=Listas!$A$6),"",L115*(1-AV115))</f>
        <v>0</v>
      </c>
      <c r="AY115" s="31"/>
      <c r="AZ115" s="32"/>
      <c r="BA115" s="30">
        <f>+IF(OR($N115=Listas!$A$3,$N115=Listas!$A$4,$N115=Listas!$A$5,$N115=Listas!$A$6),"",IF(AV115=0,AW115,(-PV(AY115,AZ115,,AW115,0))))</f>
        <v>0</v>
      </c>
      <c r="BB115" s="30">
        <f>+IF(OR($N115=Listas!$A$3,$N115=Listas!$A$4,$N115=Listas!$A$5,$N115=Listas!$A$6),"",IF(AV115=0,AX115,(-PV(AY115,AZ115,,AX115,0))))</f>
        <v>0</v>
      </c>
      <c r="BC115" s="33">
        <f>++IF(OR($N115=Listas!$A$3,$N115=Listas!$A$4,$N115=Listas!$A$5,$N115=Listas!$A$6),"",K115-BA115)</f>
        <v>0</v>
      </c>
      <c r="BD115" s="33">
        <f>++IF(OR($N115=Listas!$A$3,$N115=Listas!$A$4,$N115=Listas!$A$5,$N115=Listas!$A$6),"",L115-BB115)</f>
        <v>0</v>
      </c>
    </row>
    <row r="116" spans="1:56" x14ac:dyDescent="0.25">
      <c r="A116" s="13"/>
      <c r="B116" s="14"/>
      <c r="C116" s="15"/>
      <c r="D116" s="16"/>
      <c r="E116" s="16"/>
      <c r="F116" s="17"/>
      <c r="G116" s="17"/>
      <c r="H116" s="65">
        <f t="shared" si="17"/>
        <v>0</v>
      </c>
      <c r="I116" s="17"/>
      <c r="J116" s="17"/>
      <c r="K116" s="42">
        <f t="shared" si="18"/>
        <v>0</v>
      </c>
      <c r="L116" s="42">
        <f t="shared" si="18"/>
        <v>0</v>
      </c>
      <c r="M116" s="42">
        <f t="shared" si="19"/>
        <v>0</v>
      </c>
      <c r="N116" s="13"/>
      <c r="O116" s="18" t="str">
        <f>+IF(OR($N116=Listas!$A$3,$N116=Listas!$A$4,$N116=Listas!$A$5,$N116=Listas!$A$6),"N/A",IF(AND((DAYS360(C116,$C$3))&gt;90,(DAYS360(C116,$C$3))&lt;360),"SI","NO"))</f>
        <v>NO</v>
      </c>
      <c r="P116" s="19">
        <f t="shared" si="12"/>
        <v>0</v>
      </c>
      <c r="Q116" s="18" t="str">
        <f>+IF(OR($N116=Listas!$A$3,$N116=Listas!$A$4,$N116=Listas!$A$5,$N116=Listas!$A$6),"N/A",IF(AND((DAYS360(C116,$C$3))&gt;=360,(DAYS360(C116,$C$3))&lt;=1800),"SI","NO"))</f>
        <v>NO</v>
      </c>
      <c r="R116" s="19">
        <f t="shared" si="13"/>
        <v>0</v>
      </c>
      <c r="S116" s="18" t="str">
        <f>+IF(OR($N116=Listas!$A$3,$N116=Listas!$A$4,$N116=Listas!$A$5,$N116=Listas!$A$6),"N/A",IF(AND((DAYS360(C116,$C$3))&gt;1800,(DAYS360(C116,$C$3))&lt;=3600),"SI","NO"))</f>
        <v>NO</v>
      </c>
      <c r="T116" s="19">
        <f t="shared" si="14"/>
        <v>0</v>
      </c>
      <c r="U116" s="18" t="str">
        <f>+IF(OR($N116=Listas!$A$3,$N116=Listas!$A$4,$N116=Listas!$A$5,$N116=Listas!$A$6),"N/A",IF((DAYS360(C116,$C$3))&gt;3600,"SI","NO"))</f>
        <v>SI</v>
      </c>
      <c r="V116" s="20">
        <f t="shared" si="15"/>
        <v>0.21132439384930549</v>
      </c>
      <c r="W116" s="21">
        <f>+IF(OR($N116=Listas!$A$3,$N116=Listas!$A$4,$N116=Listas!$A$5,$N116=Listas!$A$6),"",P116+R116+T116+V116)</f>
        <v>0.21132439384930549</v>
      </c>
      <c r="X116" s="22"/>
      <c r="Y116" s="19">
        <f t="shared" si="16"/>
        <v>0</v>
      </c>
      <c r="Z116" s="21">
        <f>+IF(OR($N116=Listas!$A$3,$N116=Listas!$A$4,$N116=Listas!$A$5,$N116=Listas!$A$6),"",Y116)</f>
        <v>0</v>
      </c>
      <c r="AA116" s="22"/>
      <c r="AB116" s="23">
        <f>+IF(OR($N116=Listas!$A$3,$N116=Listas!$A$4,$N116=Listas!$A$5,$N116=Listas!$A$6),"",IF(AND(DAYS360(C116,$C$3)&lt;=90,AA116="NO"),0,IF(AND(DAYS360(C116,$C$3)&gt;90,AA116="NO"),$AB$7,0)))</f>
        <v>0</v>
      </c>
      <c r="AC116" s="17"/>
      <c r="AD116" s="22"/>
      <c r="AE116" s="23">
        <f>+IF(OR($N116=Listas!$A$3,$N116=Listas!$A$4,$N116=Listas!$A$5,$N116=Listas!$A$6),"",IF(AND(DAYS360(C116,$C$3)&lt;=90,AD116="SI"),0,IF(AND(DAYS360(C116,$C$3)&gt;90,AD116="SI"),$AE$7,0)))</f>
        <v>0</v>
      </c>
      <c r="AF116" s="17"/>
      <c r="AG116" s="24" t="str">
        <f t="shared" si="20"/>
        <v/>
      </c>
      <c r="AH116" s="22"/>
      <c r="AI116" s="23">
        <f>+IF(OR($N116=Listas!$A$3,$N116=Listas!$A$4,$N116=Listas!$A$5,$N116=Listas!$A$6),"",IF(AND(DAYS360(C116,$C$3)&lt;=90,AH116="SI"),0,IF(AND(DAYS360(C116,$C$3)&gt;90,AH116="SI"),$AI$7,0)))</f>
        <v>0</v>
      </c>
      <c r="AJ116" s="25">
        <f>+IF(OR($N116=Listas!$A$3,$N116=Listas!$A$4,$N116=Listas!$A$5,$N116=Listas!$A$6),"",AB116+AE116+AI116)</f>
        <v>0</v>
      </c>
      <c r="AK116" s="26" t="str">
        <f t="shared" si="21"/>
        <v/>
      </c>
      <c r="AL116" s="27" t="str">
        <f t="shared" si="22"/>
        <v/>
      </c>
      <c r="AM116" s="23">
        <f>+IF(OR($N116=Listas!$A$3,$N116=Listas!$A$4,$N116=Listas!$A$5,$N116=Listas!$A$6),"",IF(AND(DAYS360(C116,$C$3)&lt;=90,AL116="SI"),0,IF(AND(DAYS360(C116,$C$3)&gt;90,AL116="SI"),$AM$7,0)))</f>
        <v>0</v>
      </c>
      <c r="AN116" s="27" t="str">
        <f t="shared" si="23"/>
        <v/>
      </c>
      <c r="AO116" s="23">
        <f>+IF(OR($N116=Listas!$A$3,$N116=Listas!$A$4,$N116=Listas!$A$5,$N116=Listas!$A$6),"",IF(AND(DAYS360(C116,$C$3)&lt;=90,AN116="SI"),0,IF(AND(DAYS360(C116,$C$3)&gt;90,AN116="SI"),$AO$7,0)))</f>
        <v>0</v>
      </c>
      <c r="AP116" s="28">
        <f>+IF(OR($N116=Listas!$A$3,$N116=Listas!$A$4,$N116=Listas!$A$5,$N116=[1]Hoja2!$A$6),"",AM116+AO116)</f>
        <v>0</v>
      </c>
      <c r="AQ116" s="22"/>
      <c r="AR116" s="23">
        <f>+IF(OR($N116=Listas!$A$3,$N116=Listas!$A$4,$N116=Listas!$A$5,$N116=Listas!$A$6),"",IF(AND(DAYS360(C116,$C$3)&lt;=90,AQ116="SI"),0,IF(AND(DAYS360(C116,$C$3)&gt;90,AQ116="SI"),$AR$7,0)))</f>
        <v>0</v>
      </c>
      <c r="AS116" s="22"/>
      <c r="AT116" s="23">
        <f>+IF(OR($N116=Listas!$A$3,$N116=Listas!$A$4,$N116=Listas!$A$5,$N116=Listas!$A$6),"",IF(AND(DAYS360(C116,$C$3)&lt;=90,AS116="SI"),0,IF(AND(DAYS360(C116,$C$3)&gt;90,AS116="SI"),$AT$7,0)))</f>
        <v>0</v>
      </c>
      <c r="AU116" s="21">
        <f>+IF(OR($N116=Listas!$A$3,$N116=Listas!$A$4,$N116=Listas!$A$5,$N116=Listas!$A$6),"",AR116+AT116)</f>
        <v>0</v>
      </c>
      <c r="AV116" s="29">
        <f>+IF(OR($N116=Listas!$A$3,$N116=Listas!$A$4,$N116=Listas!$A$5,$N116=Listas!$A$6),"",W116+Z116+AJ116+AP116+AU116)</f>
        <v>0.21132439384930549</v>
      </c>
      <c r="AW116" s="30">
        <f>+IF(OR($N116=Listas!$A$3,$N116=Listas!$A$4,$N116=Listas!$A$5,$N116=Listas!$A$6),"",K116*(1-AV116))</f>
        <v>0</v>
      </c>
      <c r="AX116" s="30">
        <f>+IF(OR($N116=Listas!$A$3,$N116=Listas!$A$4,$N116=Listas!$A$5,$N116=Listas!$A$6),"",L116*(1-AV116))</f>
        <v>0</v>
      </c>
      <c r="AY116" s="31"/>
      <c r="AZ116" s="32"/>
      <c r="BA116" s="30">
        <f>+IF(OR($N116=Listas!$A$3,$N116=Listas!$A$4,$N116=Listas!$A$5,$N116=Listas!$A$6),"",IF(AV116=0,AW116,(-PV(AY116,AZ116,,AW116,0))))</f>
        <v>0</v>
      </c>
      <c r="BB116" s="30">
        <f>+IF(OR($N116=Listas!$A$3,$N116=Listas!$A$4,$N116=Listas!$A$5,$N116=Listas!$A$6),"",IF(AV116=0,AX116,(-PV(AY116,AZ116,,AX116,0))))</f>
        <v>0</v>
      </c>
      <c r="BC116" s="33">
        <f>++IF(OR($N116=Listas!$A$3,$N116=Listas!$A$4,$N116=Listas!$A$5,$N116=Listas!$A$6),"",K116-BA116)</f>
        <v>0</v>
      </c>
      <c r="BD116" s="33">
        <f>++IF(OR($N116=Listas!$A$3,$N116=Listas!$A$4,$N116=Listas!$A$5,$N116=Listas!$A$6),"",L116-BB116)</f>
        <v>0</v>
      </c>
    </row>
    <row r="117" spans="1:56" x14ac:dyDescent="0.25">
      <c r="A117" s="13"/>
      <c r="B117" s="14"/>
      <c r="C117" s="15"/>
      <c r="D117" s="16"/>
      <c r="E117" s="16"/>
      <c r="F117" s="17"/>
      <c r="G117" s="17"/>
      <c r="H117" s="65">
        <f t="shared" si="17"/>
        <v>0</v>
      </c>
      <c r="I117" s="17"/>
      <c r="J117" s="17"/>
      <c r="K117" s="42">
        <f t="shared" si="18"/>
        <v>0</v>
      </c>
      <c r="L117" s="42">
        <f t="shared" si="18"/>
        <v>0</v>
      </c>
      <c r="M117" s="42">
        <f t="shared" si="19"/>
        <v>0</v>
      </c>
      <c r="N117" s="13"/>
      <c r="O117" s="18" t="str">
        <f>+IF(OR($N117=Listas!$A$3,$N117=Listas!$A$4,$N117=Listas!$A$5,$N117=Listas!$A$6),"N/A",IF(AND((DAYS360(C117,$C$3))&gt;90,(DAYS360(C117,$C$3))&lt;360),"SI","NO"))</f>
        <v>NO</v>
      </c>
      <c r="P117" s="19">
        <f t="shared" si="12"/>
        <v>0</v>
      </c>
      <c r="Q117" s="18" t="str">
        <f>+IF(OR($N117=Listas!$A$3,$N117=Listas!$A$4,$N117=Listas!$A$5,$N117=Listas!$A$6),"N/A",IF(AND((DAYS360(C117,$C$3))&gt;=360,(DAYS360(C117,$C$3))&lt;=1800),"SI","NO"))</f>
        <v>NO</v>
      </c>
      <c r="R117" s="19">
        <f t="shared" si="13"/>
        <v>0</v>
      </c>
      <c r="S117" s="18" t="str">
        <f>+IF(OR($N117=Listas!$A$3,$N117=Listas!$A$4,$N117=Listas!$A$5,$N117=Listas!$A$6),"N/A",IF(AND((DAYS360(C117,$C$3))&gt;1800,(DAYS360(C117,$C$3))&lt;=3600),"SI","NO"))</f>
        <v>NO</v>
      </c>
      <c r="T117" s="19">
        <f t="shared" si="14"/>
        <v>0</v>
      </c>
      <c r="U117" s="18" t="str">
        <f>+IF(OR($N117=Listas!$A$3,$N117=Listas!$A$4,$N117=Listas!$A$5,$N117=Listas!$A$6),"N/A",IF((DAYS360(C117,$C$3))&gt;3600,"SI","NO"))</f>
        <v>SI</v>
      </c>
      <c r="V117" s="20">
        <f t="shared" si="15"/>
        <v>0.21132439384930549</v>
      </c>
      <c r="W117" s="21">
        <f>+IF(OR($N117=Listas!$A$3,$N117=Listas!$A$4,$N117=Listas!$A$5,$N117=Listas!$A$6),"",P117+R117+T117+V117)</f>
        <v>0.21132439384930549</v>
      </c>
      <c r="X117" s="22"/>
      <c r="Y117" s="19">
        <f t="shared" si="16"/>
        <v>0</v>
      </c>
      <c r="Z117" s="21">
        <f>+IF(OR($N117=Listas!$A$3,$N117=Listas!$A$4,$N117=Listas!$A$5,$N117=Listas!$A$6),"",Y117)</f>
        <v>0</v>
      </c>
      <c r="AA117" s="22"/>
      <c r="AB117" s="23">
        <f>+IF(OR($N117=Listas!$A$3,$N117=Listas!$A$4,$N117=Listas!$A$5,$N117=Listas!$A$6),"",IF(AND(DAYS360(C117,$C$3)&lt;=90,AA117="NO"),0,IF(AND(DAYS360(C117,$C$3)&gt;90,AA117="NO"),$AB$7,0)))</f>
        <v>0</v>
      </c>
      <c r="AC117" s="17"/>
      <c r="AD117" s="22"/>
      <c r="AE117" s="23">
        <f>+IF(OR($N117=Listas!$A$3,$N117=Listas!$A$4,$N117=Listas!$A$5,$N117=Listas!$A$6),"",IF(AND(DAYS360(C117,$C$3)&lt;=90,AD117="SI"),0,IF(AND(DAYS360(C117,$C$3)&gt;90,AD117="SI"),$AE$7,0)))</f>
        <v>0</v>
      </c>
      <c r="AF117" s="17"/>
      <c r="AG117" s="24" t="str">
        <f t="shared" si="20"/>
        <v/>
      </c>
      <c r="AH117" s="22"/>
      <c r="AI117" s="23">
        <f>+IF(OR($N117=Listas!$A$3,$N117=Listas!$A$4,$N117=Listas!$A$5,$N117=Listas!$A$6),"",IF(AND(DAYS360(C117,$C$3)&lt;=90,AH117="SI"),0,IF(AND(DAYS360(C117,$C$3)&gt;90,AH117="SI"),$AI$7,0)))</f>
        <v>0</v>
      </c>
      <c r="AJ117" s="25">
        <f>+IF(OR($N117=Listas!$A$3,$N117=Listas!$A$4,$N117=Listas!$A$5,$N117=Listas!$A$6),"",AB117+AE117+AI117)</f>
        <v>0</v>
      </c>
      <c r="AK117" s="26" t="str">
        <f t="shared" si="21"/>
        <v/>
      </c>
      <c r="AL117" s="27" t="str">
        <f t="shared" si="22"/>
        <v/>
      </c>
      <c r="AM117" s="23">
        <f>+IF(OR($N117=Listas!$A$3,$N117=Listas!$A$4,$N117=Listas!$A$5,$N117=Listas!$A$6),"",IF(AND(DAYS360(C117,$C$3)&lt;=90,AL117="SI"),0,IF(AND(DAYS360(C117,$C$3)&gt;90,AL117="SI"),$AM$7,0)))</f>
        <v>0</v>
      </c>
      <c r="AN117" s="27" t="str">
        <f t="shared" si="23"/>
        <v/>
      </c>
      <c r="AO117" s="23">
        <f>+IF(OR($N117=Listas!$A$3,$N117=Listas!$A$4,$N117=Listas!$A$5,$N117=Listas!$A$6),"",IF(AND(DAYS360(C117,$C$3)&lt;=90,AN117="SI"),0,IF(AND(DAYS360(C117,$C$3)&gt;90,AN117="SI"),$AO$7,0)))</f>
        <v>0</v>
      </c>
      <c r="AP117" s="28">
        <f>+IF(OR($N117=Listas!$A$3,$N117=Listas!$A$4,$N117=Listas!$A$5,$N117=[1]Hoja2!$A$6),"",AM117+AO117)</f>
        <v>0</v>
      </c>
      <c r="AQ117" s="22"/>
      <c r="AR117" s="23">
        <f>+IF(OR($N117=Listas!$A$3,$N117=Listas!$A$4,$N117=Listas!$A$5,$N117=Listas!$A$6),"",IF(AND(DAYS360(C117,$C$3)&lt;=90,AQ117="SI"),0,IF(AND(DAYS360(C117,$C$3)&gt;90,AQ117="SI"),$AR$7,0)))</f>
        <v>0</v>
      </c>
      <c r="AS117" s="22"/>
      <c r="AT117" s="23">
        <f>+IF(OR($N117=Listas!$A$3,$N117=Listas!$A$4,$N117=Listas!$A$5,$N117=Listas!$A$6),"",IF(AND(DAYS360(C117,$C$3)&lt;=90,AS117="SI"),0,IF(AND(DAYS360(C117,$C$3)&gt;90,AS117="SI"),$AT$7,0)))</f>
        <v>0</v>
      </c>
      <c r="AU117" s="21">
        <f>+IF(OR($N117=Listas!$A$3,$N117=Listas!$A$4,$N117=Listas!$A$5,$N117=Listas!$A$6),"",AR117+AT117)</f>
        <v>0</v>
      </c>
      <c r="AV117" s="29">
        <f>+IF(OR($N117=Listas!$A$3,$N117=Listas!$A$4,$N117=Listas!$A$5,$N117=Listas!$A$6),"",W117+Z117+AJ117+AP117+AU117)</f>
        <v>0.21132439384930549</v>
      </c>
      <c r="AW117" s="30">
        <f>+IF(OR($N117=Listas!$A$3,$N117=Listas!$A$4,$N117=Listas!$A$5,$N117=Listas!$A$6),"",K117*(1-AV117))</f>
        <v>0</v>
      </c>
      <c r="AX117" s="30">
        <f>+IF(OR($N117=Listas!$A$3,$N117=Listas!$A$4,$N117=Listas!$A$5,$N117=Listas!$A$6),"",L117*(1-AV117))</f>
        <v>0</v>
      </c>
      <c r="AY117" s="31"/>
      <c r="AZ117" s="32"/>
      <c r="BA117" s="30">
        <f>+IF(OR($N117=Listas!$A$3,$N117=Listas!$A$4,$N117=Listas!$A$5,$N117=Listas!$A$6),"",IF(AV117=0,AW117,(-PV(AY117,AZ117,,AW117,0))))</f>
        <v>0</v>
      </c>
      <c r="BB117" s="30">
        <f>+IF(OR($N117=Listas!$A$3,$N117=Listas!$A$4,$N117=Listas!$A$5,$N117=Listas!$A$6),"",IF(AV117=0,AX117,(-PV(AY117,AZ117,,AX117,0))))</f>
        <v>0</v>
      </c>
      <c r="BC117" s="33">
        <f>++IF(OR($N117=Listas!$A$3,$N117=Listas!$A$4,$N117=Listas!$A$5,$N117=Listas!$A$6),"",K117-BA117)</f>
        <v>0</v>
      </c>
      <c r="BD117" s="33">
        <f>++IF(OR($N117=Listas!$A$3,$N117=Listas!$A$4,$N117=Listas!$A$5,$N117=Listas!$A$6),"",L117-BB117)</f>
        <v>0</v>
      </c>
    </row>
    <row r="118" spans="1:56" x14ac:dyDescent="0.25">
      <c r="A118" s="13"/>
      <c r="B118" s="14"/>
      <c r="C118" s="15"/>
      <c r="D118" s="16"/>
      <c r="E118" s="16"/>
      <c r="F118" s="17"/>
      <c r="G118" s="17"/>
      <c r="H118" s="65">
        <f t="shared" si="17"/>
        <v>0</v>
      </c>
      <c r="I118" s="17"/>
      <c r="J118" s="17"/>
      <c r="K118" s="42">
        <f t="shared" si="18"/>
        <v>0</v>
      </c>
      <c r="L118" s="42">
        <f t="shared" si="18"/>
        <v>0</v>
      </c>
      <c r="M118" s="42">
        <f t="shared" si="19"/>
        <v>0</v>
      </c>
      <c r="N118" s="13"/>
      <c r="O118" s="18" t="str">
        <f>+IF(OR($N118=Listas!$A$3,$N118=Listas!$A$4,$N118=Listas!$A$5,$N118=Listas!$A$6),"N/A",IF(AND((DAYS360(C118,$C$3))&gt;90,(DAYS360(C118,$C$3))&lt;360),"SI","NO"))</f>
        <v>NO</v>
      </c>
      <c r="P118" s="19">
        <f t="shared" si="12"/>
        <v>0</v>
      </c>
      <c r="Q118" s="18" t="str">
        <f>+IF(OR($N118=Listas!$A$3,$N118=Listas!$A$4,$N118=Listas!$A$5,$N118=Listas!$A$6),"N/A",IF(AND((DAYS360(C118,$C$3))&gt;=360,(DAYS360(C118,$C$3))&lt;=1800),"SI","NO"))</f>
        <v>NO</v>
      </c>
      <c r="R118" s="19">
        <f t="shared" si="13"/>
        <v>0</v>
      </c>
      <c r="S118" s="18" t="str">
        <f>+IF(OR($N118=Listas!$A$3,$N118=Listas!$A$4,$N118=Listas!$A$5,$N118=Listas!$A$6),"N/A",IF(AND((DAYS360(C118,$C$3))&gt;1800,(DAYS360(C118,$C$3))&lt;=3600),"SI","NO"))</f>
        <v>NO</v>
      </c>
      <c r="T118" s="19">
        <f t="shared" si="14"/>
        <v>0</v>
      </c>
      <c r="U118" s="18" t="str">
        <f>+IF(OR($N118=Listas!$A$3,$N118=Listas!$A$4,$N118=Listas!$A$5,$N118=Listas!$A$6),"N/A",IF((DAYS360(C118,$C$3))&gt;3600,"SI","NO"))</f>
        <v>SI</v>
      </c>
      <c r="V118" s="20">
        <f t="shared" si="15"/>
        <v>0.21132439384930549</v>
      </c>
      <c r="W118" s="21">
        <f>+IF(OR($N118=Listas!$A$3,$N118=Listas!$A$4,$N118=Listas!$A$5,$N118=Listas!$A$6),"",P118+R118+T118+V118)</f>
        <v>0.21132439384930549</v>
      </c>
      <c r="X118" s="22"/>
      <c r="Y118" s="19">
        <f t="shared" si="16"/>
        <v>0</v>
      </c>
      <c r="Z118" s="21">
        <f>+IF(OR($N118=Listas!$A$3,$N118=Listas!$A$4,$N118=Listas!$A$5,$N118=Listas!$A$6),"",Y118)</f>
        <v>0</v>
      </c>
      <c r="AA118" s="22"/>
      <c r="AB118" s="23">
        <f>+IF(OR($N118=Listas!$A$3,$N118=Listas!$A$4,$N118=Listas!$A$5,$N118=Listas!$A$6),"",IF(AND(DAYS360(C118,$C$3)&lt;=90,AA118="NO"),0,IF(AND(DAYS360(C118,$C$3)&gt;90,AA118="NO"),$AB$7,0)))</f>
        <v>0</v>
      </c>
      <c r="AC118" s="17"/>
      <c r="AD118" s="22"/>
      <c r="AE118" s="23">
        <f>+IF(OR($N118=Listas!$A$3,$N118=Listas!$A$4,$N118=Listas!$A$5,$N118=Listas!$A$6),"",IF(AND(DAYS360(C118,$C$3)&lt;=90,AD118="SI"),0,IF(AND(DAYS360(C118,$C$3)&gt;90,AD118="SI"),$AE$7,0)))</f>
        <v>0</v>
      </c>
      <c r="AF118" s="17"/>
      <c r="AG118" s="24" t="str">
        <f t="shared" si="20"/>
        <v/>
      </c>
      <c r="AH118" s="22"/>
      <c r="AI118" s="23">
        <f>+IF(OR($N118=Listas!$A$3,$N118=Listas!$A$4,$N118=Listas!$A$5,$N118=Listas!$A$6),"",IF(AND(DAYS360(C118,$C$3)&lt;=90,AH118="SI"),0,IF(AND(DAYS360(C118,$C$3)&gt;90,AH118="SI"),$AI$7,0)))</f>
        <v>0</v>
      </c>
      <c r="AJ118" s="25">
        <f>+IF(OR($N118=Listas!$A$3,$N118=Listas!$A$4,$N118=Listas!$A$5,$N118=Listas!$A$6),"",AB118+AE118+AI118)</f>
        <v>0</v>
      </c>
      <c r="AK118" s="26" t="str">
        <f t="shared" si="21"/>
        <v/>
      </c>
      <c r="AL118" s="27" t="str">
        <f t="shared" si="22"/>
        <v/>
      </c>
      <c r="AM118" s="23">
        <f>+IF(OR($N118=Listas!$A$3,$N118=Listas!$A$4,$N118=Listas!$A$5,$N118=Listas!$A$6),"",IF(AND(DAYS360(C118,$C$3)&lt;=90,AL118="SI"),0,IF(AND(DAYS360(C118,$C$3)&gt;90,AL118="SI"),$AM$7,0)))</f>
        <v>0</v>
      </c>
      <c r="AN118" s="27" t="str">
        <f t="shared" si="23"/>
        <v/>
      </c>
      <c r="AO118" s="23">
        <f>+IF(OR($N118=Listas!$A$3,$N118=Listas!$A$4,$N118=Listas!$A$5,$N118=Listas!$A$6),"",IF(AND(DAYS360(C118,$C$3)&lt;=90,AN118="SI"),0,IF(AND(DAYS360(C118,$C$3)&gt;90,AN118="SI"),$AO$7,0)))</f>
        <v>0</v>
      </c>
      <c r="AP118" s="28">
        <f>+IF(OR($N118=Listas!$A$3,$N118=Listas!$A$4,$N118=Listas!$A$5,$N118=[1]Hoja2!$A$6),"",AM118+AO118)</f>
        <v>0</v>
      </c>
      <c r="AQ118" s="22"/>
      <c r="AR118" s="23">
        <f>+IF(OR($N118=Listas!$A$3,$N118=Listas!$A$4,$N118=Listas!$A$5,$N118=Listas!$A$6),"",IF(AND(DAYS360(C118,$C$3)&lt;=90,AQ118="SI"),0,IF(AND(DAYS360(C118,$C$3)&gt;90,AQ118="SI"),$AR$7,0)))</f>
        <v>0</v>
      </c>
      <c r="AS118" s="22"/>
      <c r="AT118" s="23">
        <f>+IF(OR($N118=Listas!$A$3,$N118=Listas!$A$4,$N118=Listas!$A$5,$N118=Listas!$A$6),"",IF(AND(DAYS360(C118,$C$3)&lt;=90,AS118="SI"),0,IF(AND(DAYS360(C118,$C$3)&gt;90,AS118="SI"),$AT$7,0)))</f>
        <v>0</v>
      </c>
      <c r="AU118" s="21">
        <f>+IF(OR($N118=Listas!$A$3,$N118=Listas!$A$4,$N118=Listas!$A$5,$N118=Listas!$A$6),"",AR118+AT118)</f>
        <v>0</v>
      </c>
      <c r="AV118" s="29">
        <f>+IF(OR($N118=Listas!$A$3,$N118=Listas!$A$4,$N118=Listas!$A$5,$N118=Listas!$A$6),"",W118+Z118+AJ118+AP118+AU118)</f>
        <v>0.21132439384930549</v>
      </c>
      <c r="AW118" s="30">
        <f>+IF(OR($N118=Listas!$A$3,$N118=Listas!$A$4,$N118=Listas!$A$5,$N118=Listas!$A$6),"",K118*(1-AV118))</f>
        <v>0</v>
      </c>
      <c r="AX118" s="30">
        <f>+IF(OR($N118=Listas!$A$3,$N118=Listas!$A$4,$N118=Listas!$A$5,$N118=Listas!$A$6),"",L118*(1-AV118))</f>
        <v>0</v>
      </c>
      <c r="AY118" s="31"/>
      <c r="AZ118" s="32"/>
      <c r="BA118" s="30">
        <f>+IF(OR($N118=Listas!$A$3,$N118=Listas!$A$4,$N118=Listas!$A$5,$N118=Listas!$A$6),"",IF(AV118=0,AW118,(-PV(AY118,AZ118,,AW118,0))))</f>
        <v>0</v>
      </c>
      <c r="BB118" s="30">
        <f>+IF(OR($N118=Listas!$A$3,$N118=Listas!$A$4,$N118=Listas!$A$5,$N118=Listas!$A$6),"",IF(AV118=0,AX118,(-PV(AY118,AZ118,,AX118,0))))</f>
        <v>0</v>
      </c>
      <c r="BC118" s="33">
        <f>++IF(OR($N118=Listas!$A$3,$N118=Listas!$A$4,$N118=Listas!$A$5,$N118=Listas!$A$6),"",K118-BA118)</f>
        <v>0</v>
      </c>
      <c r="BD118" s="33">
        <f>++IF(OR($N118=Listas!$A$3,$N118=Listas!$A$4,$N118=Listas!$A$5,$N118=Listas!$A$6),"",L118-BB118)</f>
        <v>0</v>
      </c>
    </row>
    <row r="119" spans="1:56" x14ac:dyDescent="0.25">
      <c r="A119" s="13"/>
      <c r="B119" s="14"/>
      <c r="C119" s="15"/>
      <c r="D119" s="16"/>
      <c r="E119" s="16"/>
      <c r="F119" s="17"/>
      <c r="G119" s="17"/>
      <c r="H119" s="65">
        <f t="shared" si="17"/>
        <v>0</v>
      </c>
      <c r="I119" s="17"/>
      <c r="J119" s="17"/>
      <c r="K119" s="42">
        <f t="shared" si="18"/>
        <v>0</v>
      </c>
      <c r="L119" s="42">
        <f t="shared" si="18"/>
        <v>0</v>
      </c>
      <c r="M119" s="42">
        <f t="shared" si="19"/>
        <v>0</v>
      </c>
      <c r="N119" s="13"/>
      <c r="O119" s="18" t="str">
        <f>+IF(OR($N119=Listas!$A$3,$N119=Listas!$A$4,$N119=Listas!$A$5,$N119=Listas!$A$6),"N/A",IF(AND((DAYS360(C119,$C$3))&gt;90,(DAYS360(C119,$C$3))&lt;360),"SI","NO"))</f>
        <v>NO</v>
      </c>
      <c r="P119" s="19">
        <f t="shared" si="12"/>
        <v>0</v>
      </c>
      <c r="Q119" s="18" t="str">
        <f>+IF(OR($N119=Listas!$A$3,$N119=Listas!$A$4,$N119=Listas!$A$5,$N119=Listas!$A$6),"N/A",IF(AND((DAYS360(C119,$C$3))&gt;=360,(DAYS360(C119,$C$3))&lt;=1800),"SI","NO"))</f>
        <v>NO</v>
      </c>
      <c r="R119" s="19">
        <f t="shared" si="13"/>
        <v>0</v>
      </c>
      <c r="S119" s="18" t="str">
        <f>+IF(OR($N119=Listas!$A$3,$N119=Listas!$A$4,$N119=Listas!$A$5,$N119=Listas!$A$6),"N/A",IF(AND((DAYS360(C119,$C$3))&gt;1800,(DAYS360(C119,$C$3))&lt;=3600),"SI","NO"))</f>
        <v>NO</v>
      </c>
      <c r="T119" s="19">
        <f t="shared" si="14"/>
        <v>0</v>
      </c>
      <c r="U119" s="18" t="str">
        <f>+IF(OR($N119=Listas!$A$3,$N119=Listas!$A$4,$N119=Listas!$A$5,$N119=Listas!$A$6),"N/A",IF((DAYS360(C119,$C$3))&gt;3600,"SI","NO"))</f>
        <v>SI</v>
      </c>
      <c r="V119" s="20">
        <f t="shared" si="15"/>
        <v>0.21132439384930549</v>
      </c>
      <c r="W119" s="21">
        <f>+IF(OR($N119=Listas!$A$3,$N119=Listas!$A$4,$N119=Listas!$A$5,$N119=Listas!$A$6),"",P119+R119+T119+V119)</f>
        <v>0.21132439384930549</v>
      </c>
      <c r="X119" s="22"/>
      <c r="Y119" s="19">
        <f t="shared" si="16"/>
        <v>0</v>
      </c>
      <c r="Z119" s="21">
        <f>+IF(OR($N119=Listas!$A$3,$N119=Listas!$A$4,$N119=Listas!$A$5,$N119=Listas!$A$6),"",Y119)</f>
        <v>0</v>
      </c>
      <c r="AA119" s="22"/>
      <c r="AB119" s="23">
        <f>+IF(OR($N119=Listas!$A$3,$N119=Listas!$A$4,$N119=Listas!$A$5,$N119=Listas!$A$6),"",IF(AND(DAYS360(C119,$C$3)&lt;=90,AA119="NO"),0,IF(AND(DAYS360(C119,$C$3)&gt;90,AA119="NO"),$AB$7,0)))</f>
        <v>0</v>
      </c>
      <c r="AC119" s="17"/>
      <c r="AD119" s="22"/>
      <c r="AE119" s="23">
        <f>+IF(OR($N119=Listas!$A$3,$N119=Listas!$A$4,$N119=Listas!$A$5,$N119=Listas!$A$6),"",IF(AND(DAYS360(C119,$C$3)&lt;=90,AD119="SI"),0,IF(AND(DAYS360(C119,$C$3)&gt;90,AD119="SI"),$AE$7,0)))</f>
        <v>0</v>
      </c>
      <c r="AF119" s="17"/>
      <c r="AG119" s="24" t="str">
        <f t="shared" si="20"/>
        <v/>
      </c>
      <c r="AH119" s="22"/>
      <c r="AI119" s="23">
        <f>+IF(OR($N119=Listas!$A$3,$N119=Listas!$A$4,$N119=Listas!$A$5,$N119=Listas!$A$6),"",IF(AND(DAYS360(C119,$C$3)&lt;=90,AH119="SI"),0,IF(AND(DAYS360(C119,$C$3)&gt;90,AH119="SI"),$AI$7,0)))</f>
        <v>0</v>
      </c>
      <c r="AJ119" s="25">
        <f>+IF(OR($N119=Listas!$A$3,$N119=Listas!$A$4,$N119=Listas!$A$5,$N119=Listas!$A$6),"",AB119+AE119+AI119)</f>
        <v>0</v>
      </c>
      <c r="AK119" s="26" t="str">
        <f t="shared" si="21"/>
        <v/>
      </c>
      <c r="AL119" s="27" t="str">
        <f t="shared" si="22"/>
        <v/>
      </c>
      <c r="AM119" s="23">
        <f>+IF(OR($N119=Listas!$A$3,$N119=Listas!$A$4,$N119=Listas!$A$5,$N119=Listas!$A$6),"",IF(AND(DAYS360(C119,$C$3)&lt;=90,AL119="SI"),0,IF(AND(DAYS360(C119,$C$3)&gt;90,AL119="SI"),$AM$7,0)))</f>
        <v>0</v>
      </c>
      <c r="AN119" s="27" t="str">
        <f t="shared" si="23"/>
        <v/>
      </c>
      <c r="AO119" s="23">
        <f>+IF(OR($N119=Listas!$A$3,$N119=Listas!$A$4,$N119=Listas!$A$5,$N119=Listas!$A$6),"",IF(AND(DAYS360(C119,$C$3)&lt;=90,AN119="SI"),0,IF(AND(DAYS360(C119,$C$3)&gt;90,AN119="SI"),$AO$7,0)))</f>
        <v>0</v>
      </c>
      <c r="AP119" s="28">
        <f>+IF(OR($N119=Listas!$A$3,$N119=Listas!$A$4,$N119=Listas!$A$5,$N119=[1]Hoja2!$A$6),"",AM119+AO119)</f>
        <v>0</v>
      </c>
      <c r="AQ119" s="22"/>
      <c r="AR119" s="23">
        <f>+IF(OR($N119=Listas!$A$3,$N119=Listas!$A$4,$N119=Listas!$A$5,$N119=Listas!$A$6),"",IF(AND(DAYS360(C119,$C$3)&lt;=90,AQ119="SI"),0,IF(AND(DAYS360(C119,$C$3)&gt;90,AQ119="SI"),$AR$7,0)))</f>
        <v>0</v>
      </c>
      <c r="AS119" s="22"/>
      <c r="AT119" s="23">
        <f>+IF(OR($N119=Listas!$A$3,$N119=Listas!$A$4,$N119=Listas!$A$5,$N119=Listas!$A$6),"",IF(AND(DAYS360(C119,$C$3)&lt;=90,AS119="SI"),0,IF(AND(DAYS360(C119,$C$3)&gt;90,AS119="SI"),$AT$7,0)))</f>
        <v>0</v>
      </c>
      <c r="AU119" s="21">
        <f>+IF(OR($N119=Listas!$A$3,$N119=Listas!$A$4,$N119=Listas!$A$5,$N119=Listas!$A$6),"",AR119+AT119)</f>
        <v>0</v>
      </c>
      <c r="AV119" s="29">
        <f>+IF(OR($N119=Listas!$A$3,$N119=Listas!$A$4,$N119=Listas!$A$5,$N119=Listas!$A$6),"",W119+Z119+AJ119+AP119+AU119)</f>
        <v>0.21132439384930549</v>
      </c>
      <c r="AW119" s="30">
        <f>+IF(OR($N119=Listas!$A$3,$N119=Listas!$A$4,$N119=Listas!$A$5,$N119=Listas!$A$6),"",K119*(1-AV119))</f>
        <v>0</v>
      </c>
      <c r="AX119" s="30">
        <f>+IF(OR($N119=Listas!$A$3,$N119=Listas!$A$4,$N119=Listas!$A$5,$N119=Listas!$A$6),"",L119*(1-AV119))</f>
        <v>0</v>
      </c>
      <c r="AY119" s="31"/>
      <c r="AZ119" s="32"/>
      <c r="BA119" s="30">
        <f>+IF(OR($N119=Listas!$A$3,$N119=Listas!$A$4,$N119=Listas!$A$5,$N119=Listas!$A$6),"",IF(AV119=0,AW119,(-PV(AY119,AZ119,,AW119,0))))</f>
        <v>0</v>
      </c>
      <c r="BB119" s="30">
        <f>+IF(OR($N119=Listas!$A$3,$N119=Listas!$A$4,$N119=Listas!$A$5,$N119=Listas!$A$6),"",IF(AV119=0,AX119,(-PV(AY119,AZ119,,AX119,0))))</f>
        <v>0</v>
      </c>
      <c r="BC119" s="33">
        <f>++IF(OR($N119=Listas!$A$3,$N119=Listas!$A$4,$N119=Listas!$A$5,$N119=Listas!$A$6),"",K119-BA119)</f>
        <v>0</v>
      </c>
      <c r="BD119" s="33">
        <f>++IF(OR($N119=Listas!$A$3,$N119=Listas!$A$4,$N119=Listas!$A$5,$N119=Listas!$A$6),"",L119-BB119)</f>
        <v>0</v>
      </c>
    </row>
    <row r="120" spans="1:56" x14ac:dyDescent="0.25">
      <c r="A120" s="13"/>
      <c r="B120" s="14"/>
      <c r="C120" s="15"/>
      <c r="D120" s="16"/>
      <c r="E120" s="16"/>
      <c r="F120" s="17"/>
      <c r="G120" s="17"/>
      <c r="H120" s="65">
        <f t="shared" si="17"/>
        <v>0</v>
      </c>
      <c r="I120" s="17"/>
      <c r="J120" s="17"/>
      <c r="K120" s="42">
        <f t="shared" si="18"/>
        <v>0</v>
      </c>
      <c r="L120" s="42">
        <f t="shared" si="18"/>
        <v>0</v>
      </c>
      <c r="M120" s="42">
        <f t="shared" si="19"/>
        <v>0</v>
      </c>
      <c r="N120" s="13"/>
      <c r="O120" s="18" t="str">
        <f>+IF(OR($N120=Listas!$A$3,$N120=Listas!$A$4,$N120=Listas!$A$5,$N120=Listas!$A$6),"N/A",IF(AND((DAYS360(C120,$C$3))&gt;90,(DAYS360(C120,$C$3))&lt;360),"SI","NO"))</f>
        <v>NO</v>
      </c>
      <c r="P120" s="19">
        <f t="shared" si="12"/>
        <v>0</v>
      </c>
      <c r="Q120" s="18" t="str">
        <f>+IF(OR($N120=Listas!$A$3,$N120=Listas!$A$4,$N120=Listas!$A$5,$N120=Listas!$A$6),"N/A",IF(AND((DAYS360(C120,$C$3))&gt;=360,(DAYS360(C120,$C$3))&lt;=1800),"SI","NO"))</f>
        <v>NO</v>
      </c>
      <c r="R120" s="19">
        <f t="shared" si="13"/>
        <v>0</v>
      </c>
      <c r="S120" s="18" t="str">
        <f>+IF(OR($N120=Listas!$A$3,$N120=Listas!$A$4,$N120=Listas!$A$5,$N120=Listas!$A$6),"N/A",IF(AND((DAYS360(C120,$C$3))&gt;1800,(DAYS360(C120,$C$3))&lt;=3600),"SI","NO"))</f>
        <v>NO</v>
      </c>
      <c r="T120" s="19">
        <f t="shared" si="14"/>
        <v>0</v>
      </c>
      <c r="U120" s="18" t="str">
        <f>+IF(OR($N120=Listas!$A$3,$N120=Listas!$A$4,$N120=Listas!$A$5,$N120=Listas!$A$6),"N/A",IF((DAYS360(C120,$C$3))&gt;3600,"SI","NO"))</f>
        <v>SI</v>
      </c>
      <c r="V120" s="20">
        <f t="shared" si="15"/>
        <v>0.21132439384930549</v>
      </c>
      <c r="W120" s="21">
        <f>+IF(OR($N120=Listas!$A$3,$N120=Listas!$A$4,$N120=Listas!$A$5,$N120=Listas!$A$6),"",P120+R120+T120+V120)</f>
        <v>0.21132439384930549</v>
      </c>
      <c r="X120" s="22"/>
      <c r="Y120" s="19">
        <f t="shared" si="16"/>
        <v>0</v>
      </c>
      <c r="Z120" s="21">
        <f>+IF(OR($N120=Listas!$A$3,$N120=Listas!$A$4,$N120=Listas!$A$5,$N120=Listas!$A$6),"",Y120)</f>
        <v>0</v>
      </c>
      <c r="AA120" s="22"/>
      <c r="AB120" s="23">
        <f>+IF(OR($N120=Listas!$A$3,$N120=Listas!$A$4,$N120=Listas!$A$5,$N120=Listas!$A$6),"",IF(AND(DAYS360(C120,$C$3)&lt;=90,AA120="NO"),0,IF(AND(DAYS360(C120,$C$3)&gt;90,AA120="NO"),$AB$7,0)))</f>
        <v>0</v>
      </c>
      <c r="AC120" s="17"/>
      <c r="AD120" s="22"/>
      <c r="AE120" s="23">
        <f>+IF(OR($N120=Listas!$A$3,$N120=Listas!$A$4,$N120=Listas!$A$5,$N120=Listas!$A$6),"",IF(AND(DAYS360(C120,$C$3)&lt;=90,AD120="SI"),0,IF(AND(DAYS360(C120,$C$3)&gt;90,AD120="SI"),$AE$7,0)))</f>
        <v>0</v>
      </c>
      <c r="AF120" s="17"/>
      <c r="AG120" s="24" t="str">
        <f t="shared" si="20"/>
        <v/>
      </c>
      <c r="AH120" s="22"/>
      <c r="AI120" s="23">
        <f>+IF(OR($N120=Listas!$A$3,$N120=Listas!$A$4,$N120=Listas!$A$5,$N120=Listas!$A$6),"",IF(AND(DAYS360(C120,$C$3)&lt;=90,AH120="SI"),0,IF(AND(DAYS360(C120,$C$3)&gt;90,AH120="SI"),$AI$7,0)))</f>
        <v>0</v>
      </c>
      <c r="AJ120" s="25">
        <f>+IF(OR($N120=Listas!$A$3,$N120=Listas!$A$4,$N120=Listas!$A$5,$N120=Listas!$A$6),"",AB120+AE120+AI120)</f>
        <v>0</v>
      </c>
      <c r="AK120" s="26" t="str">
        <f t="shared" si="21"/>
        <v/>
      </c>
      <c r="AL120" s="27" t="str">
        <f t="shared" si="22"/>
        <v/>
      </c>
      <c r="AM120" s="23">
        <f>+IF(OR($N120=Listas!$A$3,$N120=Listas!$A$4,$N120=Listas!$A$5,$N120=Listas!$A$6),"",IF(AND(DAYS360(C120,$C$3)&lt;=90,AL120="SI"),0,IF(AND(DAYS360(C120,$C$3)&gt;90,AL120="SI"),$AM$7,0)))</f>
        <v>0</v>
      </c>
      <c r="AN120" s="27" t="str">
        <f t="shared" si="23"/>
        <v/>
      </c>
      <c r="AO120" s="23">
        <f>+IF(OR($N120=Listas!$A$3,$N120=Listas!$A$4,$N120=Listas!$A$5,$N120=Listas!$A$6),"",IF(AND(DAYS360(C120,$C$3)&lt;=90,AN120="SI"),0,IF(AND(DAYS360(C120,$C$3)&gt;90,AN120="SI"),$AO$7,0)))</f>
        <v>0</v>
      </c>
      <c r="AP120" s="28">
        <f>+IF(OR($N120=Listas!$A$3,$N120=Listas!$A$4,$N120=Listas!$A$5,$N120=[1]Hoja2!$A$6),"",AM120+AO120)</f>
        <v>0</v>
      </c>
      <c r="AQ120" s="22"/>
      <c r="AR120" s="23">
        <f>+IF(OR($N120=Listas!$A$3,$N120=Listas!$A$4,$N120=Listas!$A$5,$N120=Listas!$A$6),"",IF(AND(DAYS360(C120,$C$3)&lt;=90,AQ120="SI"),0,IF(AND(DAYS360(C120,$C$3)&gt;90,AQ120="SI"),$AR$7,0)))</f>
        <v>0</v>
      </c>
      <c r="AS120" s="22"/>
      <c r="AT120" s="23">
        <f>+IF(OR($N120=Listas!$A$3,$N120=Listas!$A$4,$N120=Listas!$A$5,$N120=Listas!$A$6),"",IF(AND(DAYS360(C120,$C$3)&lt;=90,AS120="SI"),0,IF(AND(DAYS360(C120,$C$3)&gt;90,AS120="SI"),$AT$7,0)))</f>
        <v>0</v>
      </c>
      <c r="AU120" s="21">
        <f>+IF(OR($N120=Listas!$A$3,$N120=Listas!$A$4,$N120=Listas!$A$5,$N120=Listas!$A$6),"",AR120+AT120)</f>
        <v>0</v>
      </c>
      <c r="AV120" s="29">
        <f>+IF(OR($N120=Listas!$A$3,$N120=Listas!$A$4,$N120=Listas!$A$5,$N120=Listas!$A$6),"",W120+Z120+AJ120+AP120+AU120)</f>
        <v>0.21132439384930549</v>
      </c>
      <c r="AW120" s="30">
        <f>+IF(OR($N120=Listas!$A$3,$N120=Listas!$A$4,$N120=Listas!$A$5,$N120=Listas!$A$6),"",K120*(1-AV120))</f>
        <v>0</v>
      </c>
      <c r="AX120" s="30">
        <f>+IF(OR($N120=Listas!$A$3,$N120=Listas!$A$4,$N120=Listas!$A$5,$N120=Listas!$A$6),"",L120*(1-AV120))</f>
        <v>0</v>
      </c>
      <c r="AY120" s="31"/>
      <c r="AZ120" s="32"/>
      <c r="BA120" s="30">
        <f>+IF(OR($N120=Listas!$A$3,$N120=Listas!$A$4,$N120=Listas!$A$5,$N120=Listas!$A$6),"",IF(AV120=0,AW120,(-PV(AY120,AZ120,,AW120,0))))</f>
        <v>0</v>
      </c>
      <c r="BB120" s="30">
        <f>+IF(OR($N120=Listas!$A$3,$N120=Listas!$A$4,$N120=Listas!$A$5,$N120=Listas!$A$6),"",IF(AV120=0,AX120,(-PV(AY120,AZ120,,AX120,0))))</f>
        <v>0</v>
      </c>
      <c r="BC120" s="33">
        <f>++IF(OR($N120=Listas!$A$3,$N120=Listas!$A$4,$N120=Listas!$A$5,$N120=Listas!$A$6),"",K120-BA120)</f>
        <v>0</v>
      </c>
      <c r="BD120" s="33">
        <f>++IF(OR($N120=Listas!$A$3,$N120=Listas!$A$4,$N120=Listas!$A$5,$N120=Listas!$A$6),"",L120-BB120)</f>
        <v>0</v>
      </c>
    </row>
    <row r="121" spans="1:56" x14ac:dyDescent="0.25">
      <c r="A121" s="13"/>
      <c r="B121" s="14"/>
      <c r="C121" s="15"/>
      <c r="D121" s="16"/>
      <c r="E121" s="16"/>
      <c r="F121" s="17"/>
      <c r="G121" s="17"/>
      <c r="H121" s="65">
        <f t="shared" si="17"/>
        <v>0</v>
      </c>
      <c r="I121" s="17"/>
      <c r="J121" s="17"/>
      <c r="K121" s="42">
        <f t="shared" si="18"/>
        <v>0</v>
      </c>
      <c r="L121" s="42">
        <f t="shared" si="18"/>
        <v>0</v>
      </c>
      <c r="M121" s="42">
        <f t="shared" si="19"/>
        <v>0</v>
      </c>
      <c r="N121" s="13"/>
      <c r="O121" s="18" t="str">
        <f>+IF(OR($N121=Listas!$A$3,$N121=Listas!$A$4,$N121=Listas!$A$5,$N121=Listas!$A$6),"N/A",IF(AND((DAYS360(C121,$C$3))&gt;90,(DAYS360(C121,$C$3))&lt;360),"SI","NO"))</f>
        <v>NO</v>
      </c>
      <c r="P121" s="19">
        <f t="shared" si="12"/>
        <v>0</v>
      </c>
      <c r="Q121" s="18" t="str">
        <f>+IF(OR($N121=Listas!$A$3,$N121=Listas!$A$4,$N121=Listas!$A$5,$N121=Listas!$A$6),"N/A",IF(AND((DAYS360(C121,$C$3))&gt;=360,(DAYS360(C121,$C$3))&lt;=1800),"SI","NO"))</f>
        <v>NO</v>
      </c>
      <c r="R121" s="19">
        <f t="shared" si="13"/>
        <v>0</v>
      </c>
      <c r="S121" s="18" t="str">
        <f>+IF(OR($N121=Listas!$A$3,$N121=Listas!$A$4,$N121=Listas!$A$5,$N121=Listas!$A$6),"N/A",IF(AND((DAYS360(C121,$C$3))&gt;1800,(DAYS360(C121,$C$3))&lt;=3600),"SI","NO"))</f>
        <v>NO</v>
      </c>
      <c r="T121" s="19">
        <f t="shared" si="14"/>
        <v>0</v>
      </c>
      <c r="U121" s="18" t="str">
        <f>+IF(OR($N121=Listas!$A$3,$N121=Listas!$A$4,$N121=Listas!$A$5,$N121=Listas!$A$6),"N/A",IF((DAYS360(C121,$C$3))&gt;3600,"SI","NO"))</f>
        <v>SI</v>
      </c>
      <c r="V121" s="20">
        <f t="shared" si="15"/>
        <v>0.21132439384930549</v>
      </c>
      <c r="W121" s="21">
        <f>+IF(OR($N121=Listas!$A$3,$N121=Listas!$A$4,$N121=Listas!$A$5,$N121=Listas!$A$6),"",P121+R121+T121+V121)</f>
        <v>0.21132439384930549</v>
      </c>
      <c r="X121" s="22"/>
      <c r="Y121" s="19">
        <f t="shared" si="16"/>
        <v>0</v>
      </c>
      <c r="Z121" s="21">
        <f>+IF(OR($N121=Listas!$A$3,$N121=Listas!$A$4,$N121=Listas!$A$5,$N121=Listas!$A$6),"",Y121)</f>
        <v>0</v>
      </c>
      <c r="AA121" s="22"/>
      <c r="AB121" s="23">
        <f>+IF(OR($N121=Listas!$A$3,$N121=Listas!$A$4,$N121=Listas!$A$5,$N121=Listas!$A$6),"",IF(AND(DAYS360(C121,$C$3)&lt;=90,AA121="NO"),0,IF(AND(DAYS360(C121,$C$3)&gt;90,AA121="NO"),$AB$7,0)))</f>
        <v>0</v>
      </c>
      <c r="AC121" s="17"/>
      <c r="AD121" s="22"/>
      <c r="AE121" s="23">
        <f>+IF(OR($N121=Listas!$A$3,$N121=Listas!$A$4,$N121=Listas!$A$5,$N121=Listas!$A$6),"",IF(AND(DAYS360(C121,$C$3)&lt;=90,AD121="SI"),0,IF(AND(DAYS360(C121,$C$3)&gt;90,AD121="SI"),$AE$7,0)))</f>
        <v>0</v>
      </c>
      <c r="AF121" s="17"/>
      <c r="AG121" s="24" t="str">
        <f t="shared" si="20"/>
        <v/>
      </c>
      <c r="AH121" s="22"/>
      <c r="AI121" s="23">
        <f>+IF(OR($N121=Listas!$A$3,$N121=Listas!$A$4,$N121=Listas!$A$5,$N121=Listas!$A$6),"",IF(AND(DAYS360(C121,$C$3)&lt;=90,AH121="SI"),0,IF(AND(DAYS360(C121,$C$3)&gt;90,AH121="SI"),$AI$7,0)))</f>
        <v>0</v>
      </c>
      <c r="AJ121" s="25">
        <f>+IF(OR($N121=Listas!$A$3,$N121=Listas!$A$4,$N121=Listas!$A$5,$N121=Listas!$A$6),"",AB121+AE121+AI121)</f>
        <v>0</v>
      </c>
      <c r="AK121" s="26" t="str">
        <f t="shared" si="21"/>
        <v/>
      </c>
      <c r="AL121" s="27" t="str">
        <f t="shared" si="22"/>
        <v/>
      </c>
      <c r="AM121" s="23">
        <f>+IF(OR($N121=Listas!$A$3,$N121=Listas!$A$4,$N121=Listas!$A$5,$N121=Listas!$A$6),"",IF(AND(DAYS360(C121,$C$3)&lt;=90,AL121="SI"),0,IF(AND(DAYS360(C121,$C$3)&gt;90,AL121="SI"),$AM$7,0)))</f>
        <v>0</v>
      </c>
      <c r="AN121" s="27" t="str">
        <f t="shared" si="23"/>
        <v/>
      </c>
      <c r="AO121" s="23">
        <f>+IF(OR($N121=Listas!$A$3,$N121=Listas!$A$4,$N121=Listas!$A$5,$N121=Listas!$A$6),"",IF(AND(DAYS360(C121,$C$3)&lt;=90,AN121="SI"),0,IF(AND(DAYS360(C121,$C$3)&gt;90,AN121="SI"),$AO$7,0)))</f>
        <v>0</v>
      </c>
      <c r="AP121" s="28">
        <f>+IF(OR($N121=Listas!$A$3,$N121=Listas!$A$4,$N121=Listas!$A$5,$N121=[1]Hoja2!$A$6),"",AM121+AO121)</f>
        <v>0</v>
      </c>
      <c r="AQ121" s="22"/>
      <c r="AR121" s="23">
        <f>+IF(OR($N121=Listas!$A$3,$N121=Listas!$A$4,$N121=Listas!$A$5,$N121=Listas!$A$6),"",IF(AND(DAYS360(C121,$C$3)&lt;=90,AQ121="SI"),0,IF(AND(DAYS360(C121,$C$3)&gt;90,AQ121="SI"),$AR$7,0)))</f>
        <v>0</v>
      </c>
      <c r="AS121" s="22"/>
      <c r="AT121" s="23">
        <f>+IF(OR($N121=Listas!$A$3,$N121=Listas!$A$4,$N121=Listas!$A$5,$N121=Listas!$A$6),"",IF(AND(DAYS360(C121,$C$3)&lt;=90,AS121="SI"),0,IF(AND(DAYS360(C121,$C$3)&gt;90,AS121="SI"),$AT$7,0)))</f>
        <v>0</v>
      </c>
      <c r="AU121" s="21">
        <f>+IF(OR($N121=Listas!$A$3,$N121=Listas!$A$4,$N121=Listas!$A$5,$N121=Listas!$A$6),"",AR121+AT121)</f>
        <v>0</v>
      </c>
      <c r="AV121" s="29">
        <f>+IF(OR($N121=Listas!$A$3,$N121=Listas!$A$4,$N121=Listas!$A$5,$N121=Listas!$A$6),"",W121+Z121+AJ121+AP121+AU121)</f>
        <v>0.21132439384930549</v>
      </c>
      <c r="AW121" s="30">
        <f>+IF(OR($N121=Listas!$A$3,$N121=Listas!$A$4,$N121=Listas!$A$5,$N121=Listas!$A$6),"",K121*(1-AV121))</f>
        <v>0</v>
      </c>
      <c r="AX121" s="30">
        <f>+IF(OR($N121=Listas!$A$3,$N121=Listas!$A$4,$N121=Listas!$A$5,$N121=Listas!$A$6),"",L121*(1-AV121))</f>
        <v>0</v>
      </c>
      <c r="AY121" s="31"/>
      <c r="AZ121" s="32"/>
      <c r="BA121" s="30">
        <f>+IF(OR($N121=Listas!$A$3,$N121=Listas!$A$4,$N121=Listas!$A$5,$N121=Listas!$A$6),"",IF(AV121=0,AW121,(-PV(AY121,AZ121,,AW121,0))))</f>
        <v>0</v>
      </c>
      <c r="BB121" s="30">
        <f>+IF(OR($N121=Listas!$A$3,$N121=Listas!$A$4,$N121=Listas!$A$5,$N121=Listas!$A$6),"",IF(AV121=0,AX121,(-PV(AY121,AZ121,,AX121,0))))</f>
        <v>0</v>
      </c>
      <c r="BC121" s="33">
        <f>++IF(OR($N121=Listas!$A$3,$N121=Listas!$A$4,$N121=Listas!$A$5,$N121=Listas!$A$6),"",K121-BA121)</f>
        <v>0</v>
      </c>
      <c r="BD121" s="33">
        <f>++IF(OR($N121=Listas!$A$3,$N121=Listas!$A$4,$N121=Listas!$A$5,$N121=Listas!$A$6),"",L121-BB121)</f>
        <v>0</v>
      </c>
    </row>
    <row r="122" spans="1:56" x14ac:dyDescent="0.25">
      <c r="A122" s="13"/>
      <c r="B122" s="14"/>
      <c r="C122" s="15"/>
      <c r="D122" s="16"/>
      <c r="E122" s="16"/>
      <c r="F122" s="17"/>
      <c r="G122" s="17"/>
      <c r="H122" s="65">
        <f t="shared" si="17"/>
        <v>0</v>
      </c>
      <c r="I122" s="17"/>
      <c r="J122" s="17"/>
      <c r="K122" s="42">
        <f t="shared" si="18"/>
        <v>0</v>
      </c>
      <c r="L122" s="42">
        <f t="shared" si="18"/>
        <v>0</v>
      </c>
      <c r="M122" s="42">
        <f t="shared" si="19"/>
        <v>0</v>
      </c>
      <c r="N122" s="13"/>
      <c r="O122" s="18" t="str">
        <f>+IF(OR($N122=Listas!$A$3,$N122=Listas!$A$4,$N122=Listas!$A$5,$N122=Listas!$A$6),"N/A",IF(AND((DAYS360(C122,$C$3))&gt;90,(DAYS360(C122,$C$3))&lt;360),"SI","NO"))</f>
        <v>NO</v>
      </c>
      <c r="P122" s="19">
        <f t="shared" si="12"/>
        <v>0</v>
      </c>
      <c r="Q122" s="18" t="str">
        <f>+IF(OR($N122=Listas!$A$3,$N122=Listas!$A$4,$N122=Listas!$A$5,$N122=Listas!$A$6),"N/A",IF(AND((DAYS360(C122,$C$3))&gt;=360,(DAYS360(C122,$C$3))&lt;=1800),"SI","NO"))</f>
        <v>NO</v>
      </c>
      <c r="R122" s="19">
        <f t="shared" si="13"/>
        <v>0</v>
      </c>
      <c r="S122" s="18" t="str">
        <f>+IF(OR($N122=Listas!$A$3,$N122=Listas!$A$4,$N122=Listas!$A$5,$N122=Listas!$A$6),"N/A",IF(AND((DAYS360(C122,$C$3))&gt;1800,(DAYS360(C122,$C$3))&lt;=3600),"SI","NO"))</f>
        <v>NO</v>
      </c>
      <c r="T122" s="19">
        <f t="shared" si="14"/>
        <v>0</v>
      </c>
      <c r="U122" s="18" t="str">
        <f>+IF(OR($N122=Listas!$A$3,$N122=Listas!$A$4,$N122=Listas!$A$5,$N122=Listas!$A$6),"N/A",IF((DAYS360(C122,$C$3))&gt;3600,"SI","NO"))</f>
        <v>SI</v>
      </c>
      <c r="V122" s="20">
        <f t="shared" si="15"/>
        <v>0.21132439384930549</v>
      </c>
      <c r="W122" s="21">
        <f>+IF(OR($N122=Listas!$A$3,$N122=Listas!$A$4,$N122=Listas!$A$5,$N122=Listas!$A$6),"",P122+R122+T122+V122)</f>
        <v>0.21132439384930549</v>
      </c>
      <c r="X122" s="22"/>
      <c r="Y122" s="19">
        <f t="shared" si="16"/>
        <v>0</v>
      </c>
      <c r="Z122" s="21">
        <f>+IF(OR($N122=Listas!$A$3,$N122=Listas!$A$4,$N122=Listas!$A$5,$N122=Listas!$A$6),"",Y122)</f>
        <v>0</v>
      </c>
      <c r="AA122" s="22"/>
      <c r="AB122" s="23">
        <f>+IF(OR($N122=Listas!$A$3,$N122=Listas!$A$4,$N122=Listas!$A$5,$N122=Listas!$A$6),"",IF(AND(DAYS360(C122,$C$3)&lt;=90,AA122="NO"),0,IF(AND(DAYS360(C122,$C$3)&gt;90,AA122="NO"),$AB$7,0)))</f>
        <v>0</v>
      </c>
      <c r="AC122" s="17"/>
      <c r="AD122" s="22"/>
      <c r="AE122" s="23">
        <f>+IF(OR($N122=Listas!$A$3,$N122=Listas!$A$4,$N122=Listas!$A$5,$N122=Listas!$A$6),"",IF(AND(DAYS360(C122,$C$3)&lt;=90,AD122="SI"),0,IF(AND(DAYS360(C122,$C$3)&gt;90,AD122="SI"),$AE$7,0)))</f>
        <v>0</v>
      </c>
      <c r="AF122" s="17"/>
      <c r="AG122" s="24" t="str">
        <f t="shared" si="20"/>
        <v/>
      </c>
      <c r="AH122" s="22"/>
      <c r="AI122" s="23">
        <f>+IF(OR($N122=Listas!$A$3,$N122=Listas!$A$4,$N122=Listas!$A$5,$N122=Listas!$A$6),"",IF(AND(DAYS360(C122,$C$3)&lt;=90,AH122="SI"),0,IF(AND(DAYS360(C122,$C$3)&gt;90,AH122="SI"),$AI$7,0)))</f>
        <v>0</v>
      </c>
      <c r="AJ122" s="25">
        <f>+IF(OR($N122=Listas!$A$3,$N122=Listas!$A$4,$N122=Listas!$A$5,$N122=Listas!$A$6),"",AB122+AE122+AI122)</f>
        <v>0</v>
      </c>
      <c r="AK122" s="26" t="str">
        <f t="shared" si="21"/>
        <v/>
      </c>
      <c r="AL122" s="27" t="str">
        <f t="shared" si="22"/>
        <v/>
      </c>
      <c r="AM122" s="23">
        <f>+IF(OR($N122=Listas!$A$3,$N122=Listas!$A$4,$N122=Listas!$A$5,$N122=Listas!$A$6),"",IF(AND(DAYS360(C122,$C$3)&lt;=90,AL122="SI"),0,IF(AND(DAYS360(C122,$C$3)&gt;90,AL122="SI"),$AM$7,0)))</f>
        <v>0</v>
      </c>
      <c r="AN122" s="27" t="str">
        <f t="shared" si="23"/>
        <v/>
      </c>
      <c r="AO122" s="23">
        <f>+IF(OR($N122=Listas!$A$3,$N122=Listas!$A$4,$N122=Listas!$A$5,$N122=Listas!$A$6),"",IF(AND(DAYS360(C122,$C$3)&lt;=90,AN122="SI"),0,IF(AND(DAYS360(C122,$C$3)&gt;90,AN122="SI"),$AO$7,0)))</f>
        <v>0</v>
      </c>
      <c r="AP122" s="28">
        <f>+IF(OR($N122=Listas!$A$3,$N122=Listas!$A$4,$N122=Listas!$A$5,$N122=[1]Hoja2!$A$6),"",AM122+AO122)</f>
        <v>0</v>
      </c>
      <c r="AQ122" s="22"/>
      <c r="AR122" s="23">
        <f>+IF(OR($N122=Listas!$A$3,$N122=Listas!$A$4,$N122=Listas!$A$5,$N122=Listas!$A$6),"",IF(AND(DAYS360(C122,$C$3)&lt;=90,AQ122="SI"),0,IF(AND(DAYS360(C122,$C$3)&gt;90,AQ122="SI"),$AR$7,0)))</f>
        <v>0</v>
      </c>
      <c r="AS122" s="22"/>
      <c r="AT122" s="23">
        <f>+IF(OR($N122=Listas!$A$3,$N122=Listas!$A$4,$N122=Listas!$A$5,$N122=Listas!$A$6),"",IF(AND(DAYS360(C122,$C$3)&lt;=90,AS122="SI"),0,IF(AND(DAYS360(C122,$C$3)&gt;90,AS122="SI"),$AT$7,0)))</f>
        <v>0</v>
      </c>
      <c r="AU122" s="21">
        <f>+IF(OR($N122=Listas!$A$3,$N122=Listas!$A$4,$N122=Listas!$A$5,$N122=Listas!$A$6),"",AR122+AT122)</f>
        <v>0</v>
      </c>
      <c r="AV122" s="29">
        <f>+IF(OR($N122=Listas!$A$3,$N122=Listas!$A$4,$N122=Listas!$A$5,$N122=Listas!$A$6),"",W122+Z122+AJ122+AP122+AU122)</f>
        <v>0.21132439384930549</v>
      </c>
      <c r="AW122" s="30">
        <f>+IF(OR($N122=Listas!$A$3,$N122=Listas!$A$4,$N122=Listas!$A$5,$N122=Listas!$A$6),"",K122*(1-AV122))</f>
        <v>0</v>
      </c>
      <c r="AX122" s="30">
        <f>+IF(OR($N122=Listas!$A$3,$N122=Listas!$A$4,$N122=Listas!$A$5,$N122=Listas!$A$6),"",L122*(1-AV122))</f>
        <v>0</v>
      </c>
      <c r="AY122" s="31"/>
      <c r="AZ122" s="32"/>
      <c r="BA122" s="30">
        <f>+IF(OR($N122=Listas!$A$3,$N122=Listas!$A$4,$N122=Listas!$A$5,$N122=Listas!$A$6),"",IF(AV122=0,AW122,(-PV(AY122,AZ122,,AW122,0))))</f>
        <v>0</v>
      </c>
      <c r="BB122" s="30">
        <f>+IF(OR($N122=Listas!$A$3,$N122=Listas!$A$4,$N122=Listas!$A$5,$N122=Listas!$A$6),"",IF(AV122=0,AX122,(-PV(AY122,AZ122,,AX122,0))))</f>
        <v>0</v>
      </c>
      <c r="BC122" s="33">
        <f>++IF(OR($N122=Listas!$A$3,$N122=Listas!$A$4,$N122=Listas!$A$5,$N122=Listas!$A$6),"",K122-BA122)</f>
        <v>0</v>
      </c>
      <c r="BD122" s="33">
        <f>++IF(OR($N122=Listas!$A$3,$N122=Listas!$A$4,$N122=Listas!$A$5,$N122=Listas!$A$6),"",L122-BB122)</f>
        <v>0</v>
      </c>
    </row>
    <row r="123" spans="1:56" x14ac:dyDescent="0.25">
      <c r="A123" s="13"/>
      <c r="B123" s="14"/>
      <c r="C123" s="15"/>
      <c r="D123" s="16"/>
      <c r="E123" s="16"/>
      <c r="F123" s="17"/>
      <c r="G123" s="17"/>
      <c r="H123" s="65">
        <f t="shared" si="17"/>
        <v>0</v>
      </c>
      <c r="I123" s="17"/>
      <c r="J123" s="17"/>
      <c r="K123" s="42">
        <f t="shared" si="18"/>
        <v>0</v>
      </c>
      <c r="L123" s="42">
        <f t="shared" si="18"/>
        <v>0</v>
      </c>
      <c r="M123" s="42">
        <f t="shared" si="19"/>
        <v>0</v>
      </c>
      <c r="N123" s="13"/>
      <c r="O123" s="18" t="str">
        <f>+IF(OR($N123=Listas!$A$3,$N123=Listas!$A$4,$N123=Listas!$A$5,$N123=Listas!$A$6),"N/A",IF(AND((DAYS360(C123,$C$3))&gt;90,(DAYS360(C123,$C$3))&lt;360),"SI","NO"))</f>
        <v>NO</v>
      </c>
      <c r="P123" s="19">
        <f t="shared" si="12"/>
        <v>0</v>
      </c>
      <c r="Q123" s="18" t="str">
        <f>+IF(OR($N123=Listas!$A$3,$N123=Listas!$A$4,$N123=Listas!$A$5,$N123=Listas!$A$6),"N/A",IF(AND((DAYS360(C123,$C$3))&gt;=360,(DAYS360(C123,$C$3))&lt;=1800),"SI","NO"))</f>
        <v>NO</v>
      </c>
      <c r="R123" s="19">
        <f t="shared" si="13"/>
        <v>0</v>
      </c>
      <c r="S123" s="18" t="str">
        <f>+IF(OR($N123=Listas!$A$3,$N123=Listas!$A$4,$N123=Listas!$A$5,$N123=Listas!$A$6),"N/A",IF(AND((DAYS360(C123,$C$3))&gt;1800,(DAYS360(C123,$C$3))&lt;=3600),"SI","NO"))</f>
        <v>NO</v>
      </c>
      <c r="T123" s="19">
        <f t="shared" si="14"/>
        <v>0</v>
      </c>
      <c r="U123" s="18" t="str">
        <f>+IF(OR($N123=Listas!$A$3,$N123=Listas!$A$4,$N123=Listas!$A$5,$N123=Listas!$A$6),"N/A",IF((DAYS360(C123,$C$3))&gt;3600,"SI","NO"))</f>
        <v>SI</v>
      </c>
      <c r="V123" s="20">
        <f t="shared" si="15"/>
        <v>0.21132439384930549</v>
      </c>
      <c r="W123" s="21">
        <f>+IF(OR($N123=Listas!$A$3,$N123=Listas!$A$4,$N123=Listas!$A$5,$N123=Listas!$A$6),"",P123+R123+T123+V123)</f>
        <v>0.21132439384930549</v>
      </c>
      <c r="X123" s="22"/>
      <c r="Y123" s="19">
        <f t="shared" si="16"/>
        <v>0</v>
      </c>
      <c r="Z123" s="21">
        <f>+IF(OR($N123=Listas!$A$3,$N123=Listas!$A$4,$N123=Listas!$A$5,$N123=Listas!$A$6),"",Y123)</f>
        <v>0</v>
      </c>
      <c r="AA123" s="22"/>
      <c r="AB123" s="23">
        <f>+IF(OR($N123=Listas!$A$3,$N123=Listas!$A$4,$N123=Listas!$A$5,$N123=Listas!$A$6),"",IF(AND(DAYS360(C123,$C$3)&lt;=90,AA123="NO"),0,IF(AND(DAYS360(C123,$C$3)&gt;90,AA123="NO"),$AB$7,0)))</f>
        <v>0</v>
      </c>
      <c r="AC123" s="17"/>
      <c r="AD123" s="22"/>
      <c r="AE123" s="23">
        <f>+IF(OR($N123=Listas!$A$3,$N123=Listas!$A$4,$N123=Listas!$A$5,$N123=Listas!$A$6),"",IF(AND(DAYS360(C123,$C$3)&lt;=90,AD123="SI"),0,IF(AND(DAYS360(C123,$C$3)&gt;90,AD123="SI"),$AE$7,0)))</f>
        <v>0</v>
      </c>
      <c r="AF123" s="17"/>
      <c r="AG123" s="24" t="str">
        <f t="shared" si="20"/>
        <v/>
      </c>
      <c r="AH123" s="22"/>
      <c r="AI123" s="23">
        <f>+IF(OR($N123=Listas!$A$3,$N123=Listas!$A$4,$N123=Listas!$A$5,$N123=Listas!$A$6),"",IF(AND(DAYS360(C123,$C$3)&lt;=90,AH123="SI"),0,IF(AND(DAYS360(C123,$C$3)&gt;90,AH123="SI"),$AI$7,0)))</f>
        <v>0</v>
      </c>
      <c r="AJ123" s="25">
        <f>+IF(OR($N123=Listas!$A$3,$N123=Listas!$A$4,$N123=Listas!$A$5,$N123=Listas!$A$6),"",AB123+AE123+AI123)</f>
        <v>0</v>
      </c>
      <c r="AK123" s="26" t="str">
        <f t="shared" si="21"/>
        <v/>
      </c>
      <c r="AL123" s="27" t="str">
        <f t="shared" si="22"/>
        <v/>
      </c>
      <c r="AM123" s="23">
        <f>+IF(OR($N123=Listas!$A$3,$N123=Listas!$A$4,$N123=Listas!$A$5,$N123=Listas!$A$6),"",IF(AND(DAYS360(C123,$C$3)&lt;=90,AL123="SI"),0,IF(AND(DAYS360(C123,$C$3)&gt;90,AL123="SI"),$AM$7,0)))</f>
        <v>0</v>
      </c>
      <c r="AN123" s="27" t="str">
        <f t="shared" si="23"/>
        <v/>
      </c>
      <c r="AO123" s="23">
        <f>+IF(OR($N123=Listas!$A$3,$N123=Listas!$A$4,$N123=Listas!$A$5,$N123=Listas!$A$6),"",IF(AND(DAYS360(C123,$C$3)&lt;=90,AN123="SI"),0,IF(AND(DAYS360(C123,$C$3)&gt;90,AN123="SI"),$AO$7,0)))</f>
        <v>0</v>
      </c>
      <c r="AP123" s="28">
        <f>+IF(OR($N123=Listas!$A$3,$N123=Listas!$A$4,$N123=Listas!$A$5,$N123=[1]Hoja2!$A$6),"",AM123+AO123)</f>
        <v>0</v>
      </c>
      <c r="AQ123" s="22"/>
      <c r="AR123" s="23">
        <f>+IF(OR($N123=Listas!$A$3,$N123=Listas!$A$4,$N123=Listas!$A$5,$N123=Listas!$A$6),"",IF(AND(DAYS360(C123,$C$3)&lt;=90,AQ123="SI"),0,IF(AND(DAYS360(C123,$C$3)&gt;90,AQ123="SI"),$AR$7,0)))</f>
        <v>0</v>
      </c>
      <c r="AS123" s="22"/>
      <c r="AT123" s="23">
        <f>+IF(OR($N123=Listas!$A$3,$N123=Listas!$A$4,$N123=Listas!$A$5,$N123=Listas!$A$6),"",IF(AND(DAYS360(C123,$C$3)&lt;=90,AS123="SI"),0,IF(AND(DAYS360(C123,$C$3)&gt;90,AS123="SI"),$AT$7,0)))</f>
        <v>0</v>
      </c>
      <c r="AU123" s="21">
        <f>+IF(OR($N123=Listas!$A$3,$N123=Listas!$A$4,$N123=Listas!$A$5,$N123=Listas!$A$6),"",AR123+AT123)</f>
        <v>0</v>
      </c>
      <c r="AV123" s="29">
        <f>+IF(OR($N123=Listas!$A$3,$N123=Listas!$A$4,$N123=Listas!$A$5,$N123=Listas!$A$6),"",W123+Z123+AJ123+AP123+AU123)</f>
        <v>0.21132439384930549</v>
      </c>
      <c r="AW123" s="30">
        <f>+IF(OR($N123=Listas!$A$3,$N123=Listas!$A$4,$N123=Listas!$A$5,$N123=Listas!$A$6),"",K123*(1-AV123))</f>
        <v>0</v>
      </c>
      <c r="AX123" s="30">
        <f>+IF(OR($N123=Listas!$A$3,$N123=Listas!$A$4,$N123=Listas!$A$5,$N123=Listas!$A$6),"",L123*(1-AV123))</f>
        <v>0</v>
      </c>
      <c r="AY123" s="31"/>
      <c r="AZ123" s="32"/>
      <c r="BA123" s="30">
        <f>+IF(OR($N123=Listas!$A$3,$N123=Listas!$A$4,$N123=Listas!$A$5,$N123=Listas!$A$6),"",IF(AV123=0,AW123,(-PV(AY123,AZ123,,AW123,0))))</f>
        <v>0</v>
      </c>
      <c r="BB123" s="30">
        <f>+IF(OR($N123=Listas!$A$3,$N123=Listas!$A$4,$N123=Listas!$A$5,$N123=Listas!$A$6),"",IF(AV123=0,AX123,(-PV(AY123,AZ123,,AX123,0))))</f>
        <v>0</v>
      </c>
      <c r="BC123" s="33">
        <f>++IF(OR($N123=Listas!$A$3,$N123=Listas!$A$4,$N123=Listas!$A$5,$N123=Listas!$A$6),"",K123-BA123)</f>
        <v>0</v>
      </c>
      <c r="BD123" s="33">
        <f>++IF(OR($N123=Listas!$A$3,$N123=Listas!$A$4,$N123=Listas!$A$5,$N123=Listas!$A$6),"",L123-BB123)</f>
        <v>0</v>
      </c>
    </row>
    <row r="124" spans="1:56" x14ac:dyDescent="0.25">
      <c r="A124" s="13"/>
      <c r="B124" s="14"/>
      <c r="C124" s="15"/>
      <c r="D124" s="16"/>
      <c r="E124" s="16"/>
      <c r="F124" s="17"/>
      <c r="G124" s="17"/>
      <c r="H124" s="65">
        <f t="shared" si="17"/>
        <v>0</v>
      </c>
      <c r="I124" s="17"/>
      <c r="J124" s="17"/>
      <c r="K124" s="42">
        <f t="shared" si="18"/>
        <v>0</v>
      </c>
      <c r="L124" s="42">
        <f t="shared" si="18"/>
        <v>0</v>
      </c>
      <c r="M124" s="42">
        <f t="shared" si="19"/>
        <v>0</v>
      </c>
      <c r="N124" s="13"/>
      <c r="O124" s="18" t="str">
        <f>+IF(OR($N124=Listas!$A$3,$N124=Listas!$A$4,$N124=Listas!$A$5,$N124=Listas!$A$6),"N/A",IF(AND((DAYS360(C124,$C$3))&gt;90,(DAYS360(C124,$C$3))&lt;360),"SI","NO"))</f>
        <v>NO</v>
      </c>
      <c r="P124" s="19">
        <f t="shared" si="12"/>
        <v>0</v>
      </c>
      <c r="Q124" s="18" t="str">
        <f>+IF(OR($N124=Listas!$A$3,$N124=Listas!$A$4,$N124=Listas!$A$5,$N124=Listas!$A$6),"N/A",IF(AND((DAYS360(C124,$C$3))&gt;=360,(DAYS360(C124,$C$3))&lt;=1800),"SI","NO"))</f>
        <v>NO</v>
      </c>
      <c r="R124" s="19">
        <f t="shared" si="13"/>
        <v>0</v>
      </c>
      <c r="S124" s="18" t="str">
        <f>+IF(OR($N124=Listas!$A$3,$N124=Listas!$A$4,$N124=Listas!$A$5,$N124=Listas!$A$6),"N/A",IF(AND((DAYS360(C124,$C$3))&gt;1800,(DAYS360(C124,$C$3))&lt;=3600),"SI","NO"))</f>
        <v>NO</v>
      </c>
      <c r="T124" s="19">
        <f t="shared" si="14"/>
        <v>0</v>
      </c>
      <c r="U124" s="18" t="str">
        <f>+IF(OR($N124=Listas!$A$3,$N124=Listas!$A$4,$N124=Listas!$A$5,$N124=Listas!$A$6),"N/A",IF((DAYS360(C124,$C$3))&gt;3600,"SI","NO"))</f>
        <v>SI</v>
      </c>
      <c r="V124" s="20">
        <f t="shared" si="15"/>
        <v>0.21132439384930549</v>
      </c>
      <c r="W124" s="21">
        <f>+IF(OR($N124=Listas!$A$3,$N124=Listas!$A$4,$N124=Listas!$A$5,$N124=Listas!$A$6),"",P124+R124+T124+V124)</f>
        <v>0.21132439384930549</v>
      </c>
      <c r="X124" s="22"/>
      <c r="Y124" s="19">
        <f t="shared" si="16"/>
        <v>0</v>
      </c>
      <c r="Z124" s="21">
        <f>+IF(OR($N124=Listas!$A$3,$N124=Listas!$A$4,$N124=Listas!$A$5,$N124=Listas!$A$6),"",Y124)</f>
        <v>0</v>
      </c>
      <c r="AA124" s="22"/>
      <c r="AB124" s="23">
        <f>+IF(OR($N124=Listas!$A$3,$N124=Listas!$A$4,$N124=Listas!$A$5,$N124=Listas!$A$6),"",IF(AND(DAYS360(C124,$C$3)&lt;=90,AA124="NO"),0,IF(AND(DAYS360(C124,$C$3)&gt;90,AA124="NO"),$AB$7,0)))</f>
        <v>0</v>
      </c>
      <c r="AC124" s="17"/>
      <c r="AD124" s="22"/>
      <c r="AE124" s="23">
        <f>+IF(OR($N124=Listas!$A$3,$N124=Listas!$A$4,$N124=Listas!$A$5,$N124=Listas!$A$6),"",IF(AND(DAYS360(C124,$C$3)&lt;=90,AD124="SI"),0,IF(AND(DAYS360(C124,$C$3)&gt;90,AD124="SI"),$AE$7,0)))</f>
        <v>0</v>
      </c>
      <c r="AF124" s="17"/>
      <c r="AG124" s="24" t="str">
        <f t="shared" si="20"/>
        <v/>
      </c>
      <c r="AH124" s="22"/>
      <c r="AI124" s="23">
        <f>+IF(OR($N124=Listas!$A$3,$N124=Listas!$A$4,$N124=Listas!$A$5,$N124=Listas!$A$6),"",IF(AND(DAYS360(C124,$C$3)&lt;=90,AH124="SI"),0,IF(AND(DAYS360(C124,$C$3)&gt;90,AH124="SI"),$AI$7,0)))</f>
        <v>0</v>
      </c>
      <c r="AJ124" s="25">
        <f>+IF(OR($N124=Listas!$A$3,$N124=Listas!$A$4,$N124=Listas!$A$5,$N124=Listas!$A$6),"",AB124+AE124+AI124)</f>
        <v>0</v>
      </c>
      <c r="AK124" s="26" t="str">
        <f t="shared" si="21"/>
        <v/>
      </c>
      <c r="AL124" s="27" t="str">
        <f t="shared" si="22"/>
        <v/>
      </c>
      <c r="AM124" s="23">
        <f>+IF(OR($N124=Listas!$A$3,$N124=Listas!$A$4,$N124=Listas!$A$5,$N124=Listas!$A$6),"",IF(AND(DAYS360(C124,$C$3)&lt;=90,AL124="SI"),0,IF(AND(DAYS360(C124,$C$3)&gt;90,AL124="SI"),$AM$7,0)))</f>
        <v>0</v>
      </c>
      <c r="AN124" s="27" t="str">
        <f t="shared" si="23"/>
        <v/>
      </c>
      <c r="AO124" s="23">
        <f>+IF(OR($N124=Listas!$A$3,$N124=Listas!$A$4,$N124=Listas!$A$5,$N124=Listas!$A$6),"",IF(AND(DAYS360(C124,$C$3)&lt;=90,AN124="SI"),0,IF(AND(DAYS360(C124,$C$3)&gt;90,AN124="SI"),$AO$7,0)))</f>
        <v>0</v>
      </c>
      <c r="AP124" s="28">
        <f>+IF(OR($N124=Listas!$A$3,$N124=Listas!$A$4,$N124=Listas!$A$5,$N124=[1]Hoja2!$A$6),"",AM124+AO124)</f>
        <v>0</v>
      </c>
      <c r="AQ124" s="22"/>
      <c r="AR124" s="23">
        <f>+IF(OR($N124=Listas!$A$3,$N124=Listas!$A$4,$N124=Listas!$A$5,$N124=Listas!$A$6),"",IF(AND(DAYS360(C124,$C$3)&lt;=90,AQ124="SI"),0,IF(AND(DAYS360(C124,$C$3)&gt;90,AQ124="SI"),$AR$7,0)))</f>
        <v>0</v>
      </c>
      <c r="AS124" s="22"/>
      <c r="AT124" s="23">
        <f>+IF(OR($N124=Listas!$A$3,$N124=Listas!$A$4,$N124=Listas!$A$5,$N124=Listas!$A$6),"",IF(AND(DAYS360(C124,$C$3)&lt;=90,AS124="SI"),0,IF(AND(DAYS360(C124,$C$3)&gt;90,AS124="SI"),$AT$7,0)))</f>
        <v>0</v>
      </c>
      <c r="AU124" s="21">
        <f>+IF(OR($N124=Listas!$A$3,$N124=Listas!$A$4,$N124=Listas!$A$5,$N124=Listas!$A$6),"",AR124+AT124)</f>
        <v>0</v>
      </c>
      <c r="AV124" s="29">
        <f>+IF(OR($N124=Listas!$A$3,$N124=Listas!$A$4,$N124=Listas!$A$5,$N124=Listas!$A$6),"",W124+Z124+AJ124+AP124+AU124)</f>
        <v>0.21132439384930549</v>
      </c>
      <c r="AW124" s="30">
        <f>+IF(OR($N124=Listas!$A$3,$N124=Listas!$A$4,$N124=Listas!$A$5,$N124=Listas!$A$6),"",K124*(1-AV124))</f>
        <v>0</v>
      </c>
      <c r="AX124" s="30">
        <f>+IF(OR($N124=Listas!$A$3,$N124=Listas!$A$4,$N124=Listas!$A$5,$N124=Listas!$A$6),"",L124*(1-AV124))</f>
        <v>0</v>
      </c>
      <c r="AY124" s="31"/>
      <c r="AZ124" s="32"/>
      <c r="BA124" s="30">
        <f>+IF(OR($N124=Listas!$A$3,$N124=Listas!$A$4,$N124=Listas!$A$5,$N124=Listas!$A$6),"",IF(AV124=0,AW124,(-PV(AY124,AZ124,,AW124,0))))</f>
        <v>0</v>
      </c>
      <c r="BB124" s="30">
        <f>+IF(OR($N124=Listas!$A$3,$N124=Listas!$A$4,$N124=Listas!$A$5,$N124=Listas!$A$6),"",IF(AV124=0,AX124,(-PV(AY124,AZ124,,AX124,0))))</f>
        <v>0</v>
      </c>
      <c r="BC124" s="33">
        <f>++IF(OR($N124=Listas!$A$3,$N124=Listas!$A$4,$N124=Listas!$A$5,$N124=Listas!$A$6),"",K124-BA124)</f>
        <v>0</v>
      </c>
      <c r="BD124" s="33">
        <f>++IF(OR($N124=Listas!$A$3,$N124=Listas!$A$4,$N124=Listas!$A$5,$N124=Listas!$A$6),"",L124-BB124)</f>
        <v>0</v>
      </c>
    </row>
    <row r="125" spans="1:56" x14ac:dyDescent="0.25">
      <c r="A125" s="13"/>
      <c r="B125" s="14"/>
      <c r="C125" s="15"/>
      <c r="D125" s="16"/>
      <c r="E125" s="16"/>
      <c r="F125" s="17"/>
      <c r="G125" s="17"/>
      <c r="H125" s="65">
        <f t="shared" si="17"/>
        <v>0</v>
      </c>
      <c r="I125" s="17"/>
      <c r="J125" s="17"/>
      <c r="K125" s="42">
        <f t="shared" si="18"/>
        <v>0</v>
      </c>
      <c r="L125" s="42">
        <f t="shared" si="18"/>
        <v>0</v>
      </c>
      <c r="M125" s="42">
        <f t="shared" si="19"/>
        <v>0</v>
      </c>
      <c r="N125" s="13"/>
      <c r="O125" s="18" t="str">
        <f>+IF(OR($N125=Listas!$A$3,$N125=Listas!$A$4,$N125=Listas!$A$5,$N125=Listas!$A$6),"N/A",IF(AND((DAYS360(C125,$C$3))&gt;90,(DAYS360(C125,$C$3))&lt;360),"SI","NO"))</f>
        <v>NO</v>
      </c>
      <c r="P125" s="19">
        <f t="shared" si="12"/>
        <v>0</v>
      </c>
      <c r="Q125" s="18" t="str">
        <f>+IF(OR($N125=Listas!$A$3,$N125=Listas!$A$4,$N125=Listas!$A$5,$N125=Listas!$A$6),"N/A",IF(AND((DAYS360(C125,$C$3))&gt;=360,(DAYS360(C125,$C$3))&lt;=1800),"SI","NO"))</f>
        <v>NO</v>
      </c>
      <c r="R125" s="19">
        <f t="shared" si="13"/>
        <v>0</v>
      </c>
      <c r="S125" s="18" t="str">
        <f>+IF(OR($N125=Listas!$A$3,$N125=Listas!$A$4,$N125=Listas!$A$5,$N125=Listas!$A$6),"N/A",IF(AND((DAYS360(C125,$C$3))&gt;1800,(DAYS360(C125,$C$3))&lt;=3600),"SI","NO"))</f>
        <v>NO</v>
      </c>
      <c r="T125" s="19">
        <f t="shared" si="14"/>
        <v>0</v>
      </c>
      <c r="U125" s="18" t="str">
        <f>+IF(OR($N125=Listas!$A$3,$N125=Listas!$A$4,$N125=Listas!$A$5,$N125=Listas!$A$6),"N/A",IF((DAYS360(C125,$C$3))&gt;3600,"SI","NO"))</f>
        <v>SI</v>
      </c>
      <c r="V125" s="20">
        <f t="shared" si="15"/>
        <v>0.21132439384930549</v>
      </c>
      <c r="W125" s="21">
        <f>+IF(OR($N125=Listas!$A$3,$N125=Listas!$A$4,$N125=Listas!$A$5,$N125=Listas!$A$6),"",P125+R125+T125+V125)</f>
        <v>0.21132439384930549</v>
      </c>
      <c r="X125" s="22"/>
      <c r="Y125" s="19">
        <f t="shared" si="16"/>
        <v>0</v>
      </c>
      <c r="Z125" s="21">
        <f>+IF(OR($N125=Listas!$A$3,$N125=Listas!$A$4,$N125=Listas!$A$5,$N125=Listas!$A$6),"",Y125)</f>
        <v>0</v>
      </c>
      <c r="AA125" s="22"/>
      <c r="AB125" s="23">
        <f>+IF(OR($N125=Listas!$A$3,$N125=Listas!$A$4,$N125=Listas!$A$5,$N125=Listas!$A$6),"",IF(AND(DAYS360(C125,$C$3)&lt;=90,AA125="NO"),0,IF(AND(DAYS360(C125,$C$3)&gt;90,AA125="NO"),$AB$7,0)))</f>
        <v>0</v>
      </c>
      <c r="AC125" s="17"/>
      <c r="AD125" s="22"/>
      <c r="AE125" s="23">
        <f>+IF(OR($N125=Listas!$A$3,$N125=Listas!$A$4,$N125=Listas!$A$5,$N125=Listas!$A$6),"",IF(AND(DAYS360(C125,$C$3)&lt;=90,AD125="SI"),0,IF(AND(DAYS360(C125,$C$3)&gt;90,AD125="SI"),$AE$7,0)))</f>
        <v>0</v>
      </c>
      <c r="AF125" s="17"/>
      <c r="AG125" s="24" t="str">
        <f t="shared" si="20"/>
        <v/>
      </c>
      <c r="AH125" s="22"/>
      <c r="AI125" s="23">
        <f>+IF(OR($N125=Listas!$A$3,$N125=Listas!$A$4,$N125=Listas!$A$5,$N125=Listas!$A$6),"",IF(AND(DAYS360(C125,$C$3)&lt;=90,AH125="SI"),0,IF(AND(DAYS360(C125,$C$3)&gt;90,AH125="SI"),$AI$7,0)))</f>
        <v>0</v>
      </c>
      <c r="AJ125" s="25">
        <f>+IF(OR($N125=Listas!$A$3,$N125=Listas!$A$4,$N125=Listas!$A$5,$N125=Listas!$A$6),"",AB125+AE125+AI125)</f>
        <v>0</v>
      </c>
      <c r="AK125" s="26" t="str">
        <f t="shared" si="21"/>
        <v/>
      </c>
      <c r="AL125" s="27" t="str">
        <f t="shared" si="22"/>
        <v/>
      </c>
      <c r="AM125" s="23">
        <f>+IF(OR($N125=Listas!$A$3,$N125=Listas!$A$4,$N125=Listas!$A$5,$N125=Listas!$A$6),"",IF(AND(DAYS360(C125,$C$3)&lt;=90,AL125="SI"),0,IF(AND(DAYS360(C125,$C$3)&gt;90,AL125="SI"),$AM$7,0)))</f>
        <v>0</v>
      </c>
      <c r="AN125" s="27" t="str">
        <f t="shared" si="23"/>
        <v/>
      </c>
      <c r="AO125" s="23">
        <f>+IF(OR($N125=Listas!$A$3,$N125=Listas!$A$4,$N125=Listas!$A$5,$N125=Listas!$A$6),"",IF(AND(DAYS360(C125,$C$3)&lt;=90,AN125="SI"),0,IF(AND(DAYS360(C125,$C$3)&gt;90,AN125="SI"),$AO$7,0)))</f>
        <v>0</v>
      </c>
      <c r="AP125" s="28">
        <f>+IF(OR($N125=Listas!$A$3,$N125=Listas!$A$4,$N125=Listas!$A$5,$N125=[1]Hoja2!$A$6),"",AM125+AO125)</f>
        <v>0</v>
      </c>
      <c r="AQ125" s="22"/>
      <c r="AR125" s="23">
        <f>+IF(OR($N125=Listas!$A$3,$N125=Listas!$A$4,$N125=Listas!$A$5,$N125=Listas!$A$6),"",IF(AND(DAYS360(C125,$C$3)&lt;=90,AQ125="SI"),0,IF(AND(DAYS360(C125,$C$3)&gt;90,AQ125="SI"),$AR$7,0)))</f>
        <v>0</v>
      </c>
      <c r="AS125" s="22"/>
      <c r="AT125" s="23">
        <f>+IF(OR($N125=Listas!$A$3,$N125=Listas!$A$4,$N125=Listas!$A$5,$N125=Listas!$A$6),"",IF(AND(DAYS360(C125,$C$3)&lt;=90,AS125="SI"),0,IF(AND(DAYS360(C125,$C$3)&gt;90,AS125="SI"),$AT$7,0)))</f>
        <v>0</v>
      </c>
      <c r="AU125" s="21">
        <f>+IF(OR($N125=Listas!$A$3,$N125=Listas!$A$4,$N125=Listas!$A$5,$N125=Listas!$A$6),"",AR125+AT125)</f>
        <v>0</v>
      </c>
      <c r="AV125" s="29">
        <f>+IF(OR($N125=Listas!$A$3,$N125=Listas!$A$4,$N125=Listas!$A$5,$N125=Listas!$A$6),"",W125+Z125+AJ125+AP125+AU125)</f>
        <v>0.21132439384930549</v>
      </c>
      <c r="AW125" s="30">
        <f>+IF(OR($N125=Listas!$A$3,$N125=Listas!$A$4,$N125=Listas!$A$5,$N125=Listas!$A$6),"",K125*(1-AV125))</f>
        <v>0</v>
      </c>
      <c r="AX125" s="30">
        <f>+IF(OR($N125=Listas!$A$3,$N125=Listas!$A$4,$N125=Listas!$A$5,$N125=Listas!$A$6),"",L125*(1-AV125))</f>
        <v>0</v>
      </c>
      <c r="AY125" s="31"/>
      <c r="AZ125" s="32"/>
      <c r="BA125" s="30">
        <f>+IF(OR($N125=Listas!$A$3,$N125=Listas!$A$4,$N125=Listas!$A$5,$N125=Listas!$A$6),"",IF(AV125=0,AW125,(-PV(AY125,AZ125,,AW125,0))))</f>
        <v>0</v>
      </c>
      <c r="BB125" s="30">
        <f>+IF(OR($N125=Listas!$A$3,$N125=Listas!$A$4,$N125=Listas!$A$5,$N125=Listas!$A$6),"",IF(AV125=0,AX125,(-PV(AY125,AZ125,,AX125,0))))</f>
        <v>0</v>
      </c>
      <c r="BC125" s="33">
        <f>++IF(OR($N125=Listas!$A$3,$N125=Listas!$A$4,$N125=Listas!$A$5,$N125=Listas!$A$6),"",K125-BA125)</f>
        <v>0</v>
      </c>
      <c r="BD125" s="33">
        <f>++IF(OR($N125=Listas!$A$3,$N125=Listas!$A$4,$N125=Listas!$A$5,$N125=Listas!$A$6),"",L125-BB125)</f>
        <v>0</v>
      </c>
    </row>
    <row r="126" spans="1:56" x14ac:dyDescent="0.25">
      <c r="A126" s="13"/>
      <c r="B126" s="14"/>
      <c r="C126" s="15"/>
      <c r="D126" s="16"/>
      <c r="E126" s="16"/>
      <c r="F126" s="17"/>
      <c r="G126" s="17"/>
      <c r="H126" s="65">
        <f t="shared" si="17"/>
        <v>0</v>
      </c>
      <c r="I126" s="17"/>
      <c r="J126" s="17"/>
      <c r="K126" s="42">
        <f t="shared" si="18"/>
        <v>0</v>
      </c>
      <c r="L126" s="42">
        <f t="shared" si="18"/>
        <v>0</v>
      </c>
      <c r="M126" s="42">
        <f t="shared" si="19"/>
        <v>0</v>
      </c>
      <c r="N126" s="13"/>
      <c r="O126" s="18" t="str">
        <f>+IF(OR($N126=Listas!$A$3,$N126=Listas!$A$4,$N126=Listas!$A$5,$N126=Listas!$A$6),"N/A",IF(AND((DAYS360(C126,$C$3))&gt;90,(DAYS360(C126,$C$3))&lt;360),"SI","NO"))</f>
        <v>NO</v>
      </c>
      <c r="P126" s="19">
        <f t="shared" si="12"/>
        <v>0</v>
      </c>
      <c r="Q126" s="18" t="str">
        <f>+IF(OR($N126=Listas!$A$3,$N126=Listas!$A$4,$N126=Listas!$A$5,$N126=Listas!$A$6),"N/A",IF(AND((DAYS360(C126,$C$3))&gt;=360,(DAYS360(C126,$C$3))&lt;=1800),"SI","NO"))</f>
        <v>NO</v>
      </c>
      <c r="R126" s="19">
        <f t="shared" si="13"/>
        <v>0</v>
      </c>
      <c r="S126" s="18" t="str">
        <f>+IF(OR($N126=Listas!$A$3,$N126=Listas!$A$4,$N126=Listas!$A$5,$N126=Listas!$A$6),"N/A",IF(AND((DAYS360(C126,$C$3))&gt;1800,(DAYS360(C126,$C$3))&lt;=3600),"SI","NO"))</f>
        <v>NO</v>
      </c>
      <c r="T126" s="19">
        <f t="shared" si="14"/>
        <v>0</v>
      </c>
      <c r="U126" s="18" t="str">
        <f>+IF(OR($N126=Listas!$A$3,$N126=Listas!$A$4,$N126=Listas!$A$5,$N126=Listas!$A$6),"N/A",IF((DAYS360(C126,$C$3))&gt;3600,"SI","NO"))</f>
        <v>SI</v>
      </c>
      <c r="V126" s="20">
        <f t="shared" si="15"/>
        <v>0.21132439384930549</v>
      </c>
      <c r="W126" s="21">
        <f>+IF(OR($N126=Listas!$A$3,$N126=Listas!$A$4,$N126=Listas!$A$5,$N126=Listas!$A$6),"",P126+R126+T126+V126)</f>
        <v>0.21132439384930549</v>
      </c>
      <c r="X126" s="22"/>
      <c r="Y126" s="19">
        <f t="shared" si="16"/>
        <v>0</v>
      </c>
      <c r="Z126" s="21">
        <f>+IF(OR($N126=Listas!$A$3,$N126=Listas!$A$4,$N126=Listas!$A$5,$N126=Listas!$A$6),"",Y126)</f>
        <v>0</v>
      </c>
      <c r="AA126" s="22"/>
      <c r="AB126" s="23">
        <f>+IF(OR($N126=Listas!$A$3,$N126=Listas!$A$4,$N126=Listas!$A$5,$N126=Listas!$A$6),"",IF(AND(DAYS360(C126,$C$3)&lt;=90,AA126="NO"),0,IF(AND(DAYS360(C126,$C$3)&gt;90,AA126="NO"),$AB$7,0)))</f>
        <v>0</v>
      </c>
      <c r="AC126" s="17"/>
      <c r="AD126" s="22"/>
      <c r="AE126" s="23">
        <f>+IF(OR($N126=Listas!$A$3,$N126=Listas!$A$4,$N126=Listas!$A$5,$N126=Listas!$A$6),"",IF(AND(DAYS360(C126,$C$3)&lt;=90,AD126="SI"),0,IF(AND(DAYS360(C126,$C$3)&gt;90,AD126="SI"),$AE$7,0)))</f>
        <v>0</v>
      </c>
      <c r="AF126" s="17"/>
      <c r="AG126" s="24" t="str">
        <f t="shared" si="20"/>
        <v/>
      </c>
      <c r="AH126" s="22"/>
      <c r="AI126" s="23">
        <f>+IF(OR($N126=Listas!$A$3,$N126=Listas!$A$4,$N126=Listas!$A$5,$N126=Listas!$A$6),"",IF(AND(DAYS360(C126,$C$3)&lt;=90,AH126="SI"),0,IF(AND(DAYS360(C126,$C$3)&gt;90,AH126="SI"),$AI$7,0)))</f>
        <v>0</v>
      </c>
      <c r="AJ126" s="25">
        <f>+IF(OR($N126=Listas!$A$3,$N126=Listas!$A$4,$N126=Listas!$A$5,$N126=Listas!$A$6),"",AB126+AE126+AI126)</f>
        <v>0</v>
      </c>
      <c r="AK126" s="26" t="str">
        <f t="shared" si="21"/>
        <v/>
      </c>
      <c r="AL126" s="27" t="str">
        <f t="shared" si="22"/>
        <v/>
      </c>
      <c r="AM126" s="23">
        <f>+IF(OR($N126=Listas!$A$3,$N126=Listas!$A$4,$N126=Listas!$A$5,$N126=Listas!$A$6),"",IF(AND(DAYS360(C126,$C$3)&lt;=90,AL126="SI"),0,IF(AND(DAYS360(C126,$C$3)&gt;90,AL126="SI"),$AM$7,0)))</f>
        <v>0</v>
      </c>
      <c r="AN126" s="27" t="str">
        <f t="shared" si="23"/>
        <v/>
      </c>
      <c r="AO126" s="23">
        <f>+IF(OR($N126=Listas!$A$3,$N126=Listas!$A$4,$N126=Listas!$A$5,$N126=Listas!$A$6),"",IF(AND(DAYS360(C126,$C$3)&lt;=90,AN126="SI"),0,IF(AND(DAYS360(C126,$C$3)&gt;90,AN126="SI"),$AO$7,0)))</f>
        <v>0</v>
      </c>
      <c r="AP126" s="28">
        <f>+IF(OR($N126=Listas!$A$3,$N126=Listas!$A$4,$N126=Listas!$A$5,$N126=[1]Hoja2!$A$6),"",AM126+AO126)</f>
        <v>0</v>
      </c>
      <c r="AQ126" s="22"/>
      <c r="AR126" s="23">
        <f>+IF(OR($N126=Listas!$A$3,$N126=Listas!$A$4,$N126=Listas!$A$5,$N126=Listas!$A$6),"",IF(AND(DAYS360(C126,$C$3)&lt;=90,AQ126="SI"),0,IF(AND(DAYS360(C126,$C$3)&gt;90,AQ126="SI"),$AR$7,0)))</f>
        <v>0</v>
      </c>
      <c r="AS126" s="22"/>
      <c r="AT126" s="23">
        <f>+IF(OR($N126=Listas!$A$3,$N126=Listas!$A$4,$N126=Listas!$A$5,$N126=Listas!$A$6),"",IF(AND(DAYS360(C126,$C$3)&lt;=90,AS126="SI"),0,IF(AND(DAYS360(C126,$C$3)&gt;90,AS126="SI"),$AT$7,0)))</f>
        <v>0</v>
      </c>
      <c r="AU126" s="21">
        <f>+IF(OR($N126=Listas!$A$3,$N126=Listas!$A$4,$N126=Listas!$A$5,$N126=Listas!$A$6),"",AR126+AT126)</f>
        <v>0</v>
      </c>
      <c r="AV126" s="29">
        <f>+IF(OR($N126=Listas!$A$3,$N126=Listas!$A$4,$N126=Listas!$A$5,$N126=Listas!$A$6),"",W126+Z126+AJ126+AP126+AU126)</f>
        <v>0.21132439384930549</v>
      </c>
      <c r="AW126" s="30">
        <f>+IF(OR($N126=Listas!$A$3,$N126=Listas!$A$4,$N126=Listas!$A$5,$N126=Listas!$A$6),"",K126*(1-AV126))</f>
        <v>0</v>
      </c>
      <c r="AX126" s="30">
        <f>+IF(OR($N126=Listas!$A$3,$N126=Listas!$A$4,$N126=Listas!$A$5,$N126=Listas!$A$6),"",L126*(1-AV126))</f>
        <v>0</v>
      </c>
      <c r="AY126" s="31"/>
      <c r="AZ126" s="32"/>
      <c r="BA126" s="30">
        <f>+IF(OR($N126=Listas!$A$3,$N126=Listas!$A$4,$N126=Listas!$A$5,$N126=Listas!$A$6),"",IF(AV126=0,AW126,(-PV(AY126,AZ126,,AW126,0))))</f>
        <v>0</v>
      </c>
      <c r="BB126" s="30">
        <f>+IF(OR($N126=Listas!$A$3,$N126=Listas!$A$4,$N126=Listas!$A$5,$N126=Listas!$A$6),"",IF(AV126=0,AX126,(-PV(AY126,AZ126,,AX126,0))))</f>
        <v>0</v>
      </c>
      <c r="BC126" s="33">
        <f>++IF(OR($N126=Listas!$A$3,$N126=Listas!$A$4,$N126=Listas!$A$5,$N126=Listas!$A$6),"",K126-BA126)</f>
        <v>0</v>
      </c>
      <c r="BD126" s="33">
        <f>++IF(OR($N126=Listas!$A$3,$N126=Listas!$A$4,$N126=Listas!$A$5,$N126=Listas!$A$6),"",L126-BB126)</f>
        <v>0</v>
      </c>
    </row>
    <row r="127" spans="1:56" x14ac:dyDescent="0.25">
      <c r="A127" s="13"/>
      <c r="B127" s="14"/>
      <c r="C127" s="15"/>
      <c r="D127" s="16"/>
      <c r="E127" s="16"/>
      <c r="F127" s="17"/>
      <c r="G127" s="17"/>
      <c r="H127" s="65">
        <f t="shared" si="17"/>
        <v>0</v>
      </c>
      <c r="I127" s="17"/>
      <c r="J127" s="17"/>
      <c r="K127" s="42">
        <f t="shared" si="18"/>
        <v>0</v>
      </c>
      <c r="L127" s="42">
        <f t="shared" si="18"/>
        <v>0</v>
      </c>
      <c r="M127" s="42">
        <f t="shared" si="19"/>
        <v>0</v>
      </c>
      <c r="N127" s="13"/>
      <c r="O127" s="18" t="str">
        <f>+IF(OR($N127=Listas!$A$3,$N127=Listas!$A$4,$N127=Listas!$A$5,$N127=Listas!$A$6),"N/A",IF(AND((DAYS360(C127,$C$3))&gt;90,(DAYS360(C127,$C$3))&lt;360),"SI","NO"))</f>
        <v>NO</v>
      </c>
      <c r="P127" s="19">
        <f t="shared" si="12"/>
        <v>0</v>
      </c>
      <c r="Q127" s="18" t="str">
        <f>+IF(OR($N127=Listas!$A$3,$N127=Listas!$A$4,$N127=Listas!$A$5,$N127=Listas!$A$6),"N/A",IF(AND((DAYS360(C127,$C$3))&gt;=360,(DAYS360(C127,$C$3))&lt;=1800),"SI","NO"))</f>
        <v>NO</v>
      </c>
      <c r="R127" s="19">
        <f t="shared" si="13"/>
        <v>0</v>
      </c>
      <c r="S127" s="18" t="str">
        <f>+IF(OR($N127=Listas!$A$3,$N127=Listas!$A$4,$N127=Listas!$A$5,$N127=Listas!$A$6),"N/A",IF(AND((DAYS360(C127,$C$3))&gt;1800,(DAYS360(C127,$C$3))&lt;=3600),"SI","NO"))</f>
        <v>NO</v>
      </c>
      <c r="T127" s="19">
        <f t="shared" si="14"/>
        <v>0</v>
      </c>
      <c r="U127" s="18" t="str">
        <f>+IF(OR($N127=Listas!$A$3,$N127=Listas!$A$4,$N127=Listas!$A$5,$N127=Listas!$A$6),"N/A",IF((DAYS360(C127,$C$3))&gt;3600,"SI","NO"))</f>
        <v>SI</v>
      </c>
      <c r="V127" s="20">
        <f t="shared" si="15"/>
        <v>0.21132439384930549</v>
      </c>
      <c r="W127" s="21">
        <f>+IF(OR($N127=Listas!$A$3,$N127=Listas!$A$4,$N127=Listas!$A$5,$N127=Listas!$A$6),"",P127+R127+T127+V127)</f>
        <v>0.21132439384930549</v>
      </c>
      <c r="X127" s="22"/>
      <c r="Y127" s="19">
        <f t="shared" si="16"/>
        <v>0</v>
      </c>
      <c r="Z127" s="21">
        <f>+IF(OR($N127=Listas!$A$3,$N127=Listas!$A$4,$N127=Listas!$A$5,$N127=Listas!$A$6),"",Y127)</f>
        <v>0</v>
      </c>
      <c r="AA127" s="22"/>
      <c r="AB127" s="23">
        <f>+IF(OR($N127=Listas!$A$3,$N127=Listas!$A$4,$N127=Listas!$A$5,$N127=Listas!$A$6),"",IF(AND(DAYS360(C127,$C$3)&lt;=90,AA127="NO"),0,IF(AND(DAYS360(C127,$C$3)&gt;90,AA127="NO"),$AB$7,0)))</f>
        <v>0</v>
      </c>
      <c r="AC127" s="17"/>
      <c r="AD127" s="22"/>
      <c r="AE127" s="23">
        <f>+IF(OR($N127=Listas!$A$3,$N127=Listas!$A$4,$N127=Listas!$A$5,$N127=Listas!$A$6),"",IF(AND(DAYS360(C127,$C$3)&lt;=90,AD127="SI"),0,IF(AND(DAYS360(C127,$C$3)&gt;90,AD127="SI"),$AE$7,0)))</f>
        <v>0</v>
      </c>
      <c r="AF127" s="17"/>
      <c r="AG127" s="24" t="str">
        <f t="shared" si="20"/>
        <v/>
      </c>
      <c r="AH127" s="22"/>
      <c r="AI127" s="23">
        <f>+IF(OR($N127=Listas!$A$3,$N127=Listas!$A$4,$N127=Listas!$A$5,$N127=Listas!$A$6),"",IF(AND(DAYS360(C127,$C$3)&lt;=90,AH127="SI"),0,IF(AND(DAYS360(C127,$C$3)&gt;90,AH127="SI"),$AI$7,0)))</f>
        <v>0</v>
      </c>
      <c r="AJ127" s="25">
        <f>+IF(OR($N127=Listas!$A$3,$N127=Listas!$A$4,$N127=Listas!$A$5,$N127=Listas!$A$6),"",AB127+AE127+AI127)</f>
        <v>0</v>
      </c>
      <c r="AK127" s="26" t="str">
        <f t="shared" si="21"/>
        <v/>
      </c>
      <c r="AL127" s="27" t="str">
        <f t="shared" si="22"/>
        <v/>
      </c>
      <c r="AM127" s="23">
        <f>+IF(OR($N127=Listas!$A$3,$N127=Listas!$A$4,$N127=Listas!$A$5,$N127=Listas!$A$6),"",IF(AND(DAYS360(C127,$C$3)&lt;=90,AL127="SI"),0,IF(AND(DAYS360(C127,$C$3)&gt;90,AL127="SI"),$AM$7,0)))</f>
        <v>0</v>
      </c>
      <c r="AN127" s="27" t="str">
        <f t="shared" si="23"/>
        <v/>
      </c>
      <c r="AO127" s="23">
        <f>+IF(OR($N127=Listas!$A$3,$N127=Listas!$A$4,$N127=Listas!$A$5,$N127=Listas!$A$6),"",IF(AND(DAYS360(C127,$C$3)&lt;=90,AN127="SI"),0,IF(AND(DAYS360(C127,$C$3)&gt;90,AN127="SI"),$AO$7,0)))</f>
        <v>0</v>
      </c>
      <c r="AP127" s="28">
        <f>+IF(OR($N127=Listas!$A$3,$N127=Listas!$A$4,$N127=Listas!$A$5,$N127=[1]Hoja2!$A$6),"",AM127+AO127)</f>
        <v>0</v>
      </c>
      <c r="AQ127" s="22"/>
      <c r="AR127" s="23">
        <f>+IF(OR($N127=Listas!$A$3,$N127=Listas!$A$4,$N127=Listas!$A$5,$N127=Listas!$A$6),"",IF(AND(DAYS360(C127,$C$3)&lt;=90,AQ127="SI"),0,IF(AND(DAYS360(C127,$C$3)&gt;90,AQ127="SI"),$AR$7,0)))</f>
        <v>0</v>
      </c>
      <c r="AS127" s="22"/>
      <c r="AT127" s="23">
        <f>+IF(OR($N127=Listas!$A$3,$N127=Listas!$A$4,$N127=Listas!$A$5,$N127=Listas!$A$6),"",IF(AND(DAYS360(C127,$C$3)&lt;=90,AS127="SI"),0,IF(AND(DAYS360(C127,$C$3)&gt;90,AS127="SI"),$AT$7,0)))</f>
        <v>0</v>
      </c>
      <c r="AU127" s="21">
        <f>+IF(OR($N127=Listas!$A$3,$N127=Listas!$A$4,$N127=Listas!$A$5,$N127=Listas!$A$6),"",AR127+AT127)</f>
        <v>0</v>
      </c>
      <c r="AV127" s="29">
        <f>+IF(OR($N127=Listas!$A$3,$N127=Listas!$A$4,$N127=Listas!$A$5,$N127=Listas!$A$6),"",W127+Z127+AJ127+AP127+AU127)</f>
        <v>0.21132439384930549</v>
      </c>
      <c r="AW127" s="30">
        <f>+IF(OR($N127=Listas!$A$3,$N127=Listas!$A$4,$N127=Listas!$A$5,$N127=Listas!$A$6),"",K127*(1-AV127))</f>
        <v>0</v>
      </c>
      <c r="AX127" s="30">
        <f>+IF(OR($N127=Listas!$A$3,$N127=Listas!$A$4,$N127=Listas!$A$5,$N127=Listas!$A$6),"",L127*(1-AV127))</f>
        <v>0</v>
      </c>
      <c r="AY127" s="31"/>
      <c r="AZ127" s="32"/>
      <c r="BA127" s="30">
        <f>+IF(OR($N127=Listas!$A$3,$N127=Listas!$A$4,$N127=Listas!$A$5,$N127=Listas!$A$6),"",IF(AV127=0,AW127,(-PV(AY127,AZ127,,AW127,0))))</f>
        <v>0</v>
      </c>
      <c r="BB127" s="30">
        <f>+IF(OR($N127=Listas!$A$3,$N127=Listas!$A$4,$N127=Listas!$A$5,$N127=Listas!$A$6),"",IF(AV127=0,AX127,(-PV(AY127,AZ127,,AX127,0))))</f>
        <v>0</v>
      </c>
      <c r="BC127" s="33">
        <f>++IF(OR($N127=Listas!$A$3,$N127=Listas!$A$4,$N127=Listas!$A$5,$N127=Listas!$A$6),"",K127-BA127)</f>
        <v>0</v>
      </c>
      <c r="BD127" s="33">
        <f>++IF(OR($N127=Listas!$A$3,$N127=Listas!$A$4,$N127=Listas!$A$5,$N127=Listas!$A$6),"",L127-BB127)</f>
        <v>0</v>
      </c>
    </row>
    <row r="128" spans="1:56" x14ac:dyDescent="0.25">
      <c r="A128" s="13"/>
      <c r="B128" s="14"/>
      <c r="C128" s="15"/>
      <c r="D128" s="16"/>
      <c r="E128" s="16"/>
      <c r="F128" s="17"/>
      <c r="G128" s="17"/>
      <c r="H128" s="65">
        <f t="shared" si="17"/>
        <v>0</v>
      </c>
      <c r="I128" s="17"/>
      <c r="J128" s="17"/>
      <c r="K128" s="42">
        <f t="shared" si="18"/>
        <v>0</v>
      </c>
      <c r="L128" s="42">
        <f t="shared" si="18"/>
        <v>0</v>
      </c>
      <c r="M128" s="42">
        <f t="shared" si="19"/>
        <v>0</v>
      </c>
      <c r="N128" s="13"/>
      <c r="O128" s="18" t="str">
        <f>+IF(OR($N128=Listas!$A$3,$N128=Listas!$A$4,$N128=Listas!$A$5,$N128=Listas!$A$6),"N/A",IF(AND((DAYS360(C128,$C$3))&gt;90,(DAYS360(C128,$C$3))&lt;360),"SI","NO"))</f>
        <v>NO</v>
      </c>
      <c r="P128" s="19">
        <f t="shared" si="12"/>
        <v>0</v>
      </c>
      <c r="Q128" s="18" t="str">
        <f>+IF(OR($N128=Listas!$A$3,$N128=Listas!$A$4,$N128=Listas!$A$5,$N128=Listas!$A$6),"N/A",IF(AND((DAYS360(C128,$C$3))&gt;=360,(DAYS360(C128,$C$3))&lt;=1800),"SI","NO"))</f>
        <v>NO</v>
      </c>
      <c r="R128" s="19">
        <f t="shared" si="13"/>
        <v>0</v>
      </c>
      <c r="S128" s="18" t="str">
        <f>+IF(OR($N128=Listas!$A$3,$N128=Listas!$A$4,$N128=Listas!$A$5,$N128=Listas!$A$6),"N/A",IF(AND((DAYS360(C128,$C$3))&gt;1800,(DAYS360(C128,$C$3))&lt;=3600),"SI","NO"))</f>
        <v>NO</v>
      </c>
      <c r="T128" s="19">
        <f t="shared" si="14"/>
        <v>0</v>
      </c>
      <c r="U128" s="18" t="str">
        <f>+IF(OR($N128=Listas!$A$3,$N128=Listas!$A$4,$N128=Listas!$A$5,$N128=Listas!$A$6),"N/A",IF((DAYS360(C128,$C$3))&gt;3600,"SI","NO"))</f>
        <v>SI</v>
      </c>
      <c r="V128" s="20">
        <f t="shared" si="15"/>
        <v>0.21132439384930549</v>
      </c>
      <c r="W128" s="21">
        <f>+IF(OR($N128=Listas!$A$3,$N128=Listas!$A$4,$N128=Listas!$A$5,$N128=Listas!$A$6),"",P128+R128+T128+V128)</f>
        <v>0.21132439384930549</v>
      </c>
      <c r="X128" s="22"/>
      <c r="Y128" s="19">
        <f t="shared" si="16"/>
        <v>0</v>
      </c>
      <c r="Z128" s="21">
        <f>+IF(OR($N128=Listas!$A$3,$N128=Listas!$A$4,$N128=Listas!$A$5,$N128=Listas!$A$6),"",Y128)</f>
        <v>0</v>
      </c>
      <c r="AA128" s="22"/>
      <c r="AB128" s="23">
        <f>+IF(OR($N128=Listas!$A$3,$N128=Listas!$A$4,$N128=Listas!$A$5,$N128=Listas!$A$6),"",IF(AND(DAYS360(C128,$C$3)&lt;=90,AA128="NO"),0,IF(AND(DAYS360(C128,$C$3)&gt;90,AA128="NO"),$AB$7,0)))</f>
        <v>0</v>
      </c>
      <c r="AC128" s="17"/>
      <c r="AD128" s="22"/>
      <c r="AE128" s="23">
        <f>+IF(OR($N128=Listas!$A$3,$N128=Listas!$A$4,$N128=Listas!$A$5,$N128=Listas!$A$6),"",IF(AND(DAYS360(C128,$C$3)&lt;=90,AD128="SI"),0,IF(AND(DAYS360(C128,$C$3)&gt;90,AD128="SI"),$AE$7,0)))</f>
        <v>0</v>
      </c>
      <c r="AF128" s="17"/>
      <c r="AG128" s="24" t="str">
        <f t="shared" si="20"/>
        <v/>
      </c>
      <c r="AH128" s="22"/>
      <c r="AI128" s="23">
        <f>+IF(OR($N128=Listas!$A$3,$N128=Listas!$A$4,$N128=Listas!$A$5,$N128=Listas!$A$6),"",IF(AND(DAYS360(C128,$C$3)&lt;=90,AH128="SI"),0,IF(AND(DAYS360(C128,$C$3)&gt;90,AH128="SI"),$AI$7,0)))</f>
        <v>0</v>
      </c>
      <c r="AJ128" s="25">
        <f>+IF(OR($N128=Listas!$A$3,$N128=Listas!$A$4,$N128=Listas!$A$5,$N128=Listas!$A$6),"",AB128+AE128+AI128)</f>
        <v>0</v>
      </c>
      <c r="AK128" s="26" t="str">
        <f t="shared" si="21"/>
        <v/>
      </c>
      <c r="AL128" s="27" t="str">
        <f t="shared" si="22"/>
        <v/>
      </c>
      <c r="AM128" s="23">
        <f>+IF(OR($N128=Listas!$A$3,$N128=Listas!$A$4,$N128=Listas!$A$5,$N128=Listas!$A$6),"",IF(AND(DAYS360(C128,$C$3)&lt;=90,AL128="SI"),0,IF(AND(DAYS360(C128,$C$3)&gt;90,AL128="SI"),$AM$7,0)))</f>
        <v>0</v>
      </c>
      <c r="AN128" s="27" t="str">
        <f t="shared" si="23"/>
        <v/>
      </c>
      <c r="AO128" s="23">
        <f>+IF(OR($N128=Listas!$A$3,$N128=Listas!$A$4,$N128=Listas!$A$5,$N128=Listas!$A$6),"",IF(AND(DAYS360(C128,$C$3)&lt;=90,AN128="SI"),0,IF(AND(DAYS360(C128,$C$3)&gt;90,AN128="SI"),$AO$7,0)))</f>
        <v>0</v>
      </c>
      <c r="AP128" s="28">
        <f>+IF(OR($N128=Listas!$A$3,$N128=Listas!$A$4,$N128=Listas!$A$5,$N128=[1]Hoja2!$A$6),"",AM128+AO128)</f>
        <v>0</v>
      </c>
      <c r="AQ128" s="22"/>
      <c r="AR128" s="23">
        <f>+IF(OR($N128=Listas!$A$3,$N128=Listas!$A$4,$N128=Listas!$A$5,$N128=Listas!$A$6),"",IF(AND(DAYS360(C128,$C$3)&lt;=90,AQ128="SI"),0,IF(AND(DAYS360(C128,$C$3)&gt;90,AQ128="SI"),$AR$7,0)))</f>
        <v>0</v>
      </c>
      <c r="AS128" s="22"/>
      <c r="AT128" s="23">
        <f>+IF(OR($N128=Listas!$A$3,$N128=Listas!$A$4,$N128=Listas!$A$5,$N128=Listas!$A$6),"",IF(AND(DAYS360(C128,$C$3)&lt;=90,AS128="SI"),0,IF(AND(DAYS360(C128,$C$3)&gt;90,AS128="SI"),$AT$7,0)))</f>
        <v>0</v>
      </c>
      <c r="AU128" s="21">
        <f>+IF(OR($N128=Listas!$A$3,$N128=Listas!$A$4,$N128=Listas!$A$5,$N128=Listas!$A$6),"",AR128+AT128)</f>
        <v>0</v>
      </c>
      <c r="AV128" s="29">
        <f>+IF(OR($N128=Listas!$A$3,$N128=Listas!$A$4,$N128=Listas!$A$5,$N128=Listas!$A$6),"",W128+Z128+AJ128+AP128+AU128)</f>
        <v>0.21132439384930549</v>
      </c>
      <c r="AW128" s="30">
        <f>+IF(OR($N128=Listas!$A$3,$N128=Listas!$A$4,$N128=Listas!$A$5,$N128=Listas!$A$6),"",K128*(1-AV128))</f>
        <v>0</v>
      </c>
      <c r="AX128" s="30">
        <f>+IF(OR($N128=Listas!$A$3,$N128=Listas!$A$4,$N128=Listas!$A$5,$N128=Listas!$A$6),"",L128*(1-AV128))</f>
        <v>0</v>
      </c>
      <c r="AY128" s="31"/>
      <c r="AZ128" s="32"/>
      <c r="BA128" s="30">
        <f>+IF(OR($N128=Listas!$A$3,$N128=Listas!$A$4,$N128=Listas!$A$5,$N128=Listas!$A$6),"",IF(AV128=0,AW128,(-PV(AY128,AZ128,,AW128,0))))</f>
        <v>0</v>
      </c>
      <c r="BB128" s="30">
        <f>+IF(OR($N128=Listas!$A$3,$N128=Listas!$A$4,$N128=Listas!$A$5,$N128=Listas!$A$6),"",IF(AV128=0,AX128,(-PV(AY128,AZ128,,AX128,0))))</f>
        <v>0</v>
      </c>
      <c r="BC128" s="33">
        <f>++IF(OR($N128=Listas!$A$3,$N128=Listas!$A$4,$N128=Listas!$A$5,$N128=Listas!$A$6),"",K128-BA128)</f>
        <v>0</v>
      </c>
      <c r="BD128" s="33">
        <f>++IF(OR($N128=Listas!$A$3,$N128=Listas!$A$4,$N128=Listas!$A$5,$N128=Listas!$A$6),"",L128-BB128)</f>
        <v>0</v>
      </c>
    </row>
    <row r="129" spans="1:56" x14ac:dyDescent="0.25">
      <c r="A129" s="13"/>
      <c r="B129" s="14"/>
      <c r="C129" s="15"/>
      <c r="D129" s="16"/>
      <c r="E129" s="16"/>
      <c r="F129" s="17"/>
      <c r="G129" s="17"/>
      <c r="H129" s="65">
        <f t="shared" si="17"/>
        <v>0</v>
      </c>
      <c r="I129" s="17"/>
      <c r="J129" s="17"/>
      <c r="K129" s="42">
        <f t="shared" si="18"/>
        <v>0</v>
      </c>
      <c r="L129" s="42">
        <f t="shared" si="18"/>
        <v>0</v>
      </c>
      <c r="M129" s="42">
        <f t="shared" si="19"/>
        <v>0</v>
      </c>
      <c r="N129" s="13"/>
      <c r="O129" s="18" t="str">
        <f>+IF(OR($N129=Listas!$A$3,$N129=Listas!$A$4,$N129=Listas!$A$5,$N129=Listas!$A$6),"N/A",IF(AND((DAYS360(C129,$C$3))&gt;90,(DAYS360(C129,$C$3))&lt;360),"SI","NO"))</f>
        <v>NO</v>
      </c>
      <c r="P129" s="19">
        <f t="shared" si="12"/>
        <v>0</v>
      </c>
      <c r="Q129" s="18" t="str">
        <f>+IF(OR($N129=Listas!$A$3,$N129=Listas!$A$4,$N129=Listas!$A$5,$N129=Listas!$A$6),"N/A",IF(AND((DAYS360(C129,$C$3))&gt;=360,(DAYS360(C129,$C$3))&lt;=1800),"SI","NO"))</f>
        <v>NO</v>
      </c>
      <c r="R129" s="19">
        <f t="shared" si="13"/>
        <v>0</v>
      </c>
      <c r="S129" s="18" t="str">
        <f>+IF(OR($N129=Listas!$A$3,$N129=Listas!$A$4,$N129=Listas!$A$5,$N129=Listas!$A$6),"N/A",IF(AND((DAYS360(C129,$C$3))&gt;1800,(DAYS360(C129,$C$3))&lt;=3600),"SI","NO"))</f>
        <v>NO</v>
      </c>
      <c r="T129" s="19">
        <f t="shared" si="14"/>
        <v>0</v>
      </c>
      <c r="U129" s="18" t="str">
        <f>+IF(OR($N129=Listas!$A$3,$N129=Listas!$A$4,$N129=Listas!$A$5,$N129=Listas!$A$6),"N/A",IF((DAYS360(C129,$C$3))&gt;3600,"SI","NO"))</f>
        <v>SI</v>
      </c>
      <c r="V129" s="20">
        <f t="shared" si="15"/>
        <v>0.21132439384930549</v>
      </c>
      <c r="W129" s="21">
        <f>+IF(OR($N129=Listas!$A$3,$N129=Listas!$A$4,$N129=Listas!$A$5,$N129=Listas!$A$6),"",P129+R129+T129+V129)</f>
        <v>0.21132439384930549</v>
      </c>
      <c r="X129" s="22"/>
      <c r="Y129" s="19">
        <f t="shared" si="16"/>
        <v>0</v>
      </c>
      <c r="Z129" s="21">
        <f>+IF(OR($N129=Listas!$A$3,$N129=Listas!$A$4,$N129=Listas!$A$5,$N129=Listas!$A$6),"",Y129)</f>
        <v>0</v>
      </c>
      <c r="AA129" s="22"/>
      <c r="AB129" s="23">
        <f>+IF(OR($N129=Listas!$A$3,$N129=Listas!$A$4,$N129=Listas!$A$5,$N129=Listas!$A$6),"",IF(AND(DAYS360(C129,$C$3)&lt;=90,AA129="NO"),0,IF(AND(DAYS360(C129,$C$3)&gt;90,AA129="NO"),$AB$7,0)))</f>
        <v>0</v>
      </c>
      <c r="AC129" s="17"/>
      <c r="AD129" s="22"/>
      <c r="AE129" s="23">
        <f>+IF(OR($N129=Listas!$A$3,$N129=Listas!$A$4,$N129=Listas!$A$5,$N129=Listas!$A$6),"",IF(AND(DAYS360(C129,$C$3)&lt;=90,AD129="SI"),0,IF(AND(DAYS360(C129,$C$3)&gt;90,AD129="SI"),$AE$7,0)))</f>
        <v>0</v>
      </c>
      <c r="AF129" s="17"/>
      <c r="AG129" s="24" t="str">
        <f t="shared" si="20"/>
        <v/>
      </c>
      <c r="AH129" s="22"/>
      <c r="AI129" s="23">
        <f>+IF(OR($N129=Listas!$A$3,$N129=Listas!$A$4,$N129=Listas!$A$5,$N129=Listas!$A$6),"",IF(AND(DAYS360(C129,$C$3)&lt;=90,AH129="SI"),0,IF(AND(DAYS360(C129,$C$3)&gt;90,AH129="SI"),$AI$7,0)))</f>
        <v>0</v>
      </c>
      <c r="AJ129" s="25">
        <f>+IF(OR($N129=Listas!$A$3,$N129=Listas!$A$4,$N129=Listas!$A$5,$N129=Listas!$A$6),"",AB129+AE129+AI129)</f>
        <v>0</v>
      </c>
      <c r="AK129" s="26" t="str">
        <f t="shared" si="21"/>
        <v/>
      </c>
      <c r="AL129" s="27" t="str">
        <f t="shared" si="22"/>
        <v/>
      </c>
      <c r="AM129" s="23">
        <f>+IF(OR($N129=Listas!$A$3,$N129=Listas!$A$4,$N129=Listas!$A$5,$N129=Listas!$A$6),"",IF(AND(DAYS360(C129,$C$3)&lt;=90,AL129="SI"),0,IF(AND(DAYS360(C129,$C$3)&gt;90,AL129="SI"),$AM$7,0)))</f>
        <v>0</v>
      </c>
      <c r="AN129" s="27" t="str">
        <f t="shared" si="23"/>
        <v/>
      </c>
      <c r="AO129" s="23">
        <f>+IF(OR($N129=Listas!$A$3,$N129=Listas!$A$4,$N129=Listas!$A$5,$N129=Listas!$A$6),"",IF(AND(DAYS360(C129,$C$3)&lt;=90,AN129="SI"),0,IF(AND(DAYS360(C129,$C$3)&gt;90,AN129="SI"),$AO$7,0)))</f>
        <v>0</v>
      </c>
      <c r="AP129" s="28">
        <f>+IF(OR($N129=Listas!$A$3,$N129=Listas!$A$4,$N129=Listas!$A$5,$N129=[1]Hoja2!$A$6),"",AM129+AO129)</f>
        <v>0</v>
      </c>
      <c r="AQ129" s="22"/>
      <c r="AR129" s="23">
        <f>+IF(OR($N129=Listas!$A$3,$N129=Listas!$A$4,$N129=Listas!$A$5,$N129=Listas!$A$6),"",IF(AND(DAYS360(C129,$C$3)&lt;=90,AQ129="SI"),0,IF(AND(DAYS360(C129,$C$3)&gt;90,AQ129="SI"),$AR$7,0)))</f>
        <v>0</v>
      </c>
      <c r="AS129" s="22"/>
      <c r="AT129" s="23">
        <f>+IF(OR($N129=Listas!$A$3,$N129=Listas!$A$4,$N129=Listas!$A$5,$N129=Listas!$A$6),"",IF(AND(DAYS360(C129,$C$3)&lt;=90,AS129="SI"),0,IF(AND(DAYS360(C129,$C$3)&gt;90,AS129="SI"),$AT$7,0)))</f>
        <v>0</v>
      </c>
      <c r="AU129" s="21">
        <f>+IF(OR($N129=Listas!$A$3,$N129=Listas!$A$4,$N129=Listas!$A$5,$N129=Listas!$A$6),"",AR129+AT129)</f>
        <v>0</v>
      </c>
      <c r="AV129" s="29">
        <f>+IF(OR($N129=Listas!$A$3,$N129=Listas!$A$4,$N129=Listas!$A$5,$N129=Listas!$A$6),"",W129+Z129+AJ129+AP129+AU129)</f>
        <v>0.21132439384930549</v>
      </c>
      <c r="AW129" s="30">
        <f>+IF(OR($N129=Listas!$A$3,$N129=Listas!$A$4,$N129=Listas!$A$5,$N129=Listas!$A$6),"",K129*(1-AV129))</f>
        <v>0</v>
      </c>
      <c r="AX129" s="30">
        <f>+IF(OR($N129=Listas!$A$3,$N129=Listas!$A$4,$N129=Listas!$A$5,$N129=Listas!$A$6),"",L129*(1-AV129))</f>
        <v>0</v>
      </c>
      <c r="AY129" s="31"/>
      <c r="AZ129" s="32"/>
      <c r="BA129" s="30">
        <f>+IF(OR($N129=Listas!$A$3,$N129=Listas!$A$4,$N129=Listas!$A$5,$N129=Listas!$A$6),"",IF(AV129=0,AW129,(-PV(AY129,AZ129,,AW129,0))))</f>
        <v>0</v>
      </c>
      <c r="BB129" s="30">
        <f>+IF(OR($N129=Listas!$A$3,$N129=Listas!$A$4,$N129=Listas!$A$5,$N129=Listas!$A$6),"",IF(AV129=0,AX129,(-PV(AY129,AZ129,,AX129,0))))</f>
        <v>0</v>
      </c>
      <c r="BC129" s="33">
        <f>++IF(OR($N129=Listas!$A$3,$N129=Listas!$A$4,$N129=Listas!$A$5,$N129=Listas!$A$6),"",K129-BA129)</f>
        <v>0</v>
      </c>
      <c r="BD129" s="33">
        <f>++IF(OR($N129=Listas!$A$3,$N129=Listas!$A$4,$N129=Listas!$A$5,$N129=Listas!$A$6),"",L129-BB129)</f>
        <v>0</v>
      </c>
    </row>
    <row r="130" spans="1:56" x14ac:dyDescent="0.25">
      <c r="A130" s="13"/>
      <c r="B130" s="14"/>
      <c r="C130" s="15"/>
      <c r="D130" s="16"/>
      <c r="E130" s="16"/>
      <c r="F130" s="17"/>
      <c r="G130" s="17"/>
      <c r="H130" s="65">
        <f t="shared" si="17"/>
        <v>0</v>
      </c>
      <c r="I130" s="17"/>
      <c r="J130" s="17"/>
      <c r="K130" s="42">
        <f t="shared" si="18"/>
        <v>0</v>
      </c>
      <c r="L130" s="42">
        <f t="shared" si="18"/>
        <v>0</v>
      </c>
      <c r="M130" s="42">
        <f t="shared" si="19"/>
        <v>0</v>
      </c>
      <c r="N130" s="13"/>
      <c r="O130" s="18" t="str">
        <f>+IF(OR($N130=Listas!$A$3,$N130=Listas!$A$4,$N130=Listas!$A$5,$N130=Listas!$A$6),"N/A",IF(AND((DAYS360(C130,$C$3))&gt;90,(DAYS360(C130,$C$3))&lt;360),"SI","NO"))</f>
        <v>NO</v>
      </c>
      <c r="P130" s="19">
        <f t="shared" si="12"/>
        <v>0</v>
      </c>
      <c r="Q130" s="18" t="str">
        <f>+IF(OR($N130=Listas!$A$3,$N130=Listas!$A$4,$N130=Listas!$A$5,$N130=Listas!$A$6),"N/A",IF(AND((DAYS360(C130,$C$3))&gt;=360,(DAYS360(C130,$C$3))&lt;=1800),"SI","NO"))</f>
        <v>NO</v>
      </c>
      <c r="R130" s="19">
        <f t="shared" si="13"/>
        <v>0</v>
      </c>
      <c r="S130" s="18" t="str">
        <f>+IF(OR($N130=Listas!$A$3,$N130=Listas!$A$4,$N130=Listas!$A$5,$N130=Listas!$A$6),"N/A",IF(AND((DAYS360(C130,$C$3))&gt;1800,(DAYS360(C130,$C$3))&lt;=3600),"SI","NO"))</f>
        <v>NO</v>
      </c>
      <c r="T130" s="19">
        <f t="shared" si="14"/>
        <v>0</v>
      </c>
      <c r="U130" s="18" t="str">
        <f>+IF(OR($N130=Listas!$A$3,$N130=Listas!$A$4,$N130=Listas!$A$5,$N130=Listas!$A$6),"N/A",IF((DAYS360(C130,$C$3))&gt;3600,"SI","NO"))</f>
        <v>SI</v>
      </c>
      <c r="V130" s="20">
        <f t="shared" si="15"/>
        <v>0.21132439384930549</v>
      </c>
      <c r="W130" s="21">
        <f>+IF(OR($N130=Listas!$A$3,$N130=Listas!$A$4,$N130=Listas!$A$5,$N130=Listas!$A$6),"",P130+R130+T130+V130)</f>
        <v>0.21132439384930549</v>
      </c>
      <c r="X130" s="22"/>
      <c r="Y130" s="19">
        <f t="shared" si="16"/>
        <v>0</v>
      </c>
      <c r="Z130" s="21">
        <f>+IF(OR($N130=Listas!$A$3,$N130=Listas!$A$4,$N130=Listas!$A$5,$N130=Listas!$A$6),"",Y130)</f>
        <v>0</v>
      </c>
      <c r="AA130" s="22"/>
      <c r="AB130" s="23">
        <f>+IF(OR($N130=Listas!$A$3,$N130=Listas!$A$4,$N130=Listas!$A$5,$N130=Listas!$A$6),"",IF(AND(DAYS360(C130,$C$3)&lt;=90,AA130="NO"),0,IF(AND(DAYS360(C130,$C$3)&gt;90,AA130="NO"),$AB$7,0)))</f>
        <v>0</v>
      </c>
      <c r="AC130" s="17"/>
      <c r="AD130" s="22"/>
      <c r="AE130" s="23">
        <f>+IF(OR($N130=Listas!$A$3,$N130=Listas!$A$4,$N130=Listas!$A$5,$N130=Listas!$A$6),"",IF(AND(DAYS360(C130,$C$3)&lt;=90,AD130="SI"),0,IF(AND(DAYS360(C130,$C$3)&gt;90,AD130="SI"),$AE$7,0)))</f>
        <v>0</v>
      </c>
      <c r="AF130" s="17"/>
      <c r="AG130" s="24" t="str">
        <f t="shared" si="20"/>
        <v/>
      </c>
      <c r="AH130" s="22"/>
      <c r="AI130" s="23">
        <f>+IF(OR($N130=Listas!$A$3,$N130=Listas!$A$4,$N130=Listas!$A$5,$N130=Listas!$A$6),"",IF(AND(DAYS360(C130,$C$3)&lt;=90,AH130="SI"),0,IF(AND(DAYS360(C130,$C$3)&gt;90,AH130="SI"),$AI$7,0)))</f>
        <v>0</v>
      </c>
      <c r="AJ130" s="25">
        <f>+IF(OR($N130=Listas!$A$3,$N130=Listas!$A$4,$N130=Listas!$A$5,$N130=Listas!$A$6),"",AB130+AE130+AI130)</f>
        <v>0</v>
      </c>
      <c r="AK130" s="26" t="str">
        <f t="shared" si="21"/>
        <v/>
      </c>
      <c r="AL130" s="27" t="str">
        <f t="shared" si="22"/>
        <v/>
      </c>
      <c r="AM130" s="23">
        <f>+IF(OR($N130=Listas!$A$3,$N130=Listas!$A$4,$N130=Listas!$A$5,$N130=Listas!$A$6),"",IF(AND(DAYS360(C130,$C$3)&lt;=90,AL130="SI"),0,IF(AND(DAYS360(C130,$C$3)&gt;90,AL130="SI"),$AM$7,0)))</f>
        <v>0</v>
      </c>
      <c r="AN130" s="27" t="str">
        <f t="shared" si="23"/>
        <v/>
      </c>
      <c r="AO130" s="23">
        <f>+IF(OR($N130=Listas!$A$3,$N130=Listas!$A$4,$N130=Listas!$A$5,$N130=Listas!$A$6),"",IF(AND(DAYS360(C130,$C$3)&lt;=90,AN130="SI"),0,IF(AND(DAYS360(C130,$C$3)&gt;90,AN130="SI"),$AO$7,0)))</f>
        <v>0</v>
      </c>
      <c r="AP130" s="28">
        <f>+IF(OR($N130=Listas!$A$3,$N130=Listas!$A$4,$N130=Listas!$A$5,$N130=[1]Hoja2!$A$6),"",AM130+AO130)</f>
        <v>0</v>
      </c>
      <c r="AQ130" s="22"/>
      <c r="AR130" s="23">
        <f>+IF(OR($N130=Listas!$A$3,$N130=Listas!$A$4,$N130=Listas!$A$5,$N130=Listas!$A$6),"",IF(AND(DAYS360(C130,$C$3)&lt;=90,AQ130="SI"),0,IF(AND(DAYS360(C130,$C$3)&gt;90,AQ130="SI"),$AR$7,0)))</f>
        <v>0</v>
      </c>
      <c r="AS130" s="22"/>
      <c r="AT130" s="23">
        <f>+IF(OR($N130=Listas!$A$3,$N130=Listas!$A$4,$N130=Listas!$A$5,$N130=Listas!$A$6),"",IF(AND(DAYS360(C130,$C$3)&lt;=90,AS130="SI"),0,IF(AND(DAYS360(C130,$C$3)&gt;90,AS130="SI"),$AT$7,0)))</f>
        <v>0</v>
      </c>
      <c r="AU130" s="21">
        <f>+IF(OR($N130=Listas!$A$3,$N130=Listas!$A$4,$N130=Listas!$A$5,$N130=Listas!$A$6),"",AR130+AT130)</f>
        <v>0</v>
      </c>
      <c r="AV130" s="29">
        <f>+IF(OR($N130=Listas!$A$3,$N130=Listas!$A$4,$N130=Listas!$A$5,$N130=Listas!$A$6),"",W130+Z130+AJ130+AP130+AU130)</f>
        <v>0.21132439384930549</v>
      </c>
      <c r="AW130" s="30">
        <f>+IF(OR($N130=Listas!$A$3,$N130=Listas!$A$4,$N130=Listas!$A$5,$N130=Listas!$A$6),"",K130*(1-AV130))</f>
        <v>0</v>
      </c>
      <c r="AX130" s="30">
        <f>+IF(OR($N130=Listas!$A$3,$N130=Listas!$A$4,$N130=Listas!$A$5,$N130=Listas!$A$6),"",L130*(1-AV130))</f>
        <v>0</v>
      </c>
      <c r="AY130" s="31"/>
      <c r="AZ130" s="32"/>
      <c r="BA130" s="30">
        <f>+IF(OR($N130=Listas!$A$3,$N130=Listas!$A$4,$N130=Listas!$A$5,$N130=Listas!$A$6),"",IF(AV130=0,AW130,(-PV(AY130,AZ130,,AW130,0))))</f>
        <v>0</v>
      </c>
      <c r="BB130" s="30">
        <f>+IF(OR($N130=Listas!$A$3,$N130=Listas!$A$4,$N130=Listas!$A$5,$N130=Listas!$A$6),"",IF(AV130=0,AX130,(-PV(AY130,AZ130,,AX130,0))))</f>
        <v>0</v>
      </c>
      <c r="BC130" s="33">
        <f>++IF(OR($N130=Listas!$A$3,$N130=Listas!$A$4,$N130=Listas!$A$5,$N130=Listas!$A$6),"",K130-BA130)</f>
        <v>0</v>
      </c>
      <c r="BD130" s="33">
        <f>++IF(OR($N130=Listas!$A$3,$N130=Listas!$A$4,$N130=Listas!$A$5,$N130=Listas!$A$6),"",L130-BB130)</f>
        <v>0</v>
      </c>
    </row>
    <row r="131" spans="1:56" x14ac:dyDescent="0.25">
      <c r="A131" s="13"/>
      <c r="B131" s="14"/>
      <c r="C131" s="15"/>
      <c r="D131" s="16"/>
      <c r="E131" s="16"/>
      <c r="F131" s="17"/>
      <c r="G131" s="17"/>
      <c r="H131" s="65">
        <f t="shared" si="17"/>
        <v>0</v>
      </c>
      <c r="I131" s="17"/>
      <c r="J131" s="17"/>
      <c r="K131" s="42">
        <f t="shared" si="18"/>
        <v>0</v>
      </c>
      <c r="L131" s="42">
        <f t="shared" si="18"/>
        <v>0</v>
      </c>
      <c r="M131" s="42">
        <f t="shared" si="19"/>
        <v>0</v>
      </c>
      <c r="N131" s="13"/>
      <c r="O131" s="18" t="str">
        <f>+IF(OR($N131=Listas!$A$3,$N131=Listas!$A$4,$N131=Listas!$A$5,$N131=Listas!$A$6),"N/A",IF(AND((DAYS360(C131,$C$3))&gt;90,(DAYS360(C131,$C$3))&lt;360),"SI","NO"))</f>
        <v>NO</v>
      </c>
      <c r="P131" s="19">
        <f t="shared" si="12"/>
        <v>0</v>
      </c>
      <c r="Q131" s="18" t="str">
        <f>+IF(OR($N131=Listas!$A$3,$N131=Listas!$A$4,$N131=Listas!$A$5,$N131=Listas!$A$6),"N/A",IF(AND((DAYS360(C131,$C$3))&gt;=360,(DAYS360(C131,$C$3))&lt;=1800),"SI","NO"))</f>
        <v>NO</v>
      </c>
      <c r="R131" s="19">
        <f t="shared" si="13"/>
        <v>0</v>
      </c>
      <c r="S131" s="18" t="str">
        <f>+IF(OR($N131=Listas!$A$3,$N131=Listas!$A$4,$N131=Listas!$A$5,$N131=Listas!$A$6),"N/A",IF(AND((DAYS360(C131,$C$3))&gt;1800,(DAYS360(C131,$C$3))&lt;=3600),"SI","NO"))</f>
        <v>NO</v>
      </c>
      <c r="T131" s="19">
        <f t="shared" si="14"/>
        <v>0</v>
      </c>
      <c r="U131" s="18" t="str">
        <f>+IF(OR($N131=Listas!$A$3,$N131=Listas!$A$4,$N131=Listas!$A$5,$N131=Listas!$A$6),"N/A",IF((DAYS360(C131,$C$3))&gt;3600,"SI","NO"))</f>
        <v>SI</v>
      </c>
      <c r="V131" s="20">
        <f t="shared" si="15"/>
        <v>0.21132439384930549</v>
      </c>
      <c r="W131" s="21">
        <f>+IF(OR($N131=Listas!$A$3,$N131=Listas!$A$4,$N131=Listas!$A$5,$N131=Listas!$A$6),"",P131+R131+T131+V131)</f>
        <v>0.21132439384930549</v>
      </c>
      <c r="X131" s="22"/>
      <c r="Y131" s="19">
        <f t="shared" si="16"/>
        <v>0</v>
      </c>
      <c r="Z131" s="21">
        <f>+IF(OR($N131=Listas!$A$3,$N131=Listas!$A$4,$N131=Listas!$A$5,$N131=Listas!$A$6),"",Y131)</f>
        <v>0</v>
      </c>
      <c r="AA131" s="22"/>
      <c r="AB131" s="23">
        <f>+IF(OR($N131=Listas!$A$3,$N131=Listas!$A$4,$N131=Listas!$A$5,$N131=Listas!$A$6),"",IF(AND(DAYS360(C131,$C$3)&lt;=90,AA131="NO"),0,IF(AND(DAYS360(C131,$C$3)&gt;90,AA131="NO"),$AB$7,0)))</f>
        <v>0</v>
      </c>
      <c r="AC131" s="17"/>
      <c r="AD131" s="22"/>
      <c r="AE131" s="23">
        <f>+IF(OR($N131=Listas!$A$3,$N131=Listas!$A$4,$N131=Listas!$A$5,$N131=Listas!$A$6),"",IF(AND(DAYS360(C131,$C$3)&lt;=90,AD131="SI"),0,IF(AND(DAYS360(C131,$C$3)&gt;90,AD131="SI"),$AE$7,0)))</f>
        <v>0</v>
      </c>
      <c r="AF131" s="17"/>
      <c r="AG131" s="24" t="str">
        <f t="shared" si="20"/>
        <v/>
      </c>
      <c r="AH131" s="22"/>
      <c r="AI131" s="23">
        <f>+IF(OR($N131=Listas!$A$3,$N131=Listas!$A$4,$N131=Listas!$A$5,$N131=Listas!$A$6),"",IF(AND(DAYS360(C131,$C$3)&lt;=90,AH131="SI"),0,IF(AND(DAYS360(C131,$C$3)&gt;90,AH131="SI"),$AI$7,0)))</f>
        <v>0</v>
      </c>
      <c r="AJ131" s="25">
        <f>+IF(OR($N131=Listas!$A$3,$N131=Listas!$A$4,$N131=Listas!$A$5,$N131=Listas!$A$6),"",AB131+AE131+AI131)</f>
        <v>0</v>
      </c>
      <c r="AK131" s="26" t="str">
        <f t="shared" si="21"/>
        <v/>
      </c>
      <c r="AL131" s="27" t="str">
        <f t="shared" si="22"/>
        <v/>
      </c>
      <c r="AM131" s="23">
        <f>+IF(OR($N131=Listas!$A$3,$N131=Listas!$A$4,$N131=Listas!$A$5,$N131=Listas!$A$6),"",IF(AND(DAYS360(C131,$C$3)&lt;=90,AL131="SI"),0,IF(AND(DAYS360(C131,$C$3)&gt;90,AL131="SI"),$AM$7,0)))</f>
        <v>0</v>
      </c>
      <c r="AN131" s="27" t="str">
        <f t="shared" si="23"/>
        <v/>
      </c>
      <c r="AO131" s="23">
        <f>+IF(OR($N131=Listas!$A$3,$N131=Listas!$A$4,$N131=Listas!$A$5,$N131=Listas!$A$6),"",IF(AND(DAYS360(C131,$C$3)&lt;=90,AN131="SI"),0,IF(AND(DAYS360(C131,$C$3)&gt;90,AN131="SI"),$AO$7,0)))</f>
        <v>0</v>
      </c>
      <c r="AP131" s="28">
        <f>+IF(OR($N131=Listas!$A$3,$N131=Listas!$A$4,$N131=Listas!$A$5,$N131=[1]Hoja2!$A$6),"",AM131+AO131)</f>
        <v>0</v>
      </c>
      <c r="AQ131" s="22"/>
      <c r="AR131" s="23">
        <f>+IF(OR($N131=Listas!$A$3,$N131=Listas!$A$4,$N131=Listas!$A$5,$N131=Listas!$A$6),"",IF(AND(DAYS360(C131,$C$3)&lt;=90,AQ131="SI"),0,IF(AND(DAYS360(C131,$C$3)&gt;90,AQ131="SI"),$AR$7,0)))</f>
        <v>0</v>
      </c>
      <c r="AS131" s="22"/>
      <c r="AT131" s="23">
        <f>+IF(OR($N131=Listas!$A$3,$N131=Listas!$A$4,$N131=Listas!$A$5,$N131=Listas!$A$6),"",IF(AND(DAYS360(C131,$C$3)&lt;=90,AS131="SI"),0,IF(AND(DAYS360(C131,$C$3)&gt;90,AS131="SI"),$AT$7,0)))</f>
        <v>0</v>
      </c>
      <c r="AU131" s="21">
        <f>+IF(OR($N131=Listas!$A$3,$N131=Listas!$A$4,$N131=Listas!$A$5,$N131=Listas!$A$6),"",AR131+AT131)</f>
        <v>0</v>
      </c>
      <c r="AV131" s="29">
        <f>+IF(OR($N131=Listas!$A$3,$N131=Listas!$A$4,$N131=Listas!$A$5,$N131=Listas!$A$6),"",W131+Z131+AJ131+AP131+AU131)</f>
        <v>0.21132439384930549</v>
      </c>
      <c r="AW131" s="30">
        <f>+IF(OR($N131=Listas!$A$3,$N131=Listas!$A$4,$N131=Listas!$A$5,$N131=Listas!$A$6),"",K131*(1-AV131))</f>
        <v>0</v>
      </c>
      <c r="AX131" s="30">
        <f>+IF(OR($N131=Listas!$A$3,$N131=Listas!$A$4,$N131=Listas!$A$5,$N131=Listas!$A$6),"",L131*(1-AV131))</f>
        <v>0</v>
      </c>
      <c r="AY131" s="31"/>
      <c r="AZ131" s="32"/>
      <c r="BA131" s="30">
        <f>+IF(OR($N131=Listas!$A$3,$N131=Listas!$A$4,$N131=Listas!$A$5,$N131=Listas!$A$6),"",IF(AV131=0,AW131,(-PV(AY131,AZ131,,AW131,0))))</f>
        <v>0</v>
      </c>
      <c r="BB131" s="30">
        <f>+IF(OR($N131=Listas!$A$3,$N131=Listas!$A$4,$N131=Listas!$A$5,$N131=Listas!$A$6),"",IF(AV131=0,AX131,(-PV(AY131,AZ131,,AX131,0))))</f>
        <v>0</v>
      </c>
      <c r="BC131" s="33">
        <f>++IF(OR($N131=Listas!$A$3,$N131=Listas!$A$4,$N131=Listas!$A$5,$N131=Listas!$A$6),"",K131-BA131)</f>
        <v>0</v>
      </c>
      <c r="BD131" s="33">
        <f>++IF(OR($N131=Listas!$A$3,$N131=Listas!$A$4,$N131=Listas!$A$5,$N131=Listas!$A$6),"",L131-BB131)</f>
        <v>0</v>
      </c>
    </row>
    <row r="132" spans="1:56" x14ac:dyDescent="0.25">
      <c r="A132" s="13"/>
      <c r="B132" s="14"/>
      <c r="C132" s="15"/>
      <c r="D132" s="16"/>
      <c r="E132" s="16"/>
      <c r="F132" s="17"/>
      <c r="G132" s="17"/>
      <c r="H132" s="65">
        <f t="shared" si="17"/>
        <v>0</v>
      </c>
      <c r="I132" s="17"/>
      <c r="J132" s="17"/>
      <c r="K132" s="42">
        <f t="shared" si="18"/>
        <v>0</v>
      </c>
      <c r="L132" s="42">
        <f t="shared" si="18"/>
        <v>0</v>
      </c>
      <c r="M132" s="42">
        <f t="shared" si="19"/>
        <v>0</v>
      </c>
      <c r="N132" s="13"/>
      <c r="O132" s="18" t="str">
        <f>+IF(OR($N132=Listas!$A$3,$N132=Listas!$A$4,$N132=Listas!$A$5,$N132=Listas!$A$6),"N/A",IF(AND((DAYS360(C132,$C$3))&gt;90,(DAYS360(C132,$C$3))&lt;360),"SI","NO"))</f>
        <v>NO</v>
      </c>
      <c r="P132" s="19">
        <f t="shared" si="12"/>
        <v>0</v>
      </c>
      <c r="Q132" s="18" t="str">
        <f>+IF(OR($N132=Listas!$A$3,$N132=Listas!$A$4,$N132=Listas!$A$5,$N132=Listas!$A$6),"N/A",IF(AND((DAYS360(C132,$C$3))&gt;=360,(DAYS360(C132,$C$3))&lt;=1800),"SI","NO"))</f>
        <v>NO</v>
      </c>
      <c r="R132" s="19">
        <f t="shared" si="13"/>
        <v>0</v>
      </c>
      <c r="S132" s="18" t="str">
        <f>+IF(OR($N132=Listas!$A$3,$N132=Listas!$A$4,$N132=Listas!$A$5,$N132=Listas!$A$6),"N/A",IF(AND((DAYS360(C132,$C$3))&gt;1800,(DAYS360(C132,$C$3))&lt;=3600),"SI","NO"))</f>
        <v>NO</v>
      </c>
      <c r="T132" s="19">
        <f t="shared" si="14"/>
        <v>0</v>
      </c>
      <c r="U132" s="18" t="str">
        <f>+IF(OR($N132=Listas!$A$3,$N132=Listas!$A$4,$N132=Listas!$A$5,$N132=Listas!$A$6),"N/A",IF((DAYS360(C132,$C$3))&gt;3600,"SI","NO"))</f>
        <v>SI</v>
      </c>
      <c r="V132" s="20">
        <f t="shared" si="15"/>
        <v>0.21132439384930549</v>
      </c>
      <c r="W132" s="21">
        <f>+IF(OR($N132=Listas!$A$3,$N132=Listas!$A$4,$N132=Listas!$A$5,$N132=Listas!$A$6),"",P132+R132+T132+V132)</f>
        <v>0.21132439384930549</v>
      </c>
      <c r="X132" s="22"/>
      <c r="Y132" s="19">
        <f t="shared" si="16"/>
        <v>0</v>
      </c>
      <c r="Z132" s="21">
        <f>+IF(OR($N132=Listas!$A$3,$N132=Listas!$A$4,$N132=Listas!$A$5,$N132=Listas!$A$6),"",Y132)</f>
        <v>0</v>
      </c>
      <c r="AA132" s="22"/>
      <c r="AB132" s="23">
        <f>+IF(OR($N132=Listas!$A$3,$N132=Listas!$A$4,$N132=Listas!$A$5,$N132=Listas!$A$6),"",IF(AND(DAYS360(C132,$C$3)&lt;=90,AA132="NO"),0,IF(AND(DAYS360(C132,$C$3)&gt;90,AA132="NO"),$AB$7,0)))</f>
        <v>0</v>
      </c>
      <c r="AC132" s="17"/>
      <c r="AD132" s="22"/>
      <c r="AE132" s="23">
        <f>+IF(OR($N132=Listas!$A$3,$N132=Listas!$A$4,$N132=Listas!$A$5,$N132=Listas!$A$6),"",IF(AND(DAYS360(C132,$C$3)&lt;=90,AD132="SI"),0,IF(AND(DAYS360(C132,$C$3)&gt;90,AD132="SI"),$AE$7,0)))</f>
        <v>0</v>
      </c>
      <c r="AF132" s="17"/>
      <c r="AG132" s="24" t="str">
        <f t="shared" si="20"/>
        <v/>
      </c>
      <c r="AH132" s="22"/>
      <c r="AI132" s="23">
        <f>+IF(OR($N132=Listas!$A$3,$N132=Listas!$A$4,$N132=Listas!$A$5,$N132=Listas!$A$6),"",IF(AND(DAYS360(C132,$C$3)&lt;=90,AH132="SI"),0,IF(AND(DAYS360(C132,$C$3)&gt;90,AH132="SI"),$AI$7,0)))</f>
        <v>0</v>
      </c>
      <c r="AJ132" s="25">
        <f>+IF(OR($N132=Listas!$A$3,$N132=Listas!$A$4,$N132=Listas!$A$5,$N132=Listas!$A$6),"",AB132+AE132+AI132)</f>
        <v>0</v>
      </c>
      <c r="AK132" s="26" t="str">
        <f t="shared" si="21"/>
        <v/>
      </c>
      <c r="AL132" s="27" t="str">
        <f t="shared" si="22"/>
        <v/>
      </c>
      <c r="AM132" s="23">
        <f>+IF(OR($N132=Listas!$A$3,$N132=Listas!$A$4,$N132=Listas!$A$5,$N132=Listas!$A$6),"",IF(AND(DAYS360(C132,$C$3)&lt;=90,AL132="SI"),0,IF(AND(DAYS360(C132,$C$3)&gt;90,AL132="SI"),$AM$7,0)))</f>
        <v>0</v>
      </c>
      <c r="AN132" s="27" t="str">
        <f t="shared" si="23"/>
        <v/>
      </c>
      <c r="AO132" s="23">
        <f>+IF(OR($N132=Listas!$A$3,$N132=Listas!$A$4,$N132=Listas!$A$5,$N132=Listas!$A$6),"",IF(AND(DAYS360(C132,$C$3)&lt;=90,AN132="SI"),0,IF(AND(DAYS360(C132,$C$3)&gt;90,AN132="SI"),$AO$7,0)))</f>
        <v>0</v>
      </c>
      <c r="AP132" s="28">
        <f>+IF(OR($N132=Listas!$A$3,$N132=Listas!$A$4,$N132=Listas!$A$5,$N132=[1]Hoja2!$A$6),"",AM132+AO132)</f>
        <v>0</v>
      </c>
      <c r="AQ132" s="22"/>
      <c r="AR132" s="23">
        <f>+IF(OR($N132=Listas!$A$3,$N132=Listas!$A$4,$N132=Listas!$A$5,$N132=Listas!$A$6),"",IF(AND(DAYS360(C132,$C$3)&lt;=90,AQ132="SI"),0,IF(AND(DAYS360(C132,$C$3)&gt;90,AQ132="SI"),$AR$7,0)))</f>
        <v>0</v>
      </c>
      <c r="AS132" s="22"/>
      <c r="AT132" s="23">
        <f>+IF(OR($N132=Listas!$A$3,$N132=Listas!$A$4,$N132=Listas!$A$5,$N132=Listas!$A$6),"",IF(AND(DAYS360(C132,$C$3)&lt;=90,AS132="SI"),0,IF(AND(DAYS360(C132,$C$3)&gt;90,AS132="SI"),$AT$7,0)))</f>
        <v>0</v>
      </c>
      <c r="AU132" s="21">
        <f>+IF(OR($N132=Listas!$A$3,$N132=Listas!$A$4,$N132=Listas!$A$5,$N132=Listas!$A$6),"",AR132+AT132)</f>
        <v>0</v>
      </c>
      <c r="AV132" s="29">
        <f>+IF(OR($N132=Listas!$A$3,$N132=Listas!$A$4,$N132=Listas!$A$5,$N132=Listas!$A$6),"",W132+Z132+AJ132+AP132+AU132)</f>
        <v>0.21132439384930549</v>
      </c>
      <c r="AW132" s="30">
        <f>+IF(OR($N132=Listas!$A$3,$N132=Listas!$A$4,$N132=Listas!$A$5,$N132=Listas!$A$6),"",K132*(1-AV132))</f>
        <v>0</v>
      </c>
      <c r="AX132" s="30">
        <f>+IF(OR($N132=Listas!$A$3,$N132=Listas!$A$4,$N132=Listas!$A$5,$N132=Listas!$A$6),"",L132*(1-AV132))</f>
        <v>0</v>
      </c>
      <c r="AY132" s="31"/>
      <c r="AZ132" s="32"/>
      <c r="BA132" s="30">
        <f>+IF(OR($N132=Listas!$A$3,$N132=Listas!$A$4,$N132=Listas!$A$5,$N132=Listas!$A$6),"",IF(AV132=0,AW132,(-PV(AY132,AZ132,,AW132,0))))</f>
        <v>0</v>
      </c>
      <c r="BB132" s="30">
        <f>+IF(OR($N132=Listas!$A$3,$N132=Listas!$A$4,$N132=Listas!$A$5,$N132=Listas!$A$6),"",IF(AV132=0,AX132,(-PV(AY132,AZ132,,AX132,0))))</f>
        <v>0</v>
      </c>
      <c r="BC132" s="33">
        <f>++IF(OR($N132=Listas!$A$3,$N132=Listas!$A$4,$N132=Listas!$A$5,$N132=Listas!$A$6),"",K132-BA132)</f>
        <v>0</v>
      </c>
      <c r="BD132" s="33">
        <f>++IF(OR($N132=Listas!$A$3,$N132=Listas!$A$4,$N132=Listas!$A$5,$N132=Listas!$A$6),"",L132-BB132)</f>
        <v>0</v>
      </c>
    </row>
    <row r="133" spans="1:56" x14ac:dyDescent="0.25">
      <c r="A133" s="13"/>
      <c r="B133" s="14"/>
      <c r="C133" s="15"/>
      <c r="D133" s="16"/>
      <c r="E133" s="16"/>
      <c r="F133" s="17"/>
      <c r="G133" s="17"/>
      <c r="H133" s="65">
        <f t="shared" si="17"/>
        <v>0</v>
      </c>
      <c r="I133" s="17"/>
      <c r="J133" s="17"/>
      <c r="K133" s="42">
        <f t="shared" si="18"/>
        <v>0</v>
      </c>
      <c r="L133" s="42">
        <f t="shared" si="18"/>
        <v>0</v>
      </c>
      <c r="M133" s="42">
        <f t="shared" si="19"/>
        <v>0</v>
      </c>
      <c r="N133" s="13"/>
      <c r="O133" s="18" t="str">
        <f>+IF(OR($N133=Listas!$A$3,$N133=Listas!$A$4,$N133=Listas!$A$5,$N133=Listas!$A$6),"N/A",IF(AND((DAYS360(C133,$C$3))&gt;90,(DAYS360(C133,$C$3))&lt;360),"SI","NO"))</f>
        <v>NO</v>
      </c>
      <c r="P133" s="19">
        <f t="shared" si="12"/>
        <v>0</v>
      </c>
      <c r="Q133" s="18" t="str">
        <f>+IF(OR($N133=Listas!$A$3,$N133=Listas!$A$4,$N133=Listas!$A$5,$N133=Listas!$A$6),"N/A",IF(AND((DAYS360(C133,$C$3))&gt;=360,(DAYS360(C133,$C$3))&lt;=1800),"SI","NO"))</f>
        <v>NO</v>
      </c>
      <c r="R133" s="19">
        <f t="shared" si="13"/>
        <v>0</v>
      </c>
      <c r="S133" s="18" t="str">
        <f>+IF(OR($N133=Listas!$A$3,$N133=Listas!$A$4,$N133=Listas!$A$5,$N133=Listas!$A$6),"N/A",IF(AND((DAYS360(C133,$C$3))&gt;1800,(DAYS360(C133,$C$3))&lt;=3600),"SI","NO"))</f>
        <v>NO</v>
      </c>
      <c r="T133" s="19">
        <f t="shared" si="14"/>
        <v>0</v>
      </c>
      <c r="U133" s="18" t="str">
        <f>+IF(OR($N133=Listas!$A$3,$N133=Listas!$A$4,$N133=Listas!$A$5,$N133=Listas!$A$6),"N/A",IF((DAYS360(C133,$C$3))&gt;3600,"SI","NO"))</f>
        <v>SI</v>
      </c>
      <c r="V133" s="20">
        <f t="shared" si="15"/>
        <v>0.21132439384930549</v>
      </c>
      <c r="W133" s="21">
        <f>+IF(OR($N133=Listas!$A$3,$N133=Listas!$A$4,$N133=Listas!$A$5,$N133=Listas!$A$6),"",P133+R133+T133+V133)</f>
        <v>0.21132439384930549</v>
      </c>
      <c r="X133" s="22"/>
      <c r="Y133" s="19">
        <f t="shared" si="16"/>
        <v>0</v>
      </c>
      <c r="Z133" s="21">
        <f>+IF(OR($N133=Listas!$A$3,$N133=Listas!$A$4,$N133=Listas!$A$5,$N133=Listas!$A$6),"",Y133)</f>
        <v>0</v>
      </c>
      <c r="AA133" s="22"/>
      <c r="AB133" s="23">
        <f>+IF(OR($N133=Listas!$A$3,$N133=Listas!$A$4,$N133=Listas!$A$5,$N133=Listas!$A$6),"",IF(AND(DAYS360(C133,$C$3)&lt;=90,AA133="NO"),0,IF(AND(DAYS360(C133,$C$3)&gt;90,AA133="NO"),$AB$7,0)))</f>
        <v>0</v>
      </c>
      <c r="AC133" s="17"/>
      <c r="AD133" s="22"/>
      <c r="AE133" s="23">
        <f>+IF(OR($N133=Listas!$A$3,$N133=Listas!$A$4,$N133=Listas!$A$5,$N133=Listas!$A$6),"",IF(AND(DAYS360(C133,$C$3)&lt;=90,AD133="SI"),0,IF(AND(DAYS360(C133,$C$3)&gt;90,AD133="SI"),$AE$7,0)))</f>
        <v>0</v>
      </c>
      <c r="AF133" s="17"/>
      <c r="AG133" s="24" t="str">
        <f t="shared" si="20"/>
        <v/>
      </c>
      <c r="AH133" s="22"/>
      <c r="AI133" s="23">
        <f>+IF(OR($N133=Listas!$A$3,$N133=Listas!$A$4,$N133=Listas!$A$5,$N133=Listas!$A$6),"",IF(AND(DAYS360(C133,$C$3)&lt;=90,AH133="SI"),0,IF(AND(DAYS360(C133,$C$3)&gt;90,AH133="SI"),$AI$7,0)))</f>
        <v>0</v>
      </c>
      <c r="AJ133" s="25">
        <f>+IF(OR($N133=Listas!$A$3,$N133=Listas!$A$4,$N133=Listas!$A$5,$N133=Listas!$A$6),"",AB133+AE133+AI133)</f>
        <v>0</v>
      </c>
      <c r="AK133" s="26" t="str">
        <f t="shared" si="21"/>
        <v/>
      </c>
      <c r="AL133" s="27" t="str">
        <f t="shared" si="22"/>
        <v/>
      </c>
      <c r="AM133" s="23">
        <f>+IF(OR($N133=Listas!$A$3,$N133=Listas!$A$4,$N133=Listas!$A$5,$N133=Listas!$A$6),"",IF(AND(DAYS360(C133,$C$3)&lt;=90,AL133="SI"),0,IF(AND(DAYS360(C133,$C$3)&gt;90,AL133="SI"),$AM$7,0)))</f>
        <v>0</v>
      </c>
      <c r="AN133" s="27" t="str">
        <f t="shared" si="23"/>
        <v/>
      </c>
      <c r="AO133" s="23">
        <f>+IF(OR($N133=Listas!$A$3,$N133=Listas!$A$4,$N133=Listas!$A$5,$N133=Listas!$A$6),"",IF(AND(DAYS360(C133,$C$3)&lt;=90,AN133="SI"),0,IF(AND(DAYS360(C133,$C$3)&gt;90,AN133="SI"),$AO$7,0)))</f>
        <v>0</v>
      </c>
      <c r="AP133" s="28">
        <f>+IF(OR($N133=Listas!$A$3,$N133=Listas!$A$4,$N133=Listas!$A$5,$N133=[1]Hoja2!$A$6),"",AM133+AO133)</f>
        <v>0</v>
      </c>
      <c r="AQ133" s="22"/>
      <c r="AR133" s="23">
        <f>+IF(OR($N133=Listas!$A$3,$N133=Listas!$A$4,$N133=Listas!$A$5,$N133=Listas!$A$6),"",IF(AND(DAYS360(C133,$C$3)&lt;=90,AQ133="SI"),0,IF(AND(DAYS360(C133,$C$3)&gt;90,AQ133="SI"),$AR$7,0)))</f>
        <v>0</v>
      </c>
      <c r="AS133" s="22"/>
      <c r="AT133" s="23">
        <f>+IF(OR($N133=Listas!$A$3,$N133=Listas!$A$4,$N133=Listas!$A$5,$N133=Listas!$A$6),"",IF(AND(DAYS360(C133,$C$3)&lt;=90,AS133="SI"),0,IF(AND(DAYS360(C133,$C$3)&gt;90,AS133="SI"),$AT$7,0)))</f>
        <v>0</v>
      </c>
      <c r="AU133" s="21">
        <f>+IF(OR($N133=Listas!$A$3,$N133=Listas!$A$4,$N133=Listas!$A$5,$N133=Listas!$A$6),"",AR133+AT133)</f>
        <v>0</v>
      </c>
      <c r="AV133" s="29">
        <f>+IF(OR($N133=Listas!$A$3,$N133=Listas!$A$4,$N133=Listas!$A$5,$N133=Listas!$A$6),"",W133+Z133+AJ133+AP133+AU133)</f>
        <v>0.21132439384930549</v>
      </c>
      <c r="AW133" s="30">
        <f>+IF(OR($N133=Listas!$A$3,$N133=Listas!$A$4,$N133=Listas!$A$5,$N133=Listas!$A$6),"",K133*(1-AV133))</f>
        <v>0</v>
      </c>
      <c r="AX133" s="30">
        <f>+IF(OR($N133=Listas!$A$3,$N133=Listas!$A$4,$N133=Listas!$A$5,$N133=Listas!$A$6),"",L133*(1-AV133))</f>
        <v>0</v>
      </c>
      <c r="AY133" s="31"/>
      <c r="AZ133" s="32"/>
      <c r="BA133" s="30">
        <f>+IF(OR($N133=Listas!$A$3,$N133=Listas!$A$4,$N133=Listas!$A$5,$N133=Listas!$A$6),"",IF(AV133=0,AW133,(-PV(AY133,AZ133,,AW133,0))))</f>
        <v>0</v>
      </c>
      <c r="BB133" s="30">
        <f>+IF(OR($N133=Listas!$A$3,$N133=Listas!$A$4,$N133=Listas!$A$5,$N133=Listas!$A$6),"",IF(AV133=0,AX133,(-PV(AY133,AZ133,,AX133,0))))</f>
        <v>0</v>
      </c>
      <c r="BC133" s="33">
        <f>++IF(OR($N133=Listas!$A$3,$N133=Listas!$A$4,$N133=Listas!$A$5,$N133=Listas!$A$6),"",K133-BA133)</f>
        <v>0</v>
      </c>
      <c r="BD133" s="33">
        <f>++IF(OR($N133=Listas!$A$3,$N133=Listas!$A$4,$N133=Listas!$A$5,$N133=Listas!$A$6),"",L133-BB133)</f>
        <v>0</v>
      </c>
    </row>
    <row r="134" spans="1:56" x14ac:dyDescent="0.25">
      <c r="A134" s="13"/>
      <c r="B134" s="14"/>
      <c r="C134" s="15"/>
      <c r="D134" s="16"/>
      <c r="E134" s="16"/>
      <c r="F134" s="17"/>
      <c r="G134" s="17"/>
      <c r="H134" s="65">
        <f t="shared" si="17"/>
        <v>0</v>
      </c>
      <c r="I134" s="17"/>
      <c r="J134" s="17"/>
      <c r="K134" s="42">
        <f t="shared" si="18"/>
        <v>0</v>
      </c>
      <c r="L134" s="42">
        <f t="shared" si="18"/>
        <v>0</v>
      </c>
      <c r="M134" s="42">
        <f t="shared" si="19"/>
        <v>0</v>
      </c>
      <c r="N134" s="13"/>
      <c r="O134" s="18" t="str">
        <f>+IF(OR($N134=Listas!$A$3,$N134=Listas!$A$4,$N134=Listas!$A$5,$N134=Listas!$A$6),"N/A",IF(AND((DAYS360(C134,$C$3))&gt;90,(DAYS360(C134,$C$3))&lt;360),"SI","NO"))</f>
        <v>NO</v>
      </c>
      <c r="P134" s="19">
        <f t="shared" si="12"/>
        <v>0</v>
      </c>
      <c r="Q134" s="18" t="str">
        <f>+IF(OR($N134=Listas!$A$3,$N134=Listas!$A$4,$N134=Listas!$A$5,$N134=Listas!$A$6),"N/A",IF(AND((DAYS360(C134,$C$3))&gt;=360,(DAYS360(C134,$C$3))&lt;=1800),"SI","NO"))</f>
        <v>NO</v>
      </c>
      <c r="R134" s="19">
        <f t="shared" si="13"/>
        <v>0</v>
      </c>
      <c r="S134" s="18" t="str">
        <f>+IF(OR($N134=Listas!$A$3,$N134=Listas!$A$4,$N134=Listas!$A$5,$N134=Listas!$A$6),"N/A",IF(AND((DAYS360(C134,$C$3))&gt;1800,(DAYS360(C134,$C$3))&lt;=3600),"SI","NO"))</f>
        <v>NO</v>
      </c>
      <c r="T134" s="19">
        <f t="shared" si="14"/>
        <v>0</v>
      </c>
      <c r="U134" s="18" t="str">
        <f>+IF(OR($N134=Listas!$A$3,$N134=Listas!$A$4,$N134=Listas!$A$5,$N134=Listas!$A$6),"N/A",IF((DAYS360(C134,$C$3))&gt;3600,"SI","NO"))</f>
        <v>SI</v>
      </c>
      <c r="V134" s="20">
        <f t="shared" si="15"/>
        <v>0.21132439384930549</v>
      </c>
      <c r="W134" s="21">
        <f>+IF(OR($N134=Listas!$A$3,$N134=Listas!$A$4,$N134=Listas!$A$5,$N134=Listas!$A$6),"",P134+R134+T134+V134)</f>
        <v>0.21132439384930549</v>
      </c>
      <c r="X134" s="22"/>
      <c r="Y134" s="19">
        <f t="shared" si="16"/>
        <v>0</v>
      </c>
      <c r="Z134" s="21">
        <f>+IF(OR($N134=Listas!$A$3,$N134=Listas!$A$4,$N134=Listas!$A$5,$N134=Listas!$A$6),"",Y134)</f>
        <v>0</v>
      </c>
      <c r="AA134" s="22"/>
      <c r="AB134" s="23">
        <f>+IF(OR($N134=Listas!$A$3,$N134=Listas!$A$4,$N134=Listas!$A$5,$N134=Listas!$A$6),"",IF(AND(DAYS360(C134,$C$3)&lt;=90,AA134="NO"),0,IF(AND(DAYS360(C134,$C$3)&gt;90,AA134="NO"),$AB$7,0)))</f>
        <v>0</v>
      </c>
      <c r="AC134" s="17"/>
      <c r="AD134" s="22"/>
      <c r="AE134" s="23">
        <f>+IF(OR($N134=Listas!$A$3,$N134=Listas!$A$4,$N134=Listas!$A$5,$N134=Listas!$A$6),"",IF(AND(DAYS360(C134,$C$3)&lt;=90,AD134="SI"),0,IF(AND(DAYS360(C134,$C$3)&gt;90,AD134="SI"),$AE$7,0)))</f>
        <v>0</v>
      </c>
      <c r="AF134" s="17"/>
      <c r="AG134" s="24" t="str">
        <f t="shared" si="20"/>
        <v/>
      </c>
      <c r="AH134" s="22"/>
      <c r="AI134" s="23">
        <f>+IF(OR($N134=Listas!$A$3,$N134=Listas!$A$4,$N134=Listas!$A$5,$N134=Listas!$A$6),"",IF(AND(DAYS360(C134,$C$3)&lt;=90,AH134="SI"),0,IF(AND(DAYS360(C134,$C$3)&gt;90,AH134="SI"),$AI$7,0)))</f>
        <v>0</v>
      </c>
      <c r="AJ134" s="25">
        <f>+IF(OR($N134=Listas!$A$3,$N134=Listas!$A$4,$N134=Listas!$A$5,$N134=Listas!$A$6),"",AB134+AE134+AI134)</f>
        <v>0</v>
      </c>
      <c r="AK134" s="26" t="str">
        <f t="shared" si="21"/>
        <v/>
      </c>
      <c r="AL134" s="27" t="str">
        <f t="shared" si="22"/>
        <v/>
      </c>
      <c r="AM134" s="23">
        <f>+IF(OR($N134=Listas!$A$3,$N134=Listas!$A$4,$N134=Listas!$A$5,$N134=Listas!$A$6),"",IF(AND(DAYS360(C134,$C$3)&lt;=90,AL134="SI"),0,IF(AND(DAYS360(C134,$C$3)&gt;90,AL134="SI"),$AM$7,0)))</f>
        <v>0</v>
      </c>
      <c r="AN134" s="27" t="str">
        <f t="shared" si="23"/>
        <v/>
      </c>
      <c r="AO134" s="23">
        <f>+IF(OR($N134=Listas!$A$3,$N134=Listas!$A$4,$N134=Listas!$A$5,$N134=Listas!$A$6),"",IF(AND(DAYS360(C134,$C$3)&lt;=90,AN134="SI"),0,IF(AND(DAYS360(C134,$C$3)&gt;90,AN134="SI"),$AO$7,0)))</f>
        <v>0</v>
      </c>
      <c r="AP134" s="28">
        <f>+IF(OR($N134=Listas!$A$3,$N134=Listas!$A$4,$N134=Listas!$A$5,$N134=[1]Hoja2!$A$6),"",AM134+AO134)</f>
        <v>0</v>
      </c>
      <c r="AQ134" s="22"/>
      <c r="AR134" s="23">
        <f>+IF(OR($N134=Listas!$A$3,$N134=Listas!$A$4,$N134=Listas!$A$5,$N134=Listas!$A$6),"",IF(AND(DAYS360(C134,$C$3)&lt;=90,AQ134="SI"),0,IF(AND(DAYS360(C134,$C$3)&gt;90,AQ134="SI"),$AR$7,0)))</f>
        <v>0</v>
      </c>
      <c r="AS134" s="22"/>
      <c r="AT134" s="23">
        <f>+IF(OR($N134=Listas!$A$3,$N134=Listas!$A$4,$N134=Listas!$A$5,$N134=Listas!$A$6),"",IF(AND(DAYS360(C134,$C$3)&lt;=90,AS134="SI"),0,IF(AND(DAYS360(C134,$C$3)&gt;90,AS134="SI"),$AT$7,0)))</f>
        <v>0</v>
      </c>
      <c r="AU134" s="21">
        <f>+IF(OR($N134=Listas!$A$3,$N134=Listas!$A$4,$N134=Listas!$A$5,$N134=Listas!$A$6),"",AR134+AT134)</f>
        <v>0</v>
      </c>
      <c r="AV134" s="29">
        <f>+IF(OR($N134=Listas!$A$3,$N134=Listas!$A$4,$N134=Listas!$A$5,$N134=Listas!$A$6),"",W134+Z134+AJ134+AP134+AU134)</f>
        <v>0.21132439384930549</v>
      </c>
      <c r="AW134" s="30">
        <f>+IF(OR($N134=Listas!$A$3,$N134=Listas!$A$4,$N134=Listas!$A$5,$N134=Listas!$A$6),"",K134*(1-AV134))</f>
        <v>0</v>
      </c>
      <c r="AX134" s="30">
        <f>+IF(OR($N134=Listas!$A$3,$N134=Listas!$A$4,$N134=Listas!$A$5,$N134=Listas!$A$6),"",L134*(1-AV134))</f>
        <v>0</v>
      </c>
      <c r="AY134" s="31"/>
      <c r="AZ134" s="32"/>
      <c r="BA134" s="30">
        <f>+IF(OR($N134=Listas!$A$3,$N134=Listas!$A$4,$N134=Listas!$A$5,$N134=Listas!$A$6),"",IF(AV134=0,AW134,(-PV(AY134,AZ134,,AW134,0))))</f>
        <v>0</v>
      </c>
      <c r="BB134" s="30">
        <f>+IF(OR($N134=Listas!$A$3,$N134=Listas!$A$4,$N134=Listas!$A$5,$N134=Listas!$A$6),"",IF(AV134=0,AX134,(-PV(AY134,AZ134,,AX134,0))))</f>
        <v>0</v>
      </c>
      <c r="BC134" s="33">
        <f>++IF(OR($N134=Listas!$A$3,$N134=Listas!$A$4,$N134=Listas!$A$5,$N134=Listas!$A$6),"",K134-BA134)</f>
        <v>0</v>
      </c>
      <c r="BD134" s="33">
        <f>++IF(OR($N134=Listas!$A$3,$N134=Listas!$A$4,$N134=Listas!$A$5,$N134=Listas!$A$6),"",L134-BB134)</f>
        <v>0</v>
      </c>
    </row>
    <row r="135" spans="1:56" x14ac:dyDescent="0.25">
      <c r="A135" s="13"/>
      <c r="B135" s="14"/>
      <c r="C135" s="15"/>
      <c r="D135" s="16"/>
      <c r="E135" s="16"/>
      <c r="F135" s="17"/>
      <c r="G135" s="17"/>
      <c r="H135" s="65">
        <f t="shared" si="17"/>
        <v>0</v>
      </c>
      <c r="I135" s="17"/>
      <c r="J135" s="17"/>
      <c r="K135" s="42">
        <f t="shared" si="18"/>
        <v>0</v>
      </c>
      <c r="L135" s="42">
        <f t="shared" si="18"/>
        <v>0</v>
      </c>
      <c r="M135" s="42">
        <f t="shared" si="19"/>
        <v>0</v>
      </c>
      <c r="N135" s="13"/>
      <c r="O135" s="18" t="str">
        <f>+IF(OR($N135=Listas!$A$3,$N135=Listas!$A$4,$N135=Listas!$A$5,$N135=Listas!$A$6),"N/A",IF(AND((DAYS360(C135,$C$3))&gt;90,(DAYS360(C135,$C$3))&lt;360),"SI","NO"))</f>
        <v>NO</v>
      </c>
      <c r="P135" s="19">
        <f t="shared" si="12"/>
        <v>0</v>
      </c>
      <c r="Q135" s="18" t="str">
        <f>+IF(OR($N135=Listas!$A$3,$N135=Listas!$A$4,$N135=Listas!$A$5,$N135=Listas!$A$6),"N/A",IF(AND((DAYS360(C135,$C$3))&gt;=360,(DAYS360(C135,$C$3))&lt;=1800),"SI","NO"))</f>
        <v>NO</v>
      </c>
      <c r="R135" s="19">
        <f t="shared" si="13"/>
        <v>0</v>
      </c>
      <c r="S135" s="18" t="str">
        <f>+IF(OR($N135=Listas!$A$3,$N135=Listas!$A$4,$N135=Listas!$A$5,$N135=Listas!$A$6),"N/A",IF(AND((DAYS360(C135,$C$3))&gt;1800,(DAYS360(C135,$C$3))&lt;=3600),"SI","NO"))</f>
        <v>NO</v>
      </c>
      <c r="T135" s="19">
        <f t="shared" si="14"/>
        <v>0</v>
      </c>
      <c r="U135" s="18" t="str">
        <f>+IF(OR($N135=Listas!$A$3,$N135=Listas!$A$4,$N135=Listas!$A$5,$N135=Listas!$A$6),"N/A",IF((DAYS360(C135,$C$3))&gt;3600,"SI","NO"))</f>
        <v>SI</v>
      </c>
      <c r="V135" s="20">
        <f t="shared" si="15"/>
        <v>0.21132439384930549</v>
      </c>
      <c r="W135" s="21">
        <f>+IF(OR($N135=Listas!$A$3,$N135=Listas!$A$4,$N135=Listas!$A$5,$N135=Listas!$A$6),"",P135+R135+T135+V135)</f>
        <v>0.21132439384930549</v>
      </c>
      <c r="X135" s="22"/>
      <c r="Y135" s="19">
        <f t="shared" si="16"/>
        <v>0</v>
      </c>
      <c r="Z135" s="21">
        <f>+IF(OR($N135=Listas!$A$3,$N135=Listas!$A$4,$N135=Listas!$A$5,$N135=Listas!$A$6),"",Y135)</f>
        <v>0</v>
      </c>
      <c r="AA135" s="22"/>
      <c r="AB135" s="23">
        <f>+IF(OR($N135=Listas!$A$3,$N135=Listas!$A$4,$N135=Listas!$A$5,$N135=Listas!$A$6),"",IF(AND(DAYS360(C135,$C$3)&lt;=90,AA135="NO"),0,IF(AND(DAYS360(C135,$C$3)&gt;90,AA135="NO"),$AB$7,0)))</f>
        <v>0</v>
      </c>
      <c r="AC135" s="17"/>
      <c r="AD135" s="22"/>
      <c r="AE135" s="23">
        <f>+IF(OR($N135=Listas!$A$3,$N135=Listas!$A$4,$N135=Listas!$A$5,$N135=Listas!$A$6),"",IF(AND(DAYS360(C135,$C$3)&lt;=90,AD135="SI"),0,IF(AND(DAYS360(C135,$C$3)&gt;90,AD135="SI"),$AE$7,0)))</f>
        <v>0</v>
      </c>
      <c r="AF135" s="17"/>
      <c r="AG135" s="24" t="str">
        <f t="shared" si="20"/>
        <v/>
      </c>
      <c r="AH135" s="22"/>
      <c r="AI135" s="23">
        <f>+IF(OR($N135=Listas!$A$3,$N135=Listas!$A$4,$N135=Listas!$A$5,$N135=Listas!$A$6),"",IF(AND(DAYS360(C135,$C$3)&lt;=90,AH135="SI"),0,IF(AND(DAYS360(C135,$C$3)&gt;90,AH135="SI"),$AI$7,0)))</f>
        <v>0</v>
      </c>
      <c r="AJ135" s="25">
        <f>+IF(OR($N135=Listas!$A$3,$N135=Listas!$A$4,$N135=Listas!$A$5,$N135=Listas!$A$6),"",AB135+AE135+AI135)</f>
        <v>0</v>
      </c>
      <c r="AK135" s="26" t="str">
        <f t="shared" si="21"/>
        <v/>
      </c>
      <c r="AL135" s="27" t="str">
        <f t="shared" si="22"/>
        <v/>
      </c>
      <c r="AM135" s="23">
        <f>+IF(OR($N135=Listas!$A$3,$N135=Listas!$A$4,$N135=Listas!$A$5,$N135=Listas!$A$6),"",IF(AND(DAYS360(C135,$C$3)&lt;=90,AL135="SI"),0,IF(AND(DAYS360(C135,$C$3)&gt;90,AL135="SI"),$AM$7,0)))</f>
        <v>0</v>
      </c>
      <c r="AN135" s="27" t="str">
        <f t="shared" si="23"/>
        <v/>
      </c>
      <c r="AO135" s="23">
        <f>+IF(OR($N135=Listas!$A$3,$N135=Listas!$A$4,$N135=Listas!$A$5,$N135=Listas!$A$6),"",IF(AND(DAYS360(C135,$C$3)&lt;=90,AN135="SI"),0,IF(AND(DAYS360(C135,$C$3)&gt;90,AN135="SI"),$AO$7,0)))</f>
        <v>0</v>
      </c>
      <c r="AP135" s="28">
        <f>+IF(OR($N135=Listas!$A$3,$N135=Listas!$A$4,$N135=Listas!$A$5,$N135=[1]Hoja2!$A$6),"",AM135+AO135)</f>
        <v>0</v>
      </c>
      <c r="AQ135" s="22"/>
      <c r="AR135" s="23">
        <f>+IF(OR($N135=Listas!$A$3,$N135=Listas!$A$4,$N135=Listas!$A$5,$N135=Listas!$A$6),"",IF(AND(DAYS360(C135,$C$3)&lt;=90,AQ135="SI"),0,IF(AND(DAYS360(C135,$C$3)&gt;90,AQ135="SI"),$AR$7,0)))</f>
        <v>0</v>
      </c>
      <c r="AS135" s="22"/>
      <c r="AT135" s="23">
        <f>+IF(OR($N135=Listas!$A$3,$N135=Listas!$A$4,$N135=Listas!$A$5,$N135=Listas!$A$6),"",IF(AND(DAYS360(C135,$C$3)&lt;=90,AS135="SI"),0,IF(AND(DAYS360(C135,$C$3)&gt;90,AS135="SI"),$AT$7,0)))</f>
        <v>0</v>
      </c>
      <c r="AU135" s="21">
        <f>+IF(OR($N135=Listas!$A$3,$N135=Listas!$A$4,$N135=Listas!$A$5,$N135=Listas!$A$6),"",AR135+AT135)</f>
        <v>0</v>
      </c>
      <c r="AV135" s="29">
        <f>+IF(OR($N135=Listas!$A$3,$N135=Listas!$A$4,$N135=Listas!$A$5,$N135=Listas!$A$6),"",W135+Z135+AJ135+AP135+AU135)</f>
        <v>0.21132439384930549</v>
      </c>
      <c r="AW135" s="30">
        <f>+IF(OR($N135=Listas!$A$3,$N135=Listas!$A$4,$N135=Listas!$A$5,$N135=Listas!$A$6),"",K135*(1-AV135))</f>
        <v>0</v>
      </c>
      <c r="AX135" s="30">
        <f>+IF(OR($N135=Listas!$A$3,$N135=Listas!$A$4,$N135=Listas!$A$5,$N135=Listas!$A$6),"",L135*(1-AV135))</f>
        <v>0</v>
      </c>
      <c r="AY135" s="31"/>
      <c r="AZ135" s="32"/>
      <c r="BA135" s="30">
        <f>+IF(OR($N135=Listas!$A$3,$N135=Listas!$A$4,$N135=Listas!$A$5,$N135=Listas!$A$6),"",IF(AV135=0,AW135,(-PV(AY135,AZ135,,AW135,0))))</f>
        <v>0</v>
      </c>
      <c r="BB135" s="30">
        <f>+IF(OR($N135=Listas!$A$3,$N135=Listas!$A$4,$N135=Listas!$A$5,$N135=Listas!$A$6),"",IF(AV135=0,AX135,(-PV(AY135,AZ135,,AX135,0))))</f>
        <v>0</v>
      </c>
      <c r="BC135" s="33">
        <f>++IF(OR($N135=Listas!$A$3,$N135=Listas!$A$4,$N135=Listas!$A$5,$N135=Listas!$A$6),"",K135-BA135)</f>
        <v>0</v>
      </c>
      <c r="BD135" s="33">
        <f>++IF(OR($N135=Listas!$A$3,$N135=Listas!$A$4,$N135=Listas!$A$5,$N135=Listas!$A$6),"",L135-BB135)</f>
        <v>0</v>
      </c>
    </row>
    <row r="136" spans="1:56" x14ac:dyDescent="0.25">
      <c r="A136" s="13"/>
      <c r="B136" s="14"/>
      <c r="C136" s="15"/>
      <c r="D136" s="16"/>
      <c r="E136" s="16"/>
      <c r="F136" s="17"/>
      <c r="G136" s="17"/>
      <c r="H136" s="65">
        <f t="shared" si="17"/>
        <v>0</v>
      </c>
      <c r="I136" s="17"/>
      <c r="J136" s="17"/>
      <c r="K136" s="42">
        <f t="shared" si="18"/>
        <v>0</v>
      </c>
      <c r="L136" s="42">
        <f t="shared" si="18"/>
        <v>0</v>
      </c>
      <c r="M136" s="42">
        <f t="shared" si="19"/>
        <v>0</v>
      </c>
      <c r="N136" s="13"/>
      <c r="O136" s="18" t="str">
        <f>+IF(OR($N136=Listas!$A$3,$N136=Listas!$A$4,$N136=Listas!$A$5,$N136=Listas!$A$6),"N/A",IF(AND((DAYS360(C136,$C$3))&gt;90,(DAYS360(C136,$C$3))&lt;360),"SI","NO"))</f>
        <v>NO</v>
      </c>
      <c r="P136" s="19">
        <f t="shared" ref="P136:P199" si="24">IF((O136=$O$4),$P$7,0)</f>
        <v>0</v>
      </c>
      <c r="Q136" s="18" t="str">
        <f>+IF(OR($N136=Listas!$A$3,$N136=Listas!$A$4,$N136=Listas!$A$5,$N136=Listas!$A$6),"N/A",IF(AND((DAYS360(C136,$C$3))&gt;=360,(DAYS360(C136,$C$3))&lt;=1800),"SI","NO"))</f>
        <v>NO</v>
      </c>
      <c r="R136" s="19">
        <f t="shared" ref="R136:R199" si="25">IF((Q136=$O$4),$R$7,0)</f>
        <v>0</v>
      </c>
      <c r="S136" s="18" t="str">
        <f>+IF(OR($N136=Listas!$A$3,$N136=Listas!$A$4,$N136=Listas!$A$5,$N136=Listas!$A$6),"N/A",IF(AND((DAYS360(C136,$C$3))&gt;1800,(DAYS360(C136,$C$3))&lt;=3600),"SI","NO"))</f>
        <v>NO</v>
      </c>
      <c r="T136" s="19">
        <f t="shared" ref="T136:T199" si="26">IF((S136=$O$4),$T$7,0)</f>
        <v>0</v>
      </c>
      <c r="U136" s="18" t="str">
        <f>+IF(OR($N136=Listas!$A$3,$N136=Listas!$A$4,$N136=Listas!$A$5,$N136=Listas!$A$6),"N/A",IF((DAYS360(C136,$C$3))&gt;3600,"SI","NO"))</f>
        <v>SI</v>
      </c>
      <c r="V136" s="20">
        <f t="shared" ref="V136:V199" si="27">IF((U136=$O$4),$V$7,0)</f>
        <v>0.21132439384930549</v>
      </c>
      <c r="W136" s="21">
        <f>+IF(OR($N136=Listas!$A$3,$N136=Listas!$A$4,$N136=Listas!$A$5,$N136=Listas!$A$6),"",P136+R136+T136+V136)</f>
        <v>0.21132439384930549</v>
      </c>
      <c r="X136" s="22"/>
      <c r="Y136" s="19">
        <f t="shared" ref="Y136:Y199" si="28">IF(AND(DAYS360(C136,$C$3)&lt;=90,X136="NO"),0,IF(AND(DAYS360(C136,$C$3)&gt;90,X136="NO"),$Y$7,0))</f>
        <v>0</v>
      </c>
      <c r="Z136" s="21">
        <f>+IF(OR($N136=Listas!$A$3,$N136=Listas!$A$4,$N136=Listas!$A$5,$N136=Listas!$A$6),"",Y136)</f>
        <v>0</v>
      </c>
      <c r="AA136" s="22"/>
      <c r="AB136" s="23">
        <f>+IF(OR($N136=Listas!$A$3,$N136=Listas!$A$4,$N136=Listas!$A$5,$N136=Listas!$A$6),"",IF(AND(DAYS360(C136,$C$3)&lt;=90,AA136="NO"),0,IF(AND(DAYS360(C136,$C$3)&gt;90,AA136="NO"),$AB$7,0)))</f>
        <v>0</v>
      </c>
      <c r="AC136" s="17"/>
      <c r="AD136" s="22"/>
      <c r="AE136" s="23">
        <f>+IF(OR($N136=Listas!$A$3,$N136=Listas!$A$4,$N136=Listas!$A$5,$N136=Listas!$A$6),"",IF(AND(DAYS360(C136,$C$3)&lt;=90,AD136="SI"),0,IF(AND(DAYS360(C136,$C$3)&gt;90,AD136="SI"),$AE$7,0)))</f>
        <v>0</v>
      </c>
      <c r="AF136" s="17"/>
      <c r="AG136" s="24" t="str">
        <f t="shared" si="20"/>
        <v/>
      </c>
      <c r="AH136" s="22"/>
      <c r="AI136" s="23">
        <f>+IF(OR($N136=Listas!$A$3,$N136=Listas!$A$4,$N136=Listas!$A$5,$N136=Listas!$A$6),"",IF(AND(DAYS360(C136,$C$3)&lt;=90,AH136="SI"),0,IF(AND(DAYS360(C136,$C$3)&gt;90,AH136="SI"),$AI$7,0)))</f>
        <v>0</v>
      </c>
      <c r="AJ136" s="25">
        <f>+IF(OR($N136=Listas!$A$3,$N136=Listas!$A$4,$N136=Listas!$A$5,$N136=Listas!$A$6),"",AB136+AE136+AI136)</f>
        <v>0</v>
      </c>
      <c r="AK136" s="26" t="str">
        <f t="shared" si="21"/>
        <v/>
      </c>
      <c r="AL136" s="27" t="str">
        <f t="shared" si="22"/>
        <v/>
      </c>
      <c r="AM136" s="23">
        <f>+IF(OR($N136=Listas!$A$3,$N136=Listas!$A$4,$N136=Listas!$A$5,$N136=Listas!$A$6),"",IF(AND(DAYS360(C136,$C$3)&lt;=90,AL136="SI"),0,IF(AND(DAYS360(C136,$C$3)&gt;90,AL136="SI"),$AM$7,0)))</f>
        <v>0</v>
      </c>
      <c r="AN136" s="27" t="str">
        <f t="shared" si="23"/>
        <v/>
      </c>
      <c r="AO136" s="23">
        <f>+IF(OR($N136=Listas!$A$3,$N136=Listas!$A$4,$N136=Listas!$A$5,$N136=Listas!$A$6),"",IF(AND(DAYS360(C136,$C$3)&lt;=90,AN136="SI"),0,IF(AND(DAYS360(C136,$C$3)&gt;90,AN136="SI"),$AO$7,0)))</f>
        <v>0</v>
      </c>
      <c r="AP136" s="28">
        <f>+IF(OR($N136=Listas!$A$3,$N136=Listas!$A$4,$N136=Listas!$A$5,$N136=[1]Hoja2!$A$6),"",AM136+AO136)</f>
        <v>0</v>
      </c>
      <c r="AQ136" s="22"/>
      <c r="AR136" s="23">
        <f>+IF(OR($N136=Listas!$A$3,$N136=Listas!$A$4,$N136=Listas!$A$5,$N136=Listas!$A$6),"",IF(AND(DAYS360(C136,$C$3)&lt;=90,AQ136="SI"),0,IF(AND(DAYS360(C136,$C$3)&gt;90,AQ136="SI"),$AR$7,0)))</f>
        <v>0</v>
      </c>
      <c r="AS136" s="22"/>
      <c r="AT136" s="23">
        <f>+IF(OR($N136=Listas!$A$3,$N136=Listas!$A$4,$N136=Listas!$A$5,$N136=Listas!$A$6),"",IF(AND(DAYS360(C136,$C$3)&lt;=90,AS136="SI"),0,IF(AND(DAYS360(C136,$C$3)&gt;90,AS136="SI"),$AT$7,0)))</f>
        <v>0</v>
      </c>
      <c r="AU136" s="21">
        <f>+IF(OR($N136=Listas!$A$3,$N136=Listas!$A$4,$N136=Listas!$A$5,$N136=Listas!$A$6),"",AR136+AT136)</f>
        <v>0</v>
      </c>
      <c r="AV136" s="29">
        <f>+IF(OR($N136=Listas!$A$3,$N136=Listas!$A$4,$N136=Listas!$A$5,$N136=Listas!$A$6),"",W136+Z136+AJ136+AP136+AU136)</f>
        <v>0.21132439384930549</v>
      </c>
      <c r="AW136" s="30">
        <f>+IF(OR($N136=Listas!$A$3,$N136=Listas!$A$4,$N136=Listas!$A$5,$N136=Listas!$A$6),"",K136*(1-AV136))</f>
        <v>0</v>
      </c>
      <c r="AX136" s="30">
        <f>+IF(OR($N136=Listas!$A$3,$N136=Listas!$A$4,$N136=Listas!$A$5,$N136=Listas!$A$6),"",L136*(1-AV136))</f>
        <v>0</v>
      </c>
      <c r="AY136" s="31"/>
      <c r="AZ136" s="32"/>
      <c r="BA136" s="30">
        <f>+IF(OR($N136=Listas!$A$3,$N136=Listas!$A$4,$N136=Listas!$A$5,$N136=Listas!$A$6),"",IF(AV136=0,AW136,(-PV(AY136,AZ136,,AW136,0))))</f>
        <v>0</v>
      </c>
      <c r="BB136" s="30">
        <f>+IF(OR($N136=Listas!$A$3,$N136=Listas!$A$4,$N136=Listas!$A$5,$N136=Listas!$A$6),"",IF(AV136=0,AX136,(-PV(AY136,AZ136,,AX136,0))))</f>
        <v>0</v>
      </c>
      <c r="BC136" s="33">
        <f>++IF(OR($N136=Listas!$A$3,$N136=Listas!$A$4,$N136=Listas!$A$5,$N136=Listas!$A$6),"",K136-BA136)</f>
        <v>0</v>
      </c>
      <c r="BD136" s="33">
        <f>++IF(OR($N136=Listas!$A$3,$N136=Listas!$A$4,$N136=Listas!$A$5,$N136=Listas!$A$6),"",L136-BB136)</f>
        <v>0</v>
      </c>
    </row>
    <row r="137" spans="1:56" x14ac:dyDescent="0.25">
      <c r="A137" s="13"/>
      <c r="B137" s="14"/>
      <c r="C137" s="15"/>
      <c r="D137" s="16"/>
      <c r="E137" s="16"/>
      <c r="F137" s="17"/>
      <c r="G137" s="17"/>
      <c r="H137" s="65">
        <f t="shared" ref="H137:H200" si="29">F137+G137</f>
        <v>0</v>
      </c>
      <c r="I137" s="17"/>
      <c r="J137" s="17"/>
      <c r="K137" s="42">
        <f t="shared" ref="K137:L200" si="30">F137-I137</f>
        <v>0</v>
      </c>
      <c r="L137" s="42">
        <f t="shared" si="30"/>
        <v>0</v>
      </c>
      <c r="M137" s="42">
        <f t="shared" ref="M137:M200" si="31">K137+L137</f>
        <v>0</v>
      </c>
      <c r="N137" s="13"/>
      <c r="O137" s="18" t="str">
        <f>+IF(OR($N137=Listas!$A$3,$N137=Listas!$A$4,$N137=Listas!$A$5,$N137=Listas!$A$6),"N/A",IF(AND((DAYS360(C137,$C$3))&gt;90,(DAYS360(C137,$C$3))&lt;360),"SI","NO"))</f>
        <v>NO</v>
      </c>
      <c r="P137" s="19">
        <f t="shared" si="24"/>
        <v>0</v>
      </c>
      <c r="Q137" s="18" t="str">
        <f>+IF(OR($N137=Listas!$A$3,$N137=Listas!$A$4,$N137=Listas!$A$5,$N137=Listas!$A$6),"N/A",IF(AND((DAYS360(C137,$C$3))&gt;=360,(DAYS360(C137,$C$3))&lt;=1800),"SI","NO"))</f>
        <v>NO</v>
      </c>
      <c r="R137" s="19">
        <f t="shared" si="25"/>
        <v>0</v>
      </c>
      <c r="S137" s="18" t="str">
        <f>+IF(OR($N137=Listas!$A$3,$N137=Listas!$A$4,$N137=Listas!$A$5,$N137=Listas!$A$6),"N/A",IF(AND((DAYS360(C137,$C$3))&gt;1800,(DAYS360(C137,$C$3))&lt;=3600),"SI","NO"))</f>
        <v>NO</v>
      </c>
      <c r="T137" s="19">
        <f t="shared" si="26"/>
        <v>0</v>
      </c>
      <c r="U137" s="18" t="str">
        <f>+IF(OR($N137=Listas!$A$3,$N137=Listas!$A$4,$N137=Listas!$A$5,$N137=Listas!$A$6),"N/A",IF((DAYS360(C137,$C$3))&gt;3600,"SI","NO"))</f>
        <v>SI</v>
      </c>
      <c r="V137" s="20">
        <f t="shared" si="27"/>
        <v>0.21132439384930549</v>
      </c>
      <c r="W137" s="21">
        <f>+IF(OR($N137=Listas!$A$3,$N137=Listas!$A$4,$N137=Listas!$A$5,$N137=Listas!$A$6),"",P137+R137+T137+V137)</f>
        <v>0.21132439384930549</v>
      </c>
      <c r="X137" s="22"/>
      <c r="Y137" s="19">
        <f t="shared" si="28"/>
        <v>0</v>
      </c>
      <c r="Z137" s="21">
        <f>+IF(OR($N137=Listas!$A$3,$N137=Listas!$A$4,$N137=Listas!$A$5,$N137=Listas!$A$6),"",Y137)</f>
        <v>0</v>
      </c>
      <c r="AA137" s="22"/>
      <c r="AB137" s="23">
        <f>+IF(OR($N137=Listas!$A$3,$N137=Listas!$A$4,$N137=Listas!$A$5,$N137=Listas!$A$6),"",IF(AND(DAYS360(C137,$C$3)&lt;=90,AA137="NO"),0,IF(AND(DAYS360(C137,$C$3)&gt;90,AA137="NO"),$AB$7,0)))</f>
        <v>0</v>
      </c>
      <c r="AC137" s="17"/>
      <c r="AD137" s="22"/>
      <c r="AE137" s="23">
        <f>+IF(OR($N137=Listas!$A$3,$N137=Listas!$A$4,$N137=Listas!$A$5,$N137=Listas!$A$6),"",IF(AND(DAYS360(C137,$C$3)&lt;=90,AD137="SI"),0,IF(AND(DAYS360(C137,$C$3)&gt;90,AD137="SI"),$AE$7,0)))</f>
        <v>0</v>
      </c>
      <c r="AF137" s="17"/>
      <c r="AG137" s="24" t="str">
        <f t="shared" ref="AG137:AG200" si="32">IFERROR((AF137/AC137),"")</f>
        <v/>
      </c>
      <c r="AH137" s="22"/>
      <c r="AI137" s="23">
        <f>+IF(OR($N137=Listas!$A$3,$N137=Listas!$A$4,$N137=Listas!$A$5,$N137=Listas!$A$6),"",IF(AND(DAYS360(C137,$C$3)&lt;=90,AH137="SI"),0,IF(AND(DAYS360(C137,$C$3)&gt;90,AH137="SI"),$AI$7,0)))</f>
        <v>0</v>
      </c>
      <c r="AJ137" s="25">
        <f>+IF(OR($N137=Listas!$A$3,$N137=Listas!$A$4,$N137=Listas!$A$5,$N137=Listas!$A$6),"",AB137+AE137+AI137)</f>
        <v>0</v>
      </c>
      <c r="AK137" s="26" t="str">
        <f t="shared" ref="AK137:AK200" si="33">+IFERROR(((I137/F137)),"")</f>
        <v/>
      </c>
      <c r="AL137" s="27" t="str">
        <f t="shared" ref="AL137:AL200" si="34">+IF(AK137&lt;=50%,"SI",IF(AK137="","","NO"))</f>
        <v/>
      </c>
      <c r="AM137" s="23">
        <f>+IF(OR($N137=Listas!$A$3,$N137=Listas!$A$4,$N137=Listas!$A$5,$N137=Listas!$A$6),"",IF(AND(DAYS360(C137,$C$3)&lt;=90,AL137="SI"),0,IF(AND(DAYS360(C137,$C$3)&gt;90,AL137="SI"),$AM$7,0)))</f>
        <v>0</v>
      </c>
      <c r="AN137" s="27" t="str">
        <f t="shared" ref="AN137:AN200" si="35">+IF(AL137="SI","NO",IF(AL137="","","SI"))</f>
        <v/>
      </c>
      <c r="AO137" s="23">
        <f>+IF(OR($N137=Listas!$A$3,$N137=Listas!$A$4,$N137=Listas!$A$5,$N137=Listas!$A$6),"",IF(AND(DAYS360(C137,$C$3)&lt;=90,AN137="SI"),0,IF(AND(DAYS360(C137,$C$3)&gt;90,AN137="SI"),$AO$7,0)))</f>
        <v>0</v>
      </c>
      <c r="AP137" s="28">
        <f>+IF(OR($N137=Listas!$A$3,$N137=Listas!$A$4,$N137=Listas!$A$5,$N137=[1]Hoja2!$A$6),"",AM137+AO137)</f>
        <v>0</v>
      </c>
      <c r="AQ137" s="22"/>
      <c r="AR137" s="23">
        <f>+IF(OR($N137=Listas!$A$3,$N137=Listas!$A$4,$N137=Listas!$A$5,$N137=Listas!$A$6),"",IF(AND(DAYS360(C137,$C$3)&lt;=90,AQ137="SI"),0,IF(AND(DAYS360(C137,$C$3)&gt;90,AQ137="SI"),$AR$7,0)))</f>
        <v>0</v>
      </c>
      <c r="AS137" s="22"/>
      <c r="AT137" s="23">
        <f>+IF(OR($N137=Listas!$A$3,$N137=Listas!$A$4,$N137=Listas!$A$5,$N137=Listas!$A$6),"",IF(AND(DAYS360(C137,$C$3)&lt;=90,AS137="SI"),0,IF(AND(DAYS360(C137,$C$3)&gt;90,AS137="SI"),$AT$7,0)))</f>
        <v>0</v>
      </c>
      <c r="AU137" s="21">
        <f>+IF(OR($N137=Listas!$A$3,$N137=Listas!$A$4,$N137=Listas!$A$5,$N137=Listas!$A$6),"",AR137+AT137)</f>
        <v>0</v>
      </c>
      <c r="AV137" s="29">
        <f>+IF(OR($N137=Listas!$A$3,$N137=Listas!$A$4,$N137=Listas!$A$5,$N137=Listas!$A$6),"",W137+Z137+AJ137+AP137+AU137)</f>
        <v>0.21132439384930549</v>
      </c>
      <c r="AW137" s="30">
        <f>+IF(OR($N137=Listas!$A$3,$N137=Listas!$A$4,$N137=Listas!$A$5,$N137=Listas!$A$6),"",K137*(1-AV137))</f>
        <v>0</v>
      </c>
      <c r="AX137" s="30">
        <f>+IF(OR($N137=Listas!$A$3,$N137=Listas!$A$4,$N137=Listas!$A$5,$N137=Listas!$A$6),"",L137*(1-AV137))</f>
        <v>0</v>
      </c>
      <c r="AY137" s="31"/>
      <c r="AZ137" s="32"/>
      <c r="BA137" s="30">
        <f>+IF(OR($N137=Listas!$A$3,$N137=Listas!$A$4,$N137=Listas!$A$5,$N137=Listas!$A$6),"",IF(AV137=0,AW137,(-PV(AY137,AZ137,,AW137,0))))</f>
        <v>0</v>
      </c>
      <c r="BB137" s="30">
        <f>+IF(OR($N137=Listas!$A$3,$N137=Listas!$A$4,$N137=Listas!$A$5,$N137=Listas!$A$6),"",IF(AV137=0,AX137,(-PV(AY137,AZ137,,AX137,0))))</f>
        <v>0</v>
      </c>
      <c r="BC137" s="33">
        <f>++IF(OR($N137=Listas!$A$3,$N137=Listas!$A$4,$N137=Listas!$A$5,$N137=Listas!$A$6),"",K137-BA137)</f>
        <v>0</v>
      </c>
      <c r="BD137" s="33">
        <f>++IF(OR($N137=Listas!$A$3,$N137=Listas!$A$4,$N137=Listas!$A$5,$N137=Listas!$A$6),"",L137-BB137)</f>
        <v>0</v>
      </c>
    </row>
    <row r="138" spans="1:56" x14ac:dyDescent="0.25">
      <c r="A138" s="13"/>
      <c r="B138" s="14"/>
      <c r="C138" s="15"/>
      <c r="D138" s="16"/>
      <c r="E138" s="16"/>
      <c r="F138" s="17"/>
      <c r="G138" s="17"/>
      <c r="H138" s="65">
        <f t="shared" si="29"/>
        <v>0</v>
      </c>
      <c r="I138" s="17"/>
      <c r="J138" s="17"/>
      <c r="K138" s="42">
        <f t="shared" si="30"/>
        <v>0</v>
      </c>
      <c r="L138" s="42">
        <f t="shared" si="30"/>
        <v>0</v>
      </c>
      <c r="M138" s="42">
        <f t="shared" si="31"/>
        <v>0</v>
      </c>
      <c r="N138" s="13"/>
      <c r="O138" s="18" t="str">
        <f>+IF(OR($N138=Listas!$A$3,$N138=Listas!$A$4,$N138=Listas!$A$5,$N138=Listas!$A$6),"N/A",IF(AND((DAYS360(C138,$C$3))&gt;90,(DAYS360(C138,$C$3))&lt;360),"SI","NO"))</f>
        <v>NO</v>
      </c>
      <c r="P138" s="19">
        <f t="shared" si="24"/>
        <v>0</v>
      </c>
      <c r="Q138" s="18" t="str">
        <f>+IF(OR($N138=Listas!$A$3,$N138=Listas!$A$4,$N138=Listas!$A$5,$N138=Listas!$A$6),"N/A",IF(AND((DAYS360(C138,$C$3))&gt;=360,(DAYS360(C138,$C$3))&lt;=1800),"SI","NO"))</f>
        <v>NO</v>
      </c>
      <c r="R138" s="19">
        <f t="shared" si="25"/>
        <v>0</v>
      </c>
      <c r="S138" s="18" t="str">
        <f>+IF(OR($N138=Listas!$A$3,$N138=Listas!$A$4,$N138=Listas!$A$5,$N138=Listas!$A$6),"N/A",IF(AND((DAYS360(C138,$C$3))&gt;1800,(DAYS360(C138,$C$3))&lt;=3600),"SI","NO"))</f>
        <v>NO</v>
      </c>
      <c r="T138" s="19">
        <f t="shared" si="26"/>
        <v>0</v>
      </c>
      <c r="U138" s="18" t="str">
        <f>+IF(OR($N138=Listas!$A$3,$N138=Listas!$A$4,$N138=Listas!$A$5,$N138=Listas!$A$6),"N/A",IF((DAYS360(C138,$C$3))&gt;3600,"SI","NO"))</f>
        <v>SI</v>
      </c>
      <c r="V138" s="20">
        <f t="shared" si="27"/>
        <v>0.21132439384930549</v>
      </c>
      <c r="W138" s="21">
        <f>+IF(OR($N138=Listas!$A$3,$N138=Listas!$A$4,$N138=Listas!$A$5,$N138=Listas!$A$6),"",P138+R138+T138+V138)</f>
        <v>0.21132439384930549</v>
      </c>
      <c r="X138" s="22"/>
      <c r="Y138" s="19">
        <f t="shared" si="28"/>
        <v>0</v>
      </c>
      <c r="Z138" s="21">
        <f>+IF(OR($N138=Listas!$A$3,$N138=Listas!$A$4,$N138=Listas!$A$5,$N138=Listas!$A$6),"",Y138)</f>
        <v>0</v>
      </c>
      <c r="AA138" s="22"/>
      <c r="AB138" s="23">
        <f>+IF(OR($N138=Listas!$A$3,$N138=Listas!$A$4,$N138=Listas!$A$5,$N138=Listas!$A$6),"",IF(AND(DAYS360(C138,$C$3)&lt;=90,AA138="NO"),0,IF(AND(DAYS360(C138,$C$3)&gt;90,AA138="NO"),$AB$7,0)))</f>
        <v>0</v>
      </c>
      <c r="AC138" s="17"/>
      <c r="AD138" s="22"/>
      <c r="AE138" s="23">
        <f>+IF(OR($N138=Listas!$A$3,$N138=Listas!$A$4,$N138=Listas!$A$5,$N138=Listas!$A$6),"",IF(AND(DAYS360(C138,$C$3)&lt;=90,AD138="SI"),0,IF(AND(DAYS360(C138,$C$3)&gt;90,AD138="SI"),$AE$7,0)))</f>
        <v>0</v>
      </c>
      <c r="AF138" s="17"/>
      <c r="AG138" s="24" t="str">
        <f t="shared" si="32"/>
        <v/>
      </c>
      <c r="AH138" s="22"/>
      <c r="AI138" s="23">
        <f>+IF(OR($N138=Listas!$A$3,$N138=Listas!$A$4,$N138=Listas!$A$5,$N138=Listas!$A$6),"",IF(AND(DAYS360(C138,$C$3)&lt;=90,AH138="SI"),0,IF(AND(DAYS360(C138,$C$3)&gt;90,AH138="SI"),$AI$7,0)))</f>
        <v>0</v>
      </c>
      <c r="AJ138" s="25">
        <f>+IF(OR($N138=Listas!$A$3,$N138=Listas!$A$4,$N138=Listas!$A$5,$N138=Listas!$A$6),"",AB138+AE138+AI138)</f>
        <v>0</v>
      </c>
      <c r="AK138" s="26" t="str">
        <f t="shared" si="33"/>
        <v/>
      </c>
      <c r="AL138" s="27" t="str">
        <f t="shared" si="34"/>
        <v/>
      </c>
      <c r="AM138" s="23">
        <f>+IF(OR($N138=Listas!$A$3,$N138=Listas!$A$4,$N138=Listas!$A$5,$N138=Listas!$A$6),"",IF(AND(DAYS360(C138,$C$3)&lt;=90,AL138="SI"),0,IF(AND(DAYS360(C138,$C$3)&gt;90,AL138="SI"),$AM$7,0)))</f>
        <v>0</v>
      </c>
      <c r="AN138" s="27" t="str">
        <f t="shared" si="35"/>
        <v/>
      </c>
      <c r="AO138" s="23">
        <f>+IF(OR($N138=Listas!$A$3,$N138=Listas!$A$4,$N138=Listas!$A$5,$N138=Listas!$A$6),"",IF(AND(DAYS360(C138,$C$3)&lt;=90,AN138="SI"),0,IF(AND(DAYS360(C138,$C$3)&gt;90,AN138="SI"),$AO$7,0)))</f>
        <v>0</v>
      </c>
      <c r="AP138" s="28">
        <f>+IF(OR($N138=Listas!$A$3,$N138=Listas!$A$4,$N138=Listas!$A$5,$N138=[1]Hoja2!$A$6),"",AM138+AO138)</f>
        <v>0</v>
      </c>
      <c r="AQ138" s="22"/>
      <c r="AR138" s="23">
        <f>+IF(OR($N138=Listas!$A$3,$N138=Listas!$A$4,$N138=Listas!$A$5,$N138=Listas!$A$6),"",IF(AND(DAYS360(C138,$C$3)&lt;=90,AQ138="SI"),0,IF(AND(DAYS360(C138,$C$3)&gt;90,AQ138="SI"),$AR$7,0)))</f>
        <v>0</v>
      </c>
      <c r="AS138" s="22"/>
      <c r="AT138" s="23">
        <f>+IF(OR($N138=Listas!$A$3,$N138=Listas!$A$4,$N138=Listas!$A$5,$N138=Listas!$A$6),"",IF(AND(DAYS360(C138,$C$3)&lt;=90,AS138="SI"),0,IF(AND(DAYS360(C138,$C$3)&gt;90,AS138="SI"),$AT$7,0)))</f>
        <v>0</v>
      </c>
      <c r="AU138" s="21">
        <f>+IF(OR($N138=Listas!$A$3,$N138=Listas!$A$4,$N138=Listas!$A$5,$N138=Listas!$A$6),"",AR138+AT138)</f>
        <v>0</v>
      </c>
      <c r="AV138" s="29">
        <f>+IF(OR($N138=Listas!$A$3,$N138=Listas!$A$4,$N138=Listas!$A$5,$N138=Listas!$A$6),"",W138+Z138+AJ138+AP138+AU138)</f>
        <v>0.21132439384930549</v>
      </c>
      <c r="AW138" s="30">
        <f>+IF(OR($N138=Listas!$A$3,$N138=Listas!$A$4,$N138=Listas!$A$5,$N138=Listas!$A$6),"",K138*(1-AV138))</f>
        <v>0</v>
      </c>
      <c r="AX138" s="30">
        <f>+IF(OR($N138=Listas!$A$3,$N138=Listas!$A$4,$N138=Listas!$A$5,$N138=Listas!$A$6),"",L138*(1-AV138))</f>
        <v>0</v>
      </c>
      <c r="AY138" s="31"/>
      <c r="AZ138" s="32"/>
      <c r="BA138" s="30">
        <f>+IF(OR($N138=Listas!$A$3,$N138=Listas!$A$4,$N138=Listas!$A$5,$N138=Listas!$A$6),"",IF(AV138=0,AW138,(-PV(AY138,AZ138,,AW138,0))))</f>
        <v>0</v>
      </c>
      <c r="BB138" s="30">
        <f>+IF(OR($N138=Listas!$A$3,$N138=Listas!$A$4,$N138=Listas!$A$5,$N138=Listas!$A$6),"",IF(AV138=0,AX138,(-PV(AY138,AZ138,,AX138,0))))</f>
        <v>0</v>
      </c>
      <c r="BC138" s="33">
        <f>++IF(OR($N138=Listas!$A$3,$N138=Listas!$A$4,$N138=Listas!$A$5,$N138=Listas!$A$6),"",K138-BA138)</f>
        <v>0</v>
      </c>
      <c r="BD138" s="33">
        <f>++IF(OR($N138=Listas!$A$3,$N138=Listas!$A$4,$N138=Listas!$A$5,$N138=Listas!$A$6),"",L138-BB138)</f>
        <v>0</v>
      </c>
    </row>
    <row r="139" spans="1:56" x14ac:dyDescent="0.25">
      <c r="A139" s="13"/>
      <c r="B139" s="14"/>
      <c r="C139" s="15"/>
      <c r="D139" s="16"/>
      <c r="E139" s="16"/>
      <c r="F139" s="17"/>
      <c r="G139" s="17"/>
      <c r="H139" s="65">
        <f t="shared" si="29"/>
        <v>0</v>
      </c>
      <c r="I139" s="17"/>
      <c r="J139" s="17"/>
      <c r="K139" s="42">
        <f t="shared" si="30"/>
        <v>0</v>
      </c>
      <c r="L139" s="42">
        <f t="shared" si="30"/>
        <v>0</v>
      </c>
      <c r="M139" s="42">
        <f t="shared" si="31"/>
        <v>0</v>
      </c>
      <c r="N139" s="13"/>
      <c r="O139" s="18" t="str">
        <f>+IF(OR($N139=Listas!$A$3,$N139=Listas!$A$4,$N139=Listas!$A$5,$N139=Listas!$A$6),"N/A",IF(AND((DAYS360(C139,$C$3))&gt;90,(DAYS360(C139,$C$3))&lt;360),"SI","NO"))</f>
        <v>NO</v>
      </c>
      <c r="P139" s="19">
        <f t="shared" si="24"/>
        <v>0</v>
      </c>
      <c r="Q139" s="18" t="str">
        <f>+IF(OR($N139=Listas!$A$3,$N139=Listas!$A$4,$N139=Listas!$A$5,$N139=Listas!$A$6),"N/A",IF(AND((DAYS360(C139,$C$3))&gt;=360,(DAYS360(C139,$C$3))&lt;=1800),"SI","NO"))</f>
        <v>NO</v>
      </c>
      <c r="R139" s="19">
        <f t="shared" si="25"/>
        <v>0</v>
      </c>
      <c r="S139" s="18" t="str">
        <f>+IF(OR($N139=Listas!$A$3,$N139=Listas!$A$4,$N139=Listas!$A$5,$N139=Listas!$A$6),"N/A",IF(AND((DAYS360(C139,$C$3))&gt;1800,(DAYS360(C139,$C$3))&lt;=3600),"SI","NO"))</f>
        <v>NO</v>
      </c>
      <c r="T139" s="19">
        <f t="shared" si="26"/>
        <v>0</v>
      </c>
      <c r="U139" s="18" t="str">
        <f>+IF(OR($N139=Listas!$A$3,$N139=Listas!$A$4,$N139=Listas!$A$5,$N139=Listas!$A$6),"N/A",IF((DAYS360(C139,$C$3))&gt;3600,"SI","NO"))</f>
        <v>SI</v>
      </c>
      <c r="V139" s="20">
        <f t="shared" si="27"/>
        <v>0.21132439384930549</v>
      </c>
      <c r="W139" s="21">
        <f>+IF(OR($N139=Listas!$A$3,$N139=Listas!$A$4,$N139=Listas!$A$5,$N139=Listas!$A$6),"",P139+R139+T139+V139)</f>
        <v>0.21132439384930549</v>
      </c>
      <c r="X139" s="22"/>
      <c r="Y139" s="19">
        <f t="shared" si="28"/>
        <v>0</v>
      </c>
      <c r="Z139" s="21">
        <f>+IF(OR($N139=Listas!$A$3,$N139=Listas!$A$4,$N139=Listas!$A$5,$N139=Listas!$A$6),"",Y139)</f>
        <v>0</v>
      </c>
      <c r="AA139" s="22"/>
      <c r="AB139" s="23">
        <f>+IF(OR($N139=Listas!$A$3,$N139=Listas!$A$4,$N139=Listas!$A$5,$N139=Listas!$A$6),"",IF(AND(DAYS360(C139,$C$3)&lt;=90,AA139="NO"),0,IF(AND(DAYS360(C139,$C$3)&gt;90,AA139="NO"),$AB$7,0)))</f>
        <v>0</v>
      </c>
      <c r="AC139" s="17"/>
      <c r="AD139" s="22"/>
      <c r="AE139" s="23">
        <f>+IF(OR($N139=Listas!$A$3,$N139=Listas!$A$4,$N139=Listas!$A$5,$N139=Listas!$A$6),"",IF(AND(DAYS360(C139,$C$3)&lt;=90,AD139="SI"),0,IF(AND(DAYS360(C139,$C$3)&gt;90,AD139="SI"),$AE$7,0)))</f>
        <v>0</v>
      </c>
      <c r="AF139" s="17"/>
      <c r="AG139" s="24" t="str">
        <f t="shared" si="32"/>
        <v/>
      </c>
      <c r="AH139" s="22"/>
      <c r="AI139" s="23">
        <f>+IF(OR($N139=Listas!$A$3,$N139=Listas!$A$4,$N139=Listas!$A$5,$N139=Listas!$A$6),"",IF(AND(DAYS360(C139,$C$3)&lt;=90,AH139="SI"),0,IF(AND(DAYS360(C139,$C$3)&gt;90,AH139="SI"),$AI$7,0)))</f>
        <v>0</v>
      </c>
      <c r="AJ139" s="25">
        <f>+IF(OR($N139=Listas!$A$3,$N139=Listas!$A$4,$N139=Listas!$A$5,$N139=Listas!$A$6),"",AB139+AE139+AI139)</f>
        <v>0</v>
      </c>
      <c r="AK139" s="26" t="str">
        <f t="shared" si="33"/>
        <v/>
      </c>
      <c r="AL139" s="27" t="str">
        <f t="shared" si="34"/>
        <v/>
      </c>
      <c r="AM139" s="23">
        <f>+IF(OR($N139=Listas!$A$3,$N139=Listas!$A$4,$N139=Listas!$A$5,$N139=Listas!$A$6),"",IF(AND(DAYS360(C139,$C$3)&lt;=90,AL139="SI"),0,IF(AND(DAYS360(C139,$C$3)&gt;90,AL139="SI"),$AM$7,0)))</f>
        <v>0</v>
      </c>
      <c r="AN139" s="27" t="str">
        <f t="shared" si="35"/>
        <v/>
      </c>
      <c r="AO139" s="23">
        <f>+IF(OR($N139=Listas!$A$3,$N139=Listas!$A$4,$N139=Listas!$A$5,$N139=Listas!$A$6),"",IF(AND(DAYS360(C139,$C$3)&lt;=90,AN139="SI"),0,IF(AND(DAYS360(C139,$C$3)&gt;90,AN139="SI"),$AO$7,0)))</f>
        <v>0</v>
      </c>
      <c r="AP139" s="28">
        <f>+IF(OR($N139=Listas!$A$3,$N139=Listas!$A$4,$N139=Listas!$A$5,$N139=[1]Hoja2!$A$6),"",AM139+AO139)</f>
        <v>0</v>
      </c>
      <c r="AQ139" s="22"/>
      <c r="AR139" s="23">
        <f>+IF(OR($N139=Listas!$A$3,$N139=Listas!$A$4,$N139=Listas!$A$5,$N139=Listas!$A$6),"",IF(AND(DAYS360(C139,$C$3)&lt;=90,AQ139="SI"),0,IF(AND(DAYS360(C139,$C$3)&gt;90,AQ139="SI"),$AR$7,0)))</f>
        <v>0</v>
      </c>
      <c r="AS139" s="22"/>
      <c r="AT139" s="23">
        <f>+IF(OR($N139=Listas!$A$3,$N139=Listas!$A$4,$N139=Listas!$A$5,$N139=Listas!$A$6),"",IF(AND(DAYS360(C139,$C$3)&lt;=90,AS139="SI"),0,IF(AND(DAYS360(C139,$C$3)&gt;90,AS139="SI"),$AT$7,0)))</f>
        <v>0</v>
      </c>
      <c r="AU139" s="21">
        <f>+IF(OR($N139=Listas!$A$3,$N139=Listas!$A$4,$N139=Listas!$A$5,$N139=Listas!$A$6),"",AR139+AT139)</f>
        <v>0</v>
      </c>
      <c r="AV139" s="29">
        <f>+IF(OR($N139=Listas!$A$3,$N139=Listas!$A$4,$N139=Listas!$A$5,$N139=Listas!$A$6),"",W139+Z139+AJ139+AP139+AU139)</f>
        <v>0.21132439384930549</v>
      </c>
      <c r="AW139" s="30">
        <f>+IF(OR($N139=Listas!$A$3,$N139=Listas!$A$4,$N139=Listas!$A$5,$N139=Listas!$A$6),"",K139*(1-AV139))</f>
        <v>0</v>
      </c>
      <c r="AX139" s="30">
        <f>+IF(OR($N139=Listas!$A$3,$N139=Listas!$A$4,$N139=Listas!$A$5,$N139=Listas!$A$6),"",L139*(1-AV139))</f>
        <v>0</v>
      </c>
      <c r="AY139" s="31"/>
      <c r="AZ139" s="32"/>
      <c r="BA139" s="30">
        <f>+IF(OR($N139=Listas!$A$3,$N139=Listas!$A$4,$N139=Listas!$A$5,$N139=Listas!$A$6),"",IF(AV139=0,AW139,(-PV(AY139,AZ139,,AW139,0))))</f>
        <v>0</v>
      </c>
      <c r="BB139" s="30">
        <f>+IF(OR($N139=Listas!$A$3,$N139=Listas!$A$4,$N139=Listas!$A$5,$N139=Listas!$A$6),"",IF(AV139=0,AX139,(-PV(AY139,AZ139,,AX139,0))))</f>
        <v>0</v>
      </c>
      <c r="BC139" s="33">
        <f>++IF(OR($N139=Listas!$A$3,$N139=Listas!$A$4,$N139=Listas!$A$5,$N139=Listas!$A$6),"",K139-BA139)</f>
        <v>0</v>
      </c>
      <c r="BD139" s="33">
        <f>++IF(OR($N139=Listas!$A$3,$N139=Listas!$A$4,$N139=Listas!$A$5,$N139=Listas!$A$6),"",L139-BB139)</f>
        <v>0</v>
      </c>
    </row>
    <row r="140" spans="1:56" x14ac:dyDescent="0.25">
      <c r="A140" s="13"/>
      <c r="B140" s="14"/>
      <c r="C140" s="15"/>
      <c r="D140" s="16"/>
      <c r="E140" s="16"/>
      <c r="F140" s="17"/>
      <c r="G140" s="17"/>
      <c r="H140" s="65">
        <f t="shared" si="29"/>
        <v>0</v>
      </c>
      <c r="I140" s="17"/>
      <c r="J140" s="17"/>
      <c r="K140" s="42">
        <f t="shared" si="30"/>
        <v>0</v>
      </c>
      <c r="L140" s="42">
        <f t="shared" si="30"/>
        <v>0</v>
      </c>
      <c r="M140" s="42">
        <f t="shared" si="31"/>
        <v>0</v>
      </c>
      <c r="N140" s="13"/>
      <c r="O140" s="18" t="str">
        <f>+IF(OR($N140=Listas!$A$3,$N140=Listas!$A$4,$N140=Listas!$A$5,$N140=Listas!$A$6),"N/A",IF(AND((DAYS360(C140,$C$3))&gt;90,(DAYS360(C140,$C$3))&lt;360),"SI","NO"))</f>
        <v>NO</v>
      </c>
      <c r="P140" s="19">
        <f t="shared" si="24"/>
        <v>0</v>
      </c>
      <c r="Q140" s="18" t="str">
        <f>+IF(OR($N140=Listas!$A$3,$N140=Listas!$A$4,$N140=Listas!$A$5,$N140=Listas!$A$6),"N/A",IF(AND((DAYS360(C140,$C$3))&gt;=360,(DAYS360(C140,$C$3))&lt;=1800),"SI","NO"))</f>
        <v>NO</v>
      </c>
      <c r="R140" s="19">
        <f t="shared" si="25"/>
        <v>0</v>
      </c>
      <c r="S140" s="18" t="str">
        <f>+IF(OR($N140=Listas!$A$3,$N140=Listas!$A$4,$N140=Listas!$A$5,$N140=Listas!$A$6),"N/A",IF(AND((DAYS360(C140,$C$3))&gt;1800,(DAYS360(C140,$C$3))&lt;=3600),"SI","NO"))</f>
        <v>NO</v>
      </c>
      <c r="T140" s="19">
        <f t="shared" si="26"/>
        <v>0</v>
      </c>
      <c r="U140" s="18" t="str">
        <f>+IF(OR($N140=Listas!$A$3,$N140=Listas!$A$4,$N140=Listas!$A$5,$N140=Listas!$A$6),"N/A",IF((DAYS360(C140,$C$3))&gt;3600,"SI","NO"))</f>
        <v>SI</v>
      </c>
      <c r="V140" s="20">
        <f t="shared" si="27"/>
        <v>0.21132439384930549</v>
      </c>
      <c r="W140" s="21">
        <f>+IF(OR($N140=Listas!$A$3,$N140=Listas!$A$4,$N140=Listas!$A$5,$N140=Listas!$A$6),"",P140+R140+T140+V140)</f>
        <v>0.21132439384930549</v>
      </c>
      <c r="X140" s="22"/>
      <c r="Y140" s="19">
        <f t="shared" si="28"/>
        <v>0</v>
      </c>
      <c r="Z140" s="21">
        <f>+IF(OR($N140=Listas!$A$3,$N140=Listas!$A$4,$N140=Listas!$A$5,$N140=Listas!$A$6),"",Y140)</f>
        <v>0</v>
      </c>
      <c r="AA140" s="22"/>
      <c r="AB140" s="23">
        <f>+IF(OR($N140=Listas!$A$3,$N140=Listas!$A$4,$N140=Listas!$A$5,$N140=Listas!$A$6),"",IF(AND(DAYS360(C140,$C$3)&lt;=90,AA140="NO"),0,IF(AND(DAYS360(C140,$C$3)&gt;90,AA140="NO"),$AB$7,0)))</f>
        <v>0</v>
      </c>
      <c r="AC140" s="17"/>
      <c r="AD140" s="22"/>
      <c r="AE140" s="23">
        <f>+IF(OR($N140=Listas!$A$3,$N140=Listas!$A$4,$N140=Listas!$A$5,$N140=Listas!$A$6),"",IF(AND(DAYS360(C140,$C$3)&lt;=90,AD140="SI"),0,IF(AND(DAYS360(C140,$C$3)&gt;90,AD140="SI"),$AE$7,0)))</f>
        <v>0</v>
      </c>
      <c r="AF140" s="17"/>
      <c r="AG140" s="24" t="str">
        <f t="shared" si="32"/>
        <v/>
      </c>
      <c r="AH140" s="22"/>
      <c r="AI140" s="23">
        <f>+IF(OR($N140=Listas!$A$3,$N140=Listas!$A$4,$N140=Listas!$A$5,$N140=Listas!$A$6),"",IF(AND(DAYS360(C140,$C$3)&lt;=90,AH140="SI"),0,IF(AND(DAYS360(C140,$C$3)&gt;90,AH140="SI"),$AI$7,0)))</f>
        <v>0</v>
      </c>
      <c r="AJ140" s="25">
        <f>+IF(OR($N140=Listas!$A$3,$N140=Listas!$A$4,$N140=Listas!$A$5,$N140=Listas!$A$6),"",AB140+AE140+AI140)</f>
        <v>0</v>
      </c>
      <c r="AK140" s="26" t="str">
        <f t="shared" si="33"/>
        <v/>
      </c>
      <c r="AL140" s="27" t="str">
        <f t="shared" si="34"/>
        <v/>
      </c>
      <c r="AM140" s="23">
        <f>+IF(OR($N140=Listas!$A$3,$N140=Listas!$A$4,$N140=Listas!$A$5,$N140=Listas!$A$6),"",IF(AND(DAYS360(C140,$C$3)&lt;=90,AL140="SI"),0,IF(AND(DAYS360(C140,$C$3)&gt;90,AL140="SI"),$AM$7,0)))</f>
        <v>0</v>
      </c>
      <c r="AN140" s="27" t="str">
        <f t="shared" si="35"/>
        <v/>
      </c>
      <c r="AO140" s="23">
        <f>+IF(OR($N140=Listas!$A$3,$N140=Listas!$A$4,$N140=Listas!$A$5,$N140=Listas!$A$6),"",IF(AND(DAYS360(C140,$C$3)&lt;=90,AN140="SI"),0,IF(AND(DAYS360(C140,$C$3)&gt;90,AN140="SI"),$AO$7,0)))</f>
        <v>0</v>
      </c>
      <c r="AP140" s="28">
        <f>+IF(OR($N140=Listas!$A$3,$N140=Listas!$A$4,$N140=Listas!$A$5,$N140=[1]Hoja2!$A$6),"",AM140+AO140)</f>
        <v>0</v>
      </c>
      <c r="AQ140" s="22"/>
      <c r="AR140" s="23">
        <f>+IF(OR($N140=Listas!$A$3,$N140=Listas!$A$4,$N140=Listas!$A$5,$N140=Listas!$A$6),"",IF(AND(DAYS360(C140,$C$3)&lt;=90,AQ140="SI"),0,IF(AND(DAYS360(C140,$C$3)&gt;90,AQ140="SI"),$AR$7,0)))</f>
        <v>0</v>
      </c>
      <c r="AS140" s="22"/>
      <c r="AT140" s="23">
        <f>+IF(OR($N140=Listas!$A$3,$N140=Listas!$A$4,$N140=Listas!$A$5,$N140=Listas!$A$6),"",IF(AND(DAYS360(C140,$C$3)&lt;=90,AS140="SI"),0,IF(AND(DAYS360(C140,$C$3)&gt;90,AS140="SI"),$AT$7,0)))</f>
        <v>0</v>
      </c>
      <c r="AU140" s="21">
        <f>+IF(OR($N140=Listas!$A$3,$N140=Listas!$A$4,$N140=Listas!$A$5,$N140=Listas!$A$6),"",AR140+AT140)</f>
        <v>0</v>
      </c>
      <c r="AV140" s="29">
        <f>+IF(OR($N140=Listas!$A$3,$N140=Listas!$A$4,$N140=Listas!$A$5,$N140=Listas!$A$6),"",W140+Z140+AJ140+AP140+AU140)</f>
        <v>0.21132439384930549</v>
      </c>
      <c r="AW140" s="30">
        <f>+IF(OR($N140=Listas!$A$3,$N140=Listas!$A$4,$N140=Listas!$A$5,$N140=Listas!$A$6),"",K140*(1-AV140))</f>
        <v>0</v>
      </c>
      <c r="AX140" s="30">
        <f>+IF(OR($N140=Listas!$A$3,$N140=Listas!$A$4,$N140=Listas!$A$5,$N140=Listas!$A$6),"",L140*(1-AV140))</f>
        <v>0</v>
      </c>
      <c r="AY140" s="31"/>
      <c r="AZ140" s="32"/>
      <c r="BA140" s="30">
        <f>+IF(OR($N140=Listas!$A$3,$N140=Listas!$A$4,$N140=Listas!$A$5,$N140=Listas!$A$6),"",IF(AV140=0,AW140,(-PV(AY140,AZ140,,AW140,0))))</f>
        <v>0</v>
      </c>
      <c r="BB140" s="30">
        <f>+IF(OR($N140=Listas!$A$3,$N140=Listas!$A$4,$N140=Listas!$A$5,$N140=Listas!$A$6),"",IF(AV140=0,AX140,(-PV(AY140,AZ140,,AX140,0))))</f>
        <v>0</v>
      </c>
      <c r="BC140" s="33">
        <f>++IF(OR($N140=Listas!$A$3,$N140=Listas!$A$4,$N140=Listas!$A$5,$N140=Listas!$A$6),"",K140-BA140)</f>
        <v>0</v>
      </c>
      <c r="BD140" s="33">
        <f>++IF(OR($N140=Listas!$A$3,$N140=Listas!$A$4,$N140=Listas!$A$5,$N140=Listas!$A$6),"",L140-BB140)</f>
        <v>0</v>
      </c>
    </row>
    <row r="141" spans="1:56" x14ac:dyDescent="0.25">
      <c r="A141" s="13"/>
      <c r="B141" s="14"/>
      <c r="C141" s="15"/>
      <c r="D141" s="16"/>
      <c r="E141" s="16"/>
      <c r="F141" s="17"/>
      <c r="G141" s="17"/>
      <c r="H141" s="65">
        <f t="shared" si="29"/>
        <v>0</v>
      </c>
      <c r="I141" s="17"/>
      <c r="J141" s="17"/>
      <c r="K141" s="42">
        <f t="shared" si="30"/>
        <v>0</v>
      </c>
      <c r="L141" s="42">
        <f t="shared" si="30"/>
        <v>0</v>
      </c>
      <c r="M141" s="42">
        <f t="shared" si="31"/>
        <v>0</v>
      </c>
      <c r="N141" s="13"/>
      <c r="O141" s="18" t="str">
        <f>+IF(OR($N141=Listas!$A$3,$N141=Listas!$A$4,$N141=Listas!$A$5,$N141=Listas!$A$6),"N/A",IF(AND((DAYS360(C141,$C$3))&gt;90,(DAYS360(C141,$C$3))&lt;360),"SI","NO"))</f>
        <v>NO</v>
      </c>
      <c r="P141" s="19">
        <f t="shared" si="24"/>
        <v>0</v>
      </c>
      <c r="Q141" s="18" t="str">
        <f>+IF(OR($N141=Listas!$A$3,$N141=Listas!$A$4,$N141=Listas!$A$5,$N141=Listas!$A$6),"N/A",IF(AND((DAYS360(C141,$C$3))&gt;=360,(DAYS360(C141,$C$3))&lt;=1800),"SI","NO"))</f>
        <v>NO</v>
      </c>
      <c r="R141" s="19">
        <f t="shared" si="25"/>
        <v>0</v>
      </c>
      <c r="S141" s="18" t="str">
        <f>+IF(OR($N141=Listas!$A$3,$N141=Listas!$A$4,$N141=Listas!$A$5,$N141=Listas!$A$6),"N/A",IF(AND((DAYS360(C141,$C$3))&gt;1800,(DAYS360(C141,$C$3))&lt;=3600),"SI","NO"))</f>
        <v>NO</v>
      </c>
      <c r="T141" s="19">
        <f t="shared" si="26"/>
        <v>0</v>
      </c>
      <c r="U141" s="18" t="str">
        <f>+IF(OR($N141=Listas!$A$3,$N141=Listas!$A$4,$N141=Listas!$A$5,$N141=Listas!$A$6),"N/A",IF((DAYS360(C141,$C$3))&gt;3600,"SI","NO"))</f>
        <v>SI</v>
      </c>
      <c r="V141" s="20">
        <f t="shared" si="27"/>
        <v>0.21132439384930549</v>
      </c>
      <c r="W141" s="21">
        <f>+IF(OR($N141=Listas!$A$3,$N141=Listas!$A$4,$N141=Listas!$A$5,$N141=Listas!$A$6),"",P141+R141+T141+V141)</f>
        <v>0.21132439384930549</v>
      </c>
      <c r="X141" s="22"/>
      <c r="Y141" s="19">
        <f t="shared" si="28"/>
        <v>0</v>
      </c>
      <c r="Z141" s="21">
        <f>+IF(OR($N141=Listas!$A$3,$N141=Listas!$A$4,$N141=Listas!$A$5,$N141=Listas!$A$6),"",Y141)</f>
        <v>0</v>
      </c>
      <c r="AA141" s="22"/>
      <c r="AB141" s="23">
        <f>+IF(OR($N141=Listas!$A$3,$N141=Listas!$A$4,$N141=Listas!$A$5,$N141=Listas!$A$6),"",IF(AND(DAYS360(C141,$C$3)&lt;=90,AA141="NO"),0,IF(AND(DAYS360(C141,$C$3)&gt;90,AA141="NO"),$AB$7,0)))</f>
        <v>0</v>
      </c>
      <c r="AC141" s="17"/>
      <c r="AD141" s="22"/>
      <c r="AE141" s="23">
        <f>+IF(OR($N141=Listas!$A$3,$N141=Listas!$A$4,$N141=Listas!$A$5,$N141=Listas!$A$6),"",IF(AND(DAYS360(C141,$C$3)&lt;=90,AD141="SI"),0,IF(AND(DAYS360(C141,$C$3)&gt;90,AD141="SI"),$AE$7,0)))</f>
        <v>0</v>
      </c>
      <c r="AF141" s="17"/>
      <c r="AG141" s="24" t="str">
        <f t="shared" si="32"/>
        <v/>
      </c>
      <c r="AH141" s="22"/>
      <c r="AI141" s="23">
        <f>+IF(OR($N141=Listas!$A$3,$N141=Listas!$A$4,$N141=Listas!$A$5,$N141=Listas!$A$6),"",IF(AND(DAYS360(C141,$C$3)&lt;=90,AH141="SI"),0,IF(AND(DAYS360(C141,$C$3)&gt;90,AH141="SI"),$AI$7,0)))</f>
        <v>0</v>
      </c>
      <c r="AJ141" s="25">
        <f>+IF(OR($N141=Listas!$A$3,$N141=Listas!$A$4,$N141=Listas!$A$5,$N141=Listas!$A$6),"",AB141+AE141+AI141)</f>
        <v>0</v>
      </c>
      <c r="AK141" s="26" t="str">
        <f t="shared" si="33"/>
        <v/>
      </c>
      <c r="AL141" s="27" t="str">
        <f t="shared" si="34"/>
        <v/>
      </c>
      <c r="AM141" s="23">
        <f>+IF(OR($N141=Listas!$A$3,$N141=Listas!$A$4,$N141=Listas!$A$5,$N141=Listas!$A$6),"",IF(AND(DAYS360(C141,$C$3)&lt;=90,AL141="SI"),0,IF(AND(DAYS360(C141,$C$3)&gt;90,AL141="SI"),$AM$7,0)))</f>
        <v>0</v>
      </c>
      <c r="AN141" s="27" t="str">
        <f t="shared" si="35"/>
        <v/>
      </c>
      <c r="AO141" s="23">
        <f>+IF(OR($N141=Listas!$A$3,$N141=Listas!$A$4,$N141=Listas!$A$5,$N141=Listas!$A$6),"",IF(AND(DAYS360(C141,$C$3)&lt;=90,AN141="SI"),0,IF(AND(DAYS360(C141,$C$3)&gt;90,AN141="SI"),$AO$7,0)))</f>
        <v>0</v>
      </c>
      <c r="AP141" s="28">
        <f>+IF(OR($N141=Listas!$A$3,$N141=Listas!$A$4,$N141=Listas!$A$5,$N141=[1]Hoja2!$A$6),"",AM141+AO141)</f>
        <v>0</v>
      </c>
      <c r="AQ141" s="22"/>
      <c r="AR141" s="23">
        <f>+IF(OR($N141=Listas!$A$3,$N141=Listas!$A$4,$N141=Listas!$A$5,$N141=Listas!$A$6),"",IF(AND(DAYS360(C141,$C$3)&lt;=90,AQ141="SI"),0,IF(AND(DAYS360(C141,$C$3)&gt;90,AQ141="SI"),$AR$7,0)))</f>
        <v>0</v>
      </c>
      <c r="AS141" s="22"/>
      <c r="AT141" s="23">
        <f>+IF(OR($N141=Listas!$A$3,$N141=Listas!$A$4,$N141=Listas!$A$5,$N141=Listas!$A$6),"",IF(AND(DAYS360(C141,$C$3)&lt;=90,AS141="SI"),0,IF(AND(DAYS360(C141,$C$3)&gt;90,AS141="SI"),$AT$7,0)))</f>
        <v>0</v>
      </c>
      <c r="AU141" s="21">
        <f>+IF(OR($N141=Listas!$A$3,$N141=Listas!$A$4,$N141=Listas!$A$5,$N141=Listas!$A$6),"",AR141+AT141)</f>
        <v>0</v>
      </c>
      <c r="AV141" s="29">
        <f>+IF(OR($N141=Listas!$A$3,$N141=Listas!$A$4,$N141=Listas!$A$5,$N141=Listas!$A$6),"",W141+Z141+AJ141+AP141+AU141)</f>
        <v>0.21132439384930549</v>
      </c>
      <c r="AW141" s="30">
        <f>+IF(OR($N141=Listas!$A$3,$N141=Listas!$A$4,$N141=Listas!$A$5,$N141=Listas!$A$6),"",K141*(1-AV141))</f>
        <v>0</v>
      </c>
      <c r="AX141" s="30">
        <f>+IF(OR($N141=Listas!$A$3,$N141=Listas!$A$4,$N141=Listas!$A$5,$N141=Listas!$A$6),"",L141*(1-AV141))</f>
        <v>0</v>
      </c>
      <c r="AY141" s="31"/>
      <c r="AZ141" s="32"/>
      <c r="BA141" s="30">
        <f>+IF(OR($N141=Listas!$A$3,$N141=Listas!$A$4,$N141=Listas!$A$5,$N141=Listas!$A$6),"",IF(AV141=0,AW141,(-PV(AY141,AZ141,,AW141,0))))</f>
        <v>0</v>
      </c>
      <c r="BB141" s="30">
        <f>+IF(OR($N141=Listas!$A$3,$N141=Listas!$A$4,$N141=Listas!$A$5,$N141=Listas!$A$6),"",IF(AV141=0,AX141,(-PV(AY141,AZ141,,AX141,0))))</f>
        <v>0</v>
      </c>
      <c r="BC141" s="33">
        <f>++IF(OR($N141=Listas!$A$3,$N141=Listas!$A$4,$N141=Listas!$A$5,$N141=Listas!$A$6),"",K141-BA141)</f>
        <v>0</v>
      </c>
      <c r="BD141" s="33">
        <f>++IF(OR($N141=Listas!$A$3,$N141=Listas!$A$4,$N141=Listas!$A$5,$N141=Listas!$A$6),"",L141-BB141)</f>
        <v>0</v>
      </c>
    </row>
    <row r="142" spans="1:56" x14ac:dyDescent="0.25">
      <c r="A142" s="13"/>
      <c r="B142" s="14"/>
      <c r="C142" s="15"/>
      <c r="D142" s="16"/>
      <c r="E142" s="16"/>
      <c r="F142" s="17"/>
      <c r="G142" s="17"/>
      <c r="H142" s="65">
        <f t="shared" si="29"/>
        <v>0</v>
      </c>
      <c r="I142" s="17"/>
      <c r="J142" s="17"/>
      <c r="K142" s="42">
        <f t="shared" si="30"/>
        <v>0</v>
      </c>
      <c r="L142" s="42">
        <f t="shared" si="30"/>
        <v>0</v>
      </c>
      <c r="M142" s="42">
        <f t="shared" si="31"/>
        <v>0</v>
      </c>
      <c r="N142" s="13"/>
      <c r="O142" s="18" t="str">
        <f>+IF(OR($N142=Listas!$A$3,$N142=Listas!$A$4,$N142=Listas!$A$5,$N142=Listas!$A$6),"N/A",IF(AND((DAYS360(C142,$C$3))&gt;90,(DAYS360(C142,$C$3))&lt;360),"SI","NO"))</f>
        <v>NO</v>
      </c>
      <c r="P142" s="19">
        <f t="shared" si="24"/>
        <v>0</v>
      </c>
      <c r="Q142" s="18" t="str">
        <f>+IF(OR($N142=Listas!$A$3,$N142=Listas!$A$4,$N142=Listas!$A$5,$N142=Listas!$A$6),"N/A",IF(AND((DAYS360(C142,$C$3))&gt;=360,(DAYS360(C142,$C$3))&lt;=1800),"SI","NO"))</f>
        <v>NO</v>
      </c>
      <c r="R142" s="19">
        <f t="shared" si="25"/>
        <v>0</v>
      </c>
      <c r="S142" s="18" t="str">
        <f>+IF(OR($N142=Listas!$A$3,$N142=Listas!$A$4,$N142=Listas!$A$5,$N142=Listas!$A$6),"N/A",IF(AND((DAYS360(C142,$C$3))&gt;1800,(DAYS360(C142,$C$3))&lt;=3600),"SI","NO"))</f>
        <v>NO</v>
      </c>
      <c r="T142" s="19">
        <f t="shared" si="26"/>
        <v>0</v>
      </c>
      <c r="U142" s="18" t="str">
        <f>+IF(OR($N142=Listas!$A$3,$N142=Listas!$A$4,$N142=Listas!$A$5,$N142=Listas!$A$6),"N/A",IF((DAYS360(C142,$C$3))&gt;3600,"SI","NO"))</f>
        <v>SI</v>
      </c>
      <c r="V142" s="20">
        <f t="shared" si="27"/>
        <v>0.21132439384930549</v>
      </c>
      <c r="W142" s="21">
        <f>+IF(OR($N142=Listas!$A$3,$N142=Listas!$A$4,$N142=Listas!$A$5,$N142=Listas!$A$6),"",P142+R142+T142+V142)</f>
        <v>0.21132439384930549</v>
      </c>
      <c r="X142" s="22"/>
      <c r="Y142" s="19">
        <f t="shared" si="28"/>
        <v>0</v>
      </c>
      <c r="Z142" s="21">
        <f>+IF(OR($N142=Listas!$A$3,$N142=Listas!$A$4,$N142=Listas!$A$5,$N142=Listas!$A$6),"",Y142)</f>
        <v>0</v>
      </c>
      <c r="AA142" s="22"/>
      <c r="AB142" s="23">
        <f>+IF(OR($N142=Listas!$A$3,$N142=Listas!$A$4,$N142=Listas!$A$5,$N142=Listas!$A$6),"",IF(AND(DAYS360(C142,$C$3)&lt;=90,AA142="NO"),0,IF(AND(DAYS360(C142,$C$3)&gt;90,AA142="NO"),$AB$7,0)))</f>
        <v>0</v>
      </c>
      <c r="AC142" s="17"/>
      <c r="AD142" s="22"/>
      <c r="AE142" s="23">
        <f>+IF(OR($N142=Listas!$A$3,$N142=Listas!$A$4,$N142=Listas!$A$5,$N142=Listas!$A$6),"",IF(AND(DAYS360(C142,$C$3)&lt;=90,AD142="SI"),0,IF(AND(DAYS360(C142,$C$3)&gt;90,AD142="SI"),$AE$7,0)))</f>
        <v>0</v>
      </c>
      <c r="AF142" s="17"/>
      <c r="AG142" s="24" t="str">
        <f t="shared" si="32"/>
        <v/>
      </c>
      <c r="AH142" s="22"/>
      <c r="AI142" s="23">
        <f>+IF(OR($N142=Listas!$A$3,$N142=Listas!$A$4,$N142=Listas!$A$5,$N142=Listas!$A$6),"",IF(AND(DAYS360(C142,$C$3)&lt;=90,AH142="SI"),0,IF(AND(DAYS360(C142,$C$3)&gt;90,AH142="SI"),$AI$7,0)))</f>
        <v>0</v>
      </c>
      <c r="AJ142" s="25">
        <f>+IF(OR($N142=Listas!$A$3,$N142=Listas!$A$4,$N142=Listas!$A$5,$N142=Listas!$A$6),"",AB142+AE142+AI142)</f>
        <v>0</v>
      </c>
      <c r="AK142" s="26" t="str">
        <f t="shared" si="33"/>
        <v/>
      </c>
      <c r="AL142" s="27" t="str">
        <f t="shared" si="34"/>
        <v/>
      </c>
      <c r="AM142" s="23">
        <f>+IF(OR($N142=Listas!$A$3,$N142=Listas!$A$4,$N142=Listas!$A$5,$N142=Listas!$A$6),"",IF(AND(DAYS360(C142,$C$3)&lt;=90,AL142="SI"),0,IF(AND(DAYS360(C142,$C$3)&gt;90,AL142="SI"),$AM$7,0)))</f>
        <v>0</v>
      </c>
      <c r="AN142" s="27" t="str">
        <f t="shared" si="35"/>
        <v/>
      </c>
      <c r="AO142" s="23">
        <f>+IF(OR($N142=Listas!$A$3,$N142=Listas!$A$4,$N142=Listas!$A$5,$N142=Listas!$A$6),"",IF(AND(DAYS360(C142,$C$3)&lt;=90,AN142="SI"),0,IF(AND(DAYS360(C142,$C$3)&gt;90,AN142="SI"),$AO$7,0)))</f>
        <v>0</v>
      </c>
      <c r="AP142" s="28">
        <f>+IF(OR($N142=Listas!$A$3,$N142=Listas!$A$4,$N142=Listas!$A$5,$N142=[1]Hoja2!$A$6),"",AM142+AO142)</f>
        <v>0</v>
      </c>
      <c r="AQ142" s="22"/>
      <c r="AR142" s="23">
        <f>+IF(OR($N142=Listas!$A$3,$N142=Listas!$A$4,$N142=Listas!$A$5,$N142=Listas!$A$6),"",IF(AND(DAYS360(C142,$C$3)&lt;=90,AQ142="SI"),0,IF(AND(DAYS360(C142,$C$3)&gt;90,AQ142="SI"),$AR$7,0)))</f>
        <v>0</v>
      </c>
      <c r="AS142" s="22"/>
      <c r="AT142" s="23">
        <f>+IF(OR($N142=Listas!$A$3,$N142=Listas!$A$4,$N142=Listas!$A$5,$N142=Listas!$A$6),"",IF(AND(DAYS360(C142,$C$3)&lt;=90,AS142="SI"),0,IF(AND(DAYS360(C142,$C$3)&gt;90,AS142="SI"),$AT$7,0)))</f>
        <v>0</v>
      </c>
      <c r="AU142" s="21">
        <f>+IF(OR($N142=Listas!$A$3,$N142=Listas!$A$4,$N142=Listas!$A$5,$N142=Listas!$A$6),"",AR142+AT142)</f>
        <v>0</v>
      </c>
      <c r="AV142" s="29">
        <f>+IF(OR($N142=Listas!$A$3,$N142=Listas!$A$4,$N142=Listas!$A$5,$N142=Listas!$A$6),"",W142+Z142+AJ142+AP142+AU142)</f>
        <v>0.21132439384930549</v>
      </c>
      <c r="AW142" s="30">
        <f>+IF(OR($N142=Listas!$A$3,$N142=Listas!$A$4,$N142=Listas!$A$5,$N142=Listas!$A$6),"",K142*(1-AV142))</f>
        <v>0</v>
      </c>
      <c r="AX142" s="30">
        <f>+IF(OR($N142=Listas!$A$3,$N142=Listas!$A$4,$N142=Listas!$A$5,$N142=Listas!$A$6),"",L142*(1-AV142))</f>
        <v>0</v>
      </c>
      <c r="AY142" s="31"/>
      <c r="AZ142" s="32"/>
      <c r="BA142" s="30">
        <f>+IF(OR($N142=Listas!$A$3,$N142=Listas!$A$4,$N142=Listas!$A$5,$N142=Listas!$A$6),"",IF(AV142=0,AW142,(-PV(AY142,AZ142,,AW142,0))))</f>
        <v>0</v>
      </c>
      <c r="BB142" s="30">
        <f>+IF(OR($N142=Listas!$A$3,$N142=Listas!$A$4,$N142=Listas!$A$5,$N142=Listas!$A$6),"",IF(AV142=0,AX142,(-PV(AY142,AZ142,,AX142,0))))</f>
        <v>0</v>
      </c>
      <c r="BC142" s="33">
        <f>++IF(OR($N142=Listas!$A$3,$N142=Listas!$A$4,$N142=Listas!$A$5,$N142=Listas!$A$6),"",K142-BA142)</f>
        <v>0</v>
      </c>
      <c r="BD142" s="33">
        <f>++IF(OR($N142=Listas!$A$3,$N142=Listas!$A$4,$N142=Listas!$A$5,$N142=Listas!$A$6),"",L142-BB142)</f>
        <v>0</v>
      </c>
    </row>
    <row r="143" spans="1:56" x14ac:dyDescent="0.25">
      <c r="A143" s="13"/>
      <c r="B143" s="14"/>
      <c r="C143" s="15"/>
      <c r="D143" s="16"/>
      <c r="E143" s="16"/>
      <c r="F143" s="17"/>
      <c r="G143" s="17"/>
      <c r="H143" s="65">
        <f t="shared" si="29"/>
        <v>0</v>
      </c>
      <c r="I143" s="17"/>
      <c r="J143" s="17"/>
      <c r="K143" s="42">
        <f t="shared" si="30"/>
        <v>0</v>
      </c>
      <c r="L143" s="42">
        <f t="shared" si="30"/>
        <v>0</v>
      </c>
      <c r="M143" s="42">
        <f t="shared" si="31"/>
        <v>0</v>
      </c>
      <c r="N143" s="13"/>
      <c r="O143" s="18" t="str">
        <f>+IF(OR($N143=Listas!$A$3,$N143=Listas!$A$4,$N143=Listas!$A$5,$N143=Listas!$A$6),"N/A",IF(AND((DAYS360(C143,$C$3))&gt;90,(DAYS360(C143,$C$3))&lt;360),"SI","NO"))</f>
        <v>NO</v>
      </c>
      <c r="P143" s="19">
        <f t="shared" si="24"/>
        <v>0</v>
      </c>
      <c r="Q143" s="18" t="str">
        <f>+IF(OR($N143=Listas!$A$3,$N143=Listas!$A$4,$N143=Listas!$A$5,$N143=Listas!$A$6),"N/A",IF(AND((DAYS360(C143,$C$3))&gt;=360,(DAYS360(C143,$C$3))&lt;=1800),"SI","NO"))</f>
        <v>NO</v>
      </c>
      <c r="R143" s="19">
        <f t="shared" si="25"/>
        <v>0</v>
      </c>
      <c r="S143" s="18" t="str">
        <f>+IF(OR($N143=Listas!$A$3,$N143=Listas!$A$4,$N143=Listas!$A$5,$N143=Listas!$A$6),"N/A",IF(AND((DAYS360(C143,$C$3))&gt;1800,(DAYS360(C143,$C$3))&lt;=3600),"SI","NO"))</f>
        <v>NO</v>
      </c>
      <c r="T143" s="19">
        <f t="shared" si="26"/>
        <v>0</v>
      </c>
      <c r="U143" s="18" t="str">
        <f>+IF(OR($N143=Listas!$A$3,$N143=Listas!$A$4,$N143=Listas!$A$5,$N143=Listas!$A$6),"N/A",IF((DAYS360(C143,$C$3))&gt;3600,"SI","NO"))</f>
        <v>SI</v>
      </c>
      <c r="V143" s="20">
        <f t="shared" si="27"/>
        <v>0.21132439384930549</v>
      </c>
      <c r="W143" s="21">
        <f>+IF(OR($N143=Listas!$A$3,$N143=Listas!$A$4,$N143=Listas!$A$5,$N143=Listas!$A$6),"",P143+R143+T143+V143)</f>
        <v>0.21132439384930549</v>
      </c>
      <c r="X143" s="22"/>
      <c r="Y143" s="19">
        <f t="shared" si="28"/>
        <v>0</v>
      </c>
      <c r="Z143" s="21">
        <f>+IF(OR($N143=Listas!$A$3,$N143=Listas!$A$4,$N143=Listas!$A$5,$N143=Listas!$A$6),"",Y143)</f>
        <v>0</v>
      </c>
      <c r="AA143" s="22"/>
      <c r="AB143" s="23">
        <f>+IF(OR($N143=Listas!$A$3,$N143=Listas!$A$4,$N143=Listas!$A$5,$N143=Listas!$A$6),"",IF(AND(DAYS360(C143,$C$3)&lt;=90,AA143="NO"),0,IF(AND(DAYS360(C143,$C$3)&gt;90,AA143="NO"),$AB$7,0)))</f>
        <v>0</v>
      </c>
      <c r="AC143" s="17"/>
      <c r="AD143" s="22"/>
      <c r="AE143" s="23">
        <f>+IF(OR($N143=Listas!$A$3,$N143=Listas!$A$4,$N143=Listas!$A$5,$N143=Listas!$A$6),"",IF(AND(DAYS360(C143,$C$3)&lt;=90,AD143="SI"),0,IF(AND(DAYS360(C143,$C$3)&gt;90,AD143="SI"),$AE$7,0)))</f>
        <v>0</v>
      </c>
      <c r="AF143" s="17"/>
      <c r="AG143" s="24" t="str">
        <f t="shared" si="32"/>
        <v/>
      </c>
      <c r="AH143" s="22"/>
      <c r="AI143" s="23">
        <f>+IF(OR($N143=Listas!$A$3,$N143=Listas!$A$4,$N143=Listas!$A$5,$N143=Listas!$A$6),"",IF(AND(DAYS360(C143,$C$3)&lt;=90,AH143="SI"),0,IF(AND(DAYS360(C143,$C$3)&gt;90,AH143="SI"),$AI$7,0)))</f>
        <v>0</v>
      </c>
      <c r="AJ143" s="25">
        <f>+IF(OR($N143=Listas!$A$3,$N143=Listas!$A$4,$N143=Listas!$A$5,$N143=Listas!$A$6),"",AB143+AE143+AI143)</f>
        <v>0</v>
      </c>
      <c r="AK143" s="26" t="str">
        <f t="shared" si="33"/>
        <v/>
      </c>
      <c r="AL143" s="27" t="str">
        <f t="shared" si="34"/>
        <v/>
      </c>
      <c r="AM143" s="23">
        <f>+IF(OR($N143=Listas!$A$3,$N143=Listas!$A$4,$N143=Listas!$A$5,$N143=Listas!$A$6),"",IF(AND(DAYS360(C143,$C$3)&lt;=90,AL143="SI"),0,IF(AND(DAYS360(C143,$C$3)&gt;90,AL143="SI"),$AM$7,0)))</f>
        <v>0</v>
      </c>
      <c r="AN143" s="27" t="str">
        <f t="shared" si="35"/>
        <v/>
      </c>
      <c r="AO143" s="23">
        <f>+IF(OR($N143=Listas!$A$3,$N143=Listas!$A$4,$N143=Listas!$A$5,$N143=Listas!$A$6),"",IF(AND(DAYS360(C143,$C$3)&lt;=90,AN143="SI"),0,IF(AND(DAYS360(C143,$C$3)&gt;90,AN143="SI"),$AO$7,0)))</f>
        <v>0</v>
      </c>
      <c r="AP143" s="28">
        <f>+IF(OR($N143=Listas!$A$3,$N143=Listas!$A$4,$N143=Listas!$A$5,$N143=[1]Hoja2!$A$6),"",AM143+AO143)</f>
        <v>0</v>
      </c>
      <c r="AQ143" s="22"/>
      <c r="AR143" s="23">
        <f>+IF(OR($N143=Listas!$A$3,$N143=Listas!$A$4,$N143=Listas!$A$5,$N143=Listas!$A$6),"",IF(AND(DAYS360(C143,$C$3)&lt;=90,AQ143="SI"),0,IF(AND(DAYS360(C143,$C$3)&gt;90,AQ143="SI"),$AR$7,0)))</f>
        <v>0</v>
      </c>
      <c r="AS143" s="22"/>
      <c r="AT143" s="23">
        <f>+IF(OR($N143=Listas!$A$3,$N143=Listas!$A$4,$N143=Listas!$A$5,$N143=Listas!$A$6),"",IF(AND(DAYS360(C143,$C$3)&lt;=90,AS143="SI"),0,IF(AND(DAYS360(C143,$C$3)&gt;90,AS143="SI"),$AT$7,0)))</f>
        <v>0</v>
      </c>
      <c r="AU143" s="21">
        <f>+IF(OR($N143=Listas!$A$3,$N143=Listas!$A$4,$N143=Listas!$A$5,$N143=Listas!$A$6),"",AR143+AT143)</f>
        <v>0</v>
      </c>
      <c r="AV143" s="29">
        <f>+IF(OR($N143=Listas!$A$3,$N143=Listas!$A$4,$N143=Listas!$A$5,$N143=Listas!$A$6),"",W143+Z143+AJ143+AP143+AU143)</f>
        <v>0.21132439384930549</v>
      </c>
      <c r="AW143" s="30">
        <f>+IF(OR($N143=Listas!$A$3,$N143=Listas!$A$4,$N143=Listas!$A$5,$N143=Listas!$A$6),"",K143*(1-AV143))</f>
        <v>0</v>
      </c>
      <c r="AX143" s="30">
        <f>+IF(OR($N143=Listas!$A$3,$N143=Listas!$A$4,$N143=Listas!$A$5,$N143=Listas!$A$6),"",L143*(1-AV143))</f>
        <v>0</v>
      </c>
      <c r="AY143" s="31"/>
      <c r="AZ143" s="32"/>
      <c r="BA143" s="30">
        <f>+IF(OR($N143=Listas!$A$3,$N143=Listas!$A$4,$N143=Listas!$A$5,$N143=Listas!$A$6),"",IF(AV143=0,AW143,(-PV(AY143,AZ143,,AW143,0))))</f>
        <v>0</v>
      </c>
      <c r="BB143" s="30">
        <f>+IF(OR($N143=Listas!$A$3,$N143=Listas!$A$4,$N143=Listas!$A$5,$N143=Listas!$A$6),"",IF(AV143=0,AX143,(-PV(AY143,AZ143,,AX143,0))))</f>
        <v>0</v>
      </c>
      <c r="BC143" s="33">
        <f>++IF(OR($N143=Listas!$A$3,$N143=Listas!$A$4,$N143=Listas!$A$5,$N143=Listas!$A$6),"",K143-BA143)</f>
        <v>0</v>
      </c>
      <c r="BD143" s="33">
        <f>++IF(OR($N143=Listas!$A$3,$N143=Listas!$A$4,$N143=Listas!$A$5,$N143=Listas!$A$6),"",L143-BB143)</f>
        <v>0</v>
      </c>
    </row>
    <row r="144" spans="1:56" x14ac:dyDescent="0.25">
      <c r="A144" s="13"/>
      <c r="B144" s="14"/>
      <c r="C144" s="15"/>
      <c r="D144" s="16"/>
      <c r="E144" s="16"/>
      <c r="F144" s="17"/>
      <c r="G144" s="17"/>
      <c r="H144" s="65">
        <f t="shared" si="29"/>
        <v>0</v>
      </c>
      <c r="I144" s="17"/>
      <c r="J144" s="17"/>
      <c r="K144" s="42">
        <f t="shared" si="30"/>
        <v>0</v>
      </c>
      <c r="L144" s="42">
        <f t="shared" si="30"/>
        <v>0</v>
      </c>
      <c r="M144" s="42">
        <f t="shared" si="31"/>
        <v>0</v>
      </c>
      <c r="N144" s="13"/>
      <c r="O144" s="18" t="str">
        <f>+IF(OR($N144=Listas!$A$3,$N144=Listas!$A$4,$N144=Listas!$A$5,$N144=Listas!$A$6),"N/A",IF(AND((DAYS360(C144,$C$3))&gt;90,(DAYS360(C144,$C$3))&lt;360),"SI","NO"))</f>
        <v>NO</v>
      </c>
      <c r="P144" s="19">
        <f t="shared" si="24"/>
        <v>0</v>
      </c>
      <c r="Q144" s="18" t="str">
        <f>+IF(OR($N144=Listas!$A$3,$N144=Listas!$A$4,$N144=Listas!$A$5,$N144=Listas!$A$6),"N/A",IF(AND((DAYS360(C144,$C$3))&gt;=360,(DAYS360(C144,$C$3))&lt;=1800),"SI","NO"))</f>
        <v>NO</v>
      </c>
      <c r="R144" s="19">
        <f t="shared" si="25"/>
        <v>0</v>
      </c>
      <c r="S144" s="18" t="str">
        <f>+IF(OR($N144=Listas!$A$3,$N144=Listas!$A$4,$N144=Listas!$A$5,$N144=Listas!$A$6),"N/A",IF(AND((DAYS360(C144,$C$3))&gt;1800,(DAYS360(C144,$C$3))&lt;=3600),"SI","NO"))</f>
        <v>NO</v>
      </c>
      <c r="T144" s="19">
        <f t="shared" si="26"/>
        <v>0</v>
      </c>
      <c r="U144" s="18" t="str">
        <f>+IF(OR($N144=Listas!$A$3,$N144=Listas!$A$4,$N144=Listas!$A$5,$N144=Listas!$A$6),"N/A",IF((DAYS360(C144,$C$3))&gt;3600,"SI","NO"))</f>
        <v>SI</v>
      </c>
      <c r="V144" s="20">
        <f t="shared" si="27"/>
        <v>0.21132439384930549</v>
      </c>
      <c r="W144" s="21">
        <f>+IF(OR($N144=Listas!$A$3,$N144=Listas!$A$4,$N144=Listas!$A$5,$N144=Listas!$A$6),"",P144+R144+T144+V144)</f>
        <v>0.21132439384930549</v>
      </c>
      <c r="X144" s="22"/>
      <c r="Y144" s="19">
        <f t="shared" si="28"/>
        <v>0</v>
      </c>
      <c r="Z144" s="21">
        <f>+IF(OR($N144=Listas!$A$3,$N144=Listas!$A$4,$N144=Listas!$A$5,$N144=Listas!$A$6),"",Y144)</f>
        <v>0</v>
      </c>
      <c r="AA144" s="22"/>
      <c r="AB144" s="23">
        <f>+IF(OR($N144=Listas!$A$3,$N144=Listas!$A$4,$N144=Listas!$A$5,$N144=Listas!$A$6),"",IF(AND(DAYS360(C144,$C$3)&lt;=90,AA144="NO"),0,IF(AND(DAYS360(C144,$C$3)&gt;90,AA144="NO"),$AB$7,0)))</f>
        <v>0</v>
      </c>
      <c r="AC144" s="17"/>
      <c r="AD144" s="22"/>
      <c r="AE144" s="23">
        <f>+IF(OR($N144=Listas!$A$3,$N144=Listas!$A$4,$N144=Listas!$A$5,$N144=Listas!$A$6),"",IF(AND(DAYS360(C144,$C$3)&lt;=90,AD144="SI"),0,IF(AND(DAYS360(C144,$C$3)&gt;90,AD144="SI"),$AE$7,0)))</f>
        <v>0</v>
      </c>
      <c r="AF144" s="17"/>
      <c r="AG144" s="24" t="str">
        <f t="shared" si="32"/>
        <v/>
      </c>
      <c r="AH144" s="22"/>
      <c r="AI144" s="23">
        <f>+IF(OR($N144=Listas!$A$3,$N144=Listas!$A$4,$N144=Listas!$A$5,$N144=Listas!$A$6),"",IF(AND(DAYS360(C144,$C$3)&lt;=90,AH144="SI"),0,IF(AND(DAYS360(C144,$C$3)&gt;90,AH144="SI"),$AI$7,0)))</f>
        <v>0</v>
      </c>
      <c r="AJ144" s="25">
        <f>+IF(OR($N144=Listas!$A$3,$N144=Listas!$A$4,$N144=Listas!$A$5,$N144=Listas!$A$6),"",AB144+AE144+AI144)</f>
        <v>0</v>
      </c>
      <c r="AK144" s="26" t="str">
        <f t="shared" si="33"/>
        <v/>
      </c>
      <c r="AL144" s="27" t="str">
        <f t="shared" si="34"/>
        <v/>
      </c>
      <c r="AM144" s="23">
        <f>+IF(OR($N144=Listas!$A$3,$N144=Listas!$A$4,$N144=Listas!$A$5,$N144=Listas!$A$6),"",IF(AND(DAYS360(C144,$C$3)&lt;=90,AL144="SI"),0,IF(AND(DAYS360(C144,$C$3)&gt;90,AL144="SI"),$AM$7,0)))</f>
        <v>0</v>
      </c>
      <c r="AN144" s="27" t="str">
        <f t="shared" si="35"/>
        <v/>
      </c>
      <c r="AO144" s="23">
        <f>+IF(OR($N144=Listas!$A$3,$N144=Listas!$A$4,$N144=Listas!$A$5,$N144=Listas!$A$6),"",IF(AND(DAYS360(C144,$C$3)&lt;=90,AN144="SI"),0,IF(AND(DAYS360(C144,$C$3)&gt;90,AN144="SI"),$AO$7,0)))</f>
        <v>0</v>
      </c>
      <c r="AP144" s="28">
        <f>+IF(OR($N144=Listas!$A$3,$N144=Listas!$A$4,$N144=Listas!$A$5,$N144=[1]Hoja2!$A$6),"",AM144+AO144)</f>
        <v>0</v>
      </c>
      <c r="AQ144" s="22"/>
      <c r="AR144" s="23">
        <f>+IF(OR($N144=Listas!$A$3,$N144=Listas!$A$4,$N144=Listas!$A$5,$N144=Listas!$A$6),"",IF(AND(DAYS360(C144,$C$3)&lt;=90,AQ144="SI"),0,IF(AND(DAYS360(C144,$C$3)&gt;90,AQ144="SI"),$AR$7,0)))</f>
        <v>0</v>
      </c>
      <c r="AS144" s="22"/>
      <c r="AT144" s="23">
        <f>+IF(OR($N144=Listas!$A$3,$N144=Listas!$A$4,$N144=Listas!$A$5,$N144=Listas!$A$6),"",IF(AND(DAYS360(C144,$C$3)&lt;=90,AS144="SI"),0,IF(AND(DAYS360(C144,$C$3)&gt;90,AS144="SI"),$AT$7,0)))</f>
        <v>0</v>
      </c>
      <c r="AU144" s="21">
        <f>+IF(OR($N144=Listas!$A$3,$N144=Listas!$A$4,$N144=Listas!$A$5,$N144=Listas!$A$6),"",AR144+AT144)</f>
        <v>0</v>
      </c>
      <c r="AV144" s="29">
        <f>+IF(OR($N144=Listas!$A$3,$N144=Listas!$A$4,$N144=Listas!$A$5,$N144=Listas!$A$6),"",W144+Z144+AJ144+AP144+AU144)</f>
        <v>0.21132439384930549</v>
      </c>
      <c r="AW144" s="30">
        <f>+IF(OR($N144=Listas!$A$3,$N144=Listas!$A$4,$N144=Listas!$A$5,$N144=Listas!$A$6),"",K144*(1-AV144))</f>
        <v>0</v>
      </c>
      <c r="AX144" s="30">
        <f>+IF(OR($N144=Listas!$A$3,$N144=Listas!$A$4,$N144=Listas!$A$5,$N144=Listas!$A$6),"",L144*(1-AV144))</f>
        <v>0</v>
      </c>
      <c r="AY144" s="31"/>
      <c r="AZ144" s="32"/>
      <c r="BA144" s="30">
        <f>+IF(OR($N144=Listas!$A$3,$N144=Listas!$A$4,$N144=Listas!$A$5,$N144=Listas!$A$6),"",IF(AV144=0,AW144,(-PV(AY144,AZ144,,AW144,0))))</f>
        <v>0</v>
      </c>
      <c r="BB144" s="30">
        <f>+IF(OR($N144=Listas!$A$3,$N144=Listas!$A$4,$N144=Listas!$A$5,$N144=Listas!$A$6),"",IF(AV144=0,AX144,(-PV(AY144,AZ144,,AX144,0))))</f>
        <v>0</v>
      </c>
      <c r="BC144" s="33">
        <f>++IF(OR($N144=Listas!$A$3,$N144=Listas!$A$4,$N144=Listas!$A$5,$N144=Listas!$A$6),"",K144-BA144)</f>
        <v>0</v>
      </c>
      <c r="BD144" s="33">
        <f>++IF(OR($N144=Listas!$A$3,$N144=Listas!$A$4,$N144=Listas!$A$5,$N144=Listas!$A$6),"",L144-BB144)</f>
        <v>0</v>
      </c>
    </row>
    <row r="145" spans="1:56" x14ac:dyDescent="0.25">
      <c r="A145" s="13"/>
      <c r="B145" s="14"/>
      <c r="C145" s="15"/>
      <c r="D145" s="16"/>
      <c r="E145" s="16"/>
      <c r="F145" s="17"/>
      <c r="G145" s="17"/>
      <c r="H145" s="65">
        <f t="shared" si="29"/>
        <v>0</v>
      </c>
      <c r="I145" s="17"/>
      <c r="J145" s="17"/>
      <c r="K145" s="42">
        <f t="shared" si="30"/>
        <v>0</v>
      </c>
      <c r="L145" s="42">
        <f t="shared" si="30"/>
        <v>0</v>
      </c>
      <c r="M145" s="42">
        <f t="shared" si="31"/>
        <v>0</v>
      </c>
      <c r="N145" s="13"/>
      <c r="O145" s="18" t="str">
        <f>+IF(OR($N145=Listas!$A$3,$N145=Listas!$A$4,$N145=Listas!$A$5,$N145=Listas!$A$6),"N/A",IF(AND((DAYS360(C145,$C$3))&gt;90,(DAYS360(C145,$C$3))&lt;360),"SI","NO"))</f>
        <v>NO</v>
      </c>
      <c r="P145" s="19">
        <f t="shared" si="24"/>
        <v>0</v>
      </c>
      <c r="Q145" s="18" t="str">
        <f>+IF(OR($N145=Listas!$A$3,$N145=Listas!$A$4,$N145=Listas!$A$5,$N145=Listas!$A$6),"N/A",IF(AND((DAYS360(C145,$C$3))&gt;=360,(DAYS360(C145,$C$3))&lt;=1800),"SI","NO"))</f>
        <v>NO</v>
      </c>
      <c r="R145" s="19">
        <f t="shared" si="25"/>
        <v>0</v>
      </c>
      <c r="S145" s="18" t="str">
        <f>+IF(OR($N145=Listas!$A$3,$N145=Listas!$A$4,$N145=Listas!$A$5,$N145=Listas!$A$6),"N/A",IF(AND((DAYS360(C145,$C$3))&gt;1800,(DAYS360(C145,$C$3))&lt;=3600),"SI","NO"))</f>
        <v>NO</v>
      </c>
      <c r="T145" s="19">
        <f t="shared" si="26"/>
        <v>0</v>
      </c>
      <c r="U145" s="18" t="str">
        <f>+IF(OR($N145=Listas!$A$3,$N145=Listas!$A$4,$N145=Listas!$A$5,$N145=Listas!$A$6),"N/A",IF((DAYS360(C145,$C$3))&gt;3600,"SI","NO"))</f>
        <v>SI</v>
      </c>
      <c r="V145" s="20">
        <f t="shared" si="27"/>
        <v>0.21132439384930549</v>
      </c>
      <c r="W145" s="21">
        <f>+IF(OR($N145=Listas!$A$3,$N145=Listas!$A$4,$N145=Listas!$A$5,$N145=Listas!$A$6),"",P145+R145+T145+V145)</f>
        <v>0.21132439384930549</v>
      </c>
      <c r="X145" s="22"/>
      <c r="Y145" s="19">
        <f t="shared" si="28"/>
        <v>0</v>
      </c>
      <c r="Z145" s="21">
        <f>+IF(OR($N145=Listas!$A$3,$N145=Listas!$A$4,$N145=Listas!$A$5,$N145=Listas!$A$6),"",Y145)</f>
        <v>0</v>
      </c>
      <c r="AA145" s="22"/>
      <c r="AB145" s="23">
        <f>+IF(OR($N145=Listas!$A$3,$N145=Listas!$A$4,$N145=Listas!$A$5,$N145=Listas!$A$6),"",IF(AND(DAYS360(C145,$C$3)&lt;=90,AA145="NO"),0,IF(AND(DAYS360(C145,$C$3)&gt;90,AA145="NO"),$AB$7,0)))</f>
        <v>0</v>
      </c>
      <c r="AC145" s="17"/>
      <c r="AD145" s="22"/>
      <c r="AE145" s="23">
        <f>+IF(OR($N145=Listas!$A$3,$N145=Listas!$A$4,$N145=Listas!$A$5,$N145=Listas!$A$6),"",IF(AND(DAYS360(C145,$C$3)&lt;=90,AD145="SI"),0,IF(AND(DAYS360(C145,$C$3)&gt;90,AD145="SI"),$AE$7,0)))</f>
        <v>0</v>
      </c>
      <c r="AF145" s="17"/>
      <c r="AG145" s="24" t="str">
        <f t="shared" si="32"/>
        <v/>
      </c>
      <c r="AH145" s="22"/>
      <c r="AI145" s="23">
        <f>+IF(OR($N145=Listas!$A$3,$N145=Listas!$A$4,$N145=Listas!$A$5,$N145=Listas!$A$6),"",IF(AND(DAYS360(C145,$C$3)&lt;=90,AH145="SI"),0,IF(AND(DAYS360(C145,$C$3)&gt;90,AH145="SI"),$AI$7,0)))</f>
        <v>0</v>
      </c>
      <c r="AJ145" s="25">
        <f>+IF(OR($N145=Listas!$A$3,$N145=Listas!$A$4,$N145=Listas!$A$5,$N145=Listas!$A$6),"",AB145+AE145+AI145)</f>
        <v>0</v>
      </c>
      <c r="AK145" s="26" t="str">
        <f t="shared" si="33"/>
        <v/>
      </c>
      <c r="AL145" s="27" t="str">
        <f t="shared" si="34"/>
        <v/>
      </c>
      <c r="AM145" s="23">
        <f>+IF(OR($N145=Listas!$A$3,$N145=Listas!$A$4,$N145=Listas!$A$5,$N145=Listas!$A$6),"",IF(AND(DAYS360(C145,$C$3)&lt;=90,AL145="SI"),0,IF(AND(DAYS360(C145,$C$3)&gt;90,AL145="SI"),$AM$7,0)))</f>
        <v>0</v>
      </c>
      <c r="AN145" s="27" t="str">
        <f t="shared" si="35"/>
        <v/>
      </c>
      <c r="AO145" s="23">
        <f>+IF(OR($N145=Listas!$A$3,$N145=Listas!$A$4,$N145=Listas!$A$5,$N145=Listas!$A$6),"",IF(AND(DAYS360(C145,$C$3)&lt;=90,AN145="SI"),0,IF(AND(DAYS360(C145,$C$3)&gt;90,AN145="SI"),$AO$7,0)))</f>
        <v>0</v>
      </c>
      <c r="AP145" s="28">
        <f>+IF(OR($N145=Listas!$A$3,$N145=Listas!$A$4,$N145=Listas!$A$5,$N145=[1]Hoja2!$A$6),"",AM145+AO145)</f>
        <v>0</v>
      </c>
      <c r="AQ145" s="22"/>
      <c r="AR145" s="23">
        <f>+IF(OR($N145=Listas!$A$3,$N145=Listas!$A$4,$N145=Listas!$A$5,$N145=Listas!$A$6),"",IF(AND(DAYS360(C145,$C$3)&lt;=90,AQ145="SI"),0,IF(AND(DAYS360(C145,$C$3)&gt;90,AQ145="SI"),$AR$7,0)))</f>
        <v>0</v>
      </c>
      <c r="AS145" s="22"/>
      <c r="AT145" s="23">
        <f>+IF(OR($N145=Listas!$A$3,$N145=Listas!$A$4,$N145=Listas!$A$5,$N145=Listas!$A$6),"",IF(AND(DAYS360(C145,$C$3)&lt;=90,AS145="SI"),0,IF(AND(DAYS360(C145,$C$3)&gt;90,AS145="SI"),$AT$7,0)))</f>
        <v>0</v>
      </c>
      <c r="AU145" s="21">
        <f>+IF(OR($N145=Listas!$A$3,$N145=Listas!$A$4,$N145=Listas!$A$5,$N145=Listas!$A$6),"",AR145+AT145)</f>
        <v>0</v>
      </c>
      <c r="AV145" s="29">
        <f>+IF(OR($N145=Listas!$A$3,$N145=Listas!$A$4,$N145=Listas!$A$5,$N145=Listas!$A$6),"",W145+Z145+AJ145+AP145+AU145)</f>
        <v>0.21132439384930549</v>
      </c>
      <c r="AW145" s="30">
        <f>+IF(OR($N145=Listas!$A$3,$N145=Listas!$A$4,$N145=Listas!$A$5,$N145=Listas!$A$6),"",K145*(1-AV145))</f>
        <v>0</v>
      </c>
      <c r="AX145" s="30">
        <f>+IF(OR($N145=Listas!$A$3,$N145=Listas!$A$4,$N145=Listas!$A$5,$N145=Listas!$A$6),"",L145*(1-AV145))</f>
        <v>0</v>
      </c>
      <c r="AY145" s="31"/>
      <c r="AZ145" s="32"/>
      <c r="BA145" s="30">
        <f>+IF(OR($N145=Listas!$A$3,$N145=Listas!$A$4,$N145=Listas!$A$5,$N145=Listas!$A$6),"",IF(AV145=0,AW145,(-PV(AY145,AZ145,,AW145,0))))</f>
        <v>0</v>
      </c>
      <c r="BB145" s="30">
        <f>+IF(OR($N145=Listas!$A$3,$N145=Listas!$A$4,$N145=Listas!$A$5,$N145=Listas!$A$6),"",IF(AV145=0,AX145,(-PV(AY145,AZ145,,AX145,0))))</f>
        <v>0</v>
      </c>
      <c r="BC145" s="33">
        <f>++IF(OR($N145=Listas!$A$3,$N145=Listas!$A$4,$N145=Listas!$A$5,$N145=Listas!$A$6),"",K145-BA145)</f>
        <v>0</v>
      </c>
      <c r="BD145" s="33">
        <f>++IF(OR($N145=Listas!$A$3,$N145=Listas!$A$4,$N145=Listas!$A$5,$N145=Listas!$A$6),"",L145-BB145)</f>
        <v>0</v>
      </c>
    </row>
    <row r="146" spans="1:56" x14ac:dyDescent="0.25">
      <c r="A146" s="13"/>
      <c r="B146" s="14"/>
      <c r="C146" s="15"/>
      <c r="D146" s="16"/>
      <c r="E146" s="16"/>
      <c r="F146" s="17"/>
      <c r="G146" s="17"/>
      <c r="H146" s="65">
        <f t="shared" si="29"/>
        <v>0</v>
      </c>
      <c r="I146" s="17"/>
      <c r="J146" s="17"/>
      <c r="K146" s="42">
        <f t="shared" si="30"/>
        <v>0</v>
      </c>
      <c r="L146" s="42">
        <f t="shared" si="30"/>
        <v>0</v>
      </c>
      <c r="M146" s="42">
        <f t="shared" si="31"/>
        <v>0</v>
      </c>
      <c r="N146" s="13"/>
      <c r="O146" s="18" t="str">
        <f>+IF(OR($N146=Listas!$A$3,$N146=Listas!$A$4,$N146=Listas!$A$5,$N146=Listas!$A$6),"N/A",IF(AND((DAYS360(C146,$C$3))&gt;90,(DAYS360(C146,$C$3))&lt;360),"SI","NO"))</f>
        <v>NO</v>
      </c>
      <c r="P146" s="19">
        <f t="shared" si="24"/>
        <v>0</v>
      </c>
      <c r="Q146" s="18" t="str">
        <f>+IF(OR($N146=Listas!$A$3,$N146=Listas!$A$4,$N146=Listas!$A$5,$N146=Listas!$A$6),"N/A",IF(AND((DAYS360(C146,$C$3))&gt;=360,(DAYS360(C146,$C$3))&lt;=1800),"SI","NO"))</f>
        <v>NO</v>
      </c>
      <c r="R146" s="19">
        <f t="shared" si="25"/>
        <v>0</v>
      </c>
      <c r="S146" s="18" t="str">
        <f>+IF(OR($N146=Listas!$A$3,$N146=Listas!$A$4,$N146=Listas!$A$5,$N146=Listas!$A$6),"N/A",IF(AND((DAYS360(C146,$C$3))&gt;1800,(DAYS360(C146,$C$3))&lt;=3600),"SI","NO"))</f>
        <v>NO</v>
      </c>
      <c r="T146" s="19">
        <f t="shared" si="26"/>
        <v>0</v>
      </c>
      <c r="U146" s="18" t="str">
        <f>+IF(OR($N146=Listas!$A$3,$N146=Listas!$A$4,$N146=Listas!$A$5,$N146=Listas!$A$6),"N/A",IF((DAYS360(C146,$C$3))&gt;3600,"SI","NO"))</f>
        <v>SI</v>
      </c>
      <c r="V146" s="20">
        <f t="shared" si="27"/>
        <v>0.21132439384930549</v>
      </c>
      <c r="W146" s="21">
        <f>+IF(OR($N146=Listas!$A$3,$N146=Listas!$A$4,$N146=Listas!$A$5,$N146=Listas!$A$6),"",P146+R146+T146+V146)</f>
        <v>0.21132439384930549</v>
      </c>
      <c r="X146" s="22"/>
      <c r="Y146" s="19">
        <f t="shared" si="28"/>
        <v>0</v>
      </c>
      <c r="Z146" s="21">
        <f>+IF(OR($N146=Listas!$A$3,$N146=Listas!$A$4,$N146=Listas!$A$5,$N146=Listas!$A$6),"",Y146)</f>
        <v>0</v>
      </c>
      <c r="AA146" s="22"/>
      <c r="AB146" s="23">
        <f>+IF(OR($N146=Listas!$A$3,$N146=Listas!$A$4,$N146=Listas!$A$5,$N146=Listas!$A$6),"",IF(AND(DAYS360(C146,$C$3)&lt;=90,AA146="NO"),0,IF(AND(DAYS360(C146,$C$3)&gt;90,AA146="NO"),$AB$7,0)))</f>
        <v>0</v>
      </c>
      <c r="AC146" s="17"/>
      <c r="AD146" s="22"/>
      <c r="AE146" s="23">
        <f>+IF(OR($N146=Listas!$A$3,$N146=Listas!$A$4,$N146=Listas!$A$5,$N146=Listas!$A$6),"",IF(AND(DAYS360(C146,$C$3)&lt;=90,AD146="SI"),0,IF(AND(DAYS360(C146,$C$3)&gt;90,AD146="SI"),$AE$7,0)))</f>
        <v>0</v>
      </c>
      <c r="AF146" s="17"/>
      <c r="AG146" s="24" t="str">
        <f t="shared" si="32"/>
        <v/>
      </c>
      <c r="AH146" s="22"/>
      <c r="AI146" s="23">
        <f>+IF(OR($N146=Listas!$A$3,$N146=Listas!$A$4,$N146=Listas!$A$5,$N146=Listas!$A$6),"",IF(AND(DAYS360(C146,$C$3)&lt;=90,AH146="SI"),0,IF(AND(DAYS360(C146,$C$3)&gt;90,AH146="SI"),$AI$7,0)))</f>
        <v>0</v>
      </c>
      <c r="AJ146" s="25">
        <f>+IF(OR($N146=Listas!$A$3,$N146=Listas!$A$4,$N146=Listas!$A$5,$N146=Listas!$A$6),"",AB146+AE146+AI146)</f>
        <v>0</v>
      </c>
      <c r="AK146" s="26" t="str">
        <f t="shared" si="33"/>
        <v/>
      </c>
      <c r="AL146" s="27" t="str">
        <f t="shared" si="34"/>
        <v/>
      </c>
      <c r="AM146" s="23">
        <f>+IF(OR($N146=Listas!$A$3,$N146=Listas!$A$4,$N146=Listas!$A$5,$N146=Listas!$A$6),"",IF(AND(DAYS360(C146,$C$3)&lt;=90,AL146="SI"),0,IF(AND(DAYS360(C146,$C$3)&gt;90,AL146="SI"),$AM$7,0)))</f>
        <v>0</v>
      </c>
      <c r="AN146" s="27" t="str">
        <f t="shared" si="35"/>
        <v/>
      </c>
      <c r="AO146" s="23">
        <f>+IF(OR($N146=Listas!$A$3,$N146=Listas!$A$4,$N146=Listas!$A$5,$N146=Listas!$A$6),"",IF(AND(DAYS360(C146,$C$3)&lt;=90,AN146="SI"),0,IF(AND(DAYS360(C146,$C$3)&gt;90,AN146="SI"),$AO$7,0)))</f>
        <v>0</v>
      </c>
      <c r="AP146" s="28">
        <f>+IF(OR($N146=Listas!$A$3,$N146=Listas!$A$4,$N146=Listas!$A$5,$N146=[1]Hoja2!$A$6),"",AM146+AO146)</f>
        <v>0</v>
      </c>
      <c r="AQ146" s="22"/>
      <c r="AR146" s="23">
        <f>+IF(OR($N146=Listas!$A$3,$N146=Listas!$A$4,$N146=Listas!$A$5,$N146=Listas!$A$6),"",IF(AND(DAYS360(C146,$C$3)&lt;=90,AQ146="SI"),0,IF(AND(DAYS360(C146,$C$3)&gt;90,AQ146="SI"),$AR$7,0)))</f>
        <v>0</v>
      </c>
      <c r="AS146" s="22"/>
      <c r="AT146" s="23">
        <f>+IF(OR($N146=Listas!$A$3,$N146=Listas!$A$4,$N146=Listas!$A$5,$N146=Listas!$A$6),"",IF(AND(DAYS360(C146,$C$3)&lt;=90,AS146="SI"),0,IF(AND(DAYS360(C146,$C$3)&gt;90,AS146="SI"),$AT$7,0)))</f>
        <v>0</v>
      </c>
      <c r="AU146" s="21">
        <f>+IF(OR($N146=Listas!$A$3,$N146=Listas!$A$4,$N146=Listas!$A$5,$N146=Listas!$A$6),"",AR146+AT146)</f>
        <v>0</v>
      </c>
      <c r="AV146" s="29">
        <f>+IF(OR($N146=Listas!$A$3,$N146=Listas!$A$4,$N146=Listas!$A$5,$N146=Listas!$A$6),"",W146+Z146+AJ146+AP146+AU146)</f>
        <v>0.21132439384930549</v>
      </c>
      <c r="AW146" s="30">
        <f>+IF(OR($N146=Listas!$A$3,$N146=Listas!$A$4,$N146=Listas!$A$5,$N146=Listas!$A$6),"",K146*(1-AV146))</f>
        <v>0</v>
      </c>
      <c r="AX146" s="30">
        <f>+IF(OR($N146=Listas!$A$3,$N146=Listas!$A$4,$N146=Listas!$A$5,$N146=Listas!$A$6),"",L146*(1-AV146))</f>
        <v>0</v>
      </c>
      <c r="AY146" s="31"/>
      <c r="AZ146" s="32"/>
      <c r="BA146" s="30">
        <f>+IF(OR($N146=Listas!$A$3,$N146=Listas!$A$4,$N146=Listas!$A$5,$N146=Listas!$A$6),"",IF(AV146=0,AW146,(-PV(AY146,AZ146,,AW146,0))))</f>
        <v>0</v>
      </c>
      <c r="BB146" s="30">
        <f>+IF(OR($N146=Listas!$A$3,$N146=Listas!$A$4,$N146=Listas!$A$5,$N146=Listas!$A$6),"",IF(AV146=0,AX146,(-PV(AY146,AZ146,,AX146,0))))</f>
        <v>0</v>
      </c>
      <c r="BC146" s="33">
        <f>++IF(OR($N146=Listas!$A$3,$N146=Listas!$A$4,$N146=Listas!$A$5,$N146=Listas!$A$6),"",K146-BA146)</f>
        <v>0</v>
      </c>
      <c r="BD146" s="33">
        <f>++IF(OR($N146=Listas!$A$3,$N146=Listas!$A$4,$N146=Listas!$A$5,$N146=Listas!$A$6),"",L146-BB146)</f>
        <v>0</v>
      </c>
    </row>
    <row r="147" spans="1:56" x14ac:dyDescent="0.25">
      <c r="A147" s="13"/>
      <c r="B147" s="14"/>
      <c r="C147" s="15"/>
      <c r="D147" s="16"/>
      <c r="E147" s="16"/>
      <c r="F147" s="17"/>
      <c r="G147" s="17"/>
      <c r="H147" s="65">
        <f t="shared" si="29"/>
        <v>0</v>
      </c>
      <c r="I147" s="17"/>
      <c r="J147" s="17"/>
      <c r="K147" s="42">
        <f t="shared" si="30"/>
        <v>0</v>
      </c>
      <c r="L147" s="42">
        <f t="shared" si="30"/>
        <v>0</v>
      </c>
      <c r="M147" s="42">
        <f t="shared" si="31"/>
        <v>0</v>
      </c>
      <c r="N147" s="13"/>
      <c r="O147" s="18" t="str">
        <f>+IF(OR($N147=Listas!$A$3,$N147=Listas!$A$4,$N147=Listas!$A$5,$N147=Listas!$A$6),"N/A",IF(AND((DAYS360(C147,$C$3))&gt;90,(DAYS360(C147,$C$3))&lt;360),"SI","NO"))</f>
        <v>NO</v>
      </c>
      <c r="P147" s="19">
        <f t="shared" si="24"/>
        <v>0</v>
      </c>
      <c r="Q147" s="18" t="str">
        <f>+IF(OR($N147=Listas!$A$3,$N147=Listas!$A$4,$N147=Listas!$A$5,$N147=Listas!$A$6),"N/A",IF(AND((DAYS360(C147,$C$3))&gt;=360,(DAYS360(C147,$C$3))&lt;=1800),"SI","NO"))</f>
        <v>NO</v>
      </c>
      <c r="R147" s="19">
        <f t="shared" si="25"/>
        <v>0</v>
      </c>
      <c r="S147" s="18" t="str">
        <f>+IF(OR($N147=Listas!$A$3,$N147=Listas!$A$4,$N147=Listas!$A$5,$N147=Listas!$A$6),"N/A",IF(AND((DAYS360(C147,$C$3))&gt;1800,(DAYS360(C147,$C$3))&lt;=3600),"SI","NO"))</f>
        <v>NO</v>
      </c>
      <c r="T147" s="19">
        <f t="shared" si="26"/>
        <v>0</v>
      </c>
      <c r="U147" s="18" t="str">
        <f>+IF(OR($N147=Listas!$A$3,$N147=Listas!$A$4,$N147=Listas!$A$5,$N147=Listas!$A$6),"N/A",IF((DAYS360(C147,$C$3))&gt;3600,"SI","NO"))</f>
        <v>SI</v>
      </c>
      <c r="V147" s="20">
        <f t="shared" si="27"/>
        <v>0.21132439384930549</v>
      </c>
      <c r="W147" s="21">
        <f>+IF(OR($N147=Listas!$A$3,$N147=Listas!$A$4,$N147=Listas!$A$5,$N147=Listas!$A$6),"",P147+R147+T147+V147)</f>
        <v>0.21132439384930549</v>
      </c>
      <c r="X147" s="22"/>
      <c r="Y147" s="19">
        <f t="shared" si="28"/>
        <v>0</v>
      </c>
      <c r="Z147" s="21">
        <f>+IF(OR($N147=Listas!$A$3,$N147=Listas!$A$4,$N147=Listas!$A$5,$N147=Listas!$A$6),"",Y147)</f>
        <v>0</v>
      </c>
      <c r="AA147" s="22"/>
      <c r="AB147" s="23">
        <f>+IF(OR($N147=Listas!$A$3,$N147=Listas!$A$4,$N147=Listas!$A$5,$N147=Listas!$A$6),"",IF(AND(DAYS360(C147,$C$3)&lt;=90,AA147="NO"),0,IF(AND(DAYS360(C147,$C$3)&gt;90,AA147="NO"),$AB$7,0)))</f>
        <v>0</v>
      </c>
      <c r="AC147" s="17"/>
      <c r="AD147" s="22"/>
      <c r="AE147" s="23">
        <f>+IF(OR($N147=Listas!$A$3,$N147=Listas!$A$4,$N147=Listas!$A$5,$N147=Listas!$A$6),"",IF(AND(DAYS360(C147,$C$3)&lt;=90,AD147="SI"),0,IF(AND(DAYS360(C147,$C$3)&gt;90,AD147="SI"),$AE$7,0)))</f>
        <v>0</v>
      </c>
      <c r="AF147" s="17"/>
      <c r="AG147" s="24" t="str">
        <f t="shared" si="32"/>
        <v/>
      </c>
      <c r="AH147" s="22"/>
      <c r="AI147" s="23">
        <f>+IF(OR($N147=Listas!$A$3,$N147=Listas!$A$4,$N147=Listas!$A$5,$N147=Listas!$A$6),"",IF(AND(DAYS360(C147,$C$3)&lt;=90,AH147="SI"),0,IF(AND(DAYS360(C147,$C$3)&gt;90,AH147="SI"),$AI$7,0)))</f>
        <v>0</v>
      </c>
      <c r="AJ147" s="25">
        <f>+IF(OR($N147=Listas!$A$3,$N147=Listas!$A$4,$N147=Listas!$A$5,$N147=Listas!$A$6),"",AB147+AE147+AI147)</f>
        <v>0</v>
      </c>
      <c r="AK147" s="26" t="str">
        <f t="shared" si="33"/>
        <v/>
      </c>
      <c r="AL147" s="27" t="str">
        <f t="shared" si="34"/>
        <v/>
      </c>
      <c r="AM147" s="23">
        <f>+IF(OR($N147=Listas!$A$3,$N147=Listas!$A$4,$N147=Listas!$A$5,$N147=Listas!$A$6),"",IF(AND(DAYS360(C147,$C$3)&lt;=90,AL147="SI"),0,IF(AND(DAYS360(C147,$C$3)&gt;90,AL147="SI"),$AM$7,0)))</f>
        <v>0</v>
      </c>
      <c r="AN147" s="27" t="str">
        <f t="shared" si="35"/>
        <v/>
      </c>
      <c r="AO147" s="23">
        <f>+IF(OR($N147=Listas!$A$3,$N147=Listas!$A$4,$N147=Listas!$A$5,$N147=Listas!$A$6),"",IF(AND(DAYS360(C147,$C$3)&lt;=90,AN147="SI"),0,IF(AND(DAYS360(C147,$C$3)&gt;90,AN147="SI"),$AO$7,0)))</f>
        <v>0</v>
      </c>
      <c r="AP147" s="28">
        <f>+IF(OR($N147=Listas!$A$3,$N147=Listas!$A$4,$N147=Listas!$A$5,$N147=[1]Hoja2!$A$6),"",AM147+AO147)</f>
        <v>0</v>
      </c>
      <c r="AQ147" s="22"/>
      <c r="AR147" s="23">
        <f>+IF(OR($N147=Listas!$A$3,$N147=Listas!$A$4,$N147=Listas!$A$5,$N147=Listas!$A$6),"",IF(AND(DAYS360(C147,$C$3)&lt;=90,AQ147="SI"),0,IF(AND(DAYS360(C147,$C$3)&gt;90,AQ147="SI"),$AR$7,0)))</f>
        <v>0</v>
      </c>
      <c r="AS147" s="22"/>
      <c r="AT147" s="23">
        <f>+IF(OR($N147=Listas!$A$3,$N147=Listas!$A$4,$N147=Listas!$A$5,$N147=Listas!$A$6),"",IF(AND(DAYS360(C147,$C$3)&lt;=90,AS147="SI"),0,IF(AND(DAYS360(C147,$C$3)&gt;90,AS147="SI"),$AT$7,0)))</f>
        <v>0</v>
      </c>
      <c r="AU147" s="21">
        <f>+IF(OR($N147=Listas!$A$3,$N147=Listas!$A$4,$N147=Listas!$A$5,$N147=Listas!$A$6),"",AR147+AT147)</f>
        <v>0</v>
      </c>
      <c r="AV147" s="29">
        <f>+IF(OR($N147=Listas!$A$3,$N147=Listas!$A$4,$N147=Listas!$A$5,$N147=Listas!$A$6),"",W147+Z147+AJ147+AP147+AU147)</f>
        <v>0.21132439384930549</v>
      </c>
      <c r="AW147" s="30">
        <f>+IF(OR($N147=Listas!$A$3,$N147=Listas!$A$4,$N147=Listas!$A$5,$N147=Listas!$A$6),"",K147*(1-AV147))</f>
        <v>0</v>
      </c>
      <c r="AX147" s="30">
        <f>+IF(OR($N147=Listas!$A$3,$N147=Listas!$A$4,$N147=Listas!$A$5,$N147=Listas!$A$6),"",L147*(1-AV147))</f>
        <v>0</v>
      </c>
      <c r="AY147" s="31"/>
      <c r="AZ147" s="32"/>
      <c r="BA147" s="30">
        <f>+IF(OR($N147=Listas!$A$3,$N147=Listas!$A$4,$N147=Listas!$A$5,$N147=Listas!$A$6),"",IF(AV147=0,AW147,(-PV(AY147,AZ147,,AW147,0))))</f>
        <v>0</v>
      </c>
      <c r="BB147" s="30">
        <f>+IF(OR($N147=Listas!$A$3,$N147=Listas!$A$4,$N147=Listas!$A$5,$N147=Listas!$A$6),"",IF(AV147=0,AX147,(-PV(AY147,AZ147,,AX147,0))))</f>
        <v>0</v>
      </c>
      <c r="BC147" s="33">
        <f>++IF(OR($N147=Listas!$A$3,$N147=Listas!$A$4,$N147=Listas!$A$5,$N147=Listas!$A$6),"",K147-BA147)</f>
        <v>0</v>
      </c>
      <c r="BD147" s="33">
        <f>++IF(OR($N147=Listas!$A$3,$N147=Listas!$A$4,$N147=Listas!$A$5,$N147=Listas!$A$6),"",L147-BB147)</f>
        <v>0</v>
      </c>
    </row>
    <row r="148" spans="1:56" x14ac:dyDescent="0.25">
      <c r="A148" s="13"/>
      <c r="B148" s="14"/>
      <c r="C148" s="15"/>
      <c r="D148" s="16"/>
      <c r="E148" s="16"/>
      <c r="F148" s="17"/>
      <c r="G148" s="17"/>
      <c r="H148" s="65">
        <f t="shared" si="29"/>
        <v>0</v>
      </c>
      <c r="I148" s="17"/>
      <c r="J148" s="17"/>
      <c r="K148" s="42">
        <f t="shared" si="30"/>
        <v>0</v>
      </c>
      <c r="L148" s="42">
        <f t="shared" si="30"/>
        <v>0</v>
      </c>
      <c r="M148" s="42">
        <f t="shared" si="31"/>
        <v>0</v>
      </c>
      <c r="N148" s="13"/>
      <c r="O148" s="18" t="str">
        <f>+IF(OR($N148=Listas!$A$3,$N148=Listas!$A$4,$N148=Listas!$A$5,$N148=Listas!$A$6),"N/A",IF(AND((DAYS360(C148,$C$3))&gt;90,(DAYS360(C148,$C$3))&lt;360),"SI","NO"))</f>
        <v>NO</v>
      </c>
      <c r="P148" s="19">
        <f t="shared" si="24"/>
        <v>0</v>
      </c>
      <c r="Q148" s="18" t="str">
        <f>+IF(OR($N148=Listas!$A$3,$N148=Listas!$A$4,$N148=Listas!$A$5,$N148=Listas!$A$6),"N/A",IF(AND((DAYS360(C148,$C$3))&gt;=360,(DAYS360(C148,$C$3))&lt;=1800),"SI","NO"))</f>
        <v>NO</v>
      </c>
      <c r="R148" s="19">
        <f t="shared" si="25"/>
        <v>0</v>
      </c>
      <c r="S148" s="18" t="str">
        <f>+IF(OR($N148=Listas!$A$3,$N148=Listas!$A$4,$N148=Listas!$A$5,$N148=Listas!$A$6),"N/A",IF(AND((DAYS360(C148,$C$3))&gt;1800,(DAYS360(C148,$C$3))&lt;=3600),"SI","NO"))</f>
        <v>NO</v>
      </c>
      <c r="T148" s="19">
        <f t="shared" si="26"/>
        <v>0</v>
      </c>
      <c r="U148" s="18" t="str">
        <f>+IF(OR($N148=Listas!$A$3,$N148=Listas!$A$4,$N148=Listas!$A$5,$N148=Listas!$A$6),"N/A",IF((DAYS360(C148,$C$3))&gt;3600,"SI","NO"))</f>
        <v>SI</v>
      </c>
      <c r="V148" s="20">
        <f t="shared" si="27"/>
        <v>0.21132439384930549</v>
      </c>
      <c r="W148" s="21">
        <f>+IF(OR($N148=Listas!$A$3,$N148=Listas!$A$4,$N148=Listas!$A$5,$N148=Listas!$A$6),"",P148+R148+T148+V148)</f>
        <v>0.21132439384930549</v>
      </c>
      <c r="X148" s="22"/>
      <c r="Y148" s="19">
        <f t="shared" si="28"/>
        <v>0</v>
      </c>
      <c r="Z148" s="21">
        <f>+IF(OR($N148=Listas!$A$3,$N148=Listas!$A$4,$N148=Listas!$A$5,$N148=Listas!$A$6),"",Y148)</f>
        <v>0</v>
      </c>
      <c r="AA148" s="22"/>
      <c r="AB148" s="23">
        <f>+IF(OR($N148=Listas!$A$3,$N148=Listas!$A$4,$N148=Listas!$A$5,$N148=Listas!$A$6),"",IF(AND(DAYS360(C148,$C$3)&lt;=90,AA148="NO"),0,IF(AND(DAYS360(C148,$C$3)&gt;90,AA148="NO"),$AB$7,0)))</f>
        <v>0</v>
      </c>
      <c r="AC148" s="17"/>
      <c r="AD148" s="22"/>
      <c r="AE148" s="23">
        <f>+IF(OR($N148=Listas!$A$3,$N148=Listas!$A$4,$N148=Listas!$A$5,$N148=Listas!$A$6),"",IF(AND(DAYS360(C148,$C$3)&lt;=90,AD148="SI"),0,IF(AND(DAYS360(C148,$C$3)&gt;90,AD148="SI"),$AE$7,0)))</f>
        <v>0</v>
      </c>
      <c r="AF148" s="17"/>
      <c r="AG148" s="24" t="str">
        <f t="shared" si="32"/>
        <v/>
      </c>
      <c r="AH148" s="22"/>
      <c r="AI148" s="23">
        <f>+IF(OR($N148=Listas!$A$3,$N148=Listas!$A$4,$N148=Listas!$A$5,$N148=Listas!$A$6),"",IF(AND(DAYS360(C148,$C$3)&lt;=90,AH148="SI"),0,IF(AND(DAYS360(C148,$C$3)&gt;90,AH148="SI"),$AI$7,0)))</f>
        <v>0</v>
      </c>
      <c r="AJ148" s="25">
        <f>+IF(OR($N148=Listas!$A$3,$N148=Listas!$A$4,$N148=Listas!$A$5,$N148=Listas!$A$6),"",AB148+AE148+AI148)</f>
        <v>0</v>
      </c>
      <c r="AK148" s="26" t="str">
        <f t="shared" si="33"/>
        <v/>
      </c>
      <c r="AL148" s="27" t="str">
        <f t="shared" si="34"/>
        <v/>
      </c>
      <c r="AM148" s="23">
        <f>+IF(OR($N148=Listas!$A$3,$N148=Listas!$A$4,$N148=Listas!$A$5,$N148=Listas!$A$6),"",IF(AND(DAYS360(C148,$C$3)&lt;=90,AL148="SI"),0,IF(AND(DAYS360(C148,$C$3)&gt;90,AL148="SI"),$AM$7,0)))</f>
        <v>0</v>
      </c>
      <c r="AN148" s="27" t="str">
        <f t="shared" si="35"/>
        <v/>
      </c>
      <c r="AO148" s="23">
        <f>+IF(OR($N148=Listas!$A$3,$N148=Listas!$A$4,$N148=Listas!$A$5,$N148=Listas!$A$6),"",IF(AND(DAYS360(C148,$C$3)&lt;=90,AN148="SI"),0,IF(AND(DAYS360(C148,$C$3)&gt;90,AN148="SI"),$AO$7,0)))</f>
        <v>0</v>
      </c>
      <c r="AP148" s="28">
        <f>+IF(OR($N148=Listas!$A$3,$N148=Listas!$A$4,$N148=Listas!$A$5,$N148=[1]Hoja2!$A$6),"",AM148+AO148)</f>
        <v>0</v>
      </c>
      <c r="AQ148" s="22"/>
      <c r="AR148" s="23">
        <f>+IF(OR($N148=Listas!$A$3,$N148=Listas!$A$4,$N148=Listas!$A$5,$N148=Listas!$A$6),"",IF(AND(DAYS360(C148,$C$3)&lt;=90,AQ148="SI"),0,IF(AND(DAYS360(C148,$C$3)&gt;90,AQ148="SI"),$AR$7,0)))</f>
        <v>0</v>
      </c>
      <c r="AS148" s="22"/>
      <c r="AT148" s="23">
        <f>+IF(OR($N148=Listas!$A$3,$N148=Listas!$A$4,$N148=Listas!$A$5,$N148=Listas!$A$6),"",IF(AND(DAYS360(C148,$C$3)&lt;=90,AS148="SI"),0,IF(AND(DAYS360(C148,$C$3)&gt;90,AS148="SI"),$AT$7,0)))</f>
        <v>0</v>
      </c>
      <c r="AU148" s="21">
        <f>+IF(OR($N148=Listas!$A$3,$N148=Listas!$A$4,$N148=Listas!$A$5,$N148=Listas!$A$6),"",AR148+AT148)</f>
        <v>0</v>
      </c>
      <c r="AV148" s="29">
        <f>+IF(OR($N148=Listas!$A$3,$N148=Listas!$A$4,$N148=Listas!$A$5,$N148=Listas!$A$6),"",W148+Z148+AJ148+AP148+AU148)</f>
        <v>0.21132439384930549</v>
      </c>
      <c r="AW148" s="30">
        <f>+IF(OR($N148=Listas!$A$3,$N148=Listas!$A$4,$N148=Listas!$A$5,$N148=Listas!$A$6),"",K148*(1-AV148))</f>
        <v>0</v>
      </c>
      <c r="AX148" s="30">
        <f>+IF(OR($N148=Listas!$A$3,$N148=Listas!$A$4,$N148=Listas!$A$5,$N148=Listas!$A$6),"",L148*(1-AV148))</f>
        <v>0</v>
      </c>
      <c r="AY148" s="31"/>
      <c r="AZ148" s="32"/>
      <c r="BA148" s="30">
        <f>+IF(OR($N148=Listas!$A$3,$N148=Listas!$A$4,$N148=Listas!$A$5,$N148=Listas!$A$6),"",IF(AV148=0,AW148,(-PV(AY148,AZ148,,AW148,0))))</f>
        <v>0</v>
      </c>
      <c r="BB148" s="30">
        <f>+IF(OR($N148=Listas!$A$3,$N148=Listas!$A$4,$N148=Listas!$A$5,$N148=Listas!$A$6),"",IF(AV148=0,AX148,(-PV(AY148,AZ148,,AX148,0))))</f>
        <v>0</v>
      </c>
      <c r="BC148" s="33">
        <f>++IF(OR($N148=Listas!$A$3,$N148=Listas!$A$4,$N148=Listas!$A$5,$N148=Listas!$A$6),"",K148-BA148)</f>
        <v>0</v>
      </c>
      <c r="BD148" s="33">
        <f>++IF(OR($N148=Listas!$A$3,$N148=Listas!$A$4,$N148=Listas!$A$5,$N148=Listas!$A$6),"",L148-BB148)</f>
        <v>0</v>
      </c>
    </row>
    <row r="149" spans="1:56" x14ac:dyDescent="0.25">
      <c r="A149" s="13"/>
      <c r="B149" s="14"/>
      <c r="C149" s="15"/>
      <c r="D149" s="16"/>
      <c r="E149" s="16"/>
      <c r="F149" s="17"/>
      <c r="G149" s="17"/>
      <c r="H149" s="65">
        <f t="shared" si="29"/>
        <v>0</v>
      </c>
      <c r="I149" s="17"/>
      <c r="J149" s="17"/>
      <c r="K149" s="42">
        <f t="shared" si="30"/>
        <v>0</v>
      </c>
      <c r="L149" s="42">
        <f t="shared" si="30"/>
        <v>0</v>
      </c>
      <c r="M149" s="42">
        <f t="shared" si="31"/>
        <v>0</v>
      </c>
      <c r="N149" s="13"/>
      <c r="O149" s="18" t="str">
        <f>+IF(OR($N149=Listas!$A$3,$N149=Listas!$A$4,$N149=Listas!$A$5,$N149=Listas!$A$6),"N/A",IF(AND((DAYS360(C149,$C$3))&gt;90,(DAYS360(C149,$C$3))&lt;360),"SI","NO"))</f>
        <v>NO</v>
      </c>
      <c r="P149" s="19">
        <f t="shared" si="24"/>
        <v>0</v>
      </c>
      <c r="Q149" s="18" t="str">
        <f>+IF(OR($N149=Listas!$A$3,$N149=Listas!$A$4,$N149=Listas!$A$5,$N149=Listas!$A$6),"N/A",IF(AND((DAYS360(C149,$C$3))&gt;=360,(DAYS360(C149,$C$3))&lt;=1800),"SI","NO"))</f>
        <v>NO</v>
      </c>
      <c r="R149" s="19">
        <f t="shared" si="25"/>
        <v>0</v>
      </c>
      <c r="S149" s="18" t="str">
        <f>+IF(OR($N149=Listas!$A$3,$N149=Listas!$A$4,$N149=Listas!$A$5,$N149=Listas!$A$6),"N/A",IF(AND((DAYS360(C149,$C$3))&gt;1800,(DAYS360(C149,$C$3))&lt;=3600),"SI","NO"))</f>
        <v>NO</v>
      </c>
      <c r="T149" s="19">
        <f t="shared" si="26"/>
        <v>0</v>
      </c>
      <c r="U149" s="18" t="str">
        <f>+IF(OR($N149=Listas!$A$3,$N149=Listas!$A$4,$N149=Listas!$A$5,$N149=Listas!$A$6),"N/A",IF((DAYS360(C149,$C$3))&gt;3600,"SI","NO"))</f>
        <v>SI</v>
      </c>
      <c r="V149" s="20">
        <f t="shared" si="27"/>
        <v>0.21132439384930549</v>
      </c>
      <c r="W149" s="21">
        <f>+IF(OR($N149=Listas!$A$3,$N149=Listas!$A$4,$N149=Listas!$A$5,$N149=Listas!$A$6),"",P149+R149+T149+V149)</f>
        <v>0.21132439384930549</v>
      </c>
      <c r="X149" s="22"/>
      <c r="Y149" s="19">
        <f t="shared" si="28"/>
        <v>0</v>
      </c>
      <c r="Z149" s="21">
        <f>+IF(OR($N149=Listas!$A$3,$N149=Listas!$A$4,$N149=Listas!$A$5,$N149=Listas!$A$6),"",Y149)</f>
        <v>0</v>
      </c>
      <c r="AA149" s="22"/>
      <c r="AB149" s="23">
        <f>+IF(OR($N149=Listas!$A$3,$N149=Listas!$A$4,$N149=Listas!$A$5,$N149=Listas!$A$6),"",IF(AND(DAYS360(C149,$C$3)&lt;=90,AA149="NO"),0,IF(AND(DAYS360(C149,$C$3)&gt;90,AA149="NO"),$AB$7,0)))</f>
        <v>0</v>
      </c>
      <c r="AC149" s="17"/>
      <c r="AD149" s="22"/>
      <c r="AE149" s="23">
        <f>+IF(OR($N149=Listas!$A$3,$N149=Listas!$A$4,$N149=Listas!$A$5,$N149=Listas!$A$6),"",IF(AND(DAYS360(C149,$C$3)&lt;=90,AD149="SI"),0,IF(AND(DAYS360(C149,$C$3)&gt;90,AD149="SI"),$AE$7,0)))</f>
        <v>0</v>
      </c>
      <c r="AF149" s="17"/>
      <c r="AG149" s="24" t="str">
        <f t="shared" si="32"/>
        <v/>
      </c>
      <c r="AH149" s="22"/>
      <c r="AI149" s="23">
        <f>+IF(OR($N149=Listas!$A$3,$N149=Listas!$A$4,$N149=Listas!$A$5,$N149=Listas!$A$6),"",IF(AND(DAYS360(C149,$C$3)&lt;=90,AH149="SI"),0,IF(AND(DAYS360(C149,$C$3)&gt;90,AH149="SI"),$AI$7,0)))</f>
        <v>0</v>
      </c>
      <c r="AJ149" s="25">
        <f>+IF(OR($N149=Listas!$A$3,$N149=Listas!$A$4,$N149=Listas!$A$5,$N149=Listas!$A$6),"",AB149+AE149+AI149)</f>
        <v>0</v>
      </c>
      <c r="AK149" s="26" t="str">
        <f t="shared" si="33"/>
        <v/>
      </c>
      <c r="AL149" s="27" t="str">
        <f t="shared" si="34"/>
        <v/>
      </c>
      <c r="AM149" s="23">
        <f>+IF(OR($N149=Listas!$A$3,$N149=Listas!$A$4,$N149=Listas!$A$5,$N149=Listas!$A$6),"",IF(AND(DAYS360(C149,$C$3)&lt;=90,AL149="SI"),0,IF(AND(DAYS360(C149,$C$3)&gt;90,AL149="SI"),$AM$7,0)))</f>
        <v>0</v>
      </c>
      <c r="AN149" s="27" t="str">
        <f t="shared" si="35"/>
        <v/>
      </c>
      <c r="AO149" s="23">
        <f>+IF(OR($N149=Listas!$A$3,$N149=Listas!$A$4,$N149=Listas!$A$5,$N149=Listas!$A$6),"",IF(AND(DAYS360(C149,$C$3)&lt;=90,AN149="SI"),0,IF(AND(DAYS360(C149,$C$3)&gt;90,AN149="SI"),$AO$7,0)))</f>
        <v>0</v>
      </c>
      <c r="AP149" s="28">
        <f>+IF(OR($N149=Listas!$A$3,$N149=Listas!$A$4,$N149=Listas!$A$5,$N149=[1]Hoja2!$A$6),"",AM149+AO149)</f>
        <v>0</v>
      </c>
      <c r="AQ149" s="22"/>
      <c r="AR149" s="23">
        <f>+IF(OR($N149=Listas!$A$3,$N149=Listas!$A$4,$N149=Listas!$A$5,$N149=Listas!$A$6),"",IF(AND(DAYS360(C149,$C$3)&lt;=90,AQ149="SI"),0,IF(AND(DAYS360(C149,$C$3)&gt;90,AQ149="SI"),$AR$7,0)))</f>
        <v>0</v>
      </c>
      <c r="AS149" s="22"/>
      <c r="AT149" s="23">
        <f>+IF(OR($N149=Listas!$A$3,$N149=Listas!$A$4,$N149=Listas!$A$5,$N149=Listas!$A$6),"",IF(AND(DAYS360(C149,$C$3)&lt;=90,AS149="SI"),0,IF(AND(DAYS360(C149,$C$3)&gt;90,AS149="SI"),$AT$7,0)))</f>
        <v>0</v>
      </c>
      <c r="AU149" s="21">
        <f>+IF(OR($N149=Listas!$A$3,$N149=Listas!$A$4,$N149=Listas!$A$5,$N149=Listas!$A$6),"",AR149+AT149)</f>
        <v>0</v>
      </c>
      <c r="AV149" s="29">
        <f>+IF(OR($N149=Listas!$A$3,$N149=Listas!$A$4,$N149=Listas!$A$5,$N149=Listas!$A$6),"",W149+Z149+AJ149+AP149+AU149)</f>
        <v>0.21132439384930549</v>
      </c>
      <c r="AW149" s="30">
        <f>+IF(OR($N149=Listas!$A$3,$N149=Listas!$A$4,$N149=Listas!$A$5,$N149=Listas!$A$6),"",K149*(1-AV149))</f>
        <v>0</v>
      </c>
      <c r="AX149" s="30">
        <f>+IF(OR($N149=Listas!$A$3,$N149=Listas!$A$4,$N149=Listas!$A$5,$N149=Listas!$A$6),"",L149*(1-AV149))</f>
        <v>0</v>
      </c>
      <c r="AY149" s="31"/>
      <c r="AZ149" s="32"/>
      <c r="BA149" s="30">
        <f>+IF(OR($N149=Listas!$A$3,$N149=Listas!$A$4,$N149=Listas!$A$5,$N149=Listas!$A$6),"",IF(AV149=0,AW149,(-PV(AY149,AZ149,,AW149,0))))</f>
        <v>0</v>
      </c>
      <c r="BB149" s="30">
        <f>+IF(OR($N149=Listas!$A$3,$N149=Listas!$A$4,$N149=Listas!$A$5,$N149=Listas!$A$6),"",IF(AV149=0,AX149,(-PV(AY149,AZ149,,AX149,0))))</f>
        <v>0</v>
      </c>
      <c r="BC149" s="33">
        <f>++IF(OR($N149=Listas!$A$3,$N149=Listas!$A$4,$N149=Listas!$A$5,$N149=Listas!$A$6),"",K149-BA149)</f>
        <v>0</v>
      </c>
      <c r="BD149" s="33">
        <f>++IF(OR($N149=Listas!$A$3,$N149=Listas!$A$4,$N149=Listas!$A$5,$N149=Listas!$A$6),"",L149-BB149)</f>
        <v>0</v>
      </c>
    </row>
    <row r="150" spans="1:56" x14ac:dyDescent="0.25">
      <c r="A150" s="13"/>
      <c r="B150" s="14"/>
      <c r="C150" s="15"/>
      <c r="D150" s="16"/>
      <c r="E150" s="16"/>
      <c r="F150" s="17"/>
      <c r="G150" s="17"/>
      <c r="H150" s="65">
        <f t="shared" si="29"/>
        <v>0</v>
      </c>
      <c r="I150" s="17"/>
      <c r="J150" s="17"/>
      <c r="K150" s="42">
        <f t="shared" si="30"/>
        <v>0</v>
      </c>
      <c r="L150" s="42">
        <f t="shared" si="30"/>
        <v>0</v>
      </c>
      <c r="M150" s="42">
        <f t="shared" si="31"/>
        <v>0</v>
      </c>
      <c r="N150" s="13"/>
      <c r="O150" s="18" t="str">
        <f>+IF(OR($N150=Listas!$A$3,$N150=Listas!$A$4,$N150=Listas!$A$5,$N150=Listas!$A$6),"N/A",IF(AND((DAYS360(C150,$C$3))&gt;90,(DAYS360(C150,$C$3))&lt;360),"SI","NO"))</f>
        <v>NO</v>
      </c>
      <c r="P150" s="19">
        <f t="shared" si="24"/>
        <v>0</v>
      </c>
      <c r="Q150" s="18" t="str">
        <f>+IF(OR($N150=Listas!$A$3,$N150=Listas!$A$4,$N150=Listas!$A$5,$N150=Listas!$A$6),"N/A",IF(AND((DAYS360(C150,$C$3))&gt;=360,(DAYS360(C150,$C$3))&lt;=1800),"SI","NO"))</f>
        <v>NO</v>
      </c>
      <c r="R150" s="19">
        <f t="shared" si="25"/>
        <v>0</v>
      </c>
      <c r="S150" s="18" t="str">
        <f>+IF(OR($N150=Listas!$A$3,$N150=Listas!$A$4,$N150=Listas!$A$5,$N150=Listas!$A$6),"N/A",IF(AND((DAYS360(C150,$C$3))&gt;1800,(DAYS360(C150,$C$3))&lt;=3600),"SI","NO"))</f>
        <v>NO</v>
      </c>
      <c r="T150" s="19">
        <f t="shared" si="26"/>
        <v>0</v>
      </c>
      <c r="U150" s="18" t="str">
        <f>+IF(OR($N150=Listas!$A$3,$N150=Listas!$A$4,$N150=Listas!$A$5,$N150=Listas!$A$6),"N/A",IF((DAYS360(C150,$C$3))&gt;3600,"SI","NO"))</f>
        <v>SI</v>
      </c>
      <c r="V150" s="20">
        <f t="shared" si="27"/>
        <v>0.21132439384930549</v>
      </c>
      <c r="W150" s="21">
        <f>+IF(OR($N150=Listas!$A$3,$N150=Listas!$A$4,$N150=Listas!$A$5,$N150=Listas!$A$6),"",P150+R150+T150+V150)</f>
        <v>0.21132439384930549</v>
      </c>
      <c r="X150" s="22"/>
      <c r="Y150" s="19">
        <f t="shared" si="28"/>
        <v>0</v>
      </c>
      <c r="Z150" s="21">
        <f>+IF(OR($N150=Listas!$A$3,$N150=Listas!$A$4,$N150=Listas!$A$5,$N150=Listas!$A$6),"",Y150)</f>
        <v>0</v>
      </c>
      <c r="AA150" s="22"/>
      <c r="AB150" s="23">
        <f>+IF(OR($N150=Listas!$A$3,$N150=Listas!$A$4,$N150=Listas!$A$5,$N150=Listas!$A$6),"",IF(AND(DAYS360(C150,$C$3)&lt;=90,AA150="NO"),0,IF(AND(DAYS360(C150,$C$3)&gt;90,AA150="NO"),$AB$7,0)))</f>
        <v>0</v>
      </c>
      <c r="AC150" s="17"/>
      <c r="AD150" s="22"/>
      <c r="AE150" s="23">
        <f>+IF(OR($N150=Listas!$A$3,$N150=Listas!$A$4,$N150=Listas!$A$5,$N150=Listas!$A$6),"",IF(AND(DAYS360(C150,$C$3)&lt;=90,AD150="SI"),0,IF(AND(DAYS360(C150,$C$3)&gt;90,AD150="SI"),$AE$7,0)))</f>
        <v>0</v>
      </c>
      <c r="AF150" s="17"/>
      <c r="AG150" s="24" t="str">
        <f t="shared" si="32"/>
        <v/>
      </c>
      <c r="AH150" s="22"/>
      <c r="AI150" s="23">
        <f>+IF(OR($N150=Listas!$A$3,$N150=Listas!$A$4,$N150=Listas!$A$5,$N150=Listas!$A$6),"",IF(AND(DAYS360(C150,$C$3)&lt;=90,AH150="SI"),0,IF(AND(DAYS360(C150,$C$3)&gt;90,AH150="SI"),$AI$7,0)))</f>
        <v>0</v>
      </c>
      <c r="AJ150" s="25">
        <f>+IF(OR($N150=Listas!$A$3,$N150=Listas!$A$4,$N150=Listas!$A$5,$N150=Listas!$A$6),"",AB150+AE150+AI150)</f>
        <v>0</v>
      </c>
      <c r="AK150" s="26" t="str">
        <f t="shared" si="33"/>
        <v/>
      </c>
      <c r="AL150" s="27" t="str">
        <f t="shared" si="34"/>
        <v/>
      </c>
      <c r="AM150" s="23">
        <f>+IF(OR($N150=Listas!$A$3,$N150=Listas!$A$4,$N150=Listas!$A$5,$N150=Listas!$A$6),"",IF(AND(DAYS360(C150,$C$3)&lt;=90,AL150="SI"),0,IF(AND(DAYS360(C150,$C$3)&gt;90,AL150="SI"),$AM$7,0)))</f>
        <v>0</v>
      </c>
      <c r="AN150" s="27" t="str">
        <f t="shared" si="35"/>
        <v/>
      </c>
      <c r="AO150" s="23">
        <f>+IF(OR($N150=Listas!$A$3,$N150=Listas!$A$4,$N150=Listas!$A$5,$N150=Listas!$A$6),"",IF(AND(DAYS360(C150,$C$3)&lt;=90,AN150="SI"),0,IF(AND(DAYS360(C150,$C$3)&gt;90,AN150="SI"),$AO$7,0)))</f>
        <v>0</v>
      </c>
      <c r="AP150" s="28">
        <f>+IF(OR($N150=Listas!$A$3,$N150=Listas!$A$4,$N150=Listas!$A$5,$N150=[1]Hoja2!$A$6),"",AM150+AO150)</f>
        <v>0</v>
      </c>
      <c r="AQ150" s="22"/>
      <c r="AR150" s="23">
        <f>+IF(OR($N150=Listas!$A$3,$N150=Listas!$A$4,$N150=Listas!$A$5,$N150=Listas!$A$6),"",IF(AND(DAYS360(C150,$C$3)&lt;=90,AQ150="SI"),0,IF(AND(DAYS360(C150,$C$3)&gt;90,AQ150="SI"),$AR$7,0)))</f>
        <v>0</v>
      </c>
      <c r="AS150" s="22"/>
      <c r="AT150" s="23">
        <f>+IF(OR($N150=Listas!$A$3,$N150=Listas!$A$4,$N150=Listas!$A$5,$N150=Listas!$A$6),"",IF(AND(DAYS360(C150,$C$3)&lt;=90,AS150="SI"),0,IF(AND(DAYS360(C150,$C$3)&gt;90,AS150="SI"),$AT$7,0)))</f>
        <v>0</v>
      </c>
      <c r="AU150" s="21">
        <f>+IF(OR($N150=Listas!$A$3,$N150=Listas!$A$4,$N150=Listas!$A$5,$N150=Listas!$A$6),"",AR150+AT150)</f>
        <v>0</v>
      </c>
      <c r="AV150" s="29">
        <f>+IF(OR($N150=Listas!$A$3,$N150=Listas!$A$4,$N150=Listas!$A$5,$N150=Listas!$A$6),"",W150+Z150+AJ150+AP150+AU150)</f>
        <v>0.21132439384930549</v>
      </c>
      <c r="AW150" s="30">
        <f>+IF(OR($N150=Listas!$A$3,$N150=Listas!$A$4,$N150=Listas!$A$5,$N150=Listas!$A$6),"",K150*(1-AV150))</f>
        <v>0</v>
      </c>
      <c r="AX150" s="30">
        <f>+IF(OR($N150=Listas!$A$3,$N150=Listas!$A$4,$N150=Listas!$A$5,$N150=Listas!$A$6),"",L150*(1-AV150))</f>
        <v>0</v>
      </c>
      <c r="AY150" s="31"/>
      <c r="AZ150" s="32"/>
      <c r="BA150" s="30">
        <f>+IF(OR($N150=Listas!$A$3,$N150=Listas!$A$4,$N150=Listas!$A$5,$N150=Listas!$A$6),"",IF(AV150=0,AW150,(-PV(AY150,AZ150,,AW150,0))))</f>
        <v>0</v>
      </c>
      <c r="BB150" s="30">
        <f>+IF(OR($N150=Listas!$A$3,$N150=Listas!$A$4,$N150=Listas!$A$5,$N150=Listas!$A$6),"",IF(AV150=0,AX150,(-PV(AY150,AZ150,,AX150,0))))</f>
        <v>0</v>
      </c>
      <c r="BC150" s="33">
        <f>++IF(OR($N150=Listas!$A$3,$N150=Listas!$A$4,$N150=Listas!$A$5,$N150=Listas!$A$6),"",K150-BA150)</f>
        <v>0</v>
      </c>
      <c r="BD150" s="33">
        <f>++IF(OR($N150=Listas!$A$3,$N150=Listas!$A$4,$N150=Listas!$A$5,$N150=Listas!$A$6),"",L150-BB150)</f>
        <v>0</v>
      </c>
    </row>
    <row r="151" spans="1:56" x14ac:dyDescent="0.25">
      <c r="A151" s="13"/>
      <c r="B151" s="14"/>
      <c r="C151" s="15"/>
      <c r="D151" s="16"/>
      <c r="E151" s="16"/>
      <c r="F151" s="17"/>
      <c r="G151" s="17"/>
      <c r="H151" s="65">
        <f t="shared" si="29"/>
        <v>0</v>
      </c>
      <c r="I151" s="17"/>
      <c r="J151" s="17"/>
      <c r="K151" s="42">
        <f t="shared" si="30"/>
        <v>0</v>
      </c>
      <c r="L151" s="42">
        <f t="shared" si="30"/>
        <v>0</v>
      </c>
      <c r="M151" s="42">
        <f t="shared" si="31"/>
        <v>0</v>
      </c>
      <c r="N151" s="13"/>
      <c r="O151" s="18" t="str">
        <f>+IF(OR($N151=Listas!$A$3,$N151=Listas!$A$4,$N151=Listas!$A$5,$N151=Listas!$A$6),"N/A",IF(AND((DAYS360(C151,$C$3))&gt;90,(DAYS360(C151,$C$3))&lt;360),"SI","NO"))</f>
        <v>NO</v>
      </c>
      <c r="P151" s="19">
        <f t="shared" si="24"/>
        <v>0</v>
      </c>
      <c r="Q151" s="18" t="str">
        <f>+IF(OR($N151=Listas!$A$3,$N151=Listas!$A$4,$N151=Listas!$A$5,$N151=Listas!$A$6),"N/A",IF(AND((DAYS360(C151,$C$3))&gt;=360,(DAYS360(C151,$C$3))&lt;=1800),"SI","NO"))</f>
        <v>NO</v>
      </c>
      <c r="R151" s="19">
        <f t="shared" si="25"/>
        <v>0</v>
      </c>
      <c r="S151" s="18" t="str">
        <f>+IF(OR($N151=Listas!$A$3,$N151=Listas!$A$4,$N151=Listas!$A$5,$N151=Listas!$A$6),"N/A",IF(AND((DAYS360(C151,$C$3))&gt;1800,(DAYS360(C151,$C$3))&lt;=3600),"SI","NO"))</f>
        <v>NO</v>
      </c>
      <c r="T151" s="19">
        <f t="shared" si="26"/>
        <v>0</v>
      </c>
      <c r="U151" s="18" t="str">
        <f>+IF(OR($N151=Listas!$A$3,$N151=Listas!$A$4,$N151=Listas!$A$5,$N151=Listas!$A$6),"N/A",IF((DAYS360(C151,$C$3))&gt;3600,"SI","NO"))</f>
        <v>SI</v>
      </c>
      <c r="V151" s="20">
        <f t="shared" si="27"/>
        <v>0.21132439384930549</v>
      </c>
      <c r="W151" s="21">
        <f>+IF(OR($N151=Listas!$A$3,$N151=Listas!$A$4,$N151=Listas!$A$5,$N151=Listas!$A$6),"",P151+R151+T151+V151)</f>
        <v>0.21132439384930549</v>
      </c>
      <c r="X151" s="22"/>
      <c r="Y151" s="19">
        <f t="shared" si="28"/>
        <v>0</v>
      </c>
      <c r="Z151" s="21">
        <f>+IF(OR($N151=Listas!$A$3,$N151=Listas!$A$4,$N151=Listas!$A$5,$N151=Listas!$A$6),"",Y151)</f>
        <v>0</v>
      </c>
      <c r="AA151" s="22"/>
      <c r="AB151" s="23">
        <f>+IF(OR($N151=Listas!$A$3,$N151=Listas!$A$4,$N151=Listas!$A$5,$N151=Listas!$A$6),"",IF(AND(DAYS360(C151,$C$3)&lt;=90,AA151="NO"),0,IF(AND(DAYS360(C151,$C$3)&gt;90,AA151="NO"),$AB$7,0)))</f>
        <v>0</v>
      </c>
      <c r="AC151" s="17"/>
      <c r="AD151" s="22"/>
      <c r="AE151" s="23">
        <f>+IF(OR($N151=Listas!$A$3,$N151=Listas!$A$4,$N151=Listas!$A$5,$N151=Listas!$A$6),"",IF(AND(DAYS360(C151,$C$3)&lt;=90,AD151="SI"),0,IF(AND(DAYS360(C151,$C$3)&gt;90,AD151="SI"),$AE$7,0)))</f>
        <v>0</v>
      </c>
      <c r="AF151" s="17"/>
      <c r="AG151" s="24" t="str">
        <f t="shared" si="32"/>
        <v/>
      </c>
      <c r="AH151" s="22"/>
      <c r="AI151" s="23">
        <f>+IF(OR($N151=Listas!$A$3,$N151=Listas!$A$4,$N151=Listas!$A$5,$N151=Listas!$A$6),"",IF(AND(DAYS360(C151,$C$3)&lt;=90,AH151="SI"),0,IF(AND(DAYS360(C151,$C$3)&gt;90,AH151="SI"),$AI$7,0)))</f>
        <v>0</v>
      </c>
      <c r="AJ151" s="25">
        <f>+IF(OR($N151=Listas!$A$3,$N151=Listas!$A$4,$N151=Listas!$A$5,$N151=Listas!$A$6),"",AB151+AE151+AI151)</f>
        <v>0</v>
      </c>
      <c r="AK151" s="26" t="str">
        <f t="shared" si="33"/>
        <v/>
      </c>
      <c r="AL151" s="27" t="str">
        <f t="shared" si="34"/>
        <v/>
      </c>
      <c r="AM151" s="23">
        <f>+IF(OR($N151=Listas!$A$3,$N151=Listas!$A$4,$N151=Listas!$A$5,$N151=Listas!$A$6),"",IF(AND(DAYS360(C151,$C$3)&lt;=90,AL151="SI"),0,IF(AND(DAYS360(C151,$C$3)&gt;90,AL151="SI"),$AM$7,0)))</f>
        <v>0</v>
      </c>
      <c r="AN151" s="27" t="str">
        <f t="shared" si="35"/>
        <v/>
      </c>
      <c r="AO151" s="23">
        <f>+IF(OR($N151=Listas!$A$3,$N151=Listas!$A$4,$N151=Listas!$A$5,$N151=Listas!$A$6),"",IF(AND(DAYS360(C151,$C$3)&lt;=90,AN151="SI"),0,IF(AND(DAYS360(C151,$C$3)&gt;90,AN151="SI"),$AO$7,0)))</f>
        <v>0</v>
      </c>
      <c r="AP151" s="28">
        <f>+IF(OR($N151=Listas!$A$3,$N151=Listas!$A$4,$N151=Listas!$A$5,$N151=[1]Hoja2!$A$6),"",AM151+AO151)</f>
        <v>0</v>
      </c>
      <c r="AQ151" s="22"/>
      <c r="AR151" s="23">
        <f>+IF(OR($N151=Listas!$A$3,$N151=Listas!$A$4,$N151=Listas!$A$5,$N151=Listas!$A$6),"",IF(AND(DAYS360(C151,$C$3)&lt;=90,AQ151="SI"),0,IF(AND(DAYS360(C151,$C$3)&gt;90,AQ151="SI"),$AR$7,0)))</f>
        <v>0</v>
      </c>
      <c r="AS151" s="22"/>
      <c r="AT151" s="23">
        <f>+IF(OR($N151=Listas!$A$3,$N151=Listas!$A$4,$N151=Listas!$A$5,$N151=Listas!$A$6),"",IF(AND(DAYS360(C151,$C$3)&lt;=90,AS151="SI"),0,IF(AND(DAYS360(C151,$C$3)&gt;90,AS151="SI"),$AT$7,0)))</f>
        <v>0</v>
      </c>
      <c r="AU151" s="21">
        <f>+IF(OR($N151=Listas!$A$3,$N151=Listas!$A$4,$N151=Listas!$A$5,$N151=Listas!$A$6),"",AR151+AT151)</f>
        <v>0</v>
      </c>
      <c r="AV151" s="29">
        <f>+IF(OR($N151=Listas!$A$3,$N151=Listas!$A$4,$N151=Listas!$A$5,$N151=Listas!$A$6),"",W151+Z151+AJ151+AP151+AU151)</f>
        <v>0.21132439384930549</v>
      </c>
      <c r="AW151" s="30">
        <f>+IF(OR($N151=Listas!$A$3,$N151=Listas!$A$4,$N151=Listas!$A$5,$N151=Listas!$A$6),"",K151*(1-AV151))</f>
        <v>0</v>
      </c>
      <c r="AX151" s="30">
        <f>+IF(OR($N151=Listas!$A$3,$N151=Listas!$A$4,$N151=Listas!$A$5,$N151=Listas!$A$6),"",L151*(1-AV151))</f>
        <v>0</v>
      </c>
      <c r="AY151" s="31"/>
      <c r="AZ151" s="32"/>
      <c r="BA151" s="30">
        <f>+IF(OR($N151=Listas!$A$3,$N151=Listas!$A$4,$N151=Listas!$A$5,$N151=Listas!$A$6),"",IF(AV151=0,AW151,(-PV(AY151,AZ151,,AW151,0))))</f>
        <v>0</v>
      </c>
      <c r="BB151" s="30">
        <f>+IF(OR($N151=Listas!$A$3,$N151=Listas!$A$4,$N151=Listas!$A$5,$N151=Listas!$A$6),"",IF(AV151=0,AX151,(-PV(AY151,AZ151,,AX151,0))))</f>
        <v>0</v>
      </c>
      <c r="BC151" s="33">
        <f>++IF(OR($N151=Listas!$A$3,$N151=Listas!$A$4,$N151=Listas!$A$5,$N151=Listas!$A$6),"",K151-BA151)</f>
        <v>0</v>
      </c>
      <c r="BD151" s="33">
        <f>++IF(OR($N151=Listas!$A$3,$N151=Listas!$A$4,$N151=Listas!$A$5,$N151=Listas!$A$6),"",L151-BB151)</f>
        <v>0</v>
      </c>
    </row>
    <row r="152" spans="1:56" x14ac:dyDescent="0.25">
      <c r="A152" s="13"/>
      <c r="B152" s="14"/>
      <c r="C152" s="15"/>
      <c r="D152" s="16"/>
      <c r="E152" s="16"/>
      <c r="F152" s="17"/>
      <c r="G152" s="17"/>
      <c r="H152" s="65">
        <f t="shared" si="29"/>
        <v>0</v>
      </c>
      <c r="I152" s="17"/>
      <c r="J152" s="17"/>
      <c r="K152" s="42">
        <f t="shared" si="30"/>
        <v>0</v>
      </c>
      <c r="L152" s="42">
        <f t="shared" si="30"/>
        <v>0</v>
      </c>
      <c r="M152" s="42">
        <f t="shared" si="31"/>
        <v>0</v>
      </c>
      <c r="N152" s="13"/>
      <c r="O152" s="18" t="str">
        <f>+IF(OR($N152=Listas!$A$3,$N152=Listas!$A$4,$N152=Listas!$A$5,$N152=Listas!$A$6),"N/A",IF(AND((DAYS360(C152,$C$3))&gt;90,(DAYS360(C152,$C$3))&lt;360),"SI","NO"))</f>
        <v>NO</v>
      </c>
      <c r="P152" s="19">
        <f t="shared" si="24"/>
        <v>0</v>
      </c>
      <c r="Q152" s="18" t="str">
        <f>+IF(OR($N152=Listas!$A$3,$N152=Listas!$A$4,$N152=Listas!$A$5,$N152=Listas!$A$6),"N/A",IF(AND((DAYS360(C152,$C$3))&gt;=360,(DAYS360(C152,$C$3))&lt;=1800),"SI","NO"))</f>
        <v>NO</v>
      </c>
      <c r="R152" s="19">
        <f t="shared" si="25"/>
        <v>0</v>
      </c>
      <c r="S152" s="18" t="str">
        <f>+IF(OR($N152=Listas!$A$3,$N152=Listas!$A$4,$N152=Listas!$A$5,$N152=Listas!$A$6),"N/A",IF(AND((DAYS360(C152,$C$3))&gt;1800,(DAYS360(C152,$C$3))&lt;=3600),"SI","NO"))</f>
        <v>NO</v>
      </c>
      <c r="T152" s="19">
        <f t="shared" si="26"/>
        <v>0</v>
      </c>
      <c r="U152" s="18" t="str">
        <f>+IF(OR($N152=Listas!$A$3,$N152=Listas!$A$4,$N152=Listas!$A$5,$N152=Listas!$A$6),"N/A",IF((DAYS360(C152,$C$3))&gt;3600,"SI","NO"))</f>
        <v>SI</v>
      </c>
      <c r="V152" s="20">
        <f t="shared" si="27"/>
        <v>0.21132439384930549</v>
      </c>
      <c r="W152" s="21">
        <f>+IF(OR($N152=Listas!$A$3,$N152=Listas!$A$4,$N152=Listas!$A$5,$N152=Listas!$A$6),"",P152+R152+T152+V152)</f>
        <v>0.21132439384930549</v>
      </c>
      <c r="X152" s="22"/>
      <c r="Y152" s="19">
        <f t="shared" si="28"/>
        <v>0</v>
      </c>
      <c r="Z152" s="21">
        <f>+IF(OR($N152=Listas!$A$3,$N152=Listas!$A$4,$N152=Listas!$A$5,$N152=Listas!$A$6),"",Y152)</f>
        <v>0</v>
      </c>
      <c r="AA152" s="22"/>
      <c r="AB152" s="23">
        <f>+IF(OR($N152=Listas!$A$3,$N152=Listas!$A$4,$N152=Listas!$A$5,$N152=Listas!$A$6),"",IF(AND(DAYS360(C152,$C$3)&lt;=90,AA152="NO"),0,IF(AND(DAYS360(C152,$C$3)&gt;90,AA152="NO"),$AB$7,0)))</f>
        <v>0</v>
      </c>
      <c r="AC152" s="17"/>
      <c r="AD152" s="22"/>
      <c r="AE152" s="23">
        <f>+IF(OR($N152=Listas!$A$3,$N152=Listas!$A$4,$N152=Listas!$A$5,$N152=Listas!$A$6),"",IF(AND(DAYS360(C152,$C$3)&lt;=90,AD152="SI"),0,IF(AND(DAYS360(C152,$C$3)&gt;90,AD152="SI"),$AE$7,0)))</f>
        <v>0</v>
      </c>
      <c r="AF152" s="17"/>
      <c r="AG152" s="24" t="str">
        <f t="shared" si="32"/>
        <v/>
      </c>
      <c r="AH152" s="22"/>
      <c r="AI152" s="23">
        <f>+IF(OR($N152=Listas!$A$3,$N152=Listas!$A$4,$N152=Listas!$A$5,$N152=Listas!$A$6),"",IF(AND(DAYS360(C152,$C$3)&lt;=90,AH152="SI"),0,IF(AND(DAYS360(C152,$C$3)&gt;90,AH152="SI"),$AI$7,0)))</f>
        <v>0</v>
      </c>
      <c r="AJ152" s="25">
        <f>+IF(OR($N152=Listas!$A$3,$N152=Listas!$A$4,$N152=Listas!$A$5,$N152=Listas!$A$6),"",AB152+AE152+AI152)</f>
        <v>0</v>
      </c>
      <c r="AK152" s="26" t="str">
        <f t="shared" si="33"/>
        <v/>
      </c>
      <c r="AL152" s="27" t="str">
        <f t="shared" si="34"/>
        <v/>
      </c>
      <c r="AM152" s="23">
        <f>+IF(OR($N152=Listas!$A$3,$N152=Listas!$A$4,$N152=Listas!$A$5,$N152=Listas!$A$6),"",IF(AND(DAYS360(C152,$C$3)&lt;=90,AL152="SI"),0,IF(AND(DAYS360(C152,$C$3)&gt;90,AL152="SI"),$AM$7,0)))</f>
        <v>0</v>
      </c>
      <c r="AN152" s="27" t="str">
        <f t="shared" si="35"/>
        <v/>
      </c>
      <c r="AO152" s="23">
        <f>+IF(OR($N152=Listas!$A$3,$N152=Listas!$A$4,$N152=Listas!$A$5,$N152=Listas!$A$6),"",IF(AND(DAYS360(C152,$C$3)&lt;=90,AN152="SI"),0,IF(AND(DAYS360(C152,$C$3)&gt;90,AN152="SI"),$AO$7,0)))</f>
        <v>0</v>
      </c>
      <c r="AP152" s="28">
        <f>+IF(OR($N152=Listas!$A$3,$N152=Listas!$A$4,$N152=Listas!$A$5,$N152=[1]Hoja2!$A$6),"",AM152+AO152)</f>
        <v>0</v>
      </c>
      <c r="AQ152" s="22"/>
      <c r="AR152" s="23">
        <f>+IF(OR($N152=Listas!$A$3,$N152=Listas!$A$4,$N152=Listas!$A$5,$N152=Listas!$A$6),"",IF(AND(DAYS360(C152,$C$3)&lt;=90,AQ152="SI"),0,IF(AND(DAYS360(C152,$C$3)&gt;90,AQ152="SI"),$AR$7,0)))</f>
        <v>0</v>
      </c>
      <c r="AS152" s="22"/>
      <c r="AT152" s="23">
        <f>+IF(OR($N152=Listas!$A$3,$N152=Listas!$A$4,$N152=Listas!$A$5,$N152=Listas!$A$6),"",IF(AND(DAYS360(C152,$C$3)&lt;=90,AS152="SI"),0,IF(AND(DAYS360(C152,$C$3)&gt;90,AS152="SI"),$AT$7,0)))</f>
        <v>0</v>
      </c>
      <c r="AU152" s="21">
        <f>+IF(OR($N152=Listas!$A$3,$N152=Listas!$A$4,$N152=Listas!$A$5,$N152=Listas!$A$6),"",AR152+AT152)</f>
        <v>0</v>
      </c>
      <c r="AV152" s="29">
        <f>+IF(OR($N152=Listas!$A$3,$N152=Listas!$A$4,$N152=Listas!$A$5,$N152=Listas!$A$6),"",W152+Z152+AJ152+AP152+AU152)</f>
        <v>0.21132439384930549</v>
      </c>
      <c r="AW152" s="30">
        <f>+IF(OR($N152=Listas!$A$3,$N152=Listas!$A$4,$N152=Listas!$A$5,$N152=Listas!$A$6),"",K152*(1-AV152))</f>
        <v>0</v>
      </c>
      <c r="AX152" s="30">
        <f>+IF(OR($N152=Listas!$A$3,$N152=Listas!$A$4,$N152=Listas!$A$5,$N152=Listas!$A$6),"",L152*(1-AV152))</f>
        <v>0</v>
      </c>
      <c r="AY152" s="31"/>
      <c r="AZ152" s="32"/>
      <c r="BA152" s="30">
        <f>+IF(OR($N152=Listas!$A$3,$N152=Listas!$A$4,$N152=Listas!$A$5,$N152=Listas!$A$6),"",IF(AV152=0,AW152,(-PV(AY152,AZ152,,AW152,0))))</f>
        <v>0</v>
      </c>
      <c r="BB152" s="30">
        <f>+IF(OR($N152=Listas!$A$3,$N152=Listas!$A$4,$N152=Listas!$A$5,$N152=Listas!$A$6),"",IF(AV152=0,AX152,(-PV(AY152,AZ152,,AX152,0))))</f>
        <v>0</v>
      </c>
      <c r="BC152" s="33">
        <f>++IF(OR($N152=Listas!$A$3,$N152=Listas!$A$4,$N152=Listas!$A$5,$N152=Listas!$A$6),"",K152-BA152)</f>
        <v>0</v>
      </c>
      <c r="BD152" s="33">
        <f>++IF(OR($N152=Listas!$A$3,$N152=Listas!$A$4,$N152=Listas!$A$5,$N152=Listas!$A$6),"",L152-BB152)</f>
        <v>0</v>
      </c>
    </row>
    <row r="153" spans="1:56" x14ac:dyDescent="0.25">
      <c r="A153" s="13"/>
      <c r="B153" s="14"/>
      <c r="C153" s="15"/>
      <c r="D153" s="16"/>
      <c r="E153" s="16"/>
      <c r="F153" s="17"/>
      <c r="G153" s="17"/>
      <c r="H153" s="65">
        <f t="shared" si="29"/>
        <v>0</v>
      </c>
      <c r="I153" s="17"/>
      <c r="J153" s="17"/>
      <c r="K153" s="42">
        <f t="shared" si="30"/>
        <v>0</v>
      </c>
      <c r="L153" s="42">
        <f t="shared" si="30"/>
        <v>0</v>
      </c>
      <c r="M153" s="42">
        <f t="shared" si="31"/>
        <v>0</v>
      </c>
      <c r="N153" s="13"/>
      <c r="O153" s="18" t="str">
        <f>+IF(OR($N153=Listas!$A$3,$N153=Listas!$A$4,$N153=Listas!$A$5,$N153=Listas!$A$6),"N/A",IF(AND((DAYS360(C153,$C$3))&gt;90,(DAYS360(C153,$C$3))&lt;360),"SI","NO"))</f>
        <v>NO</v>
      </c>
      <c r="P153" s="19">
        <f t="shared" si="24"/>
        <v>0</v>
      </c>
      <c r="Q153" s="18" t="str">
        <f>+IF(OR($N153=Listas!$A$3,$N153=Listas!$A$4,$N153=Listas!$A$5,$N153=Listas!$A$6),"N/A",IF(AND((DAYS360(C153,$C$3))&gt;=360,(DAYS360(C153,$C$3))&lt;=1800),"SI","NO"))</f>
        <v>NO</v>
      </c>
      <c r="R153" s="19">
        <f t="shared" si="25"/>
        <v>0</v>
      </c>
      <c r="S153" s="18" t="str">
        <f>+IF(OR($N153=Listas!$A$3,$N153=Listas!$A$4,$N153=Listas!$A$5,$N153=Listas!$A$6),"N/A",IF(AND((DAYS360(C153,$C$3))&gt;1800,(DAYS360(C153,$C$3))&lt;=3600),"SI","NO"))</f>
        <v>NO</v>
      </c>
      <c r="T153" s="19">
        <f t="shared" si="26"/>
        <v>0</v>
      </c>
      <c r="U153" s="18" t="str">
        <f>+IF(OR($N153=Listas!$A$3,$N153=Listas!$A$4,$N153=Listas!$A$5,$N153=Listas!$A$6),"N/A",IF((DAYS360(C153,$C$3))&gt;3600,"SI","NO"))</f>
        <v>SI</v>
      </c>
      <c r="V153" s="20">
        <f t="shared" si="27"/>
        <v>0.21132439384930549</v>
      </c>
      <c r="W153" s="21">
        <f>+IF(OR($N153=Listas!$A$3,$N153=Listas!$A$4,$N153=Listas!$A$5,$N153=Listas!$A$6),"",P153+R153+T153+V153)</f>
        <v>0.21132439384930549</v>
      </c>
      <c r="X153" s="22"/>
      <c r="Y153" s="19">
        <f t="shared" si="28"/>
        <v>0</v>
      </c>
      <c r="Z153" s="21">
        <f>+IF(OR($N153=Listas!$A$3,$N153=Listas!$A$4,$N153=Listas!$A$5,$N153=Listas!$A$6),"",Y153)</f>
        <v>0</v>
      </c>
      <c r="AA153" s="22"/>
      <c r="AB153" s="23">
        <f>+IF(OR($N153=Listas!$A$3,$N153=Listas!$A$4,$N153=Listas!$A$5,$N153=Listas!$A$6),"",IF(AND(DAYS360(C153,$C$3)&lt;=90,AA153="NO"),0,IF(AND(DAYS360(C153,$C$3)&gt;90,AA153="NO"),$AB$7,0)))</f>
        <v>0</v>
      </c>
      <c r="AC153" s="17"/>
      <c r="AD153" s="22"/>
      <c r="AE153" s="23">
        <f>+IF(OR($N153=Listas!$A$3,$N153=Listas!$A$4,$N153=Listas!$A$5,$N153=Listas!$A$6),"",IF(AND(DAYS360(C153,$C$3)&lt;=90,AD153="SI"),0,IF(AND(DAYS360(C153,$C$3)&gt;90,AD153="SI"),$AE$7,0)))</f>
        <v>0</v>
      </c>
      <c r="AF153" s="17"/>
      <c r="AG153" s="24" t="str">
        <f t="shared" si="32"/>
        <v/>
      </c>
      <c r="AH153" s="22"/>
      <c r="AI153" s="23">
        <f>+IF(OR($N153=Listas!$A$3,$N153=Listas!$A$4,$N153=Listas!$A$5,$N153=Listas!$A$6),"",IF(AND(DAYS360(C153,$C$3)&lt;=90,AH153="SI"),0,IF(AND(DAYS360(C153,$C$3)&gt;90,AH153="SI"),$AI$7,0)))</f>
        <v>0</v>
      </c>
      <c r="AJ153" s="25">
        <f>+IF(OR($N153=Listas!$A$3,$N153=Listas!$A$4,$N153=Listas!$A$5,$N153=Listas!$A$6),"",AB153+AE153+AI153)</f>
        <v>0</v>
      </c>
      <c r="AK153" s="26" t="str">
        <f t="shared" si="33"/>
        <v/>
      </c>
      <c r="AL153" s="27" t="str">
        <f t="shared" si="34"/>
        <v/>
      </c>
      <c r="AM153" s="23">
        <f>+IF(OR($N153=Listas!$A$3,$N153=Listas!$A$4,$N153=Listas!$A$5,$N153=Listas!$A$6),"",IF(AND(DAYS360(C153,$C$3)&lt;=90,AL153="SI"),0,IF(AND(DAYS360(C153,$C$3)&gt;90,AL153="SI"),$AM$7,0)))</f>
        <v>0</v>
      </c>
      <c r="AN153" s="27" t="str">
        <f t="shared" si="35"/>
        <v/>
      </c>
      <c r="AO153" s="23">
        <f>+IF(OR($N153=Listas!$A$3,$N153=Listas!$A$4,$N153=Listas!$A$5,$N153=Listas!$A$6),"",IF(AND(DAYS360(C153,$C$3)&lt;=90,AN153="SI"),0,IF(AND(DAYS360(C153,$C$3)&gt;90,AN153="SI"),$AO$7,0)))</f>
        <v>0</v>
      </c>
      <c r="AP153" s="28">
        <f>+IF(OR($N153=Listas!$A$3,$N153=Listas!$A$4,$N153=Listas!$A$5,$N153=[1]Hoja2!$A$6),"",AM153+AO153)</f>
        <v>0</v>
      </c>
      <c r="AQ153" s="22"/>
      <c r="AR153" s="23">
        <f>+IF(OR($N153=Listas!$A$3,$N153=Listas!$A$4,$N153=Listas!$A$5,$N153=Listas!$A$6),"",IF(AND(DAYS360(C153,$C$3)&lt;=90,AQ153="SI"),0,IF(AND(DAYS360(C153,$C$3)&gt;90,AQ153="SI"),$AR$7,0)))</f>
        <v>0</v>
      </c>
      <c r="AS153" s="22"/>
      <c r="AT153" s="23">
        <f>+IF(OR($N153=Listas!$A$3,$N153=Listas!$A$4,$N153=Listas!$A$5,$N153=Listas!$A$6),"",IF(AND(DAYS360(C153,$C$3)&lt;=90,AS153="SI"),0,IF(AND(DAYS360(C153,$C$3)&gt;90,AS153="SI"),$AT$7,0)))</f>
        <v>0</v>
      </c>
      <c r="AU153" s="21">
        <f>+IF(OR($N153=Listas!$A$3,$N153=Listas!$A$4,$N153=Listas!$A$5,$N153=Listas!$A$6),"",AR153+AT153)</f>
        <v>0</v>
      </c>
      <c r="AV153" s="29">
        <f>+IF(OR($N153=Listas!$A$3,$N153=Listas!$A$4,$N153=Listas!$A$5,$N153=Listas!$A$6),"",W153+Z153+AJ153+AP153+AU153)</f>
        <v>0.21132439384930549</v>
      </c>
      <c r="AW153" s="30">
        <f>+IF(OR($N153=Listas!$A$3,$N153=Listas!$A$4,$N153=Listas!$A$5,$N153=Listas!$A$6),"",K153*(1-AV153))</f>
        <v>0</v>
      </c>
      <c r="AX153" s="30">
        <f>+IF(OR($N153=Listas!$A$3,$N153=Listas!$A$4,$N153=Listas!$A$5,$N153=Listas!$A$6),"",L153*(1-AV153))</f>
        <v>0</v>
      </c>
      <c r="AY153" s="31"/>
      <c r="AZ153" s="32"/>
      <c r="BA153" s="30">
        <f>+IF(OR($N153=Listas!$A$3,$N153=Listas!$A$4,$N153=Listas!$A$5,$N153=Listas!$A$6),"",IF(AV153=0,AW153,(-PV(AY153,AZ153,,AW153,0))))</f>
        <v>0</v>
      </c>
      <c r="BB153" s="30">
        <f>+IF(OR($N153=Listas!$A$3,$N153=Listas!$A$4,$N153=Listas!$A$5,$N153=Listas!$A$6),"",IF(AV153=0,AX153,(-PV(AY153,AZ153,,AX153,0))))</f>
        <v>0</v>
      </c>
      <c r="BC153" s="33">
        <f>++IF(OR($N153=Listas!$A$3,$N153=Listas!$A$4,$N153=Listas!$A$5,$N153=Listas!$A$6),"",K153-BA153)</f>
        <v>0</v>
      </c>
      <c r="BD153" s="33">
        <f>++IF(OR($N153=Listas!$A$3,$N153=Listas!$A$4,$N153=Listas!$A$5,$N153=Listas!$A$6),"",L153-BB153)</f>
        <v>0</v>
      </c>
    </row>
    <row r="154" spans="1:56" x14ac:dyDescent="0.25">
      <c r="A154" s="13"/>
      <c r="B154" s="14"/>
      <c r="C154" s="15"/>
      <c r="D154" s="16"/>
      <c r="E154" s="16"/>
      <c r="F154" s="17"/>
      <c r="G154" s="17"/>
      <c r="H154" s="65">
        <f t="shared" si="29"/>
        <v>0</v>
      </c>
      <c r="I154" s="17"/>
      <c r="J154" s="17"/>
      <c r="K154" s="42">
        <f t="shared" si="30"/>
        <v>0</v>
      </c>
      <c r="L154" s="42">
        <f t="shared" si="30"/>
        <v>0</v>
      </c>
      <c r="M154" s="42">
        <f t="shared" si="31"/>
        <v>0</v>
      </c>
      <c r="N154" s="13"/>
      <c r="O154" s="18" t="str">
        <f>+IF(OR($N154=Listas!$A$3,$N154=Listas!$A$4,$N154=Listas!$A$5,$N154=Listas!$A$6),"N/A",IF(AND((DAYS360(C154,$C$3))&gt;90,(DAYS360(C154,$C$3))&lt;360),"SI","NO"))</f>
        <v>NO</v>
      </c>
      <c r="P154" s="19">
        <f t="shared" si="24"/>
        <v>0</v>
      </c>
      <c r="Q154" s="18" t="str">
        <f>+IF(OR($N154=Listas!$A$3,$N154=Listas!$A$4,$N154=Listas!$A$5,$N154=Listas!$A$6),"N/A",IF(AND((DAYS360(C154,$C$3))&gt;=360,(DAYS360(C154,$C$3))&lt;=1800),"SI","NO"))</f>
        <v>NO</v>
      </c>
      <c r="R154" s="19">
        <f t="shared" si="25"/>
        <v>0</v>
      </c>
      <c r="S154" s="18" t="str">
        <f>+IF(OR($N154=Listas!$A$3,$N154=Listas!$A$4,$N154=Listas!$A$5,$N154=Listas!$A$6),"N/A",IF(AND((DAYS360(C154,$C$3))&gt;1800,(DAYS360(C154,$C$3))&lt;=3600),"SI","NO"))</f>
        <v>NO</v>
      </c>
      <c r="T154" s="19">
        <f t="shared" si="26"/>
        <v>0</v>
      </c>
      <c r="U154" s="18" t="str">
        <f>+IF(OR($N154=Listas!$A$3,$N154=Listas!$A$4,$N154=Listas!$A$5,$N154=Listas!$A$6),"N/A",IF((DAYS360(C154,$C$3))&gt;3600,"SI","NO"))</f>
        <v>SI</v>
      </c>
      <c r="V154" s="20">
        <f t="shared" si="27"/>
        <v>0.21132439384930549</v>
      </c>
      <c r="W154" s="21">
        <f>+IF(OR($N154=Listas!$A$3,$N154=Listas!$A$4,$N154=Listas!$A$5,$N154=Listas!$A$6),"",P154+R154+T154+V154)</f>
        <v>0.21132439384930549</v>
      </c>
      <c r="X154" s="22"/>
      <c r="Y154" s="19">
        <f t="shared" si="28"/>
        <v>0</v>
      </c>
      <c r="Z154" s="21">
        <f>+IF(OR($N154=Listas!$A$3,$N154=Listas!$A$4,$N154=Listas!$A$5,$N154=Listas!$A$6),"",Y154)</f>
        <v>0</v>
      </c>
      <c r="AA154" s="22"/>
      <c r="AB154" s="23">
        <f>+IF(OR($N154=Listas!$A$3,$N154=Listas!$A$4,$N154=Listas!$A$5,$N154=Listas!$A$6),"",IF(AND(DAYS360(C154,$C$3)&lt;=90,AA154="NO"),0,IF(AND(DAYS360(C154,$C$3)&gt;90,AA154="NO"),$AB$7,0)))</f>
        <v>0</v>
      </c>
      <c r="AC154" s="17"/>
      <c r="AD154" s="22"/>
      <c r="AE154" s="23">
        <f>+IF(OR($N154=Listas!$A$3,$N154=Listas!$A$4,$N154=Listas!$A$5,$N154=Listas!$A$6),"",IF(AND(DAYS360(C154,$C$3)&lt;=90,AD154="SI"),0,IF(AND(DAYS360(C154,$C$3)&gt;90,AD154="SI"),$AE$7,0)))</f>
        <v>0</v>
      </c>
      <c r="AF154" s="17"/>
      <c r="AG154" s="24" t="str">
        <f t="shared" si="32"/>
        <v/>
      </c>
      <c r="AH154" s="22"/>
      <c r="AI154" s="23">
        <f>+IF(OR($N154=Listas!$A$3,$N154=Listas!$A$4,$N154=Listas!$A$5,$N154=Listas!$A$6),"",IF(AND(DAYS360(C154,$C$3)&lt;=90,AH154="SI"),0,IF(AND(DAYS360(C154,$C$3)&gt;90,AH154="SI"),$AI$7,0)))</f>
        <v>0</v>
      </c>
      <c r="AJ154" s="25">
        <f>+IF(OR($N154=Listas!$A$3,$N154=Listas!$A$4,$N154=Listas!$A$5,$N154=Listas!$A$6),"",AB154+AE154+AI154)</f>
        <v>0</v>
      </c>
      <c r="AK154" s="26" t="str">
        <f t="shared" si="33"/>
        <v/>
      </c>
      <c r="AL154" s="27" t="str">
        <f t="shared" si="34"/>
        <v/>
      </c>
      <c r="AM154" s="23">
        <f>+IF(OR($N154=Listas!$A$3,$N154=Listas!$A$4,$N154=Listas!$A$5,$N154=Listas!$A$6),"",IF(AND(DAYS360(C154,$C$3)&lt;=90,AL154="SI"),0,IF(AND(DAYS360(C154,$C$3)&gt;90,AL154="SI"),$AM$7,0)))</f>
        <v>0</v>
      </c>
      <c r="AN154" s="27" t="str">
        <f t="shared" si="35"/>
        <v/>
      </c>
      <c r="AO154" s="23">
        <f>+IF(OR($N154=Listas!$A$3,$N154=Listas!$A$4,$N154=Listas!$A$5,$N154=Listas!$A$6),"",IF(AND(DAYS360(C154,$C$3)&lt;=90,AN154="SI"),0,IF(AND(DAYS360(C154,$C$3)&gt;90,AN154="SI"),$AO$7,0)))</f>
        <v>0</v>
      </c>
      <c r="AP154" s="28">
        <f>+IF(OR($N154=Listas!$A$3,$N154=Listas!$A$4,$N154=Listas!$A$5,$N154=[1]Hoja2!$A$6),"",AM154+AO154)</f>
        <v>0</v>
      </c>
      <c r="AQ154" s="22"/>
      <c r="AR154" s="23">
        <f>+IF(OR($N154=Listas!$A$3,$N154=Listas!$A$4,$N154=Listas!$A$5,$N154=Listas!$A$6),"",IF(AND(DAYS360(C154,$C$3)&lt;=90,AQ154="SI"),0,IF(AND(DAYS360(C154,$C$3)&gt;90,AQ154="SI"),$AR$7,0)))</f>
        <v>0</v>
      </c>
      <c r="AS154" s="22"/>
      <c r="AT154" s="23">
        <f>+IF(OR($N154=Listas!$A$3,$N154=Listas!$A$4,$N154=Listas!$A$5,$N154=Listas!$A$6),"",IF(AND(DAYS360(C154,$C$3)&lt;=90,AS154="SI"),0,IF(AND(DAYS360(C154,$C$3)&gt;90,AS154="SI"),$AT$7,0)))</f>
        <v>0</v>
      </c>
      <c r="AU154" s="21">
        <f>+IF(OR($N154=Listas!$A$3,$N154=Listas!$A$4,$N154=Listas!$A$5,$N154=Listas!$A$6),"",AR154+AT154)</f>
        <v>0</v>
      </c>
      <c r="AV154" s="29">
        <f>+IF(OR($N154=Listas!$A$3,$N154=Listas!$A$4,$N154=Listas!$A$5,$N154=Listas!$A$6),"",W154+Z154+AJ154+AP154+AU154)</f>
        <v>0.21132439384930549</v>
      </c>
      <c r="AW154" s="30">
        <f>+IF(OR($N154=Listas!$A$3,$N154=Listas!$A$4,$N154=Listas!$A$5,$N154=Listas!$A$6),"",K154*(1-AV154))</f>
        <v>0</v>
      </c>
      <c r="AX154" s="30">
        <f>+IF(OR($N154=Listas!$A$3,$N154=Listas!$A$4,$N154=Listas!$A$5,$N154=Listas!$A$6),"",L154*(1-AV154))</f>
        <v>0</v>
      </c>
      <c r="AY154" s="31"/>
      <c r="AZ154" s="32"/>
      <c r="BA154" s="30">
        <f>+IF(OR($N154=Listas!$A$3,$N154=Listas!$A$4,$N154=Listas!$A$5,$N154=Listas!$A$6),"",IF(AV154=0,AW154,(-PV(AY154,AZ154,,AW154,0))))</f>
        <v>0</v>
      </c>
      <c r="BB154" s="30">
        <f>+IF(OR($N154=Listas!$A$3,$N154=Listas!$A$4,$N154=Listas!$A$5,$N154=Listas!$A$6),"",IF(AV154=0,AX154,(-PV(AY154,AZ154,,AX154,0))))</f>
        <v>0</v>
      </c>
      <c r="BC154" s="33">
        <f>++IF(OR($N154=Listas!$A$3,$N154=Listas!$A$4,$N154=Listas!$A$5,$N154=Listas!$A$6),"",K154-BA154)</f>
        <v>0</v>
      </c>
      <c r="BD154" s="33">
        <f>++IF(OR($N154=Listas!$A$3,$N154=Listas!$A$4,$N154=Listas!$A$5,$N154=Listas!$A$6),"",L154-BB154)</f>
        <v>0</v>
      </c>
    </row>
    <row r="155" spans="1:56" x14ac:dyDescent="0.25">
      <c r="A155" s="13"/>
      <c r="B155" s="14"/>
      <c r="C155" s="15"/>
      <c r="D155" s="16"/>
      <c r="E155" s="16"/>
      <c r="F155" s="17"/>
      <c r="G155" s="17"/>
      <c r="H155" s="65">
        <f t="shared" si="29"/>
        <v>0</v>
      </c>
      <c r="I155" s="17"/>
      <c r="J155" s="17"/>
      <c r="K155" s="42">
        <f t="shared" si="30"/>
        <v>0</v>
      </c>
      <c r="L155" s="42">
        <f t="shared" si="30"/>
        <v>0</v>
      </c>
      <c r="M155" s="42">
        <f t="shared" si="31"/>
        <v>0</v>
      </c>
      <c r="N155" s="13"/>
      <c r="O155" s="18" t="str">
        <f>+IF(OR($N155=Listas!$A$3,$N155=Listas!$A$4,$N155=Listas!$A$5,$N155=Listas!$A$6),"N/A",IF(AND((DAYS360(C155,$C$3))&gt;90,(DAYS360(C155,$C$3))&lt;360),"SI","NO"))</f>
        <v>NO</v>
      </c>
      <c r="P155" s="19">
        <f t="shared" si="24"/>
        <v>0</v>
      </c>
      <c r="Q155" s="18" t="str">
        <f>+IF(OR($N155=Listas!$A$3,$N155=Listas!$A$4,$N155=Listas!$A$5,$N155=Listas!$A$6),"N/A",IF(AND((DAYS360(C155,$C$3))&gt;=360,(DAYS360(C155,$C$3))&lt;=1800),"SI","NO"))</f>
        <v>NO</v>
      </c>
      <c r="R155" s="19">
        <f t="shared" si="25"/>
        <v>0</v>
      </c>
      <c r="S155" s="18" t="str">
        <f>+IF(OR($N155=Listas!$A$3,$N155=Listas!$A$4,$N155=Listas!$A$5,$N155=Listas!$A$6),"N/A",IF(AND((DAYS360(C155,$C$3))&gt;1800,(DAYS360(C155,$C$3))&lt;=3600),"SI","NO"))</f>
        <v>NO</v>
      </c>
      <c r="T155" s="19">
        <f t="shared" si="26"/>
        <v>0</v>
      </c>
      <c r="U155" s="18" t="str">
        <f>+IF(OR($N155=Listas!$A$3,$N155=Listas!$A$4,$N155=Listas!$A$5,$N155=Listas!$A$6),"N/A",IF((DAYS360(C155,$C$3))&gt;3600,"SI","NO"))</f>
        <v>SI</v>
      </c>
      <c r="V155" s="20">
        <f t="shared" si="27"/>
        <v>0.21132439384930549</v>
      </c>
      <c r="W155" s="21">
        <f>+IF(OR($N155=Listas!$A$3,$N155=Listas!$A$4,$N155=Listas!$A$5,$N155=Listas!$A$6),"",P155+R155+T155+V155)</f>
        <v>0.21132439384930549</v>
      </c>
      <c r="X155" s="22"/>
      <c r="Y155" s="19">
        <f t="shared" si="28"/>
        <v>0</v>
      </c>
      <c r="Z155" s="21">
        <f>+IF(OR($N155=Listas!$A$3,$N155=Listas!$A$4,$N155=Listas!$A$5,$N155=Listas!$A$6),"",Y155)</f>
        <v>0</v>
      </c>
      <c r="AA155" s="22"/>
      <c r="AB155" s="23">
        <f>+IF(OR($N155=Listas!$A$3,$N155=Listas!$A$4,$N155=Listas!$A$5,$N155=Listas!$A$6),"",IF(AND(DAYS360(C155,$C$3)&lt;=90,AA155="NO"),0,IF(AND(DAYS360(C155,$C$3)&gt;90,AA155="NO"),$AB$7,0)))</f>
        <v>0</v>
      </c>
      <c r="AC155" s="17"/>
      <c r="AD155" s="22"/>
      <c r="AE155" s="23">
        <f>+IF(OR($N155=Listas!$A$3,$N155=Listas!$A$4,$N155=Listas!$A$5,$N155=Listas!$A$6),"",IF(AND(DAYS360(C155,$C$3)&lt;=90,AD155="SI"),0,IF(AND(DAYS360(C155,$C$3)&gt;90,AD155="SI"),$AE$7,0)))</f>
        <v>0</v>
      </c>
      <c r="AF155" s="17"/>
      <c r="AG155" s="24" t="str">
        <f t="shared" si="32"/>
        <v/>
      </c>
      <c r="AH155" s="22"/>
      <c r="AI155" s="23">
        <f>+IF(OR($N155=Listas!$A$3,$N155=Listas!$A$4,$N155=Listas!$A$5,$N155=Listas!$A$6),"",IF(AND(DAYS360(C155,$C$3)&lt;=90,AH155="SI"),0,IF(AND(DAYS360(C155,$C$3)&gt;90,AH155="SI"),$AI$7,0)))</f>
        <v>0</v>
      </c>
      <c r="AJ155" s="25">
        <f>+IF(OR($N155=Listas!$A$3,$N155=Listas!$A$4,$N155=Listas!$A$5,$N155=Listas!$A$6),"",AB155+AE155+AI155)</f>
        <v>0</v>
      </c>
      <c r="AK155" s="26" t="str">
        <f t="shared" si="33"/>
        <v/>
      </c>
      <c r="AL155" s="27" t="str">
        <f t="shared" si="34"/>
        <v/>
      </c>
      <c r="AM155" s="23">
        <f>+IF(OR($N155=Listas!$A$3,$N155=Listas!$A$4,$N155=Listas!$A$5,$N155=Listas!$A$6),"",IF(AND(DAYS360(C155,$C$3)&lt;=90,AL155="SI"),0,IF(AND(DAYS360(C155,$C$3)&gt;90,AL155="SI"),$AM$7,0)))</f>
        <v>0</v>
      </c>
      <c r="AN155" s="27" t="str">
        <f t="shared" si="35"/>
        <v/>
      </c>
      <c r="AO155" s="23">
        <f>+IF(OR($N155=Listas!$A$3,$N155=Listas!$A$4,$N155=Listas!$A$5,$N155=Listas!$A$6),"",IF(AND(DAYS360(C155,$C$3)&lt;=90,AN155="SI"),0,IF(AND(DAYS360(C155,$C$3)&gt;90,AN155="SI"),$AO$7,0)))</f>
        <v>0</v>
      </c>
      <c r="AP155" s="28">
        <f>+IF(OR($N155=Listas!$A$3,$N155=Listas!$A$4,$N155=Listas!$A$5,$N155=[1]Hoja2!$A$6),"",AM155+AO155)</f>
        <v>0</v>
      </c>
      <c r="AQ155" s="22"/>
      <c r="AR155" s="23">
        <f>+IF(OR($N155=Listas!$A$3,$N155=Listas!$A$4,$N155=Listas!$A$5,$N155=Listas!$A$6),"",IF(AND(DAYS360(C155,$C$3)&lt;=90,AQ155="SI"),0,IF(AND(DAYS360(C155,$C$3)&gt;90,AQ155="SI"),$AR$7,0)))</f>
        <v>0</v>
      </c>
      <c r="AS155" s="22"/>
      <c r="AT155" s="23">
        <f>+IF(OR($N155=Listas!$A$3,$N155=Listas!$A$4,$N155=Listas!$A$5,$N155=Listas!$A$6),"",IF(AND(DAYS360(C155,$C$3)&lt;=90,AS155="SI"),0,IF(AND(DAYS360(C155,$C$3)&gt;90,AS155="SI"),$AT$7,0)))</f>
        <v>0</v>
      </c>
      <c r="AU155" s="21">
        <f>+IF(OR($N155=Listas!$A$3,$N155=Listas!$A$4,$N155=Listas!$A$5,$N155=Listas!$A$6),"",AR155+AT155)</f>
        <v>0</v>
      </c>
      <c r="AV155" s="29">
        <f>+IF(OR($N155=Listas!$A$3,$N155=Listas!$A$4,$N155=Listas!$A$5,$N155=Listas!$A$6),"",W155+Z155+AJ155+AP155+AU155)</f>
        <v>0.21132439384930549</v>
      </c>
      <c r="AW155" s="30">
        <f>+IF(OR($N155=Listas!$A$3,$N155=Listas!$A$4,$N155=Listas!$A$5,$N155=Listas!$A$6),"",K155*(1-AV155))</f>
        <v>0</v>
      </c>
      <c r="AX155" s="30">
        <f>+IF(OR($N155=Listas!$A$3,$N155=Listas!$A$4,$N155=Listas!$A$5,$N155=Listas!$A$6),"",L155*(1-AV155))</f>
        <v>0</v>
      </c>
      <c r="AY155" s="31"/>
      <c r="AZ155" s="32"/>
      <c r="BA155" s="30">
        <f>+IF(OR($N155=Listas!$A$3,$N155=Listas!$A$4,$N155=Listas!$A$5,$N155=Listas!$A$6),"",IF(AV155=0,AW155,(-PV(AY155,AZ155,,AW155,0))))</f>
        <v>0</v>
      </c>
      <c r="BB155" s="30">
        <f>+IF(OR($N155=Listas!$A$3,$N155=Listas!$A$4,$N155=Listas!$A$5,$N155=Listas!$A$6),"",IF(AV155=0,AX155,(-PV(AY155,AZ155,,AX155,0))))</f>
        <v>0</v>
      </c>
      <c r="BC155" s="33">
        <f>++IF(OR($N155=Listas!$A$3,$N155=Listas!$A$4,$N155=Listas!$A$5,$N155=Listas!$A$6),"",K155-BA155)</f>
        <v>0</v>
      </c>
      <c r="BD155" s="33">
        <f>++IF(OR($N155=Listas!$A$3,$N155=Listas!$A$4,$N155=Listas!$A$5,$N155=Listas!$A$6),"",L155-BB155)</f>
        <v>0</v>
      </c>
    </row>
    <row r="156" spans="1:56" x14ac:dyDescent="0.25">
      <c r="A156" s="13"/>
      <c r="B156" s="14"/>
      <c r="C156" s="15"/>
      <c r="D156" s="16"/>
      <c r="E156" s="16"/>
      <c r="F156" s="17"/>
      <c r="G156" s="17"/>
      <c r="H156" s="65">
        <f t="shared" si="29"/>
        <v>0</v>
      </c>
      <c r="I156" s="17"/>
      <c r="J156" s="17"/>
      <c r="K156" s="42">
        <f t="shared" si="30"/>
        <v>0</v>
      </c>
      <c r="L156" s="42">
        <f t="shared" si="30"/>
        <v>0</v>
      </c>
      <c r="M156" s="42">
        <f t="shared" si="31"/>
        <v>0</v>
      </c>
      <c r="N156" s="13"/>
      <c r="O156" s="18" t="str">
        <f>+IF(OR($N156=Listas!$A$3,$N156=Listas!$A$4,$N156=Listas!$A$5,$N156=Listas!$A$6),"N/A",IF(AND((DAYS360(C156,$C$3))&gt;90,(DAYS360(C156,$C$3))&lt;360),"SI","NO"))</f>
        <v>NO</v>
      </c>
      <c r="P156" s="19">
        <f t="shared" si="24"/>
        <v>0</v>
      </c>
      <c r="Q156" s="18" t="str">
        <f>+IF(OR($N156=Listas!$A$3,$N156=Listas!$A$4,$N156=Listas!$A$5,$N156=Listas!$A$6),"N/A",IF(AND((DAYS360(C156,$C$3))&gt;=360,(DAYS360(C156,$C$3))&lt;=1800),"SI","NO"))</f>
        <v>NO</v>
      </c>
      <c r="R156" s="19">
        <f t="shared" si="25"/>
        <v>0</v>
      </c>
      <c r="S156" s="18" t="str">
        <f>+IF(OR($N156=Listas!$A$3,$N156=Listas!$A$4,$N156=Listas!$A$5,$N156=Listas!$A$6),"N/A",IF(AND((DAYS360(C156,$C$3))&gt;1800,(DAYS360(C156,$C$3))&lt;=3600),"SI","NO"))</f>
        <v>NO</v>
      </c>
      <c r="T156" s="19">
        <f t="shared" si="26"/>
        <v>0</v>
      </c>
      <c r="U156" s="18" t="str">
        <f>+IF(OR($N156=Listas!$A$3,$N156=Listas!$A$4,$N156=Listas!$A$5,$N156=Listas!$A$6),"N/A",IF((DAYS360(C156,$C$3))&gt;3600,"SI","NO"))</f>
        <v>SI</v>
      </c>
      <c r="V156" s="20">
        <f t="shared" si="27"/>
        <v>0.21132439384930549</v>
      </c>
      <c r="W156" s="21">
        <f>+IF(OR($N156=Listas!$A$3,$N156=Listas!$A$4,$N156=Listas!$A$5,$N156=Listas!$A$6),"",P156+R156+T156+V156)</f>
        <v>0.21132439384930549</v>
      </c>
      <c r="X156" s="22"/>
      <c r="Y156" s="19">
        <f t="shared" si="28"/>
        <v>0</v>
      </c>
      <c r="Z156" s="21">
        <f>+IF(OR($N156=Listas!$A$3,$N156=Listas!$A$4,$N156=Listas!$A$5,$N156=Listas!$A$6),"",Y156)</f>
        <v>0</v>
      </c>
      <c r="AA156" s="22"/>
      <c r="AB156" s="23">
        <f>+IF(OR($N156=Listas!$A$3,$N156=Listas!$A$4,$N156=Listas!$A$5,$N156=Listas!$A$6),"",IF(AND(DAYS360(C156,$C$3)&lt;=90,AA156="NO"),0,IF(AND(DAYS360(C156,$C$3)&gt;90,AA156="NO"),$AB$7,0)))</f>
        <v>0</v>
      </c>
      <c r="AC156" s="17"/>
      <c r="AD156" s="22"/>
      <c r="AE156" s="23">
        <f>+IF(OR($N156=Listas!$A$3,$N156=Listas!$A$4,$N156=Listas!$A$5,$N156=Listas!$A$6),"",IF(AND(DAYS360(C156,$C$3)&lt;=90,AD156="SI"),0,IF(AND(DAYS360(C156,$C$3)&gt;90,AD156="SI"),$AE$7,0)))</f>
        <v>0</v>
      </c>
      <c r="AF156" s="17"/>
      <c r="AG156" s="24" t="str">
        <f t="shared" si="32"/>
        <v/>
      </c>
      <c r="AH156" s="22"/>
      <c r="AI156" s="23">
        <f>+IF(OR($N156=Listas!$A$3,$N156=Listas!$A$4,$N156=Listas!$A$5,$N156=Listas!$A$6),"",IF(AND(DAYS360(C156,$C$3)&lt;=90,AH156="SI"),0,IF(AND(DAYS360(C156,$C$3)&gt;90,AH156="SI"),$AI$7,0)))</f>
        <v>0</v>
      </c>
      <c r="AJ156" s="25">
        <f>+IF(OR($N156=Listas!$A$3,$N156=Listas!$A$4,$N156=Listas!$A$5,$N156=Listas!$A$6),"",AB156+AE156+AI156)</f>
        <v>0</v>
      </c>
      <c r="AK156" s="26" t="str">
        <f t="shared" si="33"/>
        <v/>
      </c>
      <c r="AL156" s="27" t="str">
        <f t="shared" si="34"/>
        <v/>
      </c>
      <c r="AM156" s="23">
        <f>+IF(OR($N156=Listas!$A$3,$N156=Listas!$A$4,$N156=Listas!$A$5,$N156=Listas!$A$6),"",IF(AND(DAYS360(C156,$C$3)&lt;=90,AL156="SI"),0,IF(AND(DAYS360(C156,$C$3)&gt;90,AL156="SI"),$AM$7,0)))</f>
        <v>0</v>
      </c>
      <c r="AN156" s="27" t="str">
        <f t="shared" si="35"/>
        <v/>
      </c>
      <c r="AO156" s="23">
        <f>+IF(OR($N156=Listas!$A$3,$N156=Listas!$A$4,$N156=Listas!$A$5,$N156=Listas!$A$6),"",IF(AND(DAYS360(C156,$C$3)&lt;=90,AN156="SI"),0,IF(AND(DAYS360(C156,$C$3)&gt;90,AN156="SI"),$AO$7,0)))</f>
        <v>0</v>
      </c>
      <c r="AP156" s="28">
        <f>+IF(OR($N156=Listas!$A$3,$N156=Listas!$A$4,$N156=Listas!$A$5,$N156=[1]Hoja2!$A$6),"",AM156+AO156)</f>
        <v>0</v>
      </c>
      <c r="AQ156" s="22"/>
      <c r="AR156" s="23">
        <f>+IF(OR($N156=Listas!$A$3,$N156=Listas!$A$4,$N156=Listas!$A$5,$N156=Listas!$A$6),"",IF(AND(DAYS360(C156,$C$3)&lt;=90,AQ156="SI"),0,IF(AND(DAYS360(C156,$C$3)&gt;90,AQ156="SI"),$AR$7,0)))</f>
        <v>0</v>
      </c>
      <c r="AS156" s="22"/>
      <c r="AT156" s="23">
        <f>+IF(OR($N156=Listas!$A$3,$N156=Listas!$A$4,$N156=Listas!$A$5,$N156=Listas!$A$6),"",IF(AND(DAYS360(C156,$C$3)&lt;=90,AS156="SI"),0,IF(AND(DAYS360(C156,$C$3)&gt;90,AS156="SI"),$AT$7,0)))</f>
        <v>0</v>
      </c>
      <c r="AU156" s="21">
        <f>+IF(OR($N156=Listas!$A$3,$N156=Listas!$A$4,$N156=Listas!$A$5,$N156=Listas!$A$6),"",AR156+AT156)</f>
        <v>0</v>
      </c>
      <c r="AV156" s="29">
        <f>+IF(OR($N156=Listas!$A$3,$N156=Listas!$A$4,$N156=Listas!$A$5,$N156=Listas!$A$6),"",W156+Z156+AJ156+AP156+AU156)</f>
        <v>0.21132439384930549</v>
      </c>
      <c r="AW156" s="30">
        <f>+IF(OR($N156=Listas!$A$3,$N156=Listas!$A$4,$N156=Listas!$A$5,$N156=Listas!$A$6),"",K156*(1-AV156))</f>
        <v>0</v>
      </c>
      <c r="AX156" s="30">
        <f>+IF(OR($N156=Listas!$A$3,$N156=Listas!$A$4,$N156=Listas!$A$5,$N156=Listas!$A$6),"",L156*(1-AV156))</f>
        <v>0</v>
      </c>
      <c r="AY156" s="31"/>
      <c r="AZ156" s="32"/>
      <c r="BA156" s="30">
        <f>+IF(OR($N156=Listas!$A$3,$N156=Listas!$A$4,$N156=Listas!$A$5,$N156=Listas!$A$6),"",IF(AV156=0,AW156,(-PV(AY156,AZ156,,AW156,0))))</f>
        <v>0</v>
      </c>
      <c r="BB156" s="30">
        <f>+IF(OR($N156=Listas!$A$3,$N156=Listas!$A$4,$N156=Listas!$A$5,$N156=Listas!$A$6),"",IF(AV156=0,AX156,(-PV(AY156,AZ156,,AX156,0))))</f>
        <v>0</v>
      </c>
      <c r="BC156" s="33">
        <f>++IF(OR($N156=Listas!$A$3,$N156=Listas!$A$4,$N156=Listas!$A$5,$N156=Listas!$A$6),"",K156-BA156)</f>
        <v>0</v>
      </c>
      <c r="BD156" s="33">
        <f>++IF(OR($N156=Listas!$A$3,$N156=Listas!$A$4,$N156=Listas!$A$5,$N156=Listas!$A$6),"",L156-BB156)</f>
        <v>0</v>
      </c>
    </row>
    <row r="157" spans="1:56" x14ac:dyDescent="0.25">
      <c r="A157" s="13"/>
      <c r="B157" s="14"/>
      <c r="C157" s="15"/>
      <c r="D157" s="16"/>
      <c r="E157" s="16"/>
      <c r="F157" s="17"/>
      <c r="G157" s="17"/>
      <c r="H157" s="65">
        <f t="shared" si="29"/>
        <v>0</v>
      </c>
      <c r="I157" s="17"/>
      <c r="J157" s="17"/>
      <c r="K157" s="42">
        <f t="shared" si="30"/>
        <v>0</v>
      </c>
      <c r="L157" s="42">
        <f t="shared" si="30"/>
        <v>0</v>
      </c>
      <c r="M157" s="42">
        <f t="shared" si="31"/>
        <v>0</v>
      </c>
      <c r="N157" s="13"/>
      <c r="O157" s="18" t="str">
        <f>+IF(OR($N157=Listas!$A$3,$N157=Listas!$A$4,$N157=Listas!$A$5,$N157=Listas!$A$6),"N/A",IF(AND((DAYS360(C157,$C$3))&gt;90,(DAYS360(C157,$C$3))&lt;360),"SI","NO"))</f>
        <v>NO</v>
      </c>
      <c r="P157" s="19">
        <f t="shared" si="24"/>
        <v>0</v>
      </c>
      <c r="Q157" s="18" t="str">
        <f>+IF(OR($N157=Listas!$A$3,$N157=Listas!$A$4,$N157=Listas!$A$5,$N157=Listas!$A$6),"N/A",IF(AND((DAYS360(C157,$C$3))&gt;=360,(DAYS360(C157,$C$3))&lt;=1800),"SI","NO"))</f>
        <v>NO</v>
      </c>
      <c r="R157" s="19">
        <f t="shared" si="25"/>
        <v>0</v>
      </c>
      <c r="S157" s="18" t="str">
        <f>+IF(OR($N157=Listas!$A$3,$N157=Listas!$A$4,$N157=Listas!$A$5,$N157=Listas!$A$6),"N/A",IF(AND((DAYS360(C157,$C$3))&gt;1800,(DAYS360(C157,$C$3))&lt;=3600),"SI","NO"))</f>
        <v>NO</v>
      </c>
      <c r="T157" s="19">
        <f t="shared" si="26"/>
        <v>0</v>
      </c>
      <c r="U157" s="18" t="str">
        <f>+IF(OR($N157=Listas!$A$3,$N157=Listas!$A$4,$N157=Listas!$A$5,$N157=Listas!$A$6),"N/A",IF((DAYS360(C157,$C$3))&gt;3600,"SI","NO"))</f>
        <v>SI</v>
      </c>
      <c r="V157" s="20">
        <f t="shared" si="27"/>
        <v>0.21132439384930549</v>
      </c>
      <c r="W157" s="21">
        <f>+IF(OR($N157=Listas!$A$3,$N157=Listas!$A$4,$N157=Listas!$A$5,$N157=Listas!$A$6),"",P157+R157+T157+V157)</f>
        <v>0.21132439384930549</v>
      </c>
      <c r="X157" s="22"/>
      <c r="Y157" s="19">
        <f t="shared" si="28"/>
        <v>0</v>
      </c>
      <c r="Z157" s="21">
        <f>+IF(OR($N157=Listas!$A$3,$N157=Listas!$A$4,$N157=Listas!$A$5,$N157=Listas!$A$6),"",Y157)</f>
        <v>0</v>
      </c>
      <c r="AA157" s="22"/>
      <c r="AB157" s="23">
        <f>+IF(OR($N157=Listas!$A$3,$N157=Listas!$A$4,$N157=Listas!$A$5,$N157=Listas!$A$6),"",IF(AND(DAYS360(C157,$C$3)&lt;=90,AA157="NO"),0,IF(AND(DAYS360(C157,$C$3)&gt;90,AA157="NO"),$AB$7,0)))</f>
        <v>0</v>
      </c>
      <c r="AC157" s="17"/>
      <c r="AD157" s="22"/>
      <c r="AE157" s="23">
        <f>+IF(OR($N157=Listas!$A$3,$N157=Listas!$A$4,$N157=Listas!$A$5,$N157=Listas!$A$6),"",IF(AND(DAYS360(C157,$C$3)&lt;=90,AD157="SI"),0,IF(AND(DAYS360(C157,$C$3)&gt;90,AD157="SI"),$AE$7,0)))</f>
        <v>0</v>
      </c>
      <c r="AF157" s="17"/>
      <c r="AG157" s="24" t="str">
        <f t="shared" si="32"/>
        <v/>
      </c>
      <c r="AH157" s="22"/>
      <c r="AI157" s="23">
        <f>+IF(OR($N157=Listas!$A$3,$N157=Listas!$A$4,$N157=Listas!$A$5,$N157=Listas!$A$6),"",IF(AND(DAYS360(C157,$C$3)&lt;=90,AH157="SI"),0,IF(AND(DAYS360(C157,$C$3)&gt;90,AH157="SI"),$AI$7,0)))</f>
        <v>0</v>
      </c>
      <c r="AJ157" s="25">
        <f>+IF(OR($N157=Listas!$A$3,$N157=Listas!$A$4,$N157=Listas!$A$5,$N157=Listas!$A$6),"",AB157+AE157+AI157)</f>
        <v>0</v>
      </c>
      <c r="AK157" s="26" t="str">
        <f t="shared" si="33"/>
        <v/>
      </c>
      <c r="AL157" s="27" t="str">
        <f t="shared" si="34"/>
        <v/>
      </c>
      <c r="AM157" s="23">
        <f>+IF(OR($N157=Listas!$A$3,$N157=Listas!$A$4,$N157=Listas!$A$5,$N157=Listas!$A$6),"",IF(AND(DAYS360(C157,$C$3)&lt;=90,AL157="SI"),0,IF(AND(DAYS360(C157,$C$3)&gt;90,AL157="SI"),$AM$7,0)))</f>
        <v>0</v>
      </c>
      <c r="AN157" s="27" t="str">
        <f t="shared" si="35"/>
        <v/>
      </c>
      <c r="AO157" s="23">
        <f>+IF(OR($N157=Listas!$A$3,$N157=Listas!$A$4,$N157=Listas!$A$5,$N157=Listas!$A$6),"",IF(AND(DAYS360(C157,$C$3)&lt;=90,AN157="SI"),0,IF(AND(DAYS360(C157,$C$3)&gt;90,AN157="SI"),$AO$7,0)))</f>
        <v>0</v>
      </c>
      <c r="AP157" s="28">
        <f>+IF(OR($N157=Listas!$A$3,$N157=Listas!$A$4,$N157=Listas!$A$5,$N157=[1]Hoja2!$A$6),"",AM157+AO157)</f>
        <v>0</v>
      </c>
      <c r="AQ157" s="22"/>
      <c r="AR157" s="23">
        <f>+IF(OR($N157=Listas!$A$3,$N157=Listas!$A$4,$N157=Listas!$A$5,$N157=Listas!$A$6),"",IF(AND(DAYS360(C157,$C$3)&lt;=90,AQ157="SI"),0,IF(AND(DAYS360(C157,$C$3)&gt;90,AQ157="SI"),$AR$7,0)))</f>
        <v>0</v>
      </c>
      <c r="AS157" s="22"/>
      <c r="AT157" s="23">
        <f>+IF(OR($N157=Listas!$A$3,$N157=Listas!$A$4,$N157=Listas!$A$5,$N157=Listas!$A$6),"",IF(AND(DAYS360(C157,$C$3)&lt;=90,AS157="SI"),0,IF(AND(DAYS360(C157,$C$3)&gt;90,AS157="SI"),$AT$7,0)))</f>
        <v>0</v>
      </c>
      <c r="AU157" s="21">
        <f>+IF(OR($N157=Listas!$A$3,$N157=Listas!$A$4,$N157=Listas!$A$5,$N157=Listas!$A$6),"",AR157+AT157)</f>
        <v>0</v>
      </c>
      <c r="AV157" s="29">
        <f>+IF(OR($N157=Listas!$A$3,$N157=Listas!$A$4,$N157=Listas!$A$5,$N157=Listas!$A$6),"",W157+Z157+AJ157+AP157+AU157)</f>
        <v>0.21132439384930549</v>
      </c>
      <c r="AW157" s="30">
        <f>+IF(OR($N157=Listas!$A$3,$N157=Listas!$A$4,$N157=Listas!$A$5,$N157=Listas!$A$6),"",K157*(1-AV157))</f>
        <v>0</v>
      </c>
      <c r="AX157" s="30">
        <f>+IF(OR($N157=Listas!$A$3,$N157=Listas!$A$4,$N157=Listas!$A$5,$N157=Listas!$A$6),"",L157*(1-AV157))</f>
        <v>0</v>
      </c>
      <c r="AY157" s="31"/>
      <c r="AZ157" s="32"/>
      <c r="BA157" s="30">
        <f>+IF(OR($N157=Listas!$A$3,$N157=Listas!$A$4,$N157=Listas!$A$5,$N157=Listas!$A$6),"",IF(AV157=0,AW157,(-PV(AY157,AZ157,,AW157,0))))</f>
        <v>0</v>
      </c>
      <c r="BB157" s="30">
        <f>+IF(OR($N157=Listas!$A$3,$N157=Listas!$A$4,$N157=Listas!$A$5,$N157=Listas!$A$6),"",IF(AV157=0,AX157,(-PV(AY157,AZ157,,AX157,0))))</f>
        <v>0</v>
      </c>
      <c r="BC157" s="33">
        <f>++IF(OR($N157=Listas!$A$3,$N157=Listas!$A$4,$N157=Listas!$A$5,$N157=Listas!$A$6),"",K157-BA157)</f>
        <v>0</v>
      </c>
      <c r="BD157" s="33">
        <f>++IF(OR($N157=Listas!$A$3,$N157=Listas!$A$4,$N157=Listas!$A$5,$N157=Listas!$A$6),"",L157-BB157)</f>
        <v>0</v>
      </c>
    </row>
    <row r="158" spans="1:56" x14ac:dyDescent="0.25">
      <c r="A158" s="13"/>
      <c r="B158" s="14"/>
      <c r="C158" s="15"/>
      <c r="D158" s="16"/>
      <c r="E158" s="16"/>
      <c r="F158" s="17"/>
      <c r="G158" s="17"/>
      <c r="H158" s="65">
        <f t="shared" si="29"/>
        <v>0</v>
      </c>
      <c r="I158" s="17"/>
      <c r="J158" s="17"/>
      <c r="K158" s="42">
        <f t="shared" si="30"/>
        <v>0</v>
      </c>
      <c r="L158" s="42">
        <f t="shared" si="30"/>
        <v>0</v>
      </c>
      <c r="M158" s="42">
        <f t="shared" si="31"/>
        <v>0</v>
      </c>
      <c r="N158" s="13"/>
      <c r="O158" s="18" t="str">
        <f>+IF(OR($N158=Listas!$A$3,$N158=Listas!$A$4,$N158=Listas!$A$5,$N158=Listas!$A$6),"N/A",IF(AND((DAYS360(C158,$C$3))&gt;90,(DAYS360(C158,$C$3))&lt;360),"SI","NO"))</f>
        <v>NO</v>
      </c>
      <c r="P158" s="19">
        <f t="shared" si="24"/>
        <v>0</v>
      </c>
      <c r="Q158" s="18" t="str">
        <f>+IF(OR($N158=Listas!$A$3,$N158=Listas!$A$4,$N158=Listas!$A$5,$N158=Listas!$A$6),"N/A",IF(AND((DAYS360(C158,$C$3))&gt;=360,(DAYS360(C158,$C$3))&lt;=1800),"SI","NO"))</f>
        <v>NO</v>
      </c>
      <c r="R158" s="19">
        <f t="shared" si="25"/>
        <v>0</v>
      </c>
      <c r="S158" s="18" t="str">
        <f>+IF(OR($N158=Listas!$A$3,$N158=Listas!$A$4,$N158=Listas!$A$5,$N158=Listas!$A$6),"N/A",IF(AND((DAYS360(C158,$C$3))&gt;1800,(DAYS360(C158,$C$3))&lt;=3600),"SI","NO"))</f>
        <v>NO</v>
      </c>
      <c r="T158" s="19">
        <f t="shared" si="26"/>
        <v>0</v>
      </c>
      <c r="U158" s="18" t="str">
        <f>+IF(OR($N158=Listas!$A$3,$N158=Listas!$A$4,$N158=Listas!$A$5,$N158=Listas!$A$6),"N/A",IF((DAYS360(C158,$C$3))&gt;3600,"SI","NO"))</f>
        <v>SI</v>
      </c>
      <c r="V158" s="20">
        <f t="shared" si="27"/>
        <v>0.21132439384930549</v>
      </c>
      <c r="W158" s="21">
        <f>+IF(OR($N158=Listas!$A$3,$N158=Listas!$A$4,$N158=Listas!$A$5,$N158=Listas!$A$6),"",P158+R158+T158+V158)</f>
        <v>0.21132439384930549</v>
      </c>
      <c r="X158" s="22"/>
      <c r="Y158" s="19">
        <f t="shared" si="28"/>
        <v>0</v>
      </c>
      <c r="Z158" s="21">
        <f>+IF(OR($N158=Listas!$A$3,$N158=Listas!$A$4,$N158=Listas!$A$5,$N158=Listas!$A$6),"",Y158)</f>
        <v>0</v>
      </c>
      <c r="AA158" s="22"/>
      <c r="AB158" s="23">
        <f>+IF(OR($N158=Listas!$A$3,$N158=Listas!$A$4,$N158=Listas!$A$5,$N158=Listas!$A$6),"",IF(AND(DAYS360(C158,$C$3)&lt;=90,AA158="NO"),0,IF(AND(DAYS360(C158,$C$3)&gt;90,AA158="NO"),$AB$7,0)))</f>
        <v>0</v>
      </c>
      <c r="AC158" s="17"/>
      <c r="AD158" s="22"/>
      <c r="AE158" s="23">
        <f>+IF(OR($N158=Listas!$A$3,$N158=Listas!$A$4,$N158=Listas!$A$5,$N158=Listas!$A$6),"",IF(AND(DAYS360(C158,$C$3)&lt;=90,AD158="SI"),0,IF(AND(DAYS360(C158,$C$3)&gt;90,AD158="SI"),$AE$7,0)))</f>
        <v>0</v>
      </c>
      <c r="AF158" s="17"/>
      <c r="AG158" s="24" t="str">
        <f t="shared" si="32"/>
        <v/>
      </c>
      <c r="AH158" s="22"/>
      <c r="AI158" s="23">
        <f>+IF(OR($N158=Listas!$A$3,$N158=Listas!$A$4,$N158=Listas!$A$5,$N158=Listas!$A$6),"",IF(AND(DAYS360(C158,$C$3)&lt;=90,AH158="SI"),0,IF(AND(DAYS360(C158,$C$3)&gt;90,AH158="SI"),$AI$7,0)))</f>
        <v>0</v>
      </c>
      <c r="AJ158" s="25">
        <f>+IF(OR($N158=Listas!$A$3,$N158=Listas!$A$4,$N158=Listas!$A$5,$N158=Listas!$A$6),"",AB158+AE158+AI158)</f>
        <v>0</v>
      </c>
      <c r="AK158" s="26" t="str">
        <f t="shared" si="33"/>
        <v/>
      </c>
      <c r="AL158" s="27" t="str">
        <f t="shared" si="34"/>
        <v/>
      </c>
      <c r="AM158" s="23">
        <f>+IF(OR($N158=Listas!$A$3,$N158=Listas!$A$4,$N158=Listas!$A$5,$N158=Listas!$A$6),"",IF(AND(DAYS360(C158,$C$3)&lt;=90,AL158="SI"),0,IF(AND(DAYS360(C158,$C$3)&gt;90,AL158="SI"),$AM$7,0)))</f>
        <v>0</v>
      </c>
      <c r="AN158" s="27" t="str">
        <f t="shared" si="35"/>
        <v/>
      </c>
      <c r="AO158" s="23">
        <f>+IF(OR($N158=Listas!$A$3,$N158=Listas!$A$4,$N158=Listas!$A$5,$N158=Listas!$A$6),"",IF(AND(DAYS360(C158,$C$3)&lt;=90,AN158="SI"),0,IF(AND(DAYS360(C158,$C$3)&gt;90,AN158="SI"),$AO$7,0)))</f>
        <v>0</v>
      </c>
      <c r="AP158" s="28">
        <f>+IF(OR($N158=Listas!$A$3,$N158=Listas!$A$4,$N158=Listas!$A$5,$N158=[1]Hoja2!$A$6),"",AM158+AO158)</f>
        <v>0</v>
      </c>
      <c r="AQ158" s="22"/>
      <c r="AR158" s="23">
        <f>+IF(OR($N158=Listas!$A$3,$N158=Listas!$A$4,$N158=Listas!$A$5,$N158=Listas!$A$6),"",IF(AND(DAYS360(C158,$C$3)&lt;=90,AQ158="SI"),0,IF(AND(DAYS360(C158,$C$3)&gt;90,AQ158="SI"),$AR$7,0)))</f>
        <v>0</v>
      </c>
      <c r="AS158" s="22"/>
      <c r="AT158" s="23">
        <f>+IF(OR($N158=Listas!$A$3,$N158=Listas!$A$4,$N158=Listas!$A$5,$N158=Listas!$A$6),"",IF(AND(DAYS360(C158,$C$3)&lt;=90,AS158="SI"),0,IF(AND(DAYS360(C158,$C$3)&gt;90,AS158="SI"),$AT$7,0)))</f>
        <v>0</v>
      </c>
      <c r="AU158" s="21">
        <f>+IF(OR($N158=Listas!$A$3,$N158=Listas!$A$4,$N158=Listas!$A$5,$N158=Listas!$A$6),"",AR158+AT158)</f>
        <v>0</v>
      </c>
      <c r="AV158" s="29">
        <f>+IF(OR($N158=Listas!$A$3,$N158=Listas!$A$4,$N158=Listas!$A$5,$N158=Listas!$A$6),"",W158+Z158+AJ158+AP158+AU158)</f>
        <v>0.21132439384930549</v>
      </c>
      <c r="AW158" s="30">
        <f>+IF(OR($N158=Listas!$A$3,$N158=Listas!$A$4,$N158=Listas!$A$5,$N158=Listas!$A$6),"",K158*(1-AV158))</f>
        <v>0</v>
      </c>
      <c r="AX158" s="30">
        <f>+IF(OR($N158=Listas!$A$3,$N158=Listas!$A$4,$N158=Listas!$A$5,$N158=Listas!$A$6),"",L158*(1-AV158))</f>
        <v>0</v>
      </c>
      <c r="AY158" s="31"/>
      <c r="AZ158" s="32"/>
      <c r="BA158" s="30">
        <f>+IF(OR($N158=Listas!$A$3,$N158=Listas!$A$4,$N158=Listas!$A$5,$N158=Listas!$A$6),"",IF(AV158=0,AW158,(-PV(AY158,AZ158,,AW158,0))))</f>
        <v>0</v>
      </c>
      <c r="BB158" s="30">
        <f>+IF(OR($N158=Listas!$A$3,$N158=Listas!$A$4,$N158=Listas!$A$5,$N158=Listas!$A$6),"",IF(AV158=0,AX158,(-PV(AY158,AZ158,,AX158,0))))</f>
        <v>0</v>
      </c>
      <c r="BC158" s="33">
        <f>++IF(OR($N158=Listas!$A$3,$N158=Listas!$A$4,$N158=Listas!$A$5,$N158=Listas!$A$6),"",K158-BA158)</f>
        <v>0</v>
      </c>
      <c r="BD158" s="33">
        <f>++IF(OR($N158=Listas!$A$3,$N158=Listas!$A$4,$N158=Listas!$A$5,$N158=Listas!$A$6),"",L158-BB158)</f>
        <v>0</v>
      </c>
    </row>
    <row r="159" spans="1:56" x14ac:dyDescent="0.25">
      <c r="A159" s="13"/>
      <c r="B159" s="14"/>
      <c r="C159" s="15"/>
      <c r="D159" s="16"/>
      <c r="E159" s="16"/>
      <c r="F159" s="17"/>
      <c r="G159" s="17"/>
      <c r="H159" s="65">
        <f t="shared" si="29"/>
        <v>0</v>
      </c>
      <c r="I159" s="17"/>
      <c r="J159" s="17"/>
      <c r="K159" s="42">
        <f t="shared" si="30"/>
        <v>0</v>
      </c>
      <c r="L159" s="42">
        <f t="shared" si="30"/>
        <v>0</v>
      </c>
      <c r="M159" s="42">
        <f t="shared" si="31"/>
        <v>0</v>
      </c>
      <c r="N159" s="13"/>
      <c r="O159" s="18" t="str">
        <f>+IF(OR($N159=Listas!$A$3,$N159=Listas!$A$4,$N159=Listas!$A$5,$N159=Listas!$A$6),"N/A",IF(AND((DAYS360(C159,$C$3))&gt;90,(DAYS360(C159,$C$3))&lt;360),"SI","NO"))</f>
        <v>NO</v>
      </c>
      <c r="P159" s="19">
        <f t="shared" si="24"/>
        <v>0</v>
      </c>
      <c r="Q159" s="18" t="str">
        <f>+IF(OR($N159=Listas!$A$3,$N159=Listas!$A$4,$N159=Listas!$A$5,$N159=Listas!$A$6),"N/A",IF(AND((DAYS360(C159,$C$3))&gt;=360,(DAYS360(C159,$C$3))&lt;=1800),"SI","NO"))</f>
        <v>NO</v>
      </c>
      <c r="R159" s="19">
        <f t="shared" si="25"/>
        <v>0</v>
      </c>
      <c r="S159" s="18" t="str">
        <f>+IF(OR($N159=Listas!$A$3,$N159=Listas!$A$4,$N159=Listas!$A$5,$N159=Listas!$A$6),"N/A",IF(AND((DAYS360(C159,$C$3))&gt;1800,(DAYS360(C159,$C$3))&lt;=3600),"SI","NO"))</f>
        <v>NO</v>
      </c>
      <c r="T159" s="19">
        <f t="shared" si="26"/>
        <v>0</v>
      </c>
      <c r="U159" s="18" t="str">
        <f>+IF(OR($N159=Listas!$A$3,$N159=Listas!$A$4,$N159=Listas!$A$5,$N159=Listas!$A$6),"N/A",IF((DAYS360(C159,$C$3))&gt;3600,"SI","NO"))</f>
        <v>SI</v>
      </c>
      <c r="V159" s="20">
        <f t="shared" si="27"/>
        <v>0.21132439384930549</v>
      </c>
      <c r="W159" s="21">
        <f>+IF(OR($N159=Listas!$A$3,$N159=Listas!$A$4,$N159=Listas!$A$5,$N159=Listas!$A$6),"",P159+R159+T159+V159)</f>
        <v>0.21132439384930549</v>
      </c>
      <c r="X159" s="22"/>
      <c r="Y159" s="19">
        <f t="shared" si="28"/>
        <v>0</v>
      </c>
      <c r="Z159" s="21">
        <f>+IF(OR($N159=Listas!$A$3,$N159=Listas!$A$4,$N159=Listas!$A$5,$N159=Listas!$A$6),"",Y159)</f>
        <v>0</v>
      </c>
      <c r="AA159" s="22"/>
      <c r="AB159" s="23">
        <f>+IF(OR($N159=Listas!$A$3,$N159=Listas!$A$4,$N159=Listas!$A$5,$N159=Listas!$A$6),"",IF(AND(DAYS360(C159,$C$3)&lt;=90,AA159="NO"),0,IF(AND(DAYS360(C159,$C$3)&gt;90,AA159="NO"),$AB$7,0)))</f>
        <v>0</v>
      </c>
      <c r="AC159" s="17"/>
      <c r="AD159" s="22"/>
      <c r="AE159" s="23">
        <f>+IF(OR($N159=Listas!$A$3,$N159=Listas!$A$4,$N159=Listas!$A$5,$N159=Listas!$A$6),"",IF(AND(DAYS360(C159,$C$3)&lt;=90,AD159="SI"),0,IF(AND(DAYS360(C159,$C$3)&gt;90,AD159="SI"),$AE$7,0)))</f>
        <v>0</v>
      </c>
      <c r="AF159" s="17"/>
      <c r="AG159" s="24" t="str">
        <f t="shared" si="32"/>
        <v/>
      </c>
      <c r="AH159" s="22"/>
      <c r="AI159" s="23">
        <f>+IF(OR($N159=Listas!$A$3,$N159=Listas!$A$4,$N159=Listas!$A$5,$N159=Listas!$A$6),"",IF(AND(DAYS360(C159,$C$3)&lt;=90,AH159="SI"),0,IF(AND(DAYS360(C159,$C$3)&gt;90,AH159="SI"),$AI$7,0)))</f>
        <v>0</v>
      </c>
      <c r="AJ159" s="25">
        <f>+IF(OR($N159=Listas!$A$3,$N159=Listas!$A$4,$N159=Listas!$A$5,$N159=Listas!$A$6),"",AB159+AE159+AI159)</f>
        <v>0</v>
      </c>
      <c r="AK159" s="26" t="str">
        <f t="shared" si="33"/>
        <v/>
      </c>
      <c r="AL159" s="27" t="str">
        <f t="shared" si="34"/>
        <v/>
      </c>
      <c r="AM159" s="23">
        <f>+IF(OR($N159=Listas!$A$3,$N159=Listas!$A$4,$N159=Listas!$A$5,$N159=Listas!$A$6),"",IF(AND(DAYS360(C159,$C$3)&lt;=90,AL159="SI"),0,IF(AND(DAYS360(C159,$C$3)&gt;90,AL159="SI"),$AM$7,0)))</f>
        <v>0</v>
      </c>
      <c r="AN159" s="27" t="str">
        <f t="shared" si="35"/>
        <v/>
      </c>
      <c r="AO159" s="23">
        <f>+IF(OR($N159=Listas!$A$3,$N159=Listas!$A$4,$N159=Listas!$A$5,$N159=Listas!$A$6),"",IF(AND(DAYS360(C159,$C$3)&lt;=90,AN159="SI"),0,IF(AND(DAYS360(C159,$C$3)&gt;90,AN159="SI"),$AO$7,0)))</f>
        <v>0</v>
      </c>
      <c r="AP159" s="28">
        <f>+IF(OR($N159=Listas!$A$3,$N159=Listas!$A$4,$N159=Listas!$A$5,$N159=[1]Hoja2!$A$6),"",AM159+AO159)</f>
        <v>0</v>
      </c>
      <c r="AQ159" s="22"/>
      <c r="AR159" s="23">
        <f>+IF(OR($N159=Listas!$A$3,$N159=Listas!$A$4,$N159=Listas!$A$5,$N159=Listas!$A$6),"",IF(AND(DAYS360(C159,$C$3)&lt;=90,AQ159="SI"),0,IF(AND(DAYS360(C159,$C$3)&gt;90,AQ159="SI"),$AR$7,0)))</f>
        <v>0</v>
      </c>
      <c r="AS159" s="22"/>
      <c r="AT159" s="23">
        <f>+IF(OR($N159=Listas!$A$3,$N159=Listas!$A$4,$N159=Listas!$A$5,$N159=Listas!$A$6),"",IF(AND(DAYS360(C159,$C$3)&lt;=90,AS159="SI"),0,IF(AND(DAYS360(C159,$C$3)&gt;90,AS159="SI"),$AT$7,0)))</f>
        <v>0</v>
      </c>
      <c r="AU159" s="21">
        <f>+IF(OR($N159=Listas!$A$3,$N159=Listas!$A$4,$N159=Listas!$A$5,$N159=Listas!$A$6),"",AR159+AT159)</f>
        <v>0</v>
      </c>
      <c r="AV159" s="29">
        <f>+IF(OR($N159=Listas!$A$3,$N159=Listas!$A$4,$N159=Listas!$A$5,$N159=Listas!$A$6),"",W159+Z159+AJ159+AP159+AU159)</f>
        <v>0.21132439384930549</v>
      </c>
      <c r="AW159" s="30">
        <f>+IF(OR($N159=Listas!$A$3,$N159=Listas!$A$4,$N159=Listas!$A$5,$N159=Listas!$A$6),"",K159*(1-AV159))</f>
        <v>0</v>
      </c>
      <c r="AX159" s="30">
        <f>+IF(OR($N159=Listas!$A$3,$N159=Listas!$A$4,$N159=Listas!$A$5,$N159=Listas!$A$6),"",L159*(1-AV159))</f>
        <v>0</v>
      </c>
      <c r="AY159" s="31"/>
      <c r="AZ159" s="32"/>
      <c r="BA159" s="30">
        <f>+IF(OR($N159=Listas!$A$3,$N159=Listas!$A$4,$N159=Listas!$A$5,$N159=Listas!$A$6),"",IF(AV159=0,AW159,(-PV(AY159,AZ159,,AW159,0))))</f>
        <v>0</v>
      </c>
      <c r="BB159" s="30">
        <f>+IF(OR($N159=Listas!$A$3,$N159=Listas!$A$4,$N159=Listas!$A$5,$N159=Listas!$A$6),"",IF(AV159=0,AX159,(-PV(AY159,AZ159,,AX159,0))))</f>
        <v>0</v>
      </c>
      <c r="BC159" s="33">
        <f>++IF(OR($N159=Listas!$A$3,$N159=Listas!$A$4,$N159=Listas!$A$5,$N159=Listas!$A$6),"",K159-BA159)</f>
        <v>0</v>
      </c>
      <c r="BD159" s="33">
        <f>++IF(OR($N159=Listas!$A$3,$N159=Listas!$A$4,$N159=Listas!$A$5,$N159=Listas!$A$6),"",L159-BB159)</f>
        <v>0</v>
      </c>
    </row>
    <row r="160" spans="1:56" x14ac:dyDescent="0.25">
      <c r="A160" s="13"/>
      <c r="B160" s="14"/>
      <c r="C160" s="15"/>
      <c r="D160" s="16"/>
      <c r="E160" s="16"/>
      <c r="F160" s="17"/>
      <c r="G160" s="17"/>
      <c r="H160" s="65">
        <f t="shared" si="29"/>
        <v>0</v>
      </c>
      <c r="I160" s="17"/>
      <c r="J160" s="17"/>
      <c r="K160" s="42">
        <f t="shared" si="30"/>
        <v>0</v>
      </c>
      <c r="L160" s="42">
        <f t="shared" si="30"/>
        <v>0</v>
      </c>
      <c r="M160" s="42">
        <f t="shared" si="31"/>
        <v>0</v>
      </c>
      <c r="N160" s="13"/>
      <c r="O160" s="18" t="str">
        <f>+IF(OR($N160=Listas!$A$3,$N160=Listas!$A$4,$N160=Listas!$A$5,$N160=Listas!$A$6),"N/A",IF(AND((DAYS360(C160,$C$3))&gt;90,(DAYS360(C160,$C$3))&lt;360),"SI","NO"))</f>
        <v>NO</v>
      </c>
      <c r="P160" s="19">
        <f t="shared" si="24"/>
        <v>0</v>
      </c>
      <c r="Q160" s="18" t="str">
        <f>+IF(OR($N160=Listas!$A$3,$N160=Listas!$A$4,$N160=Listas!$A$5,$N160=Listas!$A$6),"N/A",IF(AND((DAYS360(C160,$C$3))&gt;=360,(DAYS360(C160,$C$3))&lt;=1800),"SI","NO"))</f>
        <v>NO</v>
      </c>
      <c r="R160" s="19">
        <f t="shared" si="25"/>
        <v>0</v>
      </c>
      <c r="S160" s="18" t="str">
        <f>+IF(OR($N160=Listas!$A$3,$N160=Listas!$A$4,$N160=Listas!$A$5,$N160=Listas!$A$6),"N/A",IF(AND((DAYS360(C160,$C$3))&gt;1800,(DAYS360(C160,$C$3))&lt;=3600),"SI","NO"))</f>
        <v>NO</v>
      </c>
      <c r="T160" s="19">
        <f t="shared" si="26"/>
        <v>0</v>
      </c>
      <c r="U160" s="18" t="str">
        <f>+IF(OR($N160=Listas!$A$3,$N160=Listas!$A$4,$N160=Listas!$A$5,$N160=Listas!$A$6),"N/A",IF((DAYS360(C160,$C$3))&gt;3600,"SI","NO"))</f>
        <v>SI</v>
      </c>
      <c r="V160" s="20">
        <f t="shared" si="27"/>
        <v>0.21132439384930549</v>
      </c>
      <c r="W160" s="21">
        <f>+IF(OR($N160=Listas!$A$3,$N160=Listas!$A$4,$N160=Listas!$A$5,$N160=Listas!$A$6),"",P160+R160+T160+V160)</f>
        <v>0.21132439384930549</v>
      </c>
      <c r="X160" s="22"/>
      <c r="Y160" s="19">
        <f t="shared" si="28"/>
        <v>0</v>
      </c>
      <c r="Z160" s="21">
        <f>+IF(OR($N160=Listas!$A$3,$N160=Listas!$A$4,$N160=Listas!$A$5,$N160=Listas!$A$6),"",Y160)</f>
        <v>0</v>
      </c>
      <c r="AA160" s="22"/>
      <c r="AB160" s="23">
        <f>+IF(OR($N160=Listas!$A$3,$N160=Listas!$A$4,$N160=Listas!$A$5,$N160=Listas!$A$6),"",IF(AND(DAYS360(C160,$C$3)&lt;=90,AA160="NO"),0,IF(AND(DAYS360(C160,$C$3)&gt;90,AA160="NO"),$AB$7,0)))</f>
        <v>0</v>
      </c>
      <c r="AC160" s="17"/>
      <c r="AD160" s="22"/>
      <c r="AE160" s="23">
        <f>+IF(OR($N160=Listas!$A$3,$N160=Listas!$A$4,$N160=Listas!$A$5,$N160=Listas!$A$6),"",IF(AND(DAYS360(C160,$C$3)&lt;=90,AD160="SI"),0,IF(AND(DAYS360(C160,$C$3)&gt;90,AD160="SI"),$AE$7,0)))</f>
        <v>0</v>
      </c>
      <c r="AF160" s="17"/>
      <c r="AG160" s="24" t="str">
        <f t="shared" si="32"/>
        <v/>
      </c>
      <c r="AH160" s="22"/>
      <c r="AI160" s="23">
        <f>+IF(OR($N160=Listas!$A$3,$N160=Listas!$A$4,$N160=Listas!$A$5,$N160=Listas!$A$6),"",IF(AND(DAYS360(C160,$C$3)&lt;=90,AH160="SI"),0,IF(AND(DAYS360(C160,$C$3)&gt;90,AH160="SI"),$AI$7,0)))</f>
        <v>0</v>
      </c>
      <c r="AJ160" s="25">
        <f>+IF(OR($N160=Listas!$A$3,$N160=Listas!$A$4,$N160=Listas!$A$5,$N160=Listas!$A$6),"",AB160+AE160+AI160)</f>
        <v>0</v>
      </c>
      <c r="AK160" s="26" t="str">
        <f t="shared" si="33"/>
        <v/>
      </c>
      <c r="AL160" s="27" t="str">
        <f t="shared" si="34"/>
        <v/>
      </c>
      <c r="AM160" s="23">
        <f>+IF(OR($N160=Listas!$A$3,$N160=Listas!$A$4,$N160=Listas!$A$5,$N160=Listas!$A$6),"",IF(AND(DAYS360(C160,$C$3)&lt;=90,AL160="SI"),0,IF(AND(DAYS360(C160,$C$3)&gt;90,AL160="SI"),$AM$7,0)))</f>
        <v>0</v>
      </c>
      <c r="AN160" s="27" t="str">
        <f t="shared" si="35"/>
        <v/>
      </c>
      <c r="AO160" s="23">
        <f>+IF(OR($N160=Listas!$A$3,$N160=Listas!$A$4,$N160=Listas!$A$5,$N160=Listas!$A$6),"",IF(AND(DAYS360(C160,$C$3)&lt;=90,AN160="SI"),0,IF(AND(DAYS360(C160,$C$3)&gt;90,AN160="SI"),$AO$7,0)))</f>
        <v>0</v>
      </c>
      <c r="AP160" s="28">
        <f>+IF(OR($N160=Listas!$A$3,$N160=Listas!$A$4,$N160=Listas!$A$5,$N160=[1]Hoja2!$A$6),"",AM160+AO160)</f>
        <v>0</v>
      </c>
      <c r="AQ160" s="22"/>
      <c r="AR160" s="23">
        <f>+IF(OR($N160=Listas!$A$3,$N160=Listas!$A$4,$N160=Listas!$A$5,$N160=Listas!$A$6),"",IF(AND(DAYS360(C160,$C$3)&lt;=90,AQ160="SI"),0,IF(AND(DAYS360(C160,$C$3)&gt;90,AQ160="SI"),$AR$7,0)))</f>
        <v>0</v>
      </c>
      <c r="AS160" s="22"/>
      <c r="AT160" s="23">
        <f>+IF(OR($N160=Listas!$A$3,$N160=Listas!$A$4,$N160=Listas!$A$5,$N160=Listas!$A$6),"",IF(AND(DAYS360(C160,$C$3)&lt;=90,AS160="SI"),0,IF(AND(DAYS360(C160,$C$3)&gt;90,AS160="SI"),$AT$7,0)))</f>
        <v>0</v>
      </c>
      <c r="AU160" s="21">
        <f>+IF(OR($N160=Listas!$A$3,$N160=Listas!$A$4,$N160=Listas!$A$5,$N160=Listas!$A$6),"",AR160+AT160)</f>
        <v>0</v>
      </c>
      <c r="AV160" s="29">
        <f>+IF(OR($N160=Listas!$A$3,$N160=Listas!$A$4,$N160=Listas!$A$5,$N160=Listas!$A$6),"",W160+Z160+AJ160+AP160+AU160)</f>
        <v>0.21132439384930549</v>
      </c>
      <c r="AW160" s="30">
        <f>+IF(OR($N160=Listas!$A$3,$N160=Listas!$A$4,$N160=Listas!$A$5,$N160=Listas!$A$6),"",K160*(1-AV160))</f>
        <v>0</v>
      </c>
      <c r="AX160" s="30">
        <f>+IF(OR($N160=Listas!$A$3,$N160=Listas!$A$4,$N160=Listas!$A$5,$N160=Listas!$A$6),"",L160*(1-AV160))</f>
        <v>0</v>
      </c>
      <c r="AY160" s="31"/>
      <c r="AZ160" s="32"/>
      <c r="BA160" s="30">
        <f>+IF(OR($N160=Listas!$A$3,$N160=Listas!$A$4,$N160=Listas!$A$5,$N160=Listas!$A$6),"",IF(AV160=0,AW160,(-PV(AY160,AZ160,,AW160,0))))</f>
        <v>0</v>
      </c>
      <c r="BB160" s="30">
        <f>+IF(OR($N160=Listas!$A$3,$N160=Listas!$A$4,$N160=Listas!$A$5,$N160=Listas!$A$6),"",IF(AV160=0,AX160,(-PV(AY160,AZ160,,AX160,0))))</f>
        <v>0</v>
      </c>
      <c r="BC160" s="33">
        <f>++IF(OR($N160=Listas!$A$3,$N160=Listas!$A$4,$N160=Listas!$A$5,$N160=Listas!$A$6),"",K160-BA160)</f>
        <v>0</v>
      </c>
      <c r="BD160" s="33">
        <f>++IF(OR($N160=Listas!$A$3,$N160=Listas!$A$4,$N160=Listas!$A$5,$N160=Listas!$A$6),"",L160-BB160)</f>
        <v>0</v>
      </c>
    </row>
    <row r="161" spans="1:56" x14ac:dyDescent="0.25">
      <c r="A161" s="13"/>
      <c r="B161" s="14"/>
      <c r="C161" s="15"/>
      <c r="D161" s="16"/>
      <c r="E161" s="16"/>
      <c r="F161" s="17"/>
      <c r="G161" s="17"/>
      <c r="H161" s="65">
        <f t="shared" si="29"/>
        <v>0</v>
      </c>
      <c r="I161" s="17"/>
      <c r="J161" s="17"/>
      <c r="K161" s="42">
        <f t="shared" si="30"/>
        <v>0</v>
      </c>
      <c r="L161" s="42">
        <f t="shared" si="30"/>
        <v>0</v>
      </c>
      <c r="M161" s="42">
        <f t="shared" si="31"/>
        <v>0</v>
      </c>
      <c r="N161" s="13"/>
      <c r="O161" s="18" t="str">
        <f>+IF(OR($N161=Listas!$A$3,$N161=Listas!$A$4,$N161=Listas!$A$5,$N161=Listas!$A$6),"N/A",IF(AND((DAYS360(C161,$C$3))&gt;90,(DAYS360(C161,$C$3))&lt;360),"SI","NO"))</f>
        <v>NO</v>
      </c>
      <c r="P161" s="19">
        <f t="shared" si="24"/>
        <v>0</v>
      </c>
      <c r="Q161" s="18" t="str">
        <f>+IF(OR($N161=Listas!$A$3,$N161=Listas!$A$4,$N161=Listas!$A$5,$N161=Listas!$A$6),"N/A",IF(AND((DAYS360(C161,$C$3))&gt;=360,(DAYS360(C161,$C$3))&lt;=1800),"SI","NO"))</f>
        <v>NO</v>
      </c>
      <c r="R161" s="19">
        <f t="shared" si="25"/>
        <v>0</v>
      </c>
      <c r="S161" s="18" t="str">
        <f>+IF(OR($N161=Listas!$A$3,$N161=Listas!$A$4,$N161=Listas!$A$5,$N161=Listas!$A$6),"N/A",IF(AND((DAYS360(C161,$C$3))&gt;1800,(DAYS360(C161,$C$3))&lt;=3600),"SI","NO"))</f>
        <v>NO</v>
      </c>
      <c r="T161" s="19">
        <f t="shared" si="26"/>
        <v>0</v>
      </c>
      <c r="U161" s="18" t="str">
        <f>+IF(OR($N161=Listas!$A$3,$N161=Listas!$A$4,$N161=Listas!$A$5,$N161=Listas!$A$6),"N/A",IF((DAYS360(C161,$C$3))&gt;3600,"SI","NO"))</f>
        <v>SI</v>
      </c>
      <c r="V161" s="20">
        <f t="shared" si="27"/>
        <v>0.21132439384930549</v>
      </c>
      <c r="W161" s="21">
        <f>+IF(OR($N161=Listas!$A$3,$N161=Listas!$A$4,$N161=Listas!$A$5,$N161=Listas!$A$6),"",P161+R161+T161+V161)</f>
        <v>0.21132439384930549</v>
      </c>
      <c r="X161" s="22"/>
      <c r="Y161" s="19">
        <f t="shared" si="28"/>
        <v>0</v>
      </c>
      <c r="Z161" s="21">
        <f>+IF(OR($N161=Listas!$A$3,$N161=Listas!$A$4,$N161=Listas!$A$5,$N161=Listas!$A$6),"",Y161)</f>
        <v>0</v>
      </c>
      <c r="AA161" s="22"/>
      <c r="AB161" s="23">
        <f>+IF(OR($N161=Listas!$A$3,$N161=Listas!$A$4,$N161=Listas!$A$5,$N161=Listas!$A$6),"",IF(AND(DAYS360(C161,$C$3)&lt;=90,AA161="NO"),0,IF(AND(DAYS360(C161,$C$3)&gt;90,AA161="NO"),$AB$7,0)))</f>
        <v>0</v>
      </c>
      <c r="AC161" s="17"/>
      <c r="AD161" s="22"/>
      <c r="AE161" s="23">
        <f>+IF(OR($N161=Listas!$A$3,$N161=Listas!$A$4,$N161=Listas!$A$5,$N161=Listas!$A$6),"",IF(AND(DAYS360(C161,$C$3)&lt;=90,AD161="SI"),0,IF(AND(DAYS360(C161,$C$3)&gt;90,AD161="SI"),$AE$7,0)))</f>
        <v>0</v>
      </c>
      <c r="AF161" s="17"/>
      <c r="AG161" s="24" t="str">
        <f t="shared" si="32"/>
        <v/>
      </c>
      <c r="AH161" s="22"/>
      <c r="AI161" s="23">
        <f>+IF(OR($N161=Listas!$A$3,$N161=Listas!$A$4,$N161=Listas!$A$5,$N161=Listas!$A$6),"",IF(AND(DAYS360(C161,$C$3)&lt;=90,AH161="SI"),0,IF(AND(DAYS360(C161,$C$3)&gt;90,AH161="SI"),$AI$7,0)))</f>
        <v>0</v>
      </c>
      <c r="AJ161" s="25">
        <f>+IF(OR($N161=Listas!$A$3,$N161=Listas!$A$4,$N161=Listas!$A$5,$N161=Listas!$A$6),"",AB161+AE161+AI161)</f>
        <v>0</v>
      </c>
      <c r="AK161" s="26" t="str">
        <f t="shared" si="33"/>
        <v/>
      </c>
      <c r="AL161" s="27" t="str">
        <f t="shared" si="34"/>
        <v/>
      </c>
      <c r="AM161" s="23">
        <f>+IF(OR($N161=Listas!$A$3,$N161=Listas!$A$4,$N161=Listas!$A$5,$N161=Listas!$A$6),"",IF(AND(DAYS360(C161,$C$3)&lt;=90,AL161="SI"),0,IF(AND(DAYS360(C161,$C$3)&gt;90,AL161="SI"),$AM$7,0)))</f>
        <v>0</v>
      </c>
      <c r="AN161" s="27" t="str">
        <f t="shared" si="35"/>
        <v/>
      </c>
      <c r="AO161" s="23">
        <f>+IF(OR($N161=Listas!$A$3,$N161=Listas!$A$4,$N161=Listas!$A$5,$N161=Listas!$A$6),"",IF(AND(DAYS360(C161,$C$3)&lt;=90,AN161="SI"),0,IF(AND(DAYS360(C161,$C$3)&gt;90,AN161="SI"),$AO$7,0)))</f>
        <v>0</v>
      </c>
      <c r="AP161" s="28">
        <f>+IF(OR($N161=Listas!$A$3,$N161=Listas!$A$4,$N161=Listas!$A$5,$N161=[1]Hoja2!$A$6),"",AM161+AO161)</f>
        <v>0</v>
      </c>
      <c r="AQ161" s="22"/>
      <c r="AR161" s="23">
        <f>+IF(OR($N161=Listas!$A$3,$N161=Listas!$A$4,$N161=Listas!$A$5,$N161=Listas!$A$6),"",IF(AND(DAYS360(C161,$C$3)&lt;=90,AQ161="SI"),0,IF(AND(DAYS360(C161,$C$3)&gt;90,AQ161="SI"),$AR$7,0)))</f>
        <v>0</v>
      </c>
      <c r="AS161" s="22"/>
      <c r="AT161" s="23">
        <f>+IF(OR($N161=Listas!$A$3,$N161=Listas!$A$4,$N161=Listas!$A$5,$N161=Listas!$A$6),"",IF(AND(DAYS360(C161,$C$3)&lt;=90,AS161="SI"),0,IF(AND(DAYS360(C161,$C$3)&gt;90,AS161="SI"),$AT$7,0)))</f>
        <v>0</v>
      </c>
      <c r="AU161" s="21">
        <f>+IF(OR($N161=Listas!$A$3,$N161=Listas!$A$4,$N161=Listas!$A$5,$N161=Listas!$A$6),"",AR161+AT161)</f>
        <v>0</v>
      </c>
      <c r="AV161" s="29">
        <f>+IF(OR($N161=Listas!$A$3,$N161=Listas!$A$4,$N161=Listas!$A$5,$N161=Listas!$A$6),"",W161+Z161+AJ161+AP161+AU161)</f>
        <v>0.21132439384930549</v>
      </c>
      <c r="AW161" s="30">
        <f>+IF(OR($N161=Listas!$A$3,$N161=Listas!$A$4,$N161=Listas!$A$5,$N161=Listas!$A$6),"",K161*(1-AV161))</f>
        <v>0</v>
      </c>
      <c r="AX161" s="30">
        <f>+IF(OR($N161=Listas!$A$3,$N161=Listas!$A$4,$N161=Listas!$A$5,$N161=Listas!$A$6),"",L161*(1-AV161))</f>
        <v>0</v>
      </c>
      <c r="AY161" s="31"/>
      <c r="AZ161" s="32"/>
      <c r="BA161" s="30">
        <f>+IF(OR($N161=Listas!$A$3,$N161=Listas!$A$4,$N161=Listas!$A$5,$N161=Listas!$A$6),"",IF(AV161=0,AW161,(-PV(AY161,AZ161,,AW161,0))))</f>
        <v>0</v>
      </c>
      <c r="BB161" s="30">
        <f>+IF(OR($N161=Listas!$A$3,$N161=Listas!$A$4,$N161=Listas!$A$5,$N161=Listas!$A$6),"",IF(AV161=0,AX161,(-PV(AY161,AZ161,,AX161,0))))</f>
        <v>0</v>
      </c>
      <c r="BC161" s="33">
        <f>++IF(OR($N161=Listas!$A$3,$N161=Listas!$A$4,$N161=Listas!$A$5,$N161=Listas!$A$6),"",K161-BA161)</f>
        <v>0</v>
      </c>
      <c r="BD161" s="33">
        <f>++IF(OR($N161=Listas!$A$3,$N161=Listas!$A$4,$N161=Listas!$A$5,$N161=Listas!$A$6),"",L161-BB161)</f>
        <v>0</v>
      </c>
    </row>
    <row r="162" spans="1:56" x14ac:dyDescent="0.25">
      <c r="A162" s="13"/>
      <c r="B162" s="14"/>
      <c r="C162" s="15"/>
      <c r="D162" s="16"/>
      <c r="E162" s="16"/>
      <c r="F162" s="17"/>
      <c r="G162" s="17"/>
      <c r="H162" s="65">
        <f t="shared" si="29"/>
        <v>0</v>
      </c>
      <c r="I162" s="17"/>
      <c r="J162" s="17"/>
      <c r="K162" s="42">
        <f t="shared" si="30"/>
        <v>0</v>
      </c>
      <c r="L162" s="42">
        <f t="shared" si="30"/>
        <v>0</v>
      </c>
      <c r="M162" s="42">
        <f t="shared" si="31"/>
        <v>0</v>
      </c>
      <c r="N162" s="13"/>
      <c r="O162" s="18" t="str">
        <f>+IF(OR($N162=Listas!$A$3,$N162=Listas!$A$4,$N162=Listas!$A$5,$N162=Listas!$A$6),"N/A",IF(AND((DAYS360(C162,$C$3))&gt;90,(DAYS360(C162,$C$3))&lt;360),"SI","NO"))</f>
        <v>NO</v>
      </c>
      <c r="P162" s="19">
        <f t="shared" si="24"/>
        <v>0</v>
      </c>
      <c r="Q162" s="18" t="str">
        <f>+IF(OR($N162=Listas!$A$3,$N162=Listas!$A$4,$N162=Listas!$A$5,$N162=Listas!$A$6),"N/A",IF(AND((DAYS360(C162,$C$3))&gt;=360,(DAYS360(C162,$C$3))&lt;=1800),"SI","NO"))</f>
        <v>NO</v>
      </c>
      <c r="R162" s="19">
        <f t="shared" si="25"/>
        <v>0</v>
      </c>
      <c r="S162" s="18" t="str">
        <f>+IF(OR($N162=Listas!$A$3,$N162=Listas!$A$4,$N162=Listas!$A$5,$N162=Listas!$A$6),"N/A",IF(AND((DAYS360(C162,$C$3))&gt;1800,(DAYS360(C162,$C$3))&lt;=3600),"SI","NO"))</f>
        <v>NO</v>
      </c>
      <c r="T162" s="19">
        <f t="shared" si="26"/>
        <v>0</v>
      </c>
      <c r="U162" s="18" t="str">
        <f>+IF(OR($N162=Listas!$A$3,$N162=Listas!$A$4,$N162=Listas!$A$5,$N162=Listas!$A$6),"N/A",IF((DAYS360(C162,$C$3))&gt;3600,"SI","NO"))</f>
        <v>SI</v>
      </c>
      <c r="V162" s="20">
        <f t="shared" si="27"/>
        <v>0.21132439384930549</v>
      </c>
      <c r="W162" s="21">
        <f>+IF(OR($N162=Listas!$A$3,$N162=Listas!$A$4,$N162=Listas!$A$5,$N162=Listas!$A$6),"",P162+R162+T162+V162)</f>
        <v>0.21132439384930549</v>
      </c>
      <c r="X162" s="22"/>
      <c r="Y162" s="19">
        <f t="shared" si="28"/>
        <v>0</v>
      </c>
      <c r="Z162" s="21">
        <f>+IF(OR($N162=Listas!$A$3,$N162=Listas!$A$4,$N162=Listas!$A$5,$N162=Listas!$A$6),"",Y162)</f>
        <v>0</v>
      </c>
      <c r="AA162" s="22"/>
      <c r="AB162" s="23">
        <f>+IF(OR($N162=Listas!$A$3,$N162=Listas!$A$4,$N162=Listas!$A$5,$N162=Listas!$A$6),"",IF(AND(DAYS360(C162,$C$3)&lt;=90,AA162="NO"),0,IF(AND(DAYS360(C162,$C$3)&gt;90,AA162="NO"),$AB$7,0)))</f>
        <v>0</v>
      </c>
      <c r="AC162" s="17"/>
      <c r="AD162" s="22"/>
      <c r="AE162" s="23">
        <f>+IF(OR($N162=Listas!$A$3,$N162=Listas!$A$4,$N162=Listas!$A$5,$N162=Listas!$A$6),"",IF(AND(DAYS360(C162,$C$3)&lt;=90,AD162="SI"),0,IF(AND(DAYS360(C162,$C$3)&gt;90,AD162="SI"),$AE$7,0)))</f>
        <v>0</v>
      </c>
      <c r="AF162" s="17"/>
      <c r="AG162" s="24" t="str">
        <f t="shared" si="32"/>
        <v/>
      </c>
      <c r="AH162" s="22"/>
      <c r="AI162" s="23">
        <f>+IF(OR($N162=Listas!$A$3,$N162=Listas!$A$4,$N162=Listas!$A$5,$N162=Listas!$A$6),"",IF(AND(DAYS360(C162,$C$3)&lt;=90,AH162="SI"),0,IF(AND(DAYS360(C162,$C$3)&gt;90,AH162="SI"),$AI$7,0)))</f>
        <v>0</v>
      </c>
      <c r="AJ162" s="25">
        <f>+IF(OR($N162=Listas!$A$3,$N162=Listas!$A$4,$N162=Listas!$A$5,$N162=Listas!$A$6),"",AB162+AE162+AI162)</f>
        <v>0</v>
      </c>
      <c r="AK162" s="26" t="str">
        <f t="shared" si="33"/>
        <v/>
      </c>
      <c r="AL162" s="27" t="str">
        <f t="shared" si="34"/>
        <v/>
      </c>
      <c r="AM162" s="23">
        <f>+IF(OR($N162=Listas!$A$3,$N162=Listas!$A$4,$N162=Listas!$A$5,$N162=Listas!$A$6),"",IF(AND(DAYS360(C162,$C$3)&lt;=90,AL162="SI"),0,IF(AND(DAYS360(C162,$C$3)&gt;90,AL162="SI"),$AM$7,0)))</f>
        <v>0</v>
      </c>
      <c r="AN162" s="27" t="str">
        <f t="shared" si="35"/>
        <v/>
      </c>
      <c r="AO162" s="23">
        <f>+IF(OR($N162=Listas!$A$3,$N162=Listas!$A$4,$N162=Listas!$A$5,$N162=Listas!$A$6),"",IF(AND(DAYS360(C162,$C$3)&lt;=90,AN162="SI"),0,IF(AND(DAYS360(C162,$C$3)&gt;90,AN162="SI"),$AO$7,0)))</f>
        <v>0</v>
      </c>
      <c r="AP162" s="28">
        <f>+IF(OR($N162=Listas!$A$3,$N162=Listas!$A$4,$N162=Listas!$A$5,$N162=[1]Hoja2!$A$6),"",AM162+AO162)</f>
        <v>0</v>
      </c>
      <c r="AQ162" s="22"/>
      <c r="AR162" s="23">
        <f>+IF(OR($N162=Listas!$A$3,$N162=Listas!$A$4,$N162=Listas!$A$5,$N162=Listas!$A$6),"",IF(AND(DAYS360(C162,$C$3)&lt;=90,AQ162="SI"),0,IF(AND(DAYS360(C162,$C$3)&gt;90,AQ162="SI"),$AR$7,0)))</f>
        <v>0</v>
      </c>
      <c r="AS162" s="22"/>
      <c r="AT162" s="23">
        <f>+IF(OR($N162=Listas!$A$3,$N162=Listas!$A$4,$N162=Listas!$A$5,$N162=Listas!$A$6),"",IF(AND(DAYS360(C162,$C$3)&lt;=90,AS162="SI"),0,IF(AND(DAYS360(C162,$C$3)&gt;90,AS162="SI"),$AT$7,0)))</f>
        <v>0</v>
      </c>
      <c r="AU162" s="21">
        <f>+IF(OR($N162=Listas!$A$3,$N162=Listas!$A$4,$N162=Listas!$A$5,$N162=Listas!$A$6),"",AR162+AT162)</f>
        <v>0</v>
      </c>
      <c r="AV162" s="29">
        <f>+IF(OR($N162=Listas!$A$3,$N162=Listas!$A$4,$N162=Listas!$A$5,$N162=Listas!$A$6),"",W162+Z162+AJ162+AP162+AU162)</f>
        <v>0.21132439384930549</v>
      </c>
      <c r="AW162" s="30">
        <f>+IF(OR($N162=Listas!$A$3,$N162=Listas!$A$4,$N162=Listas!$A$5,$N162=Listas!$A$6),"",K162*(1-AV162))</f>
        <v>0</v>
      </c>
      <c r="AX162" s="30">
        <f>+IF(OR($N162=Listas!$A$3,$N162=Listas!$A$4,$N162=Listas!$A$5,$N162=Listas!$A$6),"",L162*(1-AV162))</f>
        <v>0</v>
      </c>
      <c r="AY162" s="31"/>
      <c r="AZ162" s="32"/>
      <c r="BA162" s="30">
        <f>+IF(OR($N162=Listas!$A$3,$N162=Listas!$A$4,$N162=Listas!$A$5,$N162=Listas!$A$6),"",IF(AV162=0,AW162,(-PV(AY162,AZ162,,AW162,0))))</f>
        <v>0</v>
      </c>
      <c r="BB162" s="30">
        <f>+IF(OR($N162=Listas!$A$3,$N162=Listas!$A$4,$N162=Listas!$A$5,$N162=Listas!$A$6),"",IF(AV162=0,AX162,(-PV(AY162,AZ162,,AX162,0))))</f>
        <v>0</v>
      </c>
      <c r="BC162" s="33">
        <f>++IF(OR($N162=Listas!$A$3,$N162=Listas!$A$4,$N162=Listas!$A$5,$N162=Listas!$A$6),"",K162-BA162)</f>
        <v>0</v>
      </c>
      <c r="BD162" s="33">
        <f>++IF(OR($N162=Listas!$A$3,$N162=Listas!$A$4,$N162=Listas!$A$5,$N162=Listas!$A$6),"",L162-BB162)</f>
        <v>0</v>
      </c>
    </row>
    <row r="163" spans="1:56" x14ac:dyDescent="0.25">
      <c r="A163" s="13"/>
      <c r="B163" s="14"/>
      <c r="C163" s="15"/>
      <c r="D163" s="16"/>
      <c r="E163" s="16"/>
      <c r="F163" s="17"/>
      <c r="G163" s="17"/>
      <c r="H163" s="65">
        <f t="shared" si="29"/>
        <v>0</v>
      </c>
      <c r="I163" s="17"/>
      <c r="J163" s="17"/>
      <c r="K163" s="42">
        <f t="shared" si="30"/>
        <v>0</v>
      </c>
      <c r="L163" s="42">
        <f t="shared" si="30"/>
        <v>0</v>
      </c>
      <c r="M163" s="42">
        <f t="shared" si="31"/>
        <v>0</v>
      </c>
      <c r="N163" s="13"/>
      <c r="O163" s="18" t="str">
        <f>+IF(OR($N163=Listas!$A$3,$N163=Listas!$A$4,$N163=Listas!$A$5,$N163=Listas!$A$6),"N/A",IF(AND((DAYS360(C163,$C$3))&gt;90,(DAYS360(C163,$C$3))&lt;360),"SI","NO"))</f>
        <v>NO</v>
      </c>
      <c r="P163" s="19">
        <f t="shared" si="24"/>
        <v>0</v>
      </c>
      <c r="Q163" s="18" t="str">
        <f>+IF(OR($N163=Listas!$A$3,$N163=Listas!$A$4,$N163=Listas!$A$5,$N163=Listas!$A$6),"N/A",IF(AND((DAYS360(C163,$C$3))&gt;=360,(DAYS360(C163,$C$3))&lt;=1800),"SI","NO"))</f>
        <v>NO</v>
      </c>
      <c r="R163" s="19">
        <f t="shared" si="25"/>
        <v>0</v>
      </c>
      <c r="S163" s="18" t="str">
        <f>+IF(OR($N163=Listas!$A$3,$N163=Listas!$A$4,$N163=Listas!$A$5,$N163=Listas!$A$6),"N/A",IF(AND((DAYS360(C163,$C$3))&gt;1800,(DAYS360(C163,$C$3))&lt;=3600),"SI","NO"))</f>
        <v>NO</v>
      </c>
      <c r="T163" s="19">
        <f t="shared" si="26"/>
        <v>0</v>
      </c>
      <c r="U163" s="18" t="str">
        <f>+IF(OR($N163=Listas!$A$3,$N163=Listas!$A$4,$N163=Listas!$A$5,$N163=Listas!$A$6),"N/A",IF((DAYS360(C163,$C$3))&gt;3600,"SI","NO"))</f>
        <v>SI</v>
      </c>
      <c r="V163" s="20">
        <f t="shared" si="27"/>
        <v>0.21132439384930549</v>
      </c>
      <c r="W163" s="21">
        <f>+IF(OR($N163=Listas!$A$3,$N163=Listas!$A$4,$N163=Listas!$A$5,$N163=Listas!$A$6),"",P163+R163+T163+V163)</f>
        <v>0.21132439384930549</v>
      </c>
      <c r="X163" s="22"/>
      <c r="Y163" s="19">
        <f t="shared" si="28"/>
        <v>0</v>
      </c>
      <c r="Z163" s="21">
        <f>+IF(OR($N163=Listas!$A$3,$N163=Listas!$A$4,$N163=Listas!$A$5,$N163=Listas!$A$6),"",Y163)</f>
        <v>0</v>
      </c>
      <c r="AA163" s="22"/>
      <c r="AB163" s="23">
        <f>+IF(OR($N163=Listas!$A$3,$N163=Listas!$A$4,$N163=Listas!$A$5,$N163=Listas!$A$6),"",IF(AND(DAYS360(C163,$C$3)&lt;=90,AA163="NO"),0,IF(AND(DAYS360(C163,$C$3)&gt;90,AA163="NO"),$AB$7,0)))</f>
        <v>0</v>
      </c>
      <c r="AC163" s="17"/>
      <c r="AD163" s="22"/>
      <c r="AE163" s="23">
        <f>+IF(OR($N163=Listas!$A$3,$N163=Listas!$A$4,$N163=Listas!$A$5,$N163=Listas!$A$6),"",IF(AND(DAYS360(C163,$C$3)&lt;=90,AD163="SI"),0,IF(AND(DAYS360(C163,$C$3)&gt;90,AD163="SI"),$AE$7,0)))</f>
        <v>0</v>
      </c>
      <c r="AF163" s="17"/>
      <c r="AG163" s="24" t="str">
        <f t="shared" si="32"/>
        <v/>
      </c>
      <c r="AH163" s="22"/>
      <c r="AI163" s="23">
        <f>+IF(OR($N163=Listas!$A$3,$N163=Listas!$A$4,$N163=Listas!$A$5,$N163=Listas!$A$6),"",IF(AND(DAYS360(C163,$C$3)&lt;=90,AH163="SI"),0,IF(AND(DAYS360(C163,$C$3)&gt;90,AH163="SI"),$AI$7,0)))</f>
        <v>0</v>
      </c>
      <c r="AJ163" s="25">
        <f>+IF(OR($N163=Listas!$A$3,$N163=Listas!$A$4,$N163=Listas!$A$5,$N163=Listas!$A$6),"",AB163+AE163+AI163)</f>
        <v>0</v>
      </c>
      <c r="AK163" s="26" t="str">
        <f t="shared" si="33"/>
        <v/>
      </c>
      <c r="AL163" s="27" t="str">
        <f t="shared" si="34"/>
        <v/>
      </c>
      <c r="AM163" s="23">
        <f>+IF(OR($N163=Listas!$A$3,$N163=Listas!$A$4,$N163=Listas!$A$5,$N163=Listas!$A$6),"",IF(AND(DAYS360(C163,$C$3)&lt;=90,AL163="SI"),0,IF(AND(DAYS360(C163,$C$3)&gt;90,AL163="SI"),$AM$7,0)))</f>
        <v>0</v>
      </c>
      <c r="AN163" s="27" t="str">
        <f t="shared" si="35"/>
        <v/>
      </c>
      <c r="AO163" s="23">
        <f>+IF(OR($N163=Listas!$A$3,$N163=Listas!$A$4,$N163=Listas!$A$5,$N163=Listas!$A$6),"",IF(AND(DAYS360(C163,$C$3)&lt;=90,AN163="SI"),0,IF(AND(DAYS360(C163,$C$3)&gt;90,AN163="SI"),$AO$7,0)))</f>
        <v>0</v>
      </c>
      <c r="AP163" s="28">
        <f>+IF(OR($N163=Listas!$A$3,$N163=Listas!$A$4,$N163=Listas!$A$5,$N163=[1]Hoja2!$A$6),"",AM163+AO163)</f>
        <v>0</v>
      </c>
      <c r="AQ163" s="22"/>
      <c r="AR163" s="23">
        <f>+IF(OR($N163=Listas!$A$3,$N163=Listas!$A$4,$N163=Listas!$A$5,$N163=Listas!$A$6),"",IF(AND(DAYS360(C163,$C$3)&lt;=90,AQ163="SI"),0,IF(AND(DAYS360(C163,$C$3)&gt;90,AQ163="SI"),$AR$7,0)))</f>
        <v>0</v>
      </c>
      <c r="AS163" s="22"/>
      <c r="AT163" s="23">
        <f>+IF(OR($N163=Listas!$A$3,$N163=Listas!$A$4,$N163=Listas!$A$5,$N163=Listas!$A$6),"",IF(AND(DAYS360(C163,$C$3)&lt;=90,AS163="SI"),0,IF(AND(DAYS360(C163,$C$3)&gt;90,AS163="SI"),$AT$7,0)))</f>
        <v>0</v>
      </c>
      <c r="AU163" s="21">
        <f>+IF(OR($N163=Listas!$A$3,$N163=Listas!$A$4,$N163=Listas!$A$5,$N163=Listas!$A$6),"",AR163+AT163)</f>
        <v>0</v>
      </c>
      <c r="AV163" s="29">
        <f>+IF(OR($N163=Listas!$A$3,$N163=Listas!$A$4,$N163=Listas!$A$5,$N163=Listas!$A$6),"",W163+Z163+AJ163+AP163+AU163)</f>
        <v>0.21132439384930549</v>
      </c>
      <c r="AW163" s="30">
        <f>+IF(OR($N163=Listas!$A$3,$N163=Listas!$A$4,$N163=Listas!$A$5,$N163=Listas!$A$6),"",K163*(1-AV163))</f>
        <v>0</v>
      </c>
      <c r="AX163" s="30">
        <f>+IF(OR($N163=Listas!$A$3,$N163=Listas!$A$4,$N163=Listas!$A$5,$N163=Listas!$A$6),"",L163*(1-AV163))</f>
        <v>0</v>
      </c>
      <c r="AY163" s="31"/>
      <c r="AZ163" s="32"/>
      <c r="BA163" s="30">
        <f>+IF(OR($N163=Listas!$A$3,$N163=Listas!$A$4,$N163=Listas!$A$5,$N163=Listas!$A$6),"",IF(AV163=0,AW163,(-PV(AY163,AZ163,,AW163,0))))</f>
        <v>0</v>
      </c>
      <c r="BB163" s="30">
        <f>+IF(OR($N163=Listas!$A$3,$N163=Listas!$A$4,$N163=Listas!$A$5,$N163=Listas!$A$6),"",IF(AV163=0,AX163,(-PV(AY163,AZ163,,AX163,0))))</f>
        <v>0</v>
      </c>
      <c r="BC163" s="33">
        <f>++IF(OR($N163=Listas!$A$3,$N163=Listas!$A$4,$N163=Listas!$A$5,$N163=Listas!$A$6),"",K163-BA163)</f>
        <v>0</v>
      </c>
      <c r="BD163" s="33">
        <f>++IF(OR($N163=Listas!$A$3,$N163=Listas!$A$4,$N163=Listas!$A$5,$N163=Listas!$A$6),"",L163-BB163)</f>
        <v>0</v>
      </c>
    </row>
    <row r="164" spans="1:56" x14ac:dyDescent="0.25">
      <c r="A164" s="13"/>
      <c r="B164" s="14"/>
      <c r="C164" s="15"/>
      <c r="D164" s="16"/>
      <c r="E164" s="16"/>
      <c r="F164" s="17"/>
      <c r="G164" s="17"/>
      <c r="H164" s="65">
        <f t="shared" si="29"/>
        <v>0</v>
      </c>
      <c r="I164" s="17"/>
      <c r="J164" s="17"/>
      <c r="K164" s="42">
        <f t="shared" si="30"/>
        <v>0</v>
      </c>
      <c r="L164" s="42">
        <f t="shared" si="30"/>
        <v>0</v>
      </c>
      <c r="M164" s="42">
        <f t="shared" si="31"/>
        <v>0</v>
      </c>
      <c r="N164" s="13"/>
      <c r="O164" s="18" t="str">
        <f>+IF(OR($N164=Listas!$A$3,$N164=Listas!$A$4,$N164=Listas!$A$5,$N164=Listas!$A$6),"N/A",IF(AND((DAYS360(C164,$C$3))&gt;90,(DAYS360(C164,$C$3))&lt;360),"SI","NO"))</f>
        <v>NO</v>
      </c>
      <c r="P164" s="19">
        <f t="shared" si="24"/>
        <v>0</v>
      </c>
      <c r="Q164" s="18" t="str">
        <f>+IF(OR($N164=Listas!$A$3,$N164=Listas!$A$4,$N164=Listas!$A$5,$N164=Listas!$A$6),"N/A",IF(AND((DAYS360(C164,$C$3))&gt;=360,(DAYS360(C164,$C$3))&lt;=1800),"SI","NO"))</f>
        <v>NO</v>
      </c>
      <c r="R164" s="19">
        <f t="shared" si="25"/>
        <v>0</v>
      </c>
      <c r="S164" s="18" t="str">
        <f>+IF(OR($N164=Listas!$A$3,$N164=Listas!$A$4,$N164=Listas!$A$5,$N164=Listas!$A$6),"N/A",IF(AND((DAYS360(C164,$C$3))&gt;1800,(DAYS360(C164,$C$3))&lt;=3600),"SI","NO"))</f>
        <v>NO</v>
      </c>
      <c r="T164" s="19">
        <f t="shared" si="26"/>
        <v>0</v>
      </c>
      <c r="U164" s="18" t="str">
        <f>+IF(OR($N164=Listas!$A$3,$N164=Listas!$A$4,$N164=Listas!$A$5,$N164=Listas!$A$6),"N/A",IF((DAYS360(C164,$C$3))&gt;3600,"SI","NO"))</f>
        <v>SI</v>
      </c>
      <c r="V164" s="20">
        <f t="shared" si="27"/>
        <v>0.21132439384930549</v>
      </c>
      <c r="W164" s="21">
        <f>+IF(OR($N164=Listas!$A$3,$N164=Listas!$A$4,$N164=Listas!$A$5,$N164=Listas!$A$6),"",P164+R164+T164+V164)</f>
        <v>0.21132439384930549</v>
      </c>
      <c r="X164" s="22"/>
      <c r="Y164" s="19">
        <f t="shared" si="28"/>
        <v>0</v>
      </c>
      <c r="Z164" s="21">
        <f>+IF(OR($N164=Listas!$A$3,$N164=Listas!$A$4,$N164=Listas!$A$5,$N164=Listas!$A$6),"",Y164)</f>
        <v>0</v>
      </c>
      <c r="AA164" s="22"/>
      <c r="AB164" s="23">
        <f>+IF(OR($N164=Listas!$A$3,$N164=Listas!$A$4,$N164=Listas!$A$5,$N164=Listas!$A$6),"",IF(AND(DAYS360(C164,$C$3)&lt;=90,AA164="NO"),0,IF(AND(DAYS360(C164,$C$3)&gt;90,AA164="NO"),$AB$7,0)))</f>
        <v>0</v>
      </c>
      <c r="AC164" s="17"/>
      <c r="AD164" s="22"/>
      <c r="AE164" s="23">
        <f>+IF(OR($N164=Listas!$A$3,$N164=Listas!$A$4,$N164=Listas!$A$5,$N164=Listas!$A$6),"",IF(AND(DAYS360(C164,$C$3)&lt;=90,AD164="SI"),0,IF(AND(DAYS360(C164,$C$3)&gt;90,AD164="SI"),$AE$7,0)))</f>
        <v>0</v>
      </c>
      <c r="AF164" s="17"/>
      <c r="AG164" s="24" t="str">
        <f t="shared" si="32"/>
        <v/>
      </c>
      <c r="AH164" s="22"/>
      <c r="AI164" s="23">
        <f>+IF(OR($N164=Listas!$A$3,$N164=Listas!$A$4,$N164=Listas!$A$5,$N164=Listas!$A$6),"",IF(AND(DAYS360(C164,$C$3)&lt;=90,AH164="SI"),0,IF(AND(DAYS360(C164,$C$3)&gt;90,AH164="SI"),$AI$7,0)))</f>
        <v>0</v>
      </c>
      <c r="AJ164" s="25">
        <f>+IF(OR($N164=Listas!$A$3,$N164=Listas!$A$4,$N164=Listas!$A$5,$N164=Listas!$A$6),"",AB164+AE164+AI164)</f>
        <v>0</v>
      </c>
      <c r="AK164" s="26" t="str">
        <f t="shared" si="33"/>
        <v/>
      </c>
      <c r="AL164" s="27" t="str">
        <f t="shared" si="34"/>
        <v/>
      </c>
      <c r="AM164" s="23">
        <f>+IF(OR($N164=Listas!$A$3,$N164=Listas!$A$4,$N164=Listas!$A$5,$N164=Listas!$A$6),"",IF(AND(DAYS360(C164,$C$3)&lt;=90,AL164="SI"),0,IF(AND(DAYS360(C164,$C$3)&gt;90,AL164="SI"),$AM$7,0)))</f>
        <v>0</v>
      </c>
      <c r="AN164" s="27" t="str">
        <f t="shared" si="35"/>
        <v/>
      </c>
      <c r="AO164" s="23">
        <f>+IF(OR($N164=Listas!$A$3,$N164=Listas!$A$4,$N164=Listas!$A$5,$N164=Listas!$A$6),"",IF(AND(DAYS360(C164,$C$3)&lt;=90,AN164="SI"),0,IF(AND(DAYS360(C164,$C$3)&gt;90,AN164="SI"),$AO$7,0)))</f>
        <v>0</v>
      </c>
      <c r="AP164" s="28">
        <f>+IF(OR($N164=Listas!$A$3,$N164=Listas!$A$4,$N164=Listas!$A$5,$N164=[1]Hoja2!$A$6),"",AM164+AO164)</f>
        <v>0</v>
      </c>
      <c r="AQ164" s="22"/>
      <c r="AR164" s="23">
        <f>+IF(OR($N164=Listas!$A$3,$N164=Listas!$A$4,$N164=Listas!$A$5,$N164=Listas!$A$6),"",IF(AND(DAYS360(C164,$C$3)&lt;=90,AQ164="SI"),0,IF(AND(DAYS360(C164,$C$3)&gt;90,AQ164="SI"),$AR$7,0)))</f>
        <v>0</v>
      </c>
      <c r="AS164" s="22"/>
      <c r="AT164" s="23">
        <f>+IF(OR($N164=Listas!$A$3,$N164=Listas!$A$4,$N164=Listas!$A$5,$N164=Listas!$A$6),"",IF(AND(DAYS360(C164,$C$3)&lt;=90,AS164="SI"),0,IF(AND(DAYS360(C164,$C$3)&gt;90,AS164="SI"),$AT$7,0)))</f>
        <v>0</v>
      </c>
      <c r="AU164" s="21">
        <f>+IF(OR($N164=Listas!$A$3,$N164=Listas!$A$4,$N164=Listas!$A$5,$N164=Listas!$A$6),"",AR164+AT164)</f>
        <v>0</v>
      </c>
      <c r="AV164" s="29">
        <f>+IF(OR($N164=Listas!$A$3,$N164=Listas!$A$4,$N164=Listas!$A$5,$N164=Listas!$A$6),"",W164+Z164+AJ164+AP164+AU164)</f>
        <v>0.21132439384930549</v>
      </c>
      <c r="AW164" s="30">
        <f>+IF(OR($N164=Listas!$A$3,$N164=Listas!$A$4,$N164=Listas!$A$5,$N164=Listas!$A$6),"",K164*(1-AV164))</f>
        <v>0</v>
      </c>
      <c r="AX164" s="30">
        <f>+IF(OR($N164=Listas!$A$3,$N164=Listas!$A$4,$N164=Listas!$A$5,$N164=Listas!$A$6),"",L164*(1-AV164))</f>
        <v>0</v>
      </c>
      <c r="AY164" s="31"/>
      <c r="AZ164" s="32"/>
      <c r="BA164" s="30">
        <f>+IF(OR($N164=Listas!$A$3,$N164=Listas!$A$4,$N164=Listas!$A$5,$N164=Listas!$A$6),"",IF(AV164=0,AW164,(-PV(AY164,AZ164,,AW164,0))))</f>
        <v>0</v>
      </c>
      <c r="BB164" s="30">
        <f>+IF(OR($N164=Listas!$A$3,$N164=Listas!$A$4,$N164=Listas!$A$5,$N164=Listas!$A$6),"",IF(AV164=0,AX164,(-PV(AY164,AZ164,,AX164,0))))</f>
        <v>0</v>
      </c>
      <c r="BC164" s="33">
        <f>++IF(OR($N164=Listas!$A$3,$N164=Listas!$A$4,$N164=Listas!$A$5,$N164=Listas!$A$6),"",K164-BA164)</f>
        <v>0</v>
      </c>
      <c r="BD164" s="33">
        <f>++IF(OR($N164=Listas!$A$3,$N164=Listas!$A$4,$N164=Listas!$A$5,$N164=Listas!$A$6),"",L164-BB164)</f>
        <v>0</v>
      </c>
    </row>
    <row r="165" spans="1:56" x14ac:dyDescent="0.25">
      <c r="A165" s="13"/>
      <c r="B165" s="14"/>
      <c r="C165" s="15"/>
      <c r="D165" s="16"/>
      <c r="E165" s="16"/>
      <c r="F165" s="17"/>
      <c r="G165" s="17"/>
      <c r="H165" s="65">
        <f t="shared" si="29"/>
        <v>0</v>
      </c>
      <c r="I165" s="17"/>
      <c r="J165" s="17"/>
      <c r="K165" s="42">
        <f t="shared" si="30"/>
        <v>0</v>
      </c>
      <c r="L165" s="42">
        <f t="shared" si="30"/>
        <v>0</v>
      </c>
      <c r="M165" s="42">
        <f t="shared" si="31"/>
        <v>0</v>
      </c>
      <c r="N165" s="13"/>
      <c r="O165" s="18" t="str">
        <f>+IF(OR($N165=Listas!$A$3,$N165=Listas!$A$4,$N165=Listas!$A$5,$N165=Listas!$A$6),"N/A",IF(AND((DAYS360(C165,$C$3))&gt;90,(DAYS360(C165,$C$3))&lt;360),"SI","NO"))</f>
        <v>NO</v>
      </c>
      <c r="P165" s="19">
        <f t="shared" si="24"/>
        <v>0</v>
      </c>
      <c r="Q165" s="18" t="str">
        <f>+IF(OR($N165=Listas!$A$3,$N165=Listas!$A$4,$N165=Listas!$A$5,$N165=Listas!$A$6),"N/A",IF(AND((DAYS360(C165,$C$3))&gt;=360,(DAYS360(C165,$C$3))&lt;=1800),"SI","NO"))</f>
        <v>NO</v>
      </c>
      <c r="R165" s="19">
        <f t="shared" si="25"/>
        <v>0</v>
      </c>
      <c r="S165" s="18" t="str">
        <f>+IF(OR($N165=Listas!$A$3,$N165=Listas!$A$4,$N165=Listas!$A$5,$N165=Listas!$A$6),"N/A",IF(AND((DAYS360(C165,$C$3))&gt;1800,(DAYS360(C165,$C$3))&lt;=3600),"SI","NO"))</f>
        <v>NO</v>
      </c>
      <c r="T165" s="19">
        <f t="shared" si="26"/>
        <v>0</v>
      </c>
      <c r="U165" s="18" t="str">
        <f>+IF(OR($N165=Listas!$A$3,$N165=Listas!$A$4,$N165=Listas!$A$5,$N165=Listas!$A$6),"N/A",IF((DAYS360(C165,$C$3))&gt;3600,"SI","NO"))</f>
        <v>SI</v>
      </c>
      <c r="V165" s="20">
        <f t="shared" si="27"/>
        <v>0.21132439384930549</v>
      </c>
      <c r="W165" s="21">
        <f>+IF(OR($N165=Listas!$A$3,$N165=Listas!$A$4,$N165=Listas!$A$5,$N165=Listas!$A$6),"",P165+R165+T165+V165)</f>
        <v>0.21132439384930549</v>
      </c>
      <c r="X165" s="22"/>
      <c r="Y165" s="19">
        <f t="shared" si="28"/>
        <v>0</v>
      </c>
      <c r="Z165" s="21">
        <f>+IF(OR($N165=Listas!$A$3,$N165=Listas!$A$4,$N165=Listas!$A$5,$N165=Listas!$A$6),"",Y165)</f>
        <v>0</v>
      </c>
      <c r="AA165" s="22"/>
      <c r="AB165" s="23">
        <f>+IF(OR($N165=Listas!$A$3,$N165=Listas!$A$4,$N165=Listas!$A$5,$N165=Listas!$A$6),"",IF(AND(DAYS360(C165,$C$3)&lt;=90,AA165="NO"),0,IF(AND(DAYS360(C165,$C$3)&gt;90,AA165="NO"),$AB$7,0)))</f>
        <v>0</v>
      </c>
      <c r="AC165" s="17"/>
      <c r="AD165" s="22"/>
      <c r="AE165" s="23">
        <f>+IF(OR($N165=Listas!$A$3,$N165=Listas!$A$4,$N165=Listas!$A$5,$N165=Listas!$A$6),"",IF(AND(DAYS360(C165,$C$3)&lt;=90,AD165="SI"),0,IF(AND(DAYS360(C165,$C$3)&gt;90,AD165="SI"),$AE$7,0)))</f>
        <v>0</v>
      </c>
      <c r="AF165" s="17"/>
      <c r="AG165" s="24" t="str">
        <f t="shared" si="32"/>
        <v/>
      </c>
      <c r="AH165" s="22"/>
      <c r="AI165" s="23">
        <f>+IF(OR($N165=Listas!$A$3,$N165=Listas!$A$4,$N165=Listas!$A$5,$N165=Listas!$A$6),"",IF(AND(DAYS360(C165,$C$3)&lt;=90,AH165="SI"),0,IF(AND(DAYS360(C165,$C$3)&gt;90,AH165="SI"),$AI$7,0)))</f>
        <v>0</v>
      </c>
      <c r="AJ165" s="25">
        <f>+IF(OR($N165=Listas!$A$3,$N165=Listas!$A$4,$N165=Listas!$A$5,$N165=Listas!$A$6),"",AB165+AE165+AI165)</f>
        <v>0</v>
      </c>
      <c r="AK165" s="26" t="str">
        <f t="shared" si="33"/>
        <v/>
      </c>
      <c r="AL165" s="27" t="str">
        <f t="shared" si="34"/>
        <v/>
      </c>
      <c r="AM165" s="23">
        <f>+IF(OR($N165=Listas!$A$3,$N165=Listas!$A$4,$N165=Listas!$A$5,$N165=Listas!$A$6),"",IF(AND(DAYS360(C165,$C$3)&lt;=90,AL165="SI"),0,IF(AND(DAYS360(C165,$C$3)&gt;90,AL165="SI"),$AM$7,0)))</f>
        <v>0</v>
      </c>
      <c r="AN165" s="27" t="str">
        <f t="shared" si="35"/>
        <v/>
      </c>
      <c r="AO165" s="23">
        <f>+IF(OR($N165=Listas!$A$3,$N165=Listas!$A$4,$N165=Listas!$A$5,$N165=Listas!$A$6),"",IF(AND(DAYS360(C165,$C$3)&lt;=90,AN165="SI"),0,IF(AND(DAYS360(C165,$C$3)&gt;90,AN165="SI"),$AO$7,0)))</f>
        <v>0</v>
      </c>
      <c r="AP165" s="28">
        <f>+IF(OR($N165=Listas!$A$3,$N165=Listas!$A$4,$N165=Listas!$A$5,$N165=[1]Hoja2!$A$6),"",AM165+AO165)</f>
        <v>0</v>
      </c>
      <c r="AQ165" s="22"/>
      <c r="AR165" s="23">
        <f>+IF(OR($N165=Listas!$A$3,$N165=Listas!$A$4,$N165=Listas!$A$5,$N165=Listas!$A$6),"",IF(AND(DAYS360(C165,$C$3)&lt;=90,AQ165="SI"),0,IF(AND(DAYS360(C165,$C$3)&gt;90,AQ165="SI"),$AR$7,0)))</f>
        <v>0</v>
      </c>
      <c r="AS165" s="22"/>
      <c r="AT165" s="23">
        <f>+IF(OR($N165=Listas!$A$3,$N165=Listas!$A$4,$N165=Listas!$A$5,$N165=Listas!$A$6),"",IF(AND(DAYS360(C165,$C$3)&lt;=90,AS165="SI"),0,IF(AND(DAYS360(C165,$C$3)&gt;90,AS165="SI"),$AT$7,0)))</f>
        <v>0</v>
      </c>
      <c r="AU165" s="21">
        <f>+IF(OR($N165=Listas!$A$3,$N165=Listas!$A$4,$N165=Listas!$A$5,$N165=Listas!$A$6),"",AR165+AT165)</f>
        <v>0</v>
      </c>
      <c r="AV165" s="29">
        <f>+IF(OR($N165=Listas!$A$3,$N165=Listas!$A$4,$N165=Listas!$A$5,$N165=Listas!$A$6),"",W165+Z165+AJ165+AP165+AU165)</f>
        <v>0.21132439384930549</v>
      </c>
      <c r="AW165" s="30">
        <f>+IF(OR($N165=Listas!$A$3,$N165=Listas!$A$4,$N165=Listas!$A$5,$N165=Listas!$A$6),"",K165*(1-AV165))</f>
        <v>0</v>
      </c>
      <c r="AX165" s="30">
        <f>+IF(OR($N165=Listas!$A$3,$N165=Listas!$A$4,$N165=Listas!$A$5,$N165=Listas!$A$6),"",L165*(1-AV165))</f>
        <v>0</v>
      </c>
      <c r="AY165" s="31"/>
      <c r="AZ165" s="32"/>
      <c r="BA165" s="30">
        <f>+IF(OR($N165=Listas!$A$3,$N165=Listas!$A$4,$N165=Listas!$A$5,$N165=Listas!$A$6),"",IF(AV165=0,AW165,(-PV(AY165,AZ165,,AW165,0))))</f>
        <v>0</v>
      </c>
      <c r="BB165" s="30">
        <f>+IF(OR($N165=Listas!$A$3,$N165=Listas!$A$4,$N165=Listas!$A$5,$N165=Listas!$A$6),"",IF(AV165=0,AX165,(-PV(AY165,AZ165,,AX165,0))))</f>
        <v>0</v>
      </c>
      <c r="BC165" s="33">
        <f>++IF(OR($N165=Listas!$A$3,$N165=Listas!$A$4,$N165=Listas!$A$5,$N165=Listas!$A$6),"",K165-BA165)</f>
        <v>0</v>
      </c>
      <c r="BD165" s="33">
        <f>++IF(OR($N165=Listas!$A$3,$N165=Listas!$A$4,$N165=Listas!$A$5,$N165=Listas!$A$6),"",L165-BB165)</f>
        <v>0</v>
      </c>
    </row>
    <row r="166" spans="1:56" x14ac:dyDescent="0.25">
      <c r="A166" s="13"/>
      <c r="B166" s="14"/>
      <c r="C166" s="15"/>
      <c r="D166" s="16"/>
      <c r="E166" s="16"/>
      <c r="F166" s="17"/>
      <c r="G166" s="17"/>
      <c r="H166" s="65">
        <f t="shared" si="29"/>
        <v>0</v>
      </c>
      <c r="I166" s="17"/>
      <c r="J166" s="17"/>
      <c r="K166" s="42">
        <f t="shared" si="30"/>
        <v>0</v>
      </c>
      <c r="L166" s="42">
        <f t="shared" si="30"/>
        <v>0</v>
      </c>
      <c r="M166" s="42">
        <f t="shared" si="31"/>
        <v>0</v>
      </c>
      <c r="N166" s="13"/>
      <c r="O166" s="18" t="str">
        <f>+IF(OR($N166=Listas!$A$3,$N166=Listas!$A$4,$N166=Listas!$A$5,$N166=Listas!$A$6),"N/A",IF(AND((DAYS360(C166,$C$3))&gt;90,(DAYS360(C166,$C$3))&lt;360),"SI","NO"))</f>
        <v>NO</v>
      </c>
      <c r="P166" s="19">
        <f t="shared" si="24"/>
        <v>0</v>
      </c>
      <c r="Q166" s="18" t="str">
        <f>+IF(OR($N166=Listas!$A$3,$N166=Listas!$A$4,$N166=Listas!$A$5,$N166=Listas!$A$6),"N/A",IF(AND((DAYS360(C166,$C$3))&gt;=360,(DAYS360(C166,$C$3))&lt;=1800),"SI","NO"))</f>
        <v>NO</v>
      </c>
      <c r="R166" s="19">
        <f t="shared" si="25"/>
        <v>0</v>
      </c>
      <c r="S166" s="18" t="str">
        <f>+IF(OR($N166=Listas!$A$3,$N166=Listas!$A$4,$N166=Listas!$A$5,$N166=Listas!$A$6),"N/A",IF(AND((DAYS360(C166,$C$3))&gt;1800,(DAYS360(C166,$C$3))&lt;=3600),"SI","NO"))</f>
        <v>NO</v>
      </c>
      <c r="T166" s="19">
        <f t="shared" si="26"/>
        <v>0</v>
      </c>
      <c r="U166" s="18" t="str">
        <f>+IF(OR($N166=Listas!$A$3,$N166=Listas!$A$4,$N166=Listas!$A$5,$N166=Listas!$A$6),"N/A",IF((DAYS360(C166,$C$3))&gt;3600,"SI","NO"))</f>
        <v>SI</v>
      </c>
      <c r="V166" s="20">
        <f t="shared" si="27"/>
        <v>0.21132439384930549</v>
      </c>
      <c r="W166" s="21">
        <f>+IF(OR($N166=Listas!$A$3,$N166=Listas!$A$4,$N166=Listas!$A$5,$N166=Listas!$A$6),"",P166+R166+T166+V166)</f>
        <v>0.21132439384930549</v>
      </c>
      <c r="X166" s="22"/>
      <c r="Y166" s="19">
        <f t="shared" si="28"/>
        <v>0</v>
      </c>
      <c r="Z166" s="21">
        <f>+IF(OR($N166=Listas!$A$3,$N166=Listas!$A$4,$N166=Listas!$A$5,$N166=Listas!$A$6),"",Y166)</f>
        <v>0</v>
      </c>
      <c r="AA166" s="22"/>
      <c r="AB166" s="23">
        <f>+IF(OR($N166=Listas!$A$3,$N166=Listas!$A$4,$N166=Listas!$A$5,$N166=Listas!$A$6),"",IF(AND(DAYS360(C166,$C$3)&lt;=90,AA166="NO"),0,IF(AND(DAYS360(C166,$C$3)&gt;90,AA166="NO"),$AB$7,0)))</f>
        <v>0</v>
      </c>
      <c r="AC166" s="17"/>
      <c r="AD166" s="22"/>
      <c r="AE166" s="23">
        <f>+IF(OR($N166=Listas!$A$3,$N166=Listas!$A$4,$N166=Listas!$A$5,$N166=Listas!$A$6),"",IF(AND(DAYS360(C166,$C$3)&lt;=90,AD166="SI"),0,IF(AND(DAYS360(C166,$C$3)&gt;90,AD166="SI"),$AE$7,0)))</f>
        <v>0</v>
      </c>
      <c r="AF166" s="17"/>
      <c r="AG166" s="24" t="str">
        <f t="shared" si="32"/>
        <v/>
      </c>
      <c r="AH166" s="22"/>
      <c r="AI166" s="23">
        <f>+IF(OR($N166=Listas!$A$3,$N166=Listas!$A$4,$N166=Listas!$A$5,$N166=Listas!$A$6),"",IF(AND(DAYS360(C166,$C$3)&lt;=90,AH166="SI"),0,IF(AND(DAYS360(C166,$C$3)&gt;90,AH166="SI"),$AI$7,0)))</f>
        <v>0</v>
      </c>
      <c r="AJ166" s="25">
        <f>+IF(OR($N166=Listas!$A$3,$N166=Listas!$A$4,$N166=Listas!$A$5,$N166=Listas!$A$6),"",AB166+AE166+AI166)</f>
        <v>0</v>
      </c>
      <c r="AK166" s="26" t="str">
        <f t="shared" si="33"/>
        <v/>
      </c>
      <c r="AL166" s="27" t="str">
        <f t="shared" si="34"/>
        <v/>
      </c>
      <c r="AM166" s="23">
        <f>+IF(OR($N166=Listas!$A$3,$N166=Listas!$A$4,$N166=Listas!$A$5,$N166=Listas!$A$6),"",IF(AND(DAYS360(C166,$C$3)&lt;=90,AL166="SI"),0,IF(AND(DAYS360(C166,$C$3)&gt;90,AL166="SI"),$AM$7,0)))</f>
        <v>0</v>
      </c>
      <c r="AN166" s="27" t="str">
        <f t="shared" si="35"/>
        <v/>
      </c>
      <c r="AO166" s="23">
        <f>+IF(OR($N166=Listas!$A$3,$N166=Listas!$A$4,$N166=Listas!$A$5,$N166=Listas!$A$6),"",IF(AND(DAYS360(C166,$C$3)&lt;=90,AN166="SI"),0,IF(AND(DAYS360(C166,$C$3)&gt;90,AN166="SI"),$AO$7,0)))</f>
        <v>0</v>
      </c>
      <c r="AP166" s="28">
        <f>+IF(OR($N166=Listas!$A$3,$N166=Listas!$A$4,$N166=Listas!$A$5,$N166=[1]Hoja2!$A$6),"",AM166+AO166)</f>
        <v>0</v>
      </c>
      <c r="AQ166" s="22"/>
      <c r="AR166" s="23">
        <f>+IF(OR($N166=Listas!$A$3,$N166=Listas!$A$4,$N166=Listas!$A$5,$N166=Listas!$A$6),"",IF(AND(DAYS360(C166,$C$3)&lt;=90,AQ166="SI"),0,IF(AND(DAYS360(C166,$C$3)&gt;90,AQ166="SI"),$AR$7,0)))</f>
        <v>0</v>
      </c>
      <c r="AS166" s="22"/>
      <c r="AT166" s="23">
        <f>+IF(OR($N166=Listas!$A$3,$N166=Listas!$A$4,$N166=Listas!$A$5,$N166=Listas!$A$6),"",IF(AND(DAYS360(C166,$C$3)&lt;=90,AS166="SI"),0,IF(AND(DAYS360(C166,$C$3)&gt;90,AS166="SI"),$AT$7,0)))</f>
        <v>0</v>
      </c>
      <c r="AU166" s="21">
        <f>+IF(OR($N166=Listas!$A$3,$N166=Listas!$A$4,$N166=Listas!$A$5,$N166=Listas!$A$6),"",AR166+AT166)</f>
        <v>0</v>
      </c>
      <c r="AV166" s="29">
        <f>+IF(OR($N166=Listas!$A$3,$N166=Listas!$A$4,$N166=Listas!$A$5,$N166=Listas!$A$6),"",W166+Z166+AJ166+AP166+AU166)</f>
        <v>0.21132439384930549</v>
      </c>
      <c r="AW166" s="30">
        <f>+IF(OR($N166=Listas!$A$3,$N166=Listas!$A$4,$N166=Listas!$A$5,$N166=Listas!$A$6),"",K166*(1-AV166))</f>
        <v>0</v>
      </c>
      <c r="AX166" s="30">
        <f>+IF(OR($N166=Listas!$A$3,$N166=Listas!$A$4,$N166=Listas!$A$5,$N166=Listas!$A$6),"",L166*(1-AV166))</f>
        <v>0</v>
      </c>
      <c r="AY166" s="31"/>
      <c r="AZ166" s="32"/>
      <c r="BA166" s="30">
        <f>+IF(OR($N166=Listas!$A$3,$N166=Listas!$A$4,$N166=Listas!$A$5,$N166=Listas!$A$6),"",IF(AV166=0,AW166,(-PV(AY166,AZ166,,AW166,0))))</f>
        <v>0</v>
      </c>
      <c r="BB166" s="30">
        <f>+IF(OR($N166=Listas!$A$3,$N166=Listas!$A$4,$N166=Listas!$A$5,$N166=Listas!$A$6),"",IF(AV166=0,AX166,(-PV(AY166,AZ166,,AX166,0))))</f>
        <v>0</v>
      </c>
      <c r="BC166" s="33">
        <f>++IF(OR($N166=Listas!$A$3,$N166=Listas!$A$4,$N166=Listas!$A$5,$N166=Listas!$A$6),"",K166-BA166)</f>
        <v>0</v>
      </c>
      <c r="BD166" s="33">
        <f>++IF(OR($N166=Listas!$A$3,$N166=Listas!$A$4,$N166=Listas!$A$5,$N166=Listas!$A$6),"",L166-BB166)</f>
        <v>0</v>
      </c>
    </row>
    <row r="167" spans="1:56" x14ac:dyDescent="0.25">
      <c r="A167" s="13"/>
      <c r="B167" s="14"/>
      <c r="C167" s="15"/>
      <c r="D167" s="16"/>
      <c r="E167" s="16"/>
      <c r="F167" s="17"/>
      <c r="G167" s="17"/>
      <c r="H167" s="65">
        <f t="shared" si="29"/>
        <v>0</v>
      </c>
      <c r="I167" s="17"/>
      <c r="J167" s="17"/>
      <c r="K167" s="42">
        <f t="shared" si="30"/>
        <v>0</v>
      </c>
      <c r="L167" s="42">
        <f t="shared" si="30"/>
        <v>0</v>
      </c>
      <c r="M167" s="42">
        <f t="shared" si="31"/>
        <v>0</v>
      </c>
      <c r="N167" s="13"/>
      <c r="O167" s="18" t="str">
        <f>+IF(OR($N167=Listas!$A$3,$N167=Listas!$A$4,$N167=Listas!$A$5,$N167=Listas!$A$6),"N/A",IF(AND((DAYS360(C167,$C$3))&gt;90,(DAYS360(C167,$C$3))&lt;360),"SI","NO"))</f>
        <v>NO</v>
      </c>
      <c r="P167" s="19">
        <f t="shared" si="24"/>
        <v>0</v>
      </c>
      <c r="Q167" s="18" t="str">
        <f>+IF(OR($N167=Listas!$A$3,$N167=Listas!$A$4,$N167=Listas!$A$5,$N167=Listas!$A$6),"N/A",IF(AND((DAYS360(C167,$C$3))&gt;=360,(DAYS360(C167,$C$3))&lt;=1800),"SI","NO"))</f>
        <v>NO</v>
      </c>
      <c r="R167" s="19">
        <f t="shared" si="25"/>
        <v>0</v>
      </c>
      <c r="S167" s="18" t="str">
        <f>+IF(OR($N167=Listas!$A$3,$N167=Listas!$A$4,$N167=Listas!$A$5,$N167=Listas!$A$6),"N/A",IF(AND((DAYS360(C167,$C$3))&gt;1800,(DAYS360(C167,$C$3))&lt;=3600),"SI","NO"))</f>
        <v>NO</v>
      </c>
      <c r="T167" s="19">
        <f t="shared" si="26"/>
        <v>0</v>
      </c>
      <c r="U167" s="18" t="str">
        <f>+IF(OR($N167=Listas!$A$3,$N167=Listas!$A$4,$N167=Listas!$A$5,$N167=Listas!$A$6),"N/A",IF((DAYS360(C167,$C$3))&gt;3600,"SI","NO"))</f>
        <v>SI</v>
      </c>
      <c r="V167" s="20">
        <f t="shared" si="27"/>
        <v>0.21132439384930549</v>
      </c>
      <c r="W167" s="21">
        <f>+IF(OR($N167=Listas!$A$3,$N167=Listas!$A$4,$N167=Listas!$A$5,$N167=Listas!$A$6),"",P167+R167+T167+V167)</f>
        <v>0.21132439384930549</v>
      </c>
      <c r="X167" s="22"/>
      <c r="Y167" s="19">
        <f t="shared" si="28"/>
        <v>0</v>
      </c>
      <c r="Z167" s="21">
        <f>+IF(OR($N167=Listas!$A$3,$N167=Listas!$A$4,$N167=Listas!$A$5,$N167=Listas!$A$6),"",Y167)</f>
        <v>0</v>
      </c>
      <c r="AA167" s="22"/>
      <c r="AB167" s="23">
        <f>+IF(OR($N167=Listas!$A$3,$N167=Listas!$A$4,$N167=Listas!$A$5,$N167=Listas!$A$6),"",IF(AND(DAYS360(C167,$C$3)&lt;=90,AA167="NO"),0,IF(AND(DAYS360(C167,$C$3)&gt;90,AA167="NO"),$AB$7,0)))</f>
        <v>0</v>
      </c>
      <c r="AC167" s="17"/>
      <c r="AD167" s="22"/>
      <c r="AE167" s="23">
        <f>+IF(OR($N167=Listas!$A$3,$N167=Listas!$A$4,$N167=Listas!$A$5,$N167=Listas!$A$6),"",IF(AND(DAYS360(C167,$C$3)&lt;=90,AD167="SI"),0,IF(AND(DAYS360(C167,$C$3)&gt;90,AD167="SI"),$AE$7,0)))</f>
        <v>0</v>
      </c>
      <c r="AF167" s="17"/>
      <c r="AG167" s="24" t="str">
        <f t="shared" si="32"/>
        <v/>
      </c>
      <c r="AH167" s="22"/>
      <c r="AI167" s="23">
        <f>+IF(OR($N167=Listas!$A$3,$N167=Listas!$A$4,$N167=Listas!$A$5,$N167=Listas!$A$6),"",IF(AND(DAYS360(C167,$C$3)&lt;=90,AH167="SI"),0,IF(AND(DAYS360(C167,$C$3)&gt;90,AH167="SI"),$AI$7,0)))</f>
        <v>0</v>
      </c>
      <c r="AJ167" s="25">
        <f>+IF(OR($N167=Listas!$A$3,$N167=Listas!$A$4,$N167=Listas!$A$5,$N167=Listas!$A$6),"",AB167+AE167+AI167)</f>
        <v>0</v>
      </c>
      <c r="AK167" s="26" t="str">
        <f t="shared" si="33"/>
        <v/>
      </c>
      <c r="AL167" s="27" t="str">
        <f t="shared" si="34"/>
        <v/>
      </c>
      <c r="AM167" s="23">
        <f>+IF(OR($N167=Listas!$A$3,$N167=Listas!$A$4,$N167=Listas!$A$5,$N167=Listas!$A$6),"",IF(AND(DAYS360(C167,$C$3)&lt;=90,AL167="SI"),0,IF(AND(DAYS360(C167,$C$3)&gt;90,AL167="SI"),$AM$7,0)))</f>
        <v>0</v>
      </c>
      <c r="AN167" s="27" t="str">
        <f t="shared" si="35"/>
        <v/>
      </c>
      <c r="AO167" s="23">
        <f>+IF(OR($N167=Listas!$A$3,$N167=Listas!$A$4,$N167=Listas!$A$5,$N167=Listas!$A$6),"",IF(AND(DAYS360(C167,$C$3)&lt;=90,AN167="SI"),0,IF(AND(DAYS360(C167,$C$3)&gt;90,AN167="SI"),$AO$7,0)))</f>
        <v>0</v>
      </c>
      <c r="AP167" s="28">
        <f>+IF(OR($N167=Listas!$A$3,$N167=Listas!$A$4,$N167=Listas!$A$5,$N167=[1]Hoja2!$A$6),"",AM167+AO167)</f>
        <v>0</v>
      </c>
      <c r="AQ167" s="22"/>
      <c r="AR167" s="23">
        <f>+IF(OR($N167=Listas!$A$3,$N167=Listas!$A$4,$N167=Listas!$A$5,$N167=Listas!$A$6),"",IF(AND(DAYS360(C167,$C$3)&lt;=90,AQ167="SI"),0,IF(AND(DAYS360(C167,$C$3)&gt;90,AQ167="SI"),$AR$7,0)))</f>
        <v>0</v>
      </c>
      <c r="AS167" s="22"/>
      <c r="AT167" s="23">
        <f>+IF(OR($N167=Listas!$A$3,$N167=Listas!$A$4,$N167=Listas!$A$5,$N167=Listas!$A$6),"",IF(AND(DAYS360(C167,$C$3)&lt;=90,AS167="SI"),0,IF(AND(DAYS360(C167,$C$3)&gt;90,AS167="SI"),$AT$7,0)))</f>
        <v>0</v>
      </c>
      <c r="AU167" s="21">
        <f>+IF(OR($N167=Listas!$A$3,$N167=Listas!$A$4,$N167=Listas!$A$5,$N167=Listas!$A$6),"",AR167+AT167)</f>
        <v>0</v>
      </c>
      <c r="AV167" s="29">
        <f>+IF(OR($N167=Listas!$A$3,$N167=Listas!$A$4,$N167=Listas!$A$5,$N167=Listas!$A$6),"",W167+Z167+AJ167+AP167+AU167)</f>
        <v>0.21132439384930549</v>
      </c>
      <c r="AW167" s="30">
        <f>+IF(OR($N167=Listas!$A$3,$N167=Listas!$A$4,$N167=Listas!$A$5,$N167=Listas!$A$6),"",K167*(1-AV167))</f>
        <v>0</v>
      </c>
      <c r="AX167" s="30">
        <f>+IF(OR($N167=Listas!$A$3,$N167=Listas!$A$4,$N167=Listas!$A$5,$N167=Listas!$A$6),"",L167*(1-AV167))</f>
        <v>0</v>
      </c>
      <c r="AY167" s="31"/>
      <c r="AZ167" s="32"/>
      <c r="BA167" s="30">
        <f>+IF(OR($N167=Listas!$A$3,$N167=Listas!$A$4,$N167=Listas!$A$5,$N167=Listas!$A$6),"",IF(AV167=0,AW167,(-PV(AY167,AZ167,,AW167,0))))</f>
        <v>0</v>
      </c>
      <c r="BB167" s="30">
        <f>+IF(OR($N167=Listas!$A$3,$N167=Listas!$A$4,$N167=Listas!$A$5,$N167=Listas!$A$6),"",IF(AV167=0,AX167,(-PV(AY167,AZ167,,AX167,0))))</f>
        <v>0</v>
      </c>
      <c r="BC167" s="33">
        <f>++IF(OR($N167=Listas!$A$3,$N167=Listas!$A$4,$N167=Listas!$A$5,$N167=Listas!$A$6),"",K167-BA167)</f>
        <v>0</v>
      </c>
      <c r="BD167" s="33">
        <f>++IF(OR($N167=Listas!$A$3,$N167=Listas!$A$4,$N167=Listas!$A$5,$N167=Listas!$A$6),"",L167-BB167)</f>
        <v>0</v>
      </c>
    </row>
    <row r="168" spans="1:56" x14ac:dyDescent="0.25">
      <c r="A168" s="13"/>
      <c r="B168" s="14"/>
      <c r="C168" s="15"/>
      <c r="D168" s="16"/>
      <c r="E168" s="16"/>
      <c r="F168" s="17"/>
      <c r="G168" s="17"/>
      <c r="H168" s="65">
        <f t="shared" si="29"/>
        <v>0</v>
      </c>
      <c r="I168" s="17"/>
      <c r="J168" s="17"/>
      <c r="K168" s="42">
        <f t="shared" si="30"/>
        <v>0</v>
      </c>
      <c r="L168" s="42">
        <f t="shared" si="30"/>
        <v>0</v>
      </c>
      <c r="M168" s="42">
        <f t="shared" si="31"/>
        <v>0</v>
      </c>
      <c r="N168" s="13"/>
      <c r="O168" s="18" t="str">
        <f>+IF(OR($N168=Listas!$A$3,$N168=Listas!$A$4,$N168=Listas!$A$5,$N168=Listas!$A$6),"N/A",IF(AND((DAYS360(C168,$C$3))&gt;90,(DAYS360(C168,$C$3))&lt;360),"SI","NO"))</f>
        <v>NO</v>
      </c>
      <c r="P168" s="19">
        <f t="shared" si="24"/>
        <v>0</v>
      </c>
      <c r="Q168" s="18" t="str">
        <f>+IF(OR($N168=Listas!$A$3,$N168=Listas!$A$4,$N168=Listas!$A$5,$N168=Listas!$A$6),"N/A",IF(AND((DAYS360(C168,$C$3))&gt;=360,(DAYS360(C168,$C$3))&lt;=1800),"SI","NO"))</f>
        <v>NO</v>
      </c>
      <c r="R168" s="19">
        <f t="shared" si="25"/>
        <v>0</v>
      </c>
      <c r="S168" s="18" t="str">
        <f>+IF(OR($N168=Listas!$A$3,$N168=Listas!$A$4,$N168=Listas!$A$5,$N168=Listas!$A$6),"N/A",IF(AND((DAYS360(C168,$C$3))&gt;1800,(DAYS360(C168,$C$3))&lt;=3600),"SI","NO"))</f>
        <v>NO</v>
      </c>
      <c r="T168" s="19">
        <f t="shared" si="26"/>
        <v>0</v>
      </c>
      <c r="U168" s="18" t="str">
        <f>+IF(OR($N168=Listas!$A$3,$N168=Listas!$A$4,$N168=Listas!$A$5,$N168=Listas!$A$6),"N/A",IF((DAYS360(C168,$C$3))&gt;3600,"SI","NO"))</f>
        <v>SI</v>
      </c>
      <c r="V168" s="20">
        <f t="shared" si="27"/>
        <v>0.21132439384930549</v>
      </c>
      <c r="W168" s="21">
        <f>+IF(OR($N168=Listas!$A$3,$N168=Listas!$A$4,$N168=Listas!$A$5,$N168=Listas!$A$6),"",P168+R168+T168+V168)</f>
        <v>0.21132439384930549</v>
      </c>
      <c r="X168" s="22"/>
      <c r="Y168" s="19">
        <f t="shared" si="28"/>
        <v>0</v>
      </c>
      <c r="Z168" s="21">
        <f>+IF(OR($N168=Listas!$A$3,$N168=Listas!$A$4,$N168=Listas!$A$5,$N168=Listas!$A$6),"",Y168)</f>
        <v>0</v>
      </c>
      <c r="AA168" s="22"/>
      <c r="AB168" s="23">
        <f>+IF(OR($N168=Listas!$A$3,$N168=Listas!$A$4,$N168=Listas!$A$5,$N168=Listas!$A$6),"",IF(AND(DAYS360(C168,$C$3)&lt;=90,AA168="NO"),0,IF(AND(DAYS360(C168,$C$3)&gt;90,AA168="NO"),$AB$7,0)))</f>
        <v>0</v>
      </c>
      <c r="AC168" s="17"/>
      <c r="AD168" s="22"/>
      <c r="AE168" s="23">
        <f>+IF(OR($N168=Listas!$A$3,$N168=Listas!$A$4,$N168=Listas!$A$5,$N168=Listas!$A$6),"",IF(AND(DAYS360(C168,$C$3)&lt;=90,AD168="SI"),0,IF(AND(DAYS360(C168,$C$3)&gt;90,AD168="SI"),$AE$7,0)))</f>
        <v>0</v>
      </c>
      <c r="AF168" s="17"/>
      <c r="AG168" s="24" t="str">
        <f t="shared" si="32"/>
        <v/>
      </c>
      <c r="AH168" s="22"/>
      <c r="AI168" s="23">
        <f>+IF(OR($N168=Listas!$A$3,$N168=Listas!$A$4,$N168=Listas!$A$5,$N168=Listas!$A$6),"",IF(AND(DAYS360(C168,$C$3)&lt;=90,AH168="SI"),0,IF(AND(DAYS360(C168,$C$3)&gt;90,AH168="SI"),$AI$7,0)))</f>
        <v>0</v>
      </c>
      <c r="AJ168" s="25">
        <f>+IF(OR($N168=Listas!$A$3,$N168=Listas!$A$4,$N168=Listas!$A$5,$N168=Listas!$A$6),"",AB168+AE168+AI168)</f>
        <v>0</v>
      </c>
      <c r="AK168" s="26" t="str">
        <f t="shared" si="33"/>
        <v/>
      </c>
      <c r="AL168" s="27" t="str">
        <f t="shared" si="34"/>
        <v/>
      </c>
      <c r="AM168" s="23">
        <f>+IF(OR($N168=Listas!$A$3,$N168=Listas!$A$4,$N168=Listas!$A$5,$N168=Listas!$A$6),"",IF(AND(DAYS360(C168,$C$3)&lt;=90,AL168="SI"),0,IF(AND(DAYS360(C168,$C$3)&gt;90,AL168="SI"),$AM$7,0)))</f>
        <v>0</v>
      </c>
      <c r="AN168" s="27" t="str">
        <f t="shared" si="35"/>
        <v/>
      </c>
      <c r="AO168" s="23">
        <f>+IF(OR($N168=Listas!$A$3,$N168=Listas!$A$4,$N168=Listas!$A$5,$N168=Listas!$A$6),"",IF(AND(DAYS360(C168,$C$3)&lt;=90,AN168="SI"),0,IF(AND(DAYS360(C168,$C$3)&gt;90,AN168="SI"),$AO$7,0)))</f>
        <v>0</v>
      </c>
      <c r="AP168" s="28">
        <f>+IF(OR($N168=Listas!$A$3,$N168=Listas!$A$4,$N168=Listas!$A$5,$N168=[1]Hoja2!$A$6),"",AM168+AO168)</f>
        <v>0</v>
      </c>
      <c r="AQ168" s="22"/>
      <c r="AR168" s="23">
        <f>+IF(OR($N168=Listas!$A$3,$N168=Listas!$A$4,$N168=Listas!$A$5,$N168=Listas!$A$6),"",IF(AND(DAYS360(C168,$C$3)&lt;=90,AQ168="SI"),0,IF(AND(DAYS360(C168,$C$3)&gt;90,AQ168="SI"),$AR$7,0)))</f>
        <v>0</v>
      </c>
      <c r="AS168" s="22"/>
      <c r="AT168" s="23">
        <f>+IF(OR($N168=Listas!$A$3,$N168=Listas!$A$4,$N168=Listas!$A$5,$N168=Listas!$A$6),"",IF(AND(DAYS360(C168,$C$3)&lt;=90,AS168="SI"),0,IF(AND(DAYS360(C168,$C$3)&gt;90,AS168="SI"),$AT$7,0)))</f>
        <v>0</v>
      </c>
      <c r="AU168" s="21">
        <f>+IF(OR($N168=Listas!$A$3,$N168=Listas!$A$4,$N168=Listas!$A$5,$N168=Listas!$A$6),"",AR168+AT168)</f>
        <v>0</v>
      </c>
      <c r="AV168" s="29">
        <f>+IF(OR($N168=Listas!$A$3,$N168=Listas!$A$4,$N168=Listas!$A$5,$N168=Listas!$A$6),"",W168+Z168+AJ168+AP168+AU168)</f>
        <v>0.21132439384930549</v>
      </c>
      <c r="AW168" s="30">
        <f>+IF(OR($N168=Listas!$A$3,$N168=Listas!$A$4,$N168=Listas!$A$5,$N168=Listas!$A$6),"",K168*(1-AV168))</f>
        <v>0</v>
      </c>
      <c r="AX168" s="30">
        <f>+IF(OR($N168=Listas!$A$3,$N168=Listas!$A$4,$N168=Listas!$A$5,$N168=Listas!$A$6),"",L168*(1-AV168))</f>
        <v>0</v>
      </c>
      <c r="AY168" s="31"/>
      <c r="AZ168" s="32"/>
      <c r="BA168" s="30">
        <f>+IF(OR($N168=Listas!$A$3,$N168=Listas!$A$4,$N168=Listas!$A$5,$N168=Listas!$A$6),"",IF(AV168=0,AW168,(-PV(AY168,AZ168,,AW168,0))))</f>
        <v>0</v>
      </c>
      <c r="BB168" s="30">
        <f>+IF(OR($N168=Listas!$A$3,$N168=Listas!$A$4,$N168=Listas!$A$5,$N168=Listas!$A$6),"",IF(AV168=0,AX168,(-PV(AY168,AZ168,,AX168,0))))</f>
        <v>0</v>
      </c>
      <c r="BC168" s="33">
        <f>++IF(OR($N168=Listas!$A$3,$N168=Listas!$A$4,$N168=Listas!$A$5,$N168=Listas!$A$6),"",K168-BA168)</f>
        <v>0</v>
      </c>
      <c r="BD168" s="33">
        <f>++IF(OR($N168=Listas!$A$3,$N168=Listas!$A$4,$N168=Listas!$A$5,$N168=Listas!$A$6),"",L168-BB168)</f>
        <v>0</v>
      </c>
    </row>
    <row r="169" spans="1:56" x14ac:dyDescent="0.25">
      <c r="A169" s="13"/>
      <c r="B169" s="14"/>
      <c r="C169" s="15"/>
      <c r="D169" s="16"/>
      <c r="E169" s="16"/>
      <c r="F169" s="17"/>
      <c r="G169" s="17"/>
      <c r="H169" s="65">
        <f t="shared" si="29"/>
        <v>0</v>
      </c>
      <c r="I169" s="17"/>
      <c r="J169" s="17"/>
      <c r="K169" s="42">
        <f t="shared" si="30"/>
        <v>0</v>
      </c>
      <c r="L169" s="42">
        <f t="shared" si="30"/>
        <v>0</v>
      </c>
      <c r="M169" s="42">
        <f t="shared" si="31"/>
        <v>0</v>
      </c>
      <c r="N169" s="13"/>
      <c r="O169" s="18" t="str">
        <f>+IF(OR($N169=Listas!$A$3,$N169=Listas!$A$4,$N169=Listas!$A$5,$N169=Listas!$A$6),"N/A",IF(AND((DAYS360(C169,$C$3))&gt;90,(DAYS360(C169,$C$3))&lt;360),"SI","NO"))</f>
        <v>NO</v>
      </c>
      <c r="P169" s="19">
        <f t="shared" si="24"/>
        <v>0</v>
      </c>
      <c r="Q169" s="18" t="str">
        <f>+IF(OR($N169=Listas!$A$3,$N169=Listas!$A$4,$N169=Listas!$A$5,$N169=Listas!$A$6),"N/A",IF(AND((DAYS360(C169,$C$3))&gt;=360,(DAYS360(C169,$C$3))&lt;=1800),"SI","NO"))</f>
        <v>NO</v>
      </c>
      <c r="R169" s="19">
        <f t="shared" si="25"/>
        <v>0</v>
      </c>
      <c r="S169" s="18" t="str">
        <f>+IF(OR($N169=Listas!$A$3,$N169=Listas!$A$4,$N169=Listas!$A$5,$N169=Listas!$A$6),"N/A",IF(AND((DAYS360(C169,$C$3))&gt;1800,(DAYS360(C169,$C$3))&lt;=3600),"SI","NO"))</f>
        <v>NO</v>
      </c>
      <c r="T169" s="19">
        <f t="shared" si="26"/>
        <v>0</v>
      </c>
      <c r="U169" s="18" t="str">
        <f>+IF(OR($N169=Listas!$A$3,$N169=Listas!$A$4,$N169=Listas!$A$5,$N169=Listas!$A$6),"N/A",IF((DAYS360(C169,$C$3))&gt;3600,"SI","NO"))</f>
        <v>SI</v>
      </c>
      <c r="V169" s="20">
        <f t="shared" si="27"/>
        <v>0.21132439384930549</v>
      </c>
      <c r="W169" s="21">
        <f>+IF(OR($N169=Listas!$A$3,$N169=Listas!$A$4,$N169=Listas!$A$5,$N169=Listas!$A$6),"",P169+R169+T169+V169)</f>
        <v>0.21132439384930549</v>
      </c>
      <c r="X169" s="22"/>
      <c r="Y169" s="19">
        <f t="shared" si="28"/>
        <v>0</v>
      </c>
      <c r="Z169" s="21">
        <f>+IF(OR($N169=Listas!$A$3,$N169=Listas!$A$4,$N169=Listas!$A$5,$N169=Listas!$A$6),"",Y169)</f>
        <v>0</v>
      </c>
      <c r="AA169" s="22"/>
      <c r="AB169" s="23">
        <f>+IF(OR($N169=Listas!$A$3,$N169=Listas!$A$4,$N169=Listas!$A$5,$N169=Listas!$A$6),"",IF(AND(DAYS360(C169,$C$3)&lt;=90,AA169="NO"),0,IF(AND(DAYS360(C169,$C$3)&gt;90,AA169="NO"),$AB$7,0)))</f>
        <v>0</v>
      </c>
      <c r="AC169" s="17"/>
      <c r="AD169" s="22"/>
      <c r="AE169" s="23">
        <f>+IF(OR($N169=Listas!$A$3,$N169=Listas!$A$4,$N169=Listas!$A$5,$N169=Listas!$A$6),"",IF(AND(DAYS360(C169,$C$3)&lt;=90,AD169="SI"),0,IF(AND(DAYS360(C169,$C$3)&gt;90,AD169="SI"),$AE$7,0)))</f>
        <v>0</v>
      </c>
      <c r="AF169" s="17"/>
      <c r="AG169" s="24" t="str">
        <f t="shared" si="32"/>
        <v/>
      </c>
      <c r="AH169" s="22"/>
      <c r="AI169" s="23">
        <f>+IF(OR($N169=Listas!$A$3,$N169=Listas!$A$4,$N169=Listas!$A$5,$N169=Listas!$A$6),"",IF(AND(DAYS360(C169,$C$3)&lt;=90,AH169="SI"),0,IF(AND(DAYS360(C169,$C$3)&gt;90,AH169="SI"),$AI$7,0)))</f>
        <v>0</v>
      </c>
      <c r="AJ169" s="25">
        <f>+IF(OR($N169=Listas!$A$3,$N169=Listas!$A$4,$N169=Listas!$A$5,$N169=Listas!$A$6),"",AB169+AE169+AI169)</f>
        <v>0</v>
      </c>
      <c r="AK169" s="26" t="str">
        <f t="shared" si="33"/>
        <v/>
      </c>
      <c r="AL169" s="27" t="str">
        <f t="shared" si="34"/>
        <v/>
      </c>
      <c r="AM169" s="23">
        <f>+IF(OR($N169=Listas!$A$3,$N169=Listas!$A$4,$N169=Listas!$A$5,$N169=Listas!$A$6),"",IF(AND(DAYS360(C169,$C$3)&lt;=90,AL169="SI"),0,IF(AND(DAYS360(C169,$C$3)&gt;90,AL169="SI"),$AM$7,0)))</f>
        <v>0</v>
      </c>
      <c r="AN169" s="27" t="str">
        <f t="shared" si="35"/>
        <v/>
      </c>
      <c r="AO169" s="23">
        <f>+IF(OR($N169=Listas!$A$3,$N169=Listas!$A$4,$N169=Listas!$A$5,$N169=Listas!$A$6),"",IF(AND(DAYS360(C169,$C$3)&lt;=90,AN169="SI"),0,IF(AND(DAYS360(C169,$C$3)&gt;90,AN169="SI"),$AO$7,0)))</f>
        <v>0</v>
      </c>
      <c r="AP169" s="28">
        <f>+IF(OR($N169=Listas!$A$3,$N169=Listas!$A$4,$N169=Listas!$A$5,$N169=[1]Hoja2!$A$6),"",AM169+AO169)</f>
        <v>0</v>
      </c>
      <c r="AQ169" s="22"/>
      <c r="AR169" s="23">
        <f>+IF(OR($N169=Listas!$A$3,$N169=Listas!$A$4,$N169=Listas!$A$5,$N169=Listas!$A$6),"",IF(AND(DAYS360(C169,$C$3)&lt;=90,AQ169="SI"),0,IF(AND(DAYS360(C169,$C$3)&gt;90,AQ169="SI"),$AR$7,0)))</f>
        <v>0</v>
      </c>
      <c r="AS169" s="22"/>
      <c r="AT169" s="23">
        <f>+IF(OR($N169=Listas!$A$3,$N169=Listas!$A$4,$N169=Listas!$A$5,$N169=Listas!$A$6),"",IF(AND(DAYS360(C169,$C$3)&lt;=90,AS169="SI"),0,IF(AND(DAYS360(C169,$C$3)&gt;90,AS169="SI"),$AT$7,0)))</f>
        <v>0</v>
      </c>
      <c r="AU169" s="21">
        <f>+IF(OR($N169=Listas!$A$3,$N169=Listas!$A$4,$N169=Listas!$A$5,$N169=Listas!$A$6),"",AR169+AT169)</f>
        <v>0</v>
      </c>
      <c r="AV169" s="29">
        <f>+IF(OR($N169=Listas!$A$3,$N169=Listas!$A$4,$N169=Listas!$A$5,$N169=Listas!$A$6),"",W169+Z169+AJ169+AP169+AU169)</f>
        <v>0.21132439384930549</v>
      </c>
      <c r="AW169" s="30">
        <f>+IF(OR($N169=Listas!$A$3,$N169=Listas!$A$4,$N169=Listas!$A$5,$N169=Listas!$A$6),"",K169*(1-AV169))</f>
        <v>0</v>
      </c>
      <c r="AX169" s="30">
        <f>+IF(OR($N169=Listas!$A$3,$N169=Listas!$A$4,$N169=Listas!$A$5,$N169=Listas!$A$6),"",L169*(1-AV169))</f>
        <v>0</v>
      </c>
      <c r="AY169" s="31"/>
      <c r="AZ169" s="32"/>
      <c r="BA169" s="30">
        <f>+IF(OR($N169=Listas!$A$3,$N169=Listas!$A$4,$N169=Listas!$A$5,$N169=Listas!$A$6),"",IF(AV169=0,AW169,(-PV(AY169,AZ169,,AW169,0))))</f>
        <v>0</v>
      </c>
      <c r="BB169" s="30">
        <f>+IF(OR($N169=Listas!$A$3,$N169=Listas!$A$4,$N169=Listas!$A$5,$N169=Listas!$A$6),"",IF(AV169=0,AX169,(-PV(AY169,AZ169,,AX169,0))))</f>
        <v>0</v>
      </c>
      <c r="BC169" s="33">
        <f>++IF(OR($N169=Listas!$A$3,$N169=Listas!$A$4,$N169=Listas!$A$5,$N169=Listas!$A$6),"",K169-BA169)</f>
        <v>0</v>
      </c>
      <c r="BD169" s="33">
        <f>++IF(OR($N169=Listas!$A$3,$N169=Listas!$A$4,$N169=Listas!$A$5,$N169=Listas!$A$6),"",L169-BB169)</f>
        <v>0</v>
      </c>
    </row>
    <row r="170" spans="1:56" x14ac:dyDescent="0.25">
      <c r="A170" s="13"/>
      <c r="B170" s="14"/>
      <c r="C170" s="15"/>
      <c r="D170" s="16"/>
      <c r="E170" s="16"/>
      <c r="F170" s="17"/>
      <c r="G170" s="17"/>
      <c r="H170" s="65">
        <f t="shared" si="29"/>
        <v>0</v>
      </c>
      <c r="I170" s="17"/>
      <c r="J170" s="17"/>
      <c r="K170" s="42">
        <f t="shared" si="30"/>
        <v>0</v>
      </c>
      <c r="L170" s="42">
        <f t="shared" si="30"/>
        <v>0</v>
      </c>
      <c r="M170" s="42">
        <f t="shared" si="31"/>
        <v>0</v>
      </c>
      <c r="N170" s="13"/>
      <c r="O170" s="18" t="str">
        <f>+IF(OR($N170=Listas!$A$3,$N170=Listas!$A$4,$N170=Listas!$A$5,$N170=Listas!$A$6),"N/A",IF(AND((DAYS360(C170,$C$3))&gt;90,(DAYS360(C170,$C$3))&lt;360),"SI","NO"))</f>
        <v>NO</v>
      </c>
      <c r="P170" s="19">
        <f t="shared" si="24"/>
        <v>0</v>
      </c>
      <c r="Q170" s="18" t="str">
        <f>+IF(OR($N170=Listas!$A$3,$N170=Listas!$A$4,$N170=Listas!$A$5,$N170=Listas!$A$6),"N/A",IF(AND((DAYS360(C170,$C$3))&gt;=360,(DAYS360(C170,$C$3))&lt;=1800),"SI","NO"))</f>
        <v>NO</v>
      </c>
      <c r="R170" s="19">
        <f t="shared" si="25"/>
        <v>0</v>
      </c>
      <c r="S170" s="18" t="str">
        <f>+IF(OR($N170=Listas!$A$3,$N170=Listas!$A$4,$N170=Listas!$A$5,$N170=Listas!$A$6),"N/A",IF(AND((DAYS360(C170,$C$3))&gt;1800,(DAYS360(C170,$C$3))&lt;=3600),"SI","NO"))</f>
        <v>NO</v>
      </c>
      <c r="T170" s="19">
        <f t="shared" si="26"/>
        <v>0</v>
      </c>
      <c r="U170" s="18" t="str">
        <f>+IF(OR($N170=Listas!$A$3,$N170=Listas!$A$4,$N170=Listas!$A$5,$N170=Listas!$A$6),"N/A",IF((DAYS360(C170,$C$3))&gt;3600,"SI","NO"))</f>
        <v>SI</v>
      </c>
      <c r="V170" s="20">
        <f t="shared" si="27"/>
        <v>0.21132439384930549</v>
      </c>
      <c r="W170" s="21">
        <f>+IF(OR($N170=Listas!$A$3,$N170=Listas!$A$4,$N170=Listas!$A$5,$N170=Listas!$A$6),"",P170+R170+T170+V170)</f>
        <v>0.21132439384930549</v>
      </c>
      <c r="X170" s="22"/>
      <c r="Y170" s="19">
        <f t="shared" si="28"/>
        <v>0</v>
      </c>
      <c r="Z170" s="21">
        <f>+IF(OR($N170=Listas!$A$3,$N170=Listas!$A$4,$N170=Listas!$A$5,$N170=Listas!$A$6),"",Y170)</f>
        <v>0</v>
      </c>
      <c r="AA170" s="22"/>
      <c r="AB170" s="23">
        <f>+IF(OR($N170=Listas!$A$3,$N170=Listas!$A$4,$N170=Listas!$A$5,$N170=Listas!$A$6),"",IF(AND(DAYS360(C170,$C$3)&lt;=90,AA170="NO"),0,IF(AND(DAYS360(C170,$C$3)&gt;90,AA170="NO"),$AB$7,0)))</f>
        <v>0</v>
      </c>
      <c r="AC170" s="17"/>
      <c r="AD170" s="22"/>
      <c r="AE170" s="23">
        <f>+IF(OR($N170=Listas!$A$3,$N170=Listas!$A$4,$N170=Listas!$A$5,$N170=Listas!$A$6),"",IF(AND(DAYS360(C170,$C$3)&lt;=90,AD170="SI"),0,IF(AND(DAYS360(C170,$C$3)&gt;90,AD170="SI"),$AE$7,0)))</f>
        <v>0</v>
      </c>
      <c r="AF170" s="17"/>
      <c r="AG170" s="24" t="str">
        <f t="shared" si="32"/>
        <v/>
      </c>
      <c r="AH170" s="22"/>
      <c r="AI170" s="23">
        <f>+IF(OR($N170=Listas!$A$3,$N170=Listas!$A$4,$N170=Listas!$A$5,$N170=Listas!$A$6),"",IF(AND(DAYS360(C170,$C$3)&lt;=90,AH170="SI"),0,IF(AND(DAYS360(C170,$C$3)&gt;90,AH170="SI"),$AI$7,0)))</f>
        <v>0</v>
      </c>
      <c r="AJ170" s="25">
        <f>+IF(OR($N170=Listas!$A$3,$N170=Listas!$A$4,$N170=Listas!$A$5,$N170=Listas!$A$6),"",AB170+AE170+AI170)</f>
        <v>0</v>
      </c>
      <c r="AK170" s="26" t="str">
        <f t="shared" si="33"/>
        <v/>
      </c>
      <c r="AL170" s="27" t="str">
        <f t="shared" si="34"/>
        <v/>
      </c>
      <c r="AM170" s="23">
        <f>+IF(OR($N170=Listas!$A$3,$N170=Listas!$A$4,$N170=Listas!$A$5,$N170=Listas!$A$6),"",IF(AND(DAYS360(C170,$C$3)&lt;=90,AL170="SI"),0,IF(AND(DAYS360(C170,$C$3)&gt;90,AL170="SI"),$AM$7,0)))</f>
        <v>0</v>
      </c>
      <c r="AN170" s="27" t="str">
        <f t="shared" si="35"/>
        <v/>
      </c>
      <c r="AO170" s="23">
        <f>+IF(OR($N170=Listas!$A$3,$N170=Listas!$A$4,$N170=Listas!$A$5,$N170=Listas!$A$6),"",IF(AND(DAYS360(C170,$C$3)&lt;=90,AN170="SI"),0,IF(AND(DAYS360(C170,$C$3)&gt;90,AN170="SI"),$AO$7,0)))</f>
        <v>0</v>
      </c>
      <c r="AP170" s="28">
        <f>+IF(OR($N170=Listas!$A$3,$N170=Listas!$A$4,$N170=Listas!$A$5,$N170=[1]Hoja2!$A$6),"",AM170+AO170)</f>
        <v>0</v>
      </c>
      <c r="AQ170" s="22"/>
      <c r="AR170" s="23">
        <f>+IF(OR($N170=Listas!$A$3,$N170=Listas!$A$4,$N170=Listas!$A$5,$N170=Listas!$A$6),"",IF(AND(DAYS360(C170,$C$3)&lt;=90,AQ170="SI"),0,IF(AND(DAYS360(C170,$C$3)&gt;90,AQ170="SI"),$AR$7,0)))</f>
        <v>0</v>
      </c>
      <c r="AS170" s="22"/>
      <c r="AT170" s="23">
        <f>+IF(OR($N170=Listas!$A$3,$N170=Listas!$A$4,$N170=Listas!$A$5,$N170=Listas!$A$6),"",IF(AND(DAYS360(C170,$C$3)&lt;=90,AS170="SI"),0,IF(AND(DAYS360(C170,$C$3)&gt;90,AS170="SI"),$AT$7,0)))</f>
        <v>0</v>
      </c>
      <c r="AU170" s="21">
        <f>+IF(OR($N170=Listas!$A$3,$N170=Listas!$A$4,$N170=Listas!$A$5,$N170=Listas!$A$6),"",AR170+AT170)</f>
        <v>0</v>
      </c>
      <c r="AV170" s="29">
        <f>+IF(OR($N170=Listas!$A$3,$N170=Listas!$A$4,$N170=Listas!$A$5,$N170=Listas!$A$6),"",W170+Z170+AJ170+AP170+AU170)</f>
        <v>0.21132439384930549</v>
      </c>
      <c r="AW170" s="30">
        <f>+IF(OR($N170=Listas!$A$3,$N170=Listas!$A$4,$N170=Listas!$A$5,$N170=Listas!$A$6),"",K170*(1-AV170))</f>
        <v>0</v>
      </c>
      <c r="AX170" s="30">
        <f>+IF(OR($N170=Listas!$A$3,$N170=Listas!$A$4,$N170=Listas!$A$5,$N170=Listas!$A$6),"",L170*(1-AV170))</f>
        <v>0</v>
      </c>
      <c r="AY170" s="31"/>
      <c r="AZ170" s="32"/>
      <c r="BA170" s="30">
        <f>+IF(OR($N170=Listas!$A$3,$N170=Listas!$A$4,$N170=Listas!$A$5,$N170=Listas!$A$6),"",IF(AV170=0,AW170,(-PV(AY170,AZ170,,AW170,0))))</f>
        <v>0</v>
      </c>
      <c r="BB170" s="30">
        <f>+IF(OR($N170=Listas!$A$3,$N170=Listas!$A$4,$N170=Listas!$A$5,$N170=Listas!$A$6),"",IF(AV170=0,AX170,(-PV(AY170,AZ170,,AX170,0))))</f>
        <v>0</v>
      </c>
      <c r="BC170" s="33">
        <f>++IF(OR($N170=Listas!$A$3,$N170=Listas!$A$4,$N170=Listas!$A$5,$N170=Listas!$A$6),"",K170-BA170)</f>
        <v>0</v>
      </c>
      <c r="BD170" s="33">
        <f>++IF(OR($N170=Listas!$A$3,$N170=Listas!$A$4,$N170=Listas!$A$5,$N170=Listas!$A$6),"",L170-BB170)</f>
        <v>0</v>
      </c>
    </row>
    <row r="171" spans="1:56" x14ac:dyDescent="0.25">
      <c r="A171" s="13"/>
      <c r="B171" s="14"/>
      <c r="C171" s="15"/>
      <c r="D171" s="16"/>
      <c r="E171" s="16"/>
      <c r="F171" s="17"/>
      <c r="G171" s="17"/>
      <c r="H171" s="65">
        <f t="shared" si="29"/>
        <v>0</v>
      </c>
      <c r="I171" s="17"/>
      <c r="J171" s="17"/>
      <c r="K171" s="42">
        <f t="shared" si="30"/>
        <v>0</v>
      </c>
      <c r="L171" s="42">
        <f t="shared" si="30"/>
        <v>0</v>
      </c>
      <c r="M171" s="42">
        <f t="shared" si="31"/>
        <v>0</v>
      </c>
      <c r="N171" s="13"/>
      <c r="O171" s="18" t="str">
        <f>+IF(OR($N171=Listas!$A$3,$N171=Listas!$A$4,$N171=Listas!$A$5,$N171=Listas!$A$6),"N/A",IF(AND((DAYS360(C171,$C$3))&gt;90,(DAYS360(C171,$C$3))&lt;360),"SI","NO"))</f>
        <v>NO</v>
      </c>
      <c r="P171" s="19">
        <f t="shared" si="24"/>
        <v>0</v>
      </c>
      <c r="Q171" s="18" t="str">
        <f>+IF(OR($N171=Listas!$A$3,$N171=Listas!$A$4,$N171=Listas!$A$5,$N171=Listas!$A$6),"N/A",IF(AND((DAYS360(C171,$C$3))&gt;=360,(DAYS360(C171,$C$3))&lt;=1800),"SI","NO"))</f>
        <v>NO</v>
      </c>
      <c r="R171" s="19">
        <f t="shared" si="25"/>
        <v>0</v>
      </c>
      <c r="S171" s="18" t="str">
        <f>+IF(OR($N171=Listas!$A$3,$N171=Listas!$A$4,$N171=Listas!$A$5,$N171=Listas!$A$6),"N/A",IF(AND((DAYS360(C171,$C$3))&gt;1800,(DAYS360(C171,$C$3))&lt;=3600),"SI","NO"))</f>
        <v>NO</v>
      </c>
      <c r="T171" s="19">
        <f t="shared" si="26"/>
        <v>0</v>
      </c>
      <c r="U171" s="18" t="str">
        <f>+IF(OR($N171=Listas!$A$3,$N171=Listas!$A$4,$N171=Listas!$A$5,$N171=Listas!$A$6),"N/A",IF((DAYS360(C171,$C$3))&gt;3600,"SI","NO"))</f>
        <v>SI</v>
      </c>
      <c r="V171" s="20">
        <f t="shared" si="27"/>
        <v>0.21132439384930549</v>
      </c>
      <c r="W171" s="21">
        <f>+IF(OR($N171=Listas!$A$3,$N171=Listas!$A$4,$N171=Listas!$A$5,$N171=Listas!$A$6),"",P171+R171+T171+V171)</f>
        <v>0.21132439384930549</v>
      </c>
      <c r="X171" s="22"/>
      <c r="Y171" s="19">
        <f t="shared" si="28"/>
        <v>0</v>
      </c>
      <c r="Z171" s="21">
        <f>+IF(OR($N171=Listas!$A$3,$N171=Listas!$A$4,$N171=Listas!$A$5,$N171=Listas!$A$6),"",Y171)</f>
        <v>0</v>
      </c>
      <c r="AA171" s="22"/>
      <c r="AB171" s="23">
        <f>+IF(OR($N171=Listas!$A$3,$N171=Listas!$A$4,$N171=Listas!$A$5,$N171=Listas!$A$6),"",IF(AND(DAYS360(C171,$C$3)&lt;=90,AA171="NO"),0,IF(AND(DAYS360(C171,$C$3)&gt;90,AA171="NO"),$AB$7,0)))</f>
        <v>0</v>
      </c>
      <c r="AC171" s="17"/>
      <c r="AD171" s="22"/>
      <c r="AE171" s="23">
        <f>+IF(OR($N171=Listas!$A$3,$N171=Listas!$A$4,$N171=Listas!$A$5,$N171=Listas!$A$6),"",IF(AND(DAYS360(C171,$C$3)&lt;=90,AD171="SI"),0,IF(AND(DAYS360(C171,$C$3)&gt;90,AD171="SI"),$AE$7,0)))</f>
        <v>0</v>
      </c>
      <c r="AF171" s="17"/>
      <c r="AG171" s="24" t="str">
        <f t="shared" si="32"/>
        <v/>
      </c>
      <c r="AH171" s="22"/>
      <c r="AI171" s="23">
        <f>+IF(OR($N171=Listas!$A$3,$N171=Listas!$A$4,$N171=Listas!$A$5,$N171=Listas!$A$6),"",IF(AND(DAYS360(C171,$C$3)&lt;=90,AH171="SI"),0,IF(AND(DAYS360(C171,$C$3)&gt;90,AH171="SI"),$AI$7,0)))</f>
        <v>0</v>
      </c>
      <c r="AJ171" s="25">
        <f>+IF(OR($N171=Listas!$A$3,$N171=Listas!$A$4,$N171=Listas!$A$5,$N171=Listas!$A$6),"",AB171+AE171+AI171)</f>
        <v>0</v>
      </c>
      <c r="AK171" s="26" t="str">
        <f t="shared" si="33"/>
        <v/>
      </c>
      <c r="AL171" s="27" t="str">
        <f t="shared" si="34"/>
        <v/>
      </c>
      <c r="AM171" s="23">
        <f>+IF(OR($N171=Listas!$A$3,$N171=Listas!$A$4,$N171=Listas!$A$5,$N171=Listas!$A$6),"",IF(AND(DAYS360(C171,$C$3)&lt;=90,AL171="SI"),0,IF(AND(DAYS360(C171,$C$3)&gt;90,AL171="SI"),$AM$7,0)))</f>
        <v>0</v>
      </c>
      <c r="AN171" s="27" t="str">
        <f t="shared" si="35"/>
        <v/>
      </c>
      <c r="AO171" s="23">
        <f>+IF(OR($N171=Listas!$A$3,$N171=Listas!$A$4,$N171=Listas!$A$5,$N171=Listas!$A$6),"",IF(AND(DAYS360(C171,$C$3)&lt;=90,AN171="SI"),0,IF(AND(DAYS360(C171,$C$3)&gt;90,AN171="SI"),$AO$7,0)))</f>
        <v>0</v>
      </c>
      <c r="AP171" s="28">
        <f>+IF(OR($N171=Listas!$A$3,$N171=Listas!$A$4,$N171=Listas!$A$5,$N171=[1]Hoja2!$A$6),"",AM171+AO171)</f>
        <v>0</v>
      </c>
      <c r="AQ171" s="22"/>
      <c r="AR171" s="23">
        <f>+IF(OR($N171=Listas!$A$3,$N171=Listas!$A$4,$N171=Listas!$A$5,$N171=Listas!$A$6),"",IF(AND(DAYS360(C171,$C$3)&lt;=90,AQ171="SI"),0,IF(AND(DAYS360(C171,$C$3)&gt;90,AQ171="SI"),$AR$7,0)))</f>
        <v>0</v>
      </c>
      <c r="AS171" s="22"/>
      <c r="AT171" s="23">
        <f>+IF(OR($N171=Listas!$A$3,$N171=Listas!$A$4,$N171=Listas!$A$5,$N171=Listas!$A$6),"",IF(AND(DAYS360(C171,$C$3)&lt;=90,AS171="SI"),0,IF(AND(DAYS360(C171,$C$3)&gt;90,AS171="SI"),$AT$7,0)))</f>
        <v>0</v>
      </c>
      <c r="AU171" s="21">
        <f>+IF(OR($N171=Listas!$A$3,$N171=Listas!$A$4,$N171=Listas!$A$5,$N171=Listas!$A$6),"",AR171+AT171)</f>
        <v>0</v>
      </c>
      <c r="AV171" s="29">
        <f>+IF(OR($N171=Listas!$A$3,$N171=Listas!$A$4,$N171=Listas!$A$5,$N171=Listas!$A$6),"",W171+Z171+AJ171+AP171+AU171)</f>
        <v>0.21132439384930549</v>
      </c>
      <c r="AW171" s="30">
        <f>+IF(OR($N171=Listas!$A$3,$N171=Listas!$A$4,$N171=Listas!$A$5,$N171=Listas!$A$6),"",K171*(1-AV171))</f>
        <v>0</v>
      </c>
      <c r="AX171" s="30">
        <f>+IF(OR($N171=Listas!$A$3,$N171=Listas!$A$4,$N171=Listas!$A$5,$N171=Listas!$A$6),"",L171*(1-AV171))</f>
        <v>0</v>
      </c>
      <c r="AY171" s="31"/>
      <c r="AZ171" s="32"/>
      <c r="BA171" s="30">
        <f>+IF(OR($N171=Listas!$A$3,$N171=Listas!$A$4,$N171=Listas!$A$5,$N171=Listas!$A$6),"",IF(AV171=0,AW171,(-PV(AY171,AZ171,,AW171,0))))</f>
        <v>0</v>
      </c>
      <c r="BB171" s="30">
        <f>+IF(OR($N171=Listas!$A$3,$N171=Listas!$A$4,$N171=Listas!$A$5,$N171=Listas!$A$6),"",IF(AV171=0,AX171,(-PV(AY171,AZ171,,AX171,0))))</f>
        <v>0</v>
      </c>
      <c r="BC171" s="33">
        <f>++IF(OR($N171=Listas!$A$3,$N171=Listas!$A$4,$N171=Listas!$A$5,$N171=Listas!$A$6),"",K171-BA171)</f>
        <v>0</v>
      </c>
      <c r="BD171" s="33">
        <f>++IF(OR($N171=Listas!$A$3,$N171=Listas!$A$4,$N171=Listas!$A$5,$N171=Listas!$A$6),"",L171-BB171)</f>
        <v>0</v>
      </c>
    </row>
    <row r="172" spans="1:56" x14ac:dyDescent="0.25">
      <c r="A172" s="13"/>
      <c r="B172" s="14"/>
      <c r="C172" s="15"/>
      <c r="D172" s="16"/>
      <c r="E172" s="16"/>
      <c r="F172" s="17"/>
      <c r="G172" s="17"/>
      <c r="H172" s="65">
        <f t="shared" si="29"/>
        <v>0</v>
      </c>
      <c r="I172" s="17"/>
      <c r="J172" s="17"/>
      <c r="K172" s="42">
        <f t="shared" si="30"/>
        <v>0</v>
      </c>
      <c r="L172" s="42">
        <f t="shared" si="30"/>
        <v>0</v>
      </c>
      <c r="M172" s="42">
        <f t="shared" si="31"/>
        <v>0</v>
      </c>
      <c r="N172" s="13"/>
      <c r="O172" s="18" t="str">
        <f>+IF(OR($N172=Listas!$A$3,$N172=Listas!$A$4,$N172=Listas!$A$5,$N172=Listas!$A$6),"N/A",IF(AND((DAYS360(C172,$C$3))&gt;90,(DAYS360(C172,$C$3))&lt;360),"SI","NO"))</f>
        <v>NO</v>
      </c>
      <c r="P172" s="19">
        <f t="shared" si="24"/>
        <v>0</v>
      </c>
      <c r="Q172" s="18" t="str">
        <f>+IF(OR($N172=Listas!$A$3,$N172=Listas!$A$4,$N172=Listas!$A$5,$N172=Listas!$A$6),"N/A",IF(AND((DAYS360(C172,$C$3))&gt;=360,(DAYS360(C172,$C$3))&lt;=1800),"SI","NO"))</f>
        <v>NO</v>
      </c>
      <c r="R172" s="19">
        <f t="shared" si="25"/>
        <v>0</v>
      </c>
      <c r="S172" s="18" t="str">
        <f>+IF(OR($N172=Listas!$A$3,$N172=Listas!$A$4,$N172=Listas!$A$5,$N172=Listas!$A$6),"N/A",IF(AND((DAYS360(C172,$C$3))&gt;1800,(DAYS360(C172,$C$3))&lt;=3600),"SI","NO"))</f>
        <v>NO</v>
      </c>
      <c r="T172" s="19">
        <f t="shared" si="26"/>
        <v>0</v>
      </c>
      <c r="U172" s="18" t="str">
        <f>+IF(OR($N172=Listas!$A$3,$N172=Listas!$A$4,$N172=Listas!$A$5,$N172=Listas!$A$6),"N/A",IF((DAYS360(C172,$C$3))&gt;3600,"SI","NO"))</f>
        <v>SI</v>
      </c>
      <c r="V172" s="20">
        <f t="shared" si="27"/>
        <v>0.21132439384930549</v>
      </c>
      <c r="W172" s="21">
        <f>+IF(OR($N172=Listas!$A$3,$N172=Listas!$A$4,$N172=Listas!$A$5,$N172=Listas!$A$6),"",P172+R172+T172+V172)</f>
        <v>0.21132439384930549</v>
      </c>
      <c r="X172" s="22"/>
      <c r="Y172" s="19">
        <f t="shared" si="28"/>
        <v>0</v>
      </c>
      <c r="Z172" s="21">
        <f>+IF(OR($N172=Listas!$A$3,$N172=Listas!$A$4,$N172=Listas!$A$5,$N172=Listas!$A$6),"",Y172)</f>
        <v>0</v>
      </c>
      <c r="AA172" s="22"/>
      <c r="AB172" s="23">
        <f>+IF(OR($N172=Listas!$A$3,$N172=Listas!$A$4,$N172=Listas!$A$5,$N172=Listas!$A$6),"",IF(AND(DAYS360(C172,$C$3)&lt;=90,AA172="NO"),0,IF(AND(DAYS360(C172,$C$3)&gt;90,AA172="NO"),$AB$7,0)))</f>
        <v>0</v>
      </c>
      <c r="AC172" s="17"/>
      <c r="AD172" s="22"/>
      <c r="AE172" s="23">
        <f>+IF(OR($N172=Listas!$A$3,$N172=Listas!$A$4,$N172=Listas!$A$5,$N172=Listas!$A$6),"",IF(AND(DAYS360(C172,$C$3)&lt;=90,AD172="SI"),0,IF(AND(DAYS360(C172,$C$3)&gt;90,AD172="SI"),$AE$7,0)))</f>
        <v>0</v>
      </c>
      <c r="AF172" s="17"/>
      <c r="AG172" s="24" t="str">
        <f t="shared" si="32"/>
        <v/>
      </c>
      <c r="AH172" s="22"/>
      <c r="AI172" s="23">
        <f>+IF(OR($N172=Listas!$A$3,$N172=Listas!$A$4,$N172=Listas!$A$5,$N172=Listas!$A$6),"",IF(AND(DAYS360(C172,$C$3)&lt;=90,AH172="SI"),0,IF(AND(DAYS360(C172,$C$3)&gt;90,AH172="SI"),$AI$7,0)))</f>
        <v>0</v>
      </c>
      <c r="AJ172" s="25">
        <f>+IF(OR($N172=Listas!$A$3,$N172=Listas!$A$4,$N172=Listas!$A$5,$N172=Listas!$A$6),"",AB172+AE172+AI172)</f>
        <v>0</v>
      </c>
      <c r="AK172" s="26" t="str">
        <f t="shared" si="33"/>
        <v/>
      </c>
      <c r="AL172" s="27" t="str">
        <f t="shared" si="34"/>
        <v/>
      </c>
      <c r="AM172" s="23">
        <f>+IF(OR($N172=Listas!$A$3,$N172=Listas!$A$4,$N172=Listas!$A$5,$N172=Listas!$A$6),"",IF(AND(DAYS360(C172,$C$3)&lt;=90,AL172="SI"),0,IF(AND(DAYS360(C172,$C$3)&gt;90,AL172="SI"),$AM$7,0)))</f>
        <v>0</v>
      </c>
      <c r="AN172" s="27" t="str">
        <f t="shared" si="35"/>
        <v/>
      </c>
      <c r="AO172" s="23">
        <f>+IF(OR($N172=Listas!$A$3,$N172=Listas!$A$4,$N172=Listas!$A$5,$N172=Listas!$A$6),"",IF(AND(DAYS360(C172,$C$3)&lt;=90,AN172="SI"),0,IF(AND(DAYS360(C172,$C$3)&gt;90,AN172="SI"),$AO$7,0)))</f>
        <v>0</v>
      </c>
      <c r="AP172" s="28">
        <f>+IF(OR($N172=Listas!$A$3,$N172=Listas!$A$4,$N172=Listas!$A$5,$N172=[1]Hoja2!$A$6),"",AM172+AO172)</f>
        <v>0</v>
      </c>
      <c r="AQ172" s="22"/>
      <c r="AR172" s="23">
        <f>+IF(OR($N172=Listas!$A$3,$N172=Listas!$A$4,$N172=Listas!$A$5,$N172=Listas!$A$6),"",IF(AND(DAYS360(C172,$C$3)&lt;=90,AQ172="SI"),0,IF(AND(DAYS360(C172,$C$3)&gt;90,AQ172="SI"),$AR$7,0)))</f>
        <v>0</v>
      </c>
      <c r="AS172" s="22"/>
      <c r="AT172" s="23">
        <f>+IF(OR($N172=Listas!$A$3,$N172=Listas!$A$4,$N172=Listas!$A$5,$N172=Listas!$A$6),"",IF(AND(DAYS360(C172,$C$3)&lt;=90,AS172="SI"),0,IF(AND(DAYS360(C172,$C$3)&gt;90,AS172="SI"),$AT$7,0)))</f>
        <v>0</v>
      </c>
      <c r="AU172" s="21">
        <f>+IF(OR($N172=Listas!$A$3,$N172=Listas!$A$4,$N172=Listas!$A$5,$N172=Listas!$A$6),"",AR172+AT172)</f>
        <v>0</v>
      </c>
      <c r="AV172" s="29">
        <f>+IF(OR($N172=Listas!$A$3,$N172=Listas!$A$4,$N172=Listas!$A$5,$N172=Listas!$A$6),"",W172+Z172+AJ172+AP172+AU172)</f>
        <v>0.21132439384930549</v>
      </c>
      <c r="AW172" s="30">
        <f>+IF(OR($N172=Listas!$A$3,$N172=Listas!$A$4,$N172=Listas!$A$5,$N172=Listas!$A$6),"",K172*(1-AV172))</f>
        <v>0</v>
      </c>
      <c r="AX172" s="30">
        <f>+IF(OR($N172=Listas!$A$3,$N172=Listas!$A$4,$N172=Listas!$A$5,$N172=Listas!$A$6),"",L172*(1-AV172))</f>
        <v>0</v>
      </c>
      <c r="AY172" s="31"/>
      <c r="AZ172" s="32"/>
      <c r="BA172" s="30">
        <f>+IF(OR($N172=Listas!$A$3,$N172=Listas!$A$4,$N172=Listas!$A$5,$N172=Listas!$A$6),"",IF(AV172=0,AW172,(-PV(AY172,AZ172,,AW172,0))))</f>
        <v>0</v>
      </c>
      <c r="BB172" s="30">
        <f>+IF(OR($N172=Listas!$A$3,$N172=Listas!$A$4,$N172=Listas!$A$5,$N172=Listas!$A$6),"",IF(AV172=0,AX172,(-PV(AY172,AZ172,,AX172,0))))</f>
        <v>0</v>
      </c>
      <c r="BC172" s="33">
        <f>++IF(OR($N172=Listas!$A$3,$N172=Listas!$A$4,$N172=Listas!$A$5,$N172=Listas!$A$6),"",K172-BA172)</f>
        <v>0</v>
      </c>
      <c r="BD172" s="33">
        <f>++IF(OR($N172=Listas!$A$3,$N172=Listas!$A$4,$N172=Listas!$A$5,$N172=Listas!$A$6),"",L172-BB172)</f>
        <v>0</v>
      </c>
    </row>
    <row r="173" spans="1:56" x14ac:dyDescent="0.25">
      <c r="A173" s="13"/>
      <c r="B173" s="14"/>
      <c r="C173" s="15"/>
      <c r="D173" s="16"/>
      <c r="E173" s="16"/>
      <c r="F173" s="17"/>
      <c r="G173" s="17"/>
      <c r="H173" s="65">
        <f t="shared" si="29"/>
        <v>0</v>
      </c>
      <c r="I173" s="17"/>
      <c r="J173" s="17"/>
      <c r="K173" s="42">
        <f t="shared" si="30"/>
        <v>0</v>
      </c>
      <c r="L173" s="42">
        <f t="shared" si="30"/>
        <v>0</v>
      </c>
      <c r="M173" s="42">
        <f t="shared" si="31"/>
        <v>0</v>
      </c>
      <c r="N173" s="13"/>
      <c r="O173" s="18" t="str">
        <f>+IF(OR($N173=Listas!$A$3,$N173=Listas!$A$4,$N173=Listas!$A$5,$N173=Listas!$A$6),"N/A",IF(AND((DAYS360(C173,$C$3))&gt;90,(DAYS360(C173,$C$3))&lt;360),"SI","NO"))</f>
        <v>NO</v>
      </c>
      <c r="P173" s="19">
        <f t="shared" si="24"/>
        <v>0</v>
      </c>
      <c r="Q173" s="18" t="str">
        <f>+IF(OR($N173=Listas!$A$3,$N173=Listas!$A$4,$N173=Listas!$A$5,$N173=Listas!$A$6),"N/A",IF(AND((DAYS360(C173,$C$3))&gt;=360,(DAYS360(C173,$C$3))&lt;=1800),"SI","NO"))</f>
        <v>NO</v>
      </c>
      <c r="R173" s="19">
        <f t="shared" si="25"/>
        <v>0</v>
      </c>
      <c r="S173" s="18" t="str">
        <f>+IF(OR($N173=Listas!$A$3,$N173=Listas!$A$4,$N173=Listas!$A$5,$N173=Listas!$A$6),"N/A",IF(AND((DAYS360(C173,$C$3))&gt;1800,(DAYS360(C173,$C$3))&lt;=3600),"SI","NO"))</f>
        <v>NO</v>
      </c>
      <c r="T173" s="19">
        <f t="shared" si="26"/>
        <v>0</v>
      </c>
      <c r="U173" s="18" t="str">
        <f>+IF(OR($N173=Listas!$A$3,$N173=Listas!$A$4,$N173=Listas!$A$5,$N173=Listas!$A$6),"N/A",IF((DAYS360(C173,$C$3))&gt;3600,"SI","NO"))</f>
        <v>SI</v>
      </c>
      <c r="V173" s="20">
        <f t="shared" si="27"/>
        <v>0.21132439384930549</v>
      </c>
      <c r="W173" s="21">
        <f>+IF(OR($N173=Listas!$A$3,$N173=Listas!$A$4,$N173=Listas!$A$5,$N173=Listas!$A$6),"",P173+R173+T173+V173)</f>
        <v>0.21132439384930549</v>
      </c>
      <c r="X173" s="22"/>
      <c r="Y173" s="19">
        <f t="shared" si="28"/>
        <v>0</v>
      </c>
      <c r="Z173" s="21">
        <f>+IF(OR($N173=Listas!$A$3,$N173=Listas!$A$4,$N173=Listas!$A$5,$N173=Listas!$A$6),"",Y173)</f>
        <v>0</v>
      </c>
      <c r="AA173" s="22"/>
      <c r="AB173" s="23">
        <f>+IF(OR($N173=Listas!$A$3,$N173=Listas!$A$4,$N173=Listas!$A$5,$N173=Listas!$A$6),"",IF(AND(DAYS360(C173,$C$3)&lt;=90,AA173="NO"),0,IF(AND(DAYS360(C173,$C$3)&gt;90,AA173="NO"),$AB$7,0)))</f>
        <v>0</v>
      </c>
      <c r="AC173" s="17"/>
      <c r="AD173" s="22"/>
      <c r="AE173" s="23">
        <f>+IF(OR($N173=Listas!$A$3,$N173=Listas!$A$4,$N173=Listas!$A$5,$N173=Listas!$A$6),"",IF(AND(DAYS360(C173,$C$3)&lt;=90,AD173="SI"),0,IF(AND(DAYS360(C173,$C$3)&gt;90,AD173="SI"),$AE$7,0)))</f>
        <v>0</v>
      </c>
      <c r="AF173" s="17"/>
      <c r="AG173" s="24" t="str">
        <f t="shared" si="32"/>
        <v/>
      </c>
      <c r="AH173" s="22"/>
      <c r="AI173" s="23">
        <f>+IF(OR($N173=Listas!$A$3,$N173=Listas!$A$4,$N173=Listas!$A$5,$N173=Listas!$A$6),"",IF(AND(DAYS360(C173,$C$3)&lt;=90,AH173="SI"),0,IF(AND(DAYS360(C173,$C$3)&gt;90,AH173="SI"),$AI$7,0)))</f>
        <v>0</v>
      </c>
      <c r="AJ173" s="25">
        <f>+IF(OR($N173=Listas!$A$3,$N173=Listas!$A$4,$N173=Listas!$A$5,$N173=Listas!$A$6),"",AB173+AE173+AI173)</f>
        <v>0</v>
      </c>
      <c r="AK173" s="26" t="str">
        <f t="shared" si="33"/>
        <v/>
      </c>
      <c r="AL173" s="27" t="str">
        <f t="shared" si="34"/>
        <v/>
      </c>
      <c r="AM173" s="23">
        <f>+IF(OR($N173=Listas!$A$3,$N173=Listas!$A$4,$N173=Listas!$A$5,$N173=Listas!$A$6),"",IF(AND(DAYS360(C173,$C$3)&lt;=90,AL173="SI"),0,IF(AND(DAYS360(C173,$C$3)&gt;90,AL173="SI"),$AM$7,0)))</f>
        <v>0</v>
      </c>
      <c r="AN173" s="27" t="str">
        <f t="shared" si="35"/>
        <v/>
      </c>
      <c r="AO173" s="23">
        <f>+IF(OR($N173=Listas!$A$3,$N173=Listas!$A$4,$N173=Listas!$A$5,$N173=Listas!$A$6),"",IF(AND(DAYS360(C173,$C$3)&lt;=90,AN173="SI"),0,IF(AND(DAYS360(C173,$C$3)&gt;90,AN173="SI"),$AO$7,0)))</f>
        <v>0</v>
      </c>
      <c r="AP173" s="28">
        <f>+IF(OR($N173=Listas!$A$3,$N173=Listas!$A$4,$N173=Listas!$A$5,$N173=[1]Hoja2!$A$6),"",AM173+AO173)</f>
        <v>0</v>
      </c>
      <c r="AQ173" s="22"/>
      <c r="AR173" s="23">
        <f>+IF(OR($N173=Listas!$A$3,$N173=Listas!$A$4,$N173=Listas!$A$5,$N173=Listas!$A$6),"",IF(AND(DAYS360(C173,$C$3)&lt;=90,AQ173="SI"),0,IF(AND(DAYS360(C173,$C$3)&gt;90,AQ173="SI"),$AR$7,0)))</f>
        <v>0</v>
      </c>
      <c r="AS173" s="22"/>
      <c r="AT173" s="23">
        <f>+IF(OR($N173=Listas!$A$3,$N173=Listas!$A$4,$N173=Listas!$A$5,$N173=Listas!$A$6),"",IF(AND(DAYS360(C173,$C$3)&lt;=90,AS173="SI"),0,IF(AND(DAYS360(C173,$C$3)&gt;90,AS173="SI"),$AT$7,0)))</f>
        <v>0</v>
      </c>
      <c r="AU173" s="21">
        <f>+IF(OR($N173=Listas!$A$3,$N173=Listas!$A$4,$N173=Listas!$A$5,$N173=Listas!$A$6),"",AR173+AT173)</f>
        <v>0</v>
      </c>
      <c r="AV173" s="29">
        <f>+IF(OR($N173=Listas!$A$3,$N173=Listas!$A$4,$N173=Listas!$A$5,$N173=Listas!$A$6),"",W173+Z173+AJ173+AP173+AU173)</f>
        <v>0.21132439384930549</v>
      </c>
      <c r="AW173" s="30">
        <f>+IF(OR($N173=Listas!$A$3,$N173=Listas!$A$4,$N173=Listas!$A$5,$N173=Listas!$A$6),"",K173*(1-AV173))</f>
        <v>0</v>
      </c>
      <c r="AX173" s="30">
        <f>+IF(OR($N173=Listas!$A$3,$N173=Listas!$A$4,$N173=Listas!$A$5,$N173=Listas!$A$6),"",L173*(1-AV173))</f>
        <v>0</v>
      </c>
      <c r="AY173" s="31"/>
      <c r="AZ173" s="32"/>
      <c r="BA173" s="30">
        <f>+IF(OR($N173=Listas!$A$3,$N173=Listas!$A$4,$N173=Listas!$A$5,$N173=Listas!$A$6),"",IF(AV173=0,AW173,(-PV(AY173,AZ173,,AW173,0))))</f>
        <v>0</v>
      </c>
      <c r="BB173" s="30">
        <f>+IF(OR($N173=Listas!$A$3,$N173=Listas!$A$4,$N173=Listas!$A$5,$N173=Listas!$A$6),"",IF(AV173=0,AX173,(-PV(AY173,AZ173,,AX173,0))))</f>
        <v>0</v>
      </c>
      <c r="BC173" s="33">
        <f>++IF(OR($N173=Listas!$A$3,$N173=Listas!$A$4,$N173=Listas!$A$5,$N173=Listas!$A$6),"",K173-BA173)</f>
        <v>0</v>
      </c>
      <c r="BD173" s="33">
        <f>++IF(OR($N173=Listas!$A$3,$N173=Listas!$A$4,$N173=Listas!$A$5,$N173=Listas!$A$6),"",L173-BB173)</f>
        <v>0</v>
      </c>
    </row>
    <row r="174" spans="1:56" x14ac:dyDescent="0.25">
      <c r="A174" s="13"/>
      <c r="B174" s="14"/>
      <c r="C174" s="15"/>
      <c r="D174" s="16"/>
      <c r="E174" s="16"/>
      <c r="F174" s="17"/>
      <c r="G174" s="17"/>
      <c r="H174" s="65">
        <f t="shared" si="29"/>
        <v>0</v>
      </c>
      <c r="I174" s="17"/>
      <c r="J174" s="17"/>
      <c r="K174" s="42">
        <f t="shared" si="30"/>
        <v>0</v>
      </c>
      <c r="L174" s="42">
        <f t="shared" si="30"/>
        <v>0</v>
      </c>
      <c r="M174" s="42">
        <f t="shared" si="31"/>
        <v>0</v>
      </c>
      <c r="N174" s="13"/>
      <c r="O174" s="18" t="str">
        <f>+IF(OR($N174=Listas!$A$3,$N174=Listas!$A$4,$N174=Listas!$A$5,$N174=Listas!$A$6),"N/A",IF(AND((DAYS360(C174,$C$3))&gt;90,(DAYS360(C174,$C$3))&lt;360),"SI","NO"))</f>
        <v>NO</v>
      </c>
      <c r="P174" s="19">
        <f t="shared" si="24"/>
        <v>0</v>
      </c>
      <c r="Q174" s="18" t="str">
        <f>+IF(OR($N174=Listas!$A$3,$N174=Listas!$A$4,$N174=Listas!$A$5,$N174=Listas!$A$6),"N/A",IF(AND((DAYS360(C174,$C$3))&gt;=360,(DAYS360(C174,$C$3))&lt;=1800),"SI","NO"))</f>
        <v>NO</v>
      </c>
      <c r="R174" s="19">
        <f t="shared" si="25"/>
        <v>0</v>
      </c>
      <c r="S174" s="18" t="str">
        <f>+IF(OR($N174=Listas!$A$3,$N174=Listas!$A$4,$N174=Listas!$A$5,$N174=Listas!$A$6),"N/A",IF(AND((DAYS360(C174,$C$3))&gt;1800,(DAYS360(C174,$C$3))&lt;=3600),"SI","NO"))</f>
        <v>NO</v>
      </c>
      <c r="T174" s="19">
        <f t="shared" si="26"/>
        <v>0</v>
      </c>
      <c r="U174" s="18" t="str">
        <f>+IF(OR($N174=Listas!$A$3,$N174=Listas!$A$4,$N174=Listas!$A$5,$N174=Listas!$A$6),"N/A",IF((DAYS360(C174,$C$3))&gt;3600,"SI","NO"))</f>
        <v>SI</v>
      </c>
      <c r="V174" s="20">
        <f t="shared" si="27"/>
        <v>0.21132439384930549</v>
      </c>
      <c r="W174" s="21">
        <f>+IF(OR($N174=Listas!$A$3,$N174=Listas!$A$4,$N174=Listas!$A$5,$N174=Listas!$A$6),"",P174+R174+T174+V174)</f>
        <v>0.21132439384930549</v>
      </c>
      <c r="X174" s="22"/>
      <c r="Y174" s="19">
        <f t="shared" si="28"/>
        <v>0</v>
      </c>
      <c r="Z174" s="21">
        <f>+IF(OR($N174=Listas!$A$3,$N174=Listas!$A$4,$N174=Listas!$A$5,$N174=Listas!$A$6),"",Y174)</f>
        <v>0</v>
      </c>
      <c r="AA174" s="22"/>
      <c r="AB174" s="23">
        <f>+IF(OR($N174=Listas!$A$3,$N174=Listas!$A$4,$N174=Listas!$A$5,$N174=Listas!$A$6),"",IF(AND(DAYS360(C174,$C$3)&lt;=90,AA174="NO"),0,IF(AND(DAYS360(C174,$C$3)&gt;90,AA174="NO"),$AB$7,0)))</f>
        <v>0</v>
      </c>
      <c r="AC174" s="17"/>
      <c r="AD174" s="22"/>
      <c r="AE174" s="23">
        <f>+IF(OR($N174=Listas!$A$3,$N174=Listas!$A$4,$N174=Listas!$A$5,$N174=Listas!$A$6),"",IF(AND(DAYS360(C174,$C$3)&lt;=90,AD174="SI"),0,IF(AND(DAYS360(C174,$C$3)&gt;90,AD174="SI"),$AE$7,0)))</f>
        <v>0</v>
      </c>
      <c r="AF174" s="17"/>
      <c r="AG174" s="24" t="str">
        <f t="shared" si="32"/>
        <v/>
      </c>
      <c r="AH174" s="22"/>
      <c r="AI174" s="23">
        <f>+IF(OR($N174=Listas!$A$3,$N174=Listas!$A$4,$N174=Listas!$A$5,$N174=Listas!$A$6),"",IF(AND(DAYS360(C174,$C$3)&lt;=90,AH174="SI"),0,IF(AND(DAYS360(C174,$C$3)&gt;90,AH174="SI"),$AI$7,0)))</f>
        <v>0</v>
      </c>
      <c r="AJ174" s="25">
        <f>+IF(OR($N174=Listas!$A$3,$N174=Listas!$A$4,$N174=Listas!$A$5,$N174=Listas!$A$6),"",AB174+AE174+AI174)</f>
        <v>0</v>
      </c>
      <c r="AK174" s="26" t="str">
        <f t="shared" si="33"/>
        <v/>
      </c>
      <c r="AL174" s="27" t="str">
        <f t="shared" si="34"/>
        <v/>
      </c>
      <c r="AM174" s="23">
        <f>+IF(OR($N174=Listas!$A$3,$N174=Listas!$A$4,$N174=Listas!$A$5,$N174=Listas!$A$6),"",IF(AND(DAYS360(C174,$C$3)&lt;=90,AL174="SI"),0,IF(AND(DAYS360(C174,$C$3)&gt;90,AL174="SI"),$AM$7,0)))</f>
        <v>0</v>
      </c>
      <c r="AN174" s="27" t="str">
        <f t="shared" si="35"/>
        <v/>
      </c>
      <c r="AO174" s="23">
        <f>+IF(OR($N174=Listas!$A$3,$N174=Listas!$A$4,$N174=Listas!$A$5,$N174=Listas!$A$6),"",IF(AND(DAYS360(C174,$C$3)&lt;=90,AN174="SI"),0,IF(AND(DAYS360(C174,$C$3)&gt;90,AN174="SI"),$AO$7,0)))</f>
        <v>0</v>
      </c>
      <c r="AP174" s="28">
        <f>+IF(OR($N174=Listas!$A$3,$N174=Listas!$A$4,$N174=Listas!$A$5,$N174=[1]Hoja2!$A$6),"",AM174+AO174)</f>
        <v>0</v>
      </c>
      <c r="AQ174" s="22"/>
      <c r="AR174" s="23">
        <f>+IF(OR($N174=Listas!$A$3,$N174=Listas!$A$4,$N174=Listas!$A$5,$N174=Listas!$A$6),"",IF(AND(DAYS360(C174,$C$3)&lt;=90,AQ174="SI"),0,IF(AND(DAYS360(C174,$C$3)&gt;90,AQ174="SI"),$AR$7,0)))</f>
        <v>0</v>
      </c>
      <c r="AS174" s="22"/>
      <c r="AT174" s="23">
        <f>+IF(OR($N174=Listas!$A$3,$N174=Listas!$A$4,$N174=Listas!$A$5,$N174=Listas!$A$6),"",IF(AND(DAYS360(C174,$C$3)&lt;=90,AS174="SI"),0,IF(AND(DAYS360(C174,$C$3)&gt;90,AS174="SI"),$AT$7,0)))</f>
        <v>0</v>
      </c>
      <c r="AU174" s="21">
        <f>+IF(OR($N174=Listas!$A$3,$N174=Listas!$A$4,$N174=Listas!$A$5,$N174=Listas!$A$6),"",AR174+AT174)</f>
        <v>0</v>
      </c>
      <c r="AV174" s="29">
        <f>+IF(OR($N174=Listas!$A$3,$N174=Listas!$A$4,$N174=Listas!$A$5,$N174=Listas!$A$6),"",W174+Z174+AJ174+AP174+AU174)</f>
        <v>0.21132439384930549</v>
      </c>
      <c r="AW174" s="30">
        <f>+IF(OR($N174=Listas!$A$3,$N174=Listas!$A$4,$N174=Listas!$A$5,$N174=Listas!$A$6),"",K174*(1-AV174))</f>
        <v>0</v>
      </c>
      <c r="AX174" s="30">
        <f>+IF(OR($N174=Listas!$A$3,$N174=Listas!$A$4,$N174=Listas!$A$5,$N174=Listas!$A$6),"",L174*(1-AV174))</f>
        <v>0</v>
      </c>
      <c r="AY174" s="31"/>
      <c r="AZ174" s="32"/>
      <c r="BA174" s="30">
        <f>+IF(OR($N174=Listas!$A$3,$N174=Listas!$A$4,$N174=Listas!$A$5,$N174=Listas!$A$6),"",IF(AV174=0,AW174,(-PV(AY174,AZ174,,AW174,0))))</f>
        <v>0</v>
      </c>
      <c r="BB174" s="30">
        <f>+IF(OR($N174=Listas!$A$3,$N174=Listas!$A$4,$N174=Listas!$A$5,$N174=Listas!$A$6),"",IF(AV174=0,AX174,(-PV(AY174,AZ174,,AX174,0))))</f>
        <v>0</v>
      </c>
      <c r="BC174" s="33">
        <f>++IF(OR($N174=Listas!$A$3,$N174=Listas!$A$4,$N174=Listas!$A$5,$N174=Listas!$A$6),"",K174-BA174)</f>
        <v>0</v>
      </c>
      <c r="BD174" s="33">
        <f>++IF(OR($N174=Listas!$A$3,$N174=Listas!$A$4,$N174=Listas!$A$5,$N174=Listas!$A$6),"",L174-BB174)</f>
        <v>0</v>
      </c>
    </row>
    <row r="175" spans="1:56" x14ac:dyDescent="0.25">
      <c r="A175" s="13"/>
      <c r="B175" s="14"/>
      <c r="C175" s="15"/>
      <c r="D175" s="16"/>
      <c r="E175" s="16"/>
      <c r="F175" s="17"/>
      <c r="G175" s="17"/>
      <c r="H175" s="65">
        <f t="shared" si="29"/>
        <v>0</v>
      </c>
      <c r="I175" s="17"/>
      <c r="J175" s="17"/>
      <c r="K175" s="42">
        <f t="shared" si="30"/>
        <v>0</v>
      </c>
      <c r="L175" s="42">
        <f t="shared" si="30"/>
        <v>0</v>
      </c>
      <c r="M175" s="42">
        <f t="shared" si="31"/>
        <v>0</v>
      </c>
      <c r="N175" s="13"/>
      <c r="O175" s="18" t="str">
        <f>+IF(OR($N175=Listas!$A$3,$N175=Listas!$A$4,$N175=Listas!$A$5,$N175=Listas!$A$6),"N/A",IF(AND((DAYS360(C175,$C$3))&gt;90,(DAYS360(C175,$C$3))&lt;360),"SI","NO"))</f>
        <v>NO</v>
      </c>
      <c r="P175" s="19">
        <f t="shared" si="24"/>
        <v>0</v>
      </c>
      <c r="Q175" s="18" t="str">
        <f>+IF(OR($N175=Listas!$A$3,$N175=Listas!$A$4,$N175=Listas!$A$5,$N175=Listas!$A$6),"N/A",IF(AND((DAYS360(C175,$C$3))&gt;=360,(DAYS360(C175,$C$3))&lt;=1800),"SI","NO"))</f>
        <v>NO</v>
      </c>
      <c r="R175" s="19">
        <f t="shared" si="25"/>
        <v>0</v>
      </c>
      <c r="S175" s="18" t="str">
        <f>+IF(OR($N175=Listas!$A$3,$N175=Listas!$A$4,$N175=Listas!$A$5,$N175=Listas!$A$6),"N/A",IF(AND((DAYS360(C175,$C$3))&gt;1800,(DAYS360(C175,$C$3))&lt;=3600),"SI","NO"))</f>
        <v>NO</v>
      </c>
      <c r="T175" s="19">
        <f t="shared" si="26"/>
        <v>0</v>
      </c>
      <c r="U175" s="18" t="str">
        <f>+IF(OR($N175=Listas!$A$3,$N175=Listas!$A$4,$N175=Listas!$A$5,$N175=Listas!$A$6),"N/A",IF((DAYS360(C175,$C$3))&gt;3600,"SI","NO"))</f>
        <v>SI</v>
      </c>
      <c r="V175" s="20">
        <f t="shared" si="27"/>
        <v>0.21132439384930549</v>
      </c>
      <c r="W175" s="21">
        <f>+IF(OR($N175=Listas!$A$3,$N175=Listas!$A$4,$N175=Listas!$A$5,$N175=Listas!$A$6),"",P175+R175+T175+V175)</f>
        <v>0.21132439384930549</v>
      </c>
      <c r="X175" s="22"/>
      <c r="Y175" s="19">
        <f t="shared" si="28"/>
        <v>0</v>
      </c>
      <c r="Z175" s="21">
        <f>+IF(OR($N175=Listas!$A$3,$N175=Listas!$A$4,$N175=Listas!$A$5,$N175=Listas!$A$6),"",Y175)</f>
        <v>0</v>
      </c>
      <c r="AA175" s="22"/>
      <c r="AB175" s="23">
        <f>+IF(OR($N175=Listas!$A$3,$N175=Listas!$A$4,$N175=Listas!$A$5,$N175=Listas!$A$6),"",IF(AND(DAYS360(C175,$C$3)&lt;=90,AA175="NO"),0,IF(AND(DAYS360(C175,$C$3)&gt;90,AA175="NO"),$AB$7,0)))</f>
        <v>0</v>
      </c>
      <c r="AC175" s="17"/>
      <c r="AD175" s="22"/>
      <c r="AE175" s="23">
        <f>+IF(OR($N175=Listas!$A$3,$N175=Listas!$A$4,$N175=Listas!$A$5,$N175=Listas!$A$6),"",IF(AND(DAYS360(C175,$C$3)&lt;=90,AD175="SI"),0,IF(AND(DAYS360(C175,$C$3)&gt;90,AD175="SI"),$AE$7,0)))</f>
        <v>0</v>
      </c>
      <c r="AF175" s="17"/>
      <c r="AG175" s="24" t="str">
        <f t="shared" si="32"/>
        <v/>
      </c>
      <c r="AH175" s="22"/>
      <c r="AI175" s="23">
        <f>+IF(OR($N175=Listas!$A$3,$N175=Listas!$A$4,$N175=Listas!$A$5,$N175=Listas!$A$6),"",IF(AND(DAYS360(C175,$C$3)&lt;=90,AH175="SI"),0,IF(AND(DAYS360(C175,$C$3)&gt;90,AH175="SI"),$AI$7,0)))</f>
        <v>0</v>
      </c>
      <c r="AJ175" s="25">
        <f>+IF(OR($N175=Listas!$A$3,$N175=Listas!$A$4,$N175=Listas!$A$5,$N175=Listas!$A$6),"",AB175+AE175+AI175)</f>
        <v>0</v>
      </c>
      <c r="AK175" s="26" t="str">
        <f t="shared" si="33"/>
        <v/>
      </c>
      <c r="AL175" s="27" t="str">
        <f t="shared" si="34"/>
        <v/>
      </c>
      <c r="AM175" s="23">
        <f>+IF(OR($N175=Listas!$A$3,$N175=Listas!$A$4,$N175=Listas!$A$5,$N175=Listas!$A$6),"",IF(AND(DAYS360(C175,$C$3)&lt;=90,AL175="SI"),0,IF(AND(DAYS360(C175,$C$3)&gt;90,AL175="SI"),$AM$7,0)))</f>
        <v>0</v>
      </c>
      <c r="AN175" s="27" t="str">
        <f t="shared" si="35"/>
        <v/>
      </c>
      <c r="AO175" s="23">
        <f>+IF(OR($N175=Listas!$A$3,$N175=Listas!$A$4,$N175=Listas!$A$5,$N175=Listas!$A$6),"",IF(AND(DAYS360(C175,$C$3)&lt;=90,AN175="SI"),0,IF(AND(DAYS360(C175,$C$3)&gt;90,AN175="SI"),$AO$7,0)))</f>
        <v>0</v>
      </c>
      <c r="AP175" s="28">
        <f>+IF(OR($N175=Listas!$A$3,$N175=Listas!$A$4,$N175=Listas!$A$5,$N175=[1]Hoja2!$A$6),"",AM175+AO175)</f>
        <v>0</v>
      </c>
      <c r="AQ175" s="22"/>
      <c r="AR175" s="23">
        <f>+IF(OR($N175=Listas!$A$3,$N175=Listas!$A$4,$N175=Listas!$A$5,$N175=Listas!$A$6),"",IF(AND(DAYS360(C175,$C$3)&lt;=90,AQ175="SI"),0,IF(AND(DAYS360(C175,$C$3)&gt;90,AQ175="SI"),$AR$7,0)))</f>
        <v>0</v>
      </c>
      <c r="AS175" s="22"/>
      <c r="AT175" s="23">
        <f>+IF(OR($N175=Listas!$A$3,$N175=Listas!$A$4,$N175=Listas!$A$5,$N175=Listas!$A$6),"",IF(AND(DAYS360(C175,$C$3)&lt;=90,AS175="SI"),0,IF(AND(DAYS360(C175,$C$3)&gt;90,AS175="SI"),$AT$7,0)))</f>
        <v>0</v>
      </c>
      <c r="AU175" s="21">
        <f>+IF(OR($N175=Listas!$A$3,$N175=Listas!$A$4,$N175=Listas!$A$5,$N175=Listas!$A$6),"",AR175+AT175)</f>
        <v>0</v>
      </c>
      <c r="AV175" s="29">
        <f>+IF(OR($N175=Listas!$A$3,$N175=Listas!$A$4,$N175=Listas!$A$5,$N175=Listas!$A$6),"",W175+Z175+AJ175+AP175+AU175)</f>
        <v>0.21132439384930549</v>
      </c>
      <c r="AW175" s="30">
        <f>+IF(OR($N175=Listas!$A$3,$N175=Listas!$A$4,$N175=Listas!$A$5,$N175=Listas!$A$6),"",K175*(1-AV175))</f>
        <v>0</v>
      </c>
      <c r="AX175" s="30">
        <f>+IF(OR($N175=Listas!$A$3,$N175=Listas!$A$4,$N175=Listas!$A$5,$N175=Listas!$A$6),"",L175*(1-AV175))</f>
        <v>0</v>
      </c>
      <c r="AY175" s="31"/>
      <c r="AZ175" s="32"/>
      <c r="BA175" s="30">
        <f>+IF(OR($N175=Listas!$A$3,$N175=Listas!$A$4,$N175=Listas!$A$5,$N175=Listas!$A$6),"",IF(AV175=0,AW175,(-PV(AY175,AZ175,,AW175,0))))</f>
        <v>0</v>
      </c>
      <c r="BB175" s="30">
        <f>+IF(OR($N175=Listas!$A$3,$N175=Listas!$A$4,$N175=Listas!$A$5,$N175=Listas!$A$6),"",IF(AV175=0,AX175,(-PV(AY175,AZ175,,AX175,0))))</f>
        <v>0</v>
      </c>
      <c r="BC175" s="33">
        <f>++IF(OR($N175=Listas!$A$3,$N175=Listas!$A$4,$N175=Listas!$A$5,$N175=Listas!$A$6),"",K175-BA175)</f>
        <v>0</v>
      </c>
      <c r="BD175" s="33">
        <f>++IF(OR($N175=Listas!$A$3,$N175=Listas!$A$4,$N175=Listas!$A$5,$N175=Listas!$A$6),"",L175-BB175)</f>
        <v>0</v>
      </c>
    </row>
    <row r="176" spans="1:56" x14ac:dyDescent="0.25">
      <c r="A176" s="13"/>
      <c r="B176" s="14"/>
      <c r="C176" s="15"/>
      <c r="D176" s="16"/>
      <c r="E176" s="16"/>
      <c r="F176" s="17"/>
      <c r="G176" s="17"/>
      <c r="H176" s="65">
        <f t="shared" si="29"/>
        <v>0</v>
      </c>
      <c r="I176" s="17"/>
      <c r="J176" s="17"/>
      <c r="K176" s="42">
        <f t="shared" si="30"/>
        <v>0</v>
      </c>
      <c r="L176" s="42">
        <f t="shared" si="30"/>
        <v>0</v>
      </c>
      <c r="M176" s="42">
        <f t="shared" si="31"/>
        <v>0</v>
      </c>
      <c r="N176" s="13"/>
      <c r="O176" s="18" t="str">
        <f>+IF(OR($N176=Listas!$A$3,$N176=Listas!$A$4,$N176=Listas!$A$5,$N176=Listas!$A$6),"N/A",IF(AND((DAYS360(C176,$C$3))&gt;90,(DAYS360(C176,$C$3))&lt;360),"SI","NO"))</f>
        <v>NO</v>
      </c>
      <c r="P176" s="19">
        <f t="shared" si="24"/>
        <v>0</v>
      </c>
      <c r="Q176" s="18" t="str">
        <f>+IF(OR($N176=Listas!$A$3,$N176=Listas!$A$4,$N176=Listas!$A$5,$N176=Listas!$A$6),"N/A",IF(AND((DAYS360(C176,$C$3))&gt;=360,(DAYS360(C176,$C$3))&lt;=1800),"SI","NO"))</f>
        <v>NO</v>
      </c>
      <c r="R176" s="19">
        <f t="shared" si="25"/>
        <v>0</v>
      </c>
      <c r="S176" s="18" t="str">
        <f>+IF(OR($N176=Listas!$A$3,$N176=Listas!$A$4,$N176=Listas!$A$5,$N176=Listas!$A$6),"N/A",IF(AND((DAYS360(C176,$C$3))&gt;1800,(DAYS360(C176,$C$3))&lt;=3600),"SI","NO"))</f>
        <v>NO</v>
      </c>
      <c r="T176" s="19">
        <f t="shared" si="26"/>
        <v>0</v>
      </c>
      <c r="U176" s="18" t="str">
        <f>+IF(OR($N176=Listas!$A$3,$N176=Listas!$A$4,$N176=Listas!$A$5,$N176=Listas!$A$6),"N/A",IF((DAYS360(C176,$C$3))&gt;3600,"SI","NO"))</f>
        <v>SI</v>
      </c>
      <c r="V176" s="20">
        <f t="shared" si="27"/>
        <v>0.21132439384930549</v>
      </c>
      <c r="W176" s="21">
        <f>+IF(OR($N176=Listas!$A$3,$N176=Listas!$A$4,$N176=Listas!$A$5,$N176=Listas!$A$6),"",P176+R176+T176+V176)</f>
        <v>0.21132439384930549</v>
      </c>
      <c r="X176" s="22"/>
      <c r="Y176" s="19">
        <f t="shared" si="28"/>
        <v>0</v>
      </c>
      <c r="Z176" s="21">
        <f>+IF(OR($N176=Listas!$A$3,$N176=Listas!$A$4,$N176=Listas!$A$5,$N176=Listas!$A$6),"",Y176)</f>
        <v>0</v>
      </c>
      <c r="AA176" s="22"/>
      <c r="AB176" s="23">
        <f>+IF(OR($N176=Listas!$A$3,$N176=Listas!$A$4,$N176=Listas!$A$5,$N176=Listas!$A$6),"",IF(AND(DAYS360(C176,$C$3)&lt;=90,AA176="NO"),0,IF(AND(DAYS360(C176,$C$3)&gt;90,AA176="NO"),$AB$7,0)))</f>
        <v>0</v>
      </c>
      <c r="AC176" s="17"/>
      <c r="AD176" s="22"/>
      <c r="AE176" s="23">
        <f>+IF(OR($N176=Listas!$A$3,$N176=Listas!$A$4,$N176=Listas!$A$5,$N176=Listas!$A$6),"",IF(AND(DAYS360(C176,$C$3)&lt;=90,AD176="SI"),0,IF(AND(DAYS360(C176,$C$3)&gt;90,AD176="SI"),$AE$7,0)))</f>
        <v>0</v>
      </c>
      <c r="AF176" s="17"/>
      <c r="AG176" s="24" t="str">
        <f t="shared" si="32"/>
        <v/>
      </c>
      <c r="AH176" s="22"/>
      <c r="AI176" s="23">
        <f>+IF(OR($N176=Listas!$A$3,$N176=Listas!$A$4,$N176=Listas!$A$5,$N176=Listas!$A$6),"",IF(AND(DAYS360(C176,$C$3)&lt;=90,AH176="SI"),0,IF(AND(DAYS360(C176,$C$3)&gt;90,AH176="SI"),$AI$7,0)))</f>
        <v>0</v>
      </c>
      <c r="AJ176" s="25">
        <f>+IF(OR($N176=Listas!$A$3,$N176=Listas!$A$4,$N176=Listas!$A$5,$N176=Listas!$A$6),"",AB176+AE176+AI176)</f>
        <v>0</v>
      </c>
      <c r="AK176" s="26" t="str">
        <f t="shared" si="33"/>
        <v/>
      </c>
      <c r="AL176" s="27" t="str">
        <f t="shared" si="34"/>
        <v/>
      </c>
      <c r="AM176" s="23">
        <f>+IF(OR($N176=Listas!$A$3,$N176=Listas!$A$4,$N176=Listas!$A$5,$N176=Listas!$A$6),"",IF(AND(DAYS360(C176,$C$3)&lt;=90,AL176="SI"),0,IF(AND(DAYS360(C176,$C$3)&gt;90,AL176="SI"),$AM$7,0)))</f>
        <v>0</v>
      </c>
      <c r="AN176" s="27" t="str">
        <f t="shared" si="35"/>
        <v/>
      </c>
      <c r="AO176" s="23">
        <f>+IF(OR($N176=Listas!$A$3,$N176=Listas!$A$4,$N176=Listas!$A$5,$N176=Listas!$A$6),"",IF(AND(DAYS360(C176,$C$3)&lt;=90,AN176="SI"),0,IF(AND(DAYS360(C176,$C$3)&gt;90,AN176="SI"),$AO$7,0)))</f>
        <v>0</v>
      </c>
      <c r="AP176" s="28">
        <f>+IF(OR($N176=Listas!$A$3,$N176=Listas!$A$4,$N176=Listas!$A$5,$N176=[1]Hoja2!$A$6),"",AM176+AO176)</f>
        <v>0</v>
      </c>
      <c r="AQ176" s="22"/>
      <c r="AR176" s="23">
        <f>+IF(OR($N176=Listas!$A$3,$N176=Listas!$A$4,$N176=Listas!$A$5,$N176=Listas!$A$6),"",IF(AND(DAYS360(C176,$C$3)&lt;=90,AQ176="SI"),0,IF(AND(DAYS360(C176,$C$3)&gt;90,AQ176="SI"),$AR$7,0)))</f>
        <v>0</v>
      </c>
      <c r="AS176" s="22"/>
      <c r="AT176" s="23">
        <f>+IF(OR($N176=Listas!$A$3,$N176=Listas!$A$4,$N176=Listas!$A$5,$N176=Listas!$A$6),"",IF(AND(DAYS360(C176,$C$3)&lt;=90,AS176="SI"),0,IF(AND(DAYS360(C176,$C$3)&gt;90,AS176="SI"),$AT$7,0)))</f>
        <v>0</v>
      </c>
      <c r="AU176" s="21">
        <f>+IF(OR($N176=Listas!$A$3,$N176=Listas!$A$4,$N176=Listas!$A$5,$N176=Listas!$A$6),"",AR176+AT176)</f>
        <v>0</v>
      </c>
      <c r="AV176" s="29">
        <f>+IF(OR($N176=Listas!$A$3,$N176=Listas!$A$4,$N176=Listas!$A$5,$N176=Listas!$A$6),"",W176+Z176+AJ176+AP176+AU176)</f>
        <v>0.21132439384930549</v>
      </c>
      <c r="AW176" s="30">
        <f>+IF(OR($N176=Listas!$A$3,$N176=Listas!$A$4,$N176=Listas!$A$5,$N176=Listas!$A$6),"",K176*(1-AV176))</f>
        <v>0</v>
      </c>
      <c r="AX176" s="30">
        <f>+IF(OR($N176=Listas!$A$3,$N176=Listas!$A$4,$N176=Listas!$A$5,$N176=Listas!$A$6),"",L176*(1-AV176))</f>
        <v>0</v>
      </c>
      <c r="AY176" s="31"/>
      <c r="AZ176" s="32"/>
      <c r="BA176" s="30">
        <f>+IF(OR($N176=Listas!$A$3,$N176=Listas!$A$4,$N176=Listas!$A$5,$N176=Listas!$A$6),"",IF(AV176=0,AW176,(-PV(AY176,AZ176,,AW176,0))))</f>
        <v>0</v>
      </c>
      <c r="BB176" s="30">
        <f>+IF(OR($N176=Listas!$A$3,$N176=Listas!$A$4,$N176=Listas!$A$5,$N176=Listas!$A$6),"",IF(AV176=0,AX176,(-PV(AY176,AZ176,,AX176,0))))</f>
        <v>0</v>
      </c>
      <c r="BC176" s="33">
        <f>++IF(OR($N176=Listas!$A$3,$N176=Listas!$A$4,$N176=Listas!$A$5,$N176=Listas!$A$6),"",K176-BA176)</f>
        <v>0</v>
      </c>
      <c r="BD176" s="33">
        <f>++IF(OR($N176=Listas!$A$3,$N176=Listas!$A$4,$N176=Listas!$A$5,$N176=Listas!$A$6),"",L176-BB176)</f>
        <v>0</v>
      </c>
    </row>
    <row r="177" spans="1:56" x14ac:dyDescent="0.25">
      <c r="A177" s="13"/>
      <c r="B177" s="14"/>
      <c r="C177" s="15"/>
      <c r="D177" s="16"/>
      <c r="E177" s="16"/>
      <c r="F177" s="17"/>
      <c r="G177" s="17"/>
      <c r="H177" s="65">
        <f t="shared" si="29"/>
        <v>0</v>
      </c>
      <c r="I177" s="17"/>
      <c r="J177" s="17"/>
      <c r="K177" s="42">
        <f t="shared" si="30"/>
        <v>0</v>
      </c>
      <c r="L177" s="42">
        <f t="shared" si="30"/>
        <v>0</v>
      </c>
      <c r="M177" s="42">
        <f t="shared" si="31"/>
        <v>0</v>
      </c>
      <c r="N177" s="13"/>
      <c r="O177" s="18" t="str">
        <f>+IF(OR($N177=Listas!$A$3,$N177=Listas!$A$4,$N177=Listas!$A$5,$N177=Listas!$A$6),"N/A",IF(AND((DAYS360(C177,$C$3))&gt;90,(DAYS360(C177,$C$3))&lt;360),"SI","NO"))</f>
        <v>NO</v>
      </c>
      <c r="P177" s="19">
        <f t="shared" si="24"/>
        <v>0</v>
      </c>
      <c r="Q177" s="18" t="str">
        <f>+IF(OR($N177=Listas!$A$3,$N177=Listas!$A$4,$N177=Listas!$A$5,$N177=Listas!$A$6),"N/A",IF(AND((DAYS360(C177,$C$3))&gt;=360,(DAYS360(C177,$C$3))&lt;=1800),"SI","NO"))</f>
        <v>NO</v>
      </c>
      <c r="R177" s="19">
        <f t="shared" si="25"/>
        <v>0</v>
      </c>
      <c r="S177" s="18" t="str">
        <f>+IF(OR($N177=Listas!$A$3,$N177=Listas!$A$4,$N177=Listas!$A$5,$N177=Listas!$A$6),"N/A",IF(AND((DAYS360(C177,$C$3))&gt;1800,(DAYS360(C177,$C$3))&lt;=3600),"SI","NO"))</f>
        <v>NO</v>
      </c>
      <c r="T177" s="19">
        <f t="shared" si="26"/>
        <v>0</v>
      </c>
      <c r="U177" s="18" t="str">
        <f>+IF(OR($N177=Listas!$A$3,$N177=Listas!$A$4,$N177=Listas!$A$5,$N177=Listas!$A$6),"N/A",IF((DAYS360(C177,$C$3))&gt;3600,"SI","NO"))</f>
        <v>SI</v>
      </c>
      <c r="V177" s="20">
        <f t="shared" si="27"/>
        <v>0.21132439384930549</v>
      </c>
      <c r="W177" s="21">
        <f>+IF(OR($N177=Listas!$A$3,$N177=Listas!$A$4,$N177=Listas!$A$5,$N177=Listas!$A$6),"",P177+R177+T177+V177)</f>
        <v>0.21132439384930549</v>
      </c>
      <c r="X177" s="22"/>
      <c r="Y177" s="19">
        <f t="shared" si="28"/>
        <v>0</v>
      </c>
      <c r="Z177" s="21">
        <f>+IF(OR($N177=Listas!$A$3,$N177=Listas!$A$4,$N177=Listas!$A$5,$N177=Listas!$A$6),"",Y177)</f>
        <v>0</v>
      </c>
      <c r="AA177" s="22"/>
      <c r="AB177" s="23">
        <f>+IF(OR($N177=Listas!$A$3,$N177=Listas!$A$4,$N177=Listas!$A$5,$N177=Listas!$A$6),"",IF(AND(DAYS360(C177,$C$3)&lt;=90,AA177="NO"),0,IF(AND(DAYS360(C177,$C$3)&gt;90,AA177="NO"),$AB$7,0)))</f>
        <v>0</v>
      </c>
      <c r="AC177" s="17"/>
      <c r="AD177" s="22"/>
      <c r="AE177" s="23">
        <f>+IF(OR($N177=Listas!$A$3,$N177=Listas!$A$4,$N177=Listas!$A$5,$N177=Listas!$A$6),"",IF(AND(DAYS360(C177,$C$3)&lt;=90,AD177="SI"),0,IF(AND(DAYS360(C177,$C$3)&gt;90,AD177="SI"),$AE$7,0)))</f>
        <v>0</v>
      </c>
      <c r="AF177" s="17"/>
      <c r="AG177" s="24" t="str">
        <f t="shared" si="32"/>
        <v/>
      </c>
      <c r="AH177" s="22"/>
      <c r="AI177" s="23">
        <f>+IF(OR($N177=Listas!$A$3,$N177=Listas!$A$4,$N177=Listas!$A$5,$N177=Listas!$A$6),"",IF(AND(DAYS360(C177,$C$3)&lt;=90,AH177="SI"),0,IF(AND(DAYS360(C177,$C$3)&gt;90,AH177="SI"),$AI$7,0)))</f>
        <v>0</v>
      </c>
      <c r="AJ177" s="25">
        <f>+IF(OR($N177=Listas!$A$3,$N177=Listas!$A$4,$N177=Listas!$A$5,$N177=Listas!$A$6),"",AB177+AE177+AI177)</f>
        <v>0</v>
      </c>
      <c r="AK177" s="26" t="str">
        <f t="shared" si="33"/>
        <v/>
      </c>
      <c r="AL177" s="27" t="str">
        <f t="shared" si="34"/>
        <v/>
      </c>
      <c r="AM177" s="23">
        <f>+IF(OR($N177=Listas!$A$3,$N177=Listas!$A$4,$N177=Listas!$A$5,$N177=Listas!$A$6),"",IF(AND(DAYS360(C177,$C$3)&lt;=90,AL177="SI"),0,IF(AND(DAYS360(C177,$C$3)&gt;90,AL177="SI"),$AM$7,0)))</f>
        <v>0</v>
      </c>
      <c r="AN177" s="27" t="str">
        <f t="shared" si="35"/>
        <v/>
      </c>
      <c r="AO177" s="23">
        <f>+IF(OR($N177=Listas!$A$3,$N177=Listas!$A$4,$N177=Listas!$A$5,$N177=Listas!$A$6),"",IF(AND(DAYS360(C177,$C$3)&lt;=90,AN177="SI"),0,IF(AND(DAYS360(C177,$C$3)&gt;90,AN177="SI"),$AO$7,0)))</f>
        <v>0</v>
      </c>
      <c r="AP177" s="28">
        <f>+IF(OR($N177=Listas!$A$3,$N177=Listas!$A$4,$N177=Listas!$A$5,$N177=[1]Hoja2!$A$6),"",AM177+AO177)</f>
        <v>0</v>
      </c>
      <c r="AQ177" s="22"/>
      <c r="AR177" s="23">
        <f>+IF(OR($N177=Listas!$A$3,$N177=Listas!$A$4,$N177=Listas!$A$5,$N177=Listas!$A$6),"",IF(AND(DAYS360(C177,$C$3)&lt;=90,AQ177="SI"),0,IF(AND(DAYS360(C177,$C$3)&gt;90,AQ177="SI"),$AR$7,0)))</f>
        <v>0</v>
      </c>
      <c r="AS177" s="22"/>
      <c r="AT177" s="23">
        <f>+IF(OR($N177=Listas!$A$3,$N177=Listas!$A$4,$N177=Listas!$A$5,$N177=Listas!$A$6),"",IF(AND(DAYS360(C177,$C$3)&lt;=90,AS177="SI"),0,IF(AND(DAYS360(C177,$C$3)&gt;90,AS177="SI"),$AT$7,0)))</f>
        <v>0</v>
      </c>
      <c r="AU177" s="21">
        <f>+IF(OR($N177=Listas!$A$3,$N177=Listas!$A$4,$N177=Listas!$A$5,$N177=Listas!$A$6),"",AR177+AT177)</f>
        <v>0</v>
      </c>
      <c r="AV177" s="29">
        <f>+IF(OR($N177=Listas!$A$3,$N177=Listas!$A$4,$N177=Listas!$A$5,$N177=Listas!$A$6),"",W177+Z177+AJ177+AP177+AU177)</f>
        <v>0.21132439384930549</v>
      </c>
      <c r="AW177" s="30">
        <f>+IF(OR($N177=Listas!$A$3,$N177=Listas!$A$4,$N177=Listas!$A$5,$N177=Listas!$A$6),"",K177*(1-AV177))</f>
        <v>0</v>
      </c>
      <c r="AX177" s="30">
        <f>+IF(OR($N177=Listas!$A$3,$N177=Listas!$A$4,$N177=Listas!$A$5,$N177=Listas!$A$6),"",L177*(1-AV177))</f>
        <v>0</v>
      </c>
      <c r="AY177" s="31"/>
      <c r="AZ177" s="32"/>
      <c r="BA177" s="30">
        <f>+IF(OR($N177=Listas!$A$3,$N177=Listas!$A$4,$N177=Listas!$A$5,$N177=Listas!$A$6),"",IF(AV177=0,AW177,(-PV(AY177,AZ177,,AW177,0))))</f>
        <v>0</v>
      </c>
      <c r="BB177" s="30">
        <f>+IF(OR($N177=Listas!$A$3,$N177=Listas!$A$4,$N177=Listas!$A$5,$N177=Listas!$A$6),"",IF(AV177=0,AX177,(-PV(AY177,AZ177,,AX177,0))))</f>
        <v>0</v>
      </c>
      <c r="BC177" s="33">
        <f>++IF(OR($N177=Listas!$A$3,$N177=Listas!$A$4,$N177=Listas!$A$5,$N177=Listas!$A$6),"",K177-BA177)</f>
        <v>0</v>
      </c>
      <c r="BD177" s="33">
        <f>++IF(OR($N177=Listas!$A$3,$N177=Listas!$A$4,$N177=Listas!$A$5,$N177=Listas!$A$6),"",L177-BB177)</f>
        <v>0</v>
      </c>
    </row>
    <row r="178" spans="1:56" x14ac:dyDescent="0.25">
      <c r="A178" s="13"/>
      <c r="B178" s="14"/>
      <c r="C178" s="15"/>
      <c r="D178" s="16"/>
      <c r="E178" s="16"/>
      <c r="F178" s="17"/>
      <c r="G178" s="17"/>
      <c r="H178" s="65">
        <f t="shared" si="29"/>
        <v>0</v>
      </c>
      <c r="I178" s="17"/>
      <c r="J178" s="17"/>
      <c r="K178" s="42">
        <f t="shared" si="30"/>
        <v>0</v>
      </c>
      <c r="L178" s="42">
        <f t="shared" si="30"/>
        <v>0</v>
      </c>
      <c r="M178" s="42">
        <f t="shared" si="31"/>
        <v>0</v>
      </c>
      <c r="N178" s="13"/>
      <c r="O178" s="18" t="str">
        <f>+IF(OR($N178=Listas!$A$3,$N178=Listas!$A$4,$N178=Listas!$A$5,$N178=Listas!$A$6),"N/A",IF(AND((DAYS360(C178,$C$3))&gt;90,(DAYS360(C178,$C$3))&lt;360),"SI","NO"))</f>
        <v>NO</v>
      </c>
      <c r="P178" s="19">
        <f t="shared" si="24"/>
        <v>0</v>
      </c>
      <c r="Q178" s="18" t="str">
        <f>+IF(OR($N178=Listas!$A$3,$N178=Listas!$A$4,$N178=Listas!$A$5,$N178=Listas!$A$6),"N/A",IF(AND((DAYS360(C178,$C$3))&gt;=360,(DAYS360(C178,$C$3))&lt;=1800),"SI","NO"))</f>
        <v>NO</v>
      </c>
      <c r="R178" s="19">
        <f t="shared" si="25"/>
        <v>0</v>
      </c>
      <c r="S178" s="18" t="str">
        <f>+IF(OR($N178=Listas!$A$3,$N178=Listas!$A$4,$N178=Listas!$A$5,$N178=Listas!$A$6),"N/A",IF(AND((DAYS360(C178,$C$3))&gt;1800,(DAYS360(C178,$C$3))&lt;=3600),"SI","NO"))</f>
        <v>NO</v>
      </c>
      <c r="T178" s="19">
        <f t="shared" si="26"/>
        <v>0</v>
      </c>
      <c r="U178" s="18" t="str">
        <f>+IF(OR($N178=Listas!$A$3,$N178=Listas!$A$4,$N178=Listas!$A$5,$N178=Listas!$A$6),"N/A",IF((DAYS360(C178,$C$3))&gt;3600,"SI","NO"))</f>
        <v>SI</v>
      </c>
      <c r="V178" s="20">
        <f t="shared" si="27"/>
        <v>0.21132439384930549</v>
      </c>
      <c r="W178" s="21">
        <f>+IF(OR($N178=Listas!$A$3,$N178=Listas!$A$4,$N178=Listas!$A$5,$N178=Listas!$A$6),"",P178+R178+T178+V178)</f>
        <v>0.21132439384930549</v>
      </c>
      <c r="X178" s="22"/>
      <c r="Y178" s="19">
        <f t="shared" si="28"/>
        <v>0</v>
      </c>
      <c r="Z178" s="21">
        <f>+IF(OR($N178=Listas!$A$3,$N178=Listas!$A$4,$N178=Listas!$A$5,$N178=Listas!$A$6),"",Y178)</f>
        <v>0</v>
      </c>
      <c r="AA178" s="22"/>
      <c r="AB178" s="23">
        <f>+IF(OR($N178=Listas!$A$3,$N178=Listas!$A$4,$N178=Listas!$A$5,$N178=Listas!$A$6),"",IF(AND(DAYS360(C178,$C$3)&lt;=90,AA178="NO"),0,IF(AND(DAYS360(C178,$C$3)&gt;90,AA178="NO"),$AB$7,0)))</f>
        <v>0</v>
      </c>
      <c r="AC178" s="17"/>
      <c r="AD178" s="22"/>
      <c r="AE178" s="23">
        <f>+IF(OR($N178=Listas!$A$3,$N178=Listas!$A$4,$N178=Listas!$A$5,$N178=Listas!$A$6),"",IF(AND(DAYS360(C178,$C$3)&lt;=90,AD178="SI"),0,IF(AND(DAYS360(C178,$C$3)&gt;90,AD178="SI"),$AE$7,0)))</f>
        <v>0</v>
      </c>
      <c r="AF178" s="17"/>
      <c r="AG178" s="24" t="str">
        <f t="shared" si="32"/>
        <v/>
      </c>
      <c r="AH178" s="22"/>
      <c r="AI178" s="23">
        <f>+IF(OR($N178=Listas!$A$3,$N178=Listas!$A$4,$N178=Listas!$A$5,$N178=Listas!$A$6),"",IF(AND(DAYS360(C178,$C$3)&lt;=90,AH178="SI"),0,IF(AND(DAYS360(C178,$C$3)&gt;90,AH178="SI"),$AI$7,0)))</f>
        <v>0</v>
      </c>
      <c r="AJ178" s="25">
        <f>+IF(OR($N178=Listas!$A$3,$N178=Listas!$A$4,$N178=Listas!$A$5,$N178=Listas!$A$6),"",AB178+AE178+AI178)</f>
        <v>0</v>
      </c>
      <c r="AK178" s="26" t="str">
        <f t="shared" si="33"/>
        <v/>
      </c>
      <c r="AL178" s="27" t="str">
        <f t="shared" si="34"/>
        <v/>
      </c>
      <c r="AM178" s="23">
        <f>+IF(OR($N178=Listas!$A$3,$N178=Listas!$A$4,$N178=Listas!$A$5,$N178=Listas!$A$6),"",IF(AND(DAYS360(C178,$C$3)&lt;=90,AL178="SI"),0,IF(AND(DAYS360(C178,$C$3)&gt;90,AL178="SI"),$AM$7,0)))</f>
        <v>0</v>
      </c>
      <c r="AN178" s="27" t="str">
        <f t="shared" si="35"/>
        <v/>
      </c>
      <c r="AO178" s="23">
        <f>+IF(OR($N178=Listas!$A$3,$N178=Listas!$A$4,$N178=Listas!$A$5,$N178=Listas!$A$6),"",IF(AND(DAYS360(C178,$C$3)&lt;=90,AN178="SI"),0,IF(AND(DAYS360(C178,$C$3)&gt;90,AN178="SI"),$AO$7,0)))</f>
        <v>0</v>
      </c>
      <c r="AP178" s="28">
        <f>+IF(OR($N178=Listas!$A$3,$N178=Listas!$A$4,$N178=Listas!$A$5,$N178=[1]Hoja2!$A$6),"",AM178+AO178)</f>
        <v>0</v>
      </c>
      <c r="AQ178" s="22"/>
      <c r="AR178" s="23">
        <f>+IF(OR($N178=Listas!$A$3,$N178=Listas!$A$4,$N178=Listas!$A$5,$N178=Listas!$A$6),"",IF(AND(DAYS360(C178,$C$3)&lt;=90,AQ178="SI"),0,IF(AND(DAYS360(C178,$C$3)&gt;90,AQ178="SI"),$AR$7,0)))</f>
        <v>0</v>
      </c>
      <c r="AS178" s="22"/>
      <c r="AT178" s="23">
        <f>+IF(OR($N178=Listas!$A$3,$N178=Listas!$A$4,$N178=Listas!$A$5,$N178=Listas!$A$6),"",IF(AND(DAYS360(C178,$C$3)&lt;=90,AS178="SI"),0,IF(AND(DAYS360(C178,$C$3)&gt;90,AS178="SI"),$AT$7,0)))</f>
        <v>0</v>
      </c>
      <c r="AU178" s="21">
        <f>+IF(OR($N178=Listas!$A$3,$N178=Listas!$A$4,$N178=Listas!$A$5,$N178=Listas!$A$6),"",AR178+AT178)</f>
        <v>0</v>
      </c>
      <c r="AV178" s="29">
        <f>+IF(OR($N178=Listas!$A$3,$N178=Listas!$A$4,$N178=Listas!$A$5,$N178=Listas!$A$6),"",W178+Z178+AJ178+AP178+AU178)</f>
        <v>0.21132439384930549</v>
      </c>
      <c r="AW178" s="30">
        <f>+IF(OR($N178=Listas!$A$3,$N178=Listas!$A$4,$N178=Listas!$A$5,$N178=Listas!$A$6),"",K178*(1-AV178))</f>
        <v>0</v>
      </c>
      <c r="AX178" s="30">
        <f>+IF(OR($N178=Listas!$A$3,$N178=Listas!$A$4,$N178=Listas!$A$5,$N178=Listas!$A$6),"",L178*(1-AV178))</f>
        <v>0</v>
      </c>
      <c r="AY178" s="31"/>
      <c r="AZ178" s="32"/>
      <c r="BA178" s="30">
        <f>+IF(OR($N178=Listas!$A$3,$N178=Listas!$A$4,$N178=Listas!$A$5,$N178=Listas!$A$6),"",IF(AV178=0,AW178,(-PV(AY178,AZ178,,AW178,0))))</f>
        <v>0</v>
      </c>
      <c r="BB178" s="30">
        <f>+IF(OR($N178=Listas!$A$3,$N178=Listas!$A$4,$N178=Listas!$A$5,$N178=Listas!$A$6),"",IF(AV178=0,AX178,(-PV(AY178,AZ178,,AX178,0))))</f>
        <v>0</v>
      </c>
      <c r="BC178" s="33">
        <f>++IF(OR($N178=Listas!$A$3,$N178=Listas!$A$4,$N178=Listas!$A$5,$N178=Listas!$A$6),"",K178-BA178)</f>
        <v>0</v>
      </c>
      <c r="BD178" s="33">
        <f>++IF(OR($N178=Listas!$A$3,$N178=Listas!$A$4,$N178=Listas!$A$5,$N178=Listas!$A$6),"",L178-BB178)</f>
        <v>0</v>
      </c>
    </row>
    <row r="179" spans="1:56" x14ac:dyDescent="0.25">
      <c r="A179" s="13"/>
      <c r="B179" s="14"/>
      <c r="C179" s="15"/>
      <c r="D179" s="16"/>
      <c r="E179" s="16"/>
      <c r="F179" s="17"/>
      <c r="G179" s="17"/>
      <c r="H179" s="65">
        <f t="shared" si="29"/>
        <v>0</v>
      </c>
      <c r="I179" s="17"/>
      <c r="J179" s="17"/>
      <c r="K179" s="42">
        <f t="shared" si="30"/>
        <v>0</v>
      </c>
      <c r="L179" s="42">
        <f t="shared" si="30"/>
        <v>0</v>
      </c>
      <c r="M179" s="42">
        <f t="shared" si="31"/>
        <v>0</v>
      </c>
      <c r="N179" s="13"/>
      <c r="O179" s="18" t="str">
        <f>+IF(OR($N179=Listas!$A$3,$N179=Listas!$A$4,$N179=Listas!$A$5,$N179=Listas!$A$6),"N/A",IF(AND((DAYS360(C179,$C$3))&gt;90,(DAYS360(C179,$C$3))&lt;360),"SI","NO"))</f>
        <v>NO</v>
      </c>
      <c r="P179" s="19">
        <f t="shared" si="24"/>
        <v>0</v>
      </c>
      <c r="Q179" s="18" t="str">
        <f>+IF(OR($N179=Listas!$A$3,$N179=Listas!$A$4,$N179=Listas!$A$5,$N179=Listas!$A$6),"N/A",IF(AND((DAYS360(C179,$C$3))&gt;=360,(DAYS360(C179,$C$3))&lt;=1800),"SI","NO"))</f>
        <v>NO</v>
      </c>
      <c r="R179" s="19">
        <f t="shared" si="25"/>
        <v>0</v>
      </c>
      <c r="S179" s="18" t="str">
        <f>+IF(OR($N179=Listas!$A$3,$N179=Listas!$A$4,$N179=Listas!$A$5,$N179=Listas!$A$6),"N/A",IF(AND((DAYS360(C179,$C$3))&gt;1800,(DAYS360(C179,$C$3))&lt;=3600),"SI","NO"))</f>
        <v>NO</v>
      </c>
      <c r="T179" s="19">
        <f t="shared" si="26"/>
        <v>0</v>
      </c>
      <c r="U179" s="18" t="str">
        <f>+IF(OR($N179=Listas!$A$3,$N179=Listas!$A$4,$N179=Listas!$A$5,$N179=Listas!$A$6),"N/A",IF((DAYS360(C179,$C$3))&gt;3600,"SI","NO"))</f>
        <v>SI</v>
      </c>
      <c r="V179" s="20">
        <f t="shared" si="27"/>
        <v>0.21132439384930549</v>
      </c>
      <c r="W179" s="21">
        <f>+IF(OR($N179=Listas!$A$3,$N179=Listas!$A$4,$N179=Listas!$A$5,$N179=Listas!$A$6),"",P179+R179+T179+V179)</f>
        <v>0.21132439384930549</v>
      </c>
      <c r="X179" s="22"/>
      <c r="Y179" s="19">
        <f t="shared" si="28"/>
        <v>0</v>
      </c>
      <c r="Z179" s="21">
        <f>+IF(OR($N179=Listas!$A$3,$N179=Listas!$A$4,$N179=Listas!$A$5,$N179=Listas!$A$6),"",Y179)</f>
        <v>0</v>
      </c>
      <c r="AA179" s="22"/>
      <c r="AB179" s="23">
        <f>+IF(OR($N179=Listas!$A$3,$N179=Listas!$A$4,$N179=Listas!$A$5,$N179=Listas!$A$6),"",IF(AND(DAYS360(C179,$C$3)&lt;=90,AA179="NO"),0,IF(AND(DAYS360(C179,$C$3)&gt;90,AA179="NO"),$AB$7,0)))</f>
        <v>0</v>
      </c>
      <c r="AC179" s="17"/>
      <c r="AD179" s="22"/>
      <c r="AE179" s="23">
        <f>+IF(OR($N179=Listas!$A$3,$N179=Listas!$A$4,$N179=Listas!$A$5,$N179=Listas!$A$6),"",IF(AND(DAYS360(C179,$C$3)&lt;=90,AD179="SI"),0,IF(AND(DAYS360(C179,$C$3)&gt;90,AD179="SI"),$AE$7,0)))</f>
        <v>0</v>
      </c>
      <c r="AF179" s="17"/>
      <c r="AG179" s="24" t="str">
        <f t="shared" si="32"/>
        <v/>
      </c>
      <c r="AH179" s="22"/>
      <c r="AI179" s="23">
        <f>+IF(OR($N179=Listas!$A$3,$N179=Listas!$A$4,$N179=Listas!$A$5,$N179=Listas!$A$6),"",IF(AND(DAYS360(C179,$C$3)&lt;=90,AH179="SI"),0,IF(AND(DAYS360(C179,$C$3)&gt;90,AH179="SI"),$AI$7,0)))</f>
        <v>0</v>
      </c>
      <c r="AJ179" s="25">
        <f>+IF(OR($N179=Listas!$A$3,$N179=Listas!$A$4,$N179=Listas!$A$5,$N179=Listas!$A$6),"",AB179+AE179+AI179)</f>
        <v>0</v>
      </c>
      <c r="AK179" s="26" t="str">
        <f t="shared" si="33"/>
        <v/>
      </c>
      <c r="AL179" s="27" t="str">
        <f t="shared" si="34"/>
        <v/>
      </c>
      <c r="AM179" s="23">
        <f>+IF(OR($N179=Listas!$A$3,$N179=Listas!$A$4,$N179=Listas!$A$5,$N179=Listas!$A$6),"",IF(AND(DAYS360(C179,$C$3)&lt;=90,AL179="SI"),0,IF(AND(DAYS360(C179,$C$3)&gt;90,AL179="SI"),$AM$7,0)))</f>
        <v>0</v>
      </c>
      <c r="AN179" s="27" t="str">
        <f t="shared" si="35"/>
        <v/>
      </c>
      <c r="AO179" s="23">
        <f>+IF(OR($N179=Listas!$A$3,$N179=Listas!$A$4,$N179=Listas!$A$5,$N179=Listas!$A$6),"",IF(AND(DAYS360(C179,$C$3)&lt;=90,AN179="SI"),0,IF(AND(DAYS360(C179,$C$3)&gt;90,AN179="SI"),$AO$7,0)))</f>
        <v>0</v>
      </c>
      <c r="AP179" s="28">
        <f>+IF(OR($N179=Listas!$A$3,$N179=Listas!$A$4,$N179=Listas!$A$5,$N179=[1]Hoja2!$A$6),"",AM179+AO179)</f>
        <v>0</v>
      </c>
      <c r="AQ179" s="22"/>
      <c r="AR179" s="23">
        <f>+IF(OR($N179=Listas!$A$3,$N179=Listas!$A$4,$N179=Listas!$A$5,$N179=Listas!$A$6),"",IF(AND(DAYS360(C179,$C$3)&lt;=90,AQ179="SI"),0,IF(AND(DAYS360(C179,$C$3)&gt;90,AQ179="SI"),$AR$7,0)))</f>
        <v>0</v>
      </c>
      <c r="AS179" s="22"/>
      <c r="AT179" s="23">
        <f>+IF(OR($N179=Listas!$A$3,$N179=Listas!$A$4,$N179=Listas!$A$5,$N179=Listas!$A$6),"",IF(AND(DAYS360(C179,$C$3)&lt;=90,AS179="SI"),0,IF(AND(DAYS360(C179,$C$3)&gt;90,AS179="SI"),$AT$7,0)))</f>
        <v>0</v>
      </c>
      <c r="AU179" s="21">
        <f>+IF(OR($N179=Listas!$A$3,$N179=Listas!$A$4,$N179=Listas!$A$5,$N179=Listas!$A$6),"",AR179+AT179)</f>
        <v>0</v>
      </c>
      <c r="AV179" s="29">
        <f>+IF(OR($N179=Listas!$A$3,$N179=Listas!$A$4,$N179=Listas!$A$5,$N179=Listas!$A$6),"",W179+Z179+AJ179+AP179+AU179)</f>
        <v>0.21132439384930549</v>
      </c>
      <c r="AW179" s="30">
        <f>+IF(OR($N179=Listas!$A$3,$N179=Listas!$A$4,$N179=Listas!$A$5,$N179=Listas!$A$6),"",K179*(1-AV179))</f>
        <v>0</v>
      </c>
      <c r="AX179" s="30">
        <f>+IF(OR($N179=Listas!$A$3,$N179=Listas!$A$4,$N179=Listas!$A$5,$N179=Listas!$A$6),"",L179*(1-AV179))</f>
        <v>0</v>
      </c>
      <c r="AY179" s="31"/>
      <c r="AZ179" s="32"/>
      <c r="BA179" s="30">
        <f>+IF(OR($N179=Listas!$A$3,$N179=Listas!$A$4,$N179=Listas!$A$5,$N179=Listas!$A$6),"",IF(AV179=0,AW179,(-PV(AY179,AZ179,,AW179,0))))</f>
        <v>0</v>
      </c>
      <c r="BB179" s="30">
        <f>+IF(OR($N179=Listas!$A$3,$N179=Listas!$A$4,$N179=Listas!$A$5,$N179=Listas!$A$6),"",IF(AV179=0,AX179,(-PV(AY179,AZ179,,AX179,0))))</f>
        <v>0</v>
      </c>
      <c r="BC179" s="33">
        <f>++IF(OR($N179=Listas!$A$3,$N179=Listas!$A$4,$N179=Listas!$A$5,$N179=Listas!$A$6),"",K179-BA179)</f>
        <v>0</v>
      </c>
      <c r="BD179" s="33">
        <f>++IF(OR($N179=Listas!$A$3,$N179=Listas!$A$4,$N179=Listas!$A$5,$N179=Listas!$A$6),"",L179-BB179)</f>
        <v>0</v>
      </c>
    </row>
    <row r="180" spans="1:56" x14ac:dyDescent="0.25">
      <c r="A180" s="13"/>
      <c r="B180" s="14"/>
      <c r="C180" s="15"/>
      <c r="D180" s="16"/>
      <c r="E180" s="16"/>
      <c r="F180" s="17"/>
      <c r="G180" s="17"/>
      <c r="H180" s="65">
        <f t="shared" si="29"/>
        <v>0</v>
      </c>
      <c r="I180" s="17"/>
      <c r="J180" s="17"/>
      <c r="K180" s="42">
        <f t="shared" si="30"/>
        <v>0</v>
      </c>
      <c r="L180" s="42">
        <f t="shared" si="30"/>
        <v>0</v>
      </c>
      <c r="M180" s="42">
        <f t="shared" si="31"/>
        <v>0</v>
      </c>
      <c r="N180" s="13"/>
      <c r="O180" s="18" t="str">
        <f>+IF(OR($N180=Listas!$A$3,$N180=Listas!$A$4,$N180=Listas!$A$5,$N180=Listas!$A$6),"N/A",IF(AND((DAYS360(C180,$C$3))&gt;90,(DAYS360(C180,$C$3))&lt;360),"SI","NO"))</f>
        <v>NO</v>
      </c>
      <c r="P180" s="19">
        <f t="shared" si="24"/>
        <v>0</v>
      </c>
      <c r="Q180" s="18" t="str">
        <f>+IF(OR($N180=Listas!$A$3,$N180=Listas!$A$4,$N180=Listas!$A$5,$N180=Listas!$A$6),"N/A",IF(AND((DAYS360(C180,$C$3))&gt;=360,(DAYS360(C180,$C$3))&lt;=1800),"SI","NO"))</f>
        <v>NO</v>
      </c>
      <c r="R180" s="19">
        <f t="shared" si="25"/>
        <v>0</v>
      </c>
      <c r="S180" s="18" t="str">
        <f>+IF(OR($N180=Listas!$A$3,$N180=Listas!$A$4,$N180=Listas!$A$5,$N180=Listas!$A$6),"N/A",IF(AND((DAYS360(C180,$C$3))&gt;1800,(DAYS360(C180,$C$3))&lt;=3600),"SI","NO"))</f>
        <v>NO</v>
      </c>
      <c r="T180" s="19">
        <f t="shared" si="26"/>
        <v>0</v>
      </c>
      <c r="U180" s="18" t="str">
        <f>+IF(OR($N180=Listas!$A$3,$N180=Listas!$A$4,$N180=Listas!$A$5,$N180=Listas!$A$6),"N/A",IF((DAYS360(C180,$C$3))&gt;3600,"SI","NO"))</f>
        <v>SI</v>
      </c>
      <c r="V180" s="20">
        <f t="shared" si="27"/>
        <v>0.21132439384930549</v>
      </c>
      <c r="W180" s="21">
        <f>+IF(OR($N180=Listas!$A$3,$N180=Listas!$A$4,$N180=Listas!$A$5,$N180=Listas!$A$6),"",P180+R180+T180+V180)</f>
        <v>0.21132439384930549</v>
      </c>
      <c r="X180" s="22"/>
      <c r="Y180" s="19">
        <f t="shared" si="28"/>
        <v>0</v>
      </c>
      <c r="Z180" s="21">
        <f>+IF(OR($N180=Listas!$A$3,$N180=Listas!$A$4,$N180=Listas!$A$5,$N180=Listas!$A$6),"",Y180)</f>
        <v>0</v>
      </c>
      <c r="AA180" s="22"/>
      <c r="AB180" s="23">
        <f>+IF(OR($N180=Listas!$A$3,$N180=Listas!$A$4,$N180=Listas!$A$5,$N180=Listas!$A$6),"",IF(AND(DAYS360(C180,$C$3)&lt;=90,AA180="NO"),0,IF(AND(DAYS360(C180,$C$3)&gt;90,AA180="NO"),$AB$7,0)))</f>
        <v>0</v>
      </c>
      <c r="AC180" s="17"/>
      <c r="AD180" s="22"/>
      <c r="AE180" s="23">
        <f>+IF(OR($N180=Listas!$A$3,$N180=Listas!$A$4,$N180=Listas!$A$5,$N180=Listas!$A$6),"",IF(AND(DAYS360(C180,$C$3)&lt;=90,AD180="SI"),0,IF(AND(DAYS360(C180,$C$3)&gt;90,AD180="SI"),$AE$7,0)))</f>
        <v>0</v>
      </c>
      <c r="AF180" s="17"/>
      <c r="AG180" s="24" t="str">
        <f t="shared" si="32"/>
        <v/>
      </c>
      <c r="AH180" s="22"/>
      <c r="AI180" s="23">
        <f>+IF(OR($N180=Listas!$A$3,$N180=Listas!$A$4,$N180=Listas!$A$5,$N180=Listas!$A$6),"",IF(AND(DAYS360(C180,$C$3)&lt;=90,AH180="SI"),0,IF(AND(DAYS360(C180,$C$3)&gt;90,AH180="SI"),$AI$7,0)))</f>
        <v>0</v>
      </c>
      <c r="AJ180" s="25">
        <f>+IF(OR($N180=Listas!$A$3,$N180=Listas!$A$4,$N180=Listas!$A$5,$N180=Listas!$A$6),"",AB180+AE180+AI180)</f>
        <v>0</v>
      </c>
      <c r="AK180" s="26" t="str">
        <f t="shared" si="33"/>
        <v/>
      </c>
      <c r="AL180" s="27" t="str">
        <f t="shared" si="34"/>
        <v/>
      </c>
      <c r="AM180" s="23">
        <f>+IF(OR($N180=Listas!$A$3,$N180=Listas!$A$4,$N180=Listas!$A$5,$N180=Listas!$A$6),"",IF(AND(DAYS360(C180,$C$3)&lt;=90,AL180="SI"),0,IF(AND(DAYS360(C180,$C$3)&gt;90,AL180="SI"),$AM$7,0)))</f>
        <v>0</v>
      </c>
      <c r="AN180" s="27" t="str">
        <f t="shared" si="35"/>
        <v/>
      </c>
      <c r="AO180" s="23">
        <f>+IF(OR($N180=Listas!$A$3,$N180=Listas!$A$4,$N180=Listas!$A$5,$N180=Listas!$A$6),"",IF(AND(DAYS360(C180,$C$3)&lt;=90,AN180="SI"),0,IF(AND(DAYS360(C180,$C$3)&gt;90,AN180="SI"),$AO$7,0)))</f>
        <v>0</v>
      </c>
      <c r="AP180" s="28">
        <f>+IF(OR($N180=Listas!$A$3,$N180=Listas!$A$4,$N180=Listas!$A$5,$N180=[1]Hoja2!$A$6),"",AM180+AO180)</f>
        <v>0</v>
      </c>
      <c r="AQ180" s="22"/>
      <c r="AR180" s="23">
        <f>+IF(OR($N180=Listas!$A$3,$N180=Listas!$A$4,$N180=Listas!$A$5,$N180=Listas!$A$6),"",IF(AND(DAYS360(C180,$C$3)&lt;=90,AQ180="SI"),0,IF(AND(DAYS360(C180,$C$3)&gt;90,AQ180="SI"),$AR$7,0)))</f>
        <v>0</v>
      </c>
      <c r="AS180" s="22"/>
      <c r="AT180" s="23">
        <f>+IF(OR($N180=Listas!$A$3,$N180=Listas!$A$4,$N180=Listas!$A$5,$N180=Listas!$A$6),"",IF(AND(DAYS360(C180,$C$3)&lt;=90,AS180="SI"),0,IF(AND(DAYS360(C180,$C$3)&gt;90,AS180="SI"),$AT$7,0)))</f>
        <v>0</v>
      </c>
      <c r="AU180" s="21">
        <f>+IF(OR($N180=Listas!$A$3,$N180=Listas!$A$4,$N180=Listas!$A$5,$N180=Listas!$A$6),"",AR180+AT180)</f>
        <v>0</v>
      </c>
      <c r="AV180" s="29">
        <f>+IF(OR($N180=Listas!$A$3,$N180=Listas!$A$4,$N180=Listas!$A$5,$N180=Listas!$A$6),"",W180+Z180+AJ180+AP180+AU180)</f>
        <v>0.21132439384930549</v>
      </c>
      <c r="AW180" s="30">
        <f>+IF(OR($N180=Listas!$A$3,$N180=Listas!$A$4,$N180=Listas!$A$5,$N180=Listas!$A$6),"",K180*(1-AV180))</f>
        <v>0</v>
      </c>
      <c r="AX180" s="30">
        <f>+IF(OR($N180=Listas!$A$3,$N180=Listas!$A$4,$N180=Listas!$A$5,$N180=Listas!$A$6),"",L180*(1-AV180))</f>
        <v>0</v>
      </c>
      <c r="AY180" s="31"/>
      <c r="AZ180" s="32"/>
      <c r="BA180" s="30">
        <f>+IF(OR($N180=Listas!$A$3,$N180=Listas!$A$4,$N180=Listas!$A$5,$N180=Listas!$A$6),"",IF(AV180=0,AW180,(-PV(AY180,AZ180,,AW180,0))))</f>
        <v>0</v>
      </c>
      <c r="BB180" s="30">
        <f>+IF(OR($N180=Listas!$A$3,$N180=Listas!$A$4,$N180=Listas!$A$5,$N180=Listas!$A$6),"",IF(AV180=0,AX180,(-PV(AY180,AZ180,,AX180,0))))</f>
        <v>0</v>
      </c>
      <c r="BC180" s="33">
        <f>++IF(OR($N180=Listas!$A$3,$N180=Listas!$A$4,$N180=Listas!$A$5,$N180=Listas!$A$6),"",K180-BA180)</f>
        <v>0</v>
      </c>
      <c r="BD180" s="33">
        <f>++IF(OR($N180=Listas!$A$3,$N180=Listas!$A$4,$N180=Listas!$A$5,$N180=Listas!$A$6),"",L180-BB180)</f>
        <v>0</v>
      </c>
    </row>
    <row r="181" spans="1:56" x14ac:dyDescent="0.25">
      <c r="A181" s="13"/>
      <c r="B181" s="14"/>
      <c r="C181" s="15"/>
      <c r="D181" s="16"/>
      <c r="E181" s="16"/>
      <c r="F181" s="17"/>
      <c r="G181" s="17"/>
      <c r="H181" s="65">
        <f t="shared" si="29"/>
        <v>0</v>
      </c>
      <c r="I181" s="17"/>
      <c r="J181" s="17"/>
      <c r="K181" s="42">
        <f t="shared" si="30"/>
        <v>0</v>
      </c>
      <c r="L181" s="42">
        <f t="shared" si="30"/>
        <v>0</v>
      </c>
      <c r="M181" s="42">
        <f t="shared" si="31"/>
        <v>0</v>
      </c>
      <c r="N181" s="13"/>
      <c r="O181" s="18" t="str">
        <f>+IF(OR($N181=Listas!$A$3,$N181=Listas!$A$4,$N181=Listas!$A$5,$N181=Listas!$A$6),"N/A",IF(AND((DAYS360(C181,$C$3))&gt;90,(DAYS360(C181,$C$3))&lt;360),"SI","NO"))</f>
        <v>NO</v>
      </c>
      <c r="P181" s="19">
        <f t="shared" si="24"/>
        <v>0</v>
      </c>
      <c r="Q181" s="18" t="str">
        <f>+IF(OR($N181=Listas!$A$3,$N181=Listas!$A$4,$N181=Listas!$A$5,$N181=Listas!$A$6),"N/A",IF(AND((DAYS360(C181,$C$3))&gt;=360,(DAYS360(C181,$C$3))&lt;=1800),"SI","NO"))</f>
        <v>NO</v>
      </c>
      <c r="R181" s="19">
        <f t="shared" si="25"/>
        <v>0</v>
      </c>
      <c r="S181" s="18" t="str">
        <f>+IF(OR($N181=Listas!$A$3,$N181=Listas!$A$4,$N181=Listas!$A$5,$N181=Listas!$A$6),"N/A",IF(AND((DAYS360(C181,$C$3))&gt;1800,(DAYS360(C181,$C$3))&lt;=3600),"SI","NO"))</f>
        <v>NO</v>
      </c>
      <c r="T181" s="19">
        <f t="shared" si="26"/>
        <v>0</v>
      </c>
      <c r="U181" s="18" t="str">
        <f>+IF(OR($N181=Listas!$A$3,$N181=Listas!$A$4,$N181=Listas!$A$5,$N181=Listas!$A$6),"N/A",IF((DAYS360(C181,$C$3))&gt;3600,"SI","NO"))</f>
        <v>SI</v>
      </c>
      <c r="V181" s="20">
        <f t="shared" si="27"/>
        <v>0.21132439384930549</v>
      </c>
      <c r="W181" s="21">
        <f>+IF(OR($N181=Listas!$A$3,$N181=Listas!$A$4,$N181=Listas!$A$5,$N181=Listas!$A$6),"",P181+R181+T181+V181)</f>
        <v>0.21132439384930549</v>
      </c>
      <c r="X181" s="22"/>
      <c r="Y181" s="19">
        <f t="shared" si="28"/>
        <v>0</v>
      </c>
      <c r="Z181" s="21">
        <f>+IF(OR($N181=Listas!$A$3,$N181=Listas!$A$4,$N181=Listas!$A$5,$N181=Listas!$A$6),"",Y181)</f>
        <v>0</v>
      </c>
      <c r="AA181" s="22"/>
      <c r="AB181" s="23">
        <f>+IF(OR($N181=Listas!$A$3,$N181=Listas!$A$4,$N181=Listas!$A$5,$N181=Listas!$A$6),"",IF(AND(DAYS360(C181,$C$3)&lt;=90,AA181="NO"),0,IF(AND(DAYS360(C181,$C$3)&gt;90,AA181="NO"),$AB$7,0)))</f>
        <v>0</v>
      </c>
      <c r="AC181" s="17"/>
      <c r="AD181" s="22"/>
      <c r="AE181" s="23">
        <f>+IF(OR($N181=Listas!$A$3,$N181=Listas!$A$4,$N181=Listas!$A$5,$N181=Listas!$A$6),"",IF(AND(DAYS360(C181,$C$3)&lt;=90,AD181="SI"),0,IF(AND(DAYS360(C181,$C$3)&gt;90,AD181="SI"),$AE$7,0)))</f>
        <v>0</v>
      </c>
      <c r="AF181" s="17"/>
      <c r="AG181" s="24" t="str">
        <f t="shared" si="32"/>
        <v/>
      </c>
      <c r="AH181" s="22"/>
      <c r="AI181" s="23">
        <f>+IF(OR($N181=Listas!$A$3,$N181=Listas!$A$4,$N181=Listas!$A$5,$N181=Listas!$A$6),"",IF(AND(DAYS360(C181,$C$3)&lt;=90,AH181="SI"),0,IF(AND(DAYS360(C181,$C$3)&gt;90,AH181="SI"),$AI$7,0)))</f>
        <v>0</v>
      </c>
      <c r="AJ181" s="25">
        <f>+IF(OR($N181=Listas!$A$3,$N181=Listas!$A$4,$N181=Listas!$A$5,$N181=Listas!$A$6),"",AB181+AE181+AI181)</f>
        <v>0</v>
      </c>
      <c r="AK181" s="26" t="str">
        <f t="shared" si="33"/>
        <v/>
      </c>
      <c r="AL181" s="27" t="str">
        <f t="shared" si="34"/>
        <v/>
      </c>
      <c r="AM181" s="23">
        <f>+IF(OR($N181=Listas!$A$3,$N181=Listas!$A$4,$N181=Listas!$A$5,$N181=Listas!$A$6),"",IF(AND(DAYS360(C181,$C$3)&lt;=90,AL181="SI"),0,IF(AND(DAYS360(C181,$C$3)&gt;90,AL181="SI"),$AM$7,0)))</f>
        <v>0</v>
      </c>
      <c r="AN181" s="27" t="str">
        <f t="shared" si="35"/>
        <v/>
      </c>
      <c r="AO181" s="23">
        <f>+IF(OR($N181=Listas!$A$3,$N181=Listas!$A$4,$N181=Listas!$A$5,$N181=Listas!$A$6),"",IF(AND(DAYS360(C181,$C$3)&lt;=90,AN181="SI"),0,IF(AND(DAYS360(C181,$C$3)&gt;90,AN181="SI"),$AO$7,0)))</f>
        <v>0</v>
      </c>
      <c r="AP181" s="28">
        <f>+IF(OR($N181=Listas!$A$3,$N181=Listas!$A$4,$N181=Listas!$A$5,$N181=[1]Hoja2!$A$6),"",AM181+AO181)</f>
        <v>0</v>
      </c>
      <c r="AQ181" s="22"/>
      <c r="AR181" s="23">
        <f>+IF(OR($N181=Listas!$A$3,$N181=Listas!$A$4,$N181=Listas!$A$5,$N181=Listas!$A$6),"",IF(AND(DAYS360(C181,$C$3)&lt;=90,AQ181="SI"),0,IF(AND(DAYS360(C181,$C$3)&gt;90,AQ181="SI"),$AR$7,0)))</f>
        <v>0</v>
      </c>
      <c r="AS181" s="22"/>
      <c r="AT181" s="23">
        <f>+IF(OR($N181=Listas!$A$3,$N181=Listas!$A$4,$N181=Listas!$A$5,$N181=Listas!$A$6),"",IF(AND(DAYS360(C181,$C$3)&lt;=90,AS181="SI"),0,IF(AND(DAYS360(C181,$C$3)&gt;90,AS181="SI"),$AT$7,0)))</f>
        <v>0</v>
      </c>
      <c r="AU181" s="21">
        <f>+IF(OR($N181=Listas!$A$3,$N181=Listas!$A$4,$N181=Listas!$A$5,$N181=Listas!$A$6),"",AR181+AT181)</f>
        <v>0</v>
      </c>
      <c r="AV181" s="29">
        <f>+IF(OR($N181=Listas!$A$3,$N181=Listas!$A$4,$N181=Listas!$A$5,$N181=Listas!$A$6),"",W181+Z181+AJ181+AP181+AU181)</f>
        <v>0.21132439384930549</v>
      </c>
      <c r="AW181" s="30">
        <f>+IF(OR($N181=Listas!$A$3,$N181=Listas!$A$4,$N181=Listas!$A$5,$N181=Listas!$A$6),"",K181*(1-AV181))</f>
        <v>0</v>
      </c>
      <c r="AX181" s="30">
        <f>+IF(OR($N181=Listas!$A$3,$N181=Listas!$A$4,$N181=Listas!$A$5,$N181=Listas!$A$6),"",L181*(1-AV181))</f>
        <v>0</v>
      </c>
      <c r="AY181" s="31"/>
      <c r="AZ181" s="32"/>
      <c r="BA181" s="30">
        <f>+IF(OR($N181=Listas!$A$3,$N181=Listas!$A$4,$N181=Listas!$A$5,$N181=Listas!$A$6),"",IF(AV181=0,AW181,(-PV(AY181,AZ181,,AW181,0))))</f>
        <v>0</v>
      </c>
      <c r="BB181" s="30">
        <f>+IF(OR($N181=Listas!$A$3,$N181=Listas!$A$4,$N181=Listas!$A$5,$N181=Listas!$A$6),"",IF(AV181=0,AX181,(-PV(AY181,AZ181,,AX181,0))))</f>
        <v>0</v>
      </c>
      <c r="BC181" s="33">
        <f>++IF(OR($N181=Listas!$A$3,$N181=Listas!$A$4,$N181=Listas!$A$5,$N181=Listas!$A$6),"",K181-BA181)</f>
        <v>0</v>
      </c>
      <c r="BD181" s="33">
        <f>++IF(OR($N181=Listas!$A$3,$N181=Listas!$A$4,$N181=Listas!$A$5,$N181=Listas!$A$6),"",L181-BB181)</f>
        <v>0</v>
      </c>
    </row>
    <row r="182" spans="1:56" x14ac:dyDescent="0.25">
      <c r="A182" s="13"/>
      <c r="B182" s="14"/>
      <c r="C182" s="15"/>
      <c r="D182" s="16"/>
      <c r="E182" s="16"/>
      <c r="F182" s="17"/>
      <c r="G182" s="17"/>
      <c r="H182" s="65">
        <f t="shared" si="29"/>
        <v>0</v>
      </c>
      <c r="I182" s="17"/>
      <c r="J182" s="17"/>
      <c r="K182" s="42">
        <f t="shared" si="30"/>
        <v>0</v>
      </c>
      <c r="L182" s="42">
        <f t="shared" si="30"/>
        <v>0</v>
      </c>
      <c r="M182" s="42">
        <f t="shared" si="31"/>
        <v>0</v>
      </c>
      <c r="N182" s="13"/>
      <c r="O182" s="18" t="str">
        <f>+IF(OR($N182=Listas!$A$3,$N182=Listas!$A$4,$N182=Listas!$A$5,$N182=Listas!$A$6),"N/A",IF(AND((DAYS360(C182,$C$3))&gt;90,(DAYS360(C182,$C$3))&lt;360),"SI","NO"))</f>
        <v>NO</v>
      </c>
      <c r="P182" s="19">
        <f t="shared" si="24"/>
        <v>0</v>
      </c>
      <c r="Q182" s="18" t="str">
        <f>+IF(OR($N182=Listas!$A$3,$N182=Listas!$A$4,$N182=Listas!$A$5,$N182=Listas!$A$6),"N/A",IF(AND((DAYS360(C182,$C$3))&gt;=360,(DAYS360(C182,$C$3))&lt;=1800),"SI","NO"))</f>
        <v>NO</v>
      </c>
      <c r="R182" s="19">
        <f t="shared" si="25"/>
        <v>0</v>
      </c>
      <c r="S182" s="18" t="str">
        <f>+IF(OR($N182=Listas!$A$3,$N182=Listas!$A$4,$N182=Listas!$A$5,$N182=Listas!$A$6),"N/A",IF(AND((DAYS360(C182,$C$3))&gt;1800,(DAYS360(C182,$C$3))&lt;=3600),"SI","NO"))</f>
        <v>NO</v>
      </c>
      <c r="T182" s="19">
        <f t="shared" si="26"/>
        <v>0</v>
      </c>
      <c r="U182" s="18" t="str">
        <f>+IF(OR($N182=Listas!$A$3,$N182=Listas!$A$4,$N182=Listas!$A$5,$N182=Listas!$A$6),"N/A",IF((DAYS360(C182,$C$3))&gt;3600,"SI","NO"))</f>
        <v>SI</v>
      </c>
      <c r="V182" s="20">
        <f t="shared" si="27"/>
        <v>0.21132439384930549</v>
      </c>
      <c r="W182" s="21">
        <f>+IF(OR($N182=Listas!$A$3,$N182=Listas!$A$4,$N182=Listas!$A$5,$N182=Listas!$A$6),"",P182+R182+T182+V182)</f>
        <v>0.21132439384930549</v>
      </c>
      <c r="X182" s="22"/>
      <c r="Y182" s="19">
        <f t="shared" si="28"/>
        <v>0</v>
      </c>
      <c r="Z182" s="21">
        <f>+IF(OR($N182=Listas!$A$3,$N182=Listas!$A$4,$N182=Listas!$A$5,$N182=Listas!$A$6),"",Y182)</f>
        <v>0</v>
      </c>
      <c r="AA182" s="22"/>
      <c r="AB182" s="23">
        <f>+IF(OR($N182=Listas!$A$3,$N182=Listas!$A$4,$N182=Listas!$A$5,$N182=Listas!$A$6),"",IF(AND(DAYS360(C182,$C$3)&lt;=90,AA182="NO"),0,IF(AND(DAYS360(C182,$C$3)&gt;90,AA182="NO"),$AB$7,0)))</f>
        <v>0</v>
      </c>
      <c r="AC182" s="17"/>
      <c r="AD182" s="22"/>
      <c r="AE182" s="23">
        <f>+IF(OR($N182=Listas!$A$3,$N182=Listas!$A$4,$N182=Listas!$A$5,$N182=Listas!$A$6),"",IF(AND(DAYS360(C182,$C$3)&lt;=90,AD182="SI"),0,IF(AND(DAYS360(C182,$C$3)&gt;90,AD182="SI"),$AE$7,0)))</f>
        <v>0</v>
      </c>
      <c r="AF182" s="17"/>
      <c r="AG182" s="24" t="str">
        <f t="shared" si="32"/>
        <v/>
      </c>
      <c r="AH182" s="22"/>
      <c r="AI182" s="23">
        <f>+IF(OR($N182=Listas!$A$3,$N182=Listas!$A$4,$N182=Listas!$A$5,$N182=Listas!$A$6),"",IF(AND(DAYS360(C182,$C$3)&lt;=90,AH182="SI"),0,IF(AND(DAYS360(C182,$C$3)&gt;90,AH182="SI"),$AI$7,0)))</f>
        <v>0</v>
      </c>
      <c r="AJ182" s="25">
        <f>+IF(OR($N182=Listas!$A$3,$N182=Listas!$A$4,$N182=Listas!$A$5,$N182=Listas!$A$6),"",AB182+AE182+AI182)</f>
        <v>0</v>
      </c>
      <c r="AK182" s="26" t="str">
        <f t="shared" si="33"/>
        <v/>
      </c>
      <c r="AL182" s="27" t="str">
        <f t="shared" si="34"/>
        <v/>
      </c>
      <c r="AM182" s="23">
        <f>+IF(OR($N182=Listas!$A$3,$N182=Listas!$A$4,$N182=Listas!$A$5,$N182=Listas!$A$6),"",IF(AND(DAYS360(C182,$C$3)&lt;=90,AL182="SI"),0,IF(AND(DAYS360(C182,$C$3)&gt;90,AL182="SI"),$AM$7,0)))</f>
        <v>0</v>
      </c>
      <c r="AN182" s="27" t="str">
        <f t="shared" si="35"/>
        <v/>
      </c>
      <c r="AO182" s="23">
        <f>+IF(OR($N182=Listas!$A$3,$N182=Listas!$A$4,$N182=Listas!$A$5,$N182=Listas!$A$6),"",IF(AND(DAYS360(C182,$C$3)&lt;=90,AN182="SI"),0,IF(AND(DAYS360(C182,$C$3)&gt;90,AN182="SI"),$AO$7,0)))</f>
        <v>0</v>
      </c>
      <c r="AP182" s="28">
        <f>+IF(OR($N182=Listas!$A$3,$N182=Listas!$A$4,$N182=Listas!$A$5,$N182=[1]Hoja2!$A$6),"",AM182+AO182)</f>
        <v>0</v>
      </c>
      <c r="AQ182" s="22"/>
      <c r="AR182" s="23">
        <f>+IF(OR($N182=Listas!$A$3,$N182=Listas!$A$4,$N182=Listas!$A$5,$N182=Listas!$A$6),"",IF(AND(DAYS360(C182,$C$3)&lt;=90,AQ182="SI"),0,IF(AND(DAYS360(C182,$C$3)&gt;90,AQ182="SI"),$AR$7,0)))</f>
        <v>0</v>
      </c>
      <c r="AS182" s="22"/>
      <c r="AT182" s="23">
        <f>+IF(OR($N182=Listas!$A$3,$N182=Listas!$A$4,$N182=Listas!$A$5,$N182=Listas!$A$6),"",IF(AND(DAYS360(C182,$C$3)&lt;=90,AS182="SI"),0,IF(AND(DAYS360(C182,$C$3)&gt;90,AS182="SI"),$AT$7,0)))</f>
        <v>0</v>
      </c>
      <c r="AU182" s="21">
        <f>+IF(OR($N182=Listas!$A$3,$N182=Listas!$A$4,$N182=Listas!$A$5,$N182=Listas!$A$6),"",AR182+AT182)</f>
        <v>0</v>
      </c>
      <c r="AV182" s="29">
        <f>+IF(OR($N182=Listas!$A$3,$N182=Listas!$A$4,$N182=Listas!$A$5,$N182=Listas!$A$6),"",W182+Z182+AJ182+AP182+AU182)</f>
        <v>0.21132439384930549</v>
      </c>
      <c r="AW182" s="30">
        <f>+IF(OR($N182=Listas!$A$3,$N182=Listas!$A$4,$N182=Listas!$A$5,$N182=Listas!$A$6),"",K182*(1-AV182))</f>
        <v>0</v>
      </c>
      <c r="AX182" s="30">
        <f>+IF(OR($N182=Listas!$A$3,$N182=Listas!$A$4,$N182=Listas!$A$5,$N182=Listas!$A$6),"",L182*(1-AV182))</f>
        <v>0</v>
      </c>
      <c r="AY182" s="31"/>
      <c r="AZ182" s="32"/>
      <c r="BA182" s="30">
        <f>+IF(OR($N182=Listas!$A$3,$N182=Listas!$A$4,$N182=Listas!$A$5,$N182=Listas!$A$6),"",IF(AV182=0,AW182,(-PV(AY182,AZ182,,AW182,0))))</f>
        <v>0</v>
      </c>
      <c r="BB182" s="30">
        <f>+IF(OR($N182=Listas!$A$3,$N182=Listas!$A$4,$N182=Listas!$A$5,$N182=Listas!$A$6),"",IF(AV182=0,AX182,(-PV(AY182,AZ182,,AX182,0))))</f>
        <v>0</v>
      </c>
      <c r="BC182" s="33">
        <f>++IF(OR($N182=Listas!$A$3,$N182=Listas!$A$4,$N182=Listas!$A$5,$N182=Listas!$A$6),"",K182-BA182)</f>
        <v>0</v>
      </c>
      <c r="BD182" s="33">
        <f>++IF(OR($N182=Listas!$A$3,$N182=Listas!$A$4,$N182=Listas!$A$5,$N182=Listas!$A$6),"",L182-BB182)</f>
        <v>0</v>
      </c>
    </row>
    <row r="183" spans="1:56" x14ac:dyDescent="0.25">
      <c r="A183" s="13"/>
      <c r="B183" s="14"/>
      <c r="C183" s="15"/>
      <c r="D183" s="16"/>
      <c r="E183" s="16"/>
      <c r="F183" s="17"/>
      <c r="G183" s="17"/>
      <c r="H183" s="65">
        <f t="shared" si="29"/>
        <v>0</v>
      </c>
      <c r="I183" s="17"/>
      <c r="J183" s="17"/>
      <c r="K183" s="42">
        <f t="shared" si="30"/>
        <v>0</v>
      </c>
      <c r="L183" s="42">
        <f t="shared" si="30"/>
        <v>0</v>
      </c>
      <c r="M183" s="42">
        <f t="shared" si="31"/>
        <v>0</v>
      </c>
      <c r="N183" s="13"/>
      <c r="O183" s="18" t="str">
        <f>+IF(OR($N183=Listas!$A$3,$N183=Listas!$A$4,$N183=Listas!$A$5,$N183=Listas!$A$6),"N/A",IF(AND((DAYS360(C183,$C$3))&gt;90,(DAYS360(C183,$C$3))&lt;360),"SI","NO"))</f>
        <v>NO</v>
      </c>
      <c r="P183" s="19">
        <f t="shared" si="24"/>
        <v>0</v>
      </c>
      <c r="Q183" s="18" t="str">
        <f>+IF(OR($N183=Listas!$A$3,$N183=Listas!$A$4,$N183=Listas!$A$5,$N183=Listas!$A$6),"N/A",IF(AND((DAYS360(C183,$C$3))&gt;=360,(DAYS360(C183,$C$3))&lt;=1800),"SI","NO"))</f>
        <v>NO</v>
      </c>
      <c r="R183" s="19">
        <f t="shared" si="25"/>
        <v>0</v>
      </c>
      <c r="S183" s="18" t="str">
        <f>+IF(OR($N183=Listas!$A$3,$N183=Listas!$A$4,$N183=Listas!$A$5,$N183=Listas!$A$6),"N/A",IF(AND((DAYS360(C183,$C$3))&gt;1800,(DAYS360(C183,$C$3))&lt;=3600),"SI","NO"))</f>
        <v>NO</v>
      </c>
      <c r="T183" s="19">
        <f t="shared" si="26"/>
        <v>0</v>
      </c>
      <c r="U183" s="18" t="str">
        <f>+IF(OR($N183=Listas!$A$3,$N183=Listas!$A$4,$N183=Listas!$A$5,$N183=Listas!$A$6),"N/A",IF((DAYS360(C183,$C$3))&gt;3600,"SI","NO"))</f>
        <v>SI</v>
      </c>
      <c r="V183" s="20">
        <f t="shared" si="27"/>
        <v>0.21132439384930549</v>
      </c>
      <c r="W183" s="21">
        <f>+IF(OR($N183=Listas!$A$3,$N183=Listas!$A$4,$N183=Listas!$A$5,$N183=Listas!$A$6),"",P183+R183+T183+V183)</f>
        <v>0.21132439384930549</v>
      </c>
      <c r="X183" s="22"/>
      <c r="Y183" s="19">
        <f t="shared" si="28"/>
        <v>0</v>
      </c>
      <c r="Z183" s="21">
        <f>+IF(OR($N183=Listas!$A$3,$N183=Listas!$A$4,$N183=Listas!$A$5,$N183=Listas!$A$6),"",Y183)</f>
        <v>0</v>
      </c>
      <c r="AA183" s="22"/>
      <c r="AB183" s="23">
        <f>+IF(OR($N183=Listas!$A$3,$N183=Listas!$A$4,$N183=Listas!$A$5,$N183=Listas!$A$6),"",IF(AND(DAYS360(C183,$C$3)&lt;=90,AA183="NO"),0,IF(AND(DAYS360(C183,$C$3)&gt;90,AA183="NO"),$AB$7,0)))</f>
        <v>0</v>
      </c>
      <c r="AC183" s="17"/>
      <c r="AD183" s="22"/>
      <c r="AE183" s="23">
        <f>+IF(OR($N183=Listas!$A$3,$N183=Listas!$A$4,$N183=Listas!$A$5,$N183=Listas!$A$6),"",IF(AND(DAYS360(C183,$C$3)&lt;=90,AD183="SI"),0,IF(AND(DAYS360(C183,$C$3)&gt;90,AD183="SI"),$AE$7,0)))</f>
        <v>0</v>
      </c>
      <c r="AF183" s="17"/>
      <c r="AG183" s="24" t="str">
        <f t="shared" si="32"/>
        <v/>
      </c>
      <c r="AH183" s="22"/>
      <c r="AI183" s="23">
        <f>+IF(OR($N183=Listas!$A$3,$N183=Listas!$A$4,$N183=Listas!$A$5,$N183=Listas!$A$6),"",IF(AND(DAYS360(C183,$C$3)&lt;=90,AH183="SI"),0,IF(AND(DAYS360(C183,$C$3)&gt;90,AH183="SI"),$AI$7,0)))</f>
        <v>0</v>
      </c>
      <c r="AJ183" s="25">
        <f>+IF(OR($N183=Listas!$A$3,$N183=Listas!$A$4,$N183=Listas!$A$5,$N183=Listas!$A$6),"",AB183+AE183+AI183)</f>
        <v>0</v>
      </c>
      <c r="AK183" s="26" t="str">
        <f t="shared" si="33"/>
        <v/>
      </c>
      <c r="AL183" s="27" t="str">
        <f t="shared" si="34"/>
        <v/>
      </c>
      <c r="AM183" s="23">
        <f>+IF(OR($N183=Listas!$A$3,$N183=Listas!$A$4,$N183=Listas!$A$5,$N183=Listas!$A$6),"",IF(AND(DAYS360(C183,$C$3)&lt;=90,AL183="SI"),0,IF(AND(DAYS360(C183,$C$3)&gt;90,AL183="SI"),$AM$7,0)))</f>
        <v>0</v>
      </c>
      <c r="AN183" s="27" t="str">
        <f t="shared" si="35"/>
        <v/>
      </c>
      <c r="AO183" s="23">
        <f>+IF(OR($N183=Listas!$A$3,$N183=Listas!$A$4,$N183=Listas!$A$5,$N183=Listas!$A$6),"",IF(AND(DAYS360(C183,$C$3)&lt;=90,AN183="SI"),0,IF(AND(DAYS360(C183,$C$3)&gt;90,AN183="SI"),$AO$7,0)))</f>
        <v>0</v>
      </c>
      <c r="AP183" s="28">
        <f>+IF(OR($N183=Listas!$A$3,$N183=Listas!$A$4,$N183=Listas!$A$5,$N183=[1]Hoja2!$A$6),"",AM183+AO183)</f>
        <v>0</v>
      </c>
      <c r="AQ183" s="22"/>
      <c r="AR183" s="23">
        <f>+IF(OR($N183=Listas!$A$3,$N183=Listas!$A$4,$N183=Listas!$A$5,$N183=Listas!$A$6),"",IF(AND(DAYS360(C183,$C$3)&lt;=90,AQ183="SI"),0,IF(AND(DAYS360(C183,$C$3)&gt;90,AQ183="SI"),$AR$7,0)))</f>
        <v>0</v>
      </c>
      <c r="AS183" s="22"/>
      <c r="AT183" s="23">
        <f>+IF(OR($N183=Listas!$A$3,$N183=Listas!$A$4,$N183=Listas!$A$5,$N183=Listas!$A$6),"",IF(AND(DAYS360(C183,$C$3)&lt;=90,AS183="SI"),0,IF(AND(DAYS360(C183,$C$3)&gt;90,AS183="SI"),$AT$7,0)))</f>
        <v>0</v>
      </c>
      <c r="AU183" s="21">
        <f>+IF(OR($N183=Listas!$A$3,$N183=Listas!$A$4,$N183=Listas!$A$5,$N183=Listas!$A$6),"",AR183+AT183)</f>
        <v>0</v>
      </c>
      <c r="AV183" s="29">
        <f>+IF(OR($N183=Listas!$A$3,$N183=Listas!$A$4,$N183=Listas!$A$5,$N183=Listas!$A$6),"",W183+Z183+AJ183+AP183+AU183)</f>
        <v>0.21132439384930549</v>
      </c>
      <c r="AW183" s="30">
        <f>+IF(OR($N183=Listas!$A$3,$N183=Listas!$A$4,$N183=Listas!$A$5,$N183=Listas!$A$6),"",K183*(1-AV183))</f>
        <v>0</v>
      </c>
      <c r="AX183" s="30">
        <f>+IF(OR($N183=Listas!$A$3,$N183=Listas!$A$4,$N183=Listas!$A$5,$N183=Listas!$A$6),"",L183*(1-AV183))</f>
        <v>0</v>
      </c>
      <c r="AY183" s="31"/>
      <c r="AZ183" s="32"/>
      <c r="BA183" s="30">
        <f>+IF(OR($N183=Listas!$A$3,$N183=Listas!$A$4,$N183=Listas!$A$5,$N183=Listas!$A$6),"",IF(AV183=0,AW183,(-PV(AY183,AZ183,,AW183,0))))</f>
        <v>0</v>
      </c>
      <c r="BB183" s="30">
        <f>+IF(OR($N183=Listas!$A$3,$N183=Listas!$A$4,$N183=Listas!$A$5,$N183=Listas!$A$6),"",IF(AV183=0,AX183,(-PV(AY183,AZ183,,AX183,0))))</f>
        <v>0</v>
      </c>
      <c r="BC183" s="33">
        <f>++IF(OR($N183=Listas!$A$3,$N183=Listas!$A$4,$N183=Listas!$A$5,$N183=Listas!$A$6),"",K183-BA183)</f>
        <v>0</v>
      </c>
      <c r="BD183" s="33">
        <f>++IF(OR($N183=Listas!$A$3,$N183=Listas!$A$4,$N183=Listas!$A$5,$N183=Listas!$A$6),"",L183-BB183)</f>
        <v>0</v>
      </c>
    </row>
    <row r="184" spans="1:56" x14ac:dyDescent="0.25">
      <c r="A184" s="13"/>
      <c r="B184" s="14"/>
      <c r="C184" s="15"/>
      <c r="D184" s="16"/>
      <c r="E184" s="16"/>
      <c r="F184" s="17"/>
      <c r="G184" s="17"/>
      <c r="H184" s="65">
        <f t="shared" si="29"/>
        <v>0</v>
      </c>
      <c r="I184" s="17"/>
      <c r="J184" s="17"/>
      <c r="K184" s="42">
        <f t="shared" si="30"/>
        <v>0</v>
      </c>
      <c r="L184" s="42">
        <f t="shared" si="30"/>
        <v>0</v>
      </c>
      <c r="M184" s="42">
        <f t="shared" si="31"/>
        <v>0</v>
      </c>
      <c r="N184" s="13"/>
      <c r="O184" s="18" t="str">
        <f>+IF(OR($N184=Listas!$A$3,$N184=Listas!$A$4,$N184=Listas!$A$5,$N184=Listas!$A$6),"N/A",IF(AND((DAYS360(C184,$C$3))&gt;90,(DAYS360(C184,$C$3))&lt;360),"SI","NO"))</f>
        <v>NO</v>
      </c>
      <c r="P184" s="19">
        <f t="shared" si="24"/>
        <v>0</v>
      </c>
      <c r="Q184" s="18" t="str">
        <f>+IF(OR($N184=Listas!$A$3,$N184=Listas!$A$4,$N184=Listas!$A$5,$N184=Listas!$A$6),"N/A",IF(AND((DAYS360(C184,$C$3))&gt;=360,(DAYS360(C184,$C$3))&lt;=1800),"SI","NO"))</f>
        <v>NO</v>
      </c>
      <c r="R184" s="19">
        <f t="shared" si="25"/>
        <v>0</v>
      </c>
      <c r="S184" s="18" t="str">
        <f>+IF(OR($N184=Listas!$A$3,$N184=Listas!$A$4,$N184=Listas!$A$5,$N184=Listas!$A$6),"N/A",IF(AND((DAYS360(C184,$C$3))&gt;1800,(DAYS360(C184,$C$3))&lt;=3600),"SI","NO"))</f>
        <v>NO</v>
      </c>
      <c r="T184" s="19">
        <f t="shared" si="26"/>
        <v>0</v>
      </c>
      <c r="U184" s="18" t="str">
        <f>+IF(OR($N184=Listas!$A$3,$N184=Listas!$A$4,$N184=Listas!$A$5,$N184=Listas!$A$6),"N/A",IF((DAYS360(C184,$C$3))&gt;3600,"SI","NO"))</f>
        <v>SI</v>
      </c>
      <c r="V184" s="20">
        <f t="shared" si="27"/>
        <v>0.21132439384930549</v>
      </c>
      <c r="W184" s="21">
        <f>+IF(OR($N184=Listas!$A$3,$N184=Listas!$A$4,$N184=Listas!$A$5,$N184=Listas!$A$6),"",P184+R184+T184+V184)</f>
        <v>0.21132439384930549</v>
      </c>
      <c r="X184" s="22"/>
      <c r="Y184" s="19">
        <f t="shared" si="28"/>
        <v>0</v>
      </c>
      <c r="Z184" s="21">
        <f>+IF(OR($N184=Listas!$A$3,$N184=Listas!$A$4,$N184=Listas!$A$5,$N184=Listas!$A$6),"",Y184)</f>
        <v>0</v>
      </c>
      <c r="AA184" s="22"/>
      <c r="AB184" s="23">
        <f>+IF(OR($N184=Listas!$A$3,$N184=Listas!$A$4,$N184=Listas!$A$5,$N184=Listas!$A$6),"",IF(AND(DAYS360(C184,$C$3)&lt;=90,AA184="NO"),0,IF(AND(DAYS360(C184,$C$3)&gt;90,AA184="NO"),$AB$7,0)))</f>
        <v>0</v>
      </c>
      <c r="AC184" s="17"/>
      <c r="AD184" s="22"/>
      <c r="AE184" s="23">
        <f>+IF(OR($N184=Listas!$A$3,$N184=Listas!$A$4,$N184=Listas!$A$5,$N184=Listas!$A$6),"",IF(AND(DAYS360(C184,$C$3)&lt;=90,AD184="SI"),0,IF(AND(DAYS360(C184,$C$3)&gt;90,AD184="SI"),$AE$7,0)))</f>
        <v>0</v>
      </c>
      <c r="AF184" s="17"/>
      <c r="AG184" s="24" t="str">
        <f t="shared" si="32"/>
        <v/>
      </c>
      <c r="AH184" s="22"/>
      <c r="AI184" s="23">
        <f>+IF(OR($N184=Listas!$A$3,$N184=Listas!$A$4,$N184=Listas!$A$5,$N184=Listas!$A$6),"",IF(AND(DAYS360(C184,$C$3)&lt;=90,AH184="SI"),0,IF(AND(DAYS360(C184,$C$3)&gt;90,AH184="SI"),$AI$7,0)))</f>
        <v>0</v>
      </c>
      <c r="AJ184" s="25">
        <f>+IF(OR($N184=Listas!$A$3,$N184=Listas!$A$4,$N184=Listas!$A$5,$N184=Listas!$A$6),"",AB184+AE184+AI184)</f>
        <v>0</v>
      </c>
      <c r="AK184" s="26" t="str">
        <f t="shared" si="33"/>
        <v/>
      </c>
      <c r="AL184" s="27" t="str">
        <f t="shared" si="34"/>
        <v/>
      </c>
      <c r="AM184" s="23">
        <f>+IF(OR($N184=Listas!$A$3,$N184=Listas!$A$4,$N184=Listas!$A$5,$N184=Listas!$A$6),"",IF(AND(DAYS360(C184,$C$3)&lt;=90,AL184="SI"),0,IF(AND(DAYS360(C184,$C$3)&gt;90,AL184="SI"),$AM$7,0)))</f>
        <v>0</v>
      </c>
      <c r="AN184" s="27" t="str">
        <f t="shared" si="35"/>
        <v/>
      </c>
      <c r="AO184" s="23">
        <f>+IF(OR($N184=Listas!$A$3,$N184=Listas!$A$4,$N184=Listas!$A$5,$N184=Listas!$A$6),"",IF(AND(DAYS360(C184,$C$3)&lt;=90,AN184="SI"),0,IF(AND(DAYS360(C184,$C$3)&gt;90,AN184="SI"),$AO$7,0)))</f>
        <v>0</v>
      </c>
      <c r="AP184" s="28">
        <f>+IF(OR($N184=Listas!$A$3,$N184=Listas!$A$4,$N184=Listas!$A$5,$N184=[1]Hoja2!$A$6),"",AM184+AO184)</f>
        <v>0</v>
      </c>
      <c r="AQ184" s="22"/>
      <c r="AR184" s="23">
        <f>+IF(OR($N184=Listas!$A$3,$N184=Listas!$A$4,$N184=Listas!$A$5,$N184=Listas!$A$6),"",IF(AND(DAYS360(C184,$C$3)&lt;=90,AQ184="SI"),0,IF(AND(DAYS360(C184,$C$3)&gt;90,AQ184="SI"),$AR$7,0)))</f>
        <v>0</v>
      </c>
      <c r="AS184" s="22"/>
      <c r="AT184" s="23">
        <f>+IF(OR($N184=Listas!$A$3,$N184=Listas!$A$4,$N184=Listas!$A$5,$N184=Listas!$A$6),"",IF(AND(DAYS360(C184,$C$3)&lt;=90,AS184="SI"),0,IF(AND(DAYS360(C184,$C$3)&gt;90,AS184="SI"),$AT$7,0)))</f>
        <v>0</v>
      </c>
      <c r="AU184" s="21">
        <f>+IF(OR($N184=Listas!$A$3,$N184=Listas!$A$4,$N184=Listas!$A$5,$N184=Listas!$A$6),"",AR184+AT184)</f>
        <v>0</v>
      </c>
      <c r="AV184" s="29">
        <f>+IF(OR($N184=Listas!$A$3,$N184=Listas!$A$4,$N184=Listas!$A$5,$N184=Listas!$A$6),"",W184+Z184+AJ184+AP184+AU184)</f>
        <v>0.21132439384930549</v>
      </c>
      <c r="AW184" s="30">
        <f>+IF(OR($N184=Listas!$A$3,$N184=Listas!$A$4,$N184=Listas!$A$5,$N184=Listas!$A$6),"",K184*(1-AV184))</f>
        <v>0</v>
      </c>
      <c r="AX184" s="30">
        <f>+IF(OR($N184=Listas!$A$3,$N184=Listas!$A$4,$N184=Listas!$A$5,$N184=Listas!$A$6),"",L184*(1-AV184))</f>
        <v>0</v>
      </c>
      <c r="AY184" s="31"/>
      <c r="AZ184" s="32"/>
      <c r="BA184" s="30">
        <f>+IF(OR($N184=Listas!$A$3,$N184=Listas!$A$4,$N184=Listas!$A$5,$N184=Listas!$A$6),"",IF(AV184=0,AW184,(-PV(AY184,AZ184,,AW184,0))))</f>
        <v>0</v>
      </c>
      <c r="BB184" s="30">
        <f>+IF(OR($N184=Listas!$A$3,$N184=Listas!$A$4,$N184=Listas!$A$5,$N184=Listas!$A$6),"",IF(AV184=0,AX184,(-PV(AY184,AZ184,,AX184,0))))</f>
        <v>0</v>
      </c>
      <c r="BC184" s="33">
        <f>++IF(OR($N184=Listas!$A$3,$N184=Listas!$A$4,$N184=Listas!$A$5,$N184=Listas!$A$6),"",K184-BA184)</f>
        <v>0</v>
      </c>
      <c r="BD184" s="33">
        <f>++IF(OR($N184=Listas!$A$3,$N184=Listas!$A$4,$N184=Listas!$A$5,$N184=Listas!$A$6),"",L184-BB184)</f>
        <v>0</v>
      </c>
    </row>
    <row r="185" spans="1:56" x14ac:dyDescent="0.25">
      <c r="A185" s="13"/>
      <c r="B185" s="14"/>
      <c r="C185" s="15"/>
      <c r="D185" s="16"/>
      <c r="E185" s="16"/>
      <c r="F185" s="17"/>
      <c r="G185" s="17"/>
      <c r="H185" s="65">
        <f t="shared" si="29"/>
        <v>0</v>
      </c>
      <c r="I185" s="17"/>
      <c r="J185" s="17"/>
      <c r="K185" s="42">
        <f t="shared" si="30"/>
        <v>0</v>
      </c>
      <c r="L185" s="42">
        <f t="shared" si="30"/>
        <v>0</v>
      </c>
      <c r="M185" s="42">
        <f t="shared" si="31"/>
        <v>0</v>
      </c>
      <c r="N185" s="13"/>
      <c r="O185" s="18" t="str">
        <f>+IF(OR($N185=Listas!$A$3,$N185=Listas!$A$4,$N185=Listas!$A$5,$N185=Listas!$A$6),"N/A",IF(AND((DAYS360(C185,$C$3))&gt;90,(DAYS360(C185,$C$3))&lt;360),"SI","NO"))</f>
        <v>NO</v>
      </c>
      <c r="P185" s="19">
        <f t="shared" si="24"/>
        <v>0</v>
      </c>
      <c r="Q185" s="18" t="str">
        <f>+IF(OR($N185=Listas!$A$3,$N185=Listas!$A$4,$N185=Listas!$A$5,$N185=Listas!$A$6),"N/A",IF(AND((DAYS360(C185,$C$3))&gt;=360,(DAYS360(C185,$C$3))&lt;=1800),"SI","NO"))</f>
        <v>NO</v>
      </c>
      <c r="R185" s="19">
        <f t="shared" si="25"/>
        <v>0</v>
      </c>
      <c r="S185" s="18" t="str">
        <f>+IF(OR($N185=Listas!$A$3,$N185=Listas!$A$4,$N185=Listas!$A$5,$N185=Listas!$A$6),"N/A",IF(AND((DAYS360(C185,$C$3))&gt;1800,(DAYS360(C185,$C$3))&lt;=3600),"SI","NO"))</f>
        <v>NO</v>
      </c>
      <c r="T185" s="19">
        <f t="shared" si="26"/>
        <v>0</v>
      </c>
      <c r="U185" s="18" t="str">
        <f>+IF(OR($N185=Listas!$A$3,$N185=Listas!$A$4,$N185=Listas!$A$5,$N185=Listas!$A$6),"N/A",IF((DAYS360(C185,$C$3))&gt;3600,"SI","NO"))</f>
        <v>SI</v>
      </c>
      <c r="V185" s="20">
        <f t="shared" si="27"/>
        <v>0.21132439384930549</v>
      </c>
      <c r="W185" s="21">
        <f>+IF(OR($N185=Listas!$A$3,$N185=Listas!$A$4,$N185=Listas!$A$5,$N185=Listas!$A$6),"",P185+R185+T185+V185)</f>
        <v>0.21132439384930549</v>
      </c>
      <c r="X185" s="22"/>
      <c r="Y185" s="19">
        <f t="shared" si="28"/>
        <v>0</v>
      </c>
      <c r="Z185" s="21">
        <f>+IF(OR($N185=Listas!$A$3,$N185=Listas!$A$4,$N185=Listas!$A$5,$N185=Listas!$A$6),"",Y185)</f>
        <v>0</v>
      </c>
      <c r="AA185" s="22"/>
      <c r="AB185" s="23">
        <f>+IF(OR($N185=Listas!$A$3,$N185=Listas!$A$4,$N185=Listas!$A$5,$N185=Listas!$A$6),"",IF(AND(DAYS360(C185,$C$3)&lt;=90,AA185="NO"),0,IF(AND(DAYS360(C185,$C$3)&gt;90,AA185="NO"),$AB$7,0)))</f>
        <v>0</v>
      </c>
      <c r="AC185" s="17"/>
      <c r="AD185" s="22"/>
      <c r="AE185" s="23">
        <f>+IF(OR($N185=Listas!$A$3,$N185=Listas!$A$4,$N185=Listas!$A$5,$N185=Listas!$A$6),"",IF(AND(DAYS360(C185,$C$3)&lt;=90,AD185="SI"),0,IF(AND(DAYS360(C185,$C$3)&gt;90,AD185="SI"),$AE$7,0)))</f>
        <v>0</v>
      </c>
      <c r="AF185" s="17"/>
      <c r="AG185" s="24" t="str">
        <f t="shared" si="32"/>
        <v/>
      </c>
      <c r="AH185" s="22"/>
      <c r="AI185" s="23">
        <f>+IF(OR($N185=Listas!$A$3,$N185=Listas!$A$4,$N185=Listas!$A$5,$N185=Listas!$A$6),"",IF(AND(DAYS360(C185,$C$3)&lt;=90,AH185="SI"),0,IF(AND(DAYS360(C185,$C$3)&gt;90,AH185="SI"),$AI$7,0)))</f>
        <v>0</v>
      </c>
      <c r="AJ185" s="25">
        <f>+IF(OR($N185=Listas!$A$3,$N185=Listas!$A$4,$N185=Listas!$A$5,$N185=Listas!$A$6),"",AB185+AE185+AI185)</f>
        <v>0</v>
      </c>
      <c r="AK185" s="26" t="str">
        <f t="shared" si="33"/>
        <v/>
      </c>
      <c r="AL185" s="27" t="str">
        <f t="shared" si="34"/>
        <v/>
      </c>
      <c r="AM185" s="23">
        <f>+IF(OR($N185=Listas!$A$3,$N185=Listas!$A$4,$N185=Listas!$A$5,$N185=Listas!$A$6),"",IF(AND(DAYS360(C185,$C$3)&lt;=90,AL185="SI"),0,IF(AND(DAYS360(C185,$C$3)&gt;90,AL185="SI"),$AM$7,0)))</f>
        <v>0</v>
      </c>
      <c r="AN185" s="27" t="str">
        <f t="shared" si="35"/>
        <v/>
      </c>
      <c r="AO185" s="23">
        <f>+IF(OR($N185=Listas!$A$3,$N185=Listas!$A$4,$N185=Listas!$A$5,$N185=Listas!$A$6),"",IF(AND(DAYS360(C185,$C$3)&lt;=90,AN185="SI"),0,IF(AND(DAYS360(C185,$C$3)&gt;90,AN185="SI"),$AO$7,0)))</f>
        <v>0</v>
      </c>
      <c r="AP185" s="28">
        <f>+IF(OR($N185=Listas!$A$3,$N185=Listas!$A$4,$N185=Listas!$A$5,$N185=[1]Hoja2!$A$6),"",AM185+AO185)</f>
        <v>0</v>
      </c>
      <c r="AQ185" s="22"/>
      <c r="AR185" s="23">
        <f>+IF(OR($N185=Listas!$A$3,$N185=Listas!$A$4,$N185=Listas!$A$5,$N185=Listas!$A$6),"",IF(AND(DAYS360(C185,$C$3)&lt;=90,AQ185="SI"),0,IF(AND(DAYS360(C185,$C$3)&gt;90,AQ185="SI"),$AR$7,0)))</f>
        <v>0</v>
      </c>
      <c r="AS185" s="22"/>
      <c r="AT185" s="23">
        <f>+IF(OR($N185=Listas!$A$3,$N185=Listas!$A$4,$N185=Listas!$A$5,$N185=Listas!$A$6),"",IF(AND(DAYS360(C185,$C$3)&lt;=90,AS185="SI"),0,IF(AND(DAYS360(C185,$C$3)&gt;90,AS185="SI"),$AT$7,0)))</f>
        <v>0</v>
      </c>
      <c r="AU185" s="21">
        <f>+IF(OR($N185=Listas!$A$3,$N185=Listas!$A$4,$N185=Listas!$A$5,$N185=Listas!$A$6),"",AR185+AT185)</f>
        <v>0</v>
      </c>
      <c r="AV185" s="29">
        <f>+IF(OR($N185=Listas!$A$3,$N185=Listas!$A$4,$N185=Listas!$A$5,$N185=Listas!$A$6),"",W185+Z185+AJ185+AP185+AU185)</f>
        <v>0.21132439384930549</v>
      </c>
      <c r="AW185" s="30">
        <f>+IF(OR($N185=Listas!$A$3,$N185=Listas!$A$4,$N185=Listas!$A$5,$N185=Listas!$A$6),"",K185*(1-AV185))</f>
        <v>0</v>
      </c>
      <c r="AX185" s="30">
        <f>+IF(OR($N185=Listas!$A$3,$N185=Listas!$A$4,$N185=Listas!$A$5,$N185=Listas!$A$6),"",L185*(1-AV185))</f>
        <v>0</v>
      </c>
      <c r="AY185" s="31"/>
      <c r="AZ185" s="32"/>
      <c r="BA185" s="30">
        <f>+IF(OR($N185=Listas!$A$3,$N185=Listas!$A$4,$N185=Listas!$A$5,$N185=Listas!$A$6),"",IF(AV185=0,AW185,(-PV(AY185,AZ185,,AW185,0))))</f>
        <v>0</v>
      </c>
      <c r="BB185" s="30">
        <f>+IF(OR($N185=Listas!$A$3,$N185=Listas!$A$4,$N185=Listas!$A$5,$N185=Listas!$A$6),"",IF(AV185=0,AX185,(-PV(AY185,AZ185,,AX185,0))))</f>
        <v>0</v>
      </c>
      <c r="BC185" s="33">
        <f>++IF(OR($N185=Listas!$A$3,$N185=Listas!$A$4,$N185=Listas!$A$5,$N185=Listas!$A$6),"",K185-BA185)</f>
        <v>0</v>
      </c>
      <c r="BD185" s="33">
        <f>++IF(OR($N185=Listas!$A$3,$N185=Listas!$A$4,$N185=Listas!$A$5,$N185=Listas!$A$6),"",L185-BB185)</f>
        <v>0</v>
      </c>
    </row>
    <row r="186" spans="1:56" x14ac:dyDescent="0.25">
      <c r="A186" s="13"/>
      <c r="B186" s="14"/>
      <c r="C186" s="15"/>
      <c r="D186" s="16"/>
      <c r="E186" s="16"/>
      <c r="F186" s="17"/>
      <c r="G186" s="17"/>
      <c r="H186" s="65">
        <f t="shared" si="29"/>
        <v>0</v>
      </c>
      <c r="I186" s="17"/>
      <c r="J186" s="17"/>
      <c r="K186" s="42">
        <f t="shared" si="30"/>
        <v>0</v>
      </c>
      <c r="L186" s="42">
        <f t="shared" si="30"/>
        <v>0</v>
      </c>
      <c r="M186" s="42">
        <f t="shared" si="31"/>
        <v>0</v>
      </c>
      <c r="N186" s="13"/>
      <c r="O186" s="18" t="str">
        <f>+IF(OR($N186=Listas!$A$3,$N186=Listas!$A$4,$N186=Listas!$A$5,$N186=Listas!$A$6),"N/A",IF(AND((DAYS360(C186,$C$3))&gt;90,(DAYS360(C186,$C$3))&lt;360),"SI","NO"))</f>
        <v>NO</v>
      </c>
      <c r="P186" s="19">
        <f t="shared" si="24"/>
        <v>0</v>
      </c>
      <c r="Q186" s="18" t="str">
        <f>+IF(OR($N186=Listas!$A$3,$N186=Listas!$A$4,$N186=Listas!$A$5,$N186=Listas!$A$6),"N/A",IF(AND((DAYS360(C186,$C$3))&gt;=360,(DAYS360(C186,$C$3))&lt;=1800),"SI","NO"))</f>
        <v>NO</v>
      </c>
      <c r="R186" s="19">
        <f t="shared" si="25"/>
        <v>0</v>
      </c>
      <c r="S186" s="18" t="str">
        <f>+IF(OR($N186=Listas!$A$3,$N186=Listas!$A$4,$N186=Listas!$A$5,$N186=Listas!$A$6),"N/A",IF(AND((DAYS360(C186,$C$3))&gt;1800,(DAYS360(C186,$C$3))&lt;=3600),"SI","NO"))</f>
        <v>NO</v>
      </c>
      <c r="T186" s="19">
        <f t="shared" si="26"/>
        <v>0</v>
      </c>
      <c r="U186" s="18" t="str">
        <f>+IF(OR($N186=Listas!$A$3,$N186=Listas!$A$4,$N186=Listas!$A$5,$N186=Listas!$A$6),"N/A",IF((DAYS360(C186,$C$3))&gt;3600,"SI","NO"))</f>
        <v>SI</v>
      </c>
      <c r="V186" s="20">
        <f t="shared" si="27"/>
        <v>0.21132439384930549</v>
      </c>
      <c r="W186" s="21">
        <f>+IF(OR($N186=Listas!$A$3,$N186=Listas!$A$4,$N186=Listas!$A$5,$N186=Listas!$A$6),"",P186+R186+T186+V186)</f>
        <v>0.21132439384930549</v>
      </c>
      <c r="X186" s="22"/>
      <c r="Y186" s="19">
        <f t="shared" si="28"/>
        <v>0</v>
      </c>
      <c r="Z186" s="21">
        <f>+IF(OR($N186=Listas!$A$3,$N186=Listas!$A$4,$N186=Listas!$A$5,$N186=Listas!$A$6),"",Y186)</f>
        <v>0</v>
      </c>
      <c r="AA186" s="22"/>
      <c r="AB186" s="23">
        <f>+IF(OR($N186=Listas!$A$3,$N186=Listas!$A$4,$N186=Listas!$A$5,$N186=Listas!$A$6),"",IF(AND(DAYS360(C186,$C$3)&lt;=90,AA186="NO"),0,IF(AND(DAYS360(C186,$C$3)&gt;90,AA186="NO"),$AB$7,0)))</f>
        <v>0</v>
      </c>
      <c r="AC186" s="17"/>
      <c r="AD186" s="22"/>
      <c r="AE186" s="23">
        <f>+IF(OR($N186=Listas!$A$3,$N186=Listas!$A$4,$N186=Listas!$A$5,$N186=Listas!$A$6),"",IF(AND(DAYS360(C186,$C$3)&lt;=90,AD186="SI"),0,IF(AND(DAYS360(C186,$C$3)&gt;90,AD186="SI"),$AE$7,0)))</f>
        <v>0</v>
      </c>
      <c r="AF186" s="17"/>
      <c r="AG186" s="24" t="str">
        <f t="shared" si="32"/>
        <v/>
      </c>
      <c r="AH186" s="22"/>
      <c r="AI186" s="23">
        <f>+IF(OR($N186=Listas!$A$3,$N186=Listas!$A$4,$N186=Listas!$A$5,$N186=Listas!$A$6),"",IF(AND(DAYS360(C186,$C$3)&lt;=90,AH186="SI"),0,IF(AND(DAYS360(C186,$C$3)&gt;90,AH186="SI"),$AI$7,0)))</f>
        <v>0</v>
      </c>
      <c r="AJ186" s="25">
        <f>+IF(OR($N186=Listas!$A$3,$N186=Listas!$A$4,$N186=Listas!$A$5,$N186=Listas!$A$6),"",AB186+AE186+AI186)</f>
        <v>0</v>
      </c>
      <c r="AK186" s="26" t="str">
        <f t="shared" si="33"/>
        <v/>
      </c>
      <c r="AL186" s="27" t="str">
        <f t="shared" si="34"/>
        <v/>
      </c>
      <c r="AM186" s="23">
        <f>+IF(OR($N186=Listas!$A$3,$N186=Listas!$A$4,$N186=Listas!$A$5,$N186=Listas!$A$6),"",IF(AND(DAYS360(C186,$C$3)&lt;=90,AL186="SI"),0,IF(AND(DAYS360(C186,$C$3)&gt;90,AL186="SI"),$AM$7,0)))</f>
        <v>0</v>
      </c>
      <c r="AN186" s="27" t="str">
        <f t="shared" si="35"/>
        <v/>
      </c>
      <c r="AO186" s="23">
        <f>+IF(OR($N186=Listas!$A$3,$N186=Listas!$A$4,$N186=Listas!$A$5,$N186=Listas!$A$6),"",IF(AND(DAYS360(C186,$C$3)&lt;=90,AN186="SI"),0,IF(AND(DAYS360(C186,$C$3)&gt;90,AN186="SI"),$AO$7,0)))</f>
        <v>0</v>
      </c>
      <c r="AP186" s="28">
        <f>+IF(OR($N186=Listas!$A$3,$N186=Listas!$A$4,$N186=Listas!$A$5,$N186=[1]Hoja2!$A$6),"",AM186+AO186)</f>
        <v>0</v>
      </c>
      <c r="AQ186" s="22"/>
      <c r="AR186" s="23">
        <f>+IF(OR($N186=Listas!$A$3,$N186=Listas!$A$4,$N186=Listas!$A$5,$N186=Listas!$A$6),"",IF(AND(DAYS360(C186,$C$3)&lt;=90,AQ186="SI"),0,IF(AND(DAYS360(C186,$C$3)&gt;90,AQ186="SI"),$AR$7,0)))</f>
        <v>0</v>
      </c>
      <c r="AS186" s="22"/>
      <c r="AT186" s="23">
        <f>+IF(OR($N186=Listas!$A$3,$N186=Listas!$A$4,$N186=Listas!$A$5,$N186=Listas!$A$6),"",IF(AND(DAYS360(C186,$C$3)&lt;=90,AS186="SI"),0,IF(AND(DAYS360(C186,$C$3)&gt;90,AS186="SI"),$AT$7,0)))</f>
        <v>0</v>
      </c>
      <c r="AU186" s="21">
        <f>+IF(OR($N186=Listas!$A$3,$N186=Listas!$A$4,$N186=Listas!$A$5,$N186=Listas!$A$6),"",AR186+AT186)</f>
        <v>0</v>
      </c>
      <c r="AV186" s="29">
        <f>+IF(OR($N186=Listas!$A$3,$N186=Listas!$A$4,$N186=Listas!$A$5,$N186=Listas!$A$6),"",W186+Z186+AJ186+AP186+AU186)</f>
        <v>0.21132439384930549</v>
      </c>
      <c r="AW186" s="30">
        <f>+IF(OR($N186=Listas!$A$3,$N186=Listas!$A$4,$N186=Listas!$A$5,$N186=Listas!$A$6),"",K186*(1-AV186))</f>
        <v>0</v>
      </c>
      <c r="AX186" s="30">
        <f>+IF(OR($N186=Listas!$A$3,$N186=Listas!$A$4,$N186=Listas!$A$5,$N186=Listas!$A$6),"",L186*(1-AV186))</f>
        <v>0</v>
      </c>
      <c r="AY186" s="31"/>
      <c r="AZ186" s="32"/>
      <c r="BA186" s="30">
        <f>+IF(OR($N186=Listas!$A$3,$N186=Listas!$A$4,$N186=Listas!$A$5,$N186=Listas!$A$6),"",IF(AV186=0,AW186,(-PV(AY186,AZ186,,AW186,0))))</f>
        <v>0</v>
      </c>
      <c r="BB186" s="30">
        <f>+IF(OR($N186=Listas!$A$3,$N186=Listas!$A$4,$N186=Listas!$A$5,$N186=Listas!$A$6),"",IF(AV186=0,AX186,(-PV(AY186,AZ186,,AX186,0))))</f>
        <v>0</v>
      </c>
      <c r="BC186" s="33">
        <f>++IF(OR($N186=Listas!$A$3,$N186=Listas!$A$4,$N186=Listas!$A$5,$N186=Listas!$A$6),"",K186-BA186)</f>
        <v>0</v>
      </c>
      <c r="BD186" s="33">
        <f>++IF(OR($N186=Listas!$A$3,$N186=Listas!$A$4,$N186=Listas!$A$5,$N186=Listas!$A$6),"",L186-BB186)</f>
        <v>0</v>
      </c>
    </row>
    <row r="187" spans="1:56" x14ac:dyDescent="0.25">
      <c r="A187" s="13"/>
      <c r="B187" s="14"/>
      <c r="C187" s="15"/>
      <c r="D187" s="16"/>
      <c r="E187" s="16"/>
      <c r="F187" s="17"/>
      <c r="G187" s="17"/>
      <c r="H187" s="65">
        <f t="shared" si="29"/>
        <v>0</v>
      </c>
      <c r="I187" s="17"/>
      <c r="J187" s="17"/>
      <c r="K187" s="42">
        <f t="shared" si="30"/>
        <v>0</v>
      </c>
      <c r="L187" s="42">
        <f t="shared" si="30"/>
        <v>0</v>
      </c>
      <c r="M187" s="42">
        <f t="shared" si="31"/>
        <v>0</v>
      </c>
      <c r="N187" s="13"/>
      <c r="O187" s="18" t="str">
        <f>+IF(OR($N187=Listas!$A$3,$N187=Listas!$A$4,$N187=Listas!$A$5,$N187=Listas!$A$6),"N/A",IF(AND((DAYS360(C187,$C$3))&gt;90,(DAYS360(C187,$C$3))&lt;360),"SI","NO"))</f>
        <v>NO</v>
      </c>
      <c r="P187" s="19">
        <f t="shared" si="24"/>
        <v>0</v>
      </c>
      <c r="Q187" s="18" t="str">
        <f>+IF(OR($N187=Listas!$A$3,$N187=Listas!$A$4,$N187=Listas!$A$5,$N187=Listas!$A$6),"N/A",IF(AND((DAYS360(C187,$C$3))&gt;=360,(DAYS360(C187,$C$3))&lt;=1800),"SI","NO"))</f>
        <v>NO</v>
      </c>
      <c r="R187" s="19">
        <f t="shared" si="25"/>
        <v>0</v>
      </c>
      <c r="S187" s="18" t="str">
        <f>+IF(OR($N187=Listas!$A$3,$N187=Listas!$A$4,$N187=Listas!$A$5,$N187=Listas!$A$6),"N/A",IF(AND((DAYS360(C187,$C$3))&gt;1800,(DAYS360(C187,$C$3))&lt;=3600),"SI","NO"))</f>
        <v>NO</v>
      </c>
      <c r="T187" s="19">
        <f t="shared" si="26"/>
        <v>0</v>
      </c>
      <c r="U187" s="18" t="str">
        <f>+IF(OR($N187=Listas!$A$3,$N187=Listas!$A$4,$N187=Listas!$A$5,$N187=Listas!$A$6),"N/A",IF((DAYS360(C187,$C$3))&gt;3600,"SI","NO"))</f>
        <v>SI</v>
      </c>
      <c r="V187" s="20">
        <f t="shared" si="27"/>
        <v>0.21132439384930549</v>
      </c>
      <c r="W187" s="21">
        <f>+IF(OR($N187=Listas!$A$3,$N187=Listas!$A$4,$N187=Listas!$A$5,$N187=Listas!$A$6),"",P187+R187+T187+V187)</f>
        <v>0.21132439384930549</v>
      </c>
      <c r="X187" s="22"/>
      <c r="Y187" s="19">
        <f t="shared" si="28"/>
        <v>0</v>
      </c>
      <c r="Z187" s="21">
        <f>+IF(OR($N187=Listas!$A$3,$N187=Listas!$A$4,$N187=Listas!$A$5,$N187=Listas!$A$6),"",Y187)</f>
        <v>0</v>
      </c>
      <c r="AA187" s="22"/>
      <c r="AB187" s="23">
        <f>+IF(OR($N187=Listas!$A$3,$N187=Listas!$A$4,$N187=Listas!$A$5,$N187=Listas!$A$6),"",IF(AND(DAYS360(C187,$C$3)&lt;=90,AA187="NO"),0,IF(AND(DAYS360(C187,$C$3)&gt;90,AA187="NO"),$AB$7,0)))</f>
        <v>0</v>
      </c>
      <c r="AC187" s="17"/>
      <c r="AD187" s="22"/>
      <c r="AE187" s="23">
        <f>+IF(OR($N187=Listas!$A$3,$N187=Listas!$A$4,$N187=Listas!$A$5,$N187=Listas!$A$6),"",IF(AND(DAYS360(C187,$C$3)&lt;=90,AD187="SI"),0,IF(AND(DAYS360(C187,$C$3)&gt;90,AD187="SI"),$AE$7,0)))</f>
        <v>0</v>
      </c>
      <c r="AF187" s="17"/>
      <c r="AG187" s="24" t="str">
        <f t="shared" si="32"/>
        <v/>
      </c>
      <c r="AH187" s="22"/>
      <c r="AI187" s="23">
        <f>+IF(OR($N187=Listas!$A$3,$N187=Listas!$A$4,$N187=Listas!$A$5,$N187=Listas!$A$6),"",IF(AND(DAYS360(C187,$C$3)&lt;=90,AH187="SI"),0,IF(AND(DAYS360(C187,$C$3)&gt;90,AH187="SI"),$AI$7,0)))</f>
        <v>0</v>
      </c>
      <c r="AJ187" s="25">
        <f>+IF(OR($N187=Listas!$A$3,$N187=Listas!$A$4,$N187=Listas!$A$5,$N187=Listas!$A$6),"",AB187+AE187+AI187)</f>
        <v>0</v>
      </c>
      <c r="AK187" s="26" t="str">
        <f t="shared" si="33"/>
        <v/>
      </c>
      <c r="AL187" s="27" t="str">
        <f t="shared" si="34"/>
        <v/>
      </c>
      <c r="AM187" s="23">
        <f>+IF(OR($N187=Listas!$A$3,$N187=Listas!$A$4,$N187=Listas!$A$5,$N187=Listas!$A$6),"",IF(AND(DAYS360(C187,$C$3)&lt;=90,AL187="SI"),0,IF(AND(DAYS360(C187,$C$3)&gt;90,AL187="SI"),$AM$7,0)))</f>
        <v>0</v>
      </c>
      <c r="AN187" s="27" t="str">
        <f t="shared" si="35"/>
        <v/>
      </c>
      <c r="AO187" s="23">
        <f>+IF(OR($N187=Listas!$A$3,$N187=Listas!$A$4,$N187=Listas!$A$5,$N187=Listas!$A$6),"",IF(AND(DAYS360(C187,$C$3)&lt;=90,AN187="SI"),0,IF(AND(DAYS360(C187,$C$3)&gt;90,AN187="SI"),$AO$7,0)))</f>
        <v>0</v>
      </c>
      <c r="AP187" s="28">
        <f>+IF(OR($N187=Listas!$A$3,$N187=Listas!$A$4,$N187=Listas!$A$5,$N187=[1]Hoja2!$A$6),"",AM187+AO187)</f>
        <v>0</v>
      </c>
      <c r="AQ187" s="22"/>
      <c r="AR187" s="23">
        <f>+IF(OR($N187=Listas!$A$3,$N187=Listas!$A$4,$N187=Listas!$A$5,$N187=Listas!$A$6),"",IF(AND(DAYS360(C187,$C$3)&lt;=90,AQ187="SI"),0,IF(AND(DAYS360(C187,$C$3)&gt;90,AQ187="SI"),$AR$7,0)))</f>
        <v>0</v>
      </c>
      <c r="AS187" s="22"/>
      <c r="AT187" s="23">
        <f>+IF(OR($N187=Listas!$A$3,$N187=Listas!$A$4,$N187=Listas!$A$5,$N187=Listas!$A$6),"",IF(AND(DAYS360(C187,$C$3)&lt;=90,AS187="SI"),0,IF(AND(DAYS360(C187,$C$3)&gt;90,AS187="SI"),$AT$7,0)))</f>
        <v>0</v>
      </c>
      <c r="AU187" s="21">
        <f>+IF(OR($N187=Listas!$A$3,$N187=Listas!$A$4,$N187=Listas!$A$5,$N187=Listas!$A$6),"",AR187+AT187)</f>
        <v>0</v>
      </c>
      <c r="AV187" s="29">
        <f>+IF(OR($N187=Listas!$A$3,$N187=Listas!$A$4,$N187=Listas!$A$5,$N187=Listas!$A$6),"",W187+Z187+AJ187+AP187+AU187)</f>
        <v>0.21132439384930549</v>
      </c>
      <c r="AW187" s="30">
        <f>+IF(OR($N187=Listas!$A$3,$N187=Listas!$A$4,$N187=Listas!$A$5,$N187=Listas!$A$6),"",K187*(1-AV187))</f>
        <v>0</v>
      </c>
      <c r="AX187" s="30">
        <f>+IF(OR($N187=Listas!$A$3,$N187=Listas!$A$4,$N187=Listas!$A$5,$N187=Listas!$A$6),"",L187*(1-AV187))</f>
        <v>0</v>
      </c>
      <c r="AY187" s="31"/>
      <c r="AZ187" s="32"/>
      <c r="BA187" s="30">
        <f>+IF(OR($N187=Listas!$A$3,$N187=Listas!$A$4,$N187=Listas!$A$5,$N187=Listas!$A$6),"",IF(AV187=0,AW187,(-PV(AY187,AZ187,,AW187,0))))</f>
        <v>0</v>
      </c>
      <c r="BB187" s="30">
        <f>+IF(OR($N187=Listas!$A$3,$N187=Listas!$A$4,$N187=Listas!$A$5,$N187=Listas!$A$6),"",IF(AV187=0,AX187,(-PV(AY187,AZ187,,AX187,0))))</f>
        <v>0</v>
      </c>
      <c r="BC187" s="33">
        <f>++IF(OR($N187=Listas!$A$3,$N187=Listas!$A$4,$N187=Listas!$A$5,$N187=Listas!$A$6),"",K187-BA187)</f>
        <v>0</v>
      </c>
      <c r="BD187" s="33">
        <f>++IF(OR($N187=Listas!$A$3,$N187=Listas!$A$4,$N187=Listas!$A$5,$N187=Listas!$A$6),"",L187-BB187)</f>
        <v>0</v>
      </c>
    </row>
    <row r="188" spans="1:56" x14ac:dyDescent="0.25">
      <c r="A188" s="13"/>
      <c r="B188" s="14"/>
      <c r="C188" s="15"/>
      <c r="D188" s="16"/>
      <c r="E188" s="16"/>
      <c r="F188" s="17"/>
      <c r="G188" s="17"/>
      <c r="H188" s="65">
        <f t="shared" si="29"/>
        <v>0</v>
      </c>
      <c r="I188" s="17"/>
      <c r="J188" s="17"/>
      <c r="K188" s="42">
        <f t="shared" si="30"/>
        <v>0</v>
      </c>
      <c r="L188" s="42">
        <f t="shared" si="30"/>
        <v>0</v>
      </c>
      <c r="M188" s="42">
        <f t="shared" si="31"/>
        <v>0</v>
      </c>
      <c r="N188" s="13"/>
      <c r="O188" s="18" t="str">
        <f>+IF(OR($N188=Listas!$A$3,$N188=Listas!$A$4,$N188=Listas!$A$5,$N188=Listas!$A$6),"N/A",IF(AND((DAYS360(C188,$C$3))&gt;90,(DAYS360(C188,$C$3))&lt;360),"SI","NO"))</f>
        <v>NO</v>
      </c>
      <c r="P188" s="19">
        <f t="shared" si="24"/>
        <v>0</v>
      </c>
      <c r="Q188" s="18" t="str">
        <f>+IF(OR($N188=Listas!$A$3,$N188=Listas!$A$4,$N188=Listas!$A$5,$N188=Listas!$A$6),"N/A",IF(AND((DAYS360(C188,$C$3))&gt;=360,(DAYS360(C188,$C$3))&lt;=1800),"SI","NO"))</f>
        <v>NO</v>
      </c>
      <c r="R188" s="19">
        <f t="shared" si="25"/>
        <v>0</v>
      </c>
      <c r="S188" s="18" t="str">
        <f>+IF(OR($N188=Listas!$A$3,$N188=Listas!$A$4,$N188=Listas!$A$5,$N188=Listas!$A$6),"N/A",IF(AND((DAYS360(C188,$C$3))&gt;1800,(DAYS360(C188,$C$3))&lt;=3600),"SI","NO"))</f>
        <v>NO</v>
      </c>
      <c r="T188" s="19">
        <f t="shared" si="26"/>
        <v>0</v>
      </c>
      <c r="U188" s="18" t="str">
        <f>+IF(OR($N188=Listas!$A$3,$N188=Listas!$A$4,$N188=Listas!$A$5,$N188=Listas!$A$6),"N/A",IF((DAYS360(C188,$C$3))&gt;3600,"SI","NO"))</f>
        <v>SI</v>
      </c>
      <c r="V188" s="20">
        <f t="shared" si="27"/>
        <v>0.21132439384930549</v>
      </c>
      <c r="W188" s="21">
        <f>+IF(OR($N188=Listas!$A$3,$N188=Listas!$A$4,$N188=Listas!$A$5,$N188=Listas!$A$6),"",P188+R188+T188+V188)</f>
        <v>0.21132439384930549</v>
      </c>
      <c r="X188" s="22"/>
      <c r="Y188" s="19">
        <f t="shared" si="28"/>
        <v>0</v>
      </c>
      <c r="Z188" s="21">
        <f>+IF(OR($N188=Listas!$A$3,$N188=Listas!$A$4,$N188=Listas!$A$5,$N188=Listas!$A$6),"",Y188)</f>
        <v>0</v>
      </c>
      <c r="AA188" s="22"/>
      <c r="AB188" s="23">
        <f>+IF(OR($N188=Listas!$A$3,$N188=Listas!$A$4,$N188=Listas!$A$5,$N188=Listas!$A$6),"",IF(AND(DAYS360(C188,$C$3)&lt;=90,AA188="NO"),0,IF(AND(DAYS360(C188,$C$3)&gt;90,AA188="NO"),$AB$7,0)))</f>
        <v>0</v>
      </c>
      <c r="AC188" s="17"/>
      <c r="AD188" s="22"/>
      <c r="AE188" s="23">
        <f>+IF(OR($N188=Listas!$A$3,$N188=Listas!$A$4,$N188=Listas!$A$5,$N188=Listas!$A$6),"",IF(AND(DAYS360(C188,$C$3)&lt;=90,AD188="SI"),0,IF(AND(DAYS360(C188,$C$3)&gt;90,AD188="SI"),$AE$7,0)))</f>
        <v>0</v>
      </c>
      <c r="AF188" s="17"/>
      <c r="AG188" s="24" t="str">
        <f t="shared" si="32"/>
        <v/>
      </c>
      <c r="AH188" s="22"/>
      <c r="AI188" s="23">
        <f>+IF(OR($N188=Listas!$A$3,$N188=Listas!$A$4,$N188=Listas!$A$5,$N188=Listas!$A$6),"",IF(AND(DAYS360(C188,$C$3)&lt;=90,AH188="SI"),0,IF(AND(DAYS360(C188,$C$3)&gt;90,AH188="SI"),$AI$7,0)))</f>
        <v>0</v>
      </c>
      <c r="AJ188" s="25">
        <f>+IF(OR($N188=Listas!$A$3,$N188=Listas!$A$4,$N188=Listas!$A$5,$N188=Listas!$A$6),"",AB188+AE188+AI188)</f>
        <v>0</v>
      </c>
      <c r="AK188" s="26" t="str">
        <f t="shared" si="33"/>
        <v/>
      </c>
      <c r="AL188" s="27" t="str">
        <f t="shared" si="34"/>
        <v/>
      </c>
      <c r="AM188" s="23">
        <f>+IF(OR($N188=Listas!$A$3,$N188=Listas!$A$4,$N188=Listas!$A$5,$N188=Listas!$A$6),"",IF(AND(DAYS360(C188,$C$3)&lt;=90,AL188="SI"),0,IF(AND(DAYS360(C188,$C$3)&gt;90,AL188="SI"),$AM$7,0)))</f>
        <v>0</v>
      </c>
      <c r="AN188" s="27" t="str">
        <f t="shared" si="35"/>
        <v/>
      </c>
      <c r="AO188" s="23">
        <f>+IF(OR($N188=Listas!$A$3,$N188=Listas!$A$4,$N188=Listas!$A$5,$N188=Listas!$A$6),"",IF(AND(DAYS360(C188,$C$3)&lt;=90,AN188="SI"),0,IF(AND(DAYS360(C188,$C$3)&gt;90,AN188="SI"),$AO$7,0)))</f>
        <v>0</v>
      </c>
      <c r="AP188" s="28">
        <f>+IF(OR($N188=Listas!$A$3,$N188=Listas!$A$4,$N188=Listas!$A$5,$N188=[1]Hoja2!$A$6),"",AM188+AO188)</f>
        <v>0</v>
      </c>
      <c r="AQ188" s="22"/>
      <c r="AR188" s="23">
        <f>+IF(OR($N188=Listas!$A$3,$N188=Listas!$A$4,$N188=Listas!$A$5,$N188=Listas!$A$6),"",IF(AND(DAYS360(C188,$C$3)&lt;=90,AQ188="SI"),0,IF(AND(DAYS360(C188,$C$3)&gt;90,AQ188="SI"),$AR$7,0)))</f>
        <v>0</v>
      </c>
      <c r="AS188" s="22"/>
      <c r="AT188" s="23">
        <f>+IF(OR($N188=Listas!$A$3,$N188=Listas!$A$4,$N188=Listas!$A$5,$N188=Listas!$A$6),"",IF(AND(DAYS360(C188,$C$3)&lt;=90,AS188="SI"),0,IF(AND(DAYS360(C188,$C$3)&gt;90,AS188="SI"),$AT$7,0)))</f>
        <v>0</v>
      </c>
      <c r="AU188" s="21">
        <f>+IF(OR($N188=Listas!$A$3,$N188=Listas!$A$4,$N188=Listas!$A$5,$N188=Listas!$A$6),"",AR188+AT188)</f>
        <v>0</v>
      </c>
      <c r="AV188" s="29">
        <f>+IF(OR($N188=Listas!$A$3,$N188=Listas!$A$4,$N188=Listas!$A$5,$N188=Listas!$A$6),"",W188+Z188+AJ188+AP188+AU188)</f>
        <v>0.21132439384930549</v>
      </c>
      <c r="AW188" s="30">
        <f>+IF(OR($N188=Listas!$A$3,$N188=Listas!$A$4,$N188=Listas!$A$5,$N188=Listas!$A$6),"",K188*(1-AV188))</f>
        <v>0</v>
      </c>
      <c r="AX188" s="30">
        <f>+IF(OR($N188=Listas!$A$3,$N188=Listas!$A$4,$N188=Listas!$A$5,$N188=Listas!$A$6),"",L188*(1-AV188))</f>
        <v>0</v>
      </c>
      <c r="AY188" s="31"/>
      <c r="AZ188" s="32"/>
      <c r="BA188" s="30">
        <f>+IF(OR($N188=Listas!$A$3,$N188=Listas!$A$4,$N188=Listas!$A$5,$N188=Listas!$A$6),"",IF(AV188=0,AW188,(-PV(AY188,AZ188,,AW188,0))))</f>
        <v>0</v>
      </c>
      <c r="BB188" s="30">
        <f>+IF(OR($N188=Listas!$A$3,$N188=Listas!$A$4,$N188=Listas!$A$5,$N188=Listas!$A$6),"",IF(AV188=0,AX188,(-PV(AY188,AZ188,,AX188,0))))</f>
        <v>0</v>
      </c>
      <c r="BC188" s="33">
        <f>++IF(OR($N188=Listas!$A$3,$N188=Listas!$A$4,$N188=Listas!$A$5,$N188=Listas!$A$6),"",K188-BA188)</f>
        <v>0</v>
      </c>
      <c r="BD188" s="33">
        <f>++IF(OR($N188=Listas!$A$3,$N188=Listas!$A$4,$N188=Listas!$A$5,$N188=Listas!$A$6),"",L188-BB188)</f>
        <v>0</v>
      </c>
    </row>
    <row r="189" spans="1:56" x14ac:dyDescent="0.25">
      <c r="A189" s="13"/>
      <c r="B189" s="14"/>
      <c r="C189" s="15"/>
      <c r="D189" s="16"/>
      <c r="E189" s="16"/>
      <c r="F189" s="17"/>
      <c r="G189" s="17"/>
      <c r="H189" s="65">
        <f t="shared" si="29"/>
        <v>0</v>
      </c>
      <c r="I189" s="17"/>
      <c r="J189" s="17"/>
      <c r="K189" s="42">
        <f t="shared" si="30"/>
        <v>0</v>
      </c>
      <c r="L189" s="42">
        <f t="shared" si="30"/>
        <v>0</v>
      </c>
      <c r="M189" s="42">
        <f t="shared" si="31"/>
        <v>0</v>
      </c>
      <c r="N189" s="13"/>
      <c r="O189" s="18" t="str">
        <f>+IF(OR($N189=Listas!$A$3,$N189=Listas!$A$4,$N189=Listas!$A$5,$N189=Listas!$A$6),"N/A",IF(AND((DAYS360(C189,$C$3))&gt;90,(DAYS360(C189,$C$3))&lt;360),"SI","NO"))</f>
        <v>NO</v>
      </c>
      <c r="P189" s="19">
        <f t="shared" si="24"/>
        <v>0</v>
      </c>
      <c r="Q189" s="18" t="str">
        <f>+IF(OR($N189=Listas!$A$3,$N189=Listas!$A$4,$N189=Listas!$A$5,$N189=Listas!$A$6),"N/A",IF(AND((DAYS360(C189,$C$3))&gt;=360,(DAYS360(C189,$C$3))&lt;=1800),"SI","NO"))</f>
        <v>NO</v>
      </c>
      <c r="R189" s="19">
        <f t="shared" si="25"/>
        <v>0</v>
      </c>
      <c r="S189" s="18" t="str">
        <f>+IF(OR($N189=Listas!$A$3,$N189=Listas!$A$4,$N189=Listas!$A$5,$N189=Listas!$A$6),"N/A",IF(AND((DAYS360(C189,$C$3))&gt;1800,(DAYS360(C189,$C$3))&lt;=3600),"SI","NO"))</f>
        <v>NO</v>
      </c>
      <c r="T189" s="19">
        <f t="shared" si="26"/>
        <v>0</v>
      </c>
      <c r="U189" s="18" t="str">
        <f>+IF(OR($N189=Listas!$A$3,$N189=Listas!$A$4,$N189=Listas!$A$5,$N189=Listas!$A$6),"N/A",IF((DAYS360(C189,$C$3))&gt;3600,"SI","NO"))</f>
        <v>SI</v>
      </c>
      <c r="V189" s="20">
        <f t="shared" si="27"/>
        <v>0.21132439384930549</v>
      </c>
      <c r="W189" s="21">
        <f>+IF(OR($N189=Listas!$A$3,$N189=Listas!$A$4,$N189=Listas!$A$5,$N189=Listas!$A$6),"",P189+R189+T189+V189)</f>
        <v>0.21132439384930549</v>
      </c>
      <c r="X189" s="22"/>
      <c r="Y189" s="19">
        <f t="shared" si="28"/>
        <v>0</v>
      </c>
      <c r="Z189" s="21">
        <f>+IF(OR($N189=Listas!$A$3,$N189=Listas!$A$4,$N189=Listas!$A$5,$N189=Listas!$A$6),"",Y189)</f>
        <v>0</v>
      </c>
      <c r="AA189" s="22"/>
      <c r="AB189" s="23">
        <f>+IF(OR($N189=Listas!$A$3,$N189=Listas!$A$4,$N189=Listas!$A$5,$N189=Listas!$A$6),"",IF(AND(DAYS360(C189,$C$3)&lt;=90,AA189="NO"),0,IF(AND(DAYS360(C189,$C$3)&gt;90,AA189="NO"),$AB$7,0)))</f>
        <v>0</v>
      </c>
      <c r="AC189" s="17"/>
      <c r="AD189" s="22"/>
      <c r="AE189" s="23">
        <f>+IF(OR($N189=Listas!$A$3,$N189=Listas!$A$4,$N189=Listas!$A$5,$N189=Listas!$A$6),"",IF(AND(DAYS360(C189,$C$3)&lt;=90,AD189="SI"),0,IF(AND(DAYS360(C189,$C$3)&gt;90,AD189="SI"),$AE$7,0)))</f>
        <v>0</v>
      </c>
      <c r="AF189" s="17"/>
      <c r="AG189" s="24" t="str">
        <f t="shared" si="32"/>
        <v/>
      </c>
      <c r="AH189" s="22"/>
      <c r="AI189" s="23">
        <f>+IF(OR($N189=Listas!$A$3,$N189=Listas!$A$4,$N189=Listas!$A$5,$N189=Listas!$A$6),"",IF(AND(DAYS360(C189,$C$3)&lt;=90,AH189="SI"),0,IF(AND(DAYS360(C189,$C$3)&gt;90,AH189="SI"),$AI$7,0)))</f>
        <v>0</v>
      </c>
      <c r="AJ189" s="25">
        <f>+IF(OR($N189=Listas!$A$3,$N189=Listas!$A$4,$N189=Listas!$A$5,$N189=Listas!$A$6),"",AB189+AE189+AI189)</f>
        <v>0</v>
      </c>
      <c r="AK189" s="26" t="str">
        <f t="shared" si="33"/>
        <v/>
      </c>
      <c r="AL189" s="27" t="str">
        <f t="shared" si="34"/>
        <v/>
      </c>
      <c r="AM189" s="23">
        <f>+IF(OR($N189=Listas!$A$3,$N189=Listas!$A$4,$N189=Listas!$A$5,$N189=Listas!$A$6),"",IF(AND(DAYS360(C189,$C$3)&lt;=90,AL189="SI"),0,IF(AND(DAYS360(C189,$C$3)&gt;90,AL189="SI"),$AM$7,0)))</f>
        <v>0</v>
      </c>
      <c r="AN189" s="27" t="str">
        <f t="shared" si="35"/>
        <v/>
      </c>
      <c r="AO189" s="23">
        <f>+IF(OR($N189=Listas!$A$3,$N189=Listas!$A$4,$N189=Listas!$A$5,$N189=Listas!$A$6),"",IF(AND(DAYS360(C189,$C$3)&lt;=90,AN189="SI"),0,IF(AND(DAYS360(C189,$C$3)&gt;90,AN189="SI"),$AO$7,0)))</f>
        <v>0</v>
      </c>
      <c r="AP189" s="28">
        <f>+IF(OR($N189=Listas!$A$3,$N189=Listas!$A$4,$N189=Listas!$A$5,$N189=[1]Hoja2!$A$6),"",AM189+AO189)</f>
        <v>0</v>
      </c>
      <c r="AQ189" s="22"/>
      <c r="AR189" s="23">
        <f>+IF(OR($N189=Listas!$A$3,$N189=Listas!$A$4,$N189=Listas!$A$5,$N189=Listas!$A$6),"",IF(AND(DAYS360(C189,$C$3)&lt;=90,AQ189="SI"),0,IF(AND(DAYS360(C189,$C$3)&gt;90,AQ189="SI"),$AR$7,0)))</f>
        <v>0</v>
      </c>
      <c r="AS189" s="22"/>
      <c r="AT189" s="23">
        <f>+IF(OR($N189=Listas!$A$3,$N189=Listas!$A$4,$N189=Listas!$A$5,$N189=Listas!$A$6),"",IF(AND(DAYS360(C189,$C$3)&lt;=90,AS189="SI"),0,IF(AND(DAYS360(C189,$C$3)&gt;90,AS189="SI"),$AT$7,0)))</f>
        <v>0</v>
      </c>
      <c r="AU189" s="21">
        <f>+IF(OR($N189=Listas!$A$3,$N189=Listas!$A$4,$N189=Listas!$A$5,$N189=Listas!$A$6),"",AR189+AT189)</f>
        <v>0</v>
      </c>
      <c r="AV189" s="29">
        <f>+IF(OR($N189=Listas!$A$3,$N189=Listas!$A$4,$N189=Listas!$A$5,$N189=Listas!$A$6),"",W189+Z189+AJ189+AP189+AU189)</f>
        <v>0.21132439384930549</v>
      </c>
      <c r="AW189" s="30">
        <f>+IF(OR($N189=Listas!$A$3,$N189=Listas!$A$4,$N189=Listas!$A$5,$N189=Listas!$A$6),"",K189*(1-AV189))</f>
        <v>0</v>
      </c>
      <c r="AX189" s="30">
        <f>+IF(OR($N189=Listas!$A$3,$N189=Listas!$A$4,$N189=Listas!$A$5,$N189=Listas!$A$6),"",L189*(1-AV189))</f>
        <v>0</v>
      </c>
      <c r="AY189" s="31"/>
      <c r="AZ189" s="32"/>
      <c r="BA189" s="30">
        <f>+IF(OR($N189=Listas!$A$3,$N189=Listas!$A$4,$N189=Listas!$A$5,$N189=Listas!$A$6),"",IF(AV189=0,AW189,(-PV(AY189,AZ189,,AW189,0))))</f>
        <v>0</v>
      </c>
      <c r="BB189" s="30">
        <f>+IF(OR($N189=Listas!$A$3,$N189=Listas!$A$4,$N189=Listas!$A$5,$N189=Listas!$A$6),"",IF(AV189=0,AX189,(-PV(AY189,AZ189,,AX189,0))))</f>
        <v>0</v>
      </c>
      <c r="BC189" s="33">
        <f>++IF(OR($N189=Listas!$A$3,$N189=Listas!$A$4,$N189=Listas!$A$5,$N189=Listas!$A$6),"",K189-BA189)</f>
        <v>0</v>
      </c>
      <c r="BD189" s="33">
        <f>++IF(OR($N189=Listas!$A$3,$N189=Listas!$A$4,$N189=Listas!$A$5,$N189=Listas!$A$6),"",L189-BB189)</f>
        <v>0</v>
      </c>
    </row>
    <row r="190" spans="1:56" x14ac:dyDescent="0.25">
      <c r="A190" s="13"/>
      <c r="B190" s="14"/>
      <c r="C190" s="15"/>
      <c r="D190" s="16"/>
      <c r="E190" s="16"/>
      <c r="F190" s="17"/>
      <c r="G190" s="17"/>
      <c r="H190" s="65">
        <f t="shared" si="29"/>
        <v>0</v>
      </c>
      <c r="I190" s="17"/>
      <c r="J190" s="17"/>
      <c r="K190" s="42">
        <f t="shared" si="30"/>
        <v>0</v>
      </c>
      <c r="L190" s="42">
        <f t="shared" si="30"/>
        <v>0</v>
      </c>
      <c r="M190" s="42">
        <f t="shared" si="31"/>
        <v>0</v>
      </c>
      <c r="N190" s="13"/>
      <c r="O190" s="18" t="str">
        <f>+IF(OR($N190=Listas!$A$3,$N190=Listas!$A$4,$N190=Listas!$A$5,$N190=Listas!$A$6),"N/A",IF(AND((DAYS360(C190,$C$3))&gt;90,(DAYS360(C190,$C$3))&lt;360),"SI","NO"))</f>
        <v>NO</v>
      </c>
      <c r="P190" s="19">
        <f t="shared" si="24"/>
        <v>0</v>
      </c>
      <c r="Q190" s="18" t="str">
        <f>+IF(OR($N190=Listas!$A$3,$N190=Listas!$A$4,$N190=Listas!$A$5,$N190=Listas!$A$6),"N/A",IF(AND((DAYS360(C190,$C$3))&gt;=360,(DAYS360(C190,$C$3))&lt;=1800),"SI","NO"))</f>
        <v>NO</v>
      </c>
      <c r="R190" s="19">
        <f t="shared" si="25"/>
        <v>0</v>
      </c>
      <c r="S190" s="18" t="str">
        <f>+IF(OR($N190=Listas!$A$3,$N190=Listas!$A$4,$N190=Listas!$A$5,$N190=Listas!$A$6),"N/A",IF(AND((DAYS360(C190,$C$3))&gt;1800,(DAYS360(C190,$C$3))&lt;=3600),"SI","NO"))</f>
        <v>NO</v>
      </c>
      <c r="T190" s="19">
        <f t="shared" si="26"/>
        <v>0</v>
      </c>
      <c r="U190" s="18" t="str">
        <f>+IF(OR($N190=Listas!$A$3,$N190=Listas!$A$4,$N190=Listas!$A$5,$N190=Listas!$A$6),"N/A",IF((DAYS360(C190,$C$3))&gt;3600,"SI","NO"))</f>
        <v>SI</v>
      </c>
      <c r="V190" s="20">
        <f t="shared" si="27"/>
        <v>0.21132439384930549</v>
      </c>
      <c r="W190" s="21">
        <f>+IF(OR($N190=Listas!$A$3,$N190=Listas!$A$4,$N190=Listas!$A$5,$N190=Listas!$A$6),"",P190+R190+T190+V190)</f>
        <v>0.21132439384930549</v>
      </c>
      <c r="X190" s="22"/>
      <c r="Y190" s="19">
        <f t="shared" si="28"/>
        <v>0</v>
      </c>
      <c r="Z190" s="21">
        <f>+IF(OR($N190=Listas!$A$3,$N190=Listas!$A$4,$N190=Listas!$A$5,$N190=Listas!$A$6),"",Y190)</f>
        <v>0</v>
      </c>
      <c r="AA190" s="22"/>
      <c r="AB190" s="23">
        <f>+IF(OR($N190=Listas!$A$3,$N190=Listas!$A$4,$N190=Listas!$A$5,$N190=Listas!$A$6),"",IF(AND(DAYS360(C190,$C$3)&lt;=90,AA190="NO"),0,IF(AND(DAYS360(C190,$C$3)&gt;90,AA190="NO"),$AB$7,0)))</f>
        <v>0</v>
      </c>
      <c r="AC190" s="17"/>
      <c r="AD190" s="22"/>
      <c r="AE190" s="23">
        <f>+IF(OR($N190=Listas!$A$3,$N190=Listas!$A$4,$N190=Listas!$A$5,$N190=Listas!$A$6),"",IF(AND(DAYS360(C190,$C$3)&lt;=90,AD190="SI"),0,IF(AND(DAYS360(C190,$C$3)&gt;90,AD190="SI"),$AE$7,0)))</f>
        <v>0</v>
      </c>
      <c r="AF190" s="17"/>
      <c r="AG190" s="24" t="str">
        <f t="shared" si="32"/>
        <v/>
      </c>
      <c r="AH190" s="22"/>
      <c r="AI190" s="23">
        <f>+IF(OR($N190=Listas!$A$3,$N190=Listas!$A$4,$N190=Listas!$A$5,$N190=Listas!$A$6),"",IF(AND(DAYS360(C190,$C$3)&lt;=90,AH190="SI"),0,IF(AND(DAYS360(C190,$C$3)&gt;90,AH190="SI"),$AI$7,0)))</f>
        <v>0</v>
      </c>
      <c r="AJ190" s="25">
        <f>+IF(OR($N190=Listas!$A$3,$N190=Listas!$A$4,$N190=Listas!$A$5,$N190=Listas!$A$6),"",AB190+AE190+AI190)</f>
        <v>0</v>
      </c>
      <c r="AK190" s="26" t="str">
        <f t="shared" si="33"/>
        <v/>
      </c>
      <c r="AL190" s="27" t="str">
        <f t="shared" si="34"/>
        <v/>
      </c>
      <c r="AM190" s="23">
        <f>+IF(OR($N190=Listas!$A$3,$N190=Listas!$A$4,$N190=Listas!$A$5,$N190=Listas!$A$6),"",IF(AND(DAYS360(C190,$C$3)&lt;=90,AL190="SI"),0,IF(AND(DAYS360(C190,$C$3)&gt;90,AL190="SI"),$AM$7,0)))</f>
        <v>0</v>
      </c>
      <c r="AN190" s="27" t="str">
        <f t="shared" si="35"/>
        <v/>
      </c>
      <c r="AO190" s="23">
        <f>+IF(OR($N190=Listas!$A$3,$N190=Listas!$A$4,$N190=Listas!$A$5,$N190=Listas!$A$6),"",IF(AND(DAYS360(C190,$C$3)&lt;=90,AN190="SI"),0,IF(AND(DAYS360(C190,$C$3)&gt;90,AN190="SI"),$AO$7,0)))</f>
        <v>0</v>
      </c>
      <c r="AP190" s="28">
        <f>+IF(OR($N190=Listas!$A$3,$N190=Listas!$A$4,$N190=Listas!$A$5,$N190=[1]Hoja2!$A$6),"",AM190+AO190)</f>
        <v>0</v>
      </c>
      <c r="AQ190" s="22"/>
      <c r="AR190" s="23">
        <f>+IF(OR($N190=Listas!$A$3,$N190=Listas!$A$4,$N190=Listas!$A$5,$N190=Listas!$A$6),"",IF(AND(DAYS360(C190,$C$3)&lt;=90,AQ190="SI"),0,IF(AND(DAYS360(C190,$C$3)&gt;90,AQ190="SI"),$AR$7,0)))</f>
        <v>0</v>
      </c>
      <c r="AS190" s="22"/>
      <c r="AT190" s="23">
        <f>+IF(OR($N190=Listas!$A$3,$N190=Listas!$A$4,$N190=Listas!$A$5,$N190=Listas!$A$6),"",IF(AND(DAYS360(C190,$C$3)&lt;=90,AS190="SI"),0,IF(AND(DAYS360(C190,$C$3)&gt;90,AS190="SI"),$AT$7,0)))</f>
        <v>0</v>
      </c>
      <c r="AU190" s="21">
        <f>+IF(OR($N190=Listas!$A$3,$N190=Listas!$A$4,$N190=Listas!$A$5,$N190=Listas!$A$6),"",AR190+AT190)</f>
        <v>0</v>
      </c>
      <c r="AV190" s="29">
        <f>+IF(OR($N190=Listas!$A$3,$N190=Listas!$A$4,$N190=Listas!$A$5,$N190=Listas!$A$6),"",W190+Z190+AJ190+AP190+AU190)</f>
        <v>0.21132439384930549</v>
      </c>
      <c r="AW190" s="30">
        <f>+IF(OR($N190=Listas!$A$3,$N190=Listas!$A$4,$N190=Listas!$A$5,$N190=Listas!$A$6),"",K190*(1-AV190))</f>
        <v>0</v>
      </c>
      <c r="AX190" s="30">
        <f>+IF(OR($N190=Listas!$A$3,$N190=Listas!$A$4,$N190=Listas!$A$5,$N190=Listas!$A$6),"",L190*(1-AV190))</f>
        <v>0</v>
      </c>
      <c r="AY190" s="31"/>
      <c r="AZ190" s="32"/>
      <c r="BA190" s="30">
        <f>+IF(OR($N190=Listas!$A$3,$N190=Listas!$A$4,$N190=Listas!$A$5,$N190=Listas!$A$6),"",IF(AV190=0,AW190,(-PV(AY190,AZ190,,AW190,0))))</f>
        <v>0</v>
      </c>
      <c r="BB190" s="30">
        <f>+IF(OR($N190=Listas!$A$3,$N190=Listas!$A$4,$N190=Listas!$A$5,$N190=Listas!$A$6),"",IF(AV190=0,AX190,(-PV(AY190,AZ190,,AX190,0))))</f>
        <v>0</v>
      </c>
      <c r="BC190" s="33">
        <f>++IF(OR($N190=Listas!$A$3,$N190=Listas!$A$4,$N190=Listas!$A$5,$N190=Listas!$A$6),"",K190-BA190)</f>
        <v>0</v>
      </c>
      <c r="BD190" s="33">
        <f>++IF(OR($N190=Listas!$A$3,$N190=Listas!$A$4,$N190=Listas!$A$5,$N190=Listas!$A$6),"",L190-BB190)</f>
        <v>0</v>
      </c>
    </row>
    <row r="191" spans="1:56" x14ac:dyDescent="0.25">
      <c r="A191" s="13"/>
      <c r="B191" s="14"/>
      <c r="C191" s="15"/>
      <c r="D191" s="16"/>
      <c r="E191" s="16"/>
      <c r="F191" s="17"/>
      <c r="G191" s="17"/>
      <c r="H191" s="65">
        <f t="shared" si="29"/>
        <v>0</v>
      </c>
      <c r="I191" s="17"/>
      <c r="J191" s="17"/>
      <c r="K191" s="42">
        <f t="shared" si="30"/>
        <v>0</v>
      </c>
      <c r="L191" s="42">
        <f t="shared" si="30"/>
        <v>0</v>
      </c>
      <c r="M191" s="42">
        <f t="shared" si="31"/>
        <v>0</v>
      </c>
      <c r="N191" s="13"/>
      <c r="O191" s="18" t="str">
        <f>+IF(OR($N191=Listas!$A$3,$N191=Listas!$A$4,$N191=Listas!$A$5,$N191=Listas!$A$6),"N/A",IF(AND((DAYS360(C191,$C$3))&gt;90,(DAYS360(C191,$C$3))&lt;360),"SI","NO"))</f>
        <v>NO</v>
      </c>
      <c r="P191" s="19">
        <f t="shared" si="24"/>
        <v>0</v>
      </c>
      <c r="Q191" s="18" t="str">
        <f>+IF(OR($N191=Listas!$A$3,$N191=Listas!$A$4,$N191=Listas!$A$5,$N191=Listas!$A$6),"N/A",IF(AND((DAYS360(C191,$C$3))&gt;=360,(DAYS360(C191,$C$3))&lt;=1800),"SI","NO"))</f>
        <v>NO</v>
      </c>
      <c r="R191" s="19">
        <f t="shared" si="25"/>
        <v>0</v>
      </c>
      <c r="S191" s="18" t="str">
        <f>+IF(OR($N191=Listas!$A$3,$N191=Listas!$A$4,$N191=Listas!$A$5,$N191=Listas!$A$6),"N/A",IF(AND((DAYS360(C191,$C$3))&gt;1800,(DAYS360(C191,$C$3))&lt;=3600),"SI","NO"))</f>
        <v>NO</v>
      </c>
      <c r="T191" s="19">
        <f t="shared" si="26"/>
        <v>0</v>
      </c>
      <c r="U191" s="18" t="str">
        <f>+IF(OR($N191=Listas!$A$3,$N191=Listas!$A$4,$N191=Listas!$A$5,$N191=Listas!$A$6),"N/A",IF((DAYS360(C191,$C$3))&gt;3600,"SI","NO"))</f>
        <v>SI</v>
      </c>
      <c r="V191" s="20">
        <f t="shared" si="27"/>
        <v>0.21132439384930549</v>
      </c>
      <c r="W191" s="21">
        <f>+IF(OR($N191=Listas!$A$3,$N191=Listas!$A$4,$N191=Listas!$A$5,$N191=Listas!$A$6),"",P191+R191+T191+V191)</f>
        <v>0.21132439384930549</v>
      </c>
      <c r="X191" s="22"/>
      <c r="Y191" s="19">
        <f t="shared" si="28"/>
        <v>0</v>
      </c>
      <c r="Z191" s="21">
        <f>+IF(OR($N191=Listas!$A$3,$N191=Listas!$A$4,$N191=Listas!$A$5,$N191=Listas!$A$6),"",Y191)</f>
        <v>0</v>
      </c>
      <c r="AA191" s="22"/>
      <c r="AB191" s="23">
        <f>+IF(OR($N191=Listas!$A$3,$N191=Listas!$A$4,$N191=Listas!$A$5,$N191=Listas!$A$6),"",IF(AND(DAYS360(C191,$C$3)&lt;=90,AA191="NO"),0,IF(AND(DAYS360(C191,$C$3)&gt;90,AA191="NO"),$AB$7,0)))</f>
        <v>0</v>
      </c>
      <c r="AC191" s="17"/>
      <c r="AD191" s="22"/>
      <c r="AE191" s="23">
        <f>+IF(OR($N191=Listas!$A$3,$N191=Listas!$A$4,$N191=Listas!$A$5,$N191=Listas!$A$6),"",IF(AND(DAYS360(C191,$C$3)&lt;=90,AD191="SI"),0,IF(AND(DAYS360(C191,$C$3)&gt;90,AD191="SI"),$AE$7,0)))</f>
        <v>0</v>
      </c>
      <c r="AF191" s="17"/>
      <c r="AG191" s="24" t="str">
        <f t="shared" si="32"/>
        <v/>
      </c>
      <c r="AH191" s="22"/>
      <c r="AI191" s="23">
        <f>+IF(OR($N191=Listas!$A$3,$N191=Listas!$A$4,$N191=Listas!$A$5,$N191=Listas!$A$6),"",IF(AND(DAYS360(C191,$C$3)&lt;=90,AH191="SI"),0,IF(AND(DAYS360(C191,$C$3)&gt;90,AH191="SI"),$AI$7,0)))</f>
        <v>0</v>
      </c>
      <c r="AJ191" s="25">
        <f>+IF(OR($N191=Listas!$A$3,$N191=Listas!$A$4,$N191=Listas!$A$5,$N191=Listas!$A$6),"",AB191+AE191+AI191)</f>
        <v>0</v>
      </c>
      <c r="AK191" s="26" t="str">
        <f t="shared" si="33"/>
        <v/>
      </c>
      <c r="AL191" s="27" t="str">
        <f t="shared" si="34"/>
        <v/>
      </c>
      <c r="AM191" s="23">
        <f>+IF(OR($N191=Listas!$A$3,$N191=Listas!$A$4,$N191=Listas!$A$5,$N191=Listas!$A$6),"",IF(AND(DAYS360(C191,$C$3)&lt;=90,AL191="SI"),0,IF(AND(DAYS360(C191,$C$3)&gt;90,AL191="SI"),$AM$7,0)))</f>
        <v>0</v>
      </c>
      <c r="AN191" s="27" t="str">
        <f t="shared" si="35"/>
        <v/>
      </c>
      <c r="AO191" s="23">
        <f>+IF(OR($N191=Listas!$A$3,$N191=Listas!$A$4,$N191=Listas!$A$5,$N191=Listas!$A$6),"",IF(AND(DAYS360(C191,$C$3)&lt;=90,AN191="SI"),0,IF(AND(DAYS360(C191,$C$3)&gt;90,AN191="SI"),$AO$7,0)))</f>
        <v>0</v>
      </c>
      <c r="AP191" s="28">
        <f>+IF(OR($N191=Listas!$A$3,$N191=Listas!$A$4,$N191=Listas!$A$5,$N191=[1]Hoja2!$A$6),"",AM191+AO191)</f>
        <v>0</v>
      </c>
      <c r="AQ191" s="22"/>
      <c r="AR191" s="23">
        <f>+IF(OR($N191=Listas!$A$3,$N191=Listas!$A$4,$N191=Listas!$A$5,$N191=Listas!$A$6),"",IF(AND(DAYS360(C191,$C$3)&lt;=90,AQ191="SI"),0,IF(AND(DAYS360(C191,$C$3)&gt;90,AQ191="SI"),$AR$7,0)))</f>
        <v>0</v>
      </c>
      <c r="AS191" s="22"/>
      <c r="AT191" s="23">
        <f>+IF(OR($N191=Listas!$A$3,$N191=Listas!$A$4,$N191=Listas!$A$5,$N191=Listas!$A$6),"",IF(AND(DAYS360(C191,$C$3)&lt;=90,AS191="SI"),0,IF(AND(DAYS360(C191,$C$3)&gt;90,AS191="SI"),$AT$7,0)))</f>
        <v>0</v>
      </c>
      <c r="AU191" s="21">
        <f>+IF(OR($N191=Listas!$A$3,$N191=Listas!$A$4,$N191=Listas!$A$5,$N191=Listas!$A$6),"",AR191+AT191)</f>
        <v>0</v>
      </c>
      <c r="AV191" s="29">
        <f>+IF(OR($N191=Listas!$A$3,$N191=Listas!$A$4,$N191=Listas!$A$5,$N191=Listas!$A$6),"",W191+Z191+AJ191+AP191+AU191)</f>
        <v>0.21132439384930549</v>
      </c>
      <c r="AW191" s="30">
        <f>+IF(OR($N191=Listas!$A$3,$N191=Listas!$A$4,$N191=Listas!$A$5,$N191=Listas!$A$6),"",K191*(1-AV191))</f>
        <v>0</v>
      </c>
      <c r="AX191" s="30">
        <f>+IF(OR($N191=Listas!$A$3,$N191=Listas!$A$4,$N191=Listas!$A$5,$N191=Listas!$A$6),"",L191*(1-AV191))</f>
        <v>0</v>
      </c>
      <c r="AY191" s="31"/>
      <c r="AZ191" s="32"/>
      <c r="BA191" s="30">
        <f>+IF(OR($N191=Listas!$A$3,$N191=Listas!$A$4,$N191=Listas!$A$5,$N191=Listas!$A$6),"",IF(AV191=0,AW191,(-PV(AY191,AZ191,,AW191,0))))</f>
        <v>0</v>
      </c>
      <c r="BB191" s="30">
        <f>+IF(OR($N191=Listas!$A$3,$N191=Listas!$A$4,$N191=Listas!$A$5,$N191=Listas!$A$6),"",IF(AV191=0,AX191,(-PV(AY191,AZ191,,AX191,0))))</f>
        <v>0</v>
      </c>
      <c r="BC191" s="33">
        <f>++IF(OR($N191=Listas!$A$3,$N191=Listas!$A$4,$N191=Listas!$A$5,$N191=Listas!$A$6),"",K191-BA191)</f>
        <v>0</v>
      </c>
      <c r="BD191" s="33">
        <f>++IF(OR($N191=Listas!$A$3,$N191=Listas!$A$4,$N191=Listas!$A$5,$N191=Listas!$A$6),"",L191-BB191)</f>
        <v>0</v>
      </c>
    </row>
    <row r="192" spans="1:56" x14ac:dyDescent="0.25">
      <c r="A192" s="13"/>
      <c r="B192" s="14"/>
      <c r="C192" s="15"/>
      <c r="D192" s="16"/>
      <c r="E192" s="16"/>
      <c r="F192" s="17"/>
      <c r="G192" s="17"/>
      <c r="H192" s="65">
        <f t="shared" si="29"/>
        <v>0</v>
      </c>
      <c r="I192" s="17"/>
      <c r="J192" s="17"/>
      <c r="K192" s="42">
        <f t="shared" si="30"/>
        <v>0</v>
      </c>
      <c r="L192" s="42">
        <f t="shared" si="30"/>
        <v>0</v>
      </c>
      <c r="M192" s="42">
        <f t="shared" si="31"/>
        <v>0</v>
      </c>
      <c r="N192" s="13"/>
      <c r="O192" s="18" t="str">
        <f>+IF(OR($N192=Listas!$A$3,$N192=Listas!$A$4,$N192=Listas!$A$5,$N192=Listas!$A$6),"N/A",IF(AND((DAYS360(C192,$C$3))&gt;90,(DAYS360(C192,$C$3))&lt;360),"SI","NO"))</f>
        <v>NO</v>
      </c>
      <c r="P192" s="19">
        <f t="shared" si="24"/>
        <v>0</v>
      </c>
      <c r="Q192" s="18" t="str">
        <f>+IF(OR($N192=Listas!$A$3,$N192=Listas!$A$4,$N192=Listas!$A$5,$N192=Listas!$A$6),"N/A",IF(AND((DAYS360(C192,$C$3))&gt;=360,(DAYS360(C192,$C$3))&lt;=1800),"SI","NO"))</f>
        <v>NO</v>
      </c>
      <c r="R192" s="19">
        <f t="shared" si="25"/>
        <v>0</v>
      </c>
      <c r="S192" s="18" t="str">
        <f>+IF(OR($N192=Listas!$A$3,$N192=Listas!$A$4,$N192=Listas!$A$5,$N192=Listas!$A$6),"N/A",IF(AND((DAYS360(C192,$C$3))&gt;1800,(DAYS360(C192,$C$3))&lt;=3600),"SI","NO"))</f>
        <v>NO</v>
      </c>
      <c r="T192" s="19">
        <f t="shared" si="26"/>
        <v>0</v>
      </c>
      <c r="U192" s="18" t="str">
        <f>+IF(OR($N192=Listas!$A$3,$N192=Listas!$A$4,$N192=Listas!$A$5,$N192=Listas!$A$6),"N/A",IF((DAYS360(C192,$C$3))&gt;3600,"SI","NO"))</f>
        <v>SI</v>
      </c>
      <c r="V192" s="20">
        <f t="shared" si="27"/>
        <v>0.21132439384930549</v>
      </c>
      <c r="W192" s="21">
        <f>+IF(OR($N192=Listas!$A$3,$N192=Listas!$A$4,$N192=Listas!$A$5,$N192=Listas!$A$6),"",P192+R192+T192+V192)</f>
        <v>0.21132439384930549</v>
      </c>
      <c r="X192" s="22"/>
      <c r="Y192" s="19">
        <f t="shared" si="28"/>
        <v>0</v>
      </c>
      <c r="Z192" s="21">
        <f>+IF(OR($N192=Listas!$A$3,$N192=Listas!$A$4,$N192=Listas!$A$5,$N192=Listas!$A$6),"",Y192)</f>
        <v>0</v>
      </c>
      <c r="AA192" s="22"/>
      <c r="AB192" s="23">
        <f>+IF(OR($N192=Listas!$A$3,$N192=Listas!$A$4,$N192=Listas!$A$5,$N192=Listas!$A$6),"",IF(AND(DAYS360(C192,$C$3)&lt;=90,AA192="NO"),0,IF(AND(DAYS360(C192,$C$3)&gt;90,AA192="NO"),$AB$7,0)))</f>
        <v>0</v>
      </c>
      <c r="AC192" s="17"/>
      <c r="AD192" s="22"/>
      <c r="AE192" s="23">
        <f>+IF(OR($N192=Listas!$A$3,$N192=Listas!$A$4,$N192=Listas!$A$5,$N192=Listas!$A$6),"",IF(AND(DAYS360(C192,$C$3)&lt;=90,AD192="SI"),0,IF(AND(DAYS360(C192,$C$3)&gt;90,AD192="SI"),$AE$7,0)))</f>
        <v>0</v>
      </c>
      <c r="AF192" s="17"/>
      <c r="AG192" s="24" t="str">
        <f t="shared" si="32"/>
        <v/>
      </c>
      <c r="AH192" s="22"/>
      <c r="AI192" s="23">
        <f>+IF(OR($N192=Listas!$A$3,$N192=Listas!$A$4,$N192=Listas!$A$5,$N192=Listas!$A$6),"",IF(AND(DAYS360(C192,$C$3)&lt;=90,AH192="SI"),0,IF(AND(DAYS360(C192,$C$3)&gt;90,AH192="SI"),$AI$7,0)))</f>
        <v>0</v>
      </c>
      <c r="AJ192" s="25">
        <f>+IF(OR($N192=Listas!$A$3,$N192=Listas!$A$4,$N192=Listas!$A$5,$N192=Listas!$A$6),"",AB192+AE192+AI192)</f>
        <v>0</v>
      </c>
      <c r="AK192" s="26" t="str">
        <f t="shared" si="33"/>
        <v/>
      </c>
      <c r="AL192" s="27" t="str">
        <f t="shared" si="34"/>
        <v/>
      </c>
      <c r="AM192" s="23">
        <f>+IF(OR($N192=Listas!$A$3,$N192=Listas!$A$4,$N192=Listas!$A$5,$N192=Listas!$A$6),"",IF(AND(DAYS360(C192,$C$3)&lt;=90,AL192="SI"),0,IF(AND(DAYS360(C192,$C$3)&gt;90,AL192="SI"),$AM$7,0)))</f>
        <v>0</v>
      </c>
      <c r="AN192" s="27" t="str">
        <f t="shared" si="35"/>
        <v/>
      </c>
      <c r="AO192" s="23">
        <f>+IF(OR($N192=Listas!$A$3,$N192=Listas!$A$4,$N192=Listas!$A$5,$N192=Listas!$A$6),"",IF(AND(DAYS360(C192,$C$3)&lt;=90,AN192="SI"),0,IF(AND(DAYS360(C192,$C$3)&gt;90,AN192="SI"),$AO$7,0)))</f>
        <v>0</v>
      </c>
      <c r="AP192" s="28">
        <f>+IF(OR($N192=Listas!$A$3,$N192=Listas!$A$4,$N192=Listas!$A$5,$N192=[1]Hoja2!$A$6),"",AM192+AO192)</f>
        <v>0</v>
      </c>
      <c r="AQ192" s="22"/>
      <c r="AR192" s="23">
        <f>+IF(OR($N192=Listas!$A$3,$N192=Listas!$A$4,$N192=Listas!$A$5,$N192=Listas!$A$6),"",IF(AND(DAYS360(C192,$C$3)&lt;=90,AQ192="SI"),0,IF(AND(DAYS360(C192,$C$3)&gt;90,AQ192="SI"),$AR$7,0)))</f>
        <v>0</v>
      </c>
      <c r="AS192" s="22"/>
      <c r="AT192" s="23">
        <f>+IF(OR($N192=Listas!$A$3,$N192=Listas!$A$4,$N192=Listas!$A$5,$N192=Listas!$A$6),"",IF(AND(DAYS360(C192,$C$3)&lt;=90,AS192="SI"),0,IF(AND(DAYS360(C192,$C$3)&gt;90,AS192="SI"),$AT$7,0)))</f>
        <v>0</v>
      </c>
      <c r="AU192" s="21">
        <f>+IF(OR($N192=Listas!$A$3,$N192=Listas!$A$4,$N192=Listas!$A$5,$N192=Listas!$A$6),"",AR192+AT192)</f>
        <v>0</v>
      </c>
      <c r="AV192" s="29">
        <f>+IF(OR($N192=Listas!$A$3,$N192=Listas!$A$4,$N192=Listas!$A$5,$N192=Listas!$A$6),"",W192+Z192+AJ192+AP192+AU192)</f>
        <v>0.21132439384930549</v>
      </c>
      <c r="AW192" s="30">
        <f>+IF(OR($N192=Listas!$A$3,$N192=Listas!$A$4,$N192=Listas!$A$5,$N192=Listas!$A$6),"",K192*(1-AV192))</f>
        <v>0</v>
      </c>
      <c r="AX192" s="30">
        <f>+IF(OR($N192=Listas!$A$3,$N192=Listas!$A$4,$N192=Listas!$A$5,$N192=Listas!$A$6),"",L192*(1-AV192))</f>
        <v>0</v>
      </c>
      <c r="AY192" s="31"/>
      <c r="AZ192" s="32"/>
      <c r="BA192" s="30">
        <f>+IF(OR($N192=Listas!$A$3,$N192=Listas!$A$4,$N192=Listas!$A$5,$N192=Listas!$A$6),"",IF(AV192=0,AW192,(-PV(AY192,AZ192,,AW192,0))))</f>
        <v>0</v>
      </c>
      <c r="BB192" s="30">
        <f>+IF(OR($N192=Listas!$A$3,$N192=Listas!$A$4,$N192=Listas!$A$5,$N192=Listas!$A$6),"",IF(AV192=0,AX192,(-PV(AY192,AZ192,,AX192,0))))</f>
        <v>0</v>
      </c>
      <c r="BC192" s="33">
        <f>++IF(OR($N192=Listas!$A$3,$N192=Listas!$A$4,$N192=Listas!$A$5,$N192=Listas!$A$6),"",K192-BA192)</f>
        <v>0</v>
      </c>
      <c r="BD192" s="33">
        <f>++IF(OR($N192=Listas!$A$3,$N192=Listas!$A$4,$N192=Listas!$A$5,$N192=Listas!$A$6),"",L192-BB192)</f>
        <v>0</v>
      </c>
    </row>
    <row r="193" spans="1:56" x14ac:dyDescent="0.25">
      <c r="A193" s="13"/>
      <c r="B193" s="14"/>
      <c r="C193" s="15"/>
      <c r="D193" s="16"/>
      <c r="E193" s="16"/>
      <c r="F193" s="17"/>
      <c r="G193" s="17"/>
      <c r="H193" s="65">
        <f t="shared" si="29"/>
        <v>0</v>
      </c>
      <c r="I193" s="17"/>
      <c r="J193" s="17"/>
      <c r="K193" s="42">
        <f t="shared" si="30"/>
        <v>0</v>
      </c>
      <c r="L193" s="42">
        <f t="shared" si="30"/>
        <v>0</v>
      </c>
      <c r="M193" s="42">
        <f t="shared" si="31"/>
        <v>0</v>
      </c>
      <c r="N193" s="13"/>
      <c r="O193" s="18" t="str">
        <f>+IF(OR($N193=Listas!$A$3,$N193=Listas!$A$4,$N193=Listas!$A$5,$N193=Listas!$A$6),"N/A",IF(AND((DAYS360(C193,$C$3))&gt;90,(DAYS360(C193,$C$3))&lt;360),"SI","NO"))</f>
        <v>NO</v>
      </c>
      <c r="P193" s="19">
        <f t="shared" si="24"/>
        <v>0</v>
      </c>
      <c r="Q193" s="18" t="str">
        <f>+IF(OR($N193=Listas!$A$3,$N193=Listas!$A$4,$N193=Listas!$A$5,$N193=Listas!$A$6),"N/A",IF(AND((DAYS360(C193,$C$3))&gt;=360,(DAYS360(C193,$C$3))&lt;=1800),"SI","NO"))</f>
        <v>NO</v>
      </c>
      <c r="R193" s="19">
        <f t="shared" si="25"/>
        <v>0</v>
      </c>
      <c r="S193" s="18" t="str">
        <f>+IF(OR($N193=Listas!$A$3,$N193=Listas!$A$4,$N193=Listas!$A$5,$N193=Listas!$A$6),"N/A",IF(AND((DAYS360(C193,$C$3))&gt;1800,(DAYS360(C193,$C$3))&lt;=3600),"SI","NO"))</f>
        <v>NO</v>
      </c>
      <c r="T193" s="19">
        <f t="shared" si="26"/>
        <v>0</v>
      </c>
      <c r="U193" s="18" t="str">
        <f>+IF(OR($N193=Listas!$A$3,$N193=Listas!$A$4,$N193=Listas!$A$5,$N193=Listas!$A$6),"N/A",IF((DAYS360(C193,$C$3))&gt;3600,"SI","NO"))</f>
        <v>SI</v>
      </c>
      <c r="V193" s="20">
        <f t="shared" si="27"/>
        <v>0.21132439384930549</v>
      </c>
      <c r="W193" s="21">
        <f>+IF(OR($N193=Listas!$A$3,$N193=Listas!$A$4,$N193=Listas!$A$5,$N193=Listas!$A$6),"",P193+R193+T193+V193)</f>
        <v>0.21132439384930549</v>
      </c>
      <c r="X193" s="22"/>
      <c r="Y193" s="19">
        <f t="shared" si="28"/>
        <v>0</v>
      </c>
      <c r="Z193" s="21">
        <f>+IF(OR($N193=Listas!$A$3,$N193=Listas!$A$4,$N193=Listas!$A$5,$N193=Listas!$A$6),"",Y193)</f>
        <v>0</v>
      </c>
      <c r="AA193" s="22"/>
      <c r="AB193" s="23">
        <f>+IF(OR($N193=Listas!$A$3,$N193=Listas!$A$4,$N193=Listas!$A$5,$N193=Listas!$A$6),"",IF(AND(DAYS360(C193,$C$3)&lt;=90,AA193="NO"),0,IF(AND(DAYS360(C193,$C$3)&gt;90,AA193="NO"),$AB$7,0)))</f>
        <v>0</v>
      </c>
      <c r="AC193" s="17"/>
      <c r="AD193" s="22"/>
      <c r="AE193" s="23">
        <f>+IF(OR($N193=Listas!$A$3,$N193=Listas!$A$4,$N193=Listas!$A$5,$N193=Listas!$A$6),"",IF(AND(DAYS360(C193,$C$3)&lt;=90,AD193="SI"),0,IF(AND(DAYS360(C193,$C$3)&gt;90,AD193="SI"),$AE$7,0)))</f>
        <v>0</v>
      </c>
      <c r="AF193" s="17"/>
      <c r="AG193" s="24" t="str">
        <f t="shared" si="32"/>
        <v/>
      </c>
      <c r="AH193" s="22"/>
      <c r="AI193" s="23">
        <f>+IF(OR($N193=Listas!$A$3,$N193=Listas!$A$4,$N193=Listas!$A$5,$N193=Listas!$A$6),"",IF(AND(DAYS360(C193,$C$3)&lt;=90,AH193="SI"),0,IF(AND(DAYS360(C193,$C$3)&gt;90,AH193="SI"),$AI$7,0)))</f>
        <v>0</v>
      </c>
      <c r="AJ193" s="25">
        <f>+IF(OR($N193=Listas!$A$3,$N193=Listas!$A$4,$N193=Listas!$A$5,$N193=Listas!$A$6),"",AB193+AE193+AI193)</f>
        <v>0</v>
      </c>
      <c r="AK193" s="26" t="str">
        <f t="shared" si="33"/>
        <v/>
      </c>
      <c r="AL193" s="27" t="str">
        <f t="shared" si="34"/>
        <v/>
      </c>
      <c r="AM193" s="23">
        <f>+IF(OR($N193=Listas!$A$3,$N193=Listas!$A$4,$N193=Listas!$A$5,$N193=Listas!$A$6),"",IF(AND(DAYS360(C193,$C$3)&lt;=90,AL193="SI"),0,IF(AND(DAYS360(C193,$C$3)&gt;90,AL193="SI"),$AM$7,0)))</f>
        <v>0</v>
      </c>
      <c r="AN193" s="27" t="str">
        <f t="shared" si="35"/>
        <v/>
      </c>
      <c r="AO193" s="23">
        <f>+IF(OR($N193=Listas!$A$3,$N193=Listas!$A$4,$N193=Listas!$A$5,$N193=Listas!$A$6),"",IF(AND(DAYS360(C193,$C$3)&lt;=90,AN193="SI"),0,IF(AND(DAYS360(C193,$C$3)&gt;90,AN193="SI"),$AO$7,0)))</f>
        <v>0</v>
      </c>
      <c r="AP193" s="28">
        <f>+IF(OR($N193=Listas!$A$3,$N193=Listas!$A$4,$N193=Listas!$A$5,$N193=[1]Hoja2!$A$6),"",AM193+AO193)</f>
        <v>0</v>
      </c>
      <c r="AQ193" s="22"/>
      <c r="AR193" s="23">
        <f>+IF(OR($N193=Listas!$A$3,$N193=Listas!$A$4,$N193=Listas!$A$5,$N193=Listas!$A$6),"",IF(AND(DAYS360(C193,$C$3)&lt;=90,AQ193="SI"),0,IF(AND(DAYS360(C193,$C$3)&gt;90,AQ193="SI"),$AR$7,0)))</f>
        <v>0</v>
      </c>
      <c r="AS193" s="22"/>
      <c r="AT193" s="23">
        <f>+IF(OR($N193=Listas!$A$3,$N193=Listas!$A$4,$N193=Listas!$A$5,$N193=Listas!$A$6),"",IF(AND(DAYS360(C193,$C$3)&lt;=90,AS193="SI"),0,IF(AND(DAYS360(C193,$C$3)&gt;90,AS193="SI"),$AT$7,0)))</f>
        <v>0</v>
      </c>
      <c r="AU193" s="21">
        <f>+IF(OR($N193=Listas!$A$3,$N193=Listas!$A$4,$N193=Listas!$A$5,$N193=Listas!$A$6),"",AR193+AT193)</f>
        <v>0</v>
      </c>
      <c r="AV193" s="29">
        <f>+IF(OR($N193=Listas!$A$3,$N193=Listas!$A$4,$N193=Listas!$A$5,$N193=Listas!$A$6),"",W193+Z193+AJ193+AP193+AU193)</f>
        <v>0.21132439384930549</v>
      </c>
      <c r="AW193" s="30">
        <f>+IF(OR($N193=Listas!$A$3,$N193=Listas!$A$4,$N193=Listas!$A$5,$N193=Listas!$A$6),"",K193*(1-AV193))</f>
        <v>0</v>
      </c>
      <c r="AX193" s="30">
        <f>+IF(OR($N193=Listas!$A$3,$N193=Listas!$A$4,$N193=Listas!$A$5,$N193=Listas!$A$6),"",L193*(1-AV193))</f>
        <v>0</v>
      </c>
      <c r="AY193" s="31"/>
      <c r="AZ193" s="32"/>
      <c r="BA193" s="30">
        <f>+IF(OR($N193=Listas!$A$3,$N193=Listas!$A$4,$N193=Listas!$A$5,$N193=Listas!$A$6),"",IF(AV193=0,AW193,(-PV(AY193,AZ193,,AW193,0))))</f>
        <v>0</v>
      </c>
      <c r="BB193" s="30">
        <f>+IF(OR($N193=Listas!$A$3,$N193=Listas!$A$4,$N193=Listas!$A$5,$N193=Listas!$A$6),"",IF(AV193=0,AX193,(-PV(AY193,AZ193,,AX193,0))))</f>
        <v>0</v>
      </c>
      <c r="BC193" s="33">
        <f>++IF(OR($N193=Listas!$A$3,$N193=Listas!$A$4,$N193=Listas!$A$5,$N193=Listas!$A$6),"",K193-BA193)</f>
        <v>0</v>
      </c>
      <c r="BD193" s="33">
        <f>++IF(OR($N193=Listas!$A$3,$N193=Listas!$A$4,$N193=Listas!$A$5,$N193=Listas!$A$6),"",L193-BB193)</f>
        <v>0</v>
      </c>
    </row>
    <row r="194" spans="1:56" x14ac:dyDescent="0.25">
      <c r="A194" s="13"/>
      <c r="B194" s="14"/>
      <c r="C194" s="15"/>
      <c r="D194" s="16"/>
      <c r="E194" s="16"/>
      <c r="F194" s="17"/>
      <c r="G194" s="17"/>
      <c r="H194" s="65">
        <f t="shared" si="29"/>
        <v>0</v>
      </c>
      <c r="I194" s="17"/>
      <c r="J194" s="17"/>
      <c r="K194" s="42">
        <f t="shared" si="30"/>
        <v>0</v>
      </c>
      <c r="L194" s="42">
        <f t="shared" si="30"/>
        <v>0</v>
      </c>
      <c r="M194" s="42">
        <f t="shared" si="31"/>
        <v>0</v>
      </c>
      <c r="N194" s="13"/>
      <c r="O194" s="18" t="str">
        <f>+IF(OR($N194=Listas!$A$3,$N194=Listas!$A$4,$N194=Listas!$A$5,$N194=Listas!$A$6),"N/A",IF(AND((DAYS360(C194,$C$3))&gt;90,(DAYS360(C194,$C$3))&lt;360),"SI","NO"))</f>
        <v>NO</v>
      </c>
      <c r="P194" s="19">
        <f t="shared" si="24"/>
        <v>0</v>
      </c>
      <c r="Q194" s="18" t="str">
        <f>+IF(OR($N194=Listas!$A$3,$N194=Listas!$A$4,$N194=Listas!$A$5,$N194=Listas!$A$6),"N/A",IF(AND((DAYS360(C194,$C$3))&gt;=360,(DAYS360(C194,$C$3))&lt;=1800),"SI","NO"))</f>
        <v>NO</v>
      </c>
      <c r="R194" s="19">
        <f t="shared" si="25"/>
        <v>0</v>
      </c>
      <c r="S194" s="18" t="str">
        <f>+IF(OR($N194=Listas!$A$3,$N194=Listas!$A$4,$N194=Listas!$A$5,$N194=Listas!$A$6),"N/A",IF(AND((DAYS360(C194,$C$3))&gt;1800,(DAYS360(C194,$C$3))&lt;=3600),"SI","NO"))</f>
        <v>NO</v>
      </c>
      <c r="T194" s="19">
        <f t="shared" si="26"/>
        <v>0</v>
      </c>
      <c r="U194" s="18" t="str">
        <f>+IF(OR($N194=Listas!$A$3,$N194=Listas!$A$4,$N194=Listas!$A$5,$N194=Listas!$A$6),"N/A",IF((DAYS360(C194,$C$3))&gt;3600,"SI","NO"))</f>
        <v>SI</v>
      </c>
      <c r="V194" s="20">
        <f t="shared" si="27"/>
        <v>0.21132439384930549</v>
      </c>
      <c r="W194" s="21">
        <f>+IF(OR($N194=Listas!$A$3,$N194=Listas!$A$4,$N194=Listas!$A$5,$N194=Listas!$A$6),"",P194+R194+T194+V194)</f>
        <v>0.21132439384930549</v>
      </c>
      <c r="X194" s="22"/>
      <c r="Y194" s="19">
        <f t="shared" si="28"/>
        <v>0</v>
      </c>
      <c r="Z194" s="21">
        <f>+IF(OR($N194=Listas!$A$3,$N194=Listas!$A$4,$N194=Listas!$A$5,$N194=Listas!$A$6),"",Y194)</f>
        <v>0</v>
      </c>
      <c r="AA194" s="22"/>
      <c r="AB194" s="23">
        <f>+IF(OR($N194=Listas!$A$3,$N194=Listas!$A$4,$N194=Listas!$A$5,$N194=Listas!$A$6),"",IF(AND(DAYS360(C194,$C$3)&lt;=90,AA194="NO"),0,IF(AND(DAYS360(C194,$C$3)&gt;90,AA194="NO"),$AB$7,0)))</f>
        <v>0</v>
      </c>
      <c r="AC194" s="17"/>
      <c r="AD194" s="22"/>
      <c r="AE194" s="23">
        <f>+IF(OR($N194=Listas!$A$3,$N194=Listas!$A$4,$N194=Listas!$A$5,$N194=Listas!$A$6),"",IF(AND(DAYS360(C194,$C$3)&lt;=90,AD194="SI"),0,IF(AND(DAYS360(C194,$C$3)&gt;90,AD194="SI"),$AE$7,0)))</f>
        <v>0</v>
      </c>
      <c r="AF194" s="17"/>
      <c r="AG194" s="24" t="str">
        <f t="shared" si="32"/>
        <v/>
      </c>
      <c r="AH194" s="22"/>
      <c r="AI194" s="23">
        <f>+IF(OR($N194=Listas!$A$3,$N194=Listas!$A$4,$N194=Listas!$A$5,$N194=Listas!$A$6),"",IF(AND(DAYS360(C194,$C$3)&lt;=90,AH194="SI"),0,IF(AND(DAYS360(C194,$C$3)&gt;90,AH194="SI"),$AI$7,0)))</f>
        <v>0</v>
      </c>
      <c r="AJ194" s="25">
        <f>+IF(OR($N194=Listas!$A$3,$N194=Listas!$A$4,$N194=Listas!$A$5,$N194=Listas!$A$6),"",AB194+AE194+AI194)</f>
        <v>0</v>
      </c>
      <c r="AK194" s="26" t="str">
        <f t="shared" si="33"/>
        <v/>
      </c>
      <c r="AL194" s="27" t="str">
        <f t="shared" si="34"/>
        <v/>
      </c>
      <c r="AM194" s="23">
        <f>+IF(OR($N194=Listas!$A$3,$N194=Listas!$A$4,$N194=Listas!$A$5,$N194=Listas!$A$6),"",IF(AND(DAYS360(C194,$C$3)&lt;=90,AL194="SI"),0,IF(AND(DAYS360(C194,$C$3)&gt;90,AL194="SI"),$AM$7,0)))</f>
        <v>0</v>
      </c>
      <c r="AN194" s="27" t="str">
        <f t="shared" si="35"/>
        <v/>
      </c>
      <c r="AO194" s="23">
        <f>+IF(OR($N194=Listas!$A$3,$N194=Listas!$A$4,$N194=Listas!$A$5,$N194=Listas!$A$6),"",IF(AND(DAYS360(C194,$C$3)&lt;=90,AN194="SI"),0,IF(AND(DAYS360(C194,$C$3)&gt;90,AN194="SI"),$AO$7,0)))</f>
        <v>0</v>
      </c>
      <c r="AP194" s="28">
        <f>+IF(OR($N194=Listas!$A$3,$N194=Listas!$A$4,$N194=Listas!$A$5,$N194=[1]Hoja2!$A$6),"",AM194+AO194)</f>
        <v>0</v>
      </c>
      <c r="AQ194" s="22"/>
      <c r="AR194" s="23">
        <f>+IF(OR($N194=Listas!$A$3,$N194=Listas!$A$4,$N194=Listas!$A$5,$N194=Listas!$A$6),"",IF(AND(DAYS360(C194,$C$3)&lt;=90,AQ194="SI"),0,IF(AND(DAYS360(C194,$C$3)&gt;90,AQ194="SI"),$AR$7,0)))</f>
        <v>0</v>
      </c>
      <c r="AS194" s="22"/>
      <c r="AT194" s="23">
        <f>+IF(OR($N194=Listas!$A$3,$N194=Listas!$A$4,$N194=Listas!$A$5,$N194=Listas!$A$6),"",IF(AND(DAYS360(C194,$C$3)&lt;=90,AS194="SI"),0,IF(AND(DAYS360(C194,$C$3)&gt;90,AS194="SI"),$AT$7,0)))</f>
        <v>0</v>
      </c>
      <c r="AU194" s="21">
        <f>+IF(OR($N194=Listas!$A$3,$N194=Listas!$A$4,$N194=Listas!$A$5,$N194=Listas!$A$6),"",AR194+AT194)</f>
        <v>0</v>
      </c>
      <c r="AV194" s="29">
        <f>+IF(OR($N194=Listas!$A$3,$N194=Listas!$A$4,$N194=Listas!$A$5,$N194=Listas!$A$6),"",W194+Z194+AJ194+AP194+AU194)</f>
        <v>0.21132439384930549</v>
      </c>
      <c r="AW194" s="30">
        <f>+IF(OR($N194=Listas!$A$3,$N194=Listas!$A$4,$N194=Listas!$A$5,$N194=Listas!$A$6),"",K194*(1-AV194))</f>
        <v>0</v>
      </c>
      <c r="AX194" s="30">
        <f>+IF(OR($N194=Listas!$A$3,$N194=Listas!$A$4,$N194=Listas!$A$5,$N194=Listas!$A$6),"",L194*(1-AV194))</f>
        <v>0</v>
      </c>
      <c r="AY194" s="31"/>
      <c r="AZ194" s="32"/>
      <c r="BA194" s="30">
        <f>+IF(OR($N194=Listas!$A$3,$N194=Listas!$A$4,$N194=Listas!$A$5,$N194=Listas!$A$6),"",IF(AV194=0,AW194,(-PV(AY194,AZ194,,AW194,0))))</f>
        <v>0</v>
      </c>
      <c r="BB194" s="30">
        <f>+IF(OR($N194=Listas!$A$3,$N194=Listas!$A$4,$N194=Listas!$A$5,$N194=Listas!$A$6),"",IF(AV194=0,AX194,(-PV(AY194,AZ194,,AX194,0))))</f>
        <v>0</v>
      </c>
      <c r="BC194" s="33">
        <f>++IF(OR($N194=Listas!$A$3,$N194=Listas!$A$4,$N194=Listas!$A$5,$N194=Listas!$A$6),"",K194-BA194)</f>
        <v>0</v>
      </c>
      <c r="BD194" s="33">
        <f>++IF(OR($N194=Listas!$A$3,$N194=Listas!$A$4,$N194=Listas!$A$5,$N194=Listas!$A$6),"",L194-BB194)</f>
        <v>0</v>
      </c>
    </row>
    <row r="195" spans="1:56" x14ac:dyDescent="0.25">
      <c r="A195" s="13"/>
      <c r="B195" s="14"/>
      <c r="C195" s="15"/>
      <c r="D195" s="16"/>
      <c r="E195" s="16"/>
      <c r="F195" s="17"/>
      <c r="G195" s="17"/>
      <c r="H195" s="65">
        <f t="shared" si="29"/>
        <v>0</v>
      </c>
      <c r="I195" s="17"/>
      <c r="J195" s="17"/>
      <c r="K195" s="42">
        <f t="shared" si="30"/>
        <v>0</v>
      </c>
      <c r="L195" s="42">
        <f t="shared" si="30"/>
        <v>0</v>
      </c>
      <c r="M195" s="42">
        <f t="shared" si="31"/>
        <v>0</v>
      </c>
      <c r="N195" s="13"/>
      <c r="O195" s="18" t="str">
        <f>+IF(OR($N195=Listas!$A$3,$N195=Listas!$A$4,$N195=Listas!$A$5,$N195=Listas!$A$6),"N/A",IF(AND((DAYS360(C195,$C$3))&gt;90,(DAYS360(C195,$C$3))&lt;360),"SI","NO"))</f>
        <v>NO</v>
      </c>
      <c r="P195" s="19">
        <f t="shared" si="24"/>
        <v>0</v>
      </c>
      <c r="Q195" s="18" t="str">
        <f>+IF(OR($N195=Listas!$A$3,$N195=Listas!$A$4,$N195=Listas!$A$5,$N195=Listas!$A$6),"N/A",IF(AND((DAYS360(C195,$C$3))&gt;=360,(DAYS360(C195,$C$3))&lt;=1800),"SI","NO"))</f>
        <v>NO</v>
      </c>
      <c r="R195" s="19">
        <f t="shared" si="25"/>
        <v>0</v>
      </c>
      <c r="S195" s="18" t="str">
        <f>+IF(OR($N195=Listas!$A$3,$N195=Listas!$A$4,$N195=Listas!$A$5,$N195=Listas!$A$6),"N/A",IF(AND((DAYS360(C195,$C$3))&gt;1800,(DAYS360(C195,$C$3))&lt;=3600),"SI","NO"))</f>
        <v>NO</v>
      </c>
      <c r="T195" s="19">
        <f t="shared" si="26"/>
        <v>0</v>
      </c>
      <c r="U195" s="18" t="str">
        <f>+IF(OR($N195=Listas!$A$3,$N195=Listas!$A$4,$N195=Listas!$A$5,$N195=Listas!$A$6),"N/A",IF((DAYS360(C195,$C$3))&gt;3600,"SI","NO"))</f>
        <v>SI</v>
      </c>
      <c r="V195" s="20">
        <f t="shared" si="27"/>
        <v>0.21132439384930549</v>
      </c>
      <c r="W195" s="21">
        <f>+IF(OR($N195=Listas!$A$3,$N195=Listas!$A$4,$N195=Listas!$A$5,$N195=Listas!$A$6),"",P195+R195+T195+V195)</f>
        <v>0.21132439384930549</v>
      </c>
      <c r="X195" s="22"/>
      <c r="Y195" s="19">
        <f t="shared" si="28"/>
        <v>0</v>
      </c>
      <c r="Z195" s="21">
        <f>+IF(OR($N195=Listas!$A$3,$N195=Listas!$A$4,$N195=Listas!$A$5,$N195=Listas!$A$6),"",Y195)</f>
        <v>0</v>
      </c>
      <c r="AA195" s="22"/>
      <c r="AB195" s="23">
        <f>+IF(OR($N195=Listas!$A$3,$N195=Listas!$A$4,$N195=Listas!$A$5,$N195=Listas!$A$6),"",IF(AND(DAYS360(C195,$C$3)&lt;=90,AA195="NO"),0,IF(AND(DAYS360(C195,$C$3)&gt;90,AA195="NO"),$AB$7,0)))</f>
        <v>0</v>
      </c>
      <c r="AC195" s="17"/>
      <c r="AD195" s="22"/>
      <c r="AE195" s="23">
        <f>+IF(OR($N195=Listas!$A$3,$N195=Listas!$A$4,$N195=Listas!$A$5,$N195=Listas!$A$6),"",IF(AND(DAYS360(C195,$C$3)&lt;=90,AD195="SI"),0,IF(AND(DAYS360(C195,$C$3)&gt;90,AD195="SI"),$AE$7,0)))</f>
        <v>0</v>
      </c>
      <c r="AF195" s="17"/>
      <c r="AG195" s="24" t="str">
        <f t="shared" si="32"/>
        <v/>
      </c>
      <c r="AH195" s="22"/>
      <c r="AI195" s="23">
        <f>+IF(OR($N195=Listas!$A$3,$N195=Listas!$A$4,$N195=Listas!$A$5,$N195=Listas!$A$6),"",IF(AND(DAYS360(C195,$C$3)&lt;=90,AH195="SI"),0,IF(AND(DAYS360(C195,$C$3)&gt;90,AH195="SI"),$AI$7,0)))</f>
        <v>0</v>
      </c>
      <c r="AJ195" s="25">
        <f>+IF(OR($N195=Listas!$A$3,$N195=Listas!$A$4,$N195=Listas!$A$5,$N195=Listas!$A$6),"",AB195+AE195+AI195)</f>
        <v>0</v>
      </c>
      <c r="AK195" s="26" t="str">
        <f t="shared" si="33"/>
        <v/>
      </c>
      <c r="AL195" s="27" t="str">
        <f t="shared" si="34"/>
        <v/>
      </c>
      <c r="AM195" s="23">
        <f>+IF(OR($N195=Listas!$A$3,$N195=Listas!$A$4,$N195=Listas!$A$5,$N195=Listas!$A$6),"",IF(AND(DAYS360(C195,$C$3)&lt;=90,AL195="SI"),0,IF(AND(DAYS360(C195,$C$3)&gt;90,AL195="SI"),$AM$7,0)))</f>
        <v>0</v>
      </c>
      <c r="AN195" s="27" t="str">
        <f t="shared" si="35"/>
        <v/>
      </c>
      <c r="AO195" s="23">
        <f>+IF(OR($N195=Listas!$A$3,$N195=Listas!$A$4,$N195=Listas!$A$5,$N195=Listas!$A$6),"",IF(AND(DAYS360(C195,$C$3)&lt;=90,AN195="SI"),0,IF(AND(DAYS360(C195,$C$3)&gt;90,AN195="SI"),$AO$7,0)))</f>
        <v>0</v>
      </c>
      <c r="AP195" s="28">
        <f>+IF(OR($N195=Listas!$A$3,$N195=Listas!$A$4,$N195=Listas!$A$5,$N195=[1]Hoja2!$A$6),"",AM195+AO195)</f>
        <v>0</v>
      </c>
      <c r="AQ195" s="22"/>
      <c r="AR195" s="23">
        <f>+IF(OR($N195=Listas!$A$3,$N195=Listas!$A$4,$N195=Listas!$A$5,$N195=Listas!$A$6),"",IF(AND(DAYS360(C195,$C$3)&lt;=90,AQ195="SI"),0,IF(AND(DAYS360(C195,$C$3)&gt;90,AQ195="SI"),$AR$7,0)))</f>
        <v>0</v>
      </c>
      <c r="AS195" s="22"/>
      <c r="AT195" s="23">
        <f>+IF(OR($N195=Listas!$A$3,$N195=Listas!$A$4,$N195=Listas!$A$5,$N195=Listas!$A$6),"",IF(AND(DAYS360(C195,$C$3)&lt;=90,AS195="SI"),0,IF(AND(DAYS360(C195,$C$3)&gt;90,AS195="SI"),$AT$7,0)))</f>
        <v>0</v>
      </c>
      <c r="AU195" s="21">
        <f>+IF(OR($N195=Listas!$A$3,$N195=Listas!$A$4,$N195=Listas!$A$5,$N195=Listas!$A$6),"",AR195+AT195)</f>
        <v>0</v>
      </c>
      <c r="AV195" s="29">
        <f>+IF(OR($N195=Listas!$A$3,$N195=Listas!$A$4,$N195=Listas!$A$5,$N195=Listas!$A$6),"",W195+Z195+AJ195+AP195+AU195)</f>
        <v>0.21132439384930549</v>
      </c>
      <c r="AW195" s="30">
        <f>+IF(OR($N195=Listas!$A$3,$N195=Listas!$A$4,$N195=Listas!$A$5,$N195=Listas!$A$6),"",K195*(1-AV195))</f>
        <v>0</v>
      </c>
      <c r="AX195" s="30">
        <f>+IF(OR($N195=Listas!$A$3,$N195=Listas!$A$4,$N195=Listas!$A$5,$N195=Listas!$A$6),"",L195*(1-AV195))</f>
        <v>0</v>
      </c>
      <c r="AY195" s="31"/>
      <c r="AZ195" s="32"/>
      <c r="BA195" s="30">
        <f>+IF(OR($N195=Listas!$A$3,$N195=Listas!$A$4,$N195=Listas!$A$5,$N195=Listas!$A$6),"",IF(AV195=0,AW195,(-PV(AY195,AZ195,,AW195,0))))</f>
        <v>0</v>
      </c>
      <c r="BB195" s="30">
        <f>+IF(OR($N195=Listas!$A$3,$N195=Listas!$A$4,$N195=Listas!$A$5,$N195=Listas!$A$6),"",IF(AV195=0,AX195,(-PV(AY195,AZ195,,AX195,0))))</f>
        <v>0</v>
      </c>
      <c r="BC195" s="33">
        <f>++IF(OR($N195=Listas!$A$3,$N195=Listas!$A$4,$N195=Listas!$A$5,$N195=Listas!$A$6),"",K195-BA195)</f>
        <v>0</v>
      </c>
      <c r="BD195" s="33">
        <f>++IF(OR($N195=Listas!$A$3,$N195=Listas!$A$4,$N195=Listas!$A$5,$N195=Listas!$A$6),"",L195-BB195)</f>
        <v>0</v>
      </c>
    </row>
    <row r="196" spans="1:56" x14ac:dyDescent="0.25">
      <c r="A196" s="13"/>
      <c r="B196" s="14"/>
      <c r="C196" s="15"/>
      <c r="D196" s="16"/>
      <c r="E196" s="16"/>
      <c r="F196" s="17"/>
      <c r="G196" s="17"/>
      <c r="H196" s="65">
        <f t="shared" si="29"/>
        <v>0</v>
      </c>
      <c r="I196" s="17"/>
      <c r="J196" s="17"/>
      <c r="K196" s="42">
        <f t="shared" si="30"/>
        <v>0</v>
      </c>
      <c r="L196" s="42">
        <f t="shared" si="30"/>
        <v>0</v>
      </c>
      <c r="M196" s="42">
        <f t="shared" si="31"/>
        <v>0</v>
      </c>
      <c r="N196" s="13"/>
      <c r="O196" s="18" t="str">
        <f>+IF(OR($N196=Listas!$A$3,$N196=Listas!$A$4,$N196=Listas!$A$5,$N196=Listas!$A$6),"N/A",IF(AND((DAYS360(C196,$C$3))&gt;90,(DAYS360(C196,$C$3))&lt;360),"SI","NO"))</f>
        <v>NO</v>
      </c>
      <c r="P196" s="19">
        <f t="shared" si="24"/>
        <v>0</v>
      </c>
      <c r="Q196" s="18" t="str">
        <f>+IF(OR($N196=Listas!$A$3,$N196=Listas!$A$4,$N196=Listas!$A$5,$N196=Listas!$A$6),"N/A",IF(AND((DAYS360(C196,$C$3))&gt;=360,(DAYS360(C196,$C$3))&lt;=1800),"SI","NO"))</f>
        <v>NO</v>
      </c>
      <c r="R196" s="19">
        <f t="shared" si="25"/>
        <v>0</v>
      </c>
      <c r="S196" s="18" t="str">
        <f>+IF(OR($N196=Listas!$A$3,$N196=Listas!$A$4,$N196=Listas!$A$5,$N196=Listas!$A$6),"N/A",IF(AND((DAYS360(C196,$C$3))&gt;1800,(DAYS360(C196,$C$3))&lt;=3600),"SI","NO"))</f>
        <v>NO</v>
      </c>
      <c r="T196" s="19">
        <f t="shared" si="26"/>
        <v>0</v>
      </c>
      <c r="U196" s="18" t="str">
        <f>+IF(OR($N196=Listas!$A$3,$N196=Listas!$A$4,$N196=Listas!$A$5,$N196=Listas!$A$6),"N/A",IF((DAYS360(C196,$C$3))&gt;3600,"SI","NO"))</f>
        <v>SI</v>
      </c>
      <c r="V196" s="20">
        <f t="shared" si="27"/>
        <v>0.21132439384930549</v>
      </c>
      <c r="W196" s="21">
        <f>+IF(OR($N196=Listas!$A$3,$N196=Listas!$A$4,$N196=Listas!$A$5,$N196=Listas!$A$6),"",P196+R196+T196+V196)</f>
        <v>0.21132439384930549</v>
      </c>
      <c r="X196" s="22"/>
      <c r="Y196" s="19">
        <f t="shared" si="28"/>
        <v>0</v>
      </c>
      <c r="Z196" s="21">
        <f>+IF(OR($N196=Listas!$A$3,$N196=Listas!$A$4,$N196=Listas!$A$5,$N196=Listas!$A$6),"",Y196)</f>
        <v>0</v>
      </c>
      <c r="AA196" s="22"/>
      <c r="AB196" s="23">
        <f>+IF(OR($N196=Listas!$A$3,$N196=Listas!$A$4,$N196=Listas!$A$5,$N196=Listas!$A$6),"",IF(AND(DAYS360(C196,$C$3)&lt;=90,AA196="NO"),0,IF(AND(DAYS360(C196,$C$3)&gt;90,AA196="NO"),$AB$7,0)))</f>
        <v>0</v>
      </c>
      <c r="AC196" s="17"/>
      <c r="AD196" s="22"/>
      <c r="AE196" s="23">
        <f>+IF(OR($N196=Listas!$A$3,$N196=Listas!$A$4,$N196=Listas!$A$5,$N196=Listas!$A$6),"",IF(AND(DAYS360(C196,$C$3)&lt;=90,AD196="SI"),0,IF(AND(DAYS360(C196,$C$3)&gt;90,AD196="SI"),$AE$7,0)))</f>
        <v>0</v>
      </c>
      <c r="AF196" s="17"/>
      <c r="AG196" s="24" t="str">
        <f t="shared" si="32"/>
        <v/>
      </c>
      <c r="AH196" s="22"/>
      <c r="AI196" s="23">
        <f>+IF(OR($N196=Listas!$A$3,$N196=Listas!$A$4,$N196=Listas!$A$5,$N196=Listas!$A$6),"",IF(AND(DAYS360(C196,$C$3)&lt;=90,AH196="SI"),0,IF(AND(DAYS360(C196,$C$3)&gt;90,AH196="SI"),$AI$7,0)))</f>
        <v>0</v>
      </c>
      <c r="AJ196" s="25">
        <f>+IF(OR($N196=Listas!$A$3,$N196=Listas!$A$4,$N196=Listas!$A$5,$N196=Listas!$A$6),"",AB196+AE196+AI196)</f>
        <v>0</v>
      </c>
      <c r="AK196" s="26" t="str">
        <f t="shared" si="33"/>
        <v/>
      </c>
      <c r="AL196" s="27" t="str">
        <f t="shared" si="34"/>
        <v/>
      </c>
      <c r="AM196" s="23">
        <f>+IF(OR($N196=Listas!$A$3,$N196=Listas!$A$4,$N196=Listas!$A$5,$N196=Listas!$A$6),"",IF(AND(DAYS360(C196,$C$3)&lt;=90,AL196="SI"),0,IF(AND(DAYS360(C196,$C$3)&gt;90,AL196="SI"),$AM$7,0)))</f>
        <v>0</v>
      </c>
      <c r="AN196" s="27" t="str">
        <f t="shared" si="35"/>
        <v/>
      </c>
      <c r="AO196" s="23">
        <f>+IF(OR($N196=Listas!$A$3,$N196=Listas!$A$4,$N196=Listas!$A$5,$N196=Listas!$A$6),"",IF(AND(DAYS360(C196,$C$3)&lt;=90,AN196="SI"),0,IF(AND(DAYS360(C196,$C$3)&gt;90,AN196="SI"),$AO$7,0)))</f>
        <v>0</v>
      </c>
      <c r="AP196" s="28">
        <f>+IF(OR($N196=Listas!$A$3,$N196=Listas!$A$4,$N196=Listas!$A$5,$N196=[1]Hoja2!$A$6),"",AM196+AO196)</f>
        <v>0</v>
      </c>
      <c r="AQ196" s="22"/>
      <c r="AR196" s="23">
        <f>+IF(OR($N196=Listas!$A$3,$N196=Listas!$A$4,$N196=Listas!$A$5,$N196=Listas!$A$6),"",IF(AND(DAYS360(C196,$C$3)&lt;=90,AQ196="SI"),0,IF(AND(DAYS360(C196,$C$3)&gt;90,AQ196="SI"),$AR$7,0)))</f>
        <v>0</v>
      </c>
      <c r="AS196" s="22"/>
      <c r="AT196" s="23">
        <f>+IF(OR($N196=Listas!$A$3,$N196=Listas!$A$4,$N196=Listas!$A$5,$N196=Listas!$A$6),"",IF(AND(DAYS360(C196,$C$3)&lt;=90,AS196="SI"),0,IF(AND(DAYS360(C196,$C$3)&gt;90,AS196="SI"),$AT$7,0)))</f>
        <v>0</v>
      </c>
      <c r="AU196" s="21">
        <f>+IF(OR($N196=Listas!$A$3,$N196=Listas!$A$4,$N196=Listas!$A$5,$N196=Listas!$A$6),"",AR196+AT196)</f>
        <v>0</v>
      </c>
      <c r="AV196" s="29">
        <f>+IF(OR($N196=Listas!$A$3,$N196=Listas!$A$4,$N196=Listas!$A$5,$N196=Listas!$A$6),"",W196+Z196+AJ196+AP196+AU196)</f>
        <v>0.21132439384930549</v>
      </c>
      <c r="AW196" s="30">
        <f>+IF(OR($N196=Listas!$A$3,$N196=Listas!$A$4,$N196=Listas!$A$5,$N196=Listas!$A$6),"",K196*(1-AV196))</f>
        <v>0</v>
      </c>
      <c r="AX196" s="30">
        <f>+IF(OR($N196=Listas!$A$3,$N196=Listas!$A$4,$N196=Listas!$A$5,$N196=Listas!$A$6),"",L196*(1-AV196))</f>
        <v>0</v>
      </c>
      <c r="AY196" s="31"/>
      <c r="AZ196" s="32"/>
      <c r="BA196" s="30">
        <f>+IF(OR($N196=Listas!$A$3,$N196=Listas!$A$4,$N196=Listas!$A$5,$N196=Listas!$A$6),"",IF(AV196=0,AW196,(-PV(AY196,AZ196,,AW196,0))))</f>
        <v>0</v>
      </c>
      <c r="BB196" s="30">
        <f>+IF(OR($N196=Listas!$A$3,$N196=Listas!$A$4,$N196=Listas!$A$5,$N196=Listas!$A$6),"",IF(AV196=0,AX196,(-PV(AY196,AZ196,,AX196,0))))</f>
        <v>0</v>
      </c>
      <c r="BC196" s="33">
        <f>++IF(OR($N196=Listas!$A$3,$N196=Listas!$A$4,$N196=Listas!$A$5,$N196=Listas!$A$6),"",K196-BA196)</f>
        <v>0</v>
      </c>
      <c r="BD196" s="33">
        <f>++IF(OR($N196=Listas!$A$3,$N196=Listas!$A$4,$N196=Listas!$A$5,$N196=Listas!$A$6),"",L196-BB196)</f>
        <v>0</v>
      </c>
    </row>
    <row r="197" spans="1:56" x14ac:dyDescent="0.25">
      <c r="A197" s="13"/>
      <c r="B197" s="14"/>
      <c r="C197" s="15"/>
      <c r="D197" s="16"/>
      <c r="E197" s="16"/>
      <c r="F197" s="17"/>
      <c r="G197" s="17"/>
      <c r="H197" s="65">
        <f t="shared" si="29"/>
        <v>0</v>
      </c>
      <c r="I197" s="17"/>
      <c r="J197" s="17"/>
      <c r="K197" s="42">
        <f t="shared" si="30"/>
        <v>0</v>
      </c>
      <c r="L197" s="42">
        <f t="shared" si="30"/>
        <v>0</v>
      </c>
      <c r="M197" s="42">
        <f t="shared" si="31"/>
        <v>0</v>
      </c>
      <c r="N197" s="13"/>
      <c r="O197" s="18" t="str">
        <f>+IF(OR($N197=Listas!$A$3,$N197=Listas!$A$4,$N197=Listas!$A$5,$N197=Listas!$A$6),"N/A",IF(AND((DAYS360(C197,$C$3))&gt;90,(DAYS360(C197,$C$3))&lt;360),"SI","NO"))</f>
        <v>NO</v>
      </c>
      <c r="P197" s="19">
        <f t="shared" si="24"/>
        <v>0</v>
      </c>
      <c r="Q197" s="18" t="str">
        <f>+IF(OR($N197=Listas!$A$3,$N197=Listas!$A$4,$N197=Listas!$A$5,$N197=Listas!$A$6),"N/A",IF(AND((DAYS360(C197,$C$3))&gt;=360,(DAYS360(C197,$C$3))&lt;=1800),"SI","NO"))</f>
        <v>NO</v>
      </c>
      <c r="R197" s="19">
        <f t="shared" si="25"/>
        <v>0</v>
      </c>
      <c r="S197" s="18" t="str">
        <f>+IF(OR($N197=Listas!$A$3,$N197=Listas!$A$4,$N197=Listas!$A$5,$N197=Listas!$A$6),"N/A",IF(AND((DAYS360(C197,$C$3))&gt;1800,(DAYS360(C197,$C$3))&lt;=3600),"SI","NO"))</f>
        <v>NO</v>
      </c>
      <c r="T197" s="19">
        <f t="shared" si="26"/>
        <v>0</v>
      </c>
      <c r="U197" s="18" t="str">
        <f>+IF(OR($N197=Listas!$A$3,$N197=Listas!$A$4,$N197=Listas!$A$5,$N197=Listas!$A$6),"N/A",IF((DAYS360(C197,$C$3))&gt;3600,"SI","NO"))</f>
        <v>SI</v>
      </c>
      <c r="V197" s="20">
        <f t="shared" si="27"/>
        <v>0.21132439384930549</v>
      </c>
      <c r="W197" s="21">
        <f>+IF(OR($N197=Listas!$A$3,$N197=Listas!$A$4,$N197=Listas!$A$5,$N197=Listas!$A$6),"",P197+R197+T197+V197)</f>
        <v>0.21132439384930549</v>
      </c>
      <c r="X197" s="22"/>
      <c r="Y197" s="19">
        <f t="shared" si="28"/>
        <v>0</v>
      </c>
      <c r="Z197" s="21">
        <f>+IF(OR($N197=Listas!$A$3,$N197=Listas!$A$4,$N197=Listas!$A$5,$N197=Listas!$A$6),"",Y197)</f>
        <v>0</v>
      </c>
      <c r="AA197" s="22"/>
      <c r="AB197" s="23">
        <f>+IF(OR($N197=Listas!$A$3,$N197=Listas!$A$4,$N197=Listas!$A$5,$N197=Listas!$A$6),"",IF(AND(DAYS360(C197,$C$3)&lt;=90,AA197="NO"),0,IF(AND(DAYS360(C197,$C$3)&gt;90,AA197="NO"),$AB$7,0)))</f>
        <v>0</v>
      </c>
      <c r="AC197" s="17"/>
      <c r="AD197" s="22"/>
      <c r="AE197" s="23">
        <f>+IF(OR($N197=Listas!$A$3,$N197=Listas!$A$4,$N197=Listas!$A$5,$N197=Listas!$A$6),"",IF(AND(DAYS360(C197,$C$3)&lt;=90,AD197="SI"),0,IF(AND(DAYS360(C197,$C$3)&gt;90,AD197="SI"),$AE$7,0)))</f>
        <v>0</v>
      </c>
      <c r="AF197" s="17"/>
      <c r="AG197" s="24" t="str">
        <f t="shared" si="32"/>
        <v/>
      </c>
      <c r="AH197" s="22"/>
      <c r="AI197" s="23">
        <f>+IF(OR($N197=Listas!$A$3,$N197=Listas!$A$4,$N197=Listas!$A$5,$N197=Listas!$A$6),"",IF(AND(DAYS360(C197,$C$3)&lt;=90,AH197="SI"),0,IF(AND(DAYS360(C197,$C$3)&gt;90,AH197="SI"),$AI$7,0)))</f>
        <v>0</v>
      </c>
      <c r="AJ197" s="25">
        <f>+IF(OR($N197=Listas!$A$3,$N197=Listas!$A$4,$N197=Listas!$A$5,$N197=Listas!$A$6),"",AB197+AE197+AI197)</f>
        <v>0</v>
      </c>
      <c r="AK197" s="26" t="str">
        <f t="shared" si="33"/>
        <v/>
      </c>
      <c r="AL197" s="27" t="str">
        <f t="shared" si="34"/>
        <v/>
      </c>
      <c r="AM197" s="23">
        <f>+IF(OR($N197=Listas!$A$3,$N197=Listas!$A$4,$N197=Listas!$A$5,$N197=Listas!$A$6),"",IF(AND(DAYS360(C197,$C$3)&lt;=90,AL197="SI"),0,IF(AND(DAYS360(C197,$C$3)&gt;90,AL197="SI"),$AM$7,0)))</f>
        <v>0</v>
      </c>
      <c r="AN197" s="27" t="str">
        <f t="shared" si="35"/>
        <v/>
      </c>
      <c r="AO197" s="23">
        <f>+IF(OR($N197=Listas!$A$3,$N197=Listas!$A$4,$N197=Listas!$A$5,$N197=Listas!$A$6),"",IF(AND(DAYS360(C197,$C$3)&lt;=90,AN197="SI"),0,IF(AND(DAYS360(C197,$C$3)&gt;90,AN197="SI"),$AO$7,0)))</f>
        <v>0</v>
      </c>
      <c r="AP197" s="28">
        <f>+IF(OR($N197=Listas!$A$3,$N197=Listas!$A$4,$N197=Listas!$A$5,$N197=[1]Hoja2!$A$6),"",AM197+AO197)</f>
        <v>0</v>
      </c>
      <c r="AQ197" s="22"/>
      <c r="AR197" s="23">
        <f>+IF(OR($N197=Listas!$A$3,$N197=Listas!$A$4,$N197=Listas!$A$5,$N197=Listas!$A$6),"",IF(AND(DAYS360(C197,$C$3)&lt;=90,AQ197="SI"),0,IF(AND(DAYS360(C197,$C$3)&gt;90,AQ197="SI"),$AR$7,0)))</f>
        <v>0</v>
      </c>
      <c r="AS197" s="22"/>
      <c r="AT197" s="23">
        <f>+IF(OR($N197=Listas!$A$3,$N197=Listas!$A$4,$N197=Listas!$A$5,$N197=Listas!$A$6),"",IF(AND(DAYS360(C197,$C$3)&lt;=90,AS197="SI"),0,IF(AND(DAYS360(C197,$C$3)&gt;90,AS197="SI"),$AT$7,0)))</f>
        <v>0</v>
      </c>
      <c r="AU197" s="21">
        <f>+IF(OR($N197=Listas!$A$3,$N197=Listas!$A$4,$N197=Listas!$A$5,$N197=Listas!$A$6),"",AR197+AT197)</f>
        <v>0</v>
      </c>
      <c r="AV197" s="29">
        <f>+IF(OR($N197=Listas!$A$3,$N197=Listas!$A$4,$N197=Listas!$A$5,$N197=Listas!$A$6),"",W197+Z197+AJ197+AP197+AU197)</f>
        <v>0.21132439384930549</v>
      </c>
      <c r="AW197" s="30">
        <f>+IF(OR($N197=Listas!$A$3,$N197=Listas!$A$4,$N197=Listas!$A$5,$N197=Listas!$A$6),"",K197*(1-AV197))</f>
        <v>0</v>
      </c>
      <c r="AX197" s="30">
        <f>+IF(OR($N197=Listas!$A$3,$N197=Listas!$A$4,$N197=Listas!$A$5,$N197=Listas!$A$6),"",L197*(1-AV197))</f>
        <v>0</v>
      </c>
      <c r="AY197" s="31"/>
      <c r="AZ197" s="32"/>
      <c r="BA197" s="30">
        <f>+IF(OR($N197=Listas!$A$3,$N197=Listas!$A$4,$N197=Listas!$A$5,$N197=Listas!$A$6),"",IF(AV197=0,AW197,(-PV(AY197,AZ197,,AW197,0))))</f>
        <v>0</v>
      </c>
      <c r="BB197" s="30">
        <f>+IF(OR($N197=Listas!$A$3,$N197=Listas!$A$4,$N197=Listas!$A$5,$N197=Listas!$A$6),"",IF(AV197=0,AX197,(-PV(AY197,AZ197,,AX197,0))))</f>
        <v>0</v>
      </c>
      <c r="BC197" s="33">
        <f>++IF(OR($N197=Listas!$A$3,$N197=Listas!$A$4,$N197=Listas!$A$5,$N197=Listas!$A$6),"",K197-BA197)</f>
        <v>0</v>
      </c>
      <c r="BD197" s="33">
        <f>++IF(OR($N197=Listas!$A$3,$N197=Listas!$A$4,$N197=Listas!$A$5,$N197=Listas!$A$6),"",L197-BB197)</f>
        <v>0</v>
      </c>
    </row>
    <row r="198" spans="1:56" x14ac:dyDescent="0.25">
      <c r="A198" s="13"/>
      <c r="B198" s="14"/>
      <c r="C198" s="15"/>
      <c r="D198" s="16"/>
      <c r="E198" s="16"/>
      <c r="F198" s="17"/>
      <c r="G198" s="17"/>
      <c r="H198" s="65">
        <f t="shared" si="29"/>
        <v>0</v>
      </c>
      <c r="I198" s="17"/>
      <c r="J198" s="17"/>
      <c r="K198" s="42">
        <f t="shared" si="30"/>
        <v>0</v>
      </c>
      <c r="L198" s="42">
        <f t="shared" si="30"/>
        <v>0</v>
      </c>
      <c r="M198" s="42">
        <f t="shared" si="31"/>
        <v>0</v>
      </c>
      <c r="N198" s="13"/>
      <c r="O198" s="18" t="str">
        <f>+IF(OR($N198=Listas!$A$3,$N198=Listas!$A$4,$N198=Listas!$A$5,$N198=Listas!$A$6),"N/A",IF(AND((DAYS360(C198,$C$3))&gt;90,(DAYS360(C198,$C$3))&lt;360),"SI","NO"))</f>
        <v>NO</v>
      </c>
      <c r="P198" s="19">
        <f t="shared" si="24"/>
        <v>0</v>
      </c>
      <c r="Q198" s="18" t="str">
        <f>+IF(OR($N198=Listas!$A$3,$N198=Listas!$A$4,$N198=Listas!$A$5,$N198=Listas!$A$6),"N/A",IF(AND((DAYS360(C198,$C$3))&gt;=360,(DAYS360(C198,$C$3))&lt;=1800),"SI","NO"))</f>
        <v>NO</v>
      </c>
      <c r="R198" s="19">
        <f t="shared" si="25"/>
        <v>0</v>
      </c>
      <c r="S198" s="18" t="str">
        <f>+IF(OR($N198=Listas!$A$3,$N198=Listas!$A$4,$N198=Listas!$A$5,$N198=Listas!$A$6),"N/A",IF(AND((DAYS360(C198,$C$3))&gt;1800,(DAYS360(C198,$C$3))&lt;=3600),"SI","NO"))</f>
        <v>NO</v>
      </c>
      <c r="T198" s="19">
        <f t="shared" si="26"/>
        <v>0</v>
      </c>
      <c r="U198" s="18" t="str">
        <f>+IF(OR($N198=Listas!$A$3,$N198=Listas!$A$4,$N198=Listas!$A$5,$N198=Listas!$A$6),"N/A",IF((DAYS360(C198,$C$3))&gt;3600,"SI","NO"))</f>
        <v>SI</v>
      </c>
      <c r="V198" s="20">
        <f t="shared" si="27"/>
        <v>0.21132439384930549</v>
      </c>
      <c r="W198" s="21">
        <f>+IF(OR($N198=Listas!$A$3,$N198=Listas!$A$4,$N198=Listas!$A$5,$N198=Listas!$A$6),"",P198+R198+T198+V198)</f>
        <v>0.21132439384930549</v>
      </c>
      <c r="X198" s="22"/>
      <c r="Y198" s="19">
        <f t="shared" si="28"/>
        <v>0</v>
      </c>
      <c r="Z198" s="21">
        <f>+IF(OR($N198=Listas!$A$3,$N198=Listas!$A$4,$N198=Listas!$A$5,$N198=Listas!$A$6),"",Y198)</f>
        <v>0</v>
      </c>
      <c r="AA198" s="22"/>
      <c r="AB198" s="23">
        <f>+IF(OR($N198=Listas!$A$3,$N198=Listas!$A$4,$N198=Listas!$A$5,$N198=Listas!$A$6),"",IF(AND(DAYS360(C198,$C$3)&lt;=90,AA198="NO"),0,IF(AND(DAYS360(C198,$C$3)&gt;90,AA198="NO"),$AB$7,0)))</f>
        <v>0</v>
      </c>
      <c r="AC198" s="17"/>
      <c r="AD198" s="22"/>
      <c r="AE198" s="23">
        <f>+IF(OR($N198=Listas!$A$3,$N198=Listas!$A$4,$N198=Listas!$A$5,$N198=Listas!$A$6),"",IF(AND(DAYS360(C198,$C$3)&lt;=90,AD198="SI"),0,IF(AND(DAYS360(C198,$C$3)&gt;90,AD198="SI"),$AE$7,0)))</f>
        <v>0</v>
      </c>
      <c r="AF198" s="17"/>
      <c r="AG198" s="24" t="str">
        <f t="shared" si="32"/>
        <v/>
      </c>
      <c r="AH198" s="22"/>
      <c r="AI198" s="23">
        <f>+IF(OR($N198=Listas!$A$3,$N198=Listas!$A$4,$N198=Listas!$A$5,$N198=Listas!$A$6),"",IF(AND(DAYS360(C198,$C$3)&lt;=90,AH198="SI"),0,IF(AND(DAYS360(C198,$C$3)&gt;90,AH198="SI"),$AI$7,0)))</f>
        <v>0</v>
      </c>
      <c r="AJ198" s="25">
        <f>+IF(OR($N198=Listas!$A$3,$N198=Listas!$A$4,$N198=Listas!$A$5,$N198=Listas!$A$6),"",AB198+AE198+AI198)</f>
        <v>0</v>
      </c>
      <c r="AK198" s="26" t="str">
        <f t="shared" si="33"/>
        <v/>
      </c>
      <c r="AL198" s="27" t="str">
        <f t="shared" si="34"/>
        <v/>
      </c>
      <c r="AM198" s="23">
        <f>+IF(OR($N198=Listas!$A$3,$N198=Listas!$A$4,$N198=Listas!$A$5,$N198=Listas!$A$6),"",IF(AND(DAYS360(C198,$C$3)&lt;=90,AL198="SI"),0,IF(AND(DAYS360(C198,$C$3)&gt;90,AL198="SI"),$AM$7,0)))</f>
        <v>0</v>
      </c>
      <c r="AN198" s="27" t="str">
        <f t="shared" si="35"/>
        <v/>
      </c>
      <c r="AO198" s="23">
        <f>+IF(OR($N198=Listas!$A$3,$N198=Listas!$A$4,$N198=Listas!$A$5,$N198=Listas!$A$6),"",IF(AND(DAYS360(C198,$C$3)&lt;=90,AN198="SI"),0,IF(AND(DAYS360(C198,$C$3)&gt;90,AN198="SI"),$AO$7,0)))</f>
        <v>0</v>
      </c>
      <c r="AP198" s="28">
        <f>+IF(OR($N198=Listas!$A$3,$N198=Listas!$A$4,$N198=Listas!$A$5,$N198=[1]Hoja2!$A$6),"",AM198+AO198)</f>
        <v>0</v>
      </c>
      <c r="AQ198" s="22"/>
      <c r="AR198" s="23">
        <f>+IF(OR($N198=Listas!$A$3,$N198=Listas!$A$4,$N198=Listas!$A$5,$N198=Listas!$A$6),"",IF(AND(DAYS360(C198,$C$3)&lt;=90,AQ198="SI"),0,IF(AND(DAYS360(C198,$C$3)&gt;90,AQ198="SI"),$AR$7,0)))</f>
        <v>0</v>
      </c>
      <c r="AS198" s="22"/>
      <c r="AT198" s="23">
        <f>+IF(OR($N198=Listas!$A$3,$N198=Listas!$A$4,$N198=Listas!$A$5,$N198=Listas!$A$6),"",IF(AND(DAYS360(C198,$C$3)&lt;=90,AS198="SI"),0,IF(AND(DAYS360(C198,$C$3)&gt;90,AS198="SI"),$AT$7,0)))</f>
        <v>0</v>
      </c>
      <c r="AU198" s="21">
        <f>+IF(OR($N198=Listas!$A$3,$N198=Listas!$A$4,$N198=Listas!$A$5,$N198=Listas!$A$6),"",AR198+AT198)</f>
        <v>0</v>
      </c>
      <c r="AV198" s="29">
        <f>+IF(OR($N198=Listas!$A$3,$N198=Listas!$A$4,$N198=Listas!$A$5,$N198=Listas!$A$6),"",W198+Z198+AJ198+AP198+AU198)</f>
        <v>0.21132439384930549</v>
      </c>
      <c r="AW198" s="30">
        <f>+IF(OR($N198=Listas!$A$3,$N198=Listas!$A$4,$N198=Listas!$A$5,$N198=Listas!$A$6),"",K198*(1-AV198))</f>
        <v>0</v>
      </c>
      <c r="AX198" s="30">
        <f>+IF(OR($N198=Listas!$A$3,$N198=Listas!$A$4,$N198=Listas!$A$5,$N198=Listas!$A$6),"",L198*(1-AV198))</f>
        <v>0</v>
      </c>
      <c r="AY198" s="31"/>
      <c r="AZ198" s="32"/>
      <c r="BA198" s="30">
        <f>+IF(OR($N198=Listas!$A$3,$N198=Listas!$A$4,$N198=Listas!$A$5,$N198=Listas!$A$6),"",IF(AV198=0,AW198,(-PV(AY198,AZ198,,AW198,0))))</f>
        <v>0</v>
      </c>
      <c r="BB198" s="30">
        <f>+IF(OR($N198=Listas!$A$3,$N198=Listas!$A$4,$N198=Listas!$A$5,$N198=Listas!$A$6),"",IF(AV198=0,AX198,(-PV(AY198,AZ198,,AX198,0))))</f>
        <v>0</v>
      </c>
      <c r="BC198" s="33">
        <f>++IF(OR($N198=Listas!$A$3,$N198=Listas!$A$4,$N198=Listas!$A$5,$N198=Listas!$A$6),"",K198-BA198)</f>
        <v>0</v>
      </c>
      <c r="BD198" s="33">
        <f>++IF(OR($N198=Listas!$A$3,$N198=Listas!$A$4,$N198=Listas!$A$5,$N198=Listas!$A$6),"",L198-BB198)</f>
        <v>0</v>
      </c>
    </row>
    <row r="199" spans="1:56" x14ac:dyDescent="0.25">
      <c r="A199" s="13"/>
      <c r="B199" s="14"/>
      <c r="C199" s="15"/>
      <c r="D199" s="16"/>
      <c r="E199" s="16"/>
      <c r="F199" s="17"/>
      <c r="G199" s="17"/>
      <c r="H199" s="65">
        <f t="shared" si="29"/>
        <v>0</v>
      </c>
      <c r="I199" s="17"/>
      <c r="J199" s="17"/>
      <c r="K199" s="42">
        <f t="shared" si="30"/>
        <v>0</v>
      </c>
      <c r="L199" s="42">
        <f t="shared" si="30"/>
        <v>0</v>
      </c>
      <c r="M199" s="42">
        <f t="shared" si="31"/>
        <v>0</v>
      </c>
      <c r="N199" s="13"/>
      <c r="O199" s="18" t="str">
        <f>+IF(OR($N199=Listas!$A$3,$N199=Listas!$A$4,$N199=Listas!$A$5,$N199=Listas!$A$6),"N/A",IF(AND((DAYS360(C199,$C$3))&gt;90,(DAYS360(C199,$C$3))&lt;360),"SI","NO"))</f>
        <v>NO</v>
      </c>
      <c r="P199" s="19">
        <f t="shared" si="24"/>
        <v>0</v>
      </c>
      <c r="Q199" s="18" t="str">
        <f>+IF(OR($N199=Listas!$A$3,$N199=Listas!$A$4,$N199=Listas!$A$5,$N199=Listas!$A$6),"N/A",IF(AND((DAYS360(C199,$C$3))&gt;=360,(DAYS360(C199,$C$3))&lt;=1800),"SI","NO"))</f>
        <v>NO</v>
      </c>
      <c r="R199" s="19">
        <f t="shared" si="25"/>
        <v>0</v>
      </c>
      <c r="S199" s="18" t="str">
        <f>+IF(OR($N199=Listas!$A$3,$N199=Listas!$A$4,$N199=Listas!$A$5,$N199=Listas!$A$6),"N/A",IF(AND((DAYS360(C199,$C$3))&gt;1800,(DAYS360(C199,$C$3))&lt;=3600),"SI","NO"))</f>
        <v>NO</v>
      </c>
      <c r="T199" s="19">
        <f t="shared" si="26"/>
        <v>0</v>
      </c>
      <c r="U199" s="18" t="str">
        <f>+IF(OR($N199=Listas!$A$3,$N199=Listas!$A$4,$N199=Listas!$A$5,$N199=Listas!$A$6),"N/A",IF((DAYS360(C199,$C$3))&gt;3600,"SI","NO"))</f>
        <v>SI</v>
      </c>
      <c r="V199" s="20">
        <f t="shared" si="27"/>
        <v>0.21132439384930549</v>
      </c>
      <c r="W199" s="21">
        <f>+IF(OR($N199=Listas!$A$3,$N199=Listas!$A$4,$N199=Listas!$A$5,$N199=Listas!$A$6),"",P199+R199+T199+V199)</f>
        <v>0.21132439384930549</v>
      </c>
      <c r="X199" s="22"/>
      <c r="Y199" s="19">
        <f t="shared" si="28"/>
        <v>0</v>
      </c>
      <c r="Z199" s="21">
        <f>+IF(OR($N199=Listas!$A$3,$N199=Listas!$A$4,$N199=Listas!$A$5,$N199=Listas!$A$6),"",Y199)</f>
        <v>0</v>
      </c>
      <c r="AA199" s="22"/>
      <c r="AB199" s="23">
        <f>+IF(OR($N199=Listas!$A$3,$N199=Listas!$A$4,$N199=Listas!$A$5,$N199=Listas!$A$6),"",IF(AND(DAYS360(C199,$C$3)&lt;=90,AA199="NO"),0,IF(AND(DAYS360(C199,$C$3)&gt;90,AA199="NO"),$AB$7,0)))</f>
        <v>0</v>
      </c>
      <c r="AC199" s="17"/>
      <c r="AD199" s="22"/>
      <c r="AE199" s="23">
        <f>+IF(OR($N199=Listas!$A$3,$N199=Listas!$A$4,$N199=Listas!$A$5,$N199=Listas!$A$6),"",IF(AND(DAYS360(C199,$C$3)&lt;=90,AD199="SI"),0,IF(AND(DAYS360(C199,$C$3)&gt;90,AD199="SI"),$AE$7,0)))</f>
        <v>0</v>
      </c>
      <c r="AF199" s="17"/>
      <c r="AG199" s="24" t="str">
        <f t="shared" si="32"/>
        <v/>
      </c>
      <c r="AH199" s="22"/>
      <c r="AI199" s="23">
        <f>+IF(OR($N199=Listas!$A$3,$N199=Listas!$A$4,$N199=Listas!$A$5,$N199=Listas!$A$6),"",IF(AND(DAYS360(C199,$C$3)&lt;=90,AH199="SI"),0,IF(AND(DAYS360(C199,$C$3)&gt;90,AH199="SI"),$AI$7,0)))</f>
        <v>0</v>
      </c>
      <c r="AJ199" s="25">
        <f>+IF(OR($N199=Listas!$A$3,$N199=Listas!$A$4,$N199=Listas!$A$5,$N199=Listas!$A$6),"",AB199+AE199+AI199)</f>
        <v>0</v>
      </c>
      <c r="AK199" s="26" t="str">
        <f t="shared" si="33"/>
        <v/>
      </c>
      <c r="AL199" s="27" t="str">
        <f t="shared" si="34"/>
        <v/>
      </c>
      <c r="AM199" s="23">
        <f>+IF(OR($N199=Listas!$A$3,$N199=Listas!$A$4,$N199=Listas!$A$5,$N199=Listas!$A$6),"",IF(AND(DAYS360(C199,$C$3)&lt;=90,AL199="SI"),0,IF(AND(DAYS360(C199,$C$3)&gt;90,AL199="SI"),$AM$7,0)))</f>
        <v>0</v>
      </c>
      <c r="AN199" s="27" t="str">
        <f t="shared" si="35"/>
        <v/>
      </c>
      <c r="AO199" s="23">
        <f>+IF(OR($N199=Listas!$A$3,$N199=Listas!$A$4,$N199=Listas!$A$5,$N199=Listas!$A$6),"",IF(AND(DAYS360(C199,$C$3)&lt;=90,AN199="SI"),0,IF(AND(DAYS360(C199,$C$3)&gt;90,AN199="SI"),$AO$7,0)))</f>
        <v>0</v>
      </c>
      <c r="AP199" s="28">
        <f>+IF(OR($N199=Listas!$A$3,$N199=Listas!$A$4,$N199=Listas!$A$5,$N199=[1]Hoja2!$A$6),"",AM199+AO199)</f>
        <v>0</v>
      </c>
      <c r="AQ199" s="22"/>
      <c r="AR199" s="23">
        <f>+IF(OR($N199=Listas!$A$3,$N199=Listas!$A$4,$N199=Listas!$A$5,$N199=Listas!$A$6),"",IF(AND(DAYS360(C199,$C$3)&lt;=90,AQ199="SI"),0,IF(AND(DAYS360(C199,$C$3)&gt;90,AQ199="SI"),$AR$7,0)))</f>
        <v>0</v>
      </c>
      <c r="AS199" s="22"/>
      <c r="AT199" s="23">
        <f>+IF(OR($N199=Listas!$A$3,$N199=Listas!$A$4,$N199=Listas!$A$5,$N199=Listas!$A$6),"",IF(AND(DAYS360(C199,$C$3)&lt;=90,AS199="SI"),0,IF(AND(DAYS360(C199,$C$3)&gt;90,AS199="SI"),$AT$7,0)))</f>
        <v>0</v>
      </c>
      <c r="AU199" s="21">
        <f>+IF(OR($N199=Listas!$A$3,$N199=Listas!$A$4,$N199=Listas!$A$5,$N199=Listas!$A$6),"",AR199+AT199)</f>
        <v>0</v>
      </c>
      <c r="AV199" s="29">
        <f>+IF(OR($N199=Listas!$A$3,$N199=Listas!$A$4,$N199=Listas!$A$5,$N199=Listas!$A$6),"",W199+Z199+AJ199+AP199+AU199)</f>
        <v>0.21132439384930549</v>
      </c>
      <c r="AW199" s="30">
        <f>+IF(OR($N199=Listas!$A$3,$N199=Listas!$A$4,$N199=Listas!$A$5,$N199=Listas!$A$6),"",K199*(1-AV199))</f>
        <v>0</v>
      </c>
      <c r="AX199" s="30">
        <f>+IF(OR($N199=Listas!$A$3,$N199=Listas!$A$4,$N199=Listas!$A$5,$N199=Listas!$A$6),"",L199*(1-AV199))</f>
        <v>0</v>
      </c>
      <c r="AY199" s="31"/>
      <c r="AZ199" s="32"/>
      <c r="BA199" s="30">
        <f>+IF(OR($N199=Listas!$A$3,$N199=Listas!$A$4,$N199=Listas!$A$5,$N199=Listas!$A$6),"",IF(AV199=0,AW199,(-PV(AY199,AZ199,,AW199,0))))</f>
        <v>0</v>
      </c>
      <c r="BB199" s="30">
        <f>+IF(OR($N199=Listas!$A$3,$N199=Listas!$A$4,$N199=Listas!$A$5,$N199=Listas!$A$6),"",IF(AV199=0,AX199,(-PV(AY199,AZ199,,AX199,0))))</f>
        <v>0</v>
      </c>
      <c r="BC199" s="33">
        <f>++IF(OR($N199=Listas!$A$3,$N199=Listas!$A$4,$N199=Listas!$A$5,$N199=Listas!$A$6),"",K199-BA199)</f>
        <v>0</v>
      </c>
      <c r="BD199" s="33">
        <f>++IF(OR($N199=Listas!$A$3,$N199=Listas!$A$4,$N199=Listas!$A$5,$N199=Listas!$A$6),"",L199-BB199)</f>
        <v>0</v>
      </c>
    </row>
    <row r="200" spans="1:56" x14ac:dyDescent="0.25">
      <c r="A200" s="13"/>
      <c r="B200" s="14"/>
      <c r="C200" s="15"/>
      <c r="D200" s="16"/>
      <c r="E200" s="16"/>
      <c r="F200" s="17"/>
      <c r="G200" s="17"/>
      <c r="H200" s="65">
        <f t="shared" si="29"/>
        <v>0</v>
      </c>
      <c r="I200" s="17"/>
      <c r="J200" s="17"/>
      <c r="K200" s="42">
        <f t="shared" si="30"/>
        <v>0</v>
      </c>
      <c r="L200" s="42">
        <f t="shared" si="30"/>
        <v>0</v>
      </c>
      <c r="M200" s="42">
        <f t="shared" si="31"/>
        <v>0</v>
      </c>
      <c r="N200" s="13"/>
      <c r="O200" s="18" t="str">
        <f>+IF(OR($N200=Listas!$A$3,$N200=Listas!$A$4,$N200=Listas!$A$5,$N200=Listas!$A$6),"N/A",IF(AND((DAYS360(C200,$C$3))&gt;90,(DAYS360(C200,$C$3))&lt;360),"SI","NO"))</f>
        <v>NO</v>
      </c>
      <c r="P200" s="19">
        <f t="shared" ref="P200:P263" si="36">IF((O200=$O$4),$P$7,0)</f>
        <v>0</v>
      </c>
      <c r="Q200" s="18" t="str">
        <f>+IF(OR($N200=Listas!$A$3,$N200=Listas!$A$4,$N200=Listas!$A$5,$N200=Listas!$A$6),"N/A",IF(AND((DAYS360(C200,$C$3))&gt;=360,(DAYS360(C200,$C$3))&lt;=1800),"SI","NO"))</f>
        <v>NO</v>
      </c>
      <c r="R200" s="19">
        <f t="shared" ref="R200:R263" si="37">IF((Q200=$O$4),$R$7,0)</f>
        <v>0</v>
      </c>
      <c r="S200" s="18" t="str">
        <f>+IF(OR($N200=Listas!$A$3,$N200=Listas!$A$4,$N200=Listas!$A$5,$N200=Listas!$A$6),"N/A",IF(AND((DAYS360(C200,$C$3))&gt;1800,(DAYS360(C200,$C$3))&lt;=3600),"SI","NO"))</f>
        <v>NO</v>
      </c>
      <c r="T200" s="19">
        <f t="shared" ref="T200:T263" si="38">IF((S200=$O$4),$T$7,0)</f>
        <v>0</v>
      </c>
      <c r="U200" s="18" t="str">
        <f>+IF(OR($N200=Listas!$A$3,$N200=Listas!$A$4,$N200=Listas!$A$5,$N200=Listas!$A$6),"N/A",IF((DAYS360(C200,$C$3))&gt;3600,"SI","NO"))</f>
        <v>SI</v>
      </c>
      <c r="V200" s="20">
        <f t="shared" ref="V200:V263" si="39">IF((U200=$O$4),$V$7,0)</f>
        <v>0.21132439384930549</v>
      </c>
      <c r="W200" s="21">
        <f>+IF(OR($N200=Listas!$A$3,$N200=Listas!$A$4,$N200=Listas!$A$5,$N200=Listas!$A$6),"",P200+R200+T200+V200)</f>
        <v>0.21132439384930549</v>
      </c>
      <c r="X200" s="22"/>
      <c r="Y200" s="19">
        <f t="shared" ref="Y200:Y263" si="40">IF(AND(DAYS360(C200,$C$3)&lt;=90,X200="NO"),0,IF(AND(DAYS360(C200,$C$3)&gt;90,X200="NO"),$Y$7,0))</f>
        <v>0</v>
      </c>
      <c r="Z200" s="21">
        <f>+IF(OR($N200=Listas!$A$3,$N200=Listas!$A$4,$N200=Listas!$A$5,$N200=Listas!$A$6),"",Y200)</f>
        <v>0</v>
      </c>
      <c r="AA200" s="22"/>
      <c r="AB200" s="23">
        <f>+IF(OR($N200=Listas!$A$3,$N200=Listas!$A$4,$N200=Listas!$A$5,$N200=Listas!$A$6),"",IF(AND(DAYS360(C200,$C$3)&lt;=90,AA200="NO"),0,IF(AND(DAYS360(C200,$C$3)&gt;90,AA200="NO"),$AB$7,0)))</f>
        <v>0</v>
      </c>
      <c r="AC200" s="17"/>
      <c r="AD200" s="22"/>
      <c r="AE200" s="23">
        <f>+IF(OR($N200=Listas!$A$3,$N200=Listas!$A$4,$N200=Listas!$A$5,$N200=Listas!$A$6),"",IF(AND(DAYS360(C200,$C$3)&lt;=90,AD200="SI"),0,IF(AND(DAYS360(C200,$C$3)&gt;90,AD200="SI"),$AE$7,0)))</f>
        <v>0</v>
      </c>
      <c r="AF200" s="17"/>
      <c r="AG200" s="24" t="str">
        <f t="shared" si="32"/>
        <v/>
      </c>
      <c r="AH200" s="22"/>
      <c r="AI200" s="23">
        <f>+IF(OR($N200=Listas!$A$3,$N200=Listas!$A$4,$N200=Listas!$A$5,$N200=Listas!$A$6),"",IF(AND(DAYS360(C200,$C$3)&lt;=90,AH200="SI"),0,IF(AND(DAYS360(C200,$C$3)&gt;90,AH200="SI"),$AI$7,0)))</f>
        <v>0</v>
      </c>
      <c r="AJ200" s="25">
        <f>+IF(OR($N200=Listas!$A$3,$N200=Listas!$A$4,$N200=Listas!$A$5,$N200=Listas!$A$6),"",AB200+AE200+AI200)</f>
        <v>0</v>
      </c>
      <c r="AK200" s="26" t="str">
        <f t="shared" si="33"/>
        <v/>
      </c>
      <c r="AL200" s="27" t="str">
        <f t="shared" si="34"/>
        <v/>
      </c>
      <c r="AM200" s="23">
        <f>+IF(OR($N200=Listas!$A$3,$N200=Listas!$A$4,$N200=Listas!$A$5,$N200=Listas!$A$6),"",IF(AND(DAYS360(C200,$C$3)&lt;=90,AL200="SI"),0,IF(AND(DAYS360(C200,$C$3)&gt;90,AL200="SI"),$AM$7,0)))</f>
        <v>0</v>
      </c>
      <c r="AN200" s="27" t="str">
        <f t="shared" si="35"/>
        <v/>
      </c>
      <c r="AO200" s="23">
        <f>+IF(OR($N200=Listas!$A$3,$N200=Listas!$A$4,$N200=Listas!$A$5,$N200=Listas!$A$6),"",IF(AND(DAYS360(C200,$C$3)&lt;=90,AN200="SI"),0,IF(AND(DAYS360(C200,$C$3)&gt;90,AN200="SI"),$AO$7,0)))</f>
        <v>0</v>
      </c>
      <c r="AP200" s="28">
        <f>+IF(OR($N200=Listas!$A$3,$N200=Listas!$A$4,$N200=Listas!$A$5,$N200=[1]Hoja2!$A$6),"",AM200+AO200)</f>
        <v>0</v>
      </c>
      <c r="AQ200" s="22"/>
      <c r="AR200" s="23">
        <f>+IF(OR($N200=Listas!$A$3,$N200=Listas!$A$4,$N200=Listas!$A$5,$N200=Listas!$A$6),"",IF(AND(DAYS360(C200,$C$3)&lt;=90,AQ200="SI"),0,IF(AND(DAYS360(C200,$C$3)&gt;90,AQ200="SI"),$AR$7,0)))</f>
        <v>0</v>
      </c>
      <c r="AS200" s="22"/>
      <c r="AT200" s="23">
        <f>+IF(OR($N200=Listas!$A$3,$N200=Listas!$A$4,$N200=Listas!$A$5,$N200=Listas!$A$6),"",IF(AND(DAYS360(C200,$C$3)&lt;=90,AS200="SI"),0,IF(AND(DAYS360(C200,$C$3)&gt;90,AS200="SI"),$AT$7,0)))</f>
        <v>0</v>
      </c>
      <c r="AU200" s="21">
        <f>+IF(OR($N200=Listas!$A$3,$N200=Listas!$A$4,$N200=Listas!$A$5,$N200=Listas!$A$6),"",AR200+AT200)</f>
        <v>0</v>
      </c>
      <c r="AV200" s="29">
        <f>+IF(OR($N200=Listas!$A$3,$N200=Listas!$A$4,$N200=Listas!$A$5,$N200=Listas!$A$6),"",W200+Z200+AJ200+AP200+AU200)</f>
        <v>0.21132439384930549</v>
      </c>
      <c r="AW200" s="30">
        <f>+IF(OR($N200=Listas!$A$3,$N200=Listas!$A$4,$N200=Listas!$A$5,$N200=Listas!$A$6),"",K200*(1-AV200))</f>
        <v>0</v>
      </c>
      <c r="AX200" s="30">
        <f>+IF(OR($N200=Listas!$A$3,$N200=Listas!$A$4,$N200=Listas!$A$5,$N200=Listas!$A$6),"",L200*(1-AV200))</f>
        <v>0</v>
      </c>
      <c r="AY200" s="31"/>
      <c r="AZ200" s="32"/>
      <c r="BA200" s="30">
        <f>+IF(OR($N200=Listas!$A$3,$N200=Listas!$A$4,$N200=Listas!$A$5,$N200=Listas!$A$6),"",IF(AV200=0,AW200,(-PV(AY200,AZ200,,AW200,0))))</f>
        <v>0</v>
      </c>
      <c r="BB200" s="30">
        <f>+IF(OR($N200=Listas!$A$3,$N200=Listas!$A$4,$N200=Listas!$A$5,$N200=Listas!$A$6),"",IF(AV200=0,AX200,(-PV(AY200,AZ200,,AX200,0))))</f>
        <v>0</v>
      </c>
      <c r="BC200" s="33">
        <f>++IF(OR($N200=Listas!$A$3,$N200=Listas!$A$4,$N200=Listas!$A$5,$N200=Listas!$A$6),"",K200-BA200)</f>
        <v>0</v>
      </c>
      <c r="BD200" s="33">
        <f>++IF(OR($N200=Listas!$A$3,$N200=Listas!$A$4,$N200=Listas!$A$5,$N200=Listas!$A$6),"",L200-BB200)</f>
        <v>0</v>
      </c>
    </row>
    <row r="201" spans="1:56" x14ac:dyDescent="0.25">
      <c r="A201" s="13"/>
      <c r="B201" s="14"/>
      <c r="C201" s="15"/>
      <c r="D201" s="16"/>
      <c r="E201" s="16"/>
      <c r="F201" s="17"/>
      <c r="G201" s="17"/>
      <c r="H201" s="65">
        <f t="shared" ref="H201:H264" si="41">F201+G201</f>
        <v>0</v>
      </c>
      <c r="I201" s="17"/>
      <c r="J201" s="17"/>
      <c r="K201" s="42">
        <f t="shared" ref="K201:L264" si="42">F201-I201</f>
        <v>0</v>
      </c>
      <c r="L201" s="42">
        <f t="shared" si="42"/>
        <v>0</v>
      </c>
      <c r="M201" s="42">
        <f t="shared" ref="M201:M264" si="43">K201+L201</f>
        <v>0</v>
      </c>
      <c r="N201" s="13"/>
      <c r="O201" s="18" t="str">
        <f>+IF(OR($N201=Listas!$A$3,$N201=Listas!$A$4,$N201=Listas!$A$5,$N201=Listas!$A$6),"N/A",IF(AND((DAYS360(C201,$C$3))&gt;90,(DAYS360(C201,$C$3))&lt;360),"SI","NO"))</f>
        <v>NO</v>
      </c>
      <c r="P201" s="19">
        <f t="shared" si="36"/>
        <v>0</v>
      </c>
      <c r="Q201" s="18" t="str">
        <f>+IF(OR($N201=Listas!$A$3,$N201=Listas!$A$4,$N201=Listas!$A$5,$N201=Listas!$A$6),"N/A",IF(AND((DAYS360(C201,$C$3))&gt;=360,(DAYS360(C201,$C$3))&lt;=1800),"SI","NO"))</f>
        <v>NO</v>
      </c>
      <c r="R201" s="19">
        <f t="shared" si="37"/>
        <v>0</v>
      </c>
      <c r="S201" s="18" t="str">
        <f>+IF(OR($N201=Listas!$A$3,$N201=Listas!$A$4,$N201=Listas!$A$5,$N201=Listas!$A$6),"N/A",IF(AND((DAYS360(C201,$C$3))&gt;1800,(DAYS360(C201,$C$3))&lt;=3600),"SI","NO"))</f>
        <v>NO</v>
      </c>
      <c r="T201" s="19">
        <f t="shared" si="38"/>
        <v>0</v>
      </c>
      <c r="U201" s="18" t="str">
        <f>+IF(OR($N201=Listas!$A$3,$N201=Listas!$A$4,$N201=Listas!$A$5,$N201=Listas!$A$6),"N/A",IF((DAYS360(C201,$C$3))&gt;3600,"SI","NO"))</f>
        <v>SI</v>
      </c>
      <c r="V201" s="20">
        <f t="shared" si="39"/>
        <v>0.21132439384930549</v>
      </c>
      <c r="W201" s="21">
        <f>+IF(OR($N201=Listas!$A$3,$N201=Listas!$A$4,$N201=Listas!$A$5,$N201=Listas!$A$6),"",P201+R201+T201+V201)</f>
        <v>0.21132439384930549</v>
      </c>
      <c r="X201" s="22"/>
      <c r="Y201" s="19">
        <f t="shared" si="40"/>
        <v>0</v>
      </c>
      <c r="Z201" s="21">
        <f>+IF(OR($N201=Listas!$A$3,$N201=Listas!$A$4,$N201=Listas!$A$5,$N201=Listas!$A$6),"",Y201)</f>
        <v>0</v>
      </c>
      <c r="AA201" s="22"/>
      <c r="AB201" s="23">
        <f>+IF(OR($N201=Listas!$A$3,$N201=Listas!$A$4,$N201=Listas!$A$5,$N201=Listas!$A$6),"",IF(AND(DAYS360(C201,$C$3)&lt;=90,AA201="NO"),0,IF(AND(DAYS360(C201,$C$3)&gt;90,AA201="NO"),$AB$7,0)))</f>
        <v>0</v>
      </c>
      <c r="AC201" s="17"/>
      <c r="AD201" s="22"/>
      <c r="AE201" s="23">
        <f>+IF(OR($N201=Listas!$A$3,$N201=Listas!$A$4,$N201=Listas!$A$5,$N201=Listas!$A$6),"",IF(AND(DAYS360(C201,$C$3)&lt;=90,AD201="SI"),0,IF(AND(DAYS360(C201,$C$3)&gt;90,AD201="SI"),$AE$7,0)))</f>
        <v>0</v>
      </c>
      <c r="AF201" s="17"/>
      <c r="AG201" s="24" t="str">
        <f t="shared" ref="AG201:AG264" si="44">IFERROR((AF201/AC201),"")</f>
        <v/>
      </c>
      <c r="AH201" s="22"/>
      <c r="AI201" s="23">
        <f>+IF(OR($N201=Listas!$A$3,$N201=Listas!$A$4,$N201=Listas!$A$5,$N201=Listas!$A$6),"",IF(AND(DAYS360(C201,$C$3)&lt;=90,AH201="SI"),0,IF(AND(DAYS360(C201,$C$3)&gt;90,AH201="SI"),$AI$7,0)))</f>
        <v>0</v>
      </c>
      <c r="AJ201" s="25">
        <f>+IF(OR($N201=Listas!$A$3,$N201=Listas!$A$4,$N201=Listas!$A$5,$N201=Listas!$A$6),"",AB201+AE201+AI201)</f>
        <v>0</v>
      </c>
      <c r="AK201" s="26" t="str">
        <f t="shared" ref="AK201:AK264" si="45">+IFERROR(((I201/F201)),"")</f>
        <v/>
      </c>
      <c r="AL201" s="27" t="str">
        <f t="shared" ref="AL201:AL264" si="46">+IF(AK201&lt;=50%,"SI",IF(AK201="","","NO"))</f>
        <v/>
      </c>
      <c r="AM201" s="23">
        <f>+IF(OR($N201=Listas!$A$3,$N201=Listas!$A$4,$N201=Listas!$A$5,$N201=Listas!$A$6),"",IF(AND(DAYS360(C201,$C$3)&lt;=90,AL201="SI"),0,IF(AND(DAYS360(C201,$C$3)&gt;90,AL201="SI"),$AM$7,0)))</f>
        <v>0</v>
      </c>
      <c r="AN201" s="27" t="str">
        <f t="shared" ref="AN201:AN264" si="47">+IF(AL201="SI","NO",IF(AL201="","","SI"))</f>
        <v/>
      </c>
      <c r="AO201" s="23">
        <f>+IF(OR($N201=Listas!$A$3,$N201=Listas!$A$4,$N201=Listas!$A$5,$N201=Listas!$A$6),"",IF(AND(DAYS360(C201,$C$3)&lt;=90,AN201="SI"),0,IF(AND(DAYS360(C201,$C$3)&gt;90,AN201="SI"),$AO$7,0)))</f>
        <v>0</v>
      </c>
      <c r="AP201" s="28">
        <f>+IF(OR($N201=Listas!$A$3,$N201=Listas!$A$4,$N201=Listas!$A$5,$N201=[1]Hoja2!$A$6),"",AM201+AO201)</f>
        <v>0</v>
      </c>
      <c r="AQ201" s="22"/>
      <c r="AR201" s="23">
        <f>+IF(OR($N201=Listas!$A$3,$N201=Listas!$A$4,$N201=Listas!$A$5,$N201=Listas!$A$6),"",IF(AND(DAYS360(C201,$C$3)&lt;=90,AQ201="SI"),0,IF(AND(DAYS360(C201,$C$3)&gt;90,AQ201="SI"),$AR$7,0)))</f>
        <v>0</v>
      </c>
      <c r="AS201" s="22"/>
      <c r="AT201" s="23">
        <f>+IF(OR($N201=Listas!$A$3,$N201=Listas!$A$4,$N201=Listas!$A$5,$N201=Listas!$A$6),"",IF(AND(DAYS360(C201,$C$3)&lt;=90,AS201="SI"),0,IF(AND(DAYS360(C201,$C$3)&gt;90,AS201="SI"),$AT$7,0)))</f>
        <v>0</v>
      </c>
      <c r="AU201" s="21">
        <f>+IF(OR($N201=Listas!$A$3,$N201=Listas!$A$4,$N201=Listas!$A$5,$N201=Listas!$A$6),"",AR201+AT201)</f>
        <v>0</v>
      </c>
      <c r="AV201" s="29">
        <f>+IF(OR($N201=Listas!$A$3,$N201=Listas!$A$4,$N201=Listas!$A$5,$N201=Listas!$A$6),"",W201+Z201+AJ201+AP201+AU201)</f>
        <v>0.21132439384930549</v>
      </c>
      <c r="AW201" s="30">
        <f>+IF(OR($N201=Listas!$A$3,$N201=Listas!$A$4,$N201=Listas!$A$5,$N201=Listas!$A$6),"",K201*(1-AV201))</f>
        <v>0</v>
      </c>
      <c r="AX201" s="30">
        <f>+IF(OR($N201=Listas!$A$3,$N201=Listas!$A$4,$N201=Listas!$A$5,$N201=Listas!$A$6),"",L201*(1-AV201))</f>
        <v>0</v>
      </c>
      <c r="AY201" s="31"/>
      <c r="AZ201" s="32"/>
      <c r="BA201" s="30">
        <f>+IF(OR($N201=Listas!$A$3,$N201=Listas!$A$4,$N201=Listas!$A$5,$N201=Listas!$A$6),"",IF(AV201=0,AW201,(-PV(AY201,AZ201,,AW201,0))))</f>
        <v>0</v>
      </c>
      <c r="BB201" s="30">
        <f>+IF(OR($N201=Listas!$A$3,$N201=Listas!$A$4,$N201=Listas!$A$5,$N201=Listas!$A$6),"",IF(AV201=0,AX201,(-PV(AY201,AZ201,,AX201,0))))</f>
        <v>0</v>
      </c>
      <c r="BC201" s="33">
        <f>++IF(OR($N201=Listas!$A$3,$N201=Listas!$A$4,$N201=Listas!$A$5,$N201=Listas!$A$6),"",K201-BA201)</f>
        <v>0</v>
      </c>
      <c r="BD201" s="33">
        <f>++IF(OR($N201=Listas!$A$3,$N201=Listas!$A$4,$N201=Listas!$A$5,$N201=Listas!$A$6),"",L201-BB201)</f>
        <v>0</v>
      </c>
    </row>
    <row r="202" spans="1:56" x14ac:dyDescent="0.25">
      <c r="A202" s="13"/>
      <c r="B202" s="14"/>
      <c r="C202" s="15"/>
      <c r="D202" s="16"/>
      <c r="E202" s="16"/>
      <c r="F202" s="17"/>
      <c r="G202" s="17"/>
      <c r="H202" s="65">
        <f t="shared" si="41"/>
        <v>0</v>
      </c>
      <c r="I202" s="17"/>
      <c r="J202" s="17"/>
      <c r="K202" s="42">
        <f t="shared" si="42"/>
        <v>0</v>
      </c>
      <c r="L202" s="42">
        <f t="shared" si="42"/>
        <v>0</v>
      </c>
      <c r="M202" s="42">
        <f t="shared" si="43"/>
        <v>0</v>
      </c>
      <c r="N202" s="13"/>
      <c r="O202" s="18" t="str">
        <f>+IF(OR($N202=Listas!$A$3,$N202=Listas!$A$4,$N202=Listas!$A$5,$N202=Listas!$A$6),"N/A",IF(AND((DAYS360(C202,$C$3))&gt;90,(DAYS360(C202,$C$3))&lt;360),"SI","NO"))</f>
        <v>NO</v>
      </c>
      <c r="P202" s="19">
        <f t="shared" si="36"/>
        <v>0</v>
      </c>
      <c r="Q202" s="18" t="str">
        <f>+IF(OR($N202=Listas!$A$3,$N202=Listas!$A$4,$N202=Listas!$A$5,$N202=Listas!$A$6),"N/A",IF(AND((DAYS360(C202,$C$3))&gt;=360,(DAYS360(C202,$C$3))&lt;=1800),"SI","NO"))</f>
        <v>NO</v>
      </c>
      <c r="R202" s="19">
        <f t="shared" si="37"/>
        <v>0</v>
      </c>
      <c r="S202" s="18" t="str">
        <f>+IF(OR($N202=Listas!$A$3,$N202=Listas!$A$4,$N202=Listas!$A$5,$N202=Listas!$A$6),"N/A",IF(AND((DAYS360(C202,$C$3))&gt;1800,(DAYS360(C202,$C$3))&lt;=3600),"SI","NO"))</f>
        <v>NO</v>
      </c>
      <c r="T202" s="19">
        <f t="shared" si="38"/>
        <v>0</v>
      </c>
      <c r="U202" s="18" t="str">
        <f>+IF(OR($N202=Listas!$A$3,$N202=Listas!$A$4,$N202=Listas!$A$5,$N202=Listas!$A$6),"N/A",IF((DAYS360(C202,$C$3))&gt;3600,"SI","NO"))</f>
        <v>SI</v>
      </c>
      <c r="V202" s="20">
        <f t="shared" si="39"/>
        <v>0.21132439384930549</v>
      </c>
      <c r="W202" s="21">
        <f>+IF(OR($N202=Listas!$A$3,$N202=Listas!$A$4,$N202=Listas!$A$5,$N202=Listas!$A$6),"",P202+R202+T202+V202)</f>
        <v>0.21132439384930549</v>
      </c>
      <c r="X202" s="22"/>
      <c r="Y202" s="19">
        <f t="shared" si="40"/>
        <v>0</v>
      </c>
      <c r="Z202" s="21">
        <f>+IF(OR($N202=Listas!$A$3,$N202=Listas!$A$4,$N202=Listas!$A$5,$N202=Listas!$A$6),"",Y202)</f>
        <v>0</v>
      </c>
      <c r="AA202" s="22"/>
      <c r="AB202" s="23">
        <f>+IF(OR($N202=Listas!$A$3,$N202=Listas!$A$4,$N202=Listas!$A$5,$N202=Listas!$A$6),"",IF(AND(DAYS360(C202,$C$3)&lt;=90,AA202="NO"),0,IF(AND(DAYS360(C202,$C$3)&gt;90,AA202="NO"),$AB$7,0)))</f>
        <v>0</v>
      </c>
      <c r="AC202" s="17"/>
      <c r="AD202" s="22"/>
      <c r="AE202" s="23">
        <f>+IF(OR($N202=Listas!$A$3,$N202=Listas!$A$4,$N202=Listas!$A$5,$N202=Listas!$A$6),"",IF(AND(DAYS360(C202,$C$3)&lt;=90,AD202="SI"),0,IF(AND(DAYS360(C202,$C$3)&gt;90,AD202="SI"),$AE$7,0)))</f>
        <v>0</v>
      </c>
      <c r="AF202" s="17"/>
      <c r="AG202" s="24" t="str">
        <f t="shared" si="44"/>
        <v/>
      </c>
      <c r="AH202" s="22"/>
      <c r="AI202" s="23">
        <f>+IF(OR($N202=Listas!$A$3,$N202=Listas!$A$4,$N202=Listas!$A$5,$N202=Listas!$A$6),"",IF(AND(DAYS360(C202,$C$3)&lt;=90,AH202="SI"),0,IF(AND(DAYS360(C202,$C$3)&gt;90,AH202="SI"),$AI$7,0)))</f>
        <v>0</v>
      </c>
      <c r="AJ202" s="25">
        <f>+IF(OR($N202=Listas!$A$3,$N202=Listas!$A$4,$N202=Listas!$A$5,$N202=Listas!$A$6),"",AB202+AE202+AI202)</f>
        <v>0</v>
      </c>
      <c r="AK202" s="26" t="str">
        <f t="shared" si="45"/>
        <v/>
      </c>
      <c r="AL202" s="27" t="str">
        <f t="shared" si="46"/>
        <v/>
      </c>
      <c r="AM202" s="23">
        <f>+IF(OR($N202=Listas!$A$3,$N202=Listas!$A$4,$N202=Listas!$A$5,$N202=Listas!$A$6),"",IF(AND(DAYS360(C202,$C$3)&lt;=90,AL202="SI"),0,IF(AND(DAYS360(C202,$C$3)&gt;90,AL202="SI"),$AM$7,0)))</f>
        <v>0</v>
      </c>
      <c r="AN202" s="27" t="str">
        <f t="shared" si="47"/>
        <v/>
      </c>
      <c r="AO202" s="23">
        <f>+IF(OR($N202=Listas!$A$3,$N202=Listas!$A$4,$N202=Listas!$A$5,$N202=Listas!$A$6),"",IF(AND(DAYS360(C202,$C$3)&lt;=90,AN202="SI"),0,IF(AND(DAYS360(C202,$C$3)&gt;90,AN202="SI"),$AO$7,0)))</f>
        <v>0</v>
      </c>
      <c r="AP202" s="28">
        <f>+IF(OR($N202=Listas!$A$3,$N202=Listas!$A$4,$N202=Listas!$A$5,$N202=[1]Hoja2!$A$6),"",AM202+AO202)</f>
        <v>0</v>
      </c>
      <c r="AQ202" s="22"/>
      <c r="AR202" s="23">
        <f>+IF(OR($N202=Listas!$A$3,$N202=Listas!$A$4,$N202=Listas!$A$5,$N202=Listas!$A$6),"",IF(AND(DAYS360(C202,$C$3)&lt;=90,AQ202="SI"),0,IF(AND(DAYS360(C202,$C$3)&gt;90,AQ202="SI"),$AR$7,0)))</f>
        <v>0</v>
      </c>
      <c r="AS202" s="22"/>
      <c r="AT202" s="23">
        <f>+IF(OR($N202=Listas!$A$3,$N202=Listas!$A$4,$N202=Listas!$A$5,$N202=Listas!$A$6),"",IF(AND(DAYS360(C202,$C$3)&lt;=90,AS202="SI"),0,IF(AND(DAYS360(C202,$C$3)&gt;90,AS202="SI"),$AT$7,0)))</f>
        <v>0</v>
      </c>
      <c r="AU202" s="21">
        <f>+IF(OR($N202=Listas!$A$3,$N202=Listas!$A$4,$N202=Listas!$A$5,$N202=Listas!$A$6),"",AR202+AT202)</f>
        <v>0</v>
      </c>
      <c r="AV202" s="29">
        <f>+IF(OR($N202=Listas!$A$3,$N202=Listas!$A$4,$N202=Listas!$A$5,$N202=Listas!$A$6),"",W202+Z202+AJ202+AP202+AU202)</f>
        <v>0.21132439384930549</v>
      </c>
      <c r="AW202" s="30">
        <f>+IF(OR($N202=Listas!$A$3,$N202=Listas!$A$4,$N202=Listas!$A$5,$N202=Listas!$A$6),"",K202*(1-AV202))</f>
        <v>0</v>
      </c>
      <c r="AX202" s="30">
        <f>+IF(OR($N202=Listas!$A$3,$N202=Listas!$A$4,$N202=Listas!$A$5,$N202=Listas!$A$6),"",L202*(1-AV202))</f>
        <v>0</v>
      </c>
      <c r="AY202" s="31"/>
      <c r="AZ202" s="32"/>
      <c r="BA202" s="30">
        <f>+IF(OR($N202=Listas!$A$3,$N202=Listas!$A$4,$N202=Listas!$A$5,$N202=Listas!$A$6),"",IF(AV202=0,AW202,(-PV(AY202,AZ202,,AW202,0))))</f>
        <v>0</v>
      </c>
      <c r="BB202" s="30">
        <f>+IF(OR($N202=Listas!$A$3,$N202=Listas!$A$4,$N202=Listas!$A$5,$N202=Listas!$A$6),"",IF(AV202=0,AX202,(-PV(AY202,AZ202,,AX202,0))))</f>
        <v>0</v>
      </c>
      <c r="BC202" s="33">
        <f>++IF(OR($N202=Listas!$A$3,$N202=Listas!$A$4,$N202=Listas!$A$5,$N202=Listas!$A$6),"",K202-BA202)</f>
        <v>0</v>
      </c>
      <c r="BD202" s="33">
        <f>++IF(OR($N202=Listas!$A$3,$N202=Listas!$A$4,$N202=Listas!$A$5,$N202=Listas!$A$6),"",L202-BB202)</f>
        <v>0</v>
      </c>
    </row>
    <row r="203" spans="1:56" x14ac:dyDescent="0.25">
      <c r="A203" s="13"/>
      <c r="B203" s="14"/>
      <c r="C203" s="15"/>
      <c r="D203" s="16"/>
      <c r="E203" s="16"/>
      <c r="F203" s="17"/>
      <c r="G203" s="17"/>
      <c r="H203" s="65">
        <f t="shared" si="41"/>
        <v>0</v>
      </c>
      <c r="I203" s="17"/>
      <c r="J203" s="17"/>
      <c r="K203" s="42">
        <f t="shared" si="42"/>
        <v>0</v>
      </c>
      <c r="L203" s="42">
        <f t="shared" si="42"/>
        <v>0</v>
      </c>
      <c r="M203" s="42">
        <f t="shared" si="43"/>
        <v>0</v>
      </c>
      <c r="N203" s="13"/>
      <c r="O203" s="18" t="str">
        <f>+IF(OR($N203=Listas!$A$3,$N203=Listas!$A$4,$N203=Listas!$A$5,$N203=Listas!$A$6),"N/A",IF(AND((DAYS360(C203,$C$3))&gt;90,(DAYS360(C203,$C$3))&lt;360),"SI","NO"))</f>
        <v>NO</v>
      </c>
      <c r="P203" s="19">
        <f t="shared" si="36"/>
        <v>0</v>
      </c>
      <c r="Q203" s="18" t="str">
        <f>+IF(OR($N203=Listas!$A$3,$N203=Listas!$A$4,$N203=Listas!$A$5,$N203=Listas!$A$6),"N/A",IF(AND((DAYS360(C203,$C$3))&gt;=360,(DAYS360(C203,$C$3))&lt;=1800),"SI","NO"))</f>
        <v>NO</v>
      </c>
      <c r="R203" s="19">
        <f t="shared" si="37"/>
        <v>0</v>
      </c>
      <c r="S203" s="18" t="str">
        <f>+IF(OR($N203=Listas!$A$3,$N203=Listas!$A$4,$N203=Listas!$A$5,$N203=Listas!$A$6),"N/A",IF(AND((DAYS360(C203,$C$3))&gt;1800,(DAYS360(C203,$C$3))&lt;=3600),"SI","NO"))</f>
        <v>NO</v>
      </c>
      <c r="T203" s="19">
        <f t="shared" si="38"/>
        <v>0</v>
      </c>
      <c r="U203" s="18" t="str">
        <f>+IF(OR($N203=Listas!$A$3,$N203=Listas!$A$4,$N203=Listas!$A$5,$N203=Listas!$A$6),"N/A",IF((DAYS360(C203,$C$3))&gt;3600,"SI","NO"))</f>
        <v>SI</v>
      </c>
      <c r="V203" s="20">
        <f t="shared" si="39"/>
        <v>0.21132439384930549</v>
      </c>
      <c r="W203" s="21">
        <f>+IF(OR($N203=Listas!$A$3,$N203=Listas!$A$4,$N203=Listas!$A$5,$N203=Listas!$A$6),"",P203+R203+T203+V203)</f>
        <v>0.21132439384930549</v>
      </c>
      <c r="X203" s="22"/>
      <c r="Y203" s="19">
        <f t="shared" si="40"/>
        <v>0</v>
      </c>
      <c r="Z203" s="21">
        <f>+IF(OR($N203=Listas!$A$3,$N203=Listas!$A$4,$N203=Listas!$A$5,$N203=Listas!$A$6),"",Y203)</f>
        <v>0</v>
      </c>
      <c r="AA203" s="22"/>
      <c r="AB203" s="23">
        <f>+IF(OR($N203=Listas!$A$3,$N203=Listas!$A$4,$N203=Listas!$A$5,$N203=Listas!$A$6),"",IF(AND(DAYS360(C203,$C$3)&lt;=90,AA203="NO"),0,IF(AND(DAYS360(C203,$C$3)&gt;90,AA203="NO"),$AB$7,0)))</f>
        <v>0</v>
      </c>
      <c r="AC203" s="17"/>
      <c r="AD203" s="22"/>
      <c r="AE203" s="23">
        <f>+IF(OR($N203=Listas!$A$3,$N203=Listas!$A$4,$N203=Listas!$A$5,$N203=Listas!$A$6),"",IF(AND(DAYS360(C203,$C$3)&lt;=90,AD203="SI"),0,IF(AND(DAYS360(C203,$C$3)&gt;90,AD203="SI"),$AE$7,0)))</f>
        <v>0</v>
      </c>
      <c r="AF203" s="17"/>
      <c r="AG203" s="24" t="str">
        <f t="shared" si="44"/>
        <v/>
      </c>
      <c r="AH203" s="22"/>
      <c r="AI203" s="23">
        <f>+IF(OR($N203=Listas!$A$3,$N203=Listas!$A$4,$N203=Listas!$A$5,$N203=Listas!$A$6),"",IF(AND(DAYS360(C203,$C$3)&lt;=90,AH203="SI"),0,IF(AND(DAYS360(C203,$C$3)&gt;90,AH203="SI"),$AI$7,0)))</f>
        <v>0</v>
      </c>
      <c r="AJ203" s="25">
        <f>+IF(OR($N203=Listas!$A$3,$N203=Listas!$A$4,$N203=Listas!$A$5,$N203=Listas!$A$6),"",AB203+AE203+AI203)</f>
        <v>0</v>
      </c>
      <c r="AK203" s="26" t="str">
        <f t="shared" si="45"/>
        <v/>
      </c>
      <c r="AL203" s="27" t="str">
        <f t="shared" si="46"/>
        <v/>
      </c>
      <c r="AM203" s="23">
        <f>+IF(OR($N203=Listas!$A$3,$N203=Listas!$A$4,$N203=Listas!$A$5,$N203=Listas!$A$6),"",IF(AND(DAYS360(C203,$C$3)&lt;=90,AL203="SI"),0,IF(AND(DAYS360(C203,$C$3)&gt;90,AL203="SI"),$AM$7,0)))</f>
        <v>0</v>
      </c>
      <c r="AN203" s="27" t="str">
        <f t="shared" si="47"/>
        <v/>
      </c>
      <c r="AO203" s="23">
        <f>+IF(OR($N203=Listas!$A$3,$N203=Listas!$A$4,$N203=Listas!$A$5,$N203=Listas!$A$6),"",IF(AND(DAYS360(C203,$C$3)&lt;=90,AN203="SI"),0,IF(AND(DAYS360(C203,$C$3)&gt;90,AN203="SI"),$AO$7,0)))</f>
        <v>0</v>
      </c>
      <c r="AP203" s="28">
        <f>+IF(OR($N203=Listas!$A$3,$N203=Listas!$A$4,$N203=Listas!$A$5,$N203=[1]Hoja2!$A$6),"",AM203+AO203)</f>
        <v>0</v>
      </c>
      <c r="AQ203" s="22"/>
      <c r="AR203" s="23">
        <f>+IF(OR($N203=Listas!$A$3,$N203=Listas!$A$4,$N203=Listas!$A$5,$N203=Listas!$A$6),"",IF(AND(DAYS360(C203,$C$3)&lt;=90,AQ203="SI"),0,IF(AND(DAYS360(C203,$C$3)&gt;90,AQ203="SI"),$AR$7,0)))</f>
        <v>0</v>
      </c>
      <c r="AS203" s="22"/>
      <c r="AT203" s="23">
        <f>+IF(OR($N203=Listas!$A$3,$N203=Listas!$A$4,$N203=Listas!$A$5,$N203=Listas!$A$6),"",IF(AND(DAYS360(C203,$C$3)&lt;=90,AS203="SI"),0,IF(AND(DAYS360(C203,$C$3)&gt;90,AS203="SI"),$AT$7,0)))</f>
        <v>0</v>
      </c>
      <c r="AU203" s="21">
        <f>+IF(OR($N203=Listas!$A$3,$N203=Listas!$A$4,$N203=Listas!$A$5,$N203=Listas!$A$6),"",AR203+AT203)</f>
        <v>0</v>
      </c>
      <c r="AV203" s="29">
        <f>+IF(OR($N203=Listas!$A$3,$N203=Listas!$A$4,$N203=Listas!$A$5,$N203=Listas!$A$6),"",W203+Z203+AJ203+AP203+AU203)</f>
        <v>0.21132439384930549</v>
      </c>
      <c r="AW203" s="30">
        <f>+IF(OR($N203=Listas!$A$3,$N203=Listas!$A$4,$N203=Listas!$A$5,$N203=Listas!$A$6),"",K203*(1-AV203))</f>
        <v>0</v>
      </c>
      <c r="AX203" s="30">
        <f>+IF(OR($N203=Listas!$A$3,$N203=Listas!$A$4,$N203=Listas!$A$5,$N203=Listas!$A$6),"",L203*(1-AV203))</f>
        <v>0</v>
      </c>
      <c r="AY203" s="31"/>
      <c r="AZ203" s="32"/>
      <c r="BA203" s="30">
        <f>+IF(OR($N203=Listas!$A$3,$N203=Listas!$A$4,$N203=Listas!$A$5,$N203=Listas!$A$6),"",IF(AV203=0,AW203,(-PV(AY203,AZ203,,AW203,0))))</f>
        <v>0</v>
      </c>
      <c r="BB203" s="30">
        <f>+IF(OR($N203=Listas!$A$3,$N203=Listas!$A$4,$N203=Listas!$A$5,$N203=Listas!$A$6),"",IF(AV203=0,AX203,(-PV(AY203,AZ203,,AX203,0))))</f>
        <v>0</v>
      </c>
      <c r="BC203" s="33">
        <f>++IF(OR($N203=Listas!$A$3,$N203=Listas!$A$4,$N203=Listas!$A$5,$N203=Listas!$A$6),"",K203-BA203)</f>
        <v>0</v>
      </c>
      <c r="BD203" s="33">
        <f>++IF(OR($N203=Listas!$A$3,$N203=Listas!$A$4,$N203=Listas!$A$5,$N203=Listas!$A$6),"",L203-BB203)</f>
        <v>0</v>
      </c>
    </row>
    <row r="204" spans="1:56" x14ac:dyDescent="0.25">
      <c r="A204" s="13"/>
      <c r="B204" s="14"/>
      <c r="C204" s="15"/>
      <c r="D204" s="16"/>
      <c r="E204" s="16"/>
      <c r="F204" s="17"/>
      <c r="G204" s="17"/>
      <c r="H204" s="65">
        <f t="shared" si="41"/>
        <v>0</v>
      </c>
      <c r="I204" s="17"/>
      <c r="J204" s="17"/>
      <c r="K204" s="42">
        <f t="shared" si="42"/>
        <v>0</v>
      </c>
      <c r="L204" s="42">
        <f t="shared" si="42"/>
        <v>0</v>
      </c>
      <c r="M204" s="42">
        <f t="shared" si="43"/>
        <v>0</v>
      </c>
      <c r="N204" s="13"/>
      <c r="O204" s="18" t="str">
        <f>+IF(OR($N204=Listas!$A$3,$N204=Listas!$A$4,$N204=Listas!$A$5,$N204=Listas!$A$6),"N/A",IF(AND((DAYS360(C204,$C$3))&gt;90,(DAYS360(C204,$C$3))&lt;360),"SI","NO"))</f>
        <v>NO</v>
      </c>
      <c r="P204" s="19">
        <f t="shared" si="36"/>
        <v>0</v>
      </c>
      <c r="Q204" s="18" t="str">
        <f>+IF(OR($N204=Listas!$A$3,$N204=Listas!$A$4,$N204=Listas!$A$5,$N204=Listas!$A$6),"N/A",IF(AND((DAYS360(C204,$C$3))&gt;=360,(DAYS360(C204,$C$3))&lt;=1800),"SI","NO"))</f>
        <v>NO</v>
      </c>
      <c r="R204" s="19">
        <f t="shared" si="37"/>
        <v>0</v>
      </c>
      <c r="S204" s="18" t="str">
        <f>+IF(OR($N204=Listas!$A$3,$N204=Listas!$A$4,$N204=Listas!$A$5,$N204=Listas!$A$6),"N/A",IF(AND((DAYS360(C204,$C$3))&gt;1800,(DAYS360(C204,$C$3))&lt;=3600),"SI","NO"))</f>
        <v>NO</v>
      </c>
      <c r="T204" s="19">
        <f t="shared" si="38"/>
        <v>0</v>
      </c>
      <c r="U204" s="18" t="str">
        <f>+IF(OR($N204=Listas!$A$3,$N204=Listas!$A$4,$N204=Listas!$A$5,$N204=Listas!$A$6),"N/A",IF((DAYS360(C204,$C$3))&gt;3600,"SI","NO"))</f>
        <v>SI</v>
      </c>
      <c r="V204" s="20">
        <f t="shared" si="39"/>
        <v>0.21132439384930549</v>
      </c>
      <c r="W204" s="21">
        <f>+IF(OR($N204=Listas!$A$3,$N204=Listas!$A$4,$N204=Listas!$A$5,$N204=Listas!$A$6),"",P204+R204+T204+V204)</f>
        <v>0.21132439384930549</v>
      </c>
      <c r="X204" s="22"/>
      <c r="Y204" s="19">
        <f t="shared" si="40"/>
        <v>0</v>
      </c>
      <c r="Z204" s="21">
        <f>+IF(OR($N204=Listas!$A$3,$N204=Listas!$A$4,$N204=Listas!$A$5,$N204=Listas!$A$6),"",Y204)</f>
        <v>0</v>
      </c>
      <c r="AA204" s="22"/>
      <c r="AB204" s="23">
        <f>+IF(OR($N204=Listas!$A$3,$N204=Listas!$A$4,$N204=Listas!$A$5,$N204=Listas!$A$6),"",IF(AND(DAYS360(C204,$C$3)&lt;=90,AA204="NO"),0,IF(AND(DAYS360(C204,$C$3)&gt;90,AA204="NO"),$AB$7,0)))</f>
        <v>0</v>
      </c>
      <c r="AC204" s="17"/>
      <c r="AD204" s="22"/>
      <c r="AE204" s="23">
        <f>+IF(OR($N204=Listas!$A$3,$N204=Listas!$A$4,$N204=Listas!$A$5,$N204=Listas!$A$6),"",IF(AND(DAYS360(C204,$C$3)&lt;=90,AD204="SI"),0,IF(AND(DAYS360(C204,$C$3)&gt;90,AD204="SI"),$AE$7,0)))</f>
        <v>0</v>
      </c>
      <c r="AF204" s="17"/>
      <c r="AG204" s="24" t="str">
        <f t="shared" si="44"/>
        <v/>
      </c>
      <c r="AH204" s="22"/>
      <c r="AI204" s="23">
        <f>+IF(OR($N204=Listas!$A$3,$N204=Listas!$A$4,$N204=Listas!$A$5,$N204=Listas!$A$6),"",IF(AND(DAYS360(C204,$C$3)&lt;=90,AH204="SI"),0,IF(AND(DAYS360(C204,$C$3)&gt;90,AH204="SI"),$AI$7,0)))</f>
        <v>0</v>
      </c>
      <c r="AJ204" s="25">
        <f>+IF(OR($N204=Listas!$A$3,$N204=Listas!$A$4,$N204=Listas!$A$5,$N204=Listas!$A$6),"",AB204+AE204+AI204)</f>
        <v>0</v>
      </c>
      <c r="AK204" s="26" t="str">
        <f t="shared" si="45"/>
        <v/>
      </c>
      <c r="AL204" s="27" t="str">
        <f t="shared" si="46"/>
        <v/>
      </c>
      <c r="AM204" s="23">
        <f>+IF(OR($N204=Listas!$A$3,$N204=Listas!$A$4,$N204=Listas!$A$5,$N204=Listas!$A$6),"",IF(AND(DAYS360(C204,$C$3)&lt;=90,AL204="SI"),0,IF(AND(DAYS360(C204,$C$3)&gt;90,AL204="SI"),$AM$7,0)))</f>
        <v>0</v>
      </c>
      <c r="AN204" s="27" t="str">
        <f t="shared" si="47"/>
        <v/>
      </c>
      <c r="AO204" s="23">
        <f>+IF(OR($N204=Listas!$A$3,$N204=Listas!$A$4,$N204=Listas!$A$5,$N204=Listas!$A$6),"",IF(AND(DAYS360(C204,$C$3)&lt;=90,AN204="SI"),0,IF(AND(DAYS360(C204,$C$3)&gt;90,AN204="SI"),$AO$7,0)))</f>
        <v>0</v>
      </c>
      <c r="AP204" s="28">
        <f>+IF(OR($N204=Listas!$A$3,$N204=Listas!$A$4,$N204=Listas!$A$5,$N204=[1]Hoja2!$A$6),"",AM204+AO204)</f>
        <v>0</v>
      </c>
      <c r="AQ204" s="22"/>
      <c r="AR204" s="23">
        <f>+IF(OR($N204=Listas!$A$3,$N204=Listas!$A$4,$N204=Listas!$A$5,$N204=Listas!$A$6),"",IF(AND(DAYS360(C204,$C$3)&lt;=90,AQ204="SI"),0,IF(AND(DAYS360(C204,$C$3)&gt;90,AQ204="SI"),$AR$7,0)))</f>
        <v>0</v>
      </c>
      <c r="AS204" s="22"/>
      <c r="AT204" s="23">
        <f>+IF(OR($N204=Listas!$A$3,$N204=Listas!$A$4,$N204=Listas!$A$5,$N204=Listas!$A$6),"",IF(AND(DAYS360(C204,$C$3)&lt;=90,AS204="SI"),0,IF(AND(DAYS360(C204,$C$3)&gt;90,AS204="SI"),$AT$7,0)))</f>
        <v>0</v>
      </c>
      <c r="AU204" s="21">
        <f>+IF(OR($N204=Listas!$A$3,$N204=Listas!$A$4,$N204=Listas!$A$5,$N204=Listas!$A$6),"",AR204+AT204)</f>
        <v>0</v>
      </c>
      <c r="AV204" s="29">
        <f>+IF(OR($N204=Listas!$A$3,$N204=Listas!$A$4,$N204=Listas!$A$5,$N204=Listas!$A$6),"",W204+Z204+AJ204+AP204+AU204)</f>
        <v>0.21132439384930549</v>
      </c>
      <c r="AW204" s="30">
        <f>+IF(OR($N204=Listas!$A$3,$N204=Listas!$A$4,$N204=Listas!$A$5,$N204=Listas!$A$6),"",K204*(1-AV204))</f>
        <v>0</v>
      </c>
      <c r="AX204" s="30">
        <f>+IF(OR($N204=Listas!$A$3,$N204=Listas!$A$4,$N204=Listas!$A$5,$N204=Listas!$A$6),"",L204*(1-AV204))</f>
        <v>0</v>
      </c>
      <c r="AY204" s="31"/>
      <c r="AZ204" s="32"/>
      <c r="BA204" s="30">
        <f>+IF(OR($N204=Listas!$A$3,$N204=Listas!$A$4,$N204=Listas!$A$5,$N204=Listas!$A$6),"",IF(AV204=0,AW204,(-PV(AY204,AZ204,,AW204,0))))</f>
        <v>0</v>
      </c>
      <c r="BB204" s="30">
        <f>+IF(OR($N204=Listas!$A$3,$N204=Listas!$A$4,$N204=Listas!$A$5,$N204=Listas!$A$6),"",IF(AV204=0,AX204,(-PV(AY204,AZ204,,AX204,0))))</f>
        <v>0</v>
      </c>
      <c r="BC204" s="33">
        <f>++IF(OR($N204=Listas!$A$3,$N204=Listas!$A$4,$N204=Listas!$A$5,$N204=Listas!$A$6),"",K204-BA204)</f>
        <v>0</v>
      </c>
      <c r="BD204" s="33">
        <f>++IF(OR($N204=Listas!$A$3,$N204=Listas!$A$4,$N204=Listas!$A$5,$N204=Listas!$A$6),"",L204-BB204)</f>
        <v>0</v>
      </c>
    </row>
    <row r="205" spans="1:56" x14ac:dyDescent="0.25">
      <c r="A205" s="13"/>
      <c r="B205" s="14"/>
      <c r="C205" s="15"/>
      <c r="D205" s="16"/>
      <c r="E205" s="16"/>
      <c r="F205" s="17"/>
      <c r="G205" s="17"/>
      <c r="H205" s="65">
        <f t="shared" si="41"/>
        <v>0</v>
      </c>
      <c r="I205" s="17"/>
      <c r="J205" s="17"/>
      <c r="K205" s="42">
        <f t="shared" si="42"/>
        <v>0</v>
      </c>
      <c r="L205" s="42">
        <f t="shared" si="42"/>
        <v>0</v>
      </c>
      <c r="M205" s="42">
        <f t="shared" si="43"/>
        <v>0</v>
      </c>
      <c r="N205" s="13"/>
      <c r="O205" s="18" t="str">
        <f>+IF(OR($N205=Listas!$A$3,$N205=Listas!$A$4,$N205=Listas!$A$5,$N205=Listas!$A$6),"N/A",IF(AND((DAYS360(C205,$C$3))&gt;90,(DAYS360(C205,$C$3))&lt;360),"SI","NO"))</f>
        <v>NO</v>
      </c>
      <c r="P205" s="19">
        <f t="shared" si="36"/>
        <v>0</v>
      </c>
      <c r="Q205" s="18" t="str">
        <f>+IF(OR($N205=Listas!$A$3,$N205=Listas!$A$4,$N205=Listas!$A$5,$N205=Listas!$A$6),"N/A",IF(AND((DAYS360(C205,$C$3))&gt;=360,(DAYS360(C205,$C$3))&lt;=1800),"SI","NO"))</f>
        <v>NO</v>
      </c>
      <c r="R205" s="19">
        <f t="shared" si="37"/>
        <v>0</v>
      </c>
      <c r="S205" s="18" t="str">
        <f>+IF(OR($N205=Listas!$A$3,$N205=Listas!$A$4,$N205=Listas!$A$5,$N205=Listas!$A$6),"N/A",IF(AND((DAYS360(C205,$C$3))&gt;1800,(DAYS360(C205,$C$3))&lt;=3600),"SI","NO"))</f>
        <v>NO</v>
      </c>
      <c r="T205" s="19">
        <f t="shared" si="38"/>
        <v>0</v>
      </c>
      <c r="U205" s="18" t="str">
        <f>+IF(OR($N205=Listas!$A$3,$N205=Listas!$A$4,$N205=Listas!$A$5,$N205=Listas!$A$6),"N/A",IF((DAYS360(C205,$C$3))&gt;3600,"SI","NO"))</f>
        <v>SI</v>
      </c>
      <c r="V205" s="20">
        <f t="shared" si="39"/>
        <v>0.21132439384930549</v>
      </c>
      <c r="W205" s="21">
        <f>+IF(OR($N205=Listas!$A$3,$N205=Listas!$A$4,$N205=Listas!$A$5,$N205=Listas!$A$6),"",P205+R205+T205+V205)</f>
        <v>0.21132439384930549</v>
      </c>
      <c r="X205" s="22"/>
      <c r="Y205" s="19">
        <f t="shared" si="40"/>
        <v>0</v>
      </c>
      <c r="Z205" s="21">
        <f>+IF(OR($N205=Listas!$A$3,$N205=Listas!$A$4,$N205=Listas!$A$5,$N205=Listas!$A$6),"",Y205)</f>
        <v>0</v>
      </c>
      <c r="AA205" s="22"/>
      <c r="AB205" s="23">
        <f>+IF(OR($N205=Listas!$A$3,$N205=Listas!$A$4,$N205=Listas!$A$5,$N205=Listas!$A$6),"",IF(AND(DAYS360(C205,$C$3)&lt;=90,AA205="NO"),0,IF(AND(DAYS360(C205,$C$3)&gt;90,AA205="NO"),$AB$7,0)))</f>
        <v>0</v>
      </c>
      <c r="AC205" s="17"/>
      <c r="AD205" s="22"/>
      <c r="AE205" s="23">
        <f>+IF(OR($N205=Listas!$A$3,$N205=Listas!$A$4,$N205=Listas!$A$5,$N205=Listas!$A$6),"",IF(AND(DAYS360(C205,$C$3)&lt;=90,AD205="SI"),0,IF(AND(DAYS360(C205,$C$3)&gt;90,AD205="SI"),$AE$7,0)))</f>
        <v>0</v>
      </c>
      <c r="AF205" s="17"/>
      <c r="AG205" s="24" t="str">
        <f t="shared" si="44"/>
        <v/>
      </c>
      <c r="AH205" s="22"/>
      <c r="AI205" s="23">
        <f>+IF(OR($N205=Listas!$A$3,$N205=Listas!$A$4,$N205=Listas!$A$5,$N205=Listas!$A$6),"",IF(AND(DAYS360(C205,$C$3)&lt;=90,AH205="SI"),0,IF(AND(DAYS360(C205,$C$3)&gt;90,AH205="SI"),$AI$7,0)))</f>
        <v>0</v>
      </c>
      <c r="AJ205" s="25">
        <f>+IF(OR($N205=Listas!$A$3,$N205=Listas!$A$4,$N205=Listas!$A$5,$N205=Listas!$A$6),"",AB205+AE205+AI205)</f>
        <v>0</v>
      </c>
      <c r="AK205" s="26" t="str">
        <f t="shared" si="45"/>
        <v/>
      </c>
      <c r="AL205" s="27" t="str">
        <f t="shared" si="46"/>
        <v/>
      </c>
      <c r="AM205" s="23">
        <f>+IF(OR($N205=Listas!$A$3,$N205=Listas!$A$4,$N205=Listas!$A$5,$N205=Listas!$A$6),"",IF(AND(DAYS360(C205,$C$3)&lt;=90,AL205="SI"),0,IF(AND(DAYS360(C205,$C$3)&gt;90,AL205="SI"),$AM$7,0)))</f>
        <v>0</v>
      </c>
      <c r="AN205" s="27" t="str">
        <f t="shared" si="47"/>
        <v/>
      </c>
      <c r="AO205" s="23">
        <f>+IF(OR($N205=Listas!$A$3,$N205=Listas!$A$4,$N205=Listas!$A$5,$N205=Listas!$A$6),"",IF(AND(DAYS360(C205,$C$3)&lt;=90,AN205="SI"),0,IF(AND(DAYS360(C205,$C$3)&gt;90,AN205="SI"),$AO$7,0)))</f>
        <v>0</v>
      </c>
      <c r="AP205" s="28">
        <f>+IF(OR($N205=Listas!$A$3,$N205=Listas!$A$4,$N205=Listas!$A$5,$N205=[1]Hoja2!$A$6),"",AM205+AO205)</f>
        <v>0</v>
      </c>
      <c r="AQ205" s="22"/>
      <c r="AR205" s="23">
        <f>+IF(OR($N205=Listas!$A$3,$N205=Listas!$A$4,$N205=Listas!$A$5,$N205=Listas!$A$6),"",IF(AND(DAYS360(C205,$C$3)&lt;=90,AQ205="SI"),0,IF(AND(DAYS360(C205,$C$3)&gt;90,AQ205="SI"),$AR$7,0)))</f>
        <v>0</v>
      </c>
      <c r="AS205" s="22"/>
      <c r="AT205" s="23">
        <f>+IF(OR($N205=Listas!$A$3,$N205=Listas!$A$4,$N205=Listas!$A$5,$N205=Listas!$A$6),"",IF(AND(DAYS360(C205,$C$3)&lt;=90,AS205="SI"),0,IF(AND(DAYS360(C205,$C$3)&gt;90,AS205="SI"),$AT$7,0)))</f>
        <v>0</v>
      </c>
      <c r="AU205" s="21">
        <f>+IF(OR($N205=Listas!$A$3,$N205=Listas!$A$4,$N205=Listas!$A$5,$N205=Listas!$A$6),"",AR205+AT205)</f>
        <v>0</v>
      </c>
      <c r="AV205" s="29">
        <f>+IF(OR($N205=Listas!$A$3,$N205=Listas!$A$4,$N205=Listas!$A$5,$N205=Listas!$A$6),"",W205+Z205+AJ205+AP205+AU205)</f>
        <v>0.21132439384930549</v>
      </c>
      <c r="AW205" s="30">
        <f>+IF(OR($N205=Listas!$A$3,$N205=Listas!$A$4,$N205=Listas!$A$5,$N205=Listas!$A$6),"",K205*(1-AV205))</f>
        <v>0</v>
      </c>
      <c r="AX205" s="30">
        <f>+IF(OR($N205=Listas!$A$3,$N205=Listas!$A$4,$N205=Listas!$A$5,$N205=Listas!$A$6),"",L205*(1-AV205))</f>
        <v>0</v>
      </c>
      <c r="AY205" s="31"/>
      <c r="AZ205" s="32"/>
      <c r="BA205" s="30">
        <f>+IF(OR($N205=Listas!$A$3,$N205=Listas!$A$4,$N205=Listas!$A$5,$N205=Listas!$A$6),"",IF(AV205=0,AW205,(-PV(AY205,AZ205,,AW205,0))))</f>
        <v>0</v>
      </c>
      <c r="BB205" s="30">
        <f>+IF(OR($N205=Listas!$A$3,$N205=Listas!$A$4,$N205=Listas!$A$5,$N205=Listas!$A$6),"",IF(AV205=0,AX205,(-PV(AY205,AZ205,,AX205,0))))</f>
        <v>0</v>
      </c>
      <c r="BC205" s="33">
        <f>++IF(OR($N205=Listas!$A$3,$N205=Listas!$A$4,$N205=Listas!$A$5,$N205=Listas!$A$6),"",K205-BA205)</f>
        <v>0</v>
      </c>
      <c r="BD205" s="33">
        <f>++IF(OR($N205=Listas!$A$3,$N205=Listas!$A$4,$N205=Listas!$A$5,$N205=Listas!$A$6),"",L205-BB205)</f>
        <v>0</v>
      </c>
    </row>
    <row r="206" spans="1:56" x14ac:dyDescent="0.25">
      <c r="A206" s="13"/>
      <c r="B206" s="14"/>
      <c r="C206" s="15"/>
      <c r="D206" s="16"/>
      <c r="E206" s="16"/>
      <c r="F206" s="17"/>
      <c r="G206" s="17"/>
      <c r="H206" s="65">
        <f t="shared" si="41"/>
        <v>0</v>
      </c>
      <c r="I206" s="17"/>
      <c r="J206" s="17"/>
      <c r="K206" s="42">
        <f t="shared" si="42"/>
        <v>0</v>
      </c>
      <c r="L206" s="42">
        <f t="shared" si="42"/>
        <v>0</v>
      </c>
      <c r="M206" s="42">
        <f t="shared" si="43"/>
        <v>0</v>
      </c>
      <c r="N206" s="13"/>
      <c r="O206" s="18" t="str">
        <f>+IF(OR($N206=Listas!$A$3,$N206=Listas!$A$4,$N206=Listas!$A$5,$N206=Listas!$A$6),"N/A",IF(AND((DAYS360(C206,$C$3))&gt;90,(DAYS360(C206,$C$3))&lt;360),"SI","NO"))</f>
        <v>NO</v>
      </c>
      <c r="P206" s="19">
        <f t="shared" si="36"/>
        <v>0</v>
      </c>
      <c r="Q206" s="18" t="str">
        <f>+IF(OR($N206=Listas!$A$3,$N206=Listas!$A$4,$N206=Listas!$A$5,$N206=Listas!$A$6),"N/A",IF(AND((DAYS360(C206,$C$3))&gt;=360,(DAYS360(C206,$C$3))&lt;=1800),"SI","NO"))</f>
        <v>NO</v>
      </c>
      <c r="R206" s="19">
        <f t="shared" si="37"/>
        <v>0</v>
      </c>
      <c r="S206" s="18" t="str">
        <f>+IF(OR($N206=Listas!$A$3,$N206=Listas!$A$4,$N206=Listas!$A$5,$N206=Listas!$A$6),"N/A",IF(AND((DAYS360(C206,$C$3))&gt;1800,(DAYS360(C206,$C$3))&lt;=3600),"SI","NO"))</f>
        <v>NO</v>
      </c>
      <c r="T206" s="19">
        <f t="shared" si="38"/>
        <v>0</v>
      </c>
      <c r="U206" s="18" t="str">
        <f>+IF(OR($N206=Listas!$A$3,$N206=Listas!$A$4,$N206=Listas!$A$5,$N206=Listas!$A$6),"N/A",IF((DAYS360(C206,$C$3))&gt;3600,"SI","NO"))</f>
        <v>SI</v>
      </c>
      <c r="V206" s="20">
        <f t="shared" si="39"/>
        <v>0.21132439384930549</v>
      </c>
      <c r="W206" s="21">
        <f>+IF(OR($N206=Listas!$A$3,$N206=Listas!$A$4,$N206=Listas!$A$5,$N206=Listas!$A$6),"",P206+R206+T206+V206)</f>
        <v>0.21132439384930549</v>
      </c>
      <c r="X206" s="22"/>
      <c r="Y206" s="19">
        <f t="shared" si="40"/>
        <v>0</v>
      </c>
      <c r="Z206" s="21">
        <f>+IF(OR($N206=Listas!$A$3,$N206=Listas!$A$4,$N206=Listas!$A$5,$N206=Listas!$A$6),"",Y206)</f>
        <v>0</v>
      </c>
      <c r="AA206" s="22"/>
      <c r="AB206" s="23">
        <f>+IF(OR($N206=Listas!$A$3,$N206=Listas!$A$4,$N206=Listas!$A$5,$N206=Listas!$A$6),"",IF(AND(DAYS360(C206,$C$3)&lt;=90,AA206="NO"),0,IF(AND(DAYS360(C206,$C$3)&gt;90,AA206="NO"),$AB$7,0)))</f>
        <v>0</v>
      </c>
      <c r="AC206" s="17"/>
      <c r="AD206" s="22"/>
      <c r="AE206" s="23">
        <f>+IF(OR($N206=Listas!$A$3,$N206=Listas!$A$4,$N206=Listas!$A$5,$N206=Listas!$A$6),"",IF(AND(DAYS360(C206,$C$3)&lt;=90,AD206="SI"),0,IF(AND(DAYS360(C206,$C$3)&gt;90,AD206="SI"),$AE$7,0)))</f>
        <v>0</v>
      </c>
      <c r="AF206" s="17"/>
      <c r="AG206" s="24" t="str">
        <f t="shared" si="44"/>
        <v/>
      </c>
      <c r="AH206" s="22"/>
      <c r="AI206" s="23">
        <f>+IF(OR($N206=Listas!$A$3,$N206=Listas!$A$4,$N206=Listas!$A$5,$N206=Listas!$A$6),"",IF(AND(DAYS360(C206,$C$3)&lt;=90,AH206="SI"),0,IF(AND(DAYS360(C206,$C$3)&gt;90,AH206="SI"),$AI$7,0)))</f>
        <v>0</v>
      </c>
      <c r="AJ206" s="25">
        <f>+IF(OR($N206=Listas!$A$3,$N206=Listas!$A$4,$N206=Listas!$A$5,$N206=Listas!$A$6),"",AB206+AE206+AI206)</f>
        <v>0</v>
      </c>
      <c r="AK206" s="26" t="str">
        <f t="shared" si="45"/>
        <v/>
      </c>
      <c r="AL206" s="27" t="str">
        <f t="shared" si="46"/>
        <v/>
      </c>
      <c r="AM206" s="23">
        <f>+IF(OR($N206=Listas!$A$3,$N206=Listas!$A$4,$N206=Listas!$A$5,$N206=Listas!$A$6),"",IF(AND(DAYS360(C206,$C$3)&lt;=90,AL206="SI"),0,IF(AND(DAYS360(C206,$C$3)&gt;90,AL206="SI"),$AM$7,0)))</f>
        <v>0</v>
      </c>
      <c r="AN206" s="27" t="str">
        <f t="shared" si="47"/>
        <v/>
      </c>
      <c r="AO206" s="23">
        <f>+IF(OR($N206=Listas!$A$3,$N206=Listas!$A$4,$N206=Listas!$A$5,$N206=Listas!$A$6),"",IF(AND(DAYS360(C206,$C$3)&lt;=90,AN206="SI"),0,IF(AND(DAYS360(C206,$C$3)&gt;90,AN206="SI"),$AO$7,0)))</f>
        <v>0</v>
      </c>
      <c r="AP206" s="28">
        <f>+IF(OR($N206=Listas!$A$3,$N206=Listas!$A$4,$N206=Listas!$A$5,$N206=[1]Hoja2!$A$6),"",AM206+AO206)</f>
        <v>0</v>
      </c>
      <c r="AQ206" s="22"/>
      <c r="AR206" s="23">
        <f>+IF(OR($N206=Listas!$A$3,$N206=Listas!$A$4,$N206=Listas!$A$5,$N206=Listas!$A$6),"",IF(AND(DAYS360(C206,$C$3)&lt;=90,AQ206="SI"),0,IF(AND(DAYS360(C206,$C$3)&gt;90,AQ206="SI"),$AR$7,0)))</f>
        <v>0</v>
      </c>
      <c r="AS206" s="22"/>
      <c r="AT206" s="23">
        <f>+IF(OR($N206=Listas!$A$3,$N206=Listas!$A$4,$N206=Listas!$A$5,$N206=Listas!$A$6),"",IF(AND(DAYS360(C206,$C$3)&lt;=90,AS206="SI"),0,IF(AND(DAYS360(C206,$C$3)&gt;90,AS206="SI"),$AT$7,0)))</f>
        <v>0</v>
      </c>
      <c r="AU206" s="21">
        <f>+IF(OR($N206=Listas!$A$3,$N206=Listas!$A$4,$N206=Listas!$A$5,$N206=Listas!$A$6),"",AR206+AT206)</f>
        <v>0</v>
      </c>
      <c r="AV206" s="29">
        <f>+IF(OR($N206=Listas!$A$3,$N206=Listas!$A$4,$N206=Listas!$A$5,$N206=Listas!$A$6),"",W206+Z206+AJ206+AP206+AU206)</f>
        <v>0.21132439384930549</v>
      </c>
      <c r="AW206" s="30">
        <f>+IF(OR($N206=Listas!$A$3,$N206=Listas!$A$4,$N206=Listas!$A$5,$N206=Listas!$A$6),"",K206*(1-AV206))</f>
        <v>0</v>
      </c>
      <c r="AX206" s="30">
        <f>+IF(OR($N206=Listas!$A$3,$N206=Listas!$A$4,$N206=Listas!$A$5,$N206=Listas!$A$6),"",L206*(1-AV206))</f>
        <v>0</v>
      </c>
      <c r="AY206" s="31"/>
      <c r="AZ206" s="32"/>
      <c r="BA206" s="30">
        <f>+IF(OR($N206=Listas!$A$3,$N206=Listas!$A$4,$N206=Listas!$A$5,$N206=Listas!$A$6),"",IF(AV206=0,AW206,(-PV(AY206,AZ206,,AW206,0))))</f>
        <v>0</v>
      </c>
      <c r="BB206" s="30">
        <f>+IF(OR($N206=Listas!$A$3,$N206=Listas!$A$4,$N206=Listas!$A$5,$N206=Listas!$A$6),"",IF(AV206=0,AX206,(-PV(AY206,AZ206,,AX206,0))))</f>
        <v>0</v>
      </c>
      <c r="BC206" s="33">
        <f>++IF(OR($N206=Listas!$A$3,$N206=Listas!$A$4,$N206=Listas!$A$5,$N206=Listas!$A$6),"",K206-BA206)</f>
        <v>0</v>
      </c>
      <c r="BD206" s="33">
        <f>++IF(OR($N206=Listas!$A$3,$N206=Listas!$A$4,$N206=Listas!$A$5,$N206=Listas!$A$6),"",L206-BB206)</f>
        <v>0</v>
      </c>
    </row>
    <row r="207" spans="1:56" x14ac:dyDescent="0.25">
      <c r="A207" s="13"/>
      <c r="B207" s="14"/>
      <c r="C207" s="15"/>
      <c r="D207" s="16"/>
      <c r="E207" s="16"/>
      <c r="F207" s="17"/>
      <c r="G207" s="17"/>
      <c r="H207" s="65">
        <f t="shared" si="41"/>
        <v>0</v>
      </c>
      <c r="I207" s="17"/>
      <c r="J207" s="17"/>
      <c r="K207" s="42">
        <f t="shared" si="42"/>
        <v>0</v>
      </c>
      <c r="L207" s="42">
        <f t="shared" si="42"/>
        <v>0</v>
      </c>
      <c r="M207" s="42">
        <f t="shared" si="43"/>
        <v>0</v>
      </c>
      <c r="N207" s="13"/>
      <c r="O207" s="18" t="str">
        <f>+IF(OR($N207=Listas!$A$3,$N207=Listas!$A$4,$N207=Listas!$A$5,$N207=Listas!$A$6),"N/A",IF(AND((DAYS360(C207,$C$3))&gt;90,(DAYS360(C207,$C$3))&lt;360),"SI","NO"))</f>
        <v>NO</v>
      </c>
      <c r="P207" s="19">
        <f t="shared" si="36"/>
        <v>0</v>
      </c>
      <c r="Q207" s="18" t="str">
        <f>+IF(OR($N207=Listas!$A$3,$N207=Listas!$A$4,$N207=Listas!$A$5,$N207=Listas!$A$6),"N/A",IF(AND((DAYS360(C207,$C$3))&gt;=360,(DAYS360(C207,$C$3))&lt;=1800),"SI","NO"))</f>
        <v>NO</v>
      </c>
      <c r="R207" s="19">
        <f t="shared" si="37"/>
        <v>0</v>
      </c>
      <c r="S207" s="18" t="str">
        <f>+IF(OR($N207=Listas!$A$3,$N207=Listas!$A$4,$N207=Listas!$A$5,$N207=Listas!$A$6),"N/A",IF(AND((DAYS360(C207,$C$3))&gt;1800,(DAYS360(C207,$C$3))&lt;=3600),"SI","NO"))</f>
        <v>NO</v>
      </c>
      <c r="T207" s="19">
        <f t="shared" si="38"/>
        <v>0</v>
      </c>
      <c r="U207" s="18" t="str">
        <f>+IF(OR($N207=Listas!$A$3,$N207=Listas!$A$4,$N207=Listas!$A$5,$N207=Listas!$A$6),"N/A",IF((DAYS360(C207,$C$3))&gt;3600,"SI","NO"))</f>
        <v>SI</v>
      </c>
      <c r="V207" s="20">
        <f t="shared" si="39"/>
        <v>0.21132439384930549</v>
      </c>
      <c r="W207" s="21">
        <f>+IF(OR($N207=Listas!$A$3,$N207=Listas!$A$4,$N207=Listas!$A$5,$N207=Listas!$A$6),"",P207+R207+T207+V207)</f>
        <v>0.21132439384930549</v>
      </c>
      <c r="X207" s="22"/>
      <c r="Y207" s="19">
        <f t="shared" si="40"/>
        <v>0</v>
      </c>
      <c r="Z207" s="21">
        <f>+IF(OR($N207=Listas!$A$3,$N207=Listas!$A$4,$N207=Listas!$A$5,$N207=Listas!$A$6),"",Y207)</f>
        <v>0</v>
      </c>
      <c r="AA207" s="22"/>
      <c r="AB207" s="23">
        <f>+IF(OR($N207=Listas!$A$3,$N207=Listas!$A$4,$N207=Listas!$A$5,$N207=Listas!$A$6),"",IF(AND(DAYS360(C207,$C$3)&lt;=90,AA207="NO"),0,IF(AND(DAYS360(C207,$C$3)&gt;90,AA207="NO"),$AB$7,0)))</f>
        <v>0</v>
      </c>
      <c r="AC207" s="17"/>
      <c r="AD207" s="22"/>
      <c r="AE207" s="23">
        <f>+IF(OR($N207=Listas!$A$3,$N207=Listas!$A$4,$N207=Listas!$A$5,$N207=Listas!$A$6),"",IF(AND(DAYS360(C207,$C$3)&lt;=90,AD207="SI"),0,IF(AND(DAYS360(C207,$C$3)&gt;90,AD207="SI"),$AE$7,0)))</f>
        <v>0</v>
      </c>
      <c r="AF207" s="17"/>
      <c r="AG207" s="24" t="str">
        <f t="shared" si="44"/>
        <v/>
      </c>
      <c r="AH207" s="22"/>
      <c r="AI207" s="23">
        <f>+IF(OR($N207=Listas!$A$3,$N207=Listas!$A$4,$N207=Listas!$A$5,$N207=Listas!$A$6),"",IF(AND(DAYS360(C207,$C$3)&lt;=90,AH207="SI"),0,IF(AND(DAYS360(C207,$C$3)&gt;90,AH207="SI"),$AI$7,0)))</f>
        <v>0</v>
      </c>
      <c r="AJ207" s="25">
        <f>+IF(OR($N207=Listas!$A$3,$N207=Listas!$A$4,$N207=Listas!$A$5,$N207=Listas!$A$6),"",AB207+AE207+AI207)</f>
        <v>0</v>
      </c>
      <c r="AK207" s="26" t="str">
        <f t="shared" si="45"/>
        <v/>
      </c>
      <c r="AL207" s="27" t="str">
        <f t="shared" si="46"/>
        <v/>
      </c>
      <c r="AM207" s="23">
        <f>+IF(OR($N207=Listas!$A$3,$N207=Listas!$A$4,$N207=Listas!$A$5,$N207=Listas!$A$6),"",IF(AND(DAYS360(C207,$C$3)&lt;=90,AL207="SI"),0,IF(AND(DAYS360(C207,$C$3)&gt;90,AL207="SI"),$AM$7,0)))</f>
        <v>0</v>
      </c>
      <c r="AN207" s="27" t="str">
        <f t="shared" si="47"/>
        <v/>
      </c>
      <c r="AO207" s="23">
        <f>+IF(OR($N207=Listas!$A$3,$N207=Listas!$A$4,$N207=Listas!$A$5,$N207=Listas!$A$6),"",IF(AND(DAYS360(C207,$C$3)&lt;=90,AN207="SI"),0,IF(AND(DAYS360(C207,$C$3)&gt;90,AN207="SI"),$AO$7,0)))</f>
        <v>0</v>
      </c>
      <c r="AP207" s="28">
        <f>+IF(OR($N207=Listas!$A$3,$N207=Listas!$A$4,$N207=Listas!$A$5,$N207=[1]Hoja2!$A$6),"",AM207+AO207)</f>
        <v>0</v>
      </c>
      <c r="AQ207" s="22"/>
      <c r="AR207" s="23">
        <f>+IF(OR($N207=Listas!$A$3,$N207=Listas!$A$4,$N207=Listas!$A$5,$N207=Listas!$A$6),"",IF(AND(DAYS360(C207,$C$3)&lt;=90,AQ207="SI"),0,IF(AND(DAYS360(C207,$C$3)&gt;90,AQ207="SI"),$AR$7,0)))</f>
        <v>0</v>
      </c>
      <c r="AS207" s="22"/>
      <c r="AT207" s="23">
        <f>+IF(OR($N207=Listas!$A$3,$N207=Listas!$A$4,$N207=Listas!$A$5,$N207=Listas!$A$6),"",IF(AND(DAYS360(C207,$C$3)&lt;=90,AS207="SI"),0,IF(AND(DAYS360(C207,$C$3)&gt;90,AS207="SI"),$AT$7,0)))</f>
        <v>0</v>
      </c>
      <c r="AU207" s="21">
        <f>+IF(OR($N207=Listas!$A$3,$N207=Listas!$A$4,$N207=Listas!$A$5,$N207=Listas!$A$6),"",AR207+AT207)</f>
        <v>0</v>
      </c>
      <c r="AV207" s="29">
        <f>+IF(OR($N207=Listas!$A$3,$N207=Listas!$A$4,$N207=Listas!$A$5,$N207=Listas!$A$6),"",W207+Z207+AJ207+AP207+AU207)</f>
        <v>0.21132439384930549</v>
      </c>
      <c r="AW207" s="30">
        <f>+IF(OR($N207=Listas!$A$3,$N207=Listas!$A$4,$N207=Listas!$A$5,$N207=Listas!$A$6),"",K207*(1-AV207))</f>
        <v>0</v>
      </c>
      <c r="AX207" s="30">
        <f>+IF(OR($N207=Listas!$A$3,$N207=Listas!$A$4,$N207=Listas!$A$5,$N207=Listas!$A$6),"",L207*(1-AV207))</f>
        <v>0</v>
      </c>
      <c r="AY207" s="31"/>
      <c r="AZ207" s="32"/>
      <c r="BA207" s="30">
        <f>+IF(OR($N207=Listas!$A$3,$N207=Listas!$A$4,$N207=Listas!$A$5,$N207=Listas!$A$6),"",IF(AV207=0,AW207,(-PV(AY207,AZ207,,AW207,0))))</f>
        <v>0</v>
      </c>
      <c r="BB207" s="30">
        <f>+IF(OR($N207=Listas!$A$3,$N207=Listas!$A$4,$N207=Listas!$A$5,$N207=Listas!$A$6),"",IF(AV207=0,AX207,(-PV(AY207,AZ207,,AX207,0))))</f>
        <v>0</v>
      </c>
      <c r="BC207" s="33">
        <f>++IF(OR($N207=Listas!$A$3,$N207=Listas!$A$4,$N207=Listas!$A$5,$N207=Listas!$A$6),"",K207-BA207)</f>
        <v>0</v>
      </c>
      <c r="BD207" s="33">
        <f>++IF(OR($N207=Listas!$A$3,$N207=Listas!$A$4,$N207=Listas!$A$5,$N207=Listas!$A$6),"",L207-BB207)</f>
        <v>0</v>
      </c>
    </row>
    <row r="208" spans="1:56" x14ac:dyDescent="0.25">
      <c r="A208" s="13"/>
      <c r="B208" s="14"/>
      <c r="C208" s="15"/>
      <c r="D208" s="16"/>
      <c r="E208" s="16"/>
      <c r="F208" s="17"/>
      <c r="G208" s="17"/>
      <c r="H208" s="65">
        <f t="shared" si="41"/>
        <v>0</v>
      </c>
      <c r="I208" s="17"/>
      <c r="J208" s="17"/>
      <c r="K208" s="42">
        <f t="shared" si="42"/>
        <v>0</v>
      </c>
      <c r="L208" s="42">
        <f t="shared" si="42"/>
        <v>0</v>
      </c>
      <c r="M208" s="42">
        <f t="shared" si="43"/>
        <v>0</v>
      </c>
      <c r="N208" s="13"/>
      <c r="O208" s="18" t="str">
        <f>+IF(OR($N208=Listas!$A$3,$N208=Listas!$A$4,$N208=Listas!$A$5,$N208=Listas!$A$6),"N/A",IF(AND((DAYS360(C208,$C$3))&gt;90,(DAYS360(C208,$C$3))&lt;360),"SI","NO"))</f>
        <v>NO</v>
      </c>
      <c r="P208" s="19">
        <f t="shared" si="36"/>
        <v>0</v>
      </c>
      <c r="Q208" s="18" t="str">
        <f>+IF(OR($N208=Listas!$A$3,$N208=Listas!$A$4,$N208=Listas!$A$5,$N208=Listas!$A$6),"N/A",IF(AND((DAYS360(C208,$C$3))&gt;=360,(DAYS360(C208,$C$3))&lt;=1800),"SI","NO"))</f>
        <v>NO</v>
      </c>
      <c r="R208" s="19">
        <f t="shared" si="37"/>
        <v>0</v>
      </c>
      <c r="S208" s="18" t="str">
        <f>+IF(OR($N208=Listas!$A$3,$N208=Listas!$A$4,$N208=Listas!$A$5,$N208=Listas!$A$6),"N/A",IF(AND((DAYS360(C208,$C$3))&gt;1800,(DAYS360(C208,$C$3))&lt;=3600),"SI","NO"))</f>
        <v>NO</v>
      </c>
      <c r="T208" s="19">
        <f t="shared" si="38"/>
        <v>0</v>
      </c>
      <c r="U208" s="18" t="str">
        <f>+IF(OR($N208=Listas!$A$3,$N208=Listas!$A$4,$N208=Listas!$A$5,$N208=Listas!$A$6),"N/A",IF((DAYS360(C208,$C$3))&gt;3600,"SI","NO"))</f>
        <v>SI</v>
      </c>
      <c r="V208" s="20">
        <f t="shared" si="39"/>
        <v>0.21132439384930549</v>
      </c>
      <c r="W208" s="21">
        <f>+IF(OR($N208=Listas!$A$3,$N208=Listas!$A$4,$N208=Listas!$A$5,$N208=Listas!$A$6),"",P208+R208+T208+V208)</f>
        <v>0.21132439384930549</v>
      </c>
      <c r="X208" s="22"/>
      <c r="Y208" s="19">
        <f t="shared" si="40"/>
        <v>0</v>
      </c>
      <c r="Z208" s="21">
        <f>+IF(OR($N208=Listas!$A$3,$N208=Listas!$A$4,$N208=Listas!$A$5,$N208=Listas!$A$6),"",Y208)</f>
        <v>0</v>
      </c>
      <c r="AA208" s="22"/>
      <c r="AB208" s="23">
        <f>+IF(OR($N208=Listas!$A$3,$N208=Listas!$A$4,$N208=Listas!$A$5,$N208=Listas!$A$6),"",IF(AND(DAYS360(C208,$C$3)&lt;=90,AA208="NO"),0,IF(AND(DAYS360(C208,$C$3)&gt;90,AA208="NO"),$AB$7,0)))</f>
        <v>0</v>
      </c>
      <c r="AC208" s="17"/>
      <c r="AD208" s="22"/>
      <c r="AE208" s="23">
        <f>+IF(OR($N208=Listas!$A$3,$N208=Listas!$A$4,$N208=Listas!$A$5,$N208=Listas!$A$6),"",IF(AND(DAYS360(C208,$C$3)&lt;=90,AD208="SI"),0,IF(AND(DAYS360(C208,$C$3)&gt;90,AD208="SI"),$AE$7,0)))</f>
        <v>0</v>
      </c>
      <c r="AF208" s="17"/>
      <c r="AG208" s="24" t="str">
        <f t="shared" si="44"/>
        <v/>
      </c>
      <c r="AH208" s="22"/>
      <c r="AI208" s="23">
        <f>+IF(OR($N208=Listas!$A$3,$N208=Listas!$A$4,$N208=Listas!$A$5,$N208=Listas!$A$6),"",IF(AND(DAYS360(C208,$C$3)&lt;=90,AH208="SI"),0,IF(AND(DAYS360(C208,$C$3)&gt;90,AH208="SI"),$AI$7,0)))</f>
        <v>0</v>
      </c>
      <c r="AJ208" s="25">
        <f>+IF(OR($N208=Listas!$A$3,$N208=Listas!$A$4,$N208=Listas!$A$5,$N208=Listas!$A$6),"",AB208+AE208+AI208)</f>
        <v>0</v>
      </c>
      <c r="AK208" s="26" t="str">
        <f t="shared" si="45"/>
        <v/>
      </c>
      <c r="AL208" s="27" t="str">
        <f t="shared" si="46"/>
        <v/>
      </c>
      <c r="AM208" s="23">
        <f>+IF(OR($N208=Listas!$A$3,$N208=Listas!$A$4,$N208=Listas!$A$5,$N208=Listas!$A$6),"",IF(AND(DAYS360(C208,$C$3)&lt;=90,AL208="SI"),0,IF(AND(DAYS360(C208,$C$3)&gt;90,AL208="SI"),$AM$7,0)))</f>
        <v>0</v>
      </c>
      <c r="AN208" s="27" t="str">
        <f t="shared" si="47"/>
        <v/>
      </c>
      <c r="AO208" s="23">
        <f>+IF(OR($N208=Listas!$A$3,$N208=Listas!$A$4,$N208=Listas!$A$5,$N208=Listas!$A$6),"",IF(AND(DAYS360(C208,$C$3)&lt;=90,AN208="SI"),0,IF(AND(DAYS360(C208,$C$3)&gt;90,AN208="SI"),$AO$7,0)))</f>
        <v>0</v>
      </c>
      <c r="AP208" s="28">
        <f>+IF(OR($N208=Listas!$A$3,$N208=Listas!$A$4,$N208=Listas!$A$5,$N208=[1]Hoja2!$A$6),"",AM208+AO208)</f>
        <v>0</v>
      </c>
      <c r="AQ208" s="22"/>
      <c r="AR208" s="23">
        <f>+IF(OR($N208=Listas!$A$3,$N208=Listas!$A$4,$N208=Listas!$A$5,$N208=Listas!$A$6),"",IF(AND(DAYS360(C208,$C$3)&lt;=90,AQ208="SI"),0,IF(AND(DAYS360(C208,$C$3)&gt;90,AQ208="SI"),$AR$7,0)))</f>
        <v>0</v>
      </c>
      <c r="AS208" s="22"/>
      <c r="AT208" s="23">
        <f>+IF(OR($N208=Listas!$A$3,$N208=Listas!$A$4,$N208=Listas!$A$5,$N208=Listas!$A$6),"",IF(AND(DAYS360(C208,$C$3)&lt;=90,AS208="SI"),0,IF(AND(DAYS360(C208,$C$3)&gt;90,AS208="SI"),$AT$7,0)))</f>
        <v>0</v>
      </c>
      <c r="AU208" s="21">
        <f>+IF(OR($N208=Listas!$A$3,$N208=Listas!$A$4,$N208=Listas!$A$5,$N208=Listas!$A$6),"",AR208+AT208)</f>
        <v>0</v>
      </c>
      <c r="AV208" s="29">
        <f>+IF(OR($N208=Listas!$A$3,$N208=Listas!$A$4,$N208=Listas!$A$5,$N208=Listas!$A$6),"",W208+Z208+AJ208+AP208+AU208)</f>
        <v>0.21132439384930549</v>
      </c>
      <c r="AW208" s="30">
        <f>+IF(OR($N208=Listas!$A$3,$N208=Listas!$A$4,$N208=Listas!$A$5,$N208=Listas!$A$6),"",K208*(1-AV208))</f>
        <v>0</v>
      </c>
      <c r="AX208" s="30">
        <f>+IF(OR($N208=Listas!$A$3,$N208=Listas!$A$4,$N208=Listas!$A$5,$N208=Listas!$A$6),"",L208*(1-AV208))</f>
        <v>0</v>
      </c>
      <c r="AY208" s="31"/>
      <c r="AZ208" s="32"/>
      <c r="BA208" s="30">
        <f>+IF(OR($N208=Listas!$A$3,$N208=Listas!$A$4,$N208=Listas!$A$5,$N208=Listas!$A$6),"",IF(AV208=0,AW208,(-PV(AY208,AZ208,,AW208,0))))</f>
        <v>0</v>
      </c>
      <c r="BB208" s="30">
        <f>+IF(OR($N208=Listas!$A$3,$N208=Listas!$A$4,$N208=Listas!$A$5,$N208=Listas!$A$6),"",IF(AV208=0,AX208,(-PV(AY208,AZ208,,AX208,0))))</f>
        <v>0</v>
      </c>
      <c r="BC208" s="33">
        <f>++IF(OR($N208=Listas!$A$3,$N208=Listas!$A$4,$N208=Listas!$A$5,$N208=Listas!$A$6),"",K208-BA208)</f>
        <v>0</v>
      </c>
      <c r="BD208" s="33">
        <f>++IF(OR($N208=Listas!$A$3,$N208=Listas!$A$4,$N208=Listas!$A$5,$N208=Listas!$A$6),"",L208-BB208)</f>
        <v>0</v>
      </c>
    </row>
    <row r="209" spans="1:56" x14ac:dyDescent="0.25">
      <c r="A209" s="13"/>
      <c r="B209" s="14"/>
      <c r="C209" s="15"/>
      <c r="D209" s="16"/>
      <c r="E209" s="16"/>
      <c r="F209" s="17"/>
      <c r="G209" s="17"/>
      <c r="H209" s="65">
        <f t="shared" si="41"/>
        <v>0</v>
      </c>
      <c r="I209" s="17"/>
      <c r="J209" s="17"/>
      <c r="K209" s="42">
        <f t="shared" si="42"/>
        <v>0</v>
      </c>
      <c r="L209" s="42">
        <f t="shared" si="42"/>
        <v>0</v>
      </c>
      <c r="M209" s="42">
        <f t="shared" si="43"/>
        <v>0</v>
      </c>
      <c r="N209" s="13"/>
      <c r="O209" s="18" t="str">
        <f>+IF(OR($N209=Listas!$A$3,$N209=Listas!$A$4,$N209=Listas!$A$5,$N209=Listas!$A$6),"N/A",IF(AND((DAYS360(C209,$C$3))&gt;90,(DAYS360(C209,$C$3))&lt;360),"SI","NO"))</f>
        <v>NO</v>
      </c>
      <c r="P209" s="19">
        <f t="shared" si="36"/>
        <v>0</v>
      </c>
      <c r="Q209" s="18" t="str">
        <f>+IF(OR($N209=Listas!$A$3,$N209=Listas!$A$4,$N209=Listas!$A$5,$N209=Listas!$A$6),"N/A",IF(AND((DAYS360(C209,$C$3))&gt;=360,(DAYS360(C209,$C$3))&lt;=1800),"SI","NO"))</f>
        <v>NO</v>
      </c>
      <c r="R209" s="19">
        <f t="shared" si="37"/>
        <v>0</v>
      </c>
      <c r="S209" s="18" t="str">
        <f>+IF(OR($N209=Listas!$A$3,$N209=Listas!$A$4,$N209=Listas!$A$5,$N209=Listas!$A$6),"N/A",IF(AND((DAYS360(C209,$C$3))&gt;1800,(DAYS360(C209,$C$3))&lt;=3600),"SI","NO"))</f>
        <v>NO</v>
      </c>
      <c r="T209" s="19">
        <f t="shared" si="38"/>
        <v>0</v>
      </c>
      <c r="U209" s="18" t="str">
        <f>+IF(OR($N209=Listas!$A$3,$N209=Listas!$A$4,$N209=Listas!$A$5,$N209=Listas!$A$6),"N/A",IF((DAYS360(C209,$C$3))&gt;3600,"SI","NO"))</f>
        <v>SI</v>
      </c>
      <c r="V209" s="20">
        <f t="shared" si="39"/>
        <v>0.21132439384930549</v>
      </c>
      <c r="W209" s="21">
        <f>+IF(OR($N209=Listas!$A$3,$N209=Listas!$A$4,$N209=Listas!$A$5,$N209=Listas!$A$6),"",P209+R209+T209+V209)</f>
        <v>0.21132439384930549</v>
      </c>
      <c r="X209" s="22"/>
      <c r="Y209" s="19">
        <f t="shared" si="40"/>
        <v>0</v>
      </c>
      <c r="Z209" s="21">
        <f>+IF(OR($N209=Listas!$A$3,$N209=Listas!$A$4,$N209=Listas!$A$5,$N209=Listas!$A$6),"",Y209)</f>
        <v>0</v>
      </c>
      <c r="AA209" s="22"/>
      <c r="AB209" s="23">
        <f>+IF(OR($N209=Listas!$A$3,$N209=Listas!$A$4,$N209=Listas!$A$5,$N209=Listas!$A$6),"",IF(AND(DAYS360(C209,$C$3)&lt;=90,AA209="NO"),0,IF(AND(DAYS360(C209,$C$3)&gt;90,AA209="NO"),$AB$7,0)))</f>
        <v>0</v>
      </c>
      <c r="AC209" s="17"/>
      <c r="AD209" s="22"/>
      <c r="AE209" s="23">
        <f>+IF(OR($N209=Listas!$A$3,$N209=Listas!$A$4,$N209=Listas!$A$5,$N209=Listas!$A$6),"",IF(AND(DAYS360(C209,$C$3)&lt;=90,AD209="SI"),0,IF(AND(DAYS360(C209,$C$3)&gt;90,AD209="SI"),$AE$7,0)))</f>
        <v>0</v>
      </c>
      <c r="AF209" s="17"/>
      <c r="AG209" s="24" t="str">
        <f t="shared" si="44"/>
        <v/>
      </c>
      <c r="AH209" s="22"/>
      <c r="AI209" s="23">
        <f>+IF(OR($N209=Listas!$A$3,$N209=Listas!$A$4,$N209=Listas!$A$5,$N209=Listas!$A$6),"",IF(AND(DAYS360(C209,$C$3)&lt;=90,AH209="SI"),0,IF(AND(DAYS360(C209,$C$3)&gt;90,AH209="SI"),$AI$7,0)))</f>
        <v>0</v>
      </c>
      <c r="AJ209" s="25">
        <f>+IF(OR($N209=Listas!$A$3,$N209=Listas!$A$4,$N209=Listas!$A$5,$N209=Listas!$A$6),"",AB209+AE209+AI209)</f>
        <v>0</v>
      </c>
      <c r="AK209" s="26" t="str">
        <f t="shared" si="45"/>
        <v/>
      </c>
      <c r="AL209" s="27" t="str">
        <f t="shared" si="46"/>
        <v/>
      </c>
      <c r="AM209" s="23">
        <f>+IF(OR($N209=Listas!$A$3,$N209=Listas!$A$4,$N209=Listas!$A$5,$N209=Listas!$A$6),"",IF(AND(DAYS360(C209,$C$3)&lt;=90,AL209="SI"),0,IF(AND(DAYS360(C209,$C$3)&gt;90,AL209="SI"),$AM$7,0)))</f>
        <v>0</v>
      </c>
      <c r="AN209" s="27" t="str">
        <f t="shared" si="47"/>
        <v/>
      </c>
      <c r="AO209" s="23">
        <f>+IF(OR($N209=Listas!$A$3,$N209=Listas!$A$4,$N209=Listas!$A$5,$N209=Listas!$A$6),"",IF(AND(DAYS360(C209,$C$3)&lt;=90,AN209="SI"),0,IF(AND(DAYS360(C209,$C$3)&gt;90,AN209="SI"),$AO$7,0)))</f>
        <v>0</v>
      </c>
      <c r="AP209" s="28">
        <f>+IF(OR($N209=Listas!$A$3,$N209=Listas!$A$4,$N209=Listas!$A$5,$N209=[1]Hoja2!$A$6),"",AM209+AO209)</f>
        <v>0</v>
      </c>
      <c r="AQ209" s="22"/>
      <c r="AR209" s="23">
        <f>+IF(OR($N209=Listas!$A$3,$N209=Listas!$A$4,$N209=Listas!$A$5,$N209=Listas!$A$6),"",IF(AND(DAYS360(C209,$C$3)&lt;=90,AQ209="SI"),0,IF(AND(DAYS360(C209,$C$3)&gt;90,AQ209="SI"),$AR$7,0)))</f>
        <v>0</v>
      </c>
      <c r="AS209" s="22"/>
      <c r="AT209" s="23">
        <f>+IF(OR($N209=Listas!$A$3,$N209=Listas!$A$4,$N209=Listas!$A$5,$N209=Listas!$A$6),"",IF(AND(DAYS360(C209,$C$3)&lt;=90,AS209="SI"),0,IF(AND(DAYS360(C209,$C$3)&gt;90,AS209="SI"),$AT$7,0)))</f>
        <v>0</v>
      </c>
      <c r="AU209" s="21">
        <f>+IF(OR($N209=Listas!$A$3,$N209=Listas!$A$4,$N209=Listas!$A$5,$N209=Listas!$A$6),"",AR209+AT209)</f>
        <v>0</v>
      </c>
      <c r="AV209" s="29">
        <f>+IF(OR($N209=Listas!$A$3,$N209=Listas!$A$4,$N209=Listas!$A$5,$N209=Listas!$A$6),"",W209+Z209+AJ209+AP209+AU209)</f>
        <v>0.21132439384930549</v>
      </c>
      <c r="AW209" s="30">
        <f>+IF(OR($N209=Listas!$A$3,$N209=Listas!$A$4,$N209=Listas!$A$5,$N209=Listas!$A$6),"",K209*(1-AV209))</f>
        <v>0</v>
      </c>
      <c r="AX209" s="30">
        <f>+IF(OR($N209=Listas!$A$3,$N209=Listas!$A$4,$N209=Listas!$A$5,$N209=Listas!$A$6),"",L209*(1-AV209))</f>
        <v>0</v>
      </c>
      <c r="AY209" s="31"/>
      <c r="AZ209" s="32"/>
      <c r="BA209" s="30">
        <f>+IF(OR($N209=Listas!$A$3,$N209=Listas!$A$4,$N209=Listas!$A$5,$N209=Listas!$A$6),"",IF(AV209=0,AW209,(-PV(AY209,AZ209,,AW209,0))))</f>
        <v>0</v>
      </c>
      <c r="BB209" s="30">
        <f>+IF(OR($N209=Listas!$A$3,$N209=Listas!$A$4,$N209=Listas!$A$5,$N209=Listas!$A$6),"",IF(AV209=0,AX209,(-PV(AY209,AZ209,,AX209,0))))</f>
        <v>0</v>
      </c>
      <c r="BC209" s="33">
        <f>++IF(OR($N209=Listas!$A$3,$N209=Listas!$A$4,$N209=Listas!$A$5,$N209=Listas!$A$6),"",K209-BA209)</f>
        <v>0</v>
      </c>
      <c r="BD209" s="33">
        <f>++IF(OR($N209=Listas!$A$3,$N209=Listas!$A$4,$N209=Listas!$A$5,$N209=Listas!$A$6),"",L209-BB209)</f>
        <v>0</v>
      </c>
    </row>
    <row r="210" spans="1:56" x14ac:dyDescent="0.25">
      <c r="A210" s="13"/>
      <c r="B210" s="14"/>
      <c r="C210" s="15"/>
      <c r="D210" s="16"/>
      <c r="E210" s="16"/>
      <c r="F210" s="17"/>
      <c r="G210" s="17"/>
      <c r="H210" s="65">
        <f t="shared" si="41"/>
        <v>0</v>
      </c>
      <c r="I210" s="17"/>
      <c r="J210" s="17"/>
      <c r="K210" s="42">
        <f t="shared" si="42"/>
        <v>0</v>
      </c>
      <c r="L210" s="42">
        <f t="shared" si="42"/>
        <v>0</v>
      </c>
      <c r="M210" s="42">
        <f t="shared" si="43"/>
        <v>0</v>
      </c>
      <c r="N210" s="13"/>
      <c r="O210" s="18" t="str">
        <f>+IF(OR($N210=Listas!$A$3,$N210=Listas!$A$4,$N210=Listas!$A$5,$N210=Listas!$A$6),"N/A",IF(AND((DAYS360(C210,$C$3))&gt;90,(DAYS360(C210,$C$3))&lt;360),"SI","NO"))</f>
        <v>NO</v>
      </c>
      <c r="P210" s="19">
        <f t="shared" si="36"/>
        <v>0</v>
      </c>
      <c r="Q210" s="18" t="str">
        <f>+IF(OR($N210=Listas!$A$3,$N210=Listas!$A$4,$N210=Listas!$A$5,$N210=Listas!$A$6),"N/A",IF(AND((DAYS360(C210,$C$3))&gt;=360,(DAYS360(C210,$C$3))&lt;=1800),"SI","NO"))</f>
        <v>NO</v>
      </c>
      <c r="R210" s="19">
        <f t="shared" si="37"/>
        <v>0</v>
      </c>
      <c r="S210" s="18" t="str">
        <f>+IF(OR($N210=Listas!$A$3,$N210=Listas!$A$4,$N210=Listas!$A$5,$N210=Listas!$A$6),"N/A",IF(AND((DAYS360(C210,$C$3))&gt;1800,(DAYS360(C210,$C$3))&lt;=3600),"SI","NO"))</f>
        <v>NO</v>
      </c>
      <c r="T210" s="19">
        <f t="shared" si="38"/>
        <v>0</v>
      </c>
      <c r="U210" s="18" t="str">
        <f>+IF(OR($N210=Listas!$A$3,$N210=Listas!$A$4,$N210=Listas!$A$5,$N210=Listas!$A$6),"N/A",IF((DAYS360(C210,$C$3))&gt;3600,"SI","NO"))</f>
        <v>SI</v>
      </c>
      <c r="V210" s="20">
        <f t="shared" si="39"/>
        <v>0.21132439384930549</v>
      </c>
      <c r="W210" s="21">
        <f>+IF(OR($N210=Listas!$A$3,$N210=Listas!$A$4,$N210=Listas!$A$5,$N210=Listas!$A$6),"",P210+R210+T210+V210)</f>
        <v>0.21132439384930549</v>
      </c>
      <c r="X210" s="22"/>
      <c r="Y210" s="19">
        <f t="shared" si="40"/>
        <v>0</v>
      </c>
      <c r="Z210" s="21">
        <f>+IF(OR($N210=Listas!$A$3,$N210=Listas!$A$4,$N210=Listas!$A$5,$N210=Listas!$A$6),"",Y210)</f>
        <v>0</v>
      </c>
      <c r="AA210" s="22"/>
      <c r="AB210" s="23">
        <f>+IF(OR($N210=Listas!$A$3,$N210=Listas!$A$4,$N210=Listas!$A$5,$N210=Listas!$A$6),"",IF(AND(DAYS360(C210,$C$3)&lt;=90,AA210="NO"),0,IF(AND(DAYS360(C210,$C$3)&gt;90,AA210="NO"),$AB$7,0)))</f>
        <v>0</v>
      </c>
      <c r="AC210" s="17"/>
      <c r="AD210" s="22"/>
      <c r="AE210" s="23">
        <f>+IF(OR($N210=Listas!$A$3,$N210=Listas!$A$4,$N210=Listas!$A$5,$N210=Listas!$A$6),"",IF(AND(DAYS360(C210,$C$3)&lt;=90,AD210="SI"),0,IF(AND(DAYS360(C210,$C$3)&gt;90,AD210="SI"),$AE$7,0)))</f>
        <v>0</v>
      </c>
      <c r="AF210" s="17"/>
      <c r="AG210" s="24" t="str">
        <f t="shared" si="44"/>
        <v/>
      </c>
      <c r="AH210" s="22"/>
      <c r="AI210" s="23">
        <f>+IF(OR($N210=Listas!$A$3,$N210=Listas!$A$4,$N210=Listas!$A$5,$N210=Listas!$A$6),"",IF(AND(DAYS360(C210,$C$3)&lt;=90,AH210="SI"),0,IF(AND(DAYS360(C210,$C$3)&gt;90,AH210="SI"),$AI$7,0)))</f>
        <v>0</v>
      </c>
      <c r="AJ210" s="25">
        <f>+IF(OR($N210=Listas!$A$3,$N210=Listas!$A$4,$N210=Listas!$A$5,$N210=Listas!$A$6),"",AB210+AE210+AI210)</f>
        <v>0</v>
      </c>
      <c r="AK210" s="26" t="str">
        <f t="shared" si="45"/>
        <v/>
      </c>
      <c r="AL210" s="27" t="str">
        <f t="shared" si="46"/>
        <v/>
      </c>
      <c r="AM210" s="23">
        <f>+IF(OR($N210=Listas!$A$3,$N210=Listas!$A$4,$N210=Listas!$A$5,$N210=Listas!$A$6),"",IF(AND(DAYS360(C210,$C$3)&lt;=90,AL210="SI"),0,IF(AND(DAYS360(C210,$C$3)&gt;90,AL210="SI"),$AM$7,0)))</f>
        <v>0</v>
      </c>
      <c r="AN210" s="27" t="str">
        <f t="shared" si="47"/>
        <v/>
      </c>
      <c r="AO210" s="23">
        <f>+IF(OR($N210=Listas!$A$3,$N210=Listas!$A$4,$N210=Listas!$A$5,$N210=Listas!$A$6),"",IF(AND(DAYS360(C210,$C$3)&lt;=90,AN210="SI"),0,IF(AND(DAYS360(C210,$C$3)&gt;90,AN210="SI"),$AO$7,0)))</f>
        <v>0</v>
      </c>
      <c r="AP210" s="28">
        <f>+IF(OR($N210=Listas!$A$3,$N210=Listas!$A$4,$N210=Listas!$A$5,$N210=[1]Hoja2!$A$6),"",AM210+AO210)</f>
        <v>0</v>
      </c>
      <c r="AQ210" s="22"/>
      <c r="AR210" s="23">
        <f>+IF(OR($N210=Listas!$A$3,$N210=Listas!$A$4,$N210=Listas!$A$5,$N210=Listas!$A$6),"",IF(AND(DAYS360(C210,$C$3)&lt;=90,AQ210="SI"),0,IF(AND(DAYS360(C210,$C$3)&gt;90,AQ210="SI"),$AR$7,0)))</f>
        <v>0</v>
      </c>
      <c r="AS210" s="22"/>
      <c r="AT210" s="23">
        <f>+IF(OR($N210=Listas!$A$3,$N210=Listas!$A$4,$N210=Listas!$A$5,$N210=Listas!$A$6),"",IF(AND(DAYS360(C210,$C$3)&lt;=90,AS210="SI"),0,IF(AND(DAYS360(C210,$C$3)&gt;90,AS210="SI"),$AT$7,0)))</f>
        <v>0</v>
      </c>
      <c r="AU210" s="21">
        <f>+IF(OR($N210=Listas!$A$3,$N210=Listas!$A$4,$N210=Listas!$A$5,$N210=Listas!$A$6),"",AR210+AT210)</f>
        <v>0</v>
      </c>
      <c r="AV210" s="29">
        <f>+IF(OR($N210=Listas!$A$3,$N210=Listas!$A$4,$N210=Listas!$A$5,$N210=Listas!$A$6),"",W210+Z210+AJ210+AP210+AU210)</f>
        <v>0.21132439384930549</v>
      </c>
      <c r="AW210" s="30">
        <f>+IF(OR($N210=Listas!$A$3,$N210=Listas!$A$4,$N210=Listas!$A$5,$N210=Listas!$A$6),"",K210*(1-AV210))</f>
        <v>0</v>
      </c>
      <c r="AX210" s="30">
        <f>+IF(OR($N210=Listas!$A$3,$N210=Listas!$A$4,$N210=Listas!$A$5,$N210=Listas!$A$6),"",L210*(1-AV210))</f>
        <v>0</v>
      </c>
      <c r="AY210" s="31"/>
      <c r="AZ210" s="32"/>
      <c r="BA210" s="30">
        <f>+IF(OR($N210=Listas!$A$3,$N210=Listas!$A$4,$N210=Listas!$A$5,$N210=Listas!$A$6),"",IF(AV210=0,AW210,(-PV(AY210,AZ210,,AW210,0))))</f>
        <v>0</v>
      </c>
      <c r="BB210" s="30">
        <f>+IF(OR($N210=Listas!$A$3,$N210=Listas!$A$4,$N210=Listas!$A$5,$N210=Listas!$A$6),"",IF(AV210=0,AX210,(-PV(AY210,AZ210,,AX210,0))))</f>
        <v>0</v>
      </c>
      <c r="BC210" s="33">
        <f>++IF(OR($N210=Listas!$A$3,$N210=Listas!$A$4,$N210=Listas!$A$5,$N210=Listas!$A$6),"",K210-BA210)</f>
        <v>0</v>
      </c>
      <c r="BD210" s="33">
        <f>++IF(OR($N210=Listas!$A$3,$N210=Listas!$A$4,$N210=Listas!$A$5,$N210=Listas!$A$6),"",L210-BB210)</f>
        <v>0</v>
      </c>
    </row>
    <row r="211" spans="1:56" x14ac:dyDescent="0.25">
      <c r="A211" s="13"/>
      <c r="B211" s="14"/>
      <c r="C211" s="15"/>
      <c r="D211" s="16"/>
      <c r="E211" s="16"/>
      <c r="F211" s="17"/>
      <c r="G211" s="17"/>
      <c r="H211" s="65">
        <f t="shared" si="41"/>
        <v>0</v>
      </c>
      <c r="I211" s="17"/>
      <c r="J211" s="17"/>
      <c r="K211" s="42">
        <f t="shared" si="42"/>
        <v>0</v>
      </c>
      <c r="L211" s="42">
        <f t="shared" si="42"/>
        <v>0</v>
      </c>
      <c r="M211" s="42">
        <f t="shared" si="43"/>
        <v>0</v>
      </c>
      <c r="N211" s="13"/>
      <c r="O211" s="18" t="str">
        <f>+IF(OR($N211=Listas!$A$3,$N211=Listas!$A$4,$N211=Listas!$A$5,$N211=Listas!$A$6),"N/A",IF(AND((DAYS360(C211,$C$3))&gt;90,(DAYS360(C211,$C$3))&lt;360),"SI","NO"))</f>
        <v>NO</v>
      </c>
      <c r="P211" s="19">
        <f t="shared" si="36"/>
        <v>0</v>
      </c>
      <c r="Q211" s="18" t="str">
        <f>+IF(OR($N211=Listas!$A$3,$N211=Listas!$A$4,$N211=Listas!$A$5,$N211=Listas!$A$6),"N/A",IF(AND((DAYS360(C211,$C$3))&gt;=360,(DAYS360(C211,$C$3))&lt;=1800),"SI","NO"))</f>
        <v>NO</v>
      </c>
      <c r="R211" s="19">
        <f t="shared" si="37"/>
        <v>0</v>
      </c>
      <c r="S211" s="18" t="str">
        <f>+IF(OR($N211=Listas!$A$3,$N211=Listas!$A$4,$N211=Listas!$A$5,$N211=Listas!$A$6),"N/A",IF(AND((DAYS360(C211,$C$3))&gt;1800,(DAYS360(C211,$C$3))&lt;=3600),"SI","NO"))</f>
        <v>NO</v>
      </c>
      <c r="T211" s="19">
        <f t="shared" si="38"/>
        <v>0</v>
      </c>
      <c r="U211" s="18" t="str">
        <f>+IF(OR($N211=Listas!$A$3,$N211=Listas!$A$4,$N211=Listas!$A$5,$N211=Listas!$A$6),"N/A",IF((DAYS360(C211,$C$3))&gt;3600,"SI","NO"))</f>
        <v>SI</v>
      </c>
      <c r="V211" s="20">
        <f t="shared" si="39"/>
        <v>0.21132439384930549</v>
      </c>
      <c r="W211" s="21">
        <f>+IF(OR($N211=Listas!$A$3,$N211=Listas!$A$4,$N211=Listas!$A$5,$N211=Listas!$A$6),"",P211+R211+T211+V211)</f>
        <v>0.21132439384930549</v>
      </c>
      <c r="X211" s="22"/>
      <c r="Y211" s="19">
        <f t="shared" si="40"/>
        <v>0</v>
      </c>
      <c r="Z211" s="21">
        <f>+IF(OR($N211=Listas!$A$3,$N211=Listas!$A$4,$N211=Listas!$A$5,$N211=Listas!$A$6),"",Y211)</f>
        <v>0</v>
      </c>
      <c r="AA211" s="22"/>
      <c r="AB211" s="23">
        <f>+IF(OR($N211=Listas!$A$3,$N211=Listas!$A$4,$N211=Listas!$A$5,$N211=Listas!$A$6),"",IF(AND(DAYS360(C211,$C$3)&lt;=90,AA211="NO"),0,IF(AND(DAYS360(C211,$C$3)&gt;90,AA211="NO"),$AB$7,0)))</f>
        <v>0</v>
      </c>
      <c r="AC211" s="17"/>
      <c r="AD211" s="22"/>
      <c r="AE211" s="23">
        <f>+IF(OR($N211=Listas!$A$3,$N211=Listas!$A$4,$N211=Listas!$A$5,$N211=Listas!$A$6),"",IF(AND(DAYS360(C211,$C$3)&lt;=90,AD211="SI"),0,IF(AND(DAYS360(C211,$C$3)&gt;90,AD211="SI"),$AE$7,0)))</f>
        <v>0</v>
      </c>
      <c r="AF211" s="17"/>
      <c r="AG211" s="24" t="str">
        <f t="shared" si="44"/>
        <v/>
      </c>
      <c r="AH211" s="22"/>
      <c r="AI211" s="23">
        <f>+IF(OR($N211=Listas!$A$3,$N211=Listas!$A$4,$N211=Listas!$A$5,$N211=Listas!$A$6),"",IF(AND(DAYS360(C211,$C$3)&lt;=90,AH211="SI"),0,IF(AND(DAYS360(C211,$C$3)&gt;90,AH211="SI"),$AI$7,0)))</f>
        <v>0</v>
      </c>
      <c r="AJ211" s="25">
        <f>+IF(OR($N211=Listas!$A$3,$N211=Listas!$A$4,$N211=Listas!$A$5,$N211=Listas!$A$6),"",AB211+AE211+AI211)</f>
        <v>0</v>
      </c>
      <c r="AK211" s="26" t="str">
        <f t="shared" si="45"/>
        <v/>
      </c>
      <c r="AL211" s="27" t="str">
        <f t="shared" si="46"/>
        <v/>
      </c>
      <c r="AM211" s="23">
        <f>+IF(OR($N211=Listas!$A$3,$N211=Listas!$A$4,$N211=Listas!$A$5,$N211=Listas!$A$6),"",IF(AND(DAYS360(C211,$C$3)&lt;=90,AL211="SI"),0,IF(AND(DAYS360(C211,$C$3)&gt;90,AL211="SI"),$AM$7,0)))</f>
        <v>0</v>
      </c>
      <c r="AN211" s="27" t="str">
        <f t="shared" si="47"/>
        <v/>
      </c>
      <c r="AO211" s="23">
        <f>+IF(OR($N211=Listas!$A$3,$N211=Listas!$A$4,$N211=Listas!$A$5,$N211=Listas!$A$6),"",IF(AND(DAYS360(C211,$C$3)&lt;=90,AN211="SI"),0,IF(AND(DAYS360(C211,$C$3)&gt;90,AN211="SI"),$AO$7,0)))</f>
        <v>0</v>
      </c>
      <c r="AP211" s="28">
        <f>+IF(OR($N211=Listas!$A$3,$N211=Listas!$A$4,$N211=Listas!$A$5,$N211=[1]Hoja2!$A$6),"",AM211+AO211)</f>
        <v>0</v>
      </c>
      <c r="AQ211" s="22"/>
      <c r="AR211" s="23">
        <f>+IF(OR($N211=Listas!$A$3,$N211=Listas!$A$4,$N211=Listas!$A$5,$N211=Listas!$A$6),"",IF(AND(DAYS360(C211,$C$3)&lt;=90,AQ211="SI"),0,IF(AND(DAYS360(C211,$C$3)&gt;90,AQ211="SI"),$AR$7,0)))</f>
        <v>0</v>
      </c>
      <c r="AS211" s="22"/>
      <c r="AT211" s="23">
        <f>+IF(OR($N211=Listas!$A$3,$N211=Listas!$A$4,$N211=Listas!$A$5,$N211=Listas!$A$6),"",IF(AND(DAYS360(C211,$C$3)&lt;=90,AS211="SI"),0,IF(AND(DAYS360(C211,$C$3)&gt;90,AS211="SI"),$AT$7,0)))</f>
        <v>0</v>
      </c>
      <c r="AU211" s="21">
        <f>+IF(OR($N211=Listas!$A$3,$N211=Listas!$A$4,$N211=Listas!$A$5,$N211=Listas!$A$6),"",AR211+AT211)</f>
        <v>0</v>
      </c>
      <c r="AV211" s="29">
        <f>+IF(OR($N211=Listas!$A$3,$N211=Listas!$A$4,$N211=Listas!$A$5,$N211=Listas!$A$6),"",W211+Z211+AJ211+AP211+AU211)</f>
        <v>0.21132439384930549</v>
      </c>
      <c r="AW211" s="30">
        <f>+IF(OR($N211=Listas!$A$3,$N211=Listas!$A$4,$N211=Listas!$A$5,$N211=Listas!$A$6),"",K211*(1-AV211))</f>
        <v>0</v>
      </c>
      <c r="AX211" s="30">
        <f>+IF(OR($N211=Listas!$A$3,$N211=Listas!$A$4,$N211=Listas!$A$5,$N211=Listas!$A$6),"",L211*(1-AV211))</f>
        <v>0</v>
      </c>
      <c r="AY211" s="31"/>
      <c r="AZ211" s="32"/>
      <c r="BA211" s="30">
        <f>+IF(OR($N211=Listas!$A$3,$N211=Listas!$A$4,$N211=Listas!$A$5,$N211=Listas!$A$6),"",IF(AV211=0,AW211,(-PV(AY211,AZ211,,AW211,0))))</f>
        <v>0</v>
      </c>
      <c r="BB211" s="30">
        <f>+IF(OR($N211=Listas!$A$3,$N211=Listas!$A$4,$N211=Listas!$A$5,$N211=Listas!$A$6),"",IF(AV211=0,AX211,(-PV(AY211,AZ211,,AX211,0))))</f>
        <v>0</v>
      </c>
      <c r="BC211" s="33">
        <f>++IF(OR($N211=Listas!$A$3,$N211=Listas!$A$4,$N211=Listas!$A$5,$N211=Listas!$A$6),"",K211-BA211)</f>
        <v>0</v>
      </c>
      <c r="BD211" s="33">
        <f>++IF(OR($N211=Listas!$A$3,$N211=Listas!$A$4,$N211=Listas!$A$5,$N211=Listas!$A$6),"",L211-BB211)</f>
        <v>0</v>
      </c>
    </row>
    <row r="212" spans="1:56" x14ac:dyDescent="0.25">
      <c r="A212" s="13"/>
      <c r="B212" s="14"/>
      <c r="C212" s="15"/>
      <c r="D212" s="16"/>
      <c r="E212" s="16"/>
      <c r="F212" s="17"/>
      <c r="G212" s="17"/>
      <c r="H212" s="65">
        <f t="shared" si="41"/>
        <v>0</v>
      </c>
      <c r="I212" s="17"/>
      <c r="J212" s="17"/>
      <c r="K212" s="42">
        <f t="shared" si="42"/>
        <v>0</v>
      </c>
      <c r="L212" s="42">
        <f t="shared" si="42"/>
        <v>0</v>
      </c>
      <c r="M212" s="42">
        <f t="shared" si="43"/>
        <v>0</v>
      </c>
      <c r="N212" s="13"/>
      <c r="O212" s="18" t="str">
        <f>+IF(OR($N212=Listas!$A$3,$N212=Listas!$A$4,$N212=Listas!$A$5,$N212=Listas!$A$6),"N/A",IF(AND((DAYS360(C212,$C$3))&gt;90,(DAYS360(C212,$C$3))&lt;360),"SI","NO"))</f>
        <v>NO</v>
      </c>
      <c r="P212" s="19">
        <f t="shared" si="36"/>
        <v>0</v>
      </c>
      <c r="Q212" s="18" t="str">
        <f>+IF(OR($N212=Listas!$A$3,$N212=Listas!$A$4,$N212=Listas!$A$5,$N212=Listas!$A$6),"N/A",IF(AND((DAYS360(C212,$C$3))&gt;=360,(DAYS360(C212,$C$3))&lt;=1800),"SI","NO"))</f>
        <v>NO</v>
      </c>
      <c r="R212" s="19">
        <f t="shared" si="37"/>
        <v>0</v>
      </c>
      <c r="S212" s="18" t="str">
        <f>+IF(OR($N212=Listas!$A$3,$N212=Listas!$A$4,$N212=Listas!$A$5,$N212=Listas!$A$6),"N/A",IF(AND((DAYS360(C212,$C$3))&gt;1800,(DAYS360(C212,$C$3))&lt;=3600),"SI","NO"))</f>
        <v>NO</v>
      </c>
      <c r="T212" s="19">
        <f t="shared" si="38"/>
        <v>0</v>
      </c>
      <c r="U212" s="18" t="str">
        <f>+IF(OR($N212=Listas!$A$3,$N212=Listas!$A$4,$N212=Listas!$A$5,$N212=Listas!$A$6),"N/A",IF((DAYS360(C212,$C$3))&gt;3600,"SI","NO"))</f>
        <v>SI</v>
      </c>
      <c r="V212" s="20">
        <f t="shared" si="39"/>
        <v>0.21132439384930549</v>
      </c>
      <c r="W212" s="21">
        <f>+IF(OR($N212=Listas!$A$3,$N212=Listas!$A$4,$N212=Listas!$A$5,$N212=Listas!$A$6),"",P212+R212+T212+V212)</f>
        <v>0.21132439384930549</v>
      </c>
      <c r="X212" s="22"/>
      <c r="Y212" s="19">
        <f t="shared" si="40"/>
        <v>0</v>
      </c>
      <c r="Z212" s="21">
        <f>+IF(OR($N212=Listas!$A$3,$N212=Listas!$A$4,$N212=Listas!$A$5,$N212=Listas!$A$6),"",Y212)</f>
        <v>0</v>
      </c>
      <c r="AA212" s="22"/>
      <c r="AB212" s="23">
        <f>+IF(OR($N212=Listas!$A$3,$N212=Listas!$A$4,$N212=Listas!$A$5,$N212=Listas!$A$6),"",IF(AND(DAYS360(C212,$C$3)&lt;=90,AA212="NO"),0,IF(AND(DAYS360(C212,$C$3)&gt;90,AA212="NO"),$AB$7,0)))</f>
        <v>0</v>
      </c>
      <c r="AC212" s="17"/>
      <c r="AD212" s="22"/>
      <c r="AE212" s="23">
        <f>+IF(OR($N212=Listas!$A$3,$N212=Listas!$A$4,$N212=Listas!$A$5,$N212=Listas!$A$6),"",IF(AND(DAYS360(C212,$C$3)&lt;=90,AD212="SI"),0,IF(AND(DAYS360(C212,$C$3)&gt;90,AD212="SI"),$AE$7,0)))</f>
        <v>0</v>
      </c>
      <c r="AF212" s="17"/>
      <c r="AG212" s="24" t="str">
        <f t="shared" si="44"/>
        <v/>
      </c>
      <c r="AH212" s="22"/>
      <c r="AI212" s="23">
        <f>+IF(OR($N212=Listas!$A$3,$N212=Listas!$A$4,$N212=Listas!$A$5,$N212=Listas!$A$6),"",IF(AND(DAYS360(C212,$C$3)&lt;=90,AH212="SI"),0,IF(AND(DAYS360(C212,$C$3)&gt;90,AH212="SI"),$AI$7,0)))</f>
        <v>0</v>
      </c>
      <c r="AJ212" s="25">
        <f>+IF(OR($N212=Listas!$A$3,$N212=Listas!$A$4,$N212=Listas!$A$5,$N212=Listas!$A$6),"",AB212+AE212+AI212)</f>
        <v>0</v>
      </c>
      <c r="AK212" s="26" t="str">
        <f t="shared" si="45"/>
        <v/>
      </c>
      <c r="AL212" s="27" t="str">
        <f t="shared" si="46"/>
        <v/>
      </c>
      <c r="AM212" s="23">
        <f>+IF(OR($N212=Listas!$A$3,$N212=Listas!$A$4,$N212=Listas!$A$5,$N212=Listas!$A$6),"",IF(AND(DAYS360(C212,$C$3)&lt;=90,AL212="SI"),0,IF(AND(DAYS360(C212,$C$3)&gt;90,AL212="SI"),$AM$7,0)))</f>
        <v>0</v>
      </c>
      <c r="AN212" s="27" t="str">
        <f t="shared" si="47"/>
        <v/>
      </c>
      <c r="AO212" s="23">
        <f>+IF(OR($N212=Listas!$A$3,$N212=Listas!$A$4,$N212=Listas!$A$5,$N212=Listas!$A$6),"",IF(AND(DAYS360(C212,$C$3)&lt;=90,AN212="SI"),0,IF(AND(DAYS360(C212,$C$3)&gt;90,AN212="SI"),$AO$7,0)))</f>
        <v>0</v>
      </c>
      <c r="AP212" s="28">
        <f>+IF(OR($N212=Listas!$A$3,$N212=Listas!$A$4,$N212=Listas!$A$5,$N212=[1]Hoja2!$A$6),"",AM212+AO212)</f>
        <v>0</v>
      </c>
      <c r="AQ212" s="22"/>
      <c r="AR212" s="23">
        <f>+IF(OR($N212=Listas!$A$3,$N212=Listas!$A$4,$N212=Listas!$A$5,$N212=Listas!$A$6),"",IF(AND(DAYS360(C212,$C$3)&lt;=90,AQ212="SI"),0,IF(AND(DAYS360(C212,$C$3)&gt;90,AQ212="SI"),$AR$7,0)))</f>
        <v>0</v>
      </c>
      <c r="AS212" s="22"/>
      <c r="AT212" s="23">
        <f>+IF(OR($N212=Listas!$A$3,$N212=Listas!$A$4,$N212=Listas!$A$5,$N212=Listas!$A$6),"",IF(AND(DAYS360(C212,$C$3)&lt;=90,AS212="SI"),0,IF(AND(DAYS360(C212,$C$3)&gt;90,AS212="SI"),$AT$7,0)))</f>
        <v>0</v>
      </c>
      <c r="AU212" s="21">
        <f>+IF(OR($N212=Listas!$A$3,$N212=Listas!$A$4,$N212=Listas!$A$5,$N212=Listas!$A$6),"",AR212+AT212)</f>
        <v>0</v>
      </c>
      <c r="AV212" s="29">
        <f>+IF(OR($N212=Listas!$A$3,$N212=Listas!$A$4,$N212=Listas!$A$5,$N212=Listas!$A$6),"",W212+Z212+AJ212+AP212+AU212)</f>
        <v>0.21132439384930549</v>
      </c>
      <c r="AW212" s="30">
        <f>+IF(OR($N212=Listas!$A$3,$N212=Listas!$A$4,$N212=Listas!$A$5,$N212=Listas!$A$6),"",K212*(1-AV212))</f>
        <v>0</v>
      </c>
      <c r="AX212" s="30">
        <f>+IF(OR($N212=Listas!$A$3,$N212=Listas!$A$4,$N212=Listas!$A$5,$N212=Listas!$A$6),"",L212*(1-AV212))</f>
        <v>0</v>
      </c>
      <c r="AY212" s="31"/>
      <c r="AZ212" s="32"/>
      <c r="BA212" s="30">
        <f>+IF(OR($N212=Listas!$A$3,$N212=Listas!$A$4,$N212=Listas!$A$5,$N212=Listas!$A$6),"",IF(AV212=0,AW212,(-PV(AY212,AZ212,,AW212,0))))</f>
        <v>0</v>
      </c>
      <c r="BB212" s="30">
        <f>+IF(OR($N212=Listas!$A$3,$N212=Listas!$A$4,$N212=Listas!$A$5,$N212=Listas!$A$6),"",IF(AV212=0,AX212,(-PV(AY212,AZ212,,AX212,0))))</f>
        <v>0</v>
      </c>
      <c r="BC212" s="33">
        <f>++IF(OR($N212=Listas!$A$3,$N212=Listas!$A$4,$N212=Listas!$A$5,$N212=Listas!$A$6),"",K212-BA212)</f>
        <v>0</v>
      </c>
      <c r="BD212" s="33">
        <f>++IF(OR($N212=Listas!$A$3,$N212=Listas!$A$4,$N212=Listas!$A$5,$N212=Listas!$A$6),"",L212-BB212)</f>
        <v>0</v>
      </c>
    </row>
    <row r="213" spans="1:56" x14ac:dyDescent="0.25">
      <c r="A213" s="13"/>
      <c r="B213" s="14"/>
      <c r="C213" s="15"/>
      <c r="D213" s="16"/>
      <c r="E213" s="16"/>
      <c r="F213" s="17"/>
      <c r="G213" s="17"/>
      <c r="H213" s="65">
        <f t="shared" si="41"/>
        <v>0</v>
      </c>
      <c r="I213" s="17"/>
      <c r="J213" s="17"/>
      <c r="K213" s="42">
        <f t="shared" si="42"/>
        <v>0</v>
      </c>
      <c r="L213" s="42">
        <f t="shared" si="42"/>
        <v>0</v>
      </c>
      <c r="M213" s="42">
        <f t="shared" si="43"/>
        <v>0</v>
      </c>
      <c r="N213" s="13"/>
      <c r="O213" s="18" t="str">
        <f>+IF(OR($N213=Listas!$A$3,$N213=Listas!$A$4,$N213=Listas!$A$5,$N213=Listas!$A$6),"N/A",IF(AND((DAYS360(C213,$C$3))&gt;90,(DAYS360(C213,$C$3))&lt;360),"SI","NO"))</f>
        <v>NO</v>
      </c>
      <c r="P213" s="19">
        <f t="shared" si="36"/>
        <v>0</v>
      </c>
      <c r="Q213" s="18" t="str">
        <f>+IF(OR($N213=Listas!$A$3,$N213=Listas!$A$4,$N213=Listas!$A$5,$N213=Listas!$A$6),"N/A",IF(AND((DAYS360(C213,$C$3))&gt;=360,(DAYS360(C213,$C$3))&lt;=1800),"SI","NO"))</f>
        <v>NO</v>
      </c>
      <c r="R213" s="19">
        <f t="shared" si="37"/>
        <v>0</v>
      </c>
      <c r="S213" s="18" t="str">
        <f>+IF(OR($N213=Listas!$A$3,$N213=Listas!$A$4,$N213=Listas!$A$5,$N213=Listas!$A$6),"N/A",IF(AND((DAYS360(C213,$C$3))&gt;1800,(DAYS360(C213,$C$3))&lt;=3600),"SI","NO"))</f>
        <v>NO</v>
      </c>
      <c r="T213" s="19">
        <f t="shared" si="38"/>
        <v>0</v>
      </c>
      <c r="U213" s="18" t="str">
        <f>+IF(OR($N213=Listas!$A$3,$N213=Listas!$A$4,$N213=Listas!$A$5,$N213=Listas!$A$6),"N/A",IF((DAYS360(C213,$C$3))&gt;3600,"SI","NO"))</f>
        <v>SI</v>
      </c>
      <c r="V213" s="20">
        <f t="shared" si="39"/>
        <v>0.21132439384930549</v>
      </c>
      <c r="W213" s="21">
        <f>+IF(OR($N213=Listas!$A$3,$N213=Listas!$A$4,$N213=Listas!$A$5,$N213=Listas!$A$6),"",P213+R213+T213+V213)</f>
        <v>0.21132439384930549</v>
      </c>
      <c r="X213" s="22"/>
      <c r="Y213" s="19">
        <f t="shared" si="40"/>
        <v>0</v>
      </c>
      <c r="Z213" s="21">
        <f>+IF(OR($N213=Listas!$A$3,$N213=Listas!$A$4,$N213=Listas!$A$5,$N213=Listas!$A$6),"",Y213)</f>
        <v>0</v>
      </c>
      <c r="AA213" s="22"/>
      <c r="AB213" s="23">
        <f>+IF(OR($N213=Listas!$A$3,$N213=Listas!$A$4,$N213=Listas!$A$5,$N213=Listas!$A$6),"",IF(AND(DAYS360(C213,$C$3)&lt;=90,AA213="NO"),0,IF(AND(DAYS360(C213,$C$3)&gt;90,AA213="NO"),$AB$7,0)))</f>
        <v>0</v>
      </c>
      <c r="AC213" s="17"/>
      <c r="AD213" s="22"/>
      <c r="AE213" s="23">
        <f>+IF(OR($N213=Listas!$A$3,$N213=Listas!$A$4,$N213=Listas!$A$5,$N213=Listas!$A$6),"",IF(AND(DAYS360(C213,$C$3)&lt;=90,AD213="SI"),0,IF(AND(DAYS360(C213,$C$3)&gt;90,AD213="SI"),$AE$7,0)))</f>
        <v>0</v>
      </c>
      <c r="AF213" s="17"/>
      <c r="AG213" s="24" t="str">
        <f t="shared" si="44"/>
        <v/>
      </c>
      <c r="AH213" s="22"/>
      <c r="AI213" s="23">
        <f>+IF(OR($N213=Listas!$A$3,$N213=Listas!$A$4,$N213=Listas!$A$5,$N213=Listas!$A$6),"",IF(AND(DAYS360(C213,$C$3)&lt;=90,AH213="SI"),0,IF(AND(DAYS360(C213,$C$3)&gt;90,AH213="SI"),$AI$7,0)))</f>
        <v>0</v>
      </c>
      <c r="AJ213" s="25">
        <f>+IF(OR($N213=Listas!$A$3,$N213=Listas!$A$4,$N213=Listas!$A$5,$N213=Listas!$A$6),"",AB213+AE213+AI213)</f>
        <v>0</v>
      </c>
      <c r="AK213" s="26" t="str">
        <f t="shared" si="45"/>
        <v/>
      </c>
      <c r="AL213" s="27" t="str">
        <f t="shared" si="46"/>
        <v/>
      </c>
      <c r="AM213" s="23">
        <f>+IF(OR($N213=Listas!$A$3,$N213=Listas!$A$4,$N213=Listas!$A$5,$N213=Listas!$A$6),"",IF(AND(DAYS360(C213,$C$3)&lt;=90,AL213="SI"),0,IF(AND(DAYS360(C213,$C$3)&gt;90,AL213="SI"),$AM$7,0)))</f>
        <v>0</v>
      </c>
      <c r="AN213" s="27" t="str">
        <f t="shared" si="47"/>
        <v/>
      </c>
      <c r="AO213" s="23">
        <f>+IF(OR($N213=Listas!$A$3,$N213=Listas!$A$4,$N213=Listas!$A$5,$N213=Listas!$A$6),"",IF(AND(DAYS360(C213,$C$3)&lt;=90,AN213="SI"),0,IF(AND(DAYS360(C213,$C$3)&gt;90,AN213="SI"),$AO$7,0)))</f>
        <v>0</v>
      </c>
      <c r="AP213" s="28">
        <f>+IF(OR($N213=Listas!$A$3,$N213=Listas!$A$4,$N213=Listas!$A$5,$N213=[1]Hoja2!$A$6),"",AM213+AO213)</f>
        <v>0</v>
      </c>
      <c r="AQ213" s="22"/>
      <c r="AR213" s="23">
        <f>+IF(OR($N213=Listas!$A$3,$N213=Listas!$A$4,$N213=Listas!$A$5,$N213=Listas!$A$6),"",IF(AND(DAYS360(C213,$C$3)&lt;=90,AQ213="SI"),0,IF(AND(DAYS360(C213,$C$3)&gt;90,AQ213="SI"),$AR$7,0)))</f>
        <v>0</v>
      </c>
      <c r="AS213" s="22"/>
      <c r="AT213" s="23">
        <f>+IF(OR($N213=Listas!$A$3,$N213=Listas!$A$4,$N213=Listas!$A$5,$N213=Listas!$A$6),"",IF(AND(DAYS360(C213,$C$3)&lt;=90,AS213="SI"),0,IF(AND(DAYS360(C213,$C$3)&gt;90,AS213="SI"),$AT$7,0)))</f>
        <v>0</v>
      </c>
      <c r="AU213" s="21">
        <f>+IF(OR($N213=Listas!$A$3,$N213=Listas!$A$4,$N213=Listas!$A$5,$N213=Listas!$A$6),"",AR213+AT213)</f>
        <v>0</v>
      </c>
      <c r="AV213" s="29">
        <f>+IF(OR($N213=Listas!$A$3,$N213=Listas!$A$4,$N213=Listas!$A$5,$N213=Listas!$A$6),"",W213+Z213+AJ213+AP213+AU213)</f>
        <v>0.21132439384930549</v>
      </c>
      <c r="AW213" s="30">
        <f>+IF(OR($N213=Listas!$A$3,$N213=Listas!$A$4,$N213=Listas!$A$5,$N213=Listas!$A$6),"",K213*(1-AV213))</f>
        <v>0</v>
      </c>
      <c r="AX213" s="30">
        <f>+IF(OR($N213=Listas!$A$3,$N213=Listas!$A$4,$N213=Listas!$A$5,$N213=Listas!$A$6),"",L213*(1-AV213))</f>
        <v>0</v>
      </c>
      <c r="AY213" s="31"/>
      <c r="AZ213" s="32"/>
      <c r="BA213" s="30">
        <f>+IF(OR($N213=Listas!$A$3,$N213=Listas!$A$4,$N213=Listas!$A$5,$N213=Listas!$A$6),"",IF(AV213=0,AW213,(-PV(AY213,AZ213,,AW213,0))))</f>
        <v>0</v>
      </c>
      <c r="BB213" s="30">
        <f>+IF(OR($N213=Listas!$A$3,$N213=Listas!$A$4,$N213=Listas!$A$5,$N213=Listas!$A$6),"",IF(AV213=0,AX213,(-PV(AY213,AZ213,,AX213,0))))</f>
        <v>0</v>
      </c>
      <c r="BC213" s="33">
        <f>++IF(OR($N213=Listas!$A$3,$N213=Listas!$A$4,$N213=Listas!$A$5,$N213=Listas!$A$6),"",K213-BA213)</f>
        <v>0</v>
      </c>
      <c r="BD213" s="33">
        <f>++IF(OR($N213=Listas!$A$3,$N213=Listas!$A$4,$N213=Listas!$A$5,$N213=Listas!$A$6),"",L213-BB213)</f>
        <v>0</v>
      </c>
    </row>
    <row r="214" spans="1:56" x14ac:dyDescent="0.25">
      <c r="A214" s="13"/>
      <c r="B214" s="14"/>
      <c r="C214" s="15"/>
      <c r="D214" s="16"/>
      <c r="E214" s="16"/>
      <c r="F214" s="17"/>
      <c r="G214" s="17"/>
      <c r="H214" s="65">
        <f t="shared" si="41"/>
        <v>0</v>
      </c>
      <c r="I214" s="17"/>
      <c r="J214" s="17"/>
      <c r="K214" s="42">
        <f t="shared" si="42"/>
        <v>0</v>
      </c>
      <c r="L214" s="42">
        <f t="shared" si="42"/>
        <v>0</v>
      </c>
      <c r="M214" s="42">
        <f t="shared" si="43"/>
        <v>0</v>
      </c>
      <c r="N214" s="13"/>
      <c r="O214" s="18" t="str">
        <f>+IF(OR($N214=Listas!$A$3,$N214=Listas!$A$4,$N214=Listas!$A$5,$N214=Listas!$A$6),"N/A",IF(AND((DAYS360(C214,$C$3))&gt;90,(DAYS360(C214,$C$3))&lt;360),"SI","NO"))</f>
        <v>NO</v>
      </c>
      <c r="P214" s="19">
        <f t="shared" si="36"/>
        <v>0</v>
      </c>
      <c r="Q214" s="18" t="str">
        <f>+IF(OR($N214=Listas!$A$3,$N214=Listas!$A$4,$N214=Listas!$A$5,$N214=Listas!$A$6),"N/A",IF(AND((DAYS360(C214,$C$3))&gt;=360,(DAYS360(C214,$C$3))&lt;=1800),"SI","NO"))</f>
        <v>NO</v>
      </c>
      <c r="R214" s="19">
        <f t="shared" si="37"/>
        <v>0</v>
      </c>
      <c r="S214" s="18" t="str">
        <f>+IF(OR($N214=Listas!$A$3,$N214=Listas!$A$4,$N214=Listas!$A$5,$N214=Listas!$A$6),"N/A",IF(AND((DAYS360(C214,$C$3))&gt;1800,(DAYS360(C214,$C$3))&lt;=3600),"SI","NO"))</f>
        <v>NO</v>
      </c>
      <c r="T214" s="19">
        <f t="shared" si="38"/>
        <v>0</v>
      </c>
      <c r="U214" s="18" t="str">
        <f>+IF(OR($N214=Listas!$A$3,$N214=Listas!$A$4,$N214=Listas!$A$5,$N214=Listas!$A$6),"N/A",IF((DAYS360(C214,$C$3))&gt;3600,"SI","NO"))</f>
        <v>SI</v>
      </c>
      <c r="V214" s="20">
        <f t="shared" si="39"/>
        <v>0.21132439384930549</v>
      </c>
      <c r="W214" s="21">
        <f>+IF(OR($N214=Listas!$A$3,$N214=Listas!$A$4,$N214=Listas!$A$5,$N214=Listas!$A$6),"",P214+R214+T214+V214)</f>
        <v>0.21132439384930549</v>
      </c>
      <c r="X214" s="22"/>
      <c r="Y214" s="19">
        <f t="shared" si="40"/>
        <v>0</v>
      </c>
      <c r="Z214" s="21">
        <f>+IF(OR($N214=Listas!$A$3,$N214=Listas!$A$4,$N214=Listas!$A$5,$N214=Listas!$A$6),"",Y214)</f>
        <v>0</v>
      </c>
      <c r="AA214" s="22"/>
      <c r="AB214" s="23">
        <f>+IF(OR($N214=Listas!$A$3,$N214=Listas!$A$4,$N214=Listas!$A$5,$N214=Listas!$A$6),"",IF(AND(DAYS360(C214,$C$3)&lt;=90,AA214="NO"),0,IF(AND(DAYS360(C214,$C$3)&gt;90,AA214="NO"),$AB$7,0)))</f>
        <v>0</v>
      </c>
      <c r="AC214" s="17"/>
      <c r="AD214" s="22"/>
      <c r="AE214" s="23">
        <f>+IF(OR($N214=Listas!$A$3,$N214=Listas!$A$4,$N214=Listas!$A$5,$N214=Listas!$A$6),"",IF(AND(DAYS360(C214,$C$3)&lt;=90,AD214="SI"),0,IF(AND(DAYS360(C214,$C$3)&gt;90,AD214="SI"),$AE$7,0)))</f>
        <v>0</v>
      </c>
      <c r="AF214" s="17"/>
      <c r="AG214" s="24" t="str">
        <f t="shared" si="44"/>
        <v/>
      </c>
      <c r="AH214" s="22"/>
      <c r="AI214" s="23">
        <f>+IF(OR($N214=Listas!$A$3,$N214=Listas!$A$4,$N214=Listas!$A$5,$N214=Listas!$A$6),"",IF(AND(DAYS360(C214,$C$3)&lt;=90,AH214="SI"),0,IF(AND(DAYS360(C214,$C$3)&gt;90,AH214="SI"),$AI$7,0)))</f>
        <v>0</v>
      </c>
      <c r="AJ214" s="25">
        <f>+IF(OR($N214=Listas!$A$3,$N214=Listas!$A$4,$N214=Listas!$A$5,$N214=Listas!$A$6),"",AB214+AE214+AI214)</f>
        <v>0</v>
      </c>
      <c r="AK214" s="26" t="str">
        <f t="shared" si="45"/>
        <v/>
      </c>
      <c r="AL214" s="27" t="str">
        <f t="shared" si="46"/>
        <v/>
      </c>
      <c r="AM214" s="23">
        <f>+IF(OR($N214=Listas!$A$3,$N214=Listas!$A$4,$N214=Listas!$A$5,$N214=Listas!$A$6),"",IF(AND(DAYS360(C214,$C$3)&lt;=90,AL214="SI"),0,IF(AND(DAYS360(C214,$C$3)&gt;90,AL214="SI"),$AM$7,0)))</f>
        <v>0</v>
      </c>
      <c r="AN214" s="27" t="str">
        <f t="shared" si="47"/>
        <v/>
      </c>
      <c r="AO214" s="23">
        <f>+IF(OR($N214=Listas!$A$3,$N214=Listas!$A$4,$N214=Listas!$A$5,$N214=Listas!$A$6),"",IF(AND(DAYS360(C214,$C$3)&lt;=90,AN214="SI"),0,IF(AND(DAYS360(C214,$C$3)&gt;90,AN214="SI"),$AO$7,0)))</f>
        <v>0</v>
      </c>
      <c r="AP214" s="28">
        <f>+IF(OR($N214=Listas!$A$3,$N214=Listas!$A$4,$N214=Listas!$A$5,$N214=[1]Hoja2!$A$6),"",AM214+AO214)</f>
        <v>0</v>
      </c>
      <c r="AQ214" s="22"/>
      <c r="AR214" s="23">
        <f>+IF(OR($N214=Listas!$A$3,$N214=Listas!$A$4,$N214=Listas!$A$5,$N214=Listas!$A$6),"",IF(AND(DAYS360(C214,$C$3)&lt;=90,AQ214="SI"),0,IF(AND(DAYS360(C214,$C$3)&gt;90,AQ214="SI"),$AR$7,0)))</f>
        <v>0</v>
      </c>
      <c r="AS214" s="22"/>
      <c r="AT214" s="23">
        <f>+IF(OR($N214=Listas!$A$3,$N214=Listas!$A$4,$N214=Listas!$A$5,$N214=Listas!$A$6),"",IF(AND(DAYS360(C214,$C$3)&lt;=90,AS214="SI"),0,IF(AND(DAYS360(C214,$C$3)&gt;90,AS214="SI"),$AT$7,0)))</f>
        <v>0</v>
      </c>
      <c r="AU214" s="21">
        <f>+IF(OR($N214=Listas!$A$3,$N214=Listas!$A$4,$N214=Listas!$A$5,$N214=Listas!$A$6),"",AR214+AT214)</f>
        <v>0</v>
      </c>
      <c r="AV214" s="29">
        <f>+IF(OR($N214=Listas!$A$3,$N214=Listas!$A$4,$N214=Listas!$A$5,$N214=Listas!$A$6),"",W214+Z214+AJ214+AP214+AU214)</f>
        <v>0.21132439384930549</v>
      </c>
      <c r="AW214" s="30">
        <f>+IF(OR($N214=Listas!$A$3,$N214=Listas!$A$4,$N214=Listas!$A$5,$N214=Listas!$A$6),"",K214*(1-AV214))</f>
        <v>0</v>
      </c>
      <c r="AX214" s="30">
        <f>+IF(OR($N214=Listas!$A$3,$N214=Listas!$A$4,$N214=Listas!$A$5,$N214=Listas!$A$6),"",L214*(1-AV214))</f>
        <v>0</v>
      </c>
      <c r="AY214" s="31"/>
      <c r="AZ214" s="32"/>
      <c r="BA214" s="30">
        <f>+IF(OR($N214=Listas!$A$3,$N214=Listas!$A$4,$N214=Listas!$A$5,$N214=Listas!$A$6),"",IF(AV214=0,AW214,(-PV(AY214,AZ214,,AW214,0))))</f>
        <v>0</v>
      </c>
      <c r="BB214" s="30">
        <f>+IF(OR($N214=Listas!$A$3,$N214=Listas!$A$4,$N214=Listas!$A$5,$N214=Listas!$A$6),"",IF(AV214=0,AX214,(-PV(AY214,AZ214,,AX214,0))))</f>
        <v>0</v>
      </c>
      <c r="BC214" s="33">
        <f>++IF(OR($N214=Listas!$A$3,$N214=Listas!$A$4,$N214=Listas!$A$5,$N214=Listas!$A$6),"",K214-BA214)</f>
        <v>0</v>
      </c>
      <c r="BD214" s="33">
        <f>++IF(OR($N214=Listas!$A$3,$N214=Listas!$A$4,$N214=Listas!$A$5,$N214=Listas!$A$6),"",L214-BB214)</f>
        <v>0</v>
      </c>
    </row>
    <row r="215" spans="1:56" x14ac:dyDescent="0.25">
      <c r="A215" s="13"/>
      <c r="B215" s="14"/>
      <c r="C215" s="15"/>
      <c r="D215" s="16"/>
      <c r="E215" s="16"/>
      <c r="F215" s="17"/>
      <c r="G215" s="17"/>
      <c r="H215" s="65">
        <f t="shared" si="41"/>
        <v>0</v>
      </c>
      <c r="I215" s="17"/>
      <c r="J215" s="17"/>
      <c r="K215" s="42">
        <f t="shared" si="42"/>
        <v>0</v>
      </c>
      <c r="L215" s="42">
        <f t="shared" si="42"/>
        <v>0</v>
      </c>
      <c r="M215" s="42">
        <f t="shared" si="43"/>
        <v>0</v>
      </c>
      <c r="N215" s="13"/>
      <c r="O215" s="18" t="str">
        <f>+IF(OR($N215=Listas!$A$3,$N215=Listas!$A$4,$N215=Listas!$A$5,$N215=Listas!$A$6),"N/A",IF(AND((DAYS360(C215,$C$3))&gt;90,(DAYS360(C215,$C$3))&lt;360),"SI","NO"))</f>
        <v>NO</v>
      </c>
      <c r="P215" s="19">
        <f t="shared" si="36"/>
        <v>0</v>
      </c>
      <c r="Q215" s="18" t="str">
        <f>+IF(OR($N215=Listas!$A$3,$N215=Listas!$A$4,$N215=Listas!$A$5,$N215=Listas!$A$6),"N/A",IF(AND((DAYS360(C215,$C$3))&gt;=360,(DAYS360(C215,$C$3))&lt;=1800),"SI","NO"))</f>
        <v>NO</v>
      </c>
      <c r="R215" s="19">
        <f t="shared" si="37"/>
        <v>0</v>
      </c>
      <c r="S215" s="18" t="str">
        <f>+IF(OR($N215=Listas!$A$3,$N215=Listas!$A$4,$N215=Listas!$A$5,$N215=Listas!$A$6),"N/A",IF(AND((DAYS360(C215,$C$3))&gt;1800,(DAYS360(C215,$C$3))&lt;=3600),"SI","NO"))</f>
        <v>NO</v>
      </c>
      <c r="T215" s="19">
        <f t="shared" si="38"/>
        <v>0</v>
      </c>
      <c r="U215" s="18" t="str">
        <f>+IF(OR($N215=Listas!$A$3,$N215=Listas!$A$4,$N215=Listas!$A$5,$N215=Listas!$A$6),"N/A",IF((DAYS360(C215,$C$3))&gt;3600,"SI","NO"))</f>
        <v>SI</v>
      </c>
      <c r="V215" s="20">
        <f t="shared" si="39"/>
        <v>0.21132439384930549</v>
      </c>
      <c r="W215" s="21">
        <f>+IF(OR($N215=Listas!$A$3,$N215=Listas!$A$4,$N215=Listas!$A$5,$N215=Listas!$A$6),"",P215+R215+T215+V215)</f>
        <v>0.21132439384930549</v>
      </c>
      <c r="X215" s="22"/>
      <c r="Y215" s="19">
        <f t="shared" si="40"/>
        <v>0</v>
      </c>
      <c r="Z215" s="21">
        <f>+IF(OR($N215=Listas!$A$3,$N215=Listas!$A$4,$N215=Listas!$A$5,$N215=Listas!$A$6),"",Y215)</f>
        <v>0</v>
      </c>
      <c r="AA215" s="22"/>
      <c r="AB215" s="23">
        <f>+IF(OR($N215=Listas!$A$3,$N215=Listas!$A$4,$N215=Listas!$A$5,$N215=Listas!$A$6),"",IF(AND(DAYS360(C215,$C$3)&lt;=90,AA215="NO"),0,IF(AND(DAYS360(C215,$C$3)&gt;90,AA215="NO"),$AB$7,0)))</f>
        <v>0</v>
      </c>
      <c r="AC215" s="17"/>
      <c r="AD215" s="22"/>
      <c r="AE215" s="23">
        <f>+IF(OR($N215=Listas!$A$3,$N215=Listas!$A$4,$N215=Listas!$A$5,$N215=Listas!$A$6),"",IF(AND(DAYS360(C215,$C$3)&lt;=90,AD215="SI"),0,IF(AND(DAYS360(C215,$C$3)&gt;90,AD215="SI"),$AE$7,0)))</f>
        <v>0</v>
      </c>
      <c r="AF215" s="17"/>
      <c r="AG215" s="24" t="str">
        <f t="shared" si="44"/>
        <v/>
      </c>
      <c r="AH215" s="22"/>
      <c r="AI215" s="23">
        <f>+IF(OR($N215=Listas!$A$3,$N215=Listas!$A$4,$N215=Listas!$A$5,$N215=Listas!$A$6),"",IF(AND(DAYS360(C215,$C$3)&lt;=90,AH215="SI"),0,IF(AND(DAYS360(C215,$C$3)&gt;90,AH215="SI"),$AI$7,0)))</f>
        <v>0</v>
      </c>
      <c r="AJ215" s="25">
        <f>+IF(OR($N215=Listas!$A$3,$N215=Listas!$A$4,$N215=Listas!$A$5,$N215=Listas!$A$6),"",AB215+AE215+AI215)</f>
        <v>0</v>
      </c>
      <c r="AK215" s="26" t="str">
        <f t="shared" si="45"/>
        <v/>
      </c>
      <c r="AL215" s="27" t="str">
        <f t="shared" si="46"/>
        <v/>
      </c>
      <c r="AM215" s="23">
        <f>+IF(OR($N215=Listas!$A$3,$N215=Listas!$A$4,$N215=Listas!$A$5,$N215=Listas!$A$6),"",IF(AND(DAYS360(C215,$C$3)&lt;=90,AL215="SI"),0,IF(AND(DAYS360(C215,$C$3)&gt;90,AL215="SI"),$AM$7,0)))</f>
        <v>0</v>
      </c>
      <c r="AN215" s="27" t="str">
        <f t="shared" si="47"/>
        <v/>
      </c>
      <c r="AO215" s="23">
        <f>+IF(OR($N215=Listas!$A$3,$N215=Listas!$A$4,$N215=Listas!$A$5,$N215=Listas!$A$6),"",IF(AND(DAYS360(C215,$C$3)&lt;=90,AN215="SI"),0,IF(AND(DAYS360(C215,$C$3)&gt;90,AN215="SI"),$AO$7,0)))</f>
        <v>0</v>
      </c>
      <c r="AP215" s="28">
        <f>+IF(OR($N215=Listas!$A$3,$N215=Listas!$A$4,$N215=Listas!$A$5,$N215=[1]Hoja2!$A$6),"",AM215+AO215)</f>
        <v>0</v>
      </c>
      <c r="AQ215" s="22"/>
      <c r="AR215" s="23">
        <f>+IF(OR($N215=Listas!$A$3,$N215=Listas!$A$4,$N215=Listas!$A$5,$N215=Listas!$A$6),"",IF(AND(DAYS360(C215,$C$3)&lt;=90,AQ215="SI"),0,IF(AND(DAYS360(C215,$C$3)&gt;90,AQ215="SI"),$AR$7,0)))</f>
        <v>0</v>
      </c>
      <c r="AS215" s="22"/>
      <c r="AT215" s="23">
        <f>+IF(OR($N215=Listas!$A$3,$N215=Listas!$A$4,$N215=Listas!$A$5,$N215=Listas!$A$6),"",IF(AND(DAYS360(C215,$C$3)&lt;=90,AS215="SI"),0,IF(AND(DAYS360(C215,$C$3)&gt;90,AS215="SI"),$AT$7,0)))</f>
        <v>0</v>
      </c>
      <c r="AU215" s="21">
        <f>+IF(OR($N215=Listas!$A$3,$N215=Listas!$A$4,$N215=Listas!$A$5,$N215=Listas!$A$6),"",AR215+AT215)</f>
        <v>0</v>
      </c>
      <c r="AV215" s="29">
        <f>+IF(OR($N215=Listas!$A$3,$N215=Listas!$A$4,$N215=Listas!$A$5,$N215=Listas!$A$6),"",W215+Z215+AJ215+AP215+AU215)</f>
        <v>0.21132439384930549</v>
      </c>
      <c r="AW215" s="30">
        <f>+IF(OR($N215=Listas!$A$3,$N215=Listas!$A$4,$N215=Listas!$A$5,$N215=Listas!$A$6),"",K215*(1-AV215))</f>
        <v>0</v>
      </c>
      <c r="AX215" s="30">
        <f>+IF(OR($N215=Listas!$A$3,$N215=Listas!$A$4,$N215=Listas!$A$5,$N215=Listas!$A$6),"",L215*(1-AV215))</f>
        <v>0</v>
      </c>
      <c r="AY215" s="31"/>
      <c r="AZ215" s="32"/>
      <c r="BA215" s="30">
        <f>+IF(OR($N215=Listas!$A$3,$N215=Listas!$A$4,$N215=Listas!$A$5,$N215=Listas!$A$6),"",IF(AV215=0,AW215,(-PV(AY215,AZ215,,AW215,0))))</f>
        <v>0</v>
      </c>
      <c r="BB215" s="30">
        <f>+IF(OR($N215=Listas!$A$3,$N215=Listas!$A$4,$N215=Listas!$A$5,$N215=Listas!$A$6),"",IF(AV215=0,AX215,(-PV(AY215,AZ215,,AX215,0))))</f>
        <v>0</v>
      </c>
      <c r="BC215" s="33">
        <f>++IF(OR($N215=Listas!$A$3,$N215=Listas!$A$4,$N215=Listas!$A$5,$N215=Listas!$A$6),"",K215-BA215)</f>
        <v>0</v>
      </c>
      <c r="BD215" s="33">
        <f>++IF(OR($N215=Listas!$A$3,$N215=Listas!$A$4,$N215=Listas!$A$5,$N215=Listas!$A$6),"",L215-BB215)</f>
        <v>0</v>
      </c>
    </row>
    <row r="216" spans="1:56" x14ac:dyDescent="0.25">
      <c r="A216" s="13"/>
      <c r="B216" s="14"/>
      <c r="C216" s="15"/>
      <c r="D216" s="16"/>
      <c r="E216" s="16"/>
      <c r="F216" s="17"/>
      <c r="G216" s="17"/>
      <c r="H216" s="65">
        <f t="shared" si="41"/>
        <v>0</v>
      </c>
      <c r="I216" s="17"/>
      <c r="J216" s="17"/>
      <c r="K216" s="42">
        <f t="shared" si="42"/>
        <v>0</v>
      </c>
      <c r="L216" s="42">
        <f t="shared" si="42"/>
        <v>0</v>
      </c>
      <c r="M216" s="42">
        <f t="shared" si="43"/>
        <v>0</v>
      </c>
      <c r="N216" s="13"/>
      <c r="O216" s="18" t="str">
        <f>+IF(OR($N216=Listas!$A$3,$N216=Listas!$A$4,$N216=Listas!$A$5,$N216=Listas!$A$6),"N/A",IF(AND((DAYS360(C216,$C$3))&gt;90,(DAYS360(C216,$C$3))&lt;360),"SI","NO"))</f>
        <v>NO</v>
      </c>
      <c r="P216" s="19">
        <f t="shared" si="36"/>
        <v>0</v>
      </c>
      <c r="Q216" s="18" t="str">
        <f>+IF(OR($N216=Listas!$A$3,$N216=Listas!$A$4,$N216=Listas!$A$5,$N216=Listas!$A$6),"N/A",IF(AND((DAYS360(C216,$C$3))&gt;=360,(DAYS360(C216,$C$3))&lt;=1800),"SI","NO"))</f>
        <v>NO</v>
      </c>
      <c r="R216" s="19">
        <f t="shared" si="37"/>
        <v>0</v>
      </c>
      <c r="S216" s="18" t="str">
        <f>+IF(OR($N216=Listas!$A$3,$N216=Listas!$A$4,$N216=Listas!$A$5,$N216=Listas!$A$6),"N/A",IF(AND((DAYS360(C216,$C$3))&gt;1800,(DAYS360(C216,$C$3))&lt;=3600),"SI","NO"))</f>
        <v>NO</v>
      </c>
      <c r="T216" s="19">
        <f t="shared" si="38"/>
        <v>0</v>
      </c>
      <c r="U216" s="18" t="str">
        <f>+IF(OR($N216=Listas!$A$3,$N216=Listas!$A$4,$N216=Listas!$A$5,$N216=Listas!$A$6),"N/A",IF((DAYS360(C216,$C$3))&gt;3600,"SI","NO"))</f>
        <v>SI</v>
      </c>
      <c r="V216" s="20">
        <f t="shared" si="39"/>
        <v>0.21132439384930549</v>
      </c>
      <c r="W216" s="21">
        <f>+IF(OR($N216=Listas!$A$3,$N216=Listas!$A$4,$N216=Listas!$A$5,$N216=Listas!$A$6),"",P216+R216+T216+V216)</f>
        <v>0.21132439384930549</v>
      </c>
      <c r="X216" s="22"/>
      <c r="Y216" s="19">
        <f t="shared" si="40"/>
        <v>0</v>
      </c>
      <c r="Z216" s="21">
        <f>+IF(OR($N216=Listas!$A$3,$N216=Listas!$A$4,$N216=Listas!$A$5,$N216=Listas!$A$6),"",Y216)</f>
        <v>0</v>
      </c>
      <c r="AA216" s="22"/>
      <c r="AB216" s="23">
        <f>+IF(OR($N216=Listas!$A$3,$N216=Listas!$A$4,$N216=Listas!$A$5,$N216=Listas!$A$6),"",IF(AND(DAYS360(C216,$C$3)&lt;=90,AA216="NO"),0,IF(AND(DAYS360(C216,$C$3)&gt;90,AA216="NO"),$AB$7,0)))</f>
        <v>0</v>
      </c>
      <c r="AC216" s="17"/>
      <c r="AD216" s="22"/>
      <c r="AE216" s="23">
        <f>+IF(OR($N216=Listas!$A$3,$N216=Listas!$A$4,$N216=Listas!$A$5,$N216=Listas!$A$6),"",IF(AND(DAYS360(C216,$C$3)&lt;=90,AD216="SI"),0,IF(AND(DAYS360(C216,$C$3)&gt;90,AD216="SI"),$AE$7,0)))</f>
        <v>0</v>
      </c>
      <c r="AF216" s="17"/>
      <c r="AG216" s="24" t="str">
        <f t="shared" si="44"/>
        <v/>
      </c>
      <c r="AH216" s="22"/>
      <c r="AI216" s="23">
        <f>+IF(OR($N216=Listas!$A$3,$N216=Listas!$A$4,$N216=Listas!$A$5,$N216=Listas!$A$6),"",IF(AND(DAYS360(C216,$C$3)&lt;=90,AH216="SI"),0,IF(AND(DAYS360(C216,$C$3)&gt;90,AH216="SI"),$AI$7,0)))</f>
        <v>0</v>
      </c>
      <c r="AJ216" s="25">
        <f>+IF(OR($N216=Listas!$A$3,$N216=Listas!$A$4,$N216=Listas!$A$5,$N216=Listas!$A$6),"",AB216+AE216+AI216)</f>
        <v>0</v>
      </c>
      <c r="AK216" s="26" t="str">
        <f t="shared" si="45"/>
        <v/>
      </c>
      <c r="AL216" s="27" t="str">
        <f t="shared" si="46"/>
        <v/>
      </c>
      <c r="AM216" s="23">
        <f>+IF(OR($N216=Listas!$A$3,$N216=Listas!$A$4,$N216=Listas!$A$5,$N216=Listas!$A$6),"",IF(AND(DAYS360(C216,$C$3)&lt;=90,AL216="SI"),0,IF(AND(DAYS360(C216,$C$3)&gt;90,AL216="SI"),$AM$7,0)))</f>
        <v>0</v>
      </c>
      <c r="AN216" s="27" t="str">
        <f t="shared" si="47"/>
        <v/>
      </c>
      <c r="AO216" s="23">
        <f>+IF(OR($N216=Listas!$A$3,$N216=Listas!$A$4,$N216=Listas!$A$5,$N216=Listas!$A$6),"",IF(AND(DAYS360(C216,$C$3)&lt;=90,AN216="SI"),0,IF(AND(DAYS360(C216,$C$3)&gt;90,AN216="SI"),$AO$7,0)))</f>
        <v>0</v>
      </c>
      <c r="AP216" s="28">
        <f>+IF(OR($N216=Listas!$A$3,$N216=Listas!$A$4,$N216=Listas!$A$5,$N216=[1]Hoja2!$A$6),"",AM216+AO216)</f>
        <v>0</v>
      </c>
      <c r="AQ216" s="22"/>
      <c r="AR216" s="23">
        <f>+IF(OR($N216=Listas!$A$3,$N216=Listas!$A$4,$N216=Listas!$A$5,$N216=Listas!$A$6),"",IF(AND(DAYS360(C216,$C$3)&lt;=90,AQ216="SI"),0,IF(AND(DAYS360(C216,$C$3)&gt;90,AQ216="SI"),$AR$7,0)))</f>
        <v>0</v>
      </c>
      <c r="AS216" s="22"/>
      <c r="AT216" s="23">
        <f>+IF(OR($N216=Listas!$A$3,$N216=Listas!$A$4,$N216=Listas!$A$5,$N216=Listas!$A$6),"",IF(AND(DAYS360(C216,$C$3)&lt;=90,AS216="SI"),0,IF(AND(DAYS360(C216,$C$3)&gt;90,AS216="SI"),$AT$7,0)))</f>
        <v>0</v>
      </c>
      <c r="AU216" s="21">
        <f>+IF(OR($N216=Listas!$A$3,$N216=Listas!$A$4,$N216=Listas!$A$5,$N216=Listas!$A$6),"",AR216+AT216)</f>
        <v>0</v>
      </c>
      <c r="AV216" s="29">
        <f>+IF(OR($N216=Listas!$A$3,$N216=Listas!$A$4,$N216=Listas!$A$5,$N216=Listas!$A$6),"",W216+Z216+AJ216+AP216+AU216)</f>
        <v>0.21132439384930549</v>
      </c>
      <c r="AW216" s="30">
        <f>+IF(OR($N216=Listas!$A$3,$N216=Listas!$A$4,$N216=Listas!$A$5,$N216=Listas!$A$6),"",K216*(1-AV216))</f>
        <v>0</v>
      </c>
      <c r="AX216" s="30">
        <f>+IF(OR($N216=Listas!$A$3,$N216=Listas!$A$4,$N216=Listas!$A$5,$N216=Listas!$A$6),"",L216*(1-AV216))</f>
        <v>0</v>
      </c>
      <c r="AY216" s="31"/>
      <c r="AZ216" s="32"/>
      <c r="BA216" s="30">
        <f>+IF(OR($N216=Listas!$A$3,$N216=Listas!$A$4,$N216=Listas!$A$5,$N216=Listas!$A$6),"",IF(AV216=0,AW216,(-PV(AY216,AZ216,,AW216,0))))</f>
        <v>0</v>
      </c>
      <c r="BB216" s="30">
        <f>+IF(OR($N216=Listas!$A$3,$N216=Listas!$A$4,$N216=Listas!$A$5,$N216=Listas!$A$6),"",IF(AV216=0,AX216,(-PV(AY216,AZ216,,AX216,0))))</f>
        <v>0</v>
      </c>
      <c r="BC216" s="33">
        <f>++IF(OR($N216=Listas!$A$3,$N216=Listas!$A$4,$N216=Listas!$A$5,$N216=Listas!$A$6),"",K216-BA216)</f>
        <v>0</v>
      </c>
      <c r="BD216" s="33">
        <f>++IF(OR($N216=Listas!$A$3,$N216=Listas!$A$4,$N216=Listas!$A$5,$N216=Listas!$A$6),"",L216-BB216)</f>
        <v>0</v>
      </c>
    </row>
    <row r="217" spans="1:56" x14ac:dyDescent="0.25">
      <c r="A217" s="13"/>
      <c r="B217" s="14"/>
      <c r="C217" s="15"/>
      <c r="D217" s="16"/>
      <c r="E217" s="16"/>
      <c r="F217" s="17"/>
      <c r="G217" s="17"/>
      <c r="H217" s="65">
        <f t="shared" si="41"/>
        <v>0</v>
      </c>
      <c r="I217" s="17"/>
      <c r="J217" s="17"/>
      <c r="K217" s="42">
        <f t="shared" si="42"/>
        <v>0</v>
      </c>
      <c r="L217" s="42">
        <f t="shared" si="42"/>
        <v>0</v>
      </c>
      <c r="M217" s="42">
        <f t="shared" si="43"/>
        <v>0</v>
      </c>
      <c r="N217" s="13"/>
      <c r="O217" s="18" t="str">
        <f>+IF(OR($N217=Listas!$A$3,$N217=Listas!$A$4,$N217=Listas!$A$5,$N217=Listas!$A$6),"N/A",IF(AND((DAYS360(C217,$C$3))&gt;90,(DAYS360(C217,$C$3))&lt;360),"SI","NO"))</f>
        <v>NO</v>
      </c>
      <c r="P217" s="19">
        <f t="shared" si="36"/>
        <v>0</v>
      </c>
      <c r="Q217" s="18" t="str">
        <f>+IF(OR($N217=Listas!$A$3,$N217=Listas!$A$4,$N217=Listas!$A$5,$N217=Listas!$A$6),"N/A",IF(AND((DAYS360(C217,$C$3))&gt;=360,(DAYS360(C217,$C$3))&lt;=1800),"SI","NO"))</f>
        <v>NO</v>
      </c>
      <c r="R217" s="19">
        <f t="shared" si="37"/>
        <v>0</v>
      </c>
      <c r="S217" s="18" t="str">
        <f>+IF(OR($N217=Listas!$A$3,$N217=Listas!$A$4,$N217=Listas!$A$5,$N217=Listas!$A$6),"N/A",IF(AND((DAYS360(C217,$C$3))&gt;1800,(DAYS360(C217,$C$3))&lt;=3600),"SI","NO"))</f>
        <v>NO</v>
      </c>
      <c r="T217" s="19">
        <f t="shared" si="38"/>
        <v>0</v>
      </c>
      <c r="U217" s="18" t="str">
        <f>+IF(OR($N217=Listas!$A$3,$N217=Listas!$A$4,$N217=Listas!$A$5,$N217=Listas!$A$6),"N/A",IF((DAYS360(C217,$C$3))&gt;3600,"SI","NO"))</f>
        <v>SI</v>
      </c>
      <c r="V217" s="20">
        <f t="shared" si="39"/>
        <v>0.21132439384930549</v>
      </c>
      <c r="W217" s="21">
        <f>+IF(OR($N217=Listas!$A$3,$N217=Listas!$A$4,$N217=Listas!$A$5,$N217=Listas!$A$6),"",P217+R217+T217+V217)</f>
        <v>0.21132439384930549</v>
      </c>
      <c r="X217" s="22"/>
      <c r="Y217" s="19">
        <f t="shared" si="40"/>
        <v>0</v>
      </c>
      <c r="Z217" s="21">
        <f>+IF(OR($N217=Listas!$A$3,$N217=Listas!$A$4,$N217=Listas!$A$5,$N217=Listas!$A$6),"",Y217)</f>
        <v>0</v>
      </c>
      <c r="AA217" s="22"/>
      <c r="AB217" s="23">
        <f>+IF(OR($N217=Listas!$A$3,$N217=Listas!$A$4,$N217=Listas!$A$5,$N217=Listas!$A$6),"",IF(AND(DAYS360(C217,$C$3)&lt;=90,AA217="NO"),0,IF(AND(DAYS360(C217,$C$3)&gt;90,AA217="NO"),$AB$7,0)))</f>
        <v>0</v>
      </c>
      <c r="AC217" s="17"/>
      <c r="AD217" s="22"/>
      <c r="AE217" s="23">
        <f>+IF(OR($N217=Listas!$A$3,$N217=Listas!$A$4,$N217=Listas!$A$5,$N217=Listas!$A$6),"",IF(AND(DAYS360(C217,$C$3)&lt;=90,AD217="SI"),0,IF(AND(DAYS360(C217,$C$3)&gt;90,AD217="SI"),$AE$7,0)))</f>
        <v>0</v>
      </c>
      <c r="AF217" s="17"/>
      <c r="AG217" s="24" t="str">
        <f t="shared" si="44"/>
        <v/>
      </c>
      <c r="AH217" s="22"/>
      <c r="AI217" s="23">
        <f>+IF(OR($N217=Listas!$A$3,$N217=Listas!$A$4,$N217=Listas!$A$5,$N217=Listas!$A$6),"",IF(AND(DAYS360(C217,$C$3)&lt;=90,AH217="SI"),0,IF(AND(DAYS360(C217,$C$3)&gt;90,AH217="SI"),$AI$7,0)))</f>
        <v>0</v>
      </c>
      <c r="AJ217" s="25">
        <f>+IF(OR($N217=Listas!$A$3,$N217=Listas!$A$4,$N217=Listas!$A$5,$N217=Listas!$A$6),"",AB217+AE217+AI217)</f>
        <v>0</v>
      </c>
      <c r="AK217" s="26" t="str">
        <f t="shared" si="45"/>
        <v/>
      </c>
      <c r="AL217" s="27" t="str">
        <f t="shared" si="46"/>
        <v/>
      </c>
      <c r="AM217" s="23">
        <f>+IF(OR($N217=Listas!$A$3,$N217=Listas!$A$4,$N217=Listas!$A$5,$N217=Listas!$A$6),"",IF(AND(DAYS360(C217,$C$3)&lt;=90,AL217="SI"),0,IF(AND(DAYS360(C217,$C$3)&gt;90,AL217="SI"),$AM$7,0)))</f>
        <v>0</v>
      </c>
      <c r="AN217" s="27" t="str">
        <f t="shared" si="47"/>
        <v/>
      </c>
      <c r="AO217" s="23">
        <f>+IF(OR($N217=Listas!$A$3,$N217=Listas!$A$4,$N217=Listas!$A$5,$N217=Listas!$A$6),"",IF(AND(DAYS360(C217,$C$3)&lt;=90,AN217="SI"),0,IF(AND(DAYS360(C217,$C$3)&gt;90,AN217="SI"),$AO$7,0)))</f>
        <v>0</v>
      </c>
      <c r="AP217" s="28">
        <f>+IF(OR($N217=Listas!$A$3,$N217=Listas!$A$4,$N217=Listas!$A$5,$N217=[1]Hoja2!$A$6),"",AM217+AO217)</f>
        <v>0</v>
      </c>
      <c r="AQ217" s="22"/>
      <c r="AR217" s="23">
        <f>+IF(OR($N217=Listas!$A$3,$N217=Listas!$A$4,$N217=Listas!$A$5,$N217=Listas!$A$6),"",IF(AND(DAYS360(C217,$C$3)&lt;=90,AQ217="SI"),0,IF(AND(DAYS360(C217,$C$3)&gt;90,AQ217="SI"),$AR$7,0)))</f>
        <v>0</v>
      </c>
      <c r="AS217" s="22"/>
      <c r="AT217" s="23">
        <f>+IF(OR($N217=Listas!$A$3,$N217=Listas!$A$4,$N217=Listas!$A$5,$N217=Listas!$A$6),"",IF(AND(DAYS360(C217,$C$3)&lt;=90,AS217="SI"),0,IF(AND(DAYS360(C217,$C$3)&gt;90,AS217="SI"),$AT$7,0)))</f>
        <v>0</v>
      </c>
      <c r="AU217" s="21">
        <f>+IF(OR($N217=Listas!$A$3,$N217=Listas!$A$4,$N217=Listas!$A$5,$N217=Listas!$A$6),"",AR217+AT217)</f>
        <v>0</v>
      </c>
      <c r="AV217" s="29">
        <f>+IF(OR($N217=Listas!$A$3,$N217=Listas!$A$4,$N217=Listas!$A$5,$N217=Listas!$A$6),"",W217+Z217+AJ217+AP217+AU217)</f>
        <v>0.21132439384930549</v>
      </c>
      <c r="AW217" s="30">
        <f>+IF(OR($N217=Listas!$A$3,$N217=Listas!$A$4,$N217=Listas!$A$5,$N217=Listas!$A$6),"",K217*(1-AV217))</f>
        <v>0</v>
      </c>
      <c r="AX217" s="30">
        <f>+IF(OR($N217=Listas!$A$3,$N217=Listas!$A$4,$N217=Listas!$A$5,$N217=Listas!$A$6),"",L217*(1-AV217))</f>
        <v>0</v>
      </c>
      <c r="AY217" s="31"/>
      <c r="AZ217" s="32"/>
      <c r="BA217" s="30">
        <f>+IF(OR($N217=Listas!$A$3,$N217=Listas!$A$4,$N217=Listas!$A$5,$N217=Listas!$A$6),"",IF(AV217=0,AW217,(-PV(AY217,AZ217,,AW217,0))))</f>
        <v>0</v>
      </c>
      <c r="BB217" s="30">
        <f>+IF(OR($N217=Listas!$A$3,$N217=Listas!$A$4,$N217=Listas!$A$5,$N217=Listas!$A$6),"",IF(AV217=0,AX217,(-PV(AY217,AZ217,,AX217,0))))</f>
        <v>0</v>
      </c>
      <c r="BC217" s="33">
        <f>++IF(OR($N217=Listas!$A$3,$N217=Listas!$A$4,$N217=Listas!$A$5,$N217=Listas!$A$6),"",K217-BA217)</f>
        <v>0</v>
      </c>
      <c r="BD217" s="33">
        <f>++IF(OR($N217=Listas!$A$3,$N217=Listas!$A$4,$N217=Listas!$A$5,$N217=Listas!$A$6),"",L217-BB217)</f>
        <v>0</v>
      </c>
    </row>
    <row r="218" spans="1:56" x14ac:dyDescent="0.25">
      <c r="A218" s="13"/>
      <c r="B218" s="14"/>
      <c r="C218" s="15"/>
      <c r="D218" s="16"/>
      <c r="E218" s="16"/>
      <c r="F218" s="17"/>
      <c r="G218" s="17"/>
      <c r="H218" s="65">
        <f t="shared" si="41"/>
        <v>0</v>
      </c>
      <c r="I218" s="17"/>
      <c r="J218" s="17"/>
      <c r="K218" s="42">
        <f t="shared" si="42"/>
        <v>0</v>
      </c>
      <c r="L218" s="42">
        <f t="shared" si="42"/>
        <v>0</v>
      </c>
      <c r="M218" s="42">
        <f t="shared" si="43"/>
        <v>0</v>
      </c>
      <c r="N218" s="13"/>
      <c r="O218" s="18" t="str">
        <f>+IF(OR($N218=Listas!$A$3,$N218=Listas!$A$4,$N218=Listas!$A$5,$N218=Listas!$A$6),"N/A",IF(AND((DAYS360(C218,$C$3))&gt;90,(DAYS360(C218,$C$3))&lt;360),"SI","NO"))</f>
        <v>NO</v>
      </c>
      <c r="P218" s="19">
        <f t="shared" si="36"/>
        <v>0</v>
      </c>
      <c r="Q218" s="18" t="str">
        <f>+IF(OR($N218=Listas!$A$3,$N218=Listas!$A$4,$N218=Listas!$A$5,$N218=Listas!$A$6),"N/A",IF(AND((DAYS360(C218,$C$3))&gt;=360,(DAYS360(C218,$C$3))&lt;=1800),"SI","NO"))</f>
        <v>NO</v>
      </c>
      <c r="R218" s="19">
        <f t="shared" si="37"/>
        <v>0</v>
      </c>
      <c r="S218" s="18" t="str">
        <f>+IF(OR($N218=Listas!$A$3,$N218=Listas!$A$4,$N218=Listas!$A$5,$N218=Listas!$A$6),"N/A",IF(AND((DAYS360(C218,$C$3))&gt;1800,(DAYS360(C218,$C$3))&lt;=3600),"SI","NO"))</f>
        <v>NO</v>
      </c>
      <c r="T218" s="19">
        <f t="shared" si="38"/>
        <v>0</v>
      </c>
      <c r="U218" s="18" t="str">
        <f>+IF(OR($N218=Listas!$A$3,$N218=Listas!$A$4,$N218=Listas!$A$5,$N218=Listas!$A$6),"N/A",IF((DAYS360(C218,$C$3))&gt;3600,"SI","NO"))</f>
        <v>SI</v>
      </c>
      <c r="V218" s="20">
        <f t="shared" si="39"/>
        <v>0.21132439384930549</v>
      </c>
      <c r="W218" s="21">
        <f>+IF(OR($N218=Listas!$A$3,$N218=Listas!$A$4,$N218=Listas!$A$5,$N218=Listas!$A$6),"",P218+R218+T218+V218)</f>
        <v>0.21132439384930549</v>
      </c>
      <c r="X218" s="22"/>
      <c r="Y218" s="19">
        <f t="shared" si="40"/>
        <v>0</v>
      </c>
      <c r="Z218" s="21">
        <f>+IF(OR($N218=Listas!$A$3,$N218=Listas!$A$4,$N218=Listas!$A$5,$N218=Listas!$A$6),"",Y218)</f>
        <v>0</v>
      </c>
      <c r="AA218" s="22"/>
      <c r="AB218" s="23">
        <f>+IF(OR($N218=Listas!$A$3,$N218=Listas!$A$4,$N218=Listas!$A$5,$N218=Listas!$A$6),"",IF(AND(DAYS360(C218,$C$3)&lt;=90,AA218="NO"),0,IF(AND(DAYS360(C218,$C$3)&gt;90,AA218="NO"),$AB$7,0)))</f>
        <v>0</v>
      </c>
      <c r="AC218" s="17"/>
      <c r="AD218" s="22"/>
      <c r="AE218" s="23">
        <f>+IF(OR($N218=Listas!$A$3,$N218=Listas!$A$4,$N218=Listas!$A$5,$N218=Listas!$A$6),"",IF(AND(DAYS360(C218,$C$3)&lt;=90,AD218="SI"),0,IF(AND(DAYS360(C218,$C$3)&gt;90,AD218="SI"),$AE$7,0)))</f>
        <v>0</v>
      </c>
      <c r="AF218" s="17"/>
      <c r="AG218" s="24" t="str">
        <f t="shared" si="44"/>
        <v/>
      </c>
      <c r="AH218" s="22"/>
      <c r="AI218" s="23">
        <f>+IF(OR($N218=Listas!$A$3,$N218=Listas!$A$4,$N218=Listas!$A$5,$N218=Listas!$A$6),"",IF(AND(DAYS360(C218,$C$3)&lt;=90,AH218="SI"),0,IF(AND(DAYS360(C218,$C$3)&gt;90,AH218="SI"),$AI$7,0)))</f>
        <v>0</v>
      </c>
      <c r="AJ218" s="25">
        <f>+IF(OR($N218=Listas!$A$3,$N218=Listas!$A$4,$N218=Listas!$A$5,$N218=Listas!$A$6),"",AB218+AE218+AI218)</f>
        <v>0</v>
      </c>
      <c r="AK218" s="26" t="str">
        <f t="shared" si="45"/>
        <v/>
      </c>
      <c r="AL218" s="27" t="str">
        <f t="shared" si="46"/>
        <v/>
      </c>
      <c r="AM218" s="23">
        <f>+IF(OR($N218=Listas!$A$3,$N218=Listas!$A$4,$N218=Listas!$A$5,$N218=Listas!$A$6),"",IF(AND(DAYS360(C218,$C$3)&lt;=90,AL218="SI"),0,IF(AND(DAYS360(C218,$C$3)&gt;90,AL218="SI"),$AM$7,0)))</f>
        <v>0</v>
      </c>
      <c r="AN218" s="27" t="str">
        <f t="shared" si="47"/>
        <v/>
      </c>
      <c r="AO218" s="23">
        <f>+IF(OR($N218=Listas!$A$3,$N218=Listas!$A$4,$N218=Listas!$A$5,$N218=Listas!$A$6),"",IF(AND(DAYS360(C218,$C$3)&lt;=90,AN218="SI"),0,IF(AND(DAYS360(C218,$C$3)&gt;90,AN218="SI"),$AO$7,0)))</f>
        <v>0</v>
      </c>
      <c r="AP218" s="28">
        <f>+IF(OR($N218=Listas!$A$3,$N218=Listas!$A$4,$N218=Listas!$A$5,$N218=[1]Hoja2!$A$6),"",AM218+AO218)</f>
        <v>0</v>
      </c>
      <c r="AQ218" s="22"/>
      <c r="AR218" s="23">
        <f>+IF(OR($N218=Listas!$A$3,$N218=Listas!$A$4,$N218=Listas!$A$5,$N218=Listas!$A$6),"",IF(AND(DAYS360(C218,$C$3)&lt;=90,AQ218="SI"),0,IF(AND(DAYS360(C218,$C$3)&gt;90,AQ218="SI"),$AR$7,0)))</f>
        <v>0</v>
      </c>
      <c r="AS218" s="22"/>
      <c r="AT218" s="23">
        <f>+IF(OR($N218=Listas!$A$3,$N218=Listas!$A$4,$N218=Listas!$A$5,$N218=Listas!$A$6),"",IF(AND(DAYS360(C218,$C$3)&lt;=90,AS218="SI"),0,IF(AND(DAYS360(C218,$C$3)&gt;90,AS218="SI"),$AT$7,0)))</f>
        <v>0</v>
      </c>
      <c r="AU218" s="21">
        <f>+IF(OR($N218=Listas!$A$3,$N218=Listas!$A$4,$N218=Listas!$A$5,$N218=Listas!$A$6),"",AR218+AT218)</f>
        <v>0</v>
      </c>
      <c r="AV218" s="29">
        <f>+IF(OR($N218=Listas!$A$3,$N218=Listas!$A$4,$N218=Listas!$A$5,$N218=Listas!$A$6),"",W218+Z218+AJ218+AP218+AU218)</f>
        <v>0.21132439384930549</v>
      </c>
      <c r="AW218" s="30">
        <f>+IF(OR($N218=Listas!$A$3,$N218=Listas!$A$4,$N218=Listas!$A$5,$N218=Listas!$A$6),"",K218*(1-AV218))</f>
        <v>0</v>
      </c>
      <c r="AX218" s="30">
        <f>+IF(OR($N218=Listas!$A$3,$N218=Listas!$A$4,$N218=Listas!$A$5,$N218=Listas!$A$6),"",L218*(1-AV218))</f>
        <v>0</v>
      </c>
      <c r="AY218" s="31"/>
      <c r="AZ218" s="32"/>
      <c r="BA218" s="30">
        <f>+IF(OR($N218=Listas!$A$3,$N218=Listas!$A$4,$N218=Listas!$A$5,$N218=Listas!$A$6),"",IF(AV218=0,AW218,(-PV(AY218,AZ218,,AW218,0))))</f>
        <v>0</v>
      </c>
      <c r="BB218" s="30">
        <f>+IF(OR($N218=Listas!$A$3,$N218=Listas!$A$4,$N218=Listas!$A$5,$N218=Listas!$A$6),"",IF(AV218=0,AX218,(-PV(AY218,AZ218,,AX218,0))))</f>
        <v>0</v>
      </c>
      <c r="BC218" s="33">
        <f>++IF(OR($N218=Listas!$A$3,$N218=Listas!$A$4,$N218=Listas!$A$5,$N218=Listas!$A$6),"",K218-BA218)</f>
        <v>0</v>
      </c>
      <c r="BD218" s="33">
        <f>++IF(OR($N218=Listas!$A$3,$N218=Listas!$A$4,$N218=Listas!$A$5,$N218=Listas!$A$6),"",L218-BB218)</f>
        <v>0</v>
      </c>
    </row>
    <row r="219" spans="1:56" x14ac:dyDescent="0.25">
      <c r="A219" s="13"/>
      <c r="B219" s="14"/>
      <c r="C219" s="15"/>
      <c r="D219" s="16"/>
      <c r="E219" s="16"/>
      <c r="F219" s="17"/>
      <c r="G219" s="17"/>
      <c r="H219" s="65">
        <f t="shared" si="41"/>
        <v>0</v>
      </c>
      <c r="I219" s="17"/>
      <c r="J219" s="17"/>
      <c r="K219" s="42">
        <f t="shared" si="42"/>
        <v>0</v>
      </c>
      <c r="L219" s="42">
        <f t="shared" si="42"/>
        <v>0</v>
      </c>
      <c r="M219" s="42">
        <f t="shared" si="43"/>
        <v>0</v>
      </c>
      <c r="N219" s="13"/>
      <c r="O219" s="18" t="str">
        <f>+IF(OR($N219=Listas!$A$3,$N219=Listas!$A$4,$N219=Listas!$A$5,$N219=Listas!$A$6),"N/A",IF(AND((DAYS360(C219,$C$3))&gt;90,(DAYS360(C219,$C$3))&lt;360),"SI","NO"))</f>
        <v>NO</v>
      </c>
      <c r="P219" s="19">
        <f t="shared" si="36"/>
        <v>0</v>
      </c>
      <c r="Q219" s="18" t="str">
        <f>+IF(OR($N219=Listas!$A$3,$N219=Listas!$A$4,$N219=Listas!$A$5,$N219=Listas!$A$6),"N/A",IF(AND((DAYS360(C219,$C$3))&gt;=360,(DAYS360(C219,$C$3))&lt;=1800),"SI","NO"))</f>
        <v>NO</v>
      </c>
      <c r="R219" s="19">
        <f t="shared" si="37"/>
        <v>0</v>
      </c>
      <c r="S219" s="18" t="str">
        <f>+IF(OR($N219=Listas!$A$3,$N219=Listas!$A$4,$N219=Listas!$A$5,$N219=Listas!$A$6),"N/A",IF(AND((DAYS360(C219,$C$3))&gt;1800,(DAYS360(C219,$C$3))&lt;=3600),"SI","NO"))</f>
        <v>NO</v>
      </c>
      <c r="T219" s="19">
        <f t="shared" si="38"/>
        <v>0</v>
      </c>
      <c r="U219" s="18" t="str">
        <f>+IF(OR($N219=Listas!$A$3,$N219=Listas!$A$4,$N219=Listas!$A$5,$N219=Listas!$A$6),"N/A",IF((DAYS360(C219,$C$3))&gt;3600,"SI","NO"))</f>
        <v>SI</v>
      </c>
      <c r="V219" s="20">
        <f t="shared" si="39"/>
        <v>0.21132439384930549</v>
      </c>
      <c r="W219" s="21">
        <f>+IF(OR($N219=Listas!$A$3,$N219=Listas!$A$4,$N219=Listas!$A$5,$N219=Listas!$A$6),"",P219+R219+T219+V219)</f>
        <v>0.21132439384930549</v>
      </c>
      <c r="X219" s="22"/>
      <c r="Y219" s="19">
        <f t="shared" si="40"/>
        <v>0</v>
      </c>
      <c r="Z219" s="21">
        <f>+IF(OR($N219=Listas!$A$3,$N219=Listas!$A$4,$N219=Listas!$A$5,$N219=Listas!$A$6),"",Y219)</f>
        <v>0</v>
      </c>
      <c r="AA219" s="22"/>
      <c r="AB219" s="23">
        <f>+IF(OR($N219=Listas!$A$3,$N219=Listas!$A$4,$N219=Listas!$A$5,$N219=Listas!$A$6),"",IF(AND(DAYS360(C219,$C$3)&lt;=90,AA219="NO"),0,IF(AND(DAYS360(C219,$C$3)&gt;90,AA219="NO"),$AB$7,0)))</f>
        <v>0</v>
      </c>
      <c r="AC219" s="17"/>
      <c r="AD219" s="22"/>
      <c r="AE219" s="23">
        <f>+IF(OR($N219=Listas!$A$3,$N219=Listas!$A$4,$N219=Listas!$A$5,$N219=Listas!$A$6),"",IF(AND(DAYS360(C219,$C$3)&lt;=90,AD219="SI"),0,IF(AND(DAYS360(C219,$C$3)&gt;90,AD219="SI"),$AE$7,0)))</f>
        <v>0</v>
      </c>
      <c r="AF219" s="17"/>
      <c r="AG219" s="24" t="str">
        <f t="shared" si="44"/>
        <v/>
      </c>
      <c r="AH219" s="22"/>
      <c r="AI219" s="23">
        <f>+IF(OR($N219=Listas!$A$3,$N219=Listas!$A$4,$N219=Listas!$A$5,$N219=Listas!$A$6),"",IF(AND(DAYS360(C219,$C$3)&lt;=90,AH219="SI"),0,IF(AND(DAYS360(C219,$C$3)&gt;90,AH219="SI"),$AI$7,0)))</f>
        <v>0</v>
      </c>
      <c r="AJ219" s="25">
        <f>+IF(OR($N219=Listas!$A$3,$N219=Listas!$A$4,$N219=Listas!$A$5,$N219=Listas!$A$6),"",AB219+AE219+AI219)</f>
        <v>0</v>
      </c>
      <c r="AK219" s="26" t="str">
        <f t="shared" si="45"/>
        <v/>
      </c>
      <c r="AL219" s="27" t="str">
        <f t="shared" si="46"/>
        <v/>
      </c>
      <c r="AM219" s="23">
        <f>+IF(OR($N219=Listas!$A$3,$N219=Listas!$A$4,$N219=Listas!$A$5,$N219=Listas!$A$6),"",IF(AND(DAYS360(C219,$C$3)&lt;=90,AL219="SI"),0,IF(AND(DAYS360(C219,$C$3)&gt;90,AL219="SI"),$AM$7,0)))</f>
        <v>0</v>
      </c>
      <c r="AN219" s="27" t="str">
        <f t="shared" si="47"/>
        <v/>
      </c>
      <c r="AO219" s="23">
        <f>+IF(OR($N219=Listas!$A$3,$N219=Listas!$A$4,$N219=Listas!$A$5,$N219=Listas!$A$6),"",IF(AND(DAYS360(C219,$C$3)&lt;=90,AN219="SI"),0,IF(AND(DAYS360(C219,$C$3)&gt;90,AN219="SI"),$AO$7,0)))</f>
        <v>0</v>
      </c>
      <c r="AP219" s="28">
        <f>+IF(OR($N219=Listas!$A$3,$N219=Listas!$A$4,$N219=Listas!$A$5,$N219=[1]Hoja2!$A$6),"",AM219+AO219)</f>
        <v>0</v>
      </c>
      <c r="AQ219" s="22"/>
      <c r="AR219" s="23">
        <f>+IF(OR($N219=Listas!$A$3,$N219=Listas!$A$4,$N219=Listas!$A$5,$N219=Listas!$A$6),"",IF(AND(DAYS360(C219,$C$3)&lt;=90,AQ219="SI"),0,IF(AND(DAYS360(C219,$C$3)&gt;90,AQ219="SI"),$AR$7,0)))</f>
        <v>0</v>
      </c>
      <c r="AS219" s="22"/>
      <c r="AT219" s="23">
        <f>+IF(OR($N219=Listas!$A$3,$N219=Listas!$A$4,$N219=Listas!$A$5,$N219=Listas!$A$6),"",IF(AND(DAYS360(C219,$C$3)&lt;=90,AS219="SI"),0,IF(AND(DAYS360(C219,$C$3)&gt;90,AS219="SI"),$AT$7,0)))</f>
        <v>0</v>
      </c>
      <c r="AU219" s="21">
        <f>+IF(OR($N219=Listas!$A$3,$N219=Listas!$A$4,$N219=Listas!$A$5,$N219=Listas!$A$6),"",AR219+AT219)</f>
        <v>0</v>
      </c>
      <c r="AV219" s="29">
        <f>+IF(OR($N219=Listas!$A$3,$N219=Listas!$A$4,$N219=Listas!$A$5,$N219=Listas!$A$6),"",W219+Z219+AJ219+AP219+AU219)</f>
        <v>0.21132439384930549</v>
      </c>
      <c r="AW219" s="30">
        <f>+IF(OR($N219=Listas!$A$3,$N219=Listas!$A$4,$N219=Listas!$A$5,$N219=Listas!$A$6),"",K219*(1-AV219))</f>
        <v>0</v>
      </c>
      <c r="AX219" s="30">
        <f>+IF(OR($N219=Listas!$A$3,$N219=Listas!$A$4,$N219=Listas!$A$5,$N219=Listas!$A$6),"",L219*(1-AV219))</f>
        <v>0</v>
      </c>
      <c r="AY219" s="31"/>
      <c r="AZ219" s="32"/>
      <c r="BA219" s="30">
        <f>+IF(OR($N219=Listas!$A$3,$N219=Listas!$A$4,$N219=Listas!$A$5,$N219=Listas!$A$6),"",IF(AV219=0,AW219,(-PV(AY219,AZ219,,AW219,0))))</f>
        <v>0</v>
      </c>
      <c r="BB219" s="30">
        <f>+IF(OR($N219=Listas!$A$3,$N219=Listas!$A$4,$N219=Listas!$A$5,$N219=Listas!$A$6),"",IF(AV219=0,AX219,(-PV(AY219,AZ219,,AX219,0))))</f>
        <v>0</v>
      </c>
      <c r="BC219" s="33">
        <f>++IF(OR($N219=Listas!$A$3,$N219=Listas!$A$4,$N219=Listas!$A$5,$N219=Listas!$A$6),"",K219-BA219)</f>
        <v>0</v>
      </c>
      <c r="BD219" s="33">
        <f>++IF(OR($N219=Listas!$A$3,$N219=Listas!$A$4,$N219=Listas!$A$5,$N219=Listas!$A$6),"",L219-BB219)</f>
        <v>0</v>
      </c>
    </row>
    <row r="220" spans="1:56" x14ac:dyDescent="0.25">
      <c r="A220" s="13"/>
      <c r="B220" s="14"/>
      <c r="C220" s="15"/>
      <c r="D220" s="16"/>
      <c r="E220" s="16"/>
      <c r="F220" s="17"/>
      <c r="G220" s="17"/>
      <c r="H220" s="65">
        <f t="shared" si="41"/>
        <v>0</v>
      </c>
      <c r="I220" s="17"/>
      <c r="J220" s="17"/>
      <c r="K220" s="42">
        <f t="shared" si="42"/>
        <v>0</v>
      </c>
      <c r="L220" s="42">
        <f t="shared" si="42"/>
        <v>0</v>
      </c>
      <c r="M220" s="42">
        <f t="shared" si="43"/>
        <v>0</v>
      </c>
      <c r="N220" s="13"/>
      <c r="O220" s="18" t="str">
        <f>+IF(OR($N220=Listas!$A$3,$N220=Listas!$A$4,$N220=Listas!$A$5,$N220=Listas!$A$6),"N/A",IF(AND((DAYS360(C220,$C$3))&gt;90,(DAYS360(C220,$C$3))&lt;360),"SI","NO"))</f>
        <v>NO</v>
      </c>
      <c r="P220" s="19">
        <f t="shared" si="36"/>
        <v>0</v>
      </c>
      <c r="Q220" s="18" t="str">
        <f>+IF(OR($N220=Listas!$A$3,$N220=Listas!$A$4,$N220=Listas!$A$5,$N220=Listas!$A$6),"N/A",IF(AND((DAYS360(C220,$C$3))&gt;=360,(DAYS360(C220,$C$3))&lt;=1800),"SI","NO"))</f>
        <v>NO</v>
      </c>
      <c r="R220" s="19">
        <f t="shared" si="37"/>
        <v>0</v>
      </c>
      <c r="S220" s="18" t="str">
        <f>+IF(OR($N220=Listas!$A$3,$N220=Listas!$A$4,$N220=Listas!$A$5,$N220=Listas!$A$6),"N/A",IF(AND((DAYS360(C220,$C$3))&gt;1800,(DAYS360(C220,$C$3))&lt;=3600),"SI","NO"))</f>
        <v>NO</v>
      </c>
      <c r="T220" s="19">
        <f t="shared" si="38"/>
        <v>0</v>
      </c>
      <c r="U220" s="18" t="str">
        <f>+IF(OR($N220=Listas!$A$3,$N220=Listas!$A$4,$N220=Listas!$A$5,$N220=Listas!$A$6),"N/A",IF((DAYS360(C220,$C$3))&gt;3600,"SI","NO"))</f>
        <v>SI</v>
      </c>
      <c r="V220" s="20">
        <f t="shared" si="39"/>
        <v>0.21132439384930549</v>
      </c>
      <c r="W220" s="21">
        <f>+IF(OR($N220=Listas!$A$3,$N220=Listas!$A$4,$N220=Listas!$A$5,$N220=Listas!$A$6),"",P220+R220+T220+V220)</f>
        <v>0.21132439384930549</v>
      </c>
      <c r="X220" s="22"/>
      <c r="Y220" s="19">
        <f t="shared" si="40"/>
        <v>0</v>
      </c>
      <c r="Z220" s="21">
        <f>+IF(OR($N220=Listas!$A$3,$N220=Listas!$A$4,$N220=Listas!$A$5,$N220=Listas!$A$6),"",Y220)</f>
        <v>0</v>
      </c>
      <c r="AA220" s="22"/>
      <c r="AB220" s="23">
        <f>+IF(OR($N220=Listas!$A$3,$N220=Listas!$A$4,$N220=Listas!$A$5,$N220=Listas!$A$6),"",IF(AND(DAYS360(C220,$C$3)&lt;=90,AA220="NO"),0,IF(AND(DAYS360(C220,$C$3)&gt;90,AA220="NO"),$AB$7,0)))</f>
        <v>0</v>
      </c>
      <c r="AC220" s="17"/>
      <c r="AD220" s="22"/>
      <c r="AE220" s="23">
        <f>+IF(OR($N220=Listas!$A$3,$N220=Listas!$A$4,$N220=Listas!$A$5,$N220=Listas!$A$6),"",IF(AND(DAYS360(C220,$C$3)&lt;=90,AD220="SI"),0,IF(AND(DAYS360(C220,$C$3)&gt;90,AD220="SI"),$AE$7,0)))</f>
        <v>0</v>
      </c>
      <c r="AF220" s="17"/>
      <c r="AG220" s="24" t="str">
        <f t="shared" si="44"/>
        <v/>
      </c>
      <c r="AH220" s="22"/>
      <c r="AI220" s="23">
        <f>+IF(OR($N220=Listas!$A$3,$N220=Listas!$A$4,$N220=Listas!$A$5,$N220=Listas!$A$6),"",IF(AND(DAYS360(C220,$C$3)&lt;=90,AH220="SI"),0,IF(AND(DAYS360(C220,$C$3)&gt;90,AH220="SI"),$AI$7,0)))</f>
        <v>0</v>
      </c>
      <c r="AJ220" s="25">
        <f>+IF(OR($N220=Listas!$A$3,$N220=Listas!$A$4,$N220=Listas!$A$5,$N220=Listas!$A$6),"",AB220+AE220+AI220)</f>
        <v>0</v>
      </c>
      <c r="AK220" s="26" t="str">
        <f t="shared" si="45"/>
        <v/>
      </c>
      <c r="AL220" s="27" t="str">
        <f t="shared" si="46"/>
        <v/>
      </c>
      <c r="AM220" s="23">
        <f>+IF(OR($N220=Listas!$A$3,$N220=Listas!$A$4,$N220=Listas!$A$5,$N220=Listas!$A$6),"",IF(AND(DAYS360(C220,$C$3)&lt;=90,AL220="SI"),0,IF(AND(DAYS360(C220,$C$3)&gt;90,AL220="SI"),$AM$7,0)))</f>
        <v>0</v>
      </c>
      <c r="AN220" s="27" t="str">
        <f t="shared" si="47"/>
        <v/>
      </c>
      <c r="AO220" s="23">
        <f>+IF(OR($N220=Listas!$A$3,$N220=Listas!$A$4,$N220=Listas!$A$5,$N220=Listas!$A$6),"",IF(AND(DAYS360(C220,$C$3)&lt;=90,AN220="SI"),0,IF(AND(DAYS360(C220,$C$3)&gt;90,AN220="SI"),$AO$7,0)))</f>
        <v>0</v>
      </c>
      <c r="AP220" s="28">
        <f>+IF(OR($N220=Listas!$A$3,$N220=Listas!$A$4,$N220=Listas!$A$5,$N220=[1]Hoja2!$A$6),"",AM220+AO220)</f>
        <v>0</v>
      </c>
      <c r="AQ220" s="22"/>
      <c r="AR220" s="23">
        <f>+IF(OR($N220=Listas!$A$3,$N220=Listas!$A$4,$N220=Listas!$A$5,$N220=Listas!$A$6),"",IF(AND(DAYS360(C220,$C$3)&lt;=90,AQ220="SI"),0,IF(AND(DAYS360(C220,$C$3)&gt;90,AQ220="SI"),$AR$7,0)))</f>
        <v>0</v>
      </c>
      <c r="AS220" s="22"/>
      <c r="AT220" s="23">
        <f>+IF(OR($N220=Listas!$A$3,$N220=Listas!$A$4,$N220=Listas!$A$5,$N220=Listas!$A$6),"",IF(AND(DAYS360(C220,$C$3)&lt;=90,AS220="SI"),0,IF(AND(DAYS360(C220,$C$3)&gt;90,AS220="SI"),$AT$7,0)))</f>
        <v>0</v>
      </c>
      <c r="AU220" s="21">
        <f>+IF(OR($N220=Listas!$A$3,$N220=Listas!$A$4,$N220=Listas!$A$5,$N220=Listas!$A$6),"",AR220+AT220)</f>
        <v>0</v>
      </c>
      <c r="AV220" s="29">
        <f>+IF(OR($N220=Listas!$A$3,$N220=Listas!$A$4,$N220=Listas!$A$5,$N220=Listas!$A$6),"",W220+Z220+AJ220+AP220+AU220)</f>
        <v>0.21132439384930549</v>
      </c>
      <c r="AW220" s="30">
        <f>+IF(OR($N220=Listas!$A$3,$N220=Listas!$A$4,$N220=Listas!$A$5,$N220=Listas!$A$6),"",K220*(1-AV220))</f>
        <v>0</v>
      </c>
      <c r="AX220" s="30">
        <f>+IF(OR($N220=Listas!$A$3,$N220=Listas!$A$4,$N220=Listas!$A$5,$N220=Listas!$A$6),"",L220*(1-AV220))</f>
        <v>0</v>
      </c>
      <c r="AY220" s="31"/>
      <c r="AZ220" s="32"/>
      <c r="BA220" s="30">
        <f>+IF(OR($N220=Listas!$A$3,$N220=Listas!$A$4,$N220=Listas!$A$5,$N220=Listas!$A$6),"",IF(AV220=0,AW220,(-PV(AY220,AZ220,,AW220,0))))</f>
        <v>0</v>
      </c>
      <c r="BB220" s="30">
        <f>+IF(OR($N220=Listas!$A$3,$N220=Listas!$A$4,$N220=Listas!$A$5,$N220=Listas!$A$6),"",IF(AV220=0,AX220,(-PV(AY220,AZ220,,AX220,0))))</f>
        <v>0</v>
      </c>
      <c r="BC220" s="33">
        <f>++IF(OR($N220=Listas!$A$3,$N220=Listas!$A$4,$N220=Listas!$A$5,$N220=Listas!$A$6),"",K220-BA220)</f>
        <v>0</v>
      </c>
      <c r="BD220" s="33">
        <f>++IF(OR($N220=Listas!$A$3,$N220=Listas!$A$4,$N220=Listas!$A$5,$N220=Listas!$A$6),"",L220-BB220)</f>
        <v>0</v>
      </c>
    </row>
    <row r="221" spans="1:56" x14ac:dyDescent="0.25">
      <c r="A221" s="13"/>
      <c r="B221" s="14"/>
      <c r="C221" s="15"/>
      <c r="D221" s="16"/>
      <c r="E221" s="16"/>
      <c r="F221" s="17"/>
      <c r="G221" s="17"/>
      <c r="H221" s="65">
        <f t="shared" si="41"/>
        <v>0</v>
      </c>
      <c r="I221" s="17"/>
      <c r="J221" s="17"/>
      <c r="K221" s="42">
        <f t="shared" si="42"/>
        <v>0</v>
      </c>
      <c r="L221" s="42">
        <f t="shared" si="42"/>
        <v>0</v>
      </c>
      <c r="M221" s="42">
        <f t="shared" si="43"/>
        <v>0</v>
      </c>
      <c r="N221" s="13"/>
      <c r="O221" s="18" t="str">
        <f>+IF(OR($N221=Listas!$A$3,$N221=Listas!$A$4,$N221=Listas!$A$5,$N221=Listas!$A$6),"N/A",IF(AND((DAYS360(C221,$C$3))&gt;90,(DAYS360(C221,$C$3))&lt;360),"SI","NO"))</f>
        <v>NO</v>
      </c>
      <c r="P221" s="19">
        <f t="shared" si="36"/>
        <v>0</v>
      </c>
      <c r="Q221" s="18" t="str">
        <f>+IF(OR($N221=Listas!$A$3,$N221=Listas!$A$4,$N221=Listas!$A$5,$N221=Listas!$A$6),"N/A",IF(AND((DAYS360(C221,$C$3))&gt;=360,(DAYS360(C221,$C$3))&lt;=1800),"SI","NO"))</f>
        <v>NO</v>
      </c>
      <c r="R221" s="19">
        <f t="shared" si="37"/>
        <v>0</v>
      </c>
      <c r="S221" s="18" t="str">
        <f>+IF(OR($N221=Listas!$A$3,$N221=Listas!$A$4,$N221=Listas!$A$5,$N221=Listas!$A$6),"N/A",IF(AND((DAYS360(C221,$C$3))&gt;1800,(DAYS360(C221,$C$3))&lt;=3600),"SI","NO"))</f>
        <v>NO</v>
      </c>
      <c r="T221" s="19">
        <f t="shared" si="38"/>
        <v>0</v>
      </c>
      <c r="U221" s="18" t="str">
        <f>+IF(OR($N221=Listas!$A$3,$N221=Listas!$A$4,$N221=Listas!$A$5,$N221=Listas!$A$6),"N/A",IF((DAYS360(C221,$C$3))&gt;3600,"SI","NO"))</f>
        <v>SI</v>
      </c>
      <c r="V221" s="20">
        <f t="shared" si="39"/>
        <v>0.21132439384930549</v>
      </c>
      <c r="W221" s="21">
        <f>+IF(OR($N221=Listas!$A$3,$N221=Listas!$A$4,$N221=Listas!$A$5,$N221=Listas!$A$6),"",P221+R221+T221+V221)</f>
        <v>0.21132439384930549</v>
      </c>
      <c r="X221" s="22"/>
      <c r="Y221" s="19">
        <f t="shared" si="40"/>
        <v>0</v>
      </c>
      <c r="Z221" s="21">
        <f>+IF(OR($N221=Listas!$A$3,$N221=Listas!$A$4,$N221=Listas!$A$5,$N221=Listas!$A$6),"",Y221)</f>
        <v>0</v>
      </c>
      <c r="AA221" s="22"/>
      <c r="AB221" s="23">
        <f>+IF(OR($N221=Listas!$A$3,$N221=Listas!$A$4,$N221=Listas!$A$5,$N221=Listas!$A$6),"",IF(AND(DAYS360(C221,$C$3)&lt;=90,AA221="NO"),0,IF(AND(DAYS360(C221,$C$3)&gt;90,AA221="NO"),$AB$7,0)))</f>
        <v>0</v>
      </c>
      <c r="AC221" s="17"/>
      <c r="AD221" s="22"/>
      <c r="AE221" s="23">
        <f>+IF(OR($N221=Listas!$A$3,$N221=Listas!$A$4,$N221=Listas!$A$5,$N221=Listas!$A$6),"",IF(AND(DAYS360(C221,$C$3)&lt;=90,AD221="SI"),0,IF(AND(DAYS360(C221,$C$3)&gt;90,AD221="SI"),$AE$7,0)))</f>
        <v>0</v>
      </c>
      <c r="AF221" s="17"/>
      <c r="AG221" s="24" t="str">
        <f t="shared" si="44"/>
        <v/>
      </c>
      <c r="AH221" s="22"/>
      <c r="AI221" s="23">
        <f>+IF(OR($N221=Listas!$A$3,$N221=Listas!$A$4,$N221=Listas!$A$5,$N221=Listas!$A$6),"",IF(AND(DAYS360(C221,$C$3)&lt;=90,AH221="SI"),0,IF(AND(DAYS360(C221,$C$3)&gt;90,AH221="SI"),$AI$7,0)))</f>
        <v>0</v>
      </c>
      <c r="AJ221" s="25">
        <f>+IF(OR($N221=Listas!$A$3,$N221=Listas!$A$4,$N221=Listas!$A$5,$N221=Listas!$A$6),"",AB221+AE221+AI221)</f>
        <v>0</v>
      </c>
      <c r="AK221" s="26" t="str">
        <f t="shared" si="45"/>
        <v/>
      </c>
      <c r="AL221" s="27" t="str">
        <f t="shared" si="46"/>
        <v/>
      </c>
      <c r="AM221" s="23">
        <f>+IF(OR($N221=Listas!$A$3,$N221=Listas!$A$4,$N221=Listas!$A$5,$N221=Listas!$A$6),"",IF(AND(DAYS360(C221,$C$3)&lt;=90,AL221="SI"),0,IF(AND(DAYS360(C221,$C$3)&gt;90,AL221="SI"),$AM$7,0)))</f>
        <v>0</v>
      </c>
      <c r="AN221" s="27" t="str">
        <f t="shared" si="47"/>
        <v/>
      </c>
      <c r="AO221" s="23">
        <f>+IF(OR($N221=Listas!$A$3,$N221=Listas!$A$4,$N221=Listas!$A$5,$N221=Listas!$A$6),"",IF(AND(DAYS360(C221,$C$3)&lt;=90,AN221="SI"),0,IF(AND(DAYS360(C221,$C$3)&gt;90,AN221="SI"),$AO$7,0)))</f>
        <v>0</v>
      </c>
      <c r="AP221" s="28">
        <f>+IF(OR($N221=Listas!$A$3,$N221=Listas!$A$4,$N221=Listas!$A$5,$N221=[1]Hoja2!$A$6),"",AM221+AO221)</f>
        <v>0</v>
      </c>
      <c r="AQ221" s="22"/>
      <c r="AR221" s="23">
        <f>+IF(OR($N221=Listas!$A$3,$N221=Listas!$A$4,$N221=Listas!$A$5,$N221=Listas!$A$6),"",IF(AND(DAYS360(C221,$C$3)&lt;=90,AQ221="SI"),0,IF(AND(DAYS360(C221,$C$3)&gt;90,AQ221="SI"),$AR$7,0)))</f>
        <v>0</v>
      </c>
      <c r="AS221" s="22"/>
      <c r="AT221" s="23">
        <f>+IF(OR($N221=Listas!$A$3,$N221=Listas!$A$4,$N221=Listas!$A$5,$N221=Listas!$A$6),"",IF(AND(DAYS360(C221,$C$3)&lt;=90,AS221="SI"),0,IF(AND(DAYS360(C221,$C$3)&gt;90,AS221="SI"),$AT$7,0)))</f>
        <v>0</v>
      </c>
      <c r="AU221" s="21">
        <f>+IF(OR($N221=Listas!$A$3,$N221=Listas!$A$4,$N221=Listas!$A$5,$N221=Listas!$A$6),"",AR221+AT221)</f>
        <v>0</v>
      </c>
      <c r="AV221" s="29">
        <f>+IF(OR($N221=Listas!$A$3,$N221=Listas!$A$4,$N221=Listas!$A$5,$N221=Listas!$A$6),"",W221+Z221+AJ221+AP221+AU221)</f>
        <v>0.21132439384930549</v>
      </c>
      <c r="AW221" s="30">
        <f>+IF(OR($N221=Listas!$A$3,$N221=Listas!$A$4,$N221=Listas!$A$5,$N221=Listas!$A$6),"",K221*(1-AV221))</f>
        <v>0</v>
      </c>
      <c r="AX221" s="30">
        <f>+IF(OR($N221=Listas!$A$3,$N221=Listas!$A$4,$N221=Listas!$A$5,$N221=Listas!$A$6),"",L221*(1-AV221))</f>
        <v>0</v>
      </c>
      <c r="AY221" s="31"/>
      <c r="AZ221" s="32"/>
      <c r="BA221" s="30">
        <f>+IF(OR($N221=Listas!$A$3,$N221=Listas!$A$4,$N221=Listas!$A$5,$N221=Listas!$A$6),"",IF(AV221=0,AW221,(-PV(AY221,AZ221,,AW221,0))))</f>
        <v>0</v>
      </c>
      <c r="BB221" s="30">
        <f>+IF(OR($N221=Listas!$A$3,$N221=Listas!$A$4,$N221=Listas!$A$5,$N221=Listas!$A$6),"",IF(AV221=0,AX221,(-PV(AY221,AZ221,,AX221,0))))</f>
        <v>0</v>
      </c>
      <c r="BC221" s="33">
        <f>++IF(OR($N221=Listas!$A$3,$N221=Listas!$A$4,$N221=Listas!$A$5,$N221=Listas!$A$6),"",K221-BA221)</f>
        <v>0</v>
      </c>
      <c r="BD221" s="33">
        <f>++IF(OR($N221=Listas!$A$3,$N221=Listas!$A$4,$N221=Listas!$A$5,$N221=Listas!$A$6),"",L221-BB221)</f>
        <v>0</v>
      </c>
    </row>
    <row r="222" spans="1:56" x14ac:dyDescent="0.25">
      <c r="A222" s="13"/>
      <c r="B222" s="14"/>
      <c r="C222" s="15"/>
      <c r="D222" s="16"/>
      <c r="E222" s="16"/>
      <c r="F222" s="17"/>
      <c r="G222" s="17"/>
      <c r="H222" s="65">
        <f t="shared" si="41"/>
        <v>0</v>
      </c>
      <c r="I222" s="17"/>
      <c r="J222" s="17"/>
      <c r="K222" s="42">
        <f t="shared" si="42"/>
        <v>0</v>
      </c>
      <c r="L222" s="42">
        <f t="shared" si="42"/>
        <v>0</v>
      </c>
      <c r="M222" s="42">
        <f t="shared" si="43"/>
        <v>0</v>
      </c>
      <c r="N222" s="13"/>
      <c r="O222" s="18" t="str">
        <f>+IF(OR($N222=Listas!$A$3,$N222=Listas!$A$4,$N222=Listas!$A$5,$N222=Listas!$A$6),"N/A",IF(AND((DAYS360(C222,$C$3))&gt;90,(DAYS360(C222,$C$3))&lt;360),"SI","NO"))</f>
        <v>NO</v>
      </c>
      <c r="P222" s="19">
        <f t="shared" si="36"/>
        <v>0</v>
      </c>
      <c r="Q222" s="18" t="str">
        <f>+IF(OR($N222=Listas!$A$3,$N222=Listas!$A$4,$N222=Listas!$A$5,$N222=Listas!$A$6),"N/A",IF(AND((DAYS360(C222,$C$3))&gt;=360,(DAYS360(C222,$C$3))&lt;=1800),"SI","NO"))</f>
        <v>NO</v>
      </c>
      <c r="R222" s="19">
        <f t="shared" si="37"/>
        <v>0</v>
      </c>
      <c r="S222" s="18" t="str">
        <f>+IF(OR($N222=Listas!$A$3,$N222=Listas!$A$4,$N222=Listas!$A$5,$N222=Listas!$A$6),"N/A",IF(AND((DAYS360(C222,$C$3))&gt;1800,(DAYS360(C222,$C$3))&lt;=3600),"SI","NO"))</f>
        <v>NO</v>
      </c>
      <c r="T222" s="19">
        <f t="shared" si="38"/>
        <v>0</v>
      </c>
      <c r="U222" s="18" t="str">
        <f>+IF(OR($N222=Listas!$A$3,$N222=Listas!$A$4,$N222=Listas!$A$5,$N222=Listas!$A$6),"N/A",IF((DAYS360(C222,$C$3))&gt;3600,"SI","NO"))</f>
        <v>SI</v>
      </c>
      <c r="V222" s="20">
        <f t="shared" si="39"/>
        <v>0.21132439384930549</v>
      </c>
      <c r="W222" s="21">
        <f>+IF(OR($N222=Listas!$A$3,$N222=Listas!$A$4,$N222=Listas!$A$5,$N222=Listas!$A$6),"",P222+R222+T222+V222)</f>
        <v>0.21132439384930549</v>
      </c>
      <c r="X222" s="22"/>
      <c r="Y222" s="19">
        <f t="shared" si="40"/>
        <v>0</v>
      </c>
      <c r="Z222" s="21">
        <f>+IF(OR($N222=Listas!$A$3,$N222=Listas!$A$4,$N222=Listas!$A$5,$N222=Listas!$A$6),"",Y222)</f>
        <v>0</v>
      </c>
      <c r="AA222" s="22"/>
      <c r="AB222" s="23">
        <f>+IF(OR($N222=Listas!$A$3,$N222=Listas!$A$4,$N222=Listas!$A$5,$N222=Listas!$A$6),"",IF(AND(DAYS360(C222,$C$3)&lt;=90,AA222="NO"),0,IF(AND(DAYS360(C222,$C$3)&gt;90,AA222="NO"),$AB$7,0)))</f>
        <v>0</v>
      </c>
      <c r="AC222" s="17"/>
      <c r="AD222" s="22"/>
      <c r="AE222" s="23">
        <f>+IF(OR($N222=Listas!$A$3,$N222=Listas!$A$4,$N222=Listas!$A$5,$N222=Listas!$A$6),"",IF(AND(DAYS360(C222,$C$3)&lt;=90,AD222="SI"),0,IF(AND(DAYS360(C222,$C$3)&gt;90,AD222="SI"),$AE$7,0)))</f>
        <v>0</v>
      </c>
      <c r="AF222" s="17"/>
      <c r="AG222" s="24" t="str">
        <f t="shared" si="44"/>
        <v/>
      </c>
      <c r="AH222" s="22"/>
      <c r="AI222" s="23">
        <f>+IF(OR($N222=Listas!$A$3,$N222=Listas!$A$4,$N222=Listas!$A$5,$N222=Listas!$A$6),"",IF(AND(DAYS360(C222,$C$3)&lt;=90,AH222="SI"),0,IF(AND(DAYS360(C222,$C$3)&gt;90,AH222="SI"),$AI$7,0)))</f>
        <v>0</v>
      </c>
      <c r="AJ222" s="25">
        <f>+IF(OR($N222=Listas!$A$3,$N222=Listas!$A$4,$N222=Listas!$A$5,$N222=Listas!$A$6),"",AB222+AE222+AI222)</f>
        <v>0</v>
      </c>
      <c r="AK222" s="26" t="str">
        <f t="shared" si="45"/>
        <v/>
      </c>
      <c r="AL222" s="27" t="str">
        <f t="shared" si="46"/>
        <v/>
      </c>
      <c r="AM222" s="23">
        <f>+IF(OR($N222=Listas!$A$3,$N222=Listas!$A$4,$N222=Listas!$A$5,$N222=Listas!$A$6),"",IF(AND(DAYS360(C222,$C$3)&lt;=90,AL222="SI"),0,IF(AND(DAYS360(C222,$C$3)&gt;90,AL222="SI"),$AM$7,0)))</f>
        <v>0</v>
      </c>
      <c r="AN222" s="27" t="str">
        <f t="shared" si="47"/>
        <v/>
      </c>
      <c r="AO222" s="23">
        <f>+IF(OR($N222=Listas!$A$3,$N222=Listas!$A$4,$N222=Listas!$A$5,$N222=Listas!$A$6),"",IF(AND(DAYS360(C222,$C$3)&lt;=90,AN222="SI"),0,IF(AND(DAYS360(C222,$C$3)&gt;90,AN222="SI"),$AO$7,0)))</f>
        <v>0</v>
      </c>
      <c r="AP222" s="28">
        <f>+IF(OR($N222=Listas!$A$3,$N222=Listas!$A$4,$N222=Listas!$A$5,$N222=[1]Hoja2!$A$6),"",AM222+AO222)</f>
        <v>0</v>
      </c>
      <c r="AQ222" s="22"/>
      <c r="AR222" s="23">
        <f>+IF(OR($N222=Listas!$A$3,$N222=Listas!$A$4,$N222=Listas!$A$5,$N222=Listas!$A$6),"",IF(AND(DAYS360(C222,$C$3)&lt;=90,AQ222="SI"),0,IF(AND(DAYS360(C222,$C$3)&gt;90,AQ222="SI"),$AR$7,0)))</f>
        <v>0</v>
      </c>
      <c r="AS222" s="22"/>
      <c r="AT222" s="23">
        <f>+IF(OR($N222=Listas!$A$3,$N222=Listas!$A$4,$N222=Listas!$A$5,$N222=Listas!$A$6),"",IF(AND(DAYS360(C222,$C$3)&lt;=90,AS222="SI"),0,IF(AND(DAYS360(C222,$C$3)&gt;90,AS222="SI"),$AT$7,0)))</f>
        <v>0</v>
      </c>
      <c r="AU222" s="21">
        <f>+IF(OR($N222=Listas!$A$3,$N222=Listas!$A$4,$N222=Listas!$A$5,$N222=Listas!$A$6),"",AR222+AT222)</f>
        <v>0</v>
      </c>
      <c r="AV222" s="29">
        <f>+IF(OR($N222=Listas!$A$3,$N222=Listas!$A$4,$N222=Listas!$A$5,$N222=Listas!$A$6),"",W222+Z222+AJ222+AP222+AU222)</f>
        <v>0.21132439384930549</v>
      </c>
      <c r="AW222" s="30">
        <f>+IF(OR($N222=Listas!$A$3,$N222=Listas!$A$4,$N222=Listas!$A$5,$N222=Listas!$A$6),"",K222*(1-AV222))</f>
        <v>0</v>
      </c>
      <c r="AX222" s="30">
        <f>+IF(OR($N222=Listas!$A$3,$N222=Listas!$A$4,$N222=Listas!$A$5,$N222=Listas!$A$6),"",L222*(1-AV222))</f>
        <v>0</v>
      </c>
      <c r="AY222" s="31"/>
      <c r="AZ222" s="32"/>
      <c r="BA222" s="30">
        <f>+IF(OR($N222=Listas!$A$3,$N222=Listas!$A$4,$N222=Listas!$A$5,$N222=Listas!$A$6),"",IF(AV222=0,AW222,(-PV(AY222,AZ222,,AW222,0))))</f>
        <v>0</v>
      </c>
      <c r="BB222" s="30">
        <f>+IF(OR($N222=Listas!$A$3,$N222=Listas!$A$4,$N222=Listas!$A$5,$N222=Listas!$A$6),"",IF(AV222=0,AX222,(-PV(AY222,AZ222,,AX222,0))))</f>
        <v>0</v>
      </c>
      <c r="BC222" s="33">
        <f>++IF(OR($N222=Listas!$A$3,$N222=Listas!$A$4,$N222=Listas!$A$5,$N222=Listas!$A$6),"",K222-BA222)</f>
        <v>0</v>
      </c>
      <c r="BD222" s="33">
        <f>++IF(OR($N222=Listas!$A$3,$N222=Listas!$A$4,$N222=Listas!$A$5,$N222=Listas!$A$6),"",L222-BB222)</f>
        <v>0</v>
      </c>
    </row>
    <row r="223" spans="1:56" x14ac:dyDescent="0.25">
      <c r="A223" s="13"/>
      <c r="B223" s="14"/>
      <c r="C223" s="15"/>
      <c r="D223" s="16"/>
      <c r="E223" s="16"/>
      <c r="F223" s="17"/>
      <c r="G223" s="17"/>
      <c r="H223" s="65">
        <f t="shared" si="41"/>
        <v>0</v>
      </c>
      <c r="I223" s="17"/>
      <c r="J223" s="17"/>
      <c r="K223" s="42">
        <f t="shared" si="42"/>
        <v>0</v>
      </c>
      <c r="L223" s="42">
        <f t="shared" si="42"/>
        <v>0</v>
      </c>
      <c r="M223" s="42">
        <f t="shared" si="43"/>
        <v>0</v>
      </c>
      <c r="N223" s="13"/>
      <c r="O223" s="18" t="str">
        <f>+IF(OR($N223=Listas!$A$3,$N223=Listas!$A$4,$N223=Listas!$A$5,$N223=Listas!$A$6),"N/A",IF(AND((DAYS360(C223,$C$3))&gt;90,(DAYS360(C223,$C$3))&lt;360),"SI","NO"))</f>
        <v>NO</v>
      </c>
      <c r="P223" s="19">
        <f t="shared" si="36"/>
        <v>0</v>
      </c>
      <c r="Q223" s="18" t="str">
        <f>+IF(OR($N223=Listas!$A$3,$N223=Listas!$A$4,$N223=Listas!$A$5,$N223=Listas!$A$6),"N/A",IF(AND((DAYS360(C223,$C$3))&gt;=360,(DAYS360(C223,$C$3))&lt;=1800),"SI","NO"))</f>
        <v>NO</v>
      </c>
      <c r="R223" s="19">
        <f t="shared" si="37"/>
        <v>0</v>
      </c>
      <c r="S223" s="18" t="str">
        <f>+IF(OR($N223=Listas!$A$3,$N223=Listas!$A$4,$N223=Listas!$A$5,$N223=Listas!$A$6),"N/A",IF(AND((DAYS360(C223,$C$3))&gt;1800,(DAYS360(C223,$C$3))&lt;=3600),"SI","NO"))</f>
        <v>NO</v>
      </c>
      <c r="T223" s="19">
        <f t="shared" si="38"/>
        <v>0</v>
      </c>
      <c r="U223" s="18" t="str">
        <f>+IF(OR($N223=Listas!$A$3,$N223=Listas!$A$4,$N223=Listas!$A$5,$N223=Listas!$A$6),"N/A",IF((DAYS360(C223,$C$3))&gt;3600,"SI","NO"))</f>
        <v>SI</v>
      </c>
      <c r="V223" s="20">
        <f t="shared" si="39"/>
        <v>0.21132439384930549</v>
      </c>
      <c r="W223" s="21">
        <f>+IF(OR($N223=Listas!$A$3,$N223=Listas!$A$4,$N223=Listas!$A$5,$N223=Listas!$A$6),"",P223+R223+T223+V223)</f>
        <v>0.21132439384930549</v>
      </c>
      <c r="X223" s="22"/>
      <c r="Y223" s="19">
        <f t="shared" si="40"/>
        <v>0</v>
      </c>
      <c r="Z223" s="21">
        <f>+IF(OR($N223=Listas!$A$3,$N223=Listas!$A$4,$N223=Listas!$A$5,$N223=Listas!$A$6),"",Y223)</f>
        <v>0</v>
      </c>
      <c r="AA223" s="22"/>
      <c r="AB223" s="23">
        <f>+IF(OR($N223=Listas!$A$3,$N223=Listas!$A$4,$N223=Listas!$A$5,$N223=Listas!$A$6),"",IF(AND(DAYS360(C223,$C$3)&lt;=90,AA223="NO"),0,IF(AND(DAYS360(C223,$C$3)&gt;90,AA223="NO"),$AB$7,0)))</f>
        <v>0</v>
      </c>
      <c r="AC223" s="17"/>
      <c r="AD223" s="22"/>
      <c r="AE223" s="23">
        <f>+IF(OR($N223=Listas!$A$3,$N223=Listas!$A$4,$N223=Listas!$A$5,$N223=Listas!$A$6),"",IF(AND(DAYS360(C223,$C$3)&lt;=90,AD223="SI"),0,IF(AND(DAYS360(C223,$C$3)&gt;90,AD223="SI"),$AE$7,0)))</f>
        <v>0</v>
      </c>
      <c r="AF223" s="17"/>
      <c r="AG223" s="24" t="str">
        <f t="shared" si="44"/>
        <v/>
      </c>
      <c r="AH223" s="22"/>
      <c r="AI223" s="23">
        <f>+IF(OR($N223=Listas!$A$3,$N223=Listas!$A$4,$N223=Listas!$A$5,$N223=Listas!$A$6),"",IF(AND(DAYS360(C223,$C$3)&lt;=90,AH223="SI"),0,IF(AND(DAYS360(C223,$C$3)&gt;90,AH223="SI"),$AI$7,0)))</f>
        <v>0</v>
      </c>
      <c r="AJ223" s="25">
        <f>+IF(OR($N223=Listas!$A$3,$N223=Listas!$A$4,$N223=Listas!$A$5,$N223=Listas!$A$6),"",AB223+AE223+AI223)</f>
        <v>0</v>
      </c>
      <c r="AK223" s="26" t="str">
        <f t="shared" si="45"/>
        <v/>
      </c>
      <c r="AL223" s="27" t="str">
        <f t="shared" si="46"/>
        <v/>
      </c>
      <c r="AM223" s="23">
        <f>+IF(OR($N223=Listas!$A$3,$N223=Listas!$A$4,$N223=Listas!$A$5,$N223=Listas!$A$6),"",IF(AND(DAYS360(C223,$C$3)&lt;=90,AL223="SI"),0,IF(AND(DAYS360(C223,$C$3)&gt;90,AL223="SI"),$AM$7,0)))</f>
        <v>0</v>
      </c>
      <c r="AN223" s="27" t="str">
        <f t="shared" si="47"/>
        <v/>
      </c>
      <c r="AO223" s="23">
        <f>+IF(OR($N223=Listas!$A$3,$N223=Listas!$A$4,$N223=Listas!$A$5,$N223=Listas!$A$6),"",IF(AND(DAYS360(C223,$C$3)&lt;=90,AN223="SI"),0,IF(AND(DAYS360(C223,$C$3)&gt;90,AN223="SI"),$AO$7,0)))</f>
        <v>0</v>
      </c>
      <c r="AP223" s="28">
        <f>+IF(OR($N223=Listas!$A$3,$N223=Listas!$A$4,$N223=Listas!$A$5,$N223=[1]Hoja2!$A$6),"",AM223+AO223)</f>
        <v>0</v>
      </c>
      <c r="AQ223" s="22"/>
      <c r="AR223" s="23">
        <f>+IF(OR($N223=Listas!$A$3,$N223=Listas!$A$4,$N223=Listas!$A$5,$N223=Listas!$A$6),"",IF(AND(DAYS360(C223,$C$3)&lt;=90,AQ223="SI"),0,IF(AND(DAYS360(C223,$C$3)&gt;90,AQ223="SI"),$AR$7,0)))</f>
        <v>0</v>
      </c>
      <c r="AS223" s="22"/>
      <c r="AT223" s="23">
        <f>+IF(OR($N223=Listas!$A$3,$N223=Listas!$A$4,$N223=Listas!$A$5,$N223=Listas!$A$6),"",IF(AND(DAYS360(C223,$C$3)&lt;=90,AS223="SI"),0,IF(AND(DAYS360(C223,$C$3)&gt;90,AS223="SI"),$AT$7,0)))</f>
        <v>0</v>
      </c>
      <c r="AU223" s="21">
        <f>+IF(OR($N223=Listas!$A$3,$N223=Listas!$A$4,$N223=Listas!$A$5,$N223=Listas!$A$6),"",AR223+AT223)</f>
        <v>0</v>
      </c>
      <c r="AV223" s="29">
        <f>+IF(OR($N223=Listas!$A$3,$N223=Listas!$A$4,$N223=Listas!$A$5,$N223=Listas!$A$6),"",W223+Z223+AJ223+AP223+AU223)</f>
        <v>0.21132439384930549</v>
      </c>
      <c r="AW223" s="30">
        <f>+IF(OR($N223=Listas!$A$3,$N223=Listas!$A$4,$N223=Listas!$A$5,$N223=Listas!$A$6),"",K223*(1-AV223))</f>
        <v>0</v>
      </c>
      <c r="AX223" s="30">
        <f>+IF(OR($N223=Listas!$A$3,$N223=Listas!$A$4,$N223=Listas!$A$5,$N223=Listas!$A$6),"",L223*(1-AV223))</f>
        <v>0</v>
      </c>
      <c r="AY223" s="31"/>
      <c r="AZ223" s="32"/>
      <c r="BA223" s="30">
        <f>+IF(OR($N223=Listas!$A$3,$N223=Listas!$A$4,$N223=Listas!$A$5,$N223=Listas!$A$6),"",IF(AV223=0,AW223,(-PV(AY223,AZ223,,AW223,0))))</f>
        <v>0</v>
      </c>
      <c r="BB223" s="30">
        <f>+IF(OR($N223=Listas!$A$3,$N223=Listas!$A$4,$N223=Listas!$A$5,$N223=Listas!$A$6),"",IF(AV223=0,AX223,(-PV(AY223,AZ223,,AX223,0))))</f>
        <v>0</v>
      </c>
      <c r="BC223" s="33">
        <f>++IF(OR($N223=Listas!$A$3,$N223=Listas!$A$4,$N223=Listas!$A$5,$N223=Listas!$A$6),"",K223-BA223)</f>
        <v>0</v>
      </c>
      <c r="BD223" s="33">
        <f>++IF(OR($N223=Listas!$A$3,$N223=Listas!$A$4,$N223=Listas!$A$5,$N223=Listas!$A$6),"",L223-BB223)</f>
        <v>0</v>
      </c>
    </row>
    <row r="224" spans="1:56" x14ac:dyDescent="0.25">
      <c r="A224" s="13"/>
      <c r="B224" s="14"/>
      <c r="C224" s="15"/>
      <c r="D224" s="16"/>
      <c r="E224" s="16"/>
      <c r="F224" s="17"/>
      <c r="G224" s="17"/>
      <c r="H224" s="65">
        <f t="shared" si="41"/>
        <v>0</v>
      </c>
      <c r="I224" s="17"/>
      <c r="J224" s="17"/>
      <c r="K224" s="42">
        <f t="shared" si="42"/>
        <v>0</v>
      </c>
      <c r="L224" s="42">
        <f t="shared" si="42"/>
        <v>0</v>
      </c>
      <c r="M224" s="42">
        <f t="shared" si="43"/>
        <v>0</v>
      </c>
      <c r="N224" s="13"/>
      <c r="O224" s="18" t="str">
        <f>+IF(OR($N224=Listas!$A$3,$N224=Listas!$A$4,$N224=Listas!$A$5,$N224=Listas!$A$6),"N/A",IF(AND((DAYS360(C224,$C$3))&gt;90,(DAYS360(C224,$C$3))&lt;360),"SI","NO"))</f>
        <v>NO</v>
      </c>
      <c r="P224" s="19">
        <f t="shared" si="36"/>
        <v>0</v>
      </c>
      <c r="Q224" s="18" t="str">
        <f>+IF(OR($N224=Listas!$A$3,$N224=Listas!$A$4,$N224=Listas!$A$5,$N224=Listas!$A$6),"N/A",IF(AND((DAYS360(C224,$C$3))&gt;=360,(DAYS360(C224,$C$3))&lt;=1800),"SI","NO"))</f>
        <v>NO</v>
      </c>
      <c r="R224" s="19">
        <f t="shared" si="37"/>
        <v>0</v>
      </c>
      <c r="S224" s="18" t="str">
        <f>+IF(OR($N224=Listas!$A$3,$N224=Listas!$A$4,$N224=Listas!$A$5,$N224=Listas!$A$6),"N/A",IF(AND((DAYS360(C224,$C$3))&gt;1800,(DAYS360(C224,$C$3))&lt;=3600),"SI","NO"))</f>
        <v>NO</v>
      </c>
      <c r="T224" s="19">
        <f t="shared" si="38"/>
        <v>0</v>
      </c>
      <c r="U224" s="18" t="str">
        <f>+IF(OR($N224=Listas!$A$3,$N224=Listas!$A$4,$N224=Listas!$A$5,$N224=Listas!$A$6),"N/A",IF((DAYS360(C224,$C$3))&gt;3600,"SI","NO"))</f>
        <v>SI</v>
      </c>
      <c r="V224" s="20">
        <f t="shared" si="39"/>
        <v>0.21132439384930549</v>
      </c>
      <c r="W224" s="21">
        <f>+IF(OR($N224=Listas!$A$3,$N224=Listas!$A$4,$N224=Listas!$A$5,$N224=Listas!$A$6),"",P224+R224+T224+V224)</f>
        <v>0.21132439384930549</v>
      </c>
      <c r="X224" s="22"/>
      <c r="Y224" s="19">
        <f t="shared" si="40"/>
        <v>0</v>
      </c>
      <c r="Z224" s="21">
        <f>+IF(OR($N224=Listas!$A$3,$N224=Listas!$A$4,$N224=Listas!$A$5,$N224=Listas!$A$6),"",Y224)</f>
        <v>0</v>
      </c>
      <c r="AA224" s="22"/>
      <c r="AB224" s="23">
        <f>+IF(OR($N224=Listas!$A$3,$N224=Listas!$A$4,$N224=Listas!$A$5,$N224=Listas!$A$6),"",IF(AND(DAYS360(C224,$C$3)&lt;=90,AA224="NO"),0,IF(AND(DAYS360(C224,$C$3)&gt;90,AA224="NO"),$AB$7,0)))</f>
        <v>0</v>
      </c>
      <c r="AC224" s="17"/>
      <c r="AD224" s="22"/>
      <c r="AE224" s="23">
        <f>+IF(OR($N224=Listas!$A$3,$N224=Listas!$A$4,$N224=Listas!$A$5,$N224=Listas!$A$6),"",IF(AND(DAYS360(C224,$C$3)&lt;=90,AD224="SI"),0,IF(AND(DAYS360(C224,$C$3)&gt;90,AD224="SI"),$AE$7,0)))</f>
        <v>0</v>
      </c>
      <c r="AF224" s="17"/>
      <c r="AG224" s="24" t="str">
        <f t="shared" si="44"/>
        <v/>
      </c>
      <c r="AH224" s="22"/>
      <c r="AI224" s="23">
        <f>+IF(OR($N224=Listas!$A$3,$N224=Listas!$A$4,$N224=Listas!$A$5,$N224=Listas!$A$6),"",IF(AND(DAYS360(C224,$C$3)&lt;=90,AH224="SI"),0,IF(AND(DAYS360(C224,$C$3)&gt;90,AH224="SI"),$AI$7,0)))</f>
        <v>0</v>
      </c>
      <c r="AJ224" s="25">
        <f>+IF(OR($N224=Listas!$A$3,$N224=Listas!$A$4,$N224=Listas!$A$5,$N224=Listas!$A$6),"",AB224+AE224+AI224)</f>
        <v>0</v>
      </c>
      <c r="AK224" s="26" t="str">
        <f t="shared" si="45"/>
        <v/>
      </c>
      <c r="AL224" s="27" t="str">
        <f t="shared" si="46"/>
        <v/>
      </c>
      <c r="AM224" s="23">
        <f>+IF(OR($N224=Listas!$A$3,$N224=Listas!$A$4,$N224=Listas!$A$5,$N224=Listas!$A$6),"",IF(AND(DAYS360(C224,$C$3)&lt;=90,AL224="SI"),0,IF(AND(DAYS360(C224,$C$3)&gt;90,AL224="SI"),$AM$7,0)))</f>
        <v>0</v>
      </c>
      <c r="AN224" s="27" t="str">
        <f t="shared" si="47"/>
        <v/>
      </c>
      <c r="AO224" s="23">
        <f>+IF(OR($N224=Listas!$A$3,$N224=Listas!$A$4,$N224=Listas!$A$5,$N224=Listas!$A$6),"",IF(AND(DAYS360(C224,$C$3)&lt;=90,AN224="SI"),0,IF(AND(DAYS360(C224,$C$3)&gt;90,AN224="SI"),$AO$7,0)))</f>
        <v>0</v>
      </c>
      <c r="AP224" s="28">
        <f>+IF(OR($N224=Listas!$A$3,$N224=Listas!$A$4,$N224=Listas!$A$5,$N224=[1]Hoja2!$A$6),"",AM224+AO224)</f>
        <v>0</v>
      </c>
      <c r="AQ224" s="22"/>
      <c r="AR224" s="23">
        <f>+IF(OR($N224=Listas!$A$3,$N224=Listas!$A$4,$N224=Listas!$A$5,$N224=Listas!$A$6),"",IF(AND(DAYS360(C224,$C$3)&lt;=90,AQ224="SI"),0,IF(AND(DAYS360(C224,$C$3)&gt;90,AQ224="SI"),$AR$7,0)))</f>
        <v>0</v>
      </c>
      <c r="AS224" s="22"/>
      <c r="AT224" s="23">
        <f>+IF(OR($N224=Listas!$A$3,$N224=Listas!$A$4,$N224=Listas!$A$5,$N224=Listas!$A$6),"",IF(AND(DAYS360(C224,$C$3)&lt;=90,AS224="SI"),0,IF(AND(DAYS360(C224,$C$3)&gt;90,AS224="SI"),$AT$7,0)))</f>
        <v>0</v>
      </c>
      <c r="AU224" s="21">
        <f>+IF(OR($N224=Listas!$A$3,$N224=Listas!$A$4,$N224=Listas!$A$5,$N224=Listas!$A$6),"",AR224+AT224)</f>
        <v>0</v>
      </c>
      <c r="AV224" s="29">
        <f>+IF(OR($N224=Listas!$A$3,$N224=Listas!$A$4,$N224=Listas!$A$5,$N224=Listas!$A$6),"",W224+Z224+AJ224+AP224+AU224)</f>
        <v>0.21132439384930549</v>
      </c>
      <c r="AW224" s="30">
        <f>+IF(OR($N224=Listas!$A$3,$N224=Listas!$A$4,$N224=Listas!$A$5,$N224=Listas!$A$6),"",K224*(1-AV224))</f>
        <v>0</v>
      </c>
      <c r="AX224" s="30">
        <f>+IF(OR($N224=Listas!$A$3,$N224=Listas!$A$4,$N224=Listas!$A$5,$N224=Listas!$A$6),"",L224*(1-AV224))</f>
        <v>0</v>
      </c>
      <c r="AY224" s="31"/>
      <c r="AZ224" s="32"/>
      <c r="BA224" s="30">
        <f>+IF(OR($N224=Listas!$A$3,$N224=Listas!$A$4,$N224=Listas!$A$5,$N224=Listas!$A$6),"",IF(AV224=0,AW224,(-PV(AY224,AZ224,,AW224,0))))</f>
        <v>0</v>
      </c>
      <c r="BB224" s="30">
        <f>+IF(OR($N224=Listas!$A$3,$N224=Listas!$A$4,$N224=Listas!$A$5,$N224=Listas!$A$6),"",IF(AV224=0,AX224,(-PV(AY224,AZ224,,AX224,0))))</f>
        <v>0</v>
      </c>
      <c r="BC224" s="33">
        <f>++IF(OR($N224=Listas!$A$3,$N224=Listas!$A$4,$N224=Listas!$A$5,$N224=Listas!$A$6),"",K224-BA224)</f>
        <v>0</v>
      </c>
      <c r="BD224" s="33">
        <f>++IF(OR($N224=Listas!$A$3,$N224=Listas!$A$4,$N224=Listas!$A$5,$N224=Listas!$A$6),"",L224-BB224)</f>
        <v>0</v>
      </c>
    </row>
    <row r="225" spans="1:56" x14ac:dyDescent="0.25">
      <c r="A225" s="13"/>
      <c r="B225" s="14"/>
      <c r="C225" s="15"/>
      <c r="D225" s="16"/>
      <c r="E225" s="16"/>
      <c r="F225" s="17"/>
      <c r="G225" s="17"/>
      <c r="H225" s="65">
        <f t="shared" si="41"/>
        <v>0</v>
      </c>
      <c r="I225" s="17"/>
      <c r="J225" s="17"/>
      <c r="K225" s="42">
        <f t="shared" si="42"/>
        <v>0</v>
      </c>
      <c r="L225" s="42">
        <f t="shared" si="42"/>
        <v>0</v>
      </c>
      <c r="M225" s="42">
        <f t="shared" si="43"/>
        <v>0</v>
      </c>
      <c r="N225" s="13"/>
      <c r="O225" s="18" t="str">
        <f>+IF(OR($N225=Listas!$A$3,$N225=Listas!$A$4,$N225=Listas!$A$5,$N225=Listas!$A$6),"N/A",IF(AND((DAYS360(C225,$C$3))&gt;90,(DAYS360(C225,$C$3))&lt;360),"SI","NO"))</f>
        <v>NO</v>
      </c>
      <c r="P225" s="19">
        <f t="shared" si="36"/>
        <v>0</v>
      </c>
      <c r="Q225" s="18" t="str">
        <f>+IF(OR($N225=Listas!$A$3,$N225=Listas!$A$4,$N225=Listas!$A$5,$N225=Listas!$A$6),"N/A",IF(AND((DAYS360(C225,$C$3))&gt;=360,(DAYS360(C225,$C$3))&lt;=1800),"SI","NO"))</f>
        <v>NO</v>
      </c>
      <c r="R225" s="19">
        <f t="shared" si="37"/>
        <v>0</v>
      </c>
      <c r="S225" s="18" t="str">
        <f>+IF(OR($N225=Listas!$A$3,$N225=Listas!$A$4,$N225=Listas!$A$5,$N225=Listas!$A$6),"N/A",IF(AND((DAYS360(C225,$C$3))&gt;1800,(DAYS360(C225,$C$3))&lt;=3600),"SI","NO"))</f>
        <v>NO</v>
      </c>
      <c r="T225" s="19">
        <f t="shared" si="38"/>
        <v>0</v>
      </c>
      <c r="U225" s="18" t="str">
        <f>+IF(OR($N225=Listas!$A$3,$N225=Listas!$A$4,$N225=Listas!$A$5,$N225=Listas!$A$6),"N/A",IF((DAYS360(C225,$C$3))&gt;3600,"SI","NO"))</f>
        <v>SI</v>
      </c>
      <c r="V225" s="20">
        <f t="shared" si="39"/>
        <v>0.21132439384930549</v>
      </c>
      <c r="W225" s="21">
        <f>+IF(OR($N225=Listas!$A$3,$N225=Listas!$A$4,$N225=Listas!$A$5,$N225=Listas!$A$6),"",P225+R225+T225+V225)</f>
        <v>0.21132439384930549</v>
      </c>
      <c r="X225" s="22"/>
      <c r="Y225" s="19">
        <f t="shared" si="40"/>
        <v>0</v>
      </c>
      <c r="Z225" s="21">
        <f>+IF(OR($N225=Listas!$A$3,$N225=Listas!$A$4,$N225=Listas!$A$5,$N225=Listas!$A$6),"",Y225)</f>
        <v>0</v>
      </c>
      <c r="AA225" s="22"/>
      <c r="AB225" s="23">
        <f>+IF(OR($N225=Listas!$A$3,$N225=Listas!$A$4,$N225=Listas!$A$5,$N225=Listas!$A$6),"",IF(AND(DAYS360(C225,$C$3)&lt;=90,AA225="NO"),0,IF(AND(DAYS360(C225,$C$3)&gt;90,AA225="NO"),$AB$7,0)))</f>
        <v>0</v>
      </c>
      <c r="AC225" s="17"/>
      <c r="AD225" s="22"/>
      <c r="AE225" s="23">
        <f>+IF(OR($N225=Listas!$A$3,$N225=Listas!$A$4,$N225=Listas!$A$5,$N225=Listas!$A$6),"",IF(AND(DAYS360(C225,$C$3)&lt;=90,AD225="SI"),0,IF(AND(DAYS360(C225,$C$3)&gt;90,AD225="SI"),$AE$7,0)))</f>
        <v>0</v>
      </c>
      <c r="AF225" s="17"/>
      <c r="AG225" s="24" t="str">
        <f t="shared" si="44"/>
        <v/>
      </c>
      <c r="AH225" s="22"/>
      <c r="AI225" s="23">
        <f>+IF(OR($N225=Listas!$A$3,$N225=Listas!$A$4,$N225=Listas!$A$5,$N225=Listas!$A$6),"",IF(AND(DAYS360(C225,$C$3)&lt;=90,AH225="SI"),0,IF(AND(DAYS360(C225,$C$3)&gt;90,AH225="SI"),$AI$7,0)))</f>
        <v>0</v>
      </c>
      <c r="AJ225" s="25">
        <f>+IF(OR($N225=Listas!$A$3,$N225=Listas!$A$4,$N225=Listas!$A$5,$N225=Listas!$A$6),"",AB225+AE225+AI225)</f>
        <v>0</v>
      </c>
      <c r="AK225" s="26" t="str">
        <f t="shared" si="45"/>
        <v/>
      </c>
      <c r="AL225" s="27" t="str">
        <f t="shared" si="46"/>
        <v/>
      </c>
      <c r="AM225" s="23">
        <f>+IF(OR($N225=Listas!$A$3,$N225=Listas!$A$4,$N225=Listas!$A$5,$N225=Listas!$A$6),"",IF(AND(DAYS360(C225,$C$3)&lt;=90,AL225="SI"),0,IF(AND(DAYS360(C225,$C$3)&gt;90,AL225="SI"),$AM$7,0)))</f>
        <v>0</v>
      </c>
      <c r="AN225" s="27" t="str">
        <f t="shared" si="47"/>
        <v/>
      </c>
      <c r="AO225" s="23">
        <f>+IF(OR($N225=Listas!$A$3,$N225=Listas!$A$4,$N225=Listas!$A$5,$N225=Listas!$A$6),"",IF(AND(DAYS360(C225,$C$3)&lt;=90,AN225="SI"),0,IF(AND(DAYS360(C225,$C$3)&gt;90,AN225="SI"),$AO$7,0)))</f>
        <v>0</v>
      </c>
      <c r="AP225" s="28">
        <f>+IF(OR($N225=Listas!$A$3,$N225=Listas!$A$4,$N225=Listas!$A$5,$N225=[1]Hoja2!$A$6),"",AM225+AO225)</f>
        <v>0</v>
      </c>
      <c r="AQ225" s="22"/>
      <c r="AR225" s="23">
        <f>+IF(OR($N225=Listas!$A$3,$N225=Listas!$A$4,$N225=Listas!$A$5,$N225=Listas!$A$6),"",IF(AND(DAYS360(C225,$C$3)&lt;=90,AQ225="SI"),0,IF(AND(DAYS360(C225,$C$3)&gt;90,AQ225="SI"),$AR$7,0)))</f>
        <v>0</v>
      </c>
      <c r="AS225" s="22"/>
      <c r="AT225" s="23">
        <f>+IF(OR($N225=Listas!$A$3,$N225=Listas!$A$4,$N225=Listas!$A$5,$N225=Listas!$A$6),"",IF(AND(DAYS360(C225,$C$3)&lt;=90,AS225="SI"),0,IF(AND(DAYS360(C225,$C$3)&gt;90,AS225="SI"),$AT$7,0)))</f>
        <v>0</v>
      </c>
      <c r="AU225" s="21">
        <f>+IF(OR($N225=Listas!$A$3,$N225=Listas!$A$4,$N225=Listas!$A$5,$N225=Listas!$A$6),"",AR225+AT225)</f>
        <v>0</v>
      </c>
      <c r="AV225" s="29">
        <f>+IF(OR($N225=Listas!$A$3,$N225=Listas!$A$4,$N225=Listas!$A$5,$N225=Listas!$A$6),"",W225+Z225+AJ225+AP225+AU225)</f>
        <v>0.21132439384930549</v>
      </c>
      <c r="AW225" s="30">
        <f>+IF(OR($N225=Listas!$A$3,$N225=Listas!$A$4,$N225=Listas!$A$5,$N225=Listas!$A$6),"",K225*(1-AV225))</f>
        <v>0</v>
      </c>
      <c r="AX225" s="30">
        <f>+IF(OR($N225=Listas!$A$3,$N225=Listas!$A$4,$N225=Listas!$A$5,$N225=Listas!$A$6),"",L225*(1-AV225))</f>
        <v>0</v>
      </c>
      <c r="AY225" s="31"/>
      <c r="AZ225" s="32"/>
      <c r="BA225" s="30">
        <f>+IF(OR($N225=Listas!$A$3,$N225=Listas!$A$4,$N225=Listas!$A$5,$N225=Listas!$A$6),"",IF(AV225=0,AW225,(-PV(AY225,AZ225,,AW225,0))))</f>
        <v>0</v>
      </c>
      <c r="BB225" s="30">
        <f>+IF(OR($N225=Listas!$A$3,$N225=Listas!$A$4,$N225=Listas!$A$5,$N225=Listas!$A$6),"",IF(AV225=0,AX225,(-PV(AY225,AZ225,,AX225,0))))</f>
        <v>0</v>
      </c>
      <c r="BC225" s="33">
        <f>++IF(OR($N225=Listas!$A$3,$N225=Listas!$A$4,$N225=Listas!$A$5,$N225=Listas!$A$6),"",K225-BA225)</f>
        <v>0</v>
      </c>
      <c r="BD225" s="33">
        <f>++IF(OR($N225=Listas!$A$3,$N225=Listas!$A$4,$N225=Listas!$A$5,$N225=Listas!$A$6),"",L225-BB225)</f>
        <v>0</v>
      </c>
    </row>
    <row r="226" spans="1:56" x14ac:dyDescent="0.25">
      <c r="A226" s="13"/>
      <c r="B226" s="14"/>
      <c r="C226" s="15"/>
      <c r="D226" s="16"/>
      <c r="E226" s="16"/>
      <c r="F226" s="17"/>
      <c r="G226" s="17"/>
      <c r="H226" s="65">
        <f t="shared" si="41"/>
        <v>0</v>
      </c>
      <c r="I226" s="17"/>
      <c r="J226" s="17"/>
      <c r="K226" s="42">
        <f t="shared" si="42"/>
        <v>0</v>
      </c>
      <c r="L226" s="42">
        <f t="shared" si="42"/>
        <v>0</v>
      </c>
      <c r="M226" s="42">
        <f t="shared" si="43"/>
        <v>0</v>
      </c>
      <c r="N226" s="13"/>
      <c r="O226" s="18" t="str">
        <f>+IF(OR($N226=Listas!$A$3,$N226=Listas!$A$4,$N226=Listas!$A$5,$N226=Listas!$A$6),"N/A",IF(AND((DAYS360(C226,$C$3))&gt;90,(DAYS360(C226,$C$3))&lt;360),"SI","NO"))</f>
        <v>NO</v>
      </c>
      <c r="P226" s="19">
        <f t="shared" si="36"/>
        <v>0</v>
      </c>
      <c r="Q226" s="18" t="str">
        <f>+IF(OR($N226=Listas!$A$3,$N226=Listas!$A$4,$N226=Listas!$A$5,$N226=Listas!$A$6),"N/A",IF(AND((DAYS360(C226,$C$3))&gt;=360,(DAYS360(C226,$C$3))&lt;=1800),"SI","NO"))</f>
        <v>NO</v>
      </c>
      <c r="R226" s="19">
        <f t="shared" si="37"/>
        <v>0</v>
      </c>
      <c r="S226" s="18" t="str">
        <f>+IF(OR($N226=Listas!$A$3,$N226=Listas!$A$4,$N226=Listas!$A$5,$N226=Listas!$A$6),"N/A",IF(AND((DAYS360(C226,$C$3))&gt;1800,(DAYS360(C226,$C$3))&lt;=3600),"SI","NO"))</f>
        <v>NO</v>
      </c>
      <c r="T226" s="19">
        <f t="shared" si="38"/>
        <v>0</v>
      </c>
      <c r="U226" s="18" t="str">
        <f>+IF(OR($N226=Listas!$A$3,$N226=Listas!$A$4,$N226=Listas!$A$5,$N226=Listas!$A$6),"N/A",IF((DAYS360(C226,$C$3))&gt;3600,"SI","NO"))</f>
        <v>SI</v>
      </c>
      <c r="V226" s="20">
        <f t="shared" si="39"/>
        <v>0.21132439384930549</v>
      </c>
      <c r="W226" s="21">
        <f>+IF(OR($N226=Listas!$A$3,$N226=Listas!$A$4,$N226=Listas!$A$5,$N226=Listas!$A$6),"",P226+R226+T226+V226)</f>
        <v>0.21132439384930549</v>
      </c>
      <c r="X226" s="22"/>
      <c r="Y226" s="19">
        <f t="shared" si="40"/>
        <v>0</v>
      </c>
      <c r="Z226" s="21">
        <f>+IF(OR($N226=Listas!$A$3,$N226=Listas!$A$4,$N226=Listas!$A$5,$N226=Listas!$A$6),"",Y226)</f>
        <v>0</v>
      </c>
      <c r="AA226" s="22"/>
      <c r="AB226" s="23">
        <f>+IF(OR($N226=Listas!$A$3,$N226=Listas!$A$4,$N226=Listas!$A$5,$N226=Listas!$A$6),"",IF(AND(DAYS360(C226,$C$3)&lt;=90,AA226="NO"),0,IF(AND(DAYS360(C226,$C$3)&gt;90,AA226="NO"),$AB$7,0)))</f>
        <v>0</v>
      </c>
      <c r="AC226" s="17"/>
      <c r="AD226" s="22"/>
      <c r="AE226" s="23">
        <f>+IF(OR($N226=Listas!$A$3,$N226=Listas!$A$4,$N226=Listas!$A$5,$N226=Listas!$A$6),"",IF(AND(DAYS360(C226,$C$3)&lt;=90,AD226="SI"),0,IF(AND(DAYS360(C226,$C$3)&gt;90,AD226="SI"),$AE$7,0)))</f>
        <v>0</v>
      </c>
      <c r="AF226" s="17"/>
      <c r="AG226" s="24" t="str">
        <f t="shared" si="44"/>
        <v/>
      </c>
      <c r="AH226" s="22"/>
      <c r="AI226" s="23">
        <f>+IF(OR($N226=Listas!$A$3,$N226=Listas!$A$4,$N226=Listas!$A$5,$N226=Listas!$A$6),"",IF(AND(DAYS360(C226,$C$3)&lt;=90,AH226="SI"),0,IF(AND(DAYS360(C226,$C$3)&gt;90,AH226="SI"),$AI$7,0)))</f>
        <v>0</v>
      </c>
      <c r="AJ226" s="25">
        <f>+IF(OR($N226=Listas!$A$3,$N226=Listas!$A$4,$N226=Listas!$A$5,$N226=Listas!$A$6),"",AB226+AE226+AI226)</f>
        <v>0</v>
      </c>
      <c r="AK226" s="26" t="str">
        <f t="shared" si="45"/>
        <v/>
      </c>
      <c r="AL226" s="27" t="str">
        <f t="shared" si="46"/>
        <v/>
      </c>
      <c r="AM226" s="23">
        <f>+IF(OR($N226=Listas!$A$3,$N226=Listas!$A$4,$N226=Listas!$A$5,$N226=Listas!$A$6),"",IF(AND(DAYS360(C226,$C$3)&lt;=90,AL226="SI"),0,IF(AND(DAYS360(C226,$C$3)&gt;90,AL226="SI"),$AM$7,0)))</f>
        <v>0</v>
      </c>
      <c r="AN226" s="27" t="str">
        <f t="shared" si="47"/>
        <v/>
      </c>
      <c r="AO226" s="23">
        <f>+IF(OR($N226=Listas!$A$3,$N226=Listas!$A$4,$N226=Listas!$A$5,$N226=Listas!$A$6),"",IF(AND(DAYS360(C226,$C$3)&lt;=90,AN226="SI"),0,IF(AND(DAYS360(C226,$C$3)&gt;90,AN226="SI"),$AO$7,0)))</f>
        <v>0</v>
      </c>
      <c r="AP226" s="28">
        <f>+IF(OR($N226=Listas!$A$3,$N226=Listas!$A$4,$N226=Listas!$A$5,$N226=[1]Hoja2!$A$6),"",AM226+AO226)</f>
        <v>0</v>
      </c>
      <c r="AQ226" s="22"/>
      <c r="AR226" s="23">
        <f>+IF(OR($N226=Listas!$A$3,$N226=Listas!$A$4,$N226=Listas!$A$5,$N226=Listas!$A$6),"",IF(AND(DAYS360(C226,$C$3)&lt;=90,AQ226="SI"),0,IF(AND(DAYS360(C226,$C$3)&gt;90,AQ226="SI"),$AR$7,0)))</f>
        <v>0</v>
      </c>
      <c r="AS226" s="22"/>
      <c r="AT226" s="23">
        <f>+IF(OR($N226=Listas!$A$3,$N226=Listas!$A$4,$N226=Listas!$A$5,$N226=Listas!$A$6),"",IF(AND(DAYS360(C226,$C$3)&lt;=90,AS226="SI"),0,IF(AND(DAYS360(C226,$C$3)&gt;90,AS226="SI"),$AT$7,0)))</f>
        <v>0</v>
      </c>
      <c r="AU226" s="21">
        <f>+IF(OR($N226=Listas!$A$3,$N226=Listas!$A$4,$N226=Listas!$A$5,$N226=Listas!$A$6),"",AR226+AT226)</f>
        <v>0</v>
      </c>
      <c r="AV226" s="29">
        <f>+IF(OR($N226=Listas!$A$3,$N226=Listas!$A$4,$N226=Listas!$A$5,$N226=Listas!$A$6),"",W226+Z226+AJ226+AP226+AU226)</f>
        <v>0.21132439384930549</v>
      </c>
      <c r="AW226" s="30">
        <f>+IF(OR($N226=Listas!$A$3,$N226=Listas!$A$4,$N226=Listas!$A$5,$N226=Listas!$A$6),"",K226*(1-AV226))</f>
        <v>0</v>
      </c>
      <c r="AX226" s="30">
        <f>+IF(OR($N226=Listas!$A$3,$N226=Listas!$A$4,$N226=Listas!$A$5,$N226=Listas!$A$6),"",L226*(1-AV226))</f>
        <v>0</v>
      </c>
      <c r="AY226" s="31"/>
      <c r="AZ226" s="32"/>
      <c r="BA226" s="30">
        <f>+IF(OR($N226=Listas!$A$3,$N226=Listas!$A$4,$N226=Listas!$A$5,$N226=Listas!$A$6),"",IF(AV226=0,AW226,(-PV(AY226,AZ226,,AW226,0))))</f>
        <v>0</v>
      </c>
      <c r="BB226" s="30">
        <f>+IF(OR($N226=Listas!$A$3,$N226=Listas!$A$4,$N226=Listas!$A$5,$N226=Listas!$A$6),"",IF(AV226=0,AX226,(-PV(AY226,AZ226,,AX226,0))))</f>
        <v>0</v>
      </c>
      <c r="BC226" s="33">
        <f>++IF(OR($N226=Listas!$A$3,$N226=Listas!$A$4,$N226=Listas!$A$5,$N226=Listas!$A$6),"",K226-BA226)</f>
        <v>0</v>
      </c>
      <c r="BD226" s="33">
        <f>++IF(OR($N226=Listas!$A$3,$N226=Listas!$A$4,$N226=Listas!$A$5,$N226=Listas!$A$6),"",L226-BB226)</f>
        <v>0</v>
      </c>
    </row>
    <row r="227" spans="1:56" x14ac:dyDescent="0.25">
      <c r="A227" s="13"/>
      <c r="B227" s="14"/>
      <c r="C227" s="15"/>
      <c r="D227" s="16"/>
      <c r="E227" s="16"/>
      <c r="F227" s="17"/>
      <c r="G227" s="17"/>
      <c r="H227" s="65">
        <f t="shared" si="41"/>
        <v>0</v>
      </c>
      <c r="I227" s="17"/>
      <c r="J227" s="17"/>
      <c r="K227" s="42">
        <f t="shared" si="42"/>
        <v>0</v>
      </c>
      <c r="L227" s="42">
        <f t="shared" si="42"/>
        <v>0</v>
      </c>
      <c r="M227" s="42">
        <f t="shared" si="43"/>
        <v>0</v>
      </c>
      <c r="N227" s="13"/>
      <c r="O227" s="18" t="str">
        <f>+IF(OR($N227=Listas!$A$3,$N227=Listas!$A$4,$N227=Listas!$A$5,$N227=Listas!$A$6),"N/A",IF(AND((DAYS360(C227,$C$3))&gt;90,(DAYS360(C227,$C$3))&lt;360),"SI","NO"))</f>
        <v>NO</v>
      </c>
      <c r="P227" s="19">
        <f t="shared" si="36"/>
        <v>0</v>
      </c>
      <c r="Q227" s="18" t="str">
        <f>+IF(OR($N227=Listas!$A$3,$N227=Listas!$A$4,$N227=Listas!$A$5,$N227=Listas!$A$6),"N/A",IF(AND((DAYS360(C227,$C$3))&gt;=360,(DAYS360(C227,$C$3))&lt;=1800),"SI","NO"))</f>
        <v>NO</v>
      </c>
      <c r="R227" s="19">
        <f t="shared" si="37"/>
        <v>0</v>
      </c>
      <c r="S227" s="18" t="str">
        <f>+IF(OR($N227=Listas!$A$3,$N227=Listas!$A$4,$N227=Listas!$A$5,$N227=Listas!$A$6),"N/A",IF(AND((DAYS360(C227,$C$3))&gt;1800,(DAYS360(C227,$C$3))&lt;=3600),"SI","NO"))</f>
        <v>NO</v>
      </c>
      <c r="T227" s="19">
        <f t="shared" si="38"/>
        <v>0</v>
      </c>
      <c r="U227" s="18" t="str">
        <f>+IF(OR($N227=Listas!$A$3,$N227=Listas!$A$4,$N227=Listas!$A$5,$N227=Listas!$A$6),"N/A",IF((DAYS360(C227,$C$3))&gt;3600,"SI","NO"))</f>
        <v>SI</v>
      </c>
      <c r="V227" s="20">
        <f t="shared" si="39"/>
        <v>0.21132439384930549</v>
      </c>
      <c r="W227" s="21">
        <f>+IF(OR($N227=Listas!$A$3,$N227=Listas!$A$4,$N227=Listas!$A$5,$N227=Listas!$A$6),"",P227+R227+T227+V227)</f>
        <v>0.21132439384930549</v>
      </c>
      <c r="X227" s="22"/>
      <c r="Y227" s="19">
        <f t="shared" si="40"/>
        <v>0</v>
      </c>
      <c r="Z227" s="21">
        <f>+IF(OR($N227=Listas!$A$3,$N227=Listas!$A$4,$N227=Listas!$A$5,$N227=Listas!$A$6),"",Y227)</f>
        <v>0</v>
      </c>
      <c r="AA227" s="22"/>
      <c r="AB227" s="23">
        <f>+IF(OR($N227=Listas!$A$3,$N227=Listas!$A$4,$N227=Listas!$A$5,$N227=Listas!$A$6),"",IF(AND(DAYS360(C227,$C$3)&lt;=90,AA227="NO"),0,IF(AND(DAYS360(C227,$C$3)&gt;90,AA227="NO"),$AB$7,0)))</f>
        <v>0</v>
      </c>
      <c r="AC227" s="17"/>
      <c r="AD227" s="22"/>
      <c r="AE227" s="23">
        <f>+IF(OR($N227=Listas!$A$3,$N227=Listas!$A$4,$N227=Listas!$A$5,$N227=Listas!$A$6),"",IF(AND(DAYS360(C227,$C$3)&lt;=90,AD227="SI"),0,IF(AND(DAYS360(C227,$C$3)&gt;90,AD227="SI"),$AE$7,0)))</f>
        <v>0</v>
      </c>
      <c r="AF227" s="17"/>
      <c r="AG227" s="24" t="str">
        <f t="shared" si="44"/>
        <v/>
      </c>
      <c r="AH227" s="22"/>
      <c r="AI227" s="23">
        <f>+IF(OR($N227=Listas!$A$3,$N227=Listas!$A$4,$N227=Listas!$A$5,$N227=Listas!$A$6),"",IF(AND(DAYS360(C227,$C$3)&lt;=90,AH227="SI"),0,IF(AND(DAYS360(C227,$C$3)&gt;90,AH227="SI"),$AI$7,0)))</f>
        <v>0</v>
      </c>
      <c r="AJ227" s="25">
        <f>+IF(OR($N227=Listas!$A$3,$N227=Listas!$A$4,$N227=Listas!$A$5,$N227=Listas!$A$6),"",AB227+AE227+AI227)</f>
        <v>0</v>
      </c>
      <c r="AK227" s="26" t="str">
        <f t="shared" si="45"/>
        <v/>
      </c>
      <c r="AL227" s="27" t="str">
        <f t="shared" si="46"/>
        <v/>
      </c>
      <c r="AM227" s="23">
        <f>+IF(OR($N227=Listas!$A$3,$N227=Listas!$A$4,$N227=Listas!$A$5,$N227=Listas!$A$6),"",IF(AND(DAYS360(C227,$C$3)&lt;=90,AL227="SI"),0,IF(AND(DAYS360(C227,$C$3)&gt;90,AL227="SI"),$AM$7,0)))</f>
        <v>0</v>
      </c>
      <c r="AN227" s="27" t="str">
        <f t="shared" si="47"/>
        <v/>
      </c>
      <c r="AO227" s="23">
        <f>+IF(OR($N227=Listas!$A$3,$N227=Listas!$A$4,$N227=Listas!$A$5,$N227=Listas!$A$6),"",IF(AND(DAYS360(C227,$C$3)&lt;=90,AN227="SI"),0,IF(AND(DAYS360(C227,$C$3)&gt;90,AN227="SI"),$AO$7,0)))</f>
        <v>0</v>
      </c>
      <c r="AP227" s="28">
        <f>+IF(OR($N227=Listas!$A$3,$N227=Listas!$A$4,$N227=Listas!$A$5,$N227=[1]Hoja2!$A$6),"",AM227+AO227)</f>
        <v>0</v>
      </c>
      <c r="AQ227" s="22"/>
      <c r="AR227" s="23">
        <f>+IF(OR($N227=Listas!$A$3,$N227=Listas!$A$4,$N227=Listas!$A$5,$N227=Listas!$A$6),"",IF(AND(DAYS360(C227,$C$3)&lt;=90,AQ227="SI"),0,IF(AND(DAYS360(C227,$C$3)&gt;90,AQ227="SI"),$AR$7,0)))</f>
        <v>0</v>
      </c>
      <c r="AS227" s="22"/>
      <c r="AT227" s="23">
        <f>+IF(OR($N227=Listas!$A$3,$N227=Listas!$A$4,$N227=Listas!$A$5,$N227=Listas!$A$6),"",IF(AND(DAYS360(C227,$C$3)&lt;=90,AS227="SI"),0,IF(AND(DAYS360(C227,$C$3)&gt;90,AS227="SI"),$AT$7,0)))</f>
        <v>0</v>
      </c>
      <c r="AU227" s="21">
        <f>+IF(OR($N227=Listas!$A$3,$N227=Listas!$A$4,$N227=Listas!$A$5,$N227=Listas!$A$6),"",AR227+AT227)</f>
        <v>0</v>
      </c>
      <c r="AV227" s="29">
        <f>+IF(OR($N227=Listas!$A$3,$N227=Listas!$A$4,$N227=Listas!$A$5,$N227=Listas!$A$6),"",W227+Z227+AJ227+AP227+AU227)</f>
        <v>0.21132439384930549</v>
      </c>
      <c r="AW227" s="30">
        <f>+IF(OR($N227=Listas!$A$3,$N227=Listas!$A$4,$N227=Listas!$A$5,$N227=Listas!$A$6),"",K227*(1-AV227))</f>
        <v>0</v>
      </c>
      <c r="AX227" s="30">
        <f>+IF(OR($N227=Listas!$A$3,$N227=Listas!$A$4,$N227=Listas!$A$5,$N227=Listas!$A$6),"",L227*(1-AV227))</f>
        <v>0</v>
      </c>
      <c r="AY227" s="31"/>
      <c r="AZ227" s="32"/>
      <c r="BA227" s="30">
        <f>+IF(OR($N227=Listas!$A$3,$N227=Listas!$A$4,$N227=Listas!$A$5,$N227=Listas!$A$6),"",IF(AV227=0,AW227,(-PV(AY227,AZ227,,AW227,0))))</f>
        <v>0</v>
      </c>
      <c r="BB227" s="30">
        <f>+IF(OR($N227=Listas!$A$3,$N227=Listas!$A$4,$N227=Listas!$A$5,$N227=Listas!$A$6),"",IF(AV227=0,AX227,(-PV(AY227,AZ227,,AX227,0))))</f>
        <v>0</v>
      </c>
      <c r="BC227" s="33">
        <f>++IF(OR($N227=Listas!$A$3,$N227=Listas!$A$4,$N227=Listas!$A$5,$N227=Listas!$A$6),"",K227-BA227)</f>
        <v>0</v>
      </c>
      <c r="BD227" s="33">
        <f>++IF(OR($N227=Listas!$A$3,$N227=Listas!$A$4,$N227=Listas!$A$5,$N227=Listas!$A$6),"",L227-BB227)</f>
        <v>0</v>
      </c>
    </row>
    <row r="228" spans="1:56" x14ac:dyDescent="0.25">
      <c r="A228" s="13"/>
      <c r="B228" s="14"/>
      <c r="C228" s="15"/>
      <c r="D228" s="16"/>
      <c r="E228" s="16"/>
      <c r="F228" s="17"/>
      <c r="G228" s="17"/>
      <c r="H228" s="65">
        <f t="shared" si="41"/>
        <v>0</v>
      </c>
      <c r="I228" s="17"/>
      <c r="J228" s="17"/>
      <c r="K228" s="42">
        <f t="shared" si="42"/>
        <v>0</v>
      </c>
      <c r="L228" s="42">
        <f t="shared" si="42"/>
        <v>0</v>
      </c>
      <c r="M228" s="42">
        <f t="shared" si="43"/>
        <v>0</v>
      </c>
      <c r="N228" s="13"/>
      <c r="O228" s="18" t="str">
        <f>+IF(OR($N228=Listas!$A$3,$N228=Listas!$A$4,$N228=Listas!$A$5,$N228=Listas!$A$6),"N/A",IF(AND((DAYS360(C228,$C$3))&gt;90,(DAYS360(C228,$C$3))&lt;360),"SI","NO"))</f>
        <v>NO</v>
      </c>
      <c r="P228" s="19">
        <f t="shared" si="36"/>
        <v>0</v>
      </c>
      <c r="Q228" s="18" t="str">
        <f>+IF(OR($N228=Listas!$A$3,$N228=Listas!$A$4,$N228=Listas!$A$5,$N228=Listas!$A$6),"N/A",IF(AND((DAYS360(C228,$C$3))&gt;=360,(DAYS360(C228,$C$3))&lt;=1800),"SI","NO"))</f>
        <v>NO</v>
      </c>
      <c r="R228" s="19">
        <f t="shared" si="37"/>
        <v>0</v>
      </c>
      <c r="S228" s="18" t="str">
        <f>+IF(OR($N228=Listas!$A$3,$N228=Listas!$A$4,$N228=Listas!$A$5,$N228=Listas!$A$6),"N/A",IF(AND((DAYS360(C228,$C$3))&gt;1800,(DAYS360(C228,$C$3))&lt;=3600),"SI","NO"))</f>
        <v>NO</v>
      </c>
      <c r="T228" s="19">
        <f t="shared" si="38"/>
        <v>0</v>
      </c>
      <c r="U228" s="18" t="str">
        <f>+IF(OR($N228=Listas!$A$3,$N228=Listas!$A$4,$N228=Listas!$A$5,$N228=Listas!$A$6),"N/A",IF((DAYS360(C228,$C$3))&gt;3600,"SI","NO"))</f>
        <v>SI</v>
      </c>
      <c r="V228" s="20">
        <f t="shared" si="39"/>
        <v>0.21132439384930549</v>
      </c>
      <c r="W228" s="21">
        <f>+IF(OR($N228=Listas!$A$3,$N228=Listas!$A$4,$N228=Listas!$A$5,$N228=Listas!$A$6),"",P228+R228+T228+V228)</f>
        <v>0.21132439384930549</v>
      </c>
      <c r="X228" s="22"/>
      <c r="Y228" s="19">
        <f t="shared" si="40"/>
        <v>0</v>
      </c>
      <c r="Z228" s="21">
        <f>+IF(OR($N228=Listas!$A$3,$N228=Listas!$A$4,$N228=Listas!$A$5,$N228=Listas!$A$6),"",Y228)</f>
        <v>0</v>
      </c>
      <c r="AA228" s="22"/>
      <c r="AB228" s="23">
        <f>+IF(OR($N228=Listas!$A$3,$N228=Listas!$A$4,$N228=Listas!$A$5,$N228=Listas!$A$6),"",IF(AND(DAYS360(C228,$C$3)&lt;=90,AA228="NO"),0,IF(AND(DAYS360(C228,$C$3)&gt;90,AA228="NO"),$AB$7,0)))</f>
        <v>0</v>
      </c>
      <c r="AC228" s="17"/>
      <c r="AD228" s="22"/>
      <c r="AE228" s="23">
        <f>+IF(OR($N228=Listas!$A$3,$N228=Listas!$A$4,$N228=Listas!$A$5,$N228=Listas!$A$6),"",IF(AND(DAYS360(C228,$C$3)&lt;=90,AD228="SI"),0,IF(AND(DAYS360(C228,$C$3)&gt;90,AD228="SI"),$AE$7,0)))</f>
        <v>0</v>
      </c>
      <c r="AF228" s="17"/>
      <c r="AG228" s="24" t="str">
        <f t="shared" si="44"/>
        <v/>
      </c>
      <c r="AH228" s="22"/>
      <c r="AI228" s="23">
        <f>+IF(OR($N228=Listas!$A$3,$N228=Listas!$A$4,$N228=Listas!$A$5,$N228=Listas!$A$6),"",IF(AND(DAYS360(C228,$C$3)&lt;=90,AH228="SI"),0,IF(AND(DAYS360(C228,$C$3)&gt;90,AH228="SI"),$AI$7,0)))</f>
        <v>0</v>
      </c>
      <c r="AJ228" s="25">
        <f>+IF(OR($N228=Listas!$A$3,$N228=Listas!$A$4,$N228=Listas!$A$5,$N228=Listas!$A$6),"",AB228+AE228+AI228)</f>
        <v>0</v>
      </c>
      <c r="AK228" s="26" t="str">
        <f t="shared" si="45"/>
        <v/>
      </c>
      <c r="AL228" s="27" t="str">
        <f t="shared" si="46"/>
        <v/>
      </c>
      <c r="AM228" s="23">
        <f>+IF(OR($N228=Listas!$A$3,$N228=Listas!$A$4,$N228=Listas!$A$5,$N228=Listas!$A$6),"",IF(AND(DAYS360(C228,$C$3)&lt;=90,AL228="SI"),0,IF(AND(DAYS360(C228,$C$3)&gt;90,AL228="SI"),$AM$7,0)))</f>
        <v>0</v>
      </c>
      <c r="AN228" s="27" t="str">
        <f t="shared" si="47"/>
        <v/>
      </c>
      <c r="AO228" s="23">
        <f>+IF(OR($N228=Listas!$A$3,$N228=Listas!$A$4,$N228=Listas!$A$5,$N228=Listas!$A$6),"",IF(AND(DAYS360(C228,$C$3)&lt;=90,AN228="SI"),0,IF(AND(DAYS360(C228,$C$3)&gt;90,AN228="SI"),$AO$7,0)))</f>
        <v>0</v>
      </c>
      <c r="AP228" s="28">
        <f>+IF(OR($N228=Listas!$A$3,$N228=Listas!$A$4,$N228=Listas!$A$5,$N228=[1]Hoja2!$A$6),"",AM228+AO228)</f>
        <v>0</v>
      </c>
      <c r="AQ228" s="22"/>
      <c r="AR228" s="23">
        <f>+IF(OR($N228=Listas!$A$3,$N228=Listas!$A$4,$N228=Listas!$A$5,$N228=Listas!$A$6),"",IF(AND(DAYS360(C228,$C$3)&lt;=90,AQ228="SI"),0,IF(AND(DAYS360(C228,$C$3)&gt;90,AQ228="SI"),$AR$7,0)))</f>
        <v>0</v>
      </c>
      <c r="AS228" s="22"/>
      <c r="AT228" s="23">
        <f>+IF(OR($N228=Listas!$A$3,$N228=Listas!$A$4,$N228=Listas!$A$5,$N228=Listas!$A$6),"",IF(AND(DAYS360(C228,$C$3)&lt;=90,AS228="SI"),0,IF(AND(DAYS360(C228,$C$3)&gt;90,AS228="SI"),$AT$7,0)))</f>
        <v>0</v>
      </c>
      <c r="AU228" s="21">
        <f>+IF(OR($N228=Listas!$A$3,$N228=Listas!$A$4,$N228=Listas!$A$5,$N228=Listas!$A$6),"",AR228+AT228)</f>
        <v>0</v>
      </c>
      <c r="AV228" s="29">
        <f>+IF(OR($N228=Listas!$A$3,$N228=Listas!$A$4,$N228=Listas!$A$5,$N228=Listas!$A$6),"",W228+Z228+AJ228+AP228+AU228)</f>
        <v>0.21132439384930549</v>
      </c>
      <c r="AW228" s="30">
        <f>+IF(OR($N228=Listas!$A$3,$N228=Listas!$A$4,$N228=Listas!$A$5,$N228=Listas!$A$6),"",K228*(1-AV228))</f>
        <v>0</v>
      </c>
      <c r="AX228" s="30">
        <f>+IF(OR($N228=Listas!$A$3,$N228=Listas!$A$4,$N228=Listas!$A$5,$N228=Listas!$A$6),"",L228*(1-AV228))</f>
        <v>0</v>
      </c>
      <c r="AY228" s="31"/>
      <c r="AZ228" s="32"/>
      <c r="BA228" s="30">
        <f>+IF(OR($N228=Listas!$A$3,$N228=Listas!$A$4,$N228=Listas!$A$5,$N228=Listas!$A$6),"",IF(AV228=0,AW228,(-PV(AY228,AZ228,,AW228,0))))</f>
        <v>0</v>
      </c>
      <c r="BB228" s="30">
        <f>+IF(OR($N228=Listas!$A$3,$N228=Listas!$A$4,$N228=Listas!$A$5,$N228=Listas!$A$6),"",IF(AV228=0,AX228,(-PV(AY228,AZ228,,AX228,0))))</f>
        <v>0</v>
      </c>
      <c r="BC228" s="33">
        <f>++IF(OR($N228=Listas!$A$3,$N228=Listas!$A$4,$N228=Listas!$A$5,$N228=Listas!$A$6),"",K228-BA228)</f>
        <v>0</v>
      </c>
      <c r="BD228" s="33">
        <f>++IF(OR($N228=Listas!$A$3,$N228=Listas!$A$4,$N228=Listas!$A$5,$N228=Listas!$A$6),"",L228-BB228)</f>
        <v>0</v>
      </c>
    </row>
    <row r="229" spans="1:56" x14ac:dyDescent="0.25">
      <c r="A229" s="13"/>
      <c r="B229" s="14"/>
      <c r="C229" s="15"/>
      <c r="D229" s="16"/>
      <c r="E229" s="16"/>
      <c r="F229" s="17"/>
      <c r="G229" s="17"/>
      <c r="H229" s="65">
        <f t="shared" si="41"/>
        <v>0</v>
      </c>
      <c r="I229" s="17"/>
      <c r="J229" s="17"/>
      <c r="K229" s="42">
        <f t="shared" si="42"/>
        <v>0</v>
      </c>
      <c r="L229" s="42">
        <f t="shared" si="42"/>
        <v>0</v>
      </c>
      <c r="M229" s="42">
        <f t="shared" si="43"/>
        <v>0</v>
      </c>
      <c r="N229" s="13"/>
      <c r="O229" s="18" t="str">
        <f>+IF(OR($N229=Listas!$A$3,$N229=Listas!$A$4,$N229=Listas!$A$5,$N229=Listas!$A$6),"N/A",IF(AND((DAYS360(C229,$C$3))&gt;90,(DAYS360(C229,$C$3))&lt;360),"SI","NO"))</f>
        <v>NO</v>
      </c>
      <c r="P229" s="19">
        <f t="shared" si="36"/>
        <v>0</v>
      </c>
      <c r="Q229" s="18" t="str">
        <f>+IF(OR($N229=Listas!$A$3,$N229=Listas!$A$4,$N229=Listas!$A$5,$N229=Listas!$A$6),"N/A",IF(AND((DAYS360(C229,$C$3))&gt;=360,(DAYS360(C229,$C$3))&lt;=1800),"SI","NO"))</f>
        <v>NO</v>
      </c>
      <c r="R229" s="19">
        <f t="shared" si="37"/>
        <v>0</v>
      </c>
      <c r="S229" s="18" t="str">
        <f>+IF(OR($N229=Listas!$A$3,$N229=Listas!$A$4,$N229=Listas!$A$5,$N229=Listas!$A$6),"N/A",IF(AND((DAYS360(C229,$C$3))&gt;1800,(DAYS360(C229,$C$3))&lt;=3600),"SI","NO"))</f>
        <v>NO</v>
      </c>
      <c r="T229" s="19">
        <f t="shared" si="38"/>
        <v>0</v>
      </c>
      <c r="U229" s="18" t="str">
        <f>+IF(OR($N229=Listas!$A$3,$N229=Listas!$A$4,$N229=Listas!$A$5,$N229=Listas!$A$6),"N/A",IF((DAYS360(C229,$C$3))&gt;3600,"SI","NO"))</f>
        <v>SI</v>
      </c>
      <c r="V229" s="20">
        <f t="shared" si="39"/>
        <v>0.21132439384930549</v>
      </c>
      <c r="W229" s="21">
        <f>+IF(OR($N229=Listas!$A$3,$N229=Listas!$A$4,$N229=Listas!$A$5,$N229=Listas!$A$6),"",P229+R229+T229+V229)</f>
        <v>0.21132439384930549</v>
      </c>
      <c r="X229" s="22"/>
      <c r="Y229" s="19">
        <f t="shared" si="40"/>
        <v>0</v>
      </c>
      <c r="Z229" s="21">
        <f>+IF(OR($N229=Listas!$A$3,$N229=Listas!$A$4,$N229=Listas!$A$5,$N229=Listas!$A$6),"",Y229)</f>
        <v>0</v>
      </c>
      <c r="AA229" s="22"/>
      <c r="AB229" s="23">
        <f>+IF(OR($N229=Listas!$A$3,$N229=Listas!$A$4,$N229=Listas!$A$5,$N229=Listas!$A$6),"",IF(AND(DAYS360(C229,$C$3)&lt;=90,AA229="NO"),0,IF(AND(DAYS360(C229,$C$3)&gt;90,AA229="NO"),$AB$7,0)))</f>
        <v>0</v>
      </c>
      <c r="AC229" s="17"/>
      <c r="AD229" s="22"/>
      <c r="AE229" s="23">
        <f>+IF(OR($N229=Listas!$A$3,$N229=Listas!$A$4,$N229=Listas!$A$5,$N229=Listas!$A$6),"",IF(AND(DAYS360(C229,$C$3)&lt;=90,AD229="SI"),0,IF(AND(DAYS360(C229,$C$3)&gt;90,AD229="SI"),$AE$7,0)))</f>
        <v>0</v>
      </c>
      <c r="AF229" s="17"/>
      <c r="AG229" s="24" t="str">
        <f t="shared" si="44"/>
        <v/>
      </c>
      <c r="AH229" s="22"/>
      <c r="AI229" s="23">
        <f>+IF(OR($N229=Listas!$A$3,$N229=Listas!$A$4,$N229=Listas!$A$5,$N229=Listas!$A$6),"",IF(AND(DAYS360(C229,$C$3)&lt;=90,AH229="SI"),0,IF(AND(DAYS360(C229,$C$3)&gt;90,AH229="SI"),$AI$7,0)))</f>
        <v>0</v>
      </c>
      <c r="AJ229" s="25">
        <f>+IF(OR($N229=Listas!$A$3,$N229=Listas!$A$4,$N229=Listas!$A$5,$N229=Listas!$A$6),"",AB229+AE229+AI229)</f>
        <v>0</v>
      </c>
      <c r="AK229" s="26" t="str">
        <f t="shared" si="45"/>
        <v/>
      </c>
      <c r="AL229" s="27" t="str">
        <f t="shared" si="46"/>
        <v/>
      </c>
      <c r="AM229" s="23">
        <f>+IF(OR($N229=Listas!$A$3,$N229=Listas!$A$4,$N229=Listas!$A$5,$N229=Listas!$A$6),"",IF(AND(DAYS360(C229,$C$3)&lt;=90,AL229="SI"),0,IF(AND(DAYS360(C229,$C$3)&gt;90,AL229="SI"),$AM$7,0)))</f>
        <v>0</v>
      </c>
      <c r="AN229" s="27" t="str">
        <f t="shared" si="47"/>
        <v/>
      </c>
      <c r="AO229" s="23">
        <f>+IF(OR($N229=Listas!$A$3,$N229=Listas!$A$4,$N229=Listas!$A$5,$N229=Listas!$A$6),"",IF(AND(DAYS360(C229,$C$3)&lt;=90,AN229="SI"),0,IF(AND(DAYS360(C229,$C$3)&gt;90,AN229="SI"),$AO$7,0)))</f>
        <v>0</v>
      </c>
      <c r="AP229" s="28">
        <f>+IF(OR($N229=Listas!$A$3,$N229=Listas!$A$4,$N229=Listas!$A$5,$N229=[1]Hoja2!$A$6),"",AM229+AO229)</f>
        <v>0</v>
      </c>
      <c r="AQ229" s="22"/>
      <c r="AR229" s="23">
        <f>+IF(OR($N229=Listas!$A$3,$N229=Listas!$A$4,$N229=Listas!$A$5,$N229=Listas!$A$6),"",IF(AND(DAYS360(C229,$C$3)&lt;=90,AQ229="SI"),0,IF(AND(DAYS360(C229,$C$3)&gt;90,AQ229="SI"),$AR$7,0)))</f>
        <v>0</v>
      </c>
      <c r="AS229" s="22"/>
      <c r="AT229" s="23">
        <f>+IF(OR($N229=Listas!$A$3,$N229=Listas!$A$4,$N229=Listas!$A$5,$N229=Listas!$A$6),"",IF(AND(DAYS360(C229,$C$3)&lt;=90,AS229="SI"),0,IF(AND(DAYS360(C229,$C$3)&gt;90,AS229="SI"),$AT$7,0)))</f>
        <v>0</v>
      </c>
      <c r="AU229" s="21">
        <f>+IF(OR($N229=Listas!$A$3,$N229=Listas!$A$4,$N229=Listas!$A$5,$N229=Listas!$A$6),"",AR229+AT229)</f>
        <v>0</v>
      </c>
      <c r="AV229" s="29">
        <f>+IF(OR($N229=Listas!$A$3,$N229=Listas!$A$4,$N229=Listas!$A$5,$N229=Listas!$A$6),"",W229+Z229+AJ229+AP229+AU229)</f>
        <v>0.21132439384930549</v>
      </c>
      <c r="AW229" s="30">
        <f>+IF(OR($N229=Listas!$A$3,$N229=Listas!$A$4,$N229=Listas!$A$5,$N229=Listas!$A$6),"",K229*(1-AV229))</f>
        <v>0</v>
      </c>
      <c r="AX229" s="30">
        <f>+IF(OR($N229=Listas!$A$3,$N229=Listas!$A$4,$N229=Listas!$A$5,$N229=Listas!$A$6),"",L229*(1-AV229))</f>
        <v>0</v>
      </c>
      <c r="AY229" s="31"/>
      <c r="AZ229" s="32"/>
      <c r="BA229" s="30">
        <f>+IF(OR($N229=Listas!$A$3,$N229=Listas!$A$4,$N229=Listas!$A$5,$N229=Listas!$A$6),"",IF(AV229=0,AW229,(-PV(AY229,AZ229,,AW229,0))))</f>
        <v>0</v>
      </c>
      <c r="BB229" s="30">
        <f>+IF(OR($N229=Listas!$A$3,$N229=Listas!$A$4,$N229=Listas!$A$5,$N229=Listas!$A$6),"",IF(AV229=0,AX229,(-PV(AY229,AZ229,,AX229,0))))</f>
        <v>0</v>
      </c>
      <c r="BC229" s="33">
        <f>++IF(OR($N229=Listas!$A$3,$N229=Listas!$A$4,$N229=Listas!$A$5,$N229=Listas!$A$6),"",K229-BA229)</f>
        <v>0</v>
      </c>
      <c r="BD229" s="33">
        <f>++IF(OR($N229=Listas!$A$3,$N229=Listas!$A$4,$N229=Listas!$A$5,$N229=Listas!$A$6),"",L229-BB229)</f>
        <v>0</v>
      </c>
    </row>
    <row r="230" spans="1:56" x14ac:dyDescent="0.25">
      <c r="A230" s="13"/>
      <c r="B230" s="14"/>
      <c r="C230" s="15"/>
      <c r="D230" s="16"/>
      <c r="E230" s="16"/>
      <c r="F230" s="17"/>
      <c r="G230" s="17"/>
      <c r="H230" s="65">
        <f t="shared" si="41"/>
        <v>0</v>
      </c>
      <c r="I230" s="17"/>
      <c r="J230" s="17"/>
      <c r="K230" s="42">
        <f t="shared" si="42"/>
        <v>0</v>
      </c>
      <c r="L230" s="42">
        <f t="shared" si="42"/>
        <v>0</v>
      </c>
      <c r="M230" s="42">
        <f t="shared" si="43"/>
        <v>0</v>
      </c>
      <c r="N230" s="13"/>
      <c r="O230" s="18" t="str">
        <f>+IF(OR($N230=Listas!$A$3,$N230=Listas!$A$4,$N230=Listas!$A$5,$N230=Listas!$A$6),"N/A",IF(AND((DAYS360(C230,$C$3))&gt;90,(DAYS360(C230,$C$3))&lt;360),"SI","NO"))</f>
        <v>NO</v>
      </c>
      <c r="P230" s="19">
        <f t="shared" si="36"/>
        <v>0</v>
      </c>
      <c r="Q230" s="18" t="str">
        <f>+IF(OR($N230=Listas!$A$3,$N230=Listas!$A$4,$N230=Listas!$A$5,$N230=Listas!$A$6),"N/A",IF(AND((DAYS360(C230,$C$3))&gt;=360,(DAYS360(C230,$C$3))&lt;=1800),"SI","NO"))</f>
        <v>NO</v>
      </c>
      <c r="R230" s="19">
        <f t="shared" si="37"/>
        <v>0</v>
      </c>
      <c r="S230" s="18" t="str">
        <f>+IF(OR($N230=Listas!$A$3,$N230=Listas!$A$4,$N230=Listas!$A$5,$N230=Listas!$A$6),"N/A",IF(AND((DAYS360(C230,$C$3))&gt;1800,(DAYS360(C230,$C$3))&lt;=3600),"SI","NO"))</f>
        <v>NO</v>
      </c>
      <c r="T230" s="19">
        <f t="shared" si="38"/>
        <v>0</v>
      </c>
      <c r="U230" s="18" t="str">
        <f>+IF(OR($N230=Listas!$A$3,$N230=Listas!$A$4,$N230=Listas!$A$5,$N230=Listas!$A$6),"N/A",IF((DAYS360(C230,$C$3))&gt;3600,"SI","NO"))</f>
        <v>SI</v>
      </c>
      <c r="V230" s="20">
        <f t="shared" si="39"/>
        <v>0.21132439384930549</v>
      </c>
      <c r="W230" s="21">
        <f>+IF(OR($N230=Listas!$A$3,$N230=Listas!$A$4,$N230=Listas!$A$5,$N230=Listas!$A$6),"",P230+R230+T230+V230)</f>
        <v>0.21132439384930549</v>
      </c>
      <c r="X230" s="22"/>
      <c r="Y230" s="19">
        <f t="shared" si="40"/>
        <v>0</v>
      </c>
      <c r="Z230" s="21">
        <f>+IF(OR($N230=Listas!$A$3,$N230=Listas!$A$4,$N230=Listas!$A$5,$N230=Listas!$A$6),"",Y230)</f>
        <v>0</v>
      </c>
      <c r="AA230" s="22"/>
      <c r="AB230" s="23">
        <f>+IF(OR($N230=Listas!$A$3,$N230=Listas!$A$4,$N230=Listas!$A$5,$N230=Listas!$A$6),"",IF(AND(DAYS360(C230,$C$3)&lt;=90,AA230="NO"),0,IF(AND(DAYS360(C230,$C$3)&gt;90,AA230="NO"),$AB$7,0)))</f>
        <v>0</v>
      </c>
      <c r="AC230" s="17"/>
      <c r="AD230" s="22"/>
      <c r="AE230" s="23">
        <f>+IF(OR($N230=Listas!$A$3,$N230=Listas!$A$4,$N230=Listas!$A$5,$N230=Listas!$A$6),"",IF(AND(DAYS360(C230,$C$3)&lt;=90,AD230="SI"),0,IF(AND(DAYS360(C230,$C$3)&gt;90,AD230="SI"),$AE$7,0)))</f>
        <v>0</v>
      </c>
      <c r="AF230" s="17"/>
      <c r="AG230" s="24" t="str">
        <f t="shared" si="44"/>
        <v/>
      </c>
      <c r="AH230" s="22"/>
      <c r="AI230" s="23">
        <f>+IF(OR($N230=Listas!$A$3,$N230=Listas!$A$4,$N230=Listas!$A$5,$N230=Listas!$A$6),"",IF(AND(DAYS360(C230,$C$3)&lt;=90,AH230="SI"),0,IF(AND(DAYS360(C230,$C$3)&gt;90,AH230="SI"),$AI$7,0)))</f>
        <v>0</v>
      </c>
      <c r="AJ230" s="25">
        <f>+IF(OR($N230=Listas!$A$3,$N230=Listas!$A$4,$N230=Listas!$A$5,$N230=Listas!$A$6),"",AB230+AE230+AI230)</f>
        <v>0</v>
      </c>
      <c r="AK230" s="26" t="str">
        <f t="shared" si="45"/>
        <v/>
      </c>
      <c r="AL230" s="27" t="str">
        <f t="shared" si="46"/>
        <v/>
      </c>
      <c r="AM230" s="23">
        <f>+IF(OR($N230=Listas!$A$3,$N230=Listas!$A$4,$N230=Listas!$A$5,$N230=Listas!$A$6),"",IF(AND(DAYS360(C230,$C$3)&lt;=90,AL230="SI"),0,IF(AND(DAYS360(C230,$C$3)&gt;90,AL230="SI"),$AM$7,0)))</f>
        <v>0</v>
      </c>
      <c r="AN230" s="27" t="str">
        <f t="shared" si="47"/>
        <v/>
      </c>
      <c r="AO230" s="23">
        <f>+IF(OR($N230=Listas!$A$3,$N230=Listas!$A$4,$N230=Listas!$A$5,$N230=Listas!$A$6),"",IF(AND(DAYS360(C230,$C$3)&lt;=90,AN230="SI"),0,IF(AND(DAYS360(C230,$C$3)&gt;90,AN230="SI"),$AO$7,0)))</f>
        <v>0</v>
      </c>
      <c r="AP230" s="28">
        <f>+IF(OR($N230=Listas!$A$3,$N230=Listas!$A$4,$N230=Listas!$A$5,$N230=[1]Hoja2!$A$6),"",AM230+AO230)</f>
        <v>0</v>
      </c>
      <c r="AQ230" s="22"/>
      <c r="AR230" s="23">
        <f>+IF(OR($N230=Listas!$A$3,$N230=Listas!$A$4,$N230=Listas!$A$5,$N230=Listas!$A$6),"",IF(AND(DAYS360(C230,$C$3)&lt;=90,AQ230="SI"),0,IF(AND(DAYS360(C230,$C$3)&gt;90,AQ230="SI"),$AR$7,0)))</f>
        <v>0</v>
      </c>
      <c r="AS230" s="22"/>
      <c r="AT230" s="23">
        <f>+IF(OR($N230=Listas!$A$3,$N230=Listas!$A$4,$N230=Listas!$A$5,$N230=Listas!$A$6),"",IF(AND(DAYS360(C230,$C$3)&lt;=90,AS230="SI"),0,IF(AND(DAYS360(C230,$C$3)&gt;90,AS230="SI"),$AT$7,0)))</f>
        <v>0</v>
      </c>
      <c r="AU230" s="21">
        <f>+IF(OR($N230=Listas!$A$3,$N230=Listas!$A$4,$N230=Listas!$A$5,$N230=Listas!$A$6),"",AR230+AT230)</f>
        <v>0</v>
      </c>
      <c r="AV230" s="29">
        <f>+IF(OR($N230=Listas!$A$3,$N230=Listas!$A$4,$N230=Listas!$A$5,$N230=Listas!$A$6),"",W230+Z230+AJ230+AP230+AU230)</f>
        <v>0.21132439384930549</v>
      </c>
      <c r="AW230" s="30">
        <f>+IF(OR($N230=Listas!$A$3,$N230=Listas!$A$4,$N230=Listas!$A$5,$N230=Listas!$A$6),"",K230*(1-AV230))</f>
        <v>0</v>
      </c>
      <c r="AX230" s="30">
        <f>+IF(OR($N230=Listas!$A$3,$N230=Listas!$A$4,$N230=Listas!$A$5,$N230=Listas!$A$6),"",L230*(1-AV230))</f>
        <v>0</v>
      </c>
      <c r="AY230" s="31"/>
      <c r="AZ230" s="32"/>
      <c r="BA230" s="30">
        <f>+IF(OR($N230=Listas!$A$3,$N230=Listas!$A$4,$N230=Listas!$A$5,$N230=Listas!$A$6),"",IF(AV230=0,AW230,(-PV(AY230,AZ230,,AW230,0))))</f>
        <v>0</v>
      </c>
      <c r="BB230" s="30">
        <f>+IF(OR($N230=Listas!$A$3,$N230=Listas!$A$4,$N230=Listas!$A$5,$N230=Listas!$A$6),"",IF(AV230=0,AX230,(-PV(AY230,AZ230,,AX230,0))))</f>
        <v>0</v>
      </c>
      <c r="BC230" s="33">
        <f>++IF(OR($N230=Listas!$A$3,$N230=Listas!$A$4,$N230=Listas!$A$5,$N230=Listas!$A$6),"",K230-BA230)</f>
        <v>0</v>
      </c>
      <c r="BD230" s="33">
        <f>++IF(OR($N230=Listas!$A$3,$N230=Listas!$A$4,$N230=Listas!$A$5,$N230=Listas!$A$6),"",L230-BB230)</f>
        <v>0</v>
      </c>
    </row>
    <row r="231" spans="1:56" x14ac:dyDescent="0.25">
      <c r="A231" s="13"/>
      <c r="B231" s="14"/>
      <c r="C231" s="15"/>
      <c r="D231" s="16"/>
      <c r="E231" s="16"/>
      <c r="F231" s="17"/>
      <c r="G231" s="17"/>
      <c r="H231" s="65">
        <f t="shared" si="41"/>
        <v>0</v>
      </c>
      <c r="I231" s="17"/>
      <c r="J231" s="17"/>
      <c r="K231" s="42">
        <f t="shared" si="42"/>
        <v>0</v>
      </c>
      <c r="L231" s="42">
        <f t="shared" si="42"/>
        <v>0</v>
      </c>
      <c r="M231" s="42">
        <f t="shared" si="43"/>
        <v>0</v>
      </c>
      <c r="N231" s="13"/>
      <c r="O231" s="18" t="str">
        <f>+IF(OR($N231=Listas!$A$3,$N231=Listas!$A$4,$N231=Listas!$A$5,$N231=Listas!$A$6),"N/A",IF(AND((DAYS360(C231,$C$3))&gt;90,(DAYS360(C231,$C$3))&lt;360),"SI","NO"))</f>
        <v>NO</v>
      </c>
      <c r="P231" s="19">
        <f t="shared" si="36"/>
        <v>0</v>
      </c>
      <c r="Q231" s="18" t="str">
        <f>+IF(OR($N231=Listas!$A$3,$N231=Listas!$A$4,$N231=Listas!$A$5,$N231=Listas!$A$6),"N/A",IF(AND((DAYS360(C231,$C$3))&gt;=360,(DAYS360(C231,$C$3))&lt;=1800),"SI","NO"))</f>
        <v>NO</v>
      </c>
      <c r="R231" s="19">
        <f t="shared" si="37"/>
        <v>0</v>
      </c>
      <c r="S231" s="18" t="str">
        <f>+IF(OR($N231=Listas!$A$3,$N231=Listas!$A$4,$N231=Listas!$A$5,$N231=Listas!$A$6),"N/A",IF(AND((DAYS360(C231,$C$3))&gt;1800,(DAYS360(C231,$C$3))&lt;=3600),"SI","NO"))</f>
        <v>NO</v>
      </c>
      <c r="T231" s="19">
        <f t="shared" si="38"/>
        <v>0</v>
      </c>
      <c r="U231" s="18" t="str">
        <f>+IF(OR($N231=Listas!$A$3,$N231=Listas!$A$4,$N231=Listas!$A$5,$N231=Listas!$A$6),"N/A",IF((DAYS360(C231,$C$3))&gt;3600,"SI","NO"))</f>
        <v>SI</v>
      </c>
      <c r="V231" s="20">
        <f t="shared" si="39"/>
        <v>0.21132439384930549</v>
      </c>
      <c r="W231" s="21">
        <f>+IF(OR($N231=Listas!$A$3,$N231=Listas!$A$4,$N231=Listas!$A$5,$N231=Listas!$A$6),"",P231+R231+T231+V231)</f>
        <v>0.21132439384930549</v>
      </c>
      <c r="X231" s="22"/>
      <c r="Y231" s="19">
        <f t="shared" si="40"/>
        <v>0</v>
      </c>
      <c r="Z231" s="21">
        <f>+IF(OR($N231=Listas!$A$3,$N231=Listas!$A$4,$N231=Listas!$A$5,$N231=Listas!$A$6),"",Y231)</f>
        <v>0</v>
      </c>
      <c r="AA231" s="22"/>
      <c r="AB231" s="23">
        <f>+IF(OR($N231=Listas!$A$3,$N231=Listas!$A$4,$N231=Listas!$A$5,$N231=Listas!$A$6),"",IF(AND(DAYS360(C231,$C$3)&lt;=90,AA231="NO"),0,IF(AND(DAYS360(C231,$C$3)&gt;90,AA231="NO"),$AB$7,0)))</f>
        <v>0</v>
      </c>
      <c r="AC231" s="17"/>
      <c r="AD231" s="22"/>
      <c r="AE231" s="23">
        <f>+IF(OR($N231=Listas!$A$3,$N231=Listas!$A$4,$N231=Listas!$A$5,$N231=Listas!$A$6),"",IF(AND(DAYS360(C231,$C$3)&lt;=90,AD231="SI"),0,IF(AND(DAYS360(C231,$C$3)&gt;90,AD231="SI"),$AE$7,0)))</f>
        <v>0</v>
      </c>
      <c r="AF231" s="17"/>
      <c r="AG231" s="24" t="str">
        <f t="shared" si="44"/>
        <v/>
      </c>
      <c r="AH231" s="22"/>
      <c r="AI231" s="23">
        <f>+IF(OR($N231=Listas!$A$3,$N231=Listas!$A$4,$N231=Listas!$A$5,$N231=Listas!$A$6),"",IF(AND(DAYS360(C231,$C$3)&lt;=90,AH231="SI"),0,IF(AND(DAYS360(C231,$C$3)&gt;90,AH231="SI"),$AI$7,0)))</f>
        <v>0</v>
      </c>
      <c r="AJ231" s="25">
        <f>+IF(OR($N231=Listas!$A$3,$N231=Listas!$A$4,$N231=Listas!$A$5,$N231=Listas!$A$6),"",AB231+AE231+AI231)</f>
        <v>0</v>
      </c>
      <c r="AK231" s="26" t="str">
        <f t="shared" si="45"/>
        <v/>
      </c>
      <c r="AL231" s="27" t="str">
        <f t="shared" si="46"/>
        <v/>
      </c>
      <c r="AM231" s="23">
        <f>+IF(OR($N231=Listas!$A$3,$N231=Listas!$A$4,$N231=Listas!$A$5,$N231=Listas!$A$6),"",IF(AND(DAYS360(C231,$C$3)&lt;=90,AL231="SI"),0,IF(AND(DAYS360(C231,$C$3)&gt;90,AL231="SI"),$AM$7,0)))</f>
        <v>0</v>
      </c>
      <c r="AN231" s="27" t="str">
        <f t="shared" si="47"/>
        <v/>
      </c>
      <c r="AO231" s="23">
        <f>+IF(OR($N231=Listas!$A$3,$N231=Listas!$A$4,$N231=Listas!$A$5,$N231=Listas!$A$6),"",IF(AND(DAYS360(C231,$C$3)&lt;=90,AN231="SI"),0,IF(AND(DAYS360(C231,$C$3)&gt;90,AN231="SI"),$AO$7,0)))</f>
        <v>0</v>
      </c>
      <c r="AP231" s="28">
        <f>+IF(OR($N231=Listas!$A$3,$N231=Listas!$A$4,$N231=Listas!$A$5,$N231=[1]Hoja2!$A$6),"",AM231+AO231)</f>
        <v>0</v>
      </c>
      <c r="AQ231" s="22"/>
      <c r="AR231" s="23">
        <f>+IF(OR($N231=Listas!$A$3,$N231=Listas!$A$4,$N231=Listas!$A$5,$N231=Listas!$A$6),"",IF(AND(DAYS360(C231,$C$3)&lt;=90,AQ231="SI"),0,IF(AND(DAYS360(C231,$C$3)&gt;90,AQ231="SI"),$AR$7,0)))</f>
        <v>0</v>
      </c>
      <c r="AS231" s="22"/>
      <c r="AT231" s="23">
        <f>+IF(OR($N231=Listas!$A$3,$N231=Listas!$A$4,$N231=Listas!$A$5,$N231=Listas!$A$6),"",IF(AND(DAYS360(C231,$C$3)&lt;=90,AS231="SI"),0,IF(AND(DAYS360(C231,$C$3)&gt;90,AS231="SI"),$AT$7,0)))</f>
        <v>0</v>
      </c>
      <c r="AU231" s="21">
        <f>+IF(OR($N231=Listas!$A$3,$N231=Listas!$A$4,$N231=Listas!$A$5,$N231=Listas!$A$6),"",AR231+AT231)</f>
        <v>0</v>
      </c>
      <c r="AV231" s="29">
        <f>+IF(OR($N231=Listas!$A$3,$N231=Listas!$A$4,$N231=Listas!$A$5,$N231=Listas!$A$6),"",W231+Z231+AJ231+AP231+AU231)</f>
        <v>0.21132439384930549</v>
      </c>
      <c r="AW231" s="30">
        <f>+IF(OR($N231=Listas!$A$3,$N231=Listas!$A$4,$N231=Listas!$A$5,$N231=Listas!$A$6),"",K231*(1-AV231))</f>
        <v>0</v>
      </c>
      <c r="AX231" s="30">
        <f>+IF(OR($N231=Listas!$A$3,$N231=Listas!$A$4,$N231=Listas!$A$5,$N231=Listas!$A$6),"",L231*(1-AV231))</f>
        <v>0</v>
      </c>
      <c r="AY231" s="31"/>
      <c r="AZ231" s="32"/>
      <c r="BA231" s="30">
        <f>+IF(OR($N231=Listas!$A$3,$N231=Listas!$A$4,$N231=Listas!$A$5,$N231=Listas!$A$6),"",IF(AV231=0,AW231,(-PV(AY231,AZ231,,AW231,0))))</f>
        <v>0</v>
      </c>
      <c r="BB231" s="30">
        <f>+IF(OR($N231=Listas!$A$3,$N231=Listas!$A$4,$N231=Listas!$A$5,$N231=Listas!$A$6),"",IF(AV231=0,AX231,(-PV(AY231,AZ231,,AX231,0))))</f>
        <v>0</v>
      </c>
      <c r="BC231" s="33">
        <f>++IF(OR($N231=Listas!$A$3,$N231=Listas!$A$4,$N231=Listas!$A$5,$N231=Listas!$A$6),"",K231-BA231)</f>
        <v>0</v>
      </c>
      <c r="BD231" s="33">
        <f>++IF(OR($N231=Listas!$A$3,$N231=Listas!$A$4,$N231=Listas!$A$5,$N231=Listas!$A$6),"",L231-BB231)</f>
        <v>0</v>
      </c>
    </row>
    <row r="232" spans="1:56" x14ac:dyDescent="0.25">
      <c r="A232" s="13"/>
      <c r="B232" s="14"/>
      <c r="C232" s="15"/>
      <c r="D232" s="16"/>
      <c r="E232" s="16"/>
      <c r="F232" s="17"/>
      <c r="G232" s="17"/>
      <c r="H232" s="65">
        <f t="shared" si="41"/>
        <v>0</v>
      </c>
      <c r="I232" s="17"/>
      <c r="J232" s="17"/>
      <c r="K232" s="42">
        <f t="shared" si="42"/>
        <v>0</v>
      </c>
      <c r="L232" s="42">
        <f t="shared" si="42"/>
        <v>0</v>
      </c>
      <c r="M232" s="42">
        <f t="shared" si="43"/>
        <v>0</v>
      </c>
      <c r="N232" s="13"/>
      <c r="O232" s="18" t="str">
        <f>+IF(OR($N232=Listas!$A$3,$N232=Listas!$A$4,$N232=Listas!$A$5,$N232=Listas!$A$6),"N/A",IF(AND((DAYS360(C232,$C$3))&gt;90,(DAYS360(C232,$C$3))&lt;360),"SI","NO"))</f>
        <v>NO</v>
      </c>
      <c r="P232" s="19">
        <f t="shared" si="36"/>
        <v>0</v>
      </c>
      <c r="Q232" s="18" t="str">
        <f>+IF(OR($N232=Listas!$A$3,$N232=Listas!$A$4,$N232=Listas!$A$5,$N232=Listas!$A$6),"N/A",IF(AND((DAYS360(C232,$C$3))&gt;=360,(DAYS360(C232,$C$3))&lt;=1800),"SI","NO"))</f>
        <v>NO</v>
      </c>
      <c r="R232" s="19">
        <f t="shared" si="37"/>
        <v>0</v>
      </c>
      <c r="S232" s="18" t="str">
        <f>+IF(OR($N232=Listas!$A$3,$N232=Listas!$A$4,$N232=Listas!$A$5,$N232=Listas!$A$6),"N/A",IF(AND((DAYS360(C232,$C$3))&gt;1800,(DAYS360(C232,$C$3))&lt;=3600),"SI","NO"))</f>
        <v>NO</v>
      </c>
      <c r="T232" s="19">
        <f t="shared" si="38"/>
        <v>0</v>
      </c>
      <c r="U232" s="18" t="str">
        <f>+IF(OR($N232=Listas!$A$3,$N232=Listas!$A$4,$N232=Listas!$A$5,$N232=Listas!$A$6),"N/A",IF((DAYS360(C232,$C$3))&gt;3600,"SI","NO"))</f>
        <v>SI</v>
      </c>
      <c r="V232" s="20">
        <f t="shared" si="39"/>
        <v>0.21132439384930549</v>
      </c>
      <c r="W232" s="21">
        <f>+IF(OR($N232=Listas!$A$3,$N232=Listas!$A$4,$N232=Listas!$A$5,$N232=Listas!$A$6),"",P232+R232+T232+V232)</f>
        <v>0.21132439384930549</v>
      </c>
      <c r="X232" s="22"/>
      <c r="Y232" s="19">
        <f t="shared" si="40"/>
        <v>0</v>
      </c>
      <c r="Z232" s="21">
        <f>+IF(OR($N232=Listas!$A$3,$N232=Listas!$A$4,$N232=Listas!$A$5,$N232=Listas!$A$6),"",Y232)</f>
        <v>0</v>
      </c>
      <c r="AA232" s="22"/>
      <c r="AB232" s="23">
        <f>+IF(OR($N232=Listas!$A$3,$N232=Listas!$A$4,$N232=Listas!$A$5,$N232=Listas!$A$6),"",IF(AND(DAYS360(C232,$C$3)&lt;=90,AA232="NO"),0,IF(AND(DAYS360(C232,$C$3)&gt;90,AA232="NO"),$AB$7,0)))</f>
        <v>0</v>
      </c>
      <c r="AC232" s="17"/>
      <c r="AD232" s="22"/>
      <c r="AE232" s="23">
        <f>+IF(OR($N232=Listas!$A$3,$N232=Listas!$A$4,$N232=Listas!$A$5,$N232=Listas!$A$6),"",IF(AND(DAYS360(C232,$C$3)&lt;=90,AD232="SI"),0,IF(AND(DAYS360(C232,$C$3)&gt;90,AD232="SI"),$AE$7,0)))</f>
        <v>0</v>
      </c>
      <c r="AF232" s="17"/>
      <c r="AG232" s="24" t="str">
        <f t="shared" si="44"/>
        <v/>
      </c>
      <c r="AH232" s="22"/>
      <c r="AI232" s="23">
        <f>+IF(OR($N232=Listas!$A$3,$N232=Listas!$A$4,$N232=Listas!$A$5,$N232=Listas!$A$6),"",IF(AND(DAYS360(C232,$C$3)&lt;=90,AH232="SI"),0,IF(AND(DAYS360(C232,$C$3)&gt;90,AH232="SI"),$AI$7,0)))</f>
        <v>0</v>
      </c>
      <c r="AJ232" s="25">
        <f>+IF(OR($N232=Listas!$A$3,$N232=Listas!$A$4,$N232=Listas!$A$5,$N232=Listas!$A$6),"",AB232+AE232+AI232)</f>
        <v>0</v>
      </c>
      <c r="AK232" s="26" t="str">
        <f t="shared" si="45"/>
        <v/>
      </c>
      <c r="AL232" s="27" t="str">
        <f t="shared" si="46"/>
        <v/>
      </c>
      <c r="AM232" s="23">
        <f>+IF(OR($N232=Listas!$A$3,$N232=Listas!$A$4,$N232=Listas!$A$5,$N232=Listas!$A$6),"",IF(AND(DAYS360(C232,$C$3)&lt;=90,AL232="SI"),0,IF(AND(DAYS360(C232,$C$3)&gt;90,AL232="SI"),$AM$7,0)))</f>
        <v>0</v>
      </c>
      <c r="AN232" s="27" t="str">
        <f t="shared" si="47"/>
        <v/>
      </c>
      <c r="AO232" s="23">
        <f>+IF(OR($N232=Listas!$A$3,$N232=Listas!$A$4,$N232=Listas!$A$5,$N232=Listas!$A$6),"",IF(AND(DAYS360(C232,$C$3)&lt;=90,AN232="SI"),0,IF(AND(DAYS360(C232,$C$3)&gt;90,AN232="SI"),$AO$7,0)))</f>
        <v>0</v>
      </c>
      <c r="AP232" s="28">
        <f>+IF(OR($N232=Listas!$A$3,$N232=Listas!$A$4,$N232=Listas!$A$5,$N232=[1]Hoja2!$A$6),"",AM232+AO232)</f>
        <v>0</v>
      </c>
      <c r="AQ232" s="22"/>
      <c r="AR232" s="23">
        <f>+IF(OR($N232=Listas!$A$3,$N232=Listas!$A$4,$N232=Listas!$A$5,$N232=Listas!$A$6),"",IF(AND(DAYS360(C232,$C$3)&lt;=90,AQ232="SI"),0,IF(AND(DAYS360(C232,$C$3)&gt;90,AQ232="SI"),$AR$7,0)))</f>
        <v>0</v>
      </c>
      <c r="AS232" s="22"/>
      <c r="AT232" s="23">
        <f>+IF(OR($N232=Listas!$A$3,$N232=Listas!$A$4,$N232=Listas!$A$5,$N232=Listas!$A$6),"",IF(AND(DAYS360(C232,$C$3)&lt;=90,AS232="SI"),0,IF(AND(DAYS360(C232,$C$3)&gt;90,AS232="SI"),$AT$7,0)))</f>
        <v>0</v>
      </c>
      <c r="AU232" s="21">
        <f>+IF(OR($N232=Listas!$A$3,$N232=Listas!$A$4,$N232=Listas!$A$5,$N232=Listas!$A$6),"",AR232+AT232)</f>
        <v>0</v>
      </c>
      <c r="AV232" s="29">
        <f>+IF(OR($N232=Listas!$A$3,$N232=Listas!$A$4,$N232=Listas!$A$5,$N232=Listas!$A$6),"",W232+Z232+AJ232+AP232+AU232)</f>
        <v>0.21132439384930549</v>
      </c>
      <c r="AW232" s="30">
        <f>+IF(OR($N232=Listas!$A$3,$N232=Listas!$A$4,$N232=Listas!$A$5,$N232=Listas!$A$6),"",K232*(1-AV232))</f>
        <v>0</v>
      </c>
      <c r="AX232" s="30">
        <f>+IF(OR($N232=Listas!$A$3,$N232=Listas!$A$4,$N232=Listas!$A$5,$N232=Listas!$A$6),"",L232*(1-AV232))</f>
        <v>0</v>
      </c>
      <c r="AY232" s="31"/>
      <c r="AZ232" s="32"/>
      <c r="BA232" s="30">
        <f>+IF(OR($N232=Listas!$A$3,$N232=Listas!$A$4,$N232=Listas!$A$5,$N232=Listas!$A$6),"",IF(AV232=0,AW232,(-PV(AY232,AZ232,,AW232,0))))</f>
        <v>0</v>
      </c>
      <c r="BB232" s="30">
        <f>+IF(OR($N232=Listas!$A$3,$N232=Listas!$A$4,$N232=Listas!$A$5,$N232=Listas!$A$6),"",IF(AV232=0,AX232,(-PV(AY232,AZ232,,AX232,0))))</f>
        <v>0</v>
      </c>
      <c r="BC232" s="33">
        <f>++IF(OR($N232=Listas!$A$3,$N232=Listas!$A$4,$N232=Listas!$A$5,$N232=Listas!$A$6),"",K232-BA232)</f>
        <v>0</v>
      </c>
      <c r="BD232" s="33">
        <f>++IF(OR($N232=Listas!$A$3,$N232=Listas!$A$4,$N232=Listas!$A$5,$N232=Listas!$A$6),"",L232-BB232)</f>
        <v>0</v>
      </c>
    </row>
    <row r="233" spans="1:56" x14ac:dyDescent="0.25">
      <c r="A233" s="13"/>
      <c r="B233" s="14"/>
      <c r="C233" s="15"/>
      <c r="D233" s="16"/>
      <c r="E233" s="16"/>
      <c r="F233" s="17"/>
      <c r="G233" s="17"/>
      <c r="H233" s="65">
        <f t="shared" si="41"/>
        <v>0</v>
      </c>
      <c r="I233" s="17"/>
      <c r="J233" s="17"/>
      <c r="K233" s="42">
        <f t="shared" si="42"/>
        <v>0</v>
      </c>
      <c r="L233" s="42">
        <f t="shared" si="42"/>
        <v>0</v>
      </c>
      <c r="M233" s="42">
        <f t="shared" si="43"/>
        <v>0</v>
      </c>
      <c r="N233" s="13"/>
      <c r="O233" s="18" t="str">
        <f>+IF(OR($N233=Listas!$A$3,$N233=Listas!$A$4,$N233=Listas!$A$5,$N233=Listas!$A$6),"N/A",IF(AND((DAYS360(C233,$C$3))&gt;90,(DAYS360(C233,$C$3))&lt;360),"SI","NO"))</f>
        <v>NO</v>
      </c>
      <c r="P233" s="19">
        <f t="shared" si="36"/>
        <v>0</v>
      </c>
      <c r="Q233" s="18" t="str">
        <f>+IF(OR($N233=Listas!$A$3,$N233=Listas!$A$4,$N233=Listas!$A$5,$N233=Listas!$A$6),"N/A",IF(AND((DAYS360(C233,$C$3))&gt;=360,(DAYS360(C233,$C$3))&lt;=1800),"SI","NO"))</f>
        <v>NO</v>
      </c>
      <c r="R233" s="19">
        <f t="shared" si="37"/>
        <v>0</v>
      </c>
      <c r="S233" s="18" t="str">
        <f>+IF(OR($N233=Listas!$A$3,$N233=Listas!$A$4,$N233=Listas!$A$5,$N233=Listas!$A$6),"N/A",IF(AND((DAYS360(C233,$C$3))&gt;1800,(DAYS360(C233,$C$3))&lt;=3600),"SI","NO"))</f>
        <v>NO</v>
      </c>
      <c r="T233" s="19">
        <f t="shared" si="38"/>
        <v>0</v>
      </c>
      <c r="U233" s="18" t="str">
        <f>+IF(OR($N233=Listas!$A$3,$N233=Listas!$A$4,$N233=Listas!$A$5,$N233=Listas!$A$6),"N/A",IF((DAYS360(C233,$C$3))&gt;3600,"SI","NO"))</f>
        <v>SI</v>
      </c>
      <c r="V233" s="20">
        <f t="shared" si="39"/>
        <v>0.21132439384930549</v>
      </c>
      <c r="W233" s="21">
        <f>+IF(OR($N233=Listas!$A$3,$N233=Listas!$A$4,$N233=Listas!$A$5,$N233=Listas!$A$6),"",P233+R233+T233+V233)</f>
        <v>0.21132439384930549</v>
      </c>
      <c r="X233" s="22"/>
      <c r="Y233" s="19">
        <f t="shared" si="40"/>
        <v>0</v>
      </c>
      <c r="Z233" s="21">
        <f>+IF(OR($N233=Listas!$A$3,$N233=Listas!$A$4,$N233=Listas!$A$5,$N233=Listas!$A$6),"",Y233)</f>
        <v>0</v>
      </c>
      <c r="AA233" s="22"/>
      <c r="AB233" s="23">
        <f>+IF(OR($N233=Listas!$A$3,$N233=Listas!$A$4,$N233=Listas!$A$5,$N233=Listas!$A$6),"",IF(AND(DAYS360(C233,$C$3)&lt;=90,AA233="NO"),0,IF(AND(DAYS360(C233,$C$3)&gt;90,AA233="NO"),$AB$7,0)))</f>
        <v>0</v>
      </c>
      <c r="AC233" s="17"/>
      <c r="AD233" s="22"/>
      <c r="AE233" s="23">
        <f>+IF(OR($N233=Listas!$A$3,$N233=Listas!$A$4,$N233=Listas!$A$5,$N233=Listas!$A$6),"",IF(AND(DAYS360(C233,$C$3)&lt;=90,AD233="SI"),0,IF(AND(DAYS360(C233,$C$3)&gt;90,AD233="SI"),$AE$7,0)))</f>
        <v>0</v>
      </c>
      <c r="AF233" s="17"/>
      <c r="AG233" s="24" t="str">
        <f t="shared" si="44"/>
        <v/>
      </c>
      <c r="AH233" s="22"/>
      <c r="AI233" s="23">
        <f>+IF(OR($N233=Listas!$A$3,$N233=Listas!$A$4,$N233=Listas!$A$5,$N233=Listas!$A$6),"",IF(AND(DAYS360(C233,$C$3)&lt;=90,AH233="SI"),0,IF(AND(DAYS360(C233,$C$3)&gt;90,AH233="SI"),$AI$7,0)))</f>
        <v>0</v>
      </c>
      <c r="AJ233" s="25">
        <f>+IF(OR($N233=Listas!$A$3,$N233=Listas!$A$4,$N233=Listas!$A$5,$N233=Listas!$A$6),"",AB233+AE233+AI233)</f>
        <v>0</v>
      </c>
      <c r="AK233" s="26" t="str">
        <f t="shared" si="45"/>
        <v/>
      </c>
      <c r="AL233" s="27" t="str">
        <f t="shared" si="46"/>
        <v/>
      </c>
      <c r="AM233" s="23">
        <f>+IF(OR($N233=Listas!$A$3,$N233=Listas!$A$4,$N233=Listas!$A$5,$N233=Listas!$A$6),"",IF(AND(DAYS360(C233,$C$3)&lt;=90,AL233="SI"),0,IF(AND(DAYS360(C233,$C$3)&gt;90,AL233="SI"),$AM$7,0)))</f>
        <v>0</v>
      </c>
      <c r="AN233" s="27" t="str">
        <f t="shared" si="47"/>
        <v/>
      </c>
      <c r="AO233" s="23">
        <f>+IF(OR($N233=Listas!$A$3,$N233=Listas!$A$4,$N233=Listas!$A$5,$N233=Listas!$A$6),"",IF(AND(DAYS360(C233,$C$3)&lt;=90,AN233="SI"),0,IF(AND(DAYS360(C233,$C$3)&gt;90,AN233="SI"),$AO$7,0)))</f>
        <v>0</v>
      </c>
      <c r="AP233" s="28">
        <f>+IF(OR($N233=Listas!$A$3,$N233=Listas!$A$4,$N233=Listas!$A$5,$N233=[1]Hoja2!$A$6),"",AM233+AO233)</f>
        <v>0</v>
      </c>
      <c r="AQ233" s="22"/>
      <c r="AR233" s="23">
        <f>+IF(OR($N233=Listas!$A$3,$N233=Listas!$A$4,$N233=Listas!$A$5,$N233=Listas!$A$6),"",IF(AND(DAYS360(C233,$C$3)&lt;=90,AQ233="SI"),0,IF(AND(DAYS360(C233,$C$3)&gt;90,AQ233="SI"),$AR$7,0)))</f>
        <v>0</v>
      </c>
      <c r="AS233" s="22"/>
      <c r="AT233" s="23">
        <f>+IF(OR($N233=Listas!$A$3,$N233=Listas!$A$4,$N233=Listas!$A$5,$N233=Listas!$A$6),"",IF(AND(DAYS360(C233,$C$3)&lt;=90,AS233="SI"),0,IF(AND(DAYS360(C233,$C$3)&gt;90,AS233="SI"),$AT$7,0)))</f>
        <v>0</v>
      </c>
      <c r="AU233" s="21">
        <f>+IF(OR($N233=Listas!$A$3,$N233=Listas!$A$4,$N233=Listas!$A$5,$N233=Listas!$A$6),"",AR233+AT233)</f>
        <v>0</v>
      </c>
      <c r="AV233" s="29">
        <f>+IF(OR($N233=Listas!$A$3,$N233=Listas!$A$4,$N233=Listas!$A$5,$N233=Listas!$A$6),"",W233+Z233+AJ233+AP233+AU233)</f>
        <v>0.21132439384930549</v>
      </c>
      <c r="AW233" s="30">
        <f>+IF(OR($N233=Listas!$A$3,$N233=Listas!$A$4,$N233=Listas!$A$5,$N233=Listas!$A$6),"",K233*(1-AV233))</f>
        <v>0</v>
      </c>
      <c r="AX233" s="30">
        <f>+IF(OR($N233=Listas!$A$3,$N233=Listas!$A$4,$N233=Listas!$A$5,$N233=Listas!$A$6),"",L233*(1-AV233))</f>
        <v>0</v>
      </c>
      <c r="AY233" s="31"/>
      <c r="AZ233" s="32"/>
      <c r="BA233" s="30">
        <f>+IF(OR($N233=Listas!$A$3,$N233=Listas!$A$4,$N233=Listas!$A$5,$N233=Listas!$A$6),"",IF(AV233=0,AW233,(-PV(AY233,AZ233,,AW233,0))))</f>
        <v>0</v>
      </c>
      <c r="BB233" s="30">
        <f>+IF(OR($N233=Listas!$A$3,$N233=Listas!$A$4,$N233=Listas!$A$5,$N233=Listas!$A$6),"",IF(AV233=0,AX233,(-PV(AY233,AZ233,,AX233,0))))</f>
        <v>0</v>
      </c>
      <c r="BC233" s="33">
        <f>++IF(OR($N233=Listas!$A$3,$N233=Listas!$A$4,$N233=Listas!$A$5,$N233=Listas!$A$6),"",K233-BA233)</f>
        <v>0</v>
      </c>
      <c r="BD233" s="33">
        <f>++IF(OR($N233=Listas!$A$3,$N233=Listas!$A$4,$N233=Listas!$A$5,$N233=Listas!$A$6),"",L233-BB233)</f>
        <v>0</v>
      </c>
    </row>
    <row r="234" spans="1:56" x14ac:dyDescent="0.25">
      <c r="A234" s="13"/>
      <c r="B234" s="14"/>
      <c r="C234" s="15"/>
      <c r="D234" s="16"/>
      <c r="E234" s="16"/>
      <c r="F234" s="17"/>
      <c r="G234" s="17"/>
      <c r="H234" s="65">
        <f t="shared" si="41"/>
        <v>0</v>
      </c>
      <c r="I234" s="17"/>
      <c r="J234" s="17"/>
      <c r="K234" s="42">
        <f t="shared" si="42"/>
        <v>0</v>
      </c>
      <c r="L234" s="42">
        <f t="shared" si="42"/>
        <v>0</v>
      </c>
      <c r="M234" s="42">
        <f t="shared" si="43"/>
        <v>0</v>
      </c>
      <c r="N234" s="13"/>
      <c r="O234" s="18" t="str">
        <f>+IF(OR($N234=Listas!$A$3,$N234=Listas!$A$4,$N234=Listas!$A$5,$N234=Listas!$A$6),"N/A",IF(AND((DAYS360(C234,$C$3))&gt;90,(DAYS360(C234,$C$3))&lt;360),"SI","NO"))</f>
        <v>NO</v>
      </c>
      <c r="P234" s="19">
        <f t="shared" si="36"/>
        <v>0</v>
      </c>
      <c r="Q234" s="18" t="str">
        <f>+IF(OR($N234=Listas!$A$3,$N234=Listas!$A$4,$N234=Listas!$A$5,$N234=Listas!$A$6),"N/A",IF(AND((DAYS360(C234,$C$3))&gt;=360,(DAYS360(C234,$C$3))&lt;=1800),"SI","NO"))</f>
        <v>NO</v>
      </c>
      <c r="R234" s="19">
        <f t="shared" si="37"/>
        <v>0</v>
      </c>
      <c r="S234" s="18" t="str">
        <f>+IF(OR($N234=Listas!$A$3,$N234=Listas!$A$4,$N234=Listas!$A$5,$N234=Listas!$A$6),"N/A",IF(AND((DAYS360(C234,$C$3))&gt;1800,(DAYS360(C234,$C$3))&lt;=3600),"SI","NO"))</f>
        <v>NO</v>
      </c>
      <c r="T234" s="19">
        <f t="shared" si="38"/>
        <v>0</v>
      </c>
      <c r="U234" s="18" t="str">
        <f>+IF(OR($N234=Listas!$A$3,$N234=Listas!$A$4,$N234=Listas!$A$5,$N234=Listas!$A$6),"N/A",IF((DAYS360(C234,$C$3))&gt;3600,"SI","NO"))</f>
        <v>SI</v>
      </c>
      <c r="V234" s="20">
        <f t="shared" si="39"/>
        <v>0.21132439384930549</v>
      </c>
      <c r="W234" s="21">
        <f>+IF(OR($N234=Listas!$A$3,$N234=Listas!$A$4,$N234=Listas!$A$5,$N234=Listas!$A$6),"",P234+R234+T234+V234)</f>
        <v>0.21132439384930549</v>
      </c>
      <c r="X234" s="22"/>
      <c r="Y234" s="19">
        <f t="shared" si="40"/>
        <v>0</v>
      </c>
      <c r="Z234" s="21">
        <f>+IF(OR($N234=Listas!$A$3,$N234=Listas!$A$4,$N234=Listas!$A$5,$N234=Listas!$A$6),"",Y234)</f>
        <v>0</v>
      </c>
      <c r="AA234" s="22"/>
      <c r="AB234" s="23">
        <f>+IF(OR($N234=Listas!$A$3,$N234=Listas!$A$4,$N234=Listas!$A$5,$N234=Listas!$A$6),"",IF(AND(DAYS360(C234,$C$3)&lt;=90,AA234="NO"),0,IF(AND(DAYS360(C234,$C$3)&gt;90,AA234="NO"),$AB$7,0)))</f>
        <v>0</v>
      </c>
      <c r="AC234" s="17"/>
      <c r="AD234" s="22"/>
      <c r="AE234" s="23">
        <f>+IF(OR($N234=Listas!$A$3,$N234=Listas!$A$4,$N234=Listas!$A$5,$N234=Listas!$A$6),"",IF(AND(DAYS360(C234,$C$3)&lt;=90,AD234="SI"),0,IF(AND(DAYS360(C234,$C$3)&gt;90,AD234="SI"),$AE$7,0)))</f>
        <v>0</v>
      </c>
      <c r="AF234" s="17"/>
      <c r="AG234" s="24" t="str">
        <f t="shared" si="44"/>
        <v/>
      </c>
      <c r="AH234" s="22"/>
      <c r="AI234" s="23">
        <f>+IF(OR($N234=Listas!$A$3,$N234=Listas!$A$4,$N234=Listas!$A$5,$N234=Listas!$A$6),"",IF(AND(DAYS360(C234,$C$3)&lt;=90,AH234="SI"),0,IF(AND(DAYS360(C234,$C$3)&gt;90,AH234="SI"),$AI$7,0)))</f>
        <v>0</v>
      </c>
      <c r="AJ234" s="25">
        <f>+IF(OR($N234=Listas!$A$3,$N234=Listas!$A$4,$N234=Listas!$A$5,$N234=Listas!$A$6),"",AB234+AE234+AI234)</f>
        <v>0</v>
      </c>
      <c r="AK234" s="26" t="str">
        <f t="shared" si="45"/>
        <v/>
      </c>
      <c r="AL234" s="27" t="str">
        <f t="shared" si="46"/>
        <v/>
      </c>
      <c r="AM234" s="23">
        <f>+IF(OR($N234=Listas!$A$3,$N234=Listas!$A$4,$N234=Listas!$A$5,$N234=Listas!$A$6),"",IF(AND(DAYS360(C234,$C$3)&lt;=90,AL234="SI"),0,IF(AND(DAYS360(C234,$C$3)&gt;90,AL234="SI"),$AM$7,0)))</f>
        <v>0</v>
      </c>
      <c r="AN234" s="27" t="str">
        <f t="shared" si="47"/>
        <v/>
      </c>
      <c r="AO234" s="23">
        <f>+IF(OR($N234=Listas!$A$3,$N234=Listas!$A$4,$N234=Listas!$A$5,$N234=Listas!$A$6),"",IF(AND(DAYS360(C234,$C$3)&lt;=90,AN234="SI"),0,IF(AND(DAYS360(C234,$C$3)&gt;90,AN234="SI"),$AO$7,0)))</f>
        <v>0</v>
      </c>
      <c r="AP234" s="28">
        <f>+IF(OR($N234=Listas!$A$3,$N234=Listas!$A$4,$N234=Listas!$A$5,$N234=[1]Hoja2!$A$6),"",AM234+AO234)</f>
        <v>0</v>
      </c>
      <c r="AQ234" s="22"/>
      <c r="AR234" s="23">
        <f>+IF(OR($N234=Listas!$A$3,$N234=Listas!$A$4,$N234=Listas!$A$5,$N234=Listas!$A$6),"",IF(AND(DAYS360(C234,$C$3)&lt;=90,AQ234="SI"),0,IF(AND(DAYS360(C234,$C$3)&gt;90,AQ234="SI"),$AR$7,0)))</f>
        <v>0</v>
      </c>
      <c r="AS234" s="22"/>
      <c r="AT234" s="23">
        <f>+IF(OR($N234=Listas!$A$3,$N234=Listas!$A$4,$N234=Listas!$A$5,$N234=Listas!$A$6),"",IF(AND(DAYS360(C234,$C$3)&lt;=90,AS234="SI"),0,IF(AND(DAYS360(C234,$C$3)&gt;90,AS234="SI"),$AT$7,0)))</f>
        <v>0</v>
      </c>
      <c r="AU234" s="21">
        <f>+IF(OR($N234=Listas!$A$3,$N234=Listas!$A$4,$N234=Listas!$A$5,$N234=Listas!$A$6),"",AR234+AT234)</f>
        <v>0</v>
      </c>
      <c r="AV234" s="29">
        <f>+IF(OR($N234=Listas!$A$3,$N234=Listas!$A$4,$N234=Listas!$A$5,$N234=Listas!$A$6),"",W234+Z234+AJ234+AP234+AU234)</f>
        <v>0.21132439384930549</v>
      </c>
      <c r="AW234" s="30">
        <f>+IF(OR($N234=Listas!$A$3,$N234=Listas!$A$4,$N234=Listas!$A$5,$N234=Listas!$A$6),"",K234*(1-AV234))</f>
        <v>0</v>
      </c>
      <c r="AX234" s="30">
        <f>+IF(OR($N234=Listas!$A$3,$N234=Listas!$A$4,$N234=Listas!$A$5,$N234=Listas!$A$6),"",L234*(1-AV234))</f>
        <v>0</v>
      </c>
      <c r="AY234" s="31"/>
      <c r="AZ234" s="32"/>
      <c r="BA234" s="30">
        <f>+IF(OR($N234=Listas!$A$3,$N234=Listas!$A$4,$N234=Listas!$A$5,$N234=Listas!$A$6),"",IF(AV234=0,AW234,(-PV(AY234,AZ234,,AW234,0))))</f>
        <v>0</v>
      </c>
      <c r="BB234" s="30">
        <f>+IF(OR($N234=Listas!$A$3,$N234=Listas!$A$4,$N234=Listas!$A$5,$N234=Listas!$A$6),"",IF(AV234=0,AX234,(-PV(AY234,AZ234,,AX234,0))))</f>
        <v>0</v>
      </c>
      <c r="BC234" s="33">
        <f>++IF(OR($N234=Listas!$A$3,$N234=Listas!$A$4,$N234=Listas!$A$5,$N234=Listas!$A$6),"",K234-BA234)</f>
        <v>0</v>
      </c>
      <c r="BD234" s="33">
        <f>++IF(OR($N234=Listas!$A$3,$N234=Listas!$A$4,$N234=Listas!$A$5,$N234=Listas!$A$6),"",L234-BB234)</f>
        <v>0</v>
      </c>
    </row>
    <row r="235" spans="1:56" x14ac:dyDescent="0.25">
      <c r="A235" s="13"/>
      <c r="B235" s="14"/>
      <c r="C235" s="15"/>
      <c r="D235" s="16"/>
      <c r="E235" s="16"/>
      <c r="F235" s="17"/>
      <c r="G235" s="17"/>
      <c r="H235" s="65">
        <f t="shared" si="41"/>
        <v>0</v>
      </c>
      <c r="I235" s="17"/>
      <c r="J235" s="17"/>
      <c r="K235" s="42">
        <f t="shared" si="42"/>
        <v>0</v>
      </c>
      <c r="L235" s="42">
        <f t="shared" si="42"/>
        <v>0</v>
      </c>
      <c r="M235" s="42">
        <f t="shared" si="43"/>
        <v>0</v>
      </c>
      <c r="N235" s="13"/>
      <c r="O235" s="18" t="str">
        <f>+IF(OR($N235=Listas!$A$3,$N235=Listas!$A$4,$N235=Listas!$A$5,$N235=Listas!$A$6),"N/A",IF(AND((DAYS360(C235,$C$3))&gt;90,(DAYS360(C235,$C$3))&lt;360),"SI","NO"))</f>
        <v>NO</v>
      </c>
      <c r="P235" s="19">
        <f t="shared" si="36"/>
        <v>0</v>
      </c>
      <c r="Q235" s="18" t="str">
        <f>+IF(OR($N235=Listas!$A$3,$N235=Listas!$A$4,$N235=Listas!$A$5,$N235=Listas!$A$6),"N/A",IF(AND((DAYS360(C235,$C$3))&gt;=360,(DAYS360(C235,$C$3))&lt;=1800),"SI","NO"))</f>
        <v>NO</v>
      </c>
      <c r="R235" s="19">
        <f t="shared" si="37"/>
        <v>0</v>
      </c>
      <c r="S235" s="18" t="str">
        <f>+IF(OR($N235=Listas!$A$3,$N235=Listas!$A$4,$N235=Listas!$A$5,$N235=Listas!$A$6),"N/A",IF(AND((DAYS360(C235,$C$3))&gt;1800,(DAYS360(C235,$C$3))&lt;=3600),"SI","NO"))</f>
        <v>NO</v>
      </c>
      <c r="T235" s="19">
        <f t="shared" si="38"/>
        <v>0</v>
      </c>
      <c r="U235" s="18" t="str">
        <f>+IF(OR($N235=Listas!$A$3,$N235=Listas!$A$4,$N235=Listas!$A$5,$N235=Listas!$A$6),"N/A",IF((DAYS360(C235,$C$3))&gt;3600,"SI","NO"))</f>
        <v>SI</v>
      </c>
      <c r="V235" s="20">
        <f t="shared" si="39"/>
        <v>0.21132439384930549</v>
      </c>
      <c r="W235" s="21">
        <f>+IF(OR($N235=Listas!$A$3,$N235=Listas!$A$4,$N235=Listas!$A$5,$N235=Listas!$A$6),"",P235+R235+T235+V235)</f>
        <v>0.21132439384930549</v>
      </c>
      <c r="X235" s="22"/>
      <c r="Y235" s="19">
        <f t="shared" si="40"/>
        <v>0</v>
      </c>
      <c r="Z235" s="21">
        <f>+IF(OR($N235=Listas!$A$3,$N235=Listas!$A$4,$N235=Listas!$A$5,$N235=Listas!$A$6),"",Y235)</f>
        <v>0</v>
      </c>
      <c r="AA235" s="22"/>
      <c r="AB235" s="23">
        <f>+IF(OR($N235=Listas!$A$3,$N235=Listas!$A$4,$N235=Listas!$A$5,$N235=Listas!$A$6),"",IF(AND(DAYS360(C235,$C$3)&lt;=90,AA235="NO"),0,IF(AND(DAYS360(C235,$C$3)&gt;90,AA235="NO"),$AB$7,0)))</f>
        <v>0</v>
      </c>
      <c r="AC235" s="17"/>
      <c r="AD235" s="22"/>
      <c r="AE235" s="23">
        <f>+IF(OR($N235=Listas!$A$3,$N235=Listas!$A$4,$N235=Listas!$A$5,$N235=Listas!$A$6),"",IF(AND(DAYS360(C235,$C$3)&lt;=90,AD235="SI"),0,IF(AND(DAYS360(C235,$C$3)&gt;90,AD235="SI"),$AE$7,0)))</f>
        <v>0</v>
      </c>
      <c r="AF235" s="17"/>
      <c r="AG235" s="24" t="str">
        <f t="shared" si="44"/>
        <v/>
      </c>
      <c r="AH235" s="22"/>
      <c r="AI235" s="23">
        <f>+IF(OR($N235=Listas!$A$3,$N235=Listas!$A$4,$N235=Listas!$A$5,$N235=Listas!$A$6),"",IF(AND(DAYS360(C235,$C$3)&lt;=90,AH235="SI"),0,IF(AND(DAYS360(C235,$C$3)&gt;90,AH235="SI"),$AI$7,0)))</f>
        <v>0</v>
      </c>
      <c r="AJ235" s="25">
        <f>+IF(OR($N235=Listas!$A$3,$N235=Listas!$A$4,$N235=Listas!$A$5,$N235=Listas!$A$6),"",AB235+AE235+AI235)</f>
        <v>0</v>
      </c>
      <c r="AK235" s="26" t="str">
        <f t="shared" si="45"/>
        <v/>
      </c>
      <c r="AL235" s="27" t="str">
        <f t="shared" si="46"/>
        <v/>
      </c>
      <c r="AM235" s="23">
        <f>+IF(OR($N235=Listas!$A$3,$N235=Listas!$A$4,$N235=Listas!$A$5,$N235=Listas!$A$6),"",IF(AND(DAYS360(C235,$C$3)&lt;=90,AL235="SI"),0,IF(AND(DAYS360(C235,$C$3)&gt;90,AL235="SI"),$AM$7,0)))</f>
        <v>0</v>
      </c>
      <c r="AN235" s="27" t="str">
        <f t="shared" si="47"/>
        <v/>
      </c>
      <c r="AO235" s="23">
        <f>+IF(OR($N235=Listas!$A$3,$N235=Listas!$A$4,$N235=Listas!$A$5,$N235=Listas!$A$6),"",IF(AND(DAYS360(C235,$C$3)&lt;=90,AN235="SI"),0,IF(AND(DAYS360(C235,$C$3)&gt;90,AN235="SI"),$AO$7,0)))</f>
        <v>0</v>
      </c>
      <c r="AP235" s="28">
        <f>+IF(OR($N235=Listas!$A$3,$N235=Listas!$A$4,$N235=Listas!$A$5,$N235=[1]Hoja2!$A$6),"",AM235+AO235)</f>
        <v>0</v>
      </c>
      <c r="AQ235" s="22"/>
      <c r="AR235" s="23">
        <f>+IF(OR($N235=Listas!$A$3,$N235=Listas!$A$4,$N235=Listas!$A$5,$N235=Listas!$A$6),"",IF(AND(DAYS360(C235,$C$3)&lt;=90,AQ235="SI"),0,IF(AND(DAYS360(C235,$C$3)&gt;90,AQ235="SI"),$AR$7,0)))</f>
        <v>0</v>
      </c>
      <c r="AS235" s="22"/>
      <c r="AT235" s="23">
        <f>+IF(OR($N235=Listas!$A$3,$N235=Listas!$A$4,$N235=Listas!$A$5,$N235=Listas!$A$6),"",IF(AND(DAYS360(C235,$C$3)&lt;=90,AS235="SI"),0,IF(AND(DAYS360(C235,$C$3)&gt;90,AS235="SI"),$AT$7,0)))</f>
        <v>0</v>
      </c>
      <c r="AU235" s="21">
        <f>+IF(OR($N235=Listas!$A$3,$N235=Listas!$A$4,$N235=Listas!$A$5,$N235=Listas!$A$6),"",AR235+AT235)</f>
        <v>0</v>
      </c>
      <c r="AV235" s="29">
        <f>+IF(OR($N235=Listas!$A$3,$N235=Listas!$A$4,$N235=Listas!$A$5,$N235=Listas!$A$6),"",W235+Z235+AJ235+AP235+AU235)</f>
        <v>0.21132439384930549</v>
      </c>
      <c r="AW235" s="30">
        <f>+IF(OR($N235=Listas!$A$3,$N235=Listas!$A$4,$N235=Listas!$A$5,$N235=Listas!$A$6),"",K235*(1-AV235))</f>
        <v>0</v>
      </c>
      <c r="AX235" s="30">
        <f>+IF(OR($N235=Listas!$A$3,$N235=Listas!$A$4,$N235=Listas!$A$5,$N235=Listas!$A$6),"",L235*(1-AV235))</f>
        <v>0</v>
      </c>
      <c r="AY235" s="31"/>
      <c r="AZ235" s="32"/>
      <c r="BA235" s="30">
        <f>+IF(OR($N235=Listas!$A$3,$N235=Listas!$A$4,$N235=Listas!$A$5,$N235=Listas!$A$6),"",IF(AV235=0,AW235,(-PV(AY235,AZ235,,AW235,0))))</f>
        <v>0</v>
      </c>
      <c r="BB235" s="30">
        <f>+IF(OR($N235=Listas!$A$3,$N235=Listas!$A$4,$N235=Listas!$A$5,$N235=Listas!$A$6),"",IF(AV235=0,AX235,(-PV(AY235,AZ235,,AX235,0))))</f>
        <v>0</v>
      </c>
      <c r="BC235" s="33">
        <f>++IF(OR($N235=Listas!$A$3,$N235=Listas!$A$4,$N235=Listas!$A$5,$N235=Listas!$A$6),"",K235-BA235)</f>
        <v>0</v>
      </c>
      <c r="BD235" s="33">
        <f>++IF(OR($N235=Listas!$A$3,$N235=Listas!$A$4,$N235=Listas!$A$5,$N235=Listas!$A$6),"",L235-BB235)</f>
        <v>0</v>
      </c>
    </row>
    <row r="236" spans="1:56" x14ac:dyDescent="0.25">
      <c r="A236" s="13"/>
      <c r="B236" s="14"/>
      <c r="C236" s="15"/>
      <c r="D236" s="16"/>
      <c r="E236" s="16"/>
      <c r="F236" s="17"/>
      <c r="G236" s="17"/>
      <c r="H236" s="65">
        <f t="shared" si="41"/>
        <v>0</v>
      </c>
      <c r="I236" s="17"/>
      <c r="J236" s="17"/>
      <c r="K236" s="42">
        <f t="shared" si="42"/>
        <v>0</v>
      </c>
      <c r="L236" s="42">
        <f t="shared" si="42"/>
        <v>0</v>
      </c>
      <c r="M236" s="42">
        <f t="shared" si="43"/>
        <v>0</v>
      </c>
      <c r="N236" s="13"/>
      <c r="O236" s="18" t="str">
        <f>+IF(OR($N236=Listas!$A$3,$N236=Listas!$A$4,$N236=Listas!$A$5,$N236=Listas!$A$6),"N/A",IF(AND((DAYS360(C236,$C$3))&gt;90,(DAYS360(C236,$C$3))&lt;360),"SI","NO"))</f>
        <v>NO</v>
      </c>
      <c r="P236" s="19">
        <f t="shared" si="36"/>
        <v>0</v>
      </c>
      <c r="Q236" s="18" t="str">
        <f>+IF(OR($N236=Listas!$A$3,$N236=Listas!$A$4,$N236=Listas!$A$5,$N236=Listas!$A$6),"N/A",IF(AND((DAYS360(C236,$C$3))&gt;=360,(DAYS360(C236,$C$3))&lt;=1800),"SI","NO"))</f>
        <v>NO</v>
      </c>
      <c r="R236" s="19">
        <f t="shared" si="37"/>
        <v>0</v>
      </c>
      <c r="S236" s="18" t="str">
        <f>+IF(OR($N236=Listas!$A$3,$N236=Listas!$A$4,$N236=Listas!$A$5,$N236=Listas!$A$6),"N/A",IF(AND((DAYS360(C236,$C$3))&gt;1800,(DAYS360(C236,$C$3))&lt;=3600),"SI","NO"))</f>
        <v>NO</v>
      </c>
      <c r="T236" s="19">
        <f t="shared" si="38"/>
        <v>0</v>
      </c>
      <c r="U236" s="18" t="str">
        <f>+IF(OR($N236=Listas!$A$3,$N236=Listas!$A$4,$N236=Listas!$A$5,$N236=Listas!$A$6),"N/A",IF((DAYS360(C236,$C$3))&gt;3600,"SI","NO"))</f>
        <v>SI</v>
      </c>
      <c r="V236" s="20">
        <f t="shared" si="39"/>
        <v>0.21132439384930549</v>
      </c>
      <c r="W236" s="21">
        <f>+IF(OR($N236=Listas!$A$3,$N236=Listas!$A$4,$N236=Listas!$A$5,$N236=Listas!$A$6),"",P236+R236+T236+V236)</f>
        <v>0.21132439384930549</v>
      </c>
      <c r="X236" s="22"/>
      <c r="Y236" s="19">
        <f t="shared" si="40"/>
        <v>0</v>
      </c>
      <c r="Z236" s="21">
        <f>+IF(OR($N236=Listas!$A$3,$N236=Listas!$A$4,$N236=Listas!$A$5,$N236=Listas!$A$6),"",Y236)</f>
        <v>0</v>
      </c>
      <c r="AA236" s="22"/>
      <c r="AB236" s="23">
        <f>+IF(OR($N236=Listas!$A$3,$N236=Listas!$A$4,$N236=Listas!$A$5,$N236=Listas!$A$6),"",IF(AND(DAYS360(C236,$C$3)&lt;=90,AA236="NO"),0,IF(AND(DAYS360(C236,$C$3)&gt;90,AA236="NO"),$AB$7,0)))</f>
        <v>0</v>
      </c>
      <c r="AC236" s="17"/>
      <c r="AD236" s="22"/>
      <c r="AE236" s="23">
        <f>+IF(OR($N236=Listas!$A$3,$N236=Listas!$A$4,$N236=Listas!$A$5,$N236=Listas!$A$6),"",IF(AND(DAYS360(C236,$C$3)&lt;=90,AD236="SI"),0,IF(AND(DAYS360(C236,$C$3)&gt;90,AD236="SI"),$AE$7,0)))</f>
        <v>0</v>
      </c>
      <c r="AF236" s="17"/>
      <c r="AG236" s="24" t="str">
        <f t="shared" si="44"/>
        <v/>
      </c>
      <c r="AH236" s="22"/>
      <c r="AI236" s="23">
        <f>+IF(OR($N236=Listas!$A$3,$N236=Listas!$A$4,$N236=Listas!$A$5,$N236=Listas!$A$6),"",IF(AND(DAYS360(C236,$C$3)&lt;=90,AH236="SI"),0,IF(AND(DAYS360(C236,$C$3)&gt;90,AH236="SI"),$AI$7,0)))</f>
        <v>0</v>
      </c>
      <c r="AJ236" s="25">
        <f>+IF(OR($N236=Listas!$A$3,$N236=Listas!$A$4,$N236=Listas!$A$5,$N236=Listas!$A$6),"",AB236+AE236+AI236)</f>
        <v>0</v>
      </c>
      <c r="AK236" s="26" t="str">
        <f t="shared" si="45"/>
        <v/>
      </c>
      <c r="AL236" s="27" t="str">
        <f t="shared" si="46"/>
        <v/>
      </c>
      <c r="AM236" s="23">
        <f>+IF(OR($N236=Listas!$A$3,$N236=Listas!$A$4,$N236=Listas!$A$5,$N236=Listas!$A$6),"",IF(AND(DAYS360(C236,$C$3)&lt;=90,AL236="SI"),0,IF(AND(DAYS360(C236,$C$3)&gt;90,AL236="SI"),$AM$7,0)))</f>
        <v>0</v>
      </c>
      <c r="AN236" s="27" t="str">
        <f t="shared" si="47"/>
        <v/>
      </c>
      <c r="AO236" s="23">
        <f>+IF(OR($N236=Listas!$A$3,$N236=Listas!$A$4,$N236=Listas!$A$5,$N236=Listas!$A$6),"",IF(AND(DAYS360(C236,$C$3)&lt;=90,AN236="SI"),0,IF(AND(DAYS360(C236,$C$3)&gt;90,AN236="SI"),$AO$7,0)))</f>
        <v>0</v>
      </c>
      <c r="AP236" s="28">
        <f>+IF(OR($N236=Listas!$A$3,$N236=Listas!$A$4,$N236=Listas!$A$5,$N236=[1]Hoja2!$A$6),"",AM236+AO236)</f>
        <v>0</v>
      </c>
      <c r="AQ236" s="22"/>
      <c r="AR236" s="23">
        <f>+IF(OR($N236=Listas!$A$3,$N236=Listas!$A$4,$N236=Listas!$A$5,$N236=Listas!$A$6),"",IF(AND(DAYS360(C236,$C$3)&lt;=90,AQ236="SI"),0,IF(AND(DAYS360(C236,$C$3)&gt;90,AQ236="SI"),$AR$7,0)))</f>
        <v>0</v>
      </c>
      <c r="AS236" s="22"/>
      <c r="AT236" s="23">
        <f>+IF(OR($N236=Listas!$A$3,$N236=Listas!$A$4,$N236=Listas!$A$5,$N236=Listas!$A$6),"",IF(AND(DAYS360(C236,$C$3)&lt;=90,AS236="SI"),0,IF(AND(DAYS360(C236,$C$3)&gt;90,AS236="SI"),$AT$7,0)))</f>
        <v>0</v>
      </c>
      <c r="AU236" s="21">
        <f>+IF(OR($N236=Listas!$A$3,$N236=Listas!$A$4,$N236=Listas!$A$5,$N236=Listas!$A$6),"",AR236+AT236)</f>
        <v>0</v>
      </c>
      <c r="AV236" s="29">
        <f>+IF(OR($N236=Listas!$A$3,$N236=Listas!$A$4,$N236=Listas!$A$5,$N236=Listas!$A$6),"",W236+Z236+AJ236+AP236+AU236)</f>
        <v>0.21132439384930549</v>
      </c>
      <c r="AW236" s="30">
        <f>+IF(OR($N236=Listas!$A$3,$N236=Listas!$A$4,$N236=Listas!$A$5,$N236=Listas!$A$6),"",K236*(1-AV236))</f>
        <v>0</v>
      </c>
      <c r="AX236" s="30">
        <f>+IF(OR($N236=Listas!$A$3,$N236=Listas!$A$4,$N236=Listas!$A$5,$N236=Listas!$A$6),"",L236*(1-AV236))</f>
        <v>0</v>
      </c>
      <c r="AY236" s="31"/>
      <c r="AZ236" s="32"/>
      <c r="BA236" s="30">
        <f>+IF(OR($N236=Listas!$A$3,$N236=Listas!$A$4,$N236=Listas!$A$5,$N236=Listas!$A$6),"",IF(AV236=0,AW236,(-PV(AY236,AZ236,,AW236,0))))</f>
        <v>0</v>
      </c>
      <c r="BB236" s="30">
        <f>+IF(OR($N236=Listas!$A$3,$N236=Listas!$A$4,$N236=Listas!$A$5,$N236=Listas!$A$6),"",IF(AV236=0,AX236,(-PV(AY236,AZ236,,AX236,0))))</f>
        <v>0</v>
      </c>
      <c r="BC236" s="33">
        <f>++IF(OR($N236=Listas!$A$3,$N236=Listas!$A$4,$N236=Listas!$A$5,$N236=Listas!$A$6),"",K236-BA236)</f>
        <v>0</v>
      </c>
      <c r="BD236" s="33">
        <f>++IF(OR($N236=Listas!$A$3,$N236=Listas!$A$4,$N236=Listas!$A$5,$N236=Listas!$A$6),"",L236-BB236)</f>
        <v>0</v>
      </c>
    </row>
    <row r="237" spans="1:56" x14ac:dyDescent="0.25">
      <c r="A237" s="13"/>
      <c r="B237" s="14"/>
      <c r="C237" s="15"/>
      <c r="D237" s="16"/>
      <c r="E237" s="16"/>
      <c r="F237" s="17"/>
      <c r="G237" s="17"/>
      <c r="H237" s="65">
        <f t="shared" si="41"/>
        <v>0</v>
      </c>
      <c r="I237" s="17"/>
      <c r="J237" s="17"/>
      <c r="K237" s="42">
        <f t="shared" si="42"/>
        <v>0</v>
      </c>
      <c r="L237" s="42">
        <f t="shared" si="42"/>
        <v>0</v>
      </c>
      <c r="M237" s="42">
        <f t="shared" si="43"/>
        <v>0</v>
      </c>
      <c r="N237" s="13"/>
      <c r="O237" s="18" t="str">
        <f>+IF(OR($N237=Listas!$A$3,$N237=Listas!$A$4,$N237=Listas!$A$5,$N237=Listas!$A$6),"N/A",IF(AND((DAYS360(C237,$C$3))&gt;90,(DAYS360(C237,$C$3))&lt;360),"SI","NO"))</f>
        <v>NO</v>
      </c>
      <c r="P237" s="19">
        <f t="shared" si="36"/>
        <v>0</v>
      </c>
      <c r="Q237" s="18" t="str">
        <f>+IF(OR($N237=Listas!$A$3,$N237=Listas!$A$4,$N237=Listas!$A$5,$N237=Listas!$A$6),"N/A",IF(AND((DAYS360(C237,$C$3))&gt;=360,(DAYS360(C237,$C$3))&lt;=1800),"SI","NO"))</f>
        <v>NO</v>
      </c>
      <c r="R237" s="19">
        <f t="shared" si="37"/>
        <v>0</v>
      </c>
      <c r="S237" s="18" t="str">
        <f>+IF(OR($N237=Listas!$A$3,$N237=Listas!$A$4,$N237=Listas!$A$5,$N237=Listas!$A$6),"N/A",IF(AND((DAYS360(C237,$C$3))&gt;1800,(DAYS360(C237,$C$3))&lt;=3600),"SI","NO"))</f>
        <v>NO</v>
      </c>
      <c r="T237" s="19">
        <f t="shared" si="38"/>
        <v>0</v>
      </c>
      <c r="U237" s="18" t="str">
        <f>+IF(OR($N237=Listas!$A$3,$N237=Listas!$A$4,$N237=Listas!$A$5,$N237=Listas!$A$6),"N/A",IF((DAYS360(C237,$C$3))&gt;3600,"SI","NO"))</f>
        <v>SI</v>
      </c>
      <c r="V237" s="20">
        <f t="shared" si="39"/>
        <v>0.21132439384930549</v>
      </c>
      <c r="W237" s="21">
        <f>+IF(OR($N237=Listas!$A$3,$N237=Listas!$A$4,$N237=Listas!$A$5,$N237=Listas!$A$6),"",P237+R237+T237+V237)</f>
        <v>0.21132439384930549</v>
      </c>
      <c r="X237" s="22"/>
      <c r="Y237" s="19">
        <f t="shared" si="40"/>
        <v>0</v>
      </c>
      <c r="Z237" s="21">
        <f>+IF(OR($N237=Listas!$A$3,$N237=Listas!$A$4,$N237=Listas!$A$5,$N237=Listas!$A$6),"",Y237)</f>
        <v>0</v>
      </c>
      <c r="AA237" s="22"/>
      <c r="AB237" s="23">
        <f>+IF(OR($N237=Listas!$A$3,$N237=Listas!$A$4,$N237=Listas!$A$5,$N237=Listas!$A$6),"",IF(AND(DAYS360(C237,$C$3)&lt;=90,AA237="NO"),0,IF(AND(DAYS360(C237,$C$3)&gt;90,AA237="NO"),$AB$7,0)))</f>
        <v>0</v>
      </c>
      <c r="AC237" s="17"/>
      <c r="AD237" s="22"/>
      <c r="AE237" s="23">
        <f>+IF(OR($N237=Listas!$A$3,$N237=Listas!$A$4,$N237=Listas!$A$5,$N237=Listas!$A$6),"",IF(AND(DAYS360(C237,$C$3)&lt;=90,AD237="SI"),0,IF(AND(DAYS360(C237,$C$3)&gt;90,AD237="SI"),$AE$7,0)))</f>
        <v>0</v>
      </c>
      <c r="AF237" s="17"/>
      <c r="AG237" s="24" t="str">
        <f t="shared" si="44"/>
        <v/>
      </c>
      <c r="AH237" s="22"/>
      <c r="AI237" s="23">
        <f>+IF(OR($N237=Listas!$A$3,$N237=Listas!$A$4,$N237=Listas!$A$5,$N237=Listas!$A$6),"",IF(AND(DAYS360(C237,$C$3)&lt;=90,AH237="SI"),0,IF(AND(DAYS360(C237,$C$3)&gt;90,AH237="SI"),$AI$7,0)))</f>
        <v>0</v>
      </c>
      <c r="AJ237" s="25">
        <f>+IF(OR($N237=Listas!$A$3,$N237=Listas!$A$4,$N237=Listas!$A$5,$N237=Listas!$A$6),"",AB237+AE237+AI237)</f>
        <v>0</v>
      </c>
      <c r="AK237" s="26" t="str">
        <f t="shared" si="45"/>
        <v/>
      </c>
      <c r="AL237" s="27" t="str">
        <f t="shared" si="46"/>
        <v/>
      </c>
      <c r="AM237" s="23">
        <f>+IF(OR($N237=Listas!$A$3,$N237=Listas!$A$4,$N237=Listas!$A$5,$N237=Listas!$A$6),"",IF(AND(DAYS360(C237,$C$3)&lt;=90,AL237="SI"),0,IF(AND(DAYS360(C237,$C$3)&gt;90,AL237="SI"),$AM$7,0)))</f>
        <v>0</v>
      </c>
      <c r="AN237" s="27" t="str">
        <f t="shared" si="47"/>
        <v/>
      </c>
      <c r="AO237" s="23">
        <f>+IF(OR($N237=Listas!$A$3,$N237=Listas!$A$4,$N237=Listas!$A$5,$N237=Listas!$A$6),"",IF(AND(DAYS360(C237,$C$3)&lt;=90,AN237="SI"),0,IF(AND(DAYS360(C237,$C$3)&gt;90,AN237="SI"),$AO$7,0)))</f>
        <v>0</v>
      </c>
      <c r="AP237" s="28">
        <f>+IF(OR($N237=Listas!$A$3,$N237=Listas!$A$4,$N237=Listas!$A$5,$N237=[1]Hoja2!$A$6),"",AM237+AO237)</f>
        <v>0</v>
      </c>
      <c r="AQ237" s="22"/>
      <c r="AR237" s="23">
        <f>+IF(OR($N237=Listas!$A$3,$N237=Listas!$A$4,$N237=Listas!$A$5,$N237=Listas!$A$6),"",IF(AND(DAYS360(C237,$C$3)&lt;=90,AQ237="SI"),0,IF(AND(DAYS360(C237,$C$3)&gt;90,AQ237="SI"),$AR$7,0)))</f>
        <v>0</v>
      </c>
      <c r="AS237" s="22"/>
      <c r="AT237" s="23">
        <f>+IF(OR($N237=Listas!$A$3,$N237=Listas!$A$4,$N237=Listas!$A$5,$N237=Listas!$A$6),"",IF(AND(DAYS360(C237,$C$3)&lt;=90,AS237="SI"),0,IF(AND(DAYS360(C237,$C$3)&gt;90,AS237="SI"),$AT$7,0)))</f>
        <v>0</v>
      </c>
      <c r="AU237" s="21">
        <f>+IF(OR($N237=Listas!$A$3,$N237=Listas!$A$4,$N237=Listas!$A$5,$N237=Listas!$A$6),"",AR237+AT237)</f>
        <v>0</v>
      </c>
      <c r="AV237" s="29">
        <f>+IF(OR($N237=Listas!$A$3,$N237=Listas!$A$4,$N237=Listas!$A$5,$N237=Listas!$A$6),"",W237+Z237+AJ237+AP237+AU237)</f>
        <v>0.21132439384930549</v>
      </c>
      <c r="AW237" s="30">
        <f>+IF(OR($N237=Listas!$A$3,$N237=Listas!$A$4,$N237=Listas!$A$5,$N237=Listas!$A$6),"",K237*(1-AV237))</f>
        <v>0</v>
      </c>
      <c r="AX237" s="30">
        <f>+IF(OR($N237=Listas!$A$3,$N237=Listas!$A$4,$N237=Listas!$A$5,$N237=Listas!$A$6),"",L237*(1-AV237))</f>
        <v>0</v>
      </c>
      <c r="AY237" s="31"/>
      <c r="AZ237" s="32"/>
      <c r="BA237" s="30">
        <f>+IF(OR($N237=Listas!$A$3,$N237=Listas!$A$4,$N237=Listas!$A$5,$N237=Listas!$A$6),"",IF(AV237=0,AW237,(-PV(AY237,AZ237,,AW237,0))))</f>
        <v>0</v>
      </c>
      <c r="BB237" s="30">
        <f>+IF(OR($N237=Listas!$A$3,$N237=Listas!$A$4,$N237=Listas!$A$5,$N237=Listas!$A$6),"",IF(AV237=0,AX237,(-PV(AY237,AZ237,,AX237,0))))</f>
        <v>0</v>
      </c>
      <c r="BC237" s="33">
        <f>++IF(OR($N237=Listas!$A$3,$N237=Listas!$A$4,$N237=Listas!$A$5,$N237=Listas!$A$6),"",K237-BA237)</f>
        <v>0</v>
      </c>
      <c r="BD237" s="33">
        <f>++IF(OR($N237=Listas!$A$3,$N237=Listas!$A$4,$N237=Listas!$A$5,$N237=Listas!$A$6),"",L237-BB237)</f>
        <v>0</v>
      </c>
    </row>
    <row r="238" spans="1:56" x14ac:dyDescent="0.25">
      <c r="A238" s="13"/>
      <c r="B238" s="14"/>
      <c r="C238" s="15"/>
      <c r="D238" s="16"/>
      <c r="E238" s="16"/>
      <c r="F238" s="17"/>
      <c r="G238" s="17"/>
      <c r="H238" s="65">
        <f t="shared" si="41"/>
        <v>0</v>
      </c>
      <c r="I238" s="17"/>
      <c r="J238" s="17"/>
      <c r="K238" s="42">
        <f t="shared" si="42"/>
        <v>0</v>
      </c>
      <c r="L238" s="42">
        <f t="shared" si="42"/>
        <v>0</v>
      </c>
      <c r="M238" s="42">
        <f t="shared" si="43"/>
        <v>0</v>
      </c>
      <c r="N238" s="13"/>
      <c r="O238" s="18" t="str">
        <f>+IF(OR($N238=Listas!$A$3,$N238=Listas!$A$4,$N238=Listas!$A$5,$N238=Listas!$A$6),"N/A",IF(AND((DAYS360(C238,$C$3))&gt;90,(DAYS360(C238,$C$3))&lt;360),"SI","NO"))</f>
        <v>NO</v>
      </c>
      <c r="P238" s="19">
        <f t="shared" si="36"/>
        <v>0</v>
      </c>
      <c r="Q238" s="18" t="str">
        <f>+IF(OR($N238=Listas!$A$3,$N238=Listas!$A$4,$N238=Listas!$A$5,$N238=Listas!$A$6),"N/A",IF(AND((DAYS360(C238,$C$3))&gt;=360,(DAYS360(C238,$C$3))&lt;=1800),"SI","NO"))</f>
        <v>NO</v>
      </c>
      <c r="R238" s="19">
        <f t="shared" si="37"/>
        <v>0</v>
      </c>
      <c r="S238" s="18" t="str">
        <f>+IF(OR($N238=Listas!$A$3,$N238=Listas!$A$4,$N238=Listas!$A$5,$N238=Listas!$A$6),"N/A",IF(AND((DAYS360(C238,$C$3))&gt;1800,(DAYS360(C238,$C$3))&lt;=3600),"SI","NO"))</f>
        <v>NO</v>
      </c>
      <c r="T238" s="19">
        <f t="shared" si="38"/>
        <v>0</v>
      </c>
      <c r="U238" s="18" t="str">
        <f>+IF(OR($N238=Listas!$A$3,$N238=Listas!$A$4,$N238=Listas!$A$5,$N238=Listas!$A$6),"N/A",IF((DAYS360(C238,$C$3))&gt;3600,"SI","NO"))</f>
        <v>SI</v>
      </c>
      <c r="V238" s="20">
        <f t="shared" si="39"/>
        <v>0.21132439384930549</v>
      </c>
      <c r="W238" s="21">
        <f>+IF(OR($N238=Listas!$A$3,$N238=Listas!$A$4,$N238=Listas!$A$5,$N238=Listas!$A$6),"",P238+R238+T238+V238)</f>
        <v>0.21132439384930549</v>
      </c>
      <c r="X238" s="22"/>
      <c r="Y238" s="19">
        <f t="shared" si="40"/>
        <v>0</v>
      </c>
      <c r="Z238" s="21">
        <f>+IF(OR($N238=Listas!$A$3,$N238=Listas!$A$4,$N238=Listas!$A$5,$N238=Listas!$A$6),"",Y238)</f>
        <v>0</v>
      </c>
      <c r="AA238" s="22"/>
      <c r="AB238" s="23">
        <f>+IF(OR($N238=Listas!$A$3,$N238=Listas!$A$4,$N238=Listas!$A$5,$N238=Listas!$A$6),"",IF(AND(DAYS360(C238,$C$3)&lt;=90,AA238="NO"),0,IF(AND(DAYS360(C238,$C$3)&gt;90,AA238="NO"),$AB$7,0)))</f>
        <v>0</v>
      </c>
      <c r="AC238" s="17"/>
      <c r="AD238" s="22"/>
      <c r="AE238" s="23">
        <f>+IF(OR($N238=Listas!$A$3,$N238=Listas!$A$4,$N238=Listas!$A$5,$N238=Listas!$A$6),"",IF(AND(DAYS360(C238,$C$3)&lt;=90,AD238="SI"),0,IF(AND(DAYS360(C238,$C$3)&gt;90,AD238="SI"),$AE$7,0)))</f>
        <v>0</v>
      </c>
      <c r="AF238" s="17"/>
      <c r="AG238" s="24" t="str">
        <f t="shared" si="44"/>
        <v/>
      </c>
      <c r="AH238" s="22"/>
      <c r="AI238" s="23">
        <f>+IF(OR($N238=Listas!$A$3,$N238=Listas!$A$4,$N238=Listas!$A$5,$N238=Listas!$A$6),"",IF(AND(DAYS360(C238,$C$3)&lt;=90,AH238="SI"),0,IF(AND(DAYS360(C238,$C$3)&gt;90,AH238="SI"),$AI$7,0)))</f>
        <v>0</v>
      </c>
      <c r="AJ238" s="25">
        <f>+IF(OR($N238=Listas!$A$3,$N238=Listas!$A$4,$N238=Listas!$A$5,$N238=Listas!$A$6),"",AB238+AE238+AI238)</f>
        <v>0</v>
      </c>
      <c r="AK238" s="26" t="str">
        <f t="shared" si="45"/>
        <v/>
      </c>
      <c r="AL238" s="27" t="str">
        <f t="shared" si="46"/>
        <v/>
      </c>
      <c r="AM238" s="23">
        <f>+IF(OR($N238=Listas!$A$3,$N238=Listas!$A$4,$N238=Listas!$A$5,$N238=Listas!$A$6),"",IF(AND(DAYS360(C238,$C$3)&lt;=90,AL238="SI"),0,IF(AND(DAYS360(C238,$C$3)&gt;90,AL238="SI"),$AM$7,0)))</f>
        <v>0</v>
      </c>
      <c r="AN238" s="27" t="str">
        <f t="shared" si="47"/>
        <v/>
      </c>
      <c r="AO238" s="23">
        <f>+IF(OR($N238=Listas!$A$3,$N238=Listas!$A$4,$N238=Listas!$A$5,$N238=Listas!$A$6),"",IF(AND(DAYS360(C238,$C$3)&lt;=90,AN238="SI"),0,IF(AND(DAYS360(C238,$C$3)&gt;90,AN238="SI"),$AO$7,0)))</f>
        <v>0</v>
      </c>
      <c r="AP238" s="28">
        <f>+IF(OR($N238=Listas!$A$3,$N238=Listas!$A$4,$N238=Listas!$A$5,$N238=[1]Hoja2!$A$6),"",AM238+AO238)</f>
        <v>0</v>
      </c>
      <c r="AQ238" s="22"/>
      <c r="AR238" s="23">
        <f>+IF(OR($N238=Listas!$A$3,$N238=Listas!$A$4,$N238=Listas!$A$5,$N238=Listas!$A$6),"",IF(AND(DAYS360(C238,$C$3)&lt;=90,AQ238="SI"),0,IF(AND(DAYS360(C238,$C$3)&gt;90,AQ238="SI"),$AR$7,0)))</f>
        <v>0</v>
      </c>
      <c r="AS238" s="22"/>
      <c r="AT238" s="23">
        <f>+IF(OR($N238=Listas!$A$3,$N238=Listas!$A$4,$N238=Listas!$A$5,$N238=Listas!$A$6),"",IF(AND(DAYS360(C238,$C$3)&lt;=90,AS238="SI"),0,IF(AND(DAYS360(C238,$C$3)&gt;90,AS238="SI"),$AT$7,0)))</f>
        <v>0</v>
      </c>
      <c r="AU238" s="21">
        <f>+IF(OR($N238=Listas!$A$3,$N238=Listas!$A$4,$N238=Listas!$A$5,$N238=Listas!$A$6),"",AR238+AT238)</f>
        <v>0</v>
      </c>
      <c r="AV238" s="29">
        <f>+IF(OR($N238=Listas!$A$3,$N238=Listas!$A$4,$N238=Listas!$A$5,$N238=Listas!$A$6),"",W238+Z238+AJ238+AP238+AU238)</f>
        <v>0.21132439384930549</v>
      </c>
      <c r="AW238" s="30">
        <f>+IF(OR($N238=Listas!$A$3,$N238=Listas!$A$4,$N238=Listas!$A$5,$N238=Listas!$A$6),"",K238*(1-AV238))</f>
        <v>0</v>
      </c>
      <c r="AX238" s="30">
        <f>+IF(OR($N238=Listas!$A$3,$N238=Listas!$A$4,$N238=Listas!$A$5,$N238=Listas!$A$6),"",L238*(1-AV238))</f>
        <v>0</v>
      </c>
      <c r="AY238" s="31"/>
      <c r="AZ238" s="32"/>
      <c r="BA238" s="30">
        <f>+IF(OR($N238=Listas!$A$3,$N238=Listas!$A$4,$N238=Listas!$A$5,$N238=Listas!$A$6),"",IF(AV238=0,AW238,(-PV(AY238,AZ238,,AW238,0))))</f>
        <v>0</v>
      </c>
      <c r="BB238" s="30">
        <f>+IF(OR($N238=Listas!$A$3,$N238=Listas!$A$4,$N238=Listas!$A$5,$N238=Listas!$A$6),"",IF(AV238=0,AX238,(-PV(AY238,AZ238,,AX238,0))))</f>
        <v>0</v>
      </c>
      <c r="BC238" s="33">
        <f>++IF(OR($N238=Listas!$A$3,$N238=Listas!$A$4,$N238=Listas!$A$5,$N238=Listas!$A$6),"",K238-BA238)</f>
        <v>0</v>
      </c>
      <c r="BD238" s="33">
        <f>++IF(OR($N238=Listas!$A$3,$N238=Listas!$A$4,$N238=Listas!$A$5,$N238=Listas!$A$6),"",L238-BB238)</f>
        <v>0</v>
      </c>
    </row>
    <row r="239" spans="1:56" x14ac:dyDescent="0.25">
      <c r="A239" s="13"/>
      <c r="B239" s="14"/>
      <c r="C239" s="15"/>
      <c r="D239" s="16"/>
      <c r="E239" s="16"/>
      <c r="F239" s="17"/>
      <c r="G239" s="17"/>
      <c r="H239" s="65">
        <f t="shared" si="41"/>
        <v>0</v>
      </c>
      <c r="I239" s="17"/>
      <c r="J239" s="17"/>
      <c r="K239" s="42">
        <f t="shared" si="42"/>
        <v>0</v>
      </c>
      <c r="L239" s="42">
        <f t="shared" si="42"/>
        <v>0</v>
      </c>
      <c r="M239" s="42">
        <f t="shared" si="43"/>
        <v>0</v>
      </c>
      <c r="N239" s="13"/>
      <c r="O239" s="18" t="str">
        <f>+IF(OR($N239=Listas!$A$3,$N239=Listas!$A$4,$N239=Listas!$A$5,$N239=Listas!$A$6),"N/A",IF(AND((DAYS360(C239,$C$3))&gt;90,(DAYS360(C239,$C$3))&lt;360),"SI","NO"))</f>
        <v>NO</v>
      </c>
      <c r="P239" s="19">
        <f t="shared" si="36"/>
        <v>0</v>
      </c>
      <c r="Q239" s="18" t="str">
        <f>+IF(OR($N239=Listas!$A$3,$N239=Listas!$A$4,$N239=Listas!$A$5,$N239=Listas!$A$6),"N/A",IF(AND((DAYS360(C239,$C$3))&gt;=360,(DAYS360(C239,$C$3))&lt;=1800),"SI","NO"))</f>
        <v>NO</v>
      </c>
      <c r="R239" s="19">
        <f t="shared" si="37"/>
        <v>0</v>
      </c>
      <c r="S239" s="18" t="str">
        <f>+IF(OR($N239=Listas!$A$3,$N239=Listas!$A$4,$N239=Listas!$A$5,$N239=Listas!$A$6),"N/A",IF(AND((DAYS360(C239,$C$3))&gt;1800,(DAYS360(C239,$C$3))&lt;=3600),"SI","NO"))</f>
        <v>NO</v>
      </c>
      <c r="T239" s="19">
        <f t="shared" si="38"/>
        <v>0</v>
      </c>
      <c r="U239" s="18" t="str">
        <f>+IF(OR($N239=Listas!$A$3,$N239=Listas!$A$4,$N239=Listas!$A$5,$N239=Listas!$A$6),"N/A",IF((DAYS360(C239,$C$3))&gt;3600,"SI","NO"))</f>
        <v>SI</v>
      </c>
      <c r="V239" s="20">
        <f t="shared" si="39"/>
        <v>0.21132439384930549</v>
      </c>
      <c r="W239" s="21">
        <f>+IF(OR($N239=Listas!$A$3,$N239=Listas!$A$4,$N239=Listas!$A$5,$N239=Listas!$A$6),"",P239+R239+T239+V239)</f>
        <v>0.21132439384930549</v>
      </c>
      <c r="X239" s="22"/>
      <c r="Y239" s="19">
        <f t="shared" si="40"/>
        <v>0</v>
      </c>
      <c r="Z239" s="21">
        <f>+IF(OR($N239=Listas!$A$3,$N239=Listas!$A$4,$N239=Listas!$A$5,$N239=Listas!$A$6),"",Y239)</f>
        <v>0</v>
      </c>
      <c r="AA239" s="22"/>
      <c r="AB239" s="23">
        <f>+IF(OR($N239=Listas!$A$3,$N239=Listas!$A$4,$N239=Listas!$A$5,$N239=Listas!$A$6),"",IF(AND(DAYS360(C239,$C$3)&lt;=90,AA239="NO"),0,IF(AND(DAYS360(C239,$C$3)&gt;90,AA239="NO"),$AB$7,0)))</f>
        <v>0</v>
      </c>
      <c r="AC239" s="17"/>
      <c r="AD239" s="22"/>
      <c r="AE239" s="23">
        <f>+IF(OR($N239=Listas!$A$3,$N239=Listas!$A$4,$N239=Listas!$A$5,$N239=Listas!$A$6),"",IF(AND(DAYS360(C239,$C$3)&lt;=90,AD239="SI"),0,IF(AND(DAYS360(C239,$C$3)&gt;90,AD239="SI"),$AE$7,0)))</f>
        <v>0</v>
      </c>
      <c r="AF239" s="17"/>
      <c r="AG239" s="24" t="str">
        <f t="shared" si="44"/>
        <v/>
      </c>
      <c r="AH239" s="22"/>
      <c r="AI239" s="23">
        <f>+IF(OR($N239=Listas!$A$3,$N239=Listas!$A$4,$N239=Listas!$A$5,$N239=Listas!$A$6),"",IF(AND(DAYS360(C239,$C$3)&lt;=90,AH239="SI"),0,IF(AND(DAYS360(C239,$C$3)&gt;90,AH239="SI"),$AI$7,0)))</f>
        <v>0</v>
      </c>
      <c r="AJ239" s="25">
        <f>+IF(OR($N239=Listas!$A$3,$N239=Listas!$A$4,$N239=Listas!$A$5,$N239=Listas!$A$6),"",AB239+AE239+AI239)</f>
        <v>0</v>
      </c>
      <c r="AK239" s="26" t="str">
        <f t="shared" si="45"/>
        <v/>
      </c>
      <c r="AL239" s="27" t="str">
        <f t="shared" si="46"/>
        <v/>
      </c>
      <c r="AM239" s="23">
        <f>+IF(OR($N239=Listas!$A$3,$N239=Listas!$A$4,$N239=Listas!$A$5,$N239=Listas!$A$6),"",IF(AND(DAYS360(C239,$C$3)&lt;=90,AL239="SI"),0,IF(AND(DAYS360(C239,$C$3)&gt;90,AL239="SI"),$AM$7,0)))</f>
        <v>0</v>
      </c>
      <c r="AN239" s="27" t="str">
        <f t="shared" si="47"/>
        <v/>
      </c>
      <c r="AO239" s="23">
        <f>+IF(OR($N239=Listas!$A$3,$N239=Listas!$A$4,$N239=Listas!$A$5,$N239=Listas!$A$6),"",IF(AND(DAYS360(C239,$C$3)&lt;=90,AN239="SI"),0,IF(AND(DAYS360(C239,$C$3)&gt;90,AN239="SI"),$AO$7,0)))</f>
        <v>0</v>
      </c>
      <c r="AP239" s="28">
        <f>+IF(OR($N239=Listas!$A$3,$N239=Listas!$A$4,$N239=Listas!$A$5,$N239=[1]Hoja2!$A$6),"",AM239+AO239)</f>
        <v>0</v>
      </c>
      <c r="AQ239" s="22"/>
      <c r="AR239" s="23">
        <f>+IF(OR($N239=Listas!$A$3,$N239=Listas!$A$4,$N239=Listas!$A$5,$N239=Listas!$A$6),"",IF(AND(DAYS360(C239,$C$3)&lt;=90,AQ239="SI"),0,IF(AND(DAYS360(C239,$C$3)&gt;90,AQ239="SI"),$AR$7,0)))</f>
        <v>0</v>
      </c>
      <c r="AS239" s="22"/>
      <c r="AT239" s="23">
        <f>+IF(OR($N239=Listas!$A$3,$N239=Listas!$A$4,$N239=Listas!$A$5,$N239=Listas!$A$6),"",IF(AND(DAYS360(C239,$C$3)&lt;=90,AS239="SI"),0,IF(AND(DAYS360(C239,$C$3)&gt;90,AS239="SI"),$AT$7,0)))</f>
        <v>0</v>
      </c>
      <c r="AU239" s="21">
        <f>+IF(OR($N239=Listas!$A$3,$N239=Listas!$A$4,$N239=Listas!$A$5,$N239=Listas!$A$6),"",AR239+AT239)</f>
        <v>0</v>
      </c>
      <c r="AV239" s="29">
        <f>+IF(OR($N239=Listas!$A$3,$N239=Listas!$A$4,$N239=Listas!$A$5,$N239=Listas!$A$6),"",W239+Z239+AJ239+AP239+AU239)</f>
        <v>0.21132439384930549</v>
      </c>
      <c r="AW239" s="30">
        <f>+IF(OR($N239=Listas!$A$3,$N239=Listas!$A$4,$N239=Listas!$A$5,$N239=Listas!$A$6),"",K239*(1-AV239))</f>
        <v>0</v>
      </c>
      <c r="AX239" s="30">
        <f>+IF(OR($N239=Listas!$A$3,$N239=Listas!$A$4,$N239=Listas!$A$5,$N239=Listas!$A$6),"",L239*(1-AV239))</f>
        <v>0</v>
      </c>
      <c r="AY239" s="31"/>
      <c r="AZ239" s="32"/>
      <c r="BA239" s="30">
        <f>+IF(OR($N239=Listas!$A$3,$N239=Listas!$A$4,$N239=Listas!$A$5,$N239=Listas!$A$6),"",IF(AV239=0,AW239,(-PV(AY239,AZ239,,AW239,0))))</f>
        <v>0</v>
      </c>
      <c r="BB239" s="30">
        <f>+IF(OR($N239=Listas!$A$3,$N239=Listas!$A$4,$N239=Listas!$A$5,$N239=Listas!$A$6),"",IF(AV239=0,AX239,(-PV(AY239,AZ239,,AX239,0))))</f>
        <v>0</v>
      </c>
      <c r="BC239" s="33">
        <f>++IF(OR($N239=Listas!$A$3,$N239=Listas!$A$4,$N239=Listas!$A$5,$N239=Listas!$A$6),"",K239-BA239)</f>
        <v>0</v>
      </c>
      <c r="BD239" s="33">
        <f>++IF(OR($N239=Listas!$A$3,$N239=Listas!$A$4,$N239=Listas!$A$5,$N239=Listas!$A$6),"",L239-BB239)</f>
        <v>0</v>
      </c>
    </row>
    <row r="240" spans="1:56" x14ac:dyDescent="0.25">
      <c r="A240" s="13"/>
      <c r="B240" s="14"/>
      <c r="C240" s="15"/>
      <c r="D240" s="16"/>
      <c r="E240" s="16"/>
      <c r="F240" s="17"/>
      <c r="G240" s="17"/>
      <c r="H240" s="65">
        <f t="shared" si="41"/>
        <v>0</v>
      </c>
      <c r="I240" s="17"/>
      <c r="J240" s="17"/>
      <c r="K240" s="42">
        <f t="shared" si="42"/>
        <v>0</v>
      </c>
      <c r="L240" s="42">
        <f t="shared" si="42"/>
        <v>0</v>
      </c>
      <c r="M240" s="42">
        <f t="shared" si="43"/>
        <v>0</v>
      </c>
      <c r="N240" s="13"/>
      <c r="O240" s="18" t="str">
        <f>+IF(OR($N240=Listas!$A$3,$N240=Listas!$A$4,$N240=Listas!$A$5,$N240=Listas!$A$6),"N/A",IF(AND((DAYS360(C240,$C$3))&gt;90,(DAYS360(C240,$C$3))&lt;360),"SI","NO"))</f>
        <v>NO</v>
      </c>
      <c r="P240" s="19">
        <f t="shared" si="36"/>
        <v>0</v>
      </c>
      <c r="Q240" s="18" t="str">
        <f>+IF(OR($N240=Listas!$A$3,$N240=Listas!$A$4,$N240=Listas!$A$5,$N240=Listas!$A$6),"N/A",IF(AND((DAYS360(C240,$C$3))&gt;=360,(DAYS360(C240,$C$3))&lt;=1800),"SI","NO"))</f>
        <v>NO</v>
      </c>
      <c r="R240" s="19">
        <f t="shared" si="37"/>
        <v>0</v>
      </c>
      <c r="S240" s="18" t="str">
        <f>+IF(OR($N240=Listas!$A$3,$N240=Listas!$A$4,$N240=Listas!$A$5,$N240=Listas!$A$6),"N/A",IF(AND((DAYS360(C240,$C$3))&gt;1800,(DAYS360(C240,$C$3))&lt;=3600),"SI","NO"))</f>
        <v>NO</v>
      </c>
      <c r="T240" s="19">
        <f t="shared" si="38"/>
        <v>0</v>
      </c>
      <c r="U240" s="18" t="str">
        <f>+IF(OR($N240=Listas!$A$3,$N240=Listas!$A$4,$N240=Listas!$A$5,$N240=Listas!$A$6),"N/A",IF((DAYS360(C240,$C$3))&gt;3600,"SI","NO"))</f>
        <v>SI</v>
      </c>
      <c r="V240" s="20">
        <f t="shared" si="39"/>
        <v>0.21132439384930549</v>
      </c>
      <c r="W240" s="21">
        <f>+IF(OR($N240=Listas!$A$3,$N240=Listas!$A$4,$N240=Listas!$A$5,$N240=Listas!$A$6),"",P240+R240+T240+V240)</f>
        <v>0.21132439384930549</v>
      </c>
      <c r="X240" s="22"/>
      <c r="Y240" s="19">
        <f t="shared" si="40"/>
        <v>0</v>
      </c>
      <c r="Z240" s="21">
        <f>+IF(OR($N240=Listas!$A$3,$N240=Listas!$A$4,$N240=Listas!$A$5,$N240=Listas!$A$6),"",Y240)</f>
        <v>0</v>
      </c>
      <c r="AA240" s="22"/>
      <c r="AB240" s="23">
        <f>+IF(OR($N240=Listas!$A$3,$N240=Listas!$A$4,$N240=Listas!$A$5,$N240=Listas!$A$6),"",IF(AND(DAYS360(C240,$C$3)&lt;=90,AA240="NO"),0,IF(AND(DAYS360(C240,$C$3)&gt;90,AA240="NO"),$AB$7,0)))</f>
        <v>0</v>
      </c>
      <c r="AC240" s="17"/>
      <c r="AD240" s="22"/>
      <c r="AE240" s="23">
        <f>+IF(OR($N240=Listas!$A$3,$N240=Listas!$A$4,$N240=Listas!$A$5,$N240=Listas!$A$6),"",IF(AND(DAYS360(C240,$C$3)&lt;=90,AD240="SI"),0,IF(AND(DAYS360(C240,$C$3)&gt;90,AD240="SI"),$AE$7,0)))</f>
        <v>0</v>
      </c>
      <c r="AF240" s="17"/>
      <c r="AG240" s="24" t="str">
        <f t="shared" si="44"/>
        <v/>
      </c>
      <c r="AH240" s="22"/>
      <c r="AI240" s="23">
        <f>+IF(OR($N240=Listas!$A$3,$N240=Listas!$A$4,$N240=Listas!$A$5,$N240=Listas!$A$6),"",IF(AND(DAYS360(C240,$C$3)&lt;=90,AH240="SI"),0,IF(AND(DAYS360(C240,$C$3)&gt;90,AH240="SI"),$AI$7,0)))</f>
        <v>0</v>
      </c>
      <c r="AJ240" s="25">
        <f>+IF(OR($N240=Listas!$A$3,$N240=Listas!$A$4,$N240=Listas!$A$5,$N240=Listas!$A$6),"",AB240+AE240+AI240)</f>
        <v>0</v>
      </c>
      <c r="AK240" s="26" t="str">
        <f t="shared" si="45"/>
        <v/>
      </c>
      <c r="AL240" s="27" t="str">
        <f t="shared" si="46"/>
        <v/>
      </c>
      <c r="AM240" s="23">
        <f>+IF(OR($N240=Listas!$A$3,$N240=Listas!$A$4,$N240=Listas!$A$5,$N240=Listas!$A$6),"",IF(AND(DAYS360(C240,$C$3)&lt;=90,AL240="SI"),0,IF(AND(DAYS360(C240,$C$3)&gt;90,AL240="SI"),$AM$7,0)))</f>
        <v>0</v>
      </c>
      <c r="AN240" s="27" t="str">
        <f t="shared" si="47"/>
        <v/>
      </c>
      <c r="AO240" s="23">
        <f>+IF(OR($N240=Listas!$A$3,$N240=Listas!$A$4,$N240=Listas!$A$5,$N240=Listas!$A$6),"",IF(AND(DAYS360(C240,$C$3)&lt;=90,AN240="SI"),0,IF(AND(DAYS360(C240,$C$3)&gt;90,AN240="SI"),$AO$7,0)))</f>
        <v>0</v>
      </c>
      <c r="AP240" s="28">
        <f>+IF(OR($N240=Listas!$A$3,$N240=Listas!$A$4,$N240=Listas!$A$5,$N240=[1]Hoja2!$A$6),"",AM240+AO240)</f>
        <v>0</v>
      </c>
      <c r="AQ240" s="22"/>
      <c r="AR240" s="23">
        <f>+IF(OR($N240=Listas!$A$3,$N240=Listas!$A$4,$N240=Listas!$A$5,$N240=Listas!$A$6),"",IF(AND(DAYS360(C240,$C$3)&lt;=90,AQ240="SI"),0,IF(AND(DAYS360(C240,$C$3)&gt;90,AQ240="SI"),$AR$7,0)))</f>
        <v>0</v>
      </c>
      <c r="AS240" s="22"/>
      <c r="AT240" s="23">
        <f>+IF(OR($N240=Listas!$A$3,$N240=Listas!$A$4,$N240=Listas!$A$5,$N240=Listas!$A$6),"",IF(AND(DAYS360(C240,$C$3)&lt;=90,AS240="SI"),0,IF(AND(DAYS360(C240,$C$3)&gt;90,AS240="SI"),$AT$7,0)))</f>
        <v>0</v>
      </c>
      <c r="AU240" s="21">
        <f>+IF(OR($N240=Listas!$A$3,$N240=Listas!$A$4,$N240=Listas!$A$5,$N240=Listas!$A$6),"",AR240+AT240)</f>
        <v>0</v>
      </c>
      <c r="AV240" s="29">
        <f>+IF(OR($N240=Listas!$A$3,$N240=Listas!$A$4,$N240=Listas!$A$5,$N240=Listas!$A$6),"",W240+Z240+AJ240+AP240+AU240)</f>
        <v>0.21132439384930549</v>
      </c>
      <c r="AW240" s="30">
        <f>+IF(OR($N240=Listas!$A$3,$N240=Listas!$A$4,$N240=Listas!$A$5,$N240=Listas!$A$6),"",K240*(1-AV240))</f>
        <v>0</v>
      </c>
      <c r="AX240" s="30">
        <f>+IF(OR($N240=Listas!$A$3,$N240=Listas!$A$4,$N240=Listas!$A$5,$N240=Listas!$A$6),"",L240*(1-AV240))</f>
        <v>0</v>
      </c>
      <c r="AY240" s="31"/>
      <c r="AZ240" s="32"/>
      <c r="BA240" s="30">
        <f>+IF(OR($N240=Listas!$A$3,$N240=Listas!$A$4,$N240=Listas!$A$5,$N240=Listas!$A$6),"",IF(AV240=0,AW240,(-PV(AY240,AZ240,,AW240,0))))</f>
        <v>0</v>
      </c>
      <c r="BB240" s="30">
        <f>+IF(OR($N240=Listas!$A$3,$N240=Listas!$A$4,$N240=Listas!$A$5,$N240=Listas!$A$6),"",IF(AV240=0,AX240,(-PV(AY240,AZ240,,AX240,0))))</f>
        <v>0</v>
      </c>
      <c r="BC240" s="33">
        <f>++IF(OR($N240=Listas!$A$3,$N240=Listas!$A$4,$N240=Listas!$A$5,$N240=Listas!$A$6),"",K240-BA240)</f>
        <v>0</v>
      </c>
      <c r="BD240" s="33">
        <f>++IF(OR($N240=Listas!$A$3,$N240=Listas!$A$4,$N240=Listas!$A$5,$N240=Listas!$A$6),"",L240-BB240)</f>
        <v>0</v>
      </c>
    </row>
    <row r="241" spans="1:56" x14ac:dyDescent="0.25">
      <c r="A241" s="13"/>
      <c r="B241" s="14"/>
      <c r="C241" s="15"/>
      <c r="D241" s="16"/>
      <c r="E241" s="16"/>
      <c r="F241" s="17"/>
      <c r="G241" s="17"/>
      <c r="H241" s="65">
        <f t="shared" si="41"/>
        <v>0</v>
      </c>
      <c r="I241" s="17"/>
      <c r="J241" s="17"/>
      <c r="K241" s="42">
        <f t="shared" si="42"/>
        <v>0</v>
      </c>
      <c r="L241" s="42">
        <f t="shared" si="42"/>
        <v>0</v>
      </c>
      <c r="M241" s="42">
        <f t="shared" si="43"/>
        <v>0</v>
      </c>
      <c r="N241" s="13"/>
      <c r="O241" s="18" t="str">
        <f>+IF(OR($N241=Listas!$A$3,$N241=Listas!$A$4,$N241=Listas!$A$5,$N241=Listas!$A$6),"N/A",IF(AND((DAYS360(C241,$C$3))&gt;90,(DAYS360(C241,$C$3))&lt;360),"SI","NO"))</f>
        <v>NO</v>
      </c>
      <c r="P241" s="19">
        <f t="shared" si="36"/>
        <v>0</v>
      </c>
      <c r="Q241" s="18" t="str">
        <f>+IF(OR($N241=Listas!$A$3,$N241=Listas!$A$4,$N241=Listas!$A$5,$N241=Listas!$A$6),"N/A",IF(AND((DAYS360(C241,$C$3))&gt;=360,(DAYS360(C241,$C$3))&lt;=1800),"SI","NO"))</f>
        <v>NO</v>
      </c>
      <c r="R241" s="19">
        <f t="shared" si="37"/>
        <v>0</v>
      </c>
      <c r="S241" s="18" t="str">
        <f>+IF(OR($N241=Listas!$A$3,$N241=Listas!$A$4,$N241=Listas!$A$5,$N241=Listas!$A$6),"N/A",IF(AND((DAYS360(C241,$C$3))&gt;1800,(DAYS360(C241,$C$3))&lt;=3600),"SI","NO"))</f>
        <v>NO</v>
      </c>
      <c r="T241" s="19">
        <f t="shared" si="38"/>
        <v>0</v>
      </c>
      <c r="U241" s="18" t="str">
        <f>+IF(OR($N241=Listas!$A$3,$N241=Listas!$A$4,$N241=Listas!$A$5,$N241=Listas!$A$6),"N/A",IF((DAYS360(C241,$C$3))&gt;3600,"SI","NO"))</f>
        <v>SI</v>
      </c>
      <c r="V241" s="20">
        <f t="shared" si="39"/>
        <v>0.21132439384930549</v>
      </c>
      <c r="W241" s="21">
        <f>+IF(OR($N241=Listas!$A$3,$N241=Listas!$A$4,$N241=Listas!$A$5,$N241=Listas!$A$6),"",P241+R241+T241+V241)</f>
        <v>0.21132439384930549</v>
      </c>
      <c r="X241" s="22"/>
      <c r="Y241" s="19">
        <f t="shared" si="40"/>
        <v>0</v>
      </c>
      <c r="Z241" s="21">
        <f>+IF(OR($N241=Listas!$A$3,$N241=Listas!$A$4,$N241=Listas!$A$5,$N241=Listas!$A$6),"",Y241)</f>
        <v>0</v>
      </c>
      <c r="AA241" s="22"/>
      <c r="AB241" s="23">
        <f>+IF(OR($N241=Listas!$A$3,$N241=Listas!$A$4,$N241=Listas!$A$5,$N241=Listas!$A$6),"",IF(AND(DAYS360(C241,$C$3)&lt;=90,AA241="NO"),0,IF(AND(DAYS360(C241,$C$3)&gt;90,AA241="NO"),$AB$7,0)))</f>
        <v>0</v>
      </c>
      <c r="AC241" s="17"/>
      <c r="AD241" s="22"/>
      <c r="AE241" s="23">
        <f>+IF(OR($N241=Listas!$A$3,$N241=Listas!$A$4,$N241=Listas!$A$5,$N241=Listas!$A$6),"",IF(AND(DAYS360(C241,$C$3)&lt;=90,AD241="SI"),0,IF(AND(DAYS360(C241,$C$3)&gt;90,AD241="SI"),$AE$7,0)))</f>
        <v>0</v>
      </c>
      <c r="AF241" s="17"/>
      <c r="AG241" s="24" t="str">
        <f t="shared" si="44"/>
        <v/>
      </c>
      <c r="AH241" s="22"/>
      <c r="AI241" s="23">
        <f>+IF(OR($N241=Listas!$A$3,$N241=Listas!$A$4,$N241=Listas!$A$5,$N241=Listas!$A$6),"",IF(AND(DAYS360(C241,$C$3)&lt;=90,AH241="SI"),0,IF(AND(DAYS360(C241,$C$3)&gt;90,AH241="SI"),$AI$7,0)))</f>
        <v>0</v>
      </c>
      <c r="AJ241" s="25">
        <f>+IF(OR($N241=Listas!$A$3,$N241=Listas!$A$4,$N241=Listas!$A$5,$N241=Listas!$A$6),"",AB241+AE241+AI241)</f>
        <v>0</v>
      </c>
      <c r="AK241" s="26" t="str">
        <f t="shared" si="45"/>
        <v/>
      </c>
      <c r="AL241" s="27" t="str">
        <f t="shared" si="46"/>
        <v/>
      </c>
      <c r="AM241" s="23">
        <f>+IF(OR($N241=Listas!$A$3,$N241=Listas!$A$4,$N241=Listas!$A$5,$N241=Listas!$A$6),"",IF(AND(DAYS360(C241,$C$3)&lt;=90,AL241="SI"),0,IF(AND(DAYS360(C241,$C$3)&gt;90,AL241="SI"),$AM$7,0)))</f>
        <v>0</v>
      </c>
      <c r="AN241" s="27" t="str">
        <f t="shared" si="47"/>
        <v/>
      </c>
      <c r="AO241" s="23">
        <f>+IF(OR($N241=Listas!$A$3,$N241=Listas!$A$4,$N241=Listas!$A$5,$N241=Listas!$A$6),"",IF(AND(DAYS360(C241,$C$3)&lt;=90,AN241="SI"),0,IF(AND(DAYS360(C241,$C$3)&gt;90,AN241="SI"),$AO$7,0)))</f>
        <v>0</v>
      </c>
      <c r="AP241" s="28">
        <f>+IF(OR($N241=Listas!$A$3,$N241=Listas!$A$4,$N241=Listas!$A$5,$N241=[1]Hoja2!$A$6),"",AM241+AO241)</f>
        <v>0</v>
      </c>
      <c r="AQ241" s="22"/>
      <c r="AR241" s="23">
        <f>+IF(OR($N241=Listas!$A$3,$N241=Listas!$A$4,$N241=Listas!$A$5,$N241=Listas!$A$6),"",IF(AND(DAYS360(C241,$C$3)&lt;=90,AQ241="SI"),0,IF(AND(DAYS360(C241,$C$3)&gt;90,AQ241="SI"),$AR$7,0)))</f>
        <v>0</v>
      </c>
      <c r="AS241" s="22"/>
      <c r="AT241" s="23">
        <f>+IF(OR($N241=Listas!$A$3,$N241=Listas!$A$4,$N241=Listas!$A$5,$N241=Listas!$A$6),"",IF(AND(DAYS360(C241,$C$3)&lt;=90,AS241="SI"),0,IF(AND(DAYS360(C241,$C$3)&gt;90,AS241="SI"),$AT$7,0)))</f>
        <v>0</v>
      </c>
      <c r="AU241" s="21">
        <f>+IF(OR($N241=Listas!$A$3,$N241=Listas!$A$4,$N241=Listas!$A$5,$N241=Listas!$A$6),"",AR241+AT241)</f>
        <v>0</v>
      </c>
      <c r="AV241" s="29">
        <f>+IF(OR($N241=Listas!$A$3,$N241=Listas!$A$4,$N241=Listas!$A$5,$N241=Listas!$A$6),"",W241+Z241+AJ241+AP241+AU241)</f>
        <v>0.21132439384930549</v>
      </c>
      <c r="AW241" s="30">
        <f>+IF(OR($N241=Listas!$A$3,$N241=Listas!$A$4,$N241=Listas!$A$5,$N241=Listas!$A$6),"",K241*(1-AV241))</f>
        <v>0</v>
      </c>
      <c r="AX241" s="30">
        <f>+IF(OR($N241=Listas!$A$3,$N241=Listas!$A$4,$N241=Listas!$A$5,$N241=Listas!$A$6),"",L241*(1-AV241))</f>
        <v>0</v>
      </c>
      <c r="AY241" s="31"/>
      <c r="AZ241" s="32"/>
      <c r="BA241" s="30">
        <f>+IF(OR($N241=Listas!$A$3,$N241=Listas!$A$4,$N241=Listas!$A$5,$N241=Listas!$A$6),"",IF(AV241=0,AW241,(-PV(AY241,AZ241,,AW241,0))))</f>
        <v>0</v>
      </c>
      <c r="BB241" s="30">
        <f>+IF(OR($N241=Listas!$A$3,$N241=Listas!$A$4,$N241=Listas!$A$5,$N241=Listas!$A$6),"",IF(AV241=0,AX241,(-PV(AY241,AZ241,,AX241,0))))</f>
        <v>0</v>
      </c>
      <c r="BC241" s="33">
        <f>++IF(OR($N241=Listas!$A$3,$N241=Listas!$A$4,$N241=Listas!$A$5,$N241=Listas!$A$6),"",K241-BA241)</f>
        <v>0</v>
      </c>
      <c r="BD241" s="33">
        <f>++IF(OR($N241=Listas!$A$3,$N241=Listas!$A$4,$N241=Listas!$A$5,$N241=Listas!$A$6),"",L241-BB241)</f>
        <v>0</v>
      </c>
    </row>
    <row r="242" spans="1:56" x14ac:dyDescent="0.25">
      <c r="A242" s="13"/>
      <c r="B242" s="14"/>
      <c r="C242" s="15"/>
      <c r="D242" s="16"/>
      <c r="E242" s="16"/>
      <c r="F242" s="17"/>
      <c r="G242" s="17"/>
      <c r="H242" s="65">
        <f t="shared" si="41"/>
        <v>0</v>
      </c>
      <c r="I242" s="17"/>
      <c r="J242" s="17"/>
      <c r="K242" s="42">
        <f t="shared" si="42"/>
        <v>0</v>
      </c>
      <c r="L242" s="42">
        <f t="shared" si="42"/>
        <v>0</v>
      </c>
      <c r="M242" s="42">
        <f t="shared" si="43"/>
        <v>0</v>
      </c>
      <c r="N242" s="13"/>
      <c r="O242" s="18" t="str">
        <f>+IF(OR($N242=Listas!$A$3,$N242=Listas!$A$4,$N242=Listas!$A$5,$N242=Listas!$A$6),"N/A",IF(AND((DAYS360(C242,$C$3))&gt;90,(DAYS360(C242,$C$3))&lt;360),"SI","NO"))</f>
        <v>NO</v>
      </c>
      <c r="P242" s="19">
        <f t="shared" si="36"/>
        <v>0</v>
      </c>
      <c r="Q242" s="18" t="str">
        <f>+IF(OR($N242=Listas!$A$3,$N242=Listas!$A$4,$N242=Listas!$A$5,$N242=Listas!$A$6),"N/A",IF(AND((DAYS360(C242,$C$3))&gt;=360,(DAYS360(C242,$C$3))&lt;=1800),"SI","NO"))</f>
        <v>NO</v>
      </c>
      <c r="R242" s="19">
        <f t="shared" si="37"/>
        <v>0</v>
      </c>
      <c r="S242" s="18" t="str">
        <f>+IF(OR($N242=Listas!$A$3,$N242=Listas!$A$4,$N242=Listas!$A$5,$N242=Listas!$A$6),"N/A",IF(AND((DAYS360(C242,$C$3))&gt;1800,(DAYS360(C242,$C$3))&lt;=3600),"SI","NO"))</f>
        <v>NO</v>
      </c>
      <c r="T242" s="19">
        <f t="shared" si="38"/>
        <v>0</v>
      </c>
      <c r="U242" s="18" t="str">
        <f>+IF(OR($N242=Listas!$A$3,$N242=Listas!$A$4,$N242=Listas!$A$5,$N242=Listas!$A$6),"N/A",IF((DAYS360(C242,$C$3))&gt;3600,"SI","NO"))</f>
        <v>SI</v>
      </c>
      <c r="V242" s="20">
        <f t="shared" si="39"/>
        <v>0.21132439384930549</v>
      </c>
      <c r="W242" s="21">
        <f>+IF(OR($N242=Listas!$A$3,$N242=Listas!$A$4,$N242=Listas!$A$5,$N242=Listas!$A$6),"",P242+R242+T242+V242)</f>
        <v>0.21132439384930549</v>
      </c>
      <c r="X242" s="22"/>
      <c r="Y242" s="19">
        <f t="shared" si="40"/>
        <v>0</v>
      </c>
      <c r="Z242" s="21">
        <f>+IF(OR($N242=Listas!$A$3,$N242=Listas!$A$4,$N242=Listas!$A$5,$N242=Listas!$A$6),"",Y242)</f>
        <v>0</v>
      </c>
      <c r="AA242" s="22"/>
      <c r="AB242" s="23">
        <f>+IF(OR($N242=Listas!$A$3,$N242=Listas!$A$4,$N242=Listas!$A$5,$N242=Listas!$A$6),"",IF(AND(DAYS360(C242,$C$3)&lt;=90,AA242="NO"),0,IF(AND(DAYS360(C242,$C$3)&gt;90,AA242="NO"),$AB$7,0)))</f>
        <v>0</v>
      </c>
      <c r="AC242" s="17"/>
      <c r="AD242" s="22"/>
      <c r="AE242" s="23">
        <f>+IF(OR($N242=Listas!$A$3,$N242=Listas!$A$4,$N242=Listas!$A$5,$N242=Listas!$A$6),"",IF(AND(DAYS360(C242,$C$3)&lt;=90,AD242="SI"),0,IF(AND(DAYS360(C242,$C$3)&gt;90,AD242="SI"),$AE$7,0)))</f>
        <v>0</v>
      </c>
      <c r="AF242" s="17"/>
      <c r="AG242" s="24" t="str">
        <f t="shared" si="44"/>
        <v/>
      </c>
      <c r="AH242" s="22"/>
      <c r="AI242" s="23">
        <f>+IF(OR($N242=Listas!$A$3,$N242=Listas!$A$4,$N242=Listas!$A$5,$N242=Listas!$A$6),"",IF(AND(DAYS360(C242,$C$3)&lt;=90,AH242="SI"),0,IF(AND(DAYS360(C242,$C$3)&gt;90,AH242="SI"),$AI$7,0)))</f>
        <v>0</v>
      </c>
      <c r="AJ242" s="25">
        <f>+IF(OR($N242=Listas!$A$3,$N242=Listas!$A$4,$N242=Listas!$A$5,$N242=Listas!$A$6),"",AB242+AE242+AI242)</f>
        <v>0</v>
      </c>
      <c r="AK242" s="26" t="str">
        <f t="shared" si="45"/>
        <v/>
      </c>
      <c r="AL242" s="27" t="str">
        <f t="shared" si="46"/>
        <v/>
      </c>
      <c r="AM242" s="23">
        <f>+IF(OR($N242=Listas!$A$3,$N242=Listas!$A$4,$N242=Listas!$A$5,$N242=Listas!$A$6),"",IF(AND(DAYS360(C242,$C$3)&lt;=90,AL242="SI"),0,IF(AND(DAYS360(C242,$C$3)&gt;90,AL242="SI"),$AM$7,0)))</f>
        <v>0</v>
      </c>
      <c r="AN242" s="27" t="str">
        <f t="shared" si="47"/>
        <v/>
      </c>
      <c r="AO242" s="23">
        <f>+IF(OR($N242=Listas!$A$3,$N242=Listas!$A$4,$N242=Listas!$A$5,$N242=Listas!$A$6),"",IF(AND(DAYS360(C242,$C$3)&lt;=90,AN242="SI"),0,IF(AND(DAYS360(C242,$C$3)&gt;90,AN242="SI"),$AO$7,0)))</f>
        <v>0</v>
      </c>
      <c r="AP242" s="28">
        <f>+IF(OR($N242=Listas!$A$3,$N242=Listas!$A$4,$N242=Listas!$A$5,$N242=[1]Hoja2!$A$6),"",AM242+AO242)</f>
        <v>0</v>
      </c>
      <c r="AQ242" s="22"/>
      <c r="AR242" s="23">
        <f>+IF(OR($N242=Listas!$A$3,$N242=Listas!$A$4,$N242=Listas!$A$5,$N242=Listas!$A$6),"",IF(AND(DAYS360(C242,$C$3)&lt;=90,AQ242="SI"),0,IF(AND(DAYS360(C242,$C$3)&gt;90,AQ242="SI"),$AR$7,0)))</f>
        <v>0</v>
      </c>
      <c r="AS242" s="22"/>
      <c r="AT242" s="23">
        <f>+IF(OR($N242=Listas!$A$3,$N242=Listas!$A$4,$N242=Listas!$A$5,$N242=Listas!$A$6),"",IF(AND(DAYS360(C242,$C$3)&lt;=90,AS242="SI"),0,IF(AND(DAYS360(C242,$C$3)&gt;90,AS242="SI"),$AT$7,0)))</f>
        <v>0</v>
      </c>
      <c r="AU242" s="21">
        <f>+IF(OR($N242=Listas!$A$3,$N242=Listas!$A$4,$N242=Listas!$A$5,$N242=Listas!$A$6),"",AR242+AT242)</f>
        <v>0</v>
      </c>
      <c r="AV242" s="29">
        <f>+IF(OR($N242=Listas!$A$3,$N242=Listas!$A$4,$N242=Listas!$A$5,$N242=Listas!$A$6),"",W242+Z242+AJ242+AP242+AU242)</f>
        <v>0.21132439384930549</v>
      </c>
      <c r="AW242" s="30">
        <f>+IF(OR($N242=Listas!$A$3,$N242=Listas!$A$4,$N242=Listas!$A$5,$N242=Listas!$A$6),"",K242*(1-AV242))</f>
        <v>0</v>
      </c>
      <c r="AX242" s="30">
        <f>+IF(OR($N242=Listas!$A$3,$N242=Listas!$A$4,$N242=Listas!$A$5,$N242=Listas!$A$6),"",L242*(1-AV242))</f>
        <v>0</v>
      </c>
      <c r="AY242" s="31"/>
      <c r="AZ242" s="32"/>
      <c r="BA242" s="30">
        <f>+IF(OR($N242=Listas!$A$3,$N242=Listas!$A$4,$N242=Listas!$A$5,$N242=Listas!$A$6),"",IF(AV242=0,AW242,(-PV(AY242,AZ242,,AW242,0))))</f>
        <v>0</v>
      </c>
      <c r="BB242" s="30">
        <f>+IF(OR($N242=Listas!$A$3,$N242=Listas!$A$4,$N242=Listas!$A$5,$N242=Listas!$A$6),"",IF(AV242=0,AX242,(-PV(AY242,AZ242,,AX242,0))))</f>
        <v>0</v>
      </c>
      <c r="BC242" s="33">
        <f>++IF(OR($N242=Listas!$A$3,$N242=Listas!$A$4,$N242=Listas!$A$5,$N242=Listas!$A$6),"",K242-BA242)</f>
        <v>0</v>
      </c>
      <c r="BD242" s="33">
        <f>++IF(OR($N242=Listas!$A$3,$N242=Listas!$A$4,$N242=Listas!$A$5,$N242=Listas!$A$6),"",L242-BB242)</f>
        <v>0</v>
      </c>
    </row>
    <row r="243" spans="1:56" x14ac:dyDescent="0.25">
      <c r="A243" s="13"/>
      <c r="B243" s="14"/>
      <c r="C243" s="15"/>
      <c r="D243" s="16"/>
      <c r="E243" s="16"/>
      <c r="F243" s="17"/>
      <c r="G243" s="17"/>
      <c r="H243" s="65">
        <f t="shared" si="41"/>
        <v>0</v>
      </c>
      <c r="I243" s="17"/>
      <c r="J243" s="17"/>
      <c r="K243" s="42">
        <f t="shared" si="42"/>
        <v>0</v>
      </c>
      <c r="L243" s="42">
        <f t="shared" si="42"/>
        <v>0</v>
      </c>
      <c r="M243" s="42">
        <f t="shared" si="43"/>
        <v>0</v>
      </c>
      <c r="N243" s="13"/>
      <c r="O243" s="18" t="str">
        <f>+IF(OR($N243=Listas!$A$3,$N243=Listas!$A$4,$N243=Listas!$A$5,$N243=Listas!$A$6),"N/A",IF(AND((DAYS360(C243,$C$3))&gt;90,(DAYS360(C243,$C$3))&lt;360),"SI","NO"))</f>
        <v>NO</v>
      </c>
      <c r="P243" s="19">
        <f t="shared" si="36"/>
        <v>0</v>
      </c>
      <c r="Q243" s="18" t="str">
        <f>+IF(OR($N243=Listas!$A$3,$N243=Listas!$A$4,$N243=Listas!$A$5,$N243=Listas!$A$6),"N/A",IF(AND((DAYS360(C243,$C$3))&gt;=360,(DAYS360(C243,$C$3))&lt;=1800),"SI","NO"))</f>
        <v>NO</v>
      </c>
      <c r="R243" s="19">
        <f t="shared" si="37"/>
        <v>0</v>
      </c>
      <c r="S243" s="18" t="str">
        <f>+IF(OR($N243=Listas!$A$3,$N243=Listas!$A$4,$N243=Listas!$A$5,$N243=Listas!$A$6),"N/A",IF(AND((DAYS360(C243,$C$3))&gt;1800,(DAYS360(C243,$C$3))&lt;=3600),"SI","NO"))</f>
        <v>NO</v>
      </c>
      <c r="T243" s="19">
        <f t="shared" si="38"/>
        <v>0</v>
      </c>
      <c r="U243" s="18" t="str">
        <f>+IF(OR($N243=Listas!$A$3,$N243=Listas!$A$4,$N243=Listas!$A$5,$N243=Listas!$A$6),"N/A",IF((DAYS360(C243,$C$3))&gt;3600,"SI","NO"))</f>
        <v>SI</v>
      </c>
      <c r="V243" s="20">
        <f t="shared" si="39"/>
        <v>0.21132439384930549</v>
      </c>
      <c r="W243" s="21">
        <f>+IF(OR($N243=Listas!$A$3,$N243=Listas!$A$4,$N243=Listas!$A$5,$N243=Listas!$A$6),"",P243+R243+T243+V243)</f>
        <v>0.21132439384930549</v>
      </c>
      <c r="X243" s="22"/>
      <c r="Y243" s="19">
        <f t="shared" si="40"/>
        <v>0</v>
      </c>
      <c r="Z243" s="21">
        <f>+IF(OR($N243=Listas!$A$3,$N243=Listas!$A$4,$N243=Listas!$A$5,$N243=Listas!$A$6),"",Y243)</f>
        <v>0</v>
      </c>
      <c r="AA243" s="22"/>
      <c r="AB243" s="23">
        <f>+IF(OR($N243=Listas!$A$3,$N243=Listas!$A$4,$N243=Listas!$A$5,$N243=Listas!$A$6),"",IF(AND(DAYS360(C243,$C$3)&lt;=90,AA243="NO"),0,IF(AND(DAYS360(C243,$C$3)&gt;90,AA243="NO"),$AB$7,0)))</f>
        <v>0</v>
      </c>
      <c r="AC243" s="17"/>
      <c r="AD243" s="22"/>
      <c r="AE243" s="23">
        <f>+IF(OR($N243=Listas!$A$3,$N243=Listas!$A$4,$N243=Listas!$A$5,$N243=Listas!$A$6),"",IF(AND(DAYS360(C243,$C$3)&lt;=90,AD243="SI"),0,IF(AND(DAYS360(C243,$C$3)&gt;90,AD243="SI"),$AE$7,0)))</f>
        <v>0</v>
      </c>
      <c r="AF243" s="17"/>
      <c r="AG243" s="24" t="str">
        <f t="shared" si="44"/>
        <v/>
      </c>
      <c r="AH243" s="22"/>
      <c r="AI243" s="23">
        <f>+IF(OR($N243=Listas!$A$3,$N243=Listas!$A$4,$N243=Listas!$A$5,$N243=Listas!$A$6),"",IF(AND(DAYS360(C243,$C$3)&lt;=90,AH243="SI"),0,IF(AND(DAYS360(C243,$C$3)&gt;90,AH243="SI"),$AI$7,0)))</f>
        <v>0</v>
      </c>
      <c r="AJ243" s="25">
        <f>+IF(OR($N243=Listas!$A$3,$N243=Listas!$A$4,$N243=Listas!$A$5,$N243=Listas!$A$6),"",AB243+AE243+AI243)</f>
        <v>0</v>
      </c>
      <c r="AK243" s="26" t="str">
        <f t="shared" si="45"/>
        <v/>
      </c>
      <c r="AL243" s="27" t="str">
        <f t="shared" si="46"/>
        <v/>
      </c>
      <c r="AM243" s="23">
        <f>+IF(OR($N243=Listas!$A$3,$N243=Listas!$A$4,$N243=Listas!$A$5,$N243=Listas!$A$6),"",IF(AND(DAYS360(C243,$C$3)&lt;=90,AL243="SI"),0,IF(AND(DAYS360(C243,$C$3)&gt;90,AL243="SI"),$AM$7,0)))</f>
        <v>0</v>
      </c>
      <c r="AN243" s="27" t="str">
        <f t="shared" si="47"/>
        <v/>
      </c>
      <c r="AO243" s="23">
        <f>+IF(OR($N243=Listas!$A$3,$N243=Listas!$A$4,$N243=Listas!$A$5,$N243=Listas!$A$6),"",IF(AND(DAYS360(C243,$C$3)&lt;=90,AN243="SI"),0,IF(AND(DAYS360(C243,$C$3)&gt;90,AN243="SI"),$AO$7,0)))</f>
        <v>0</v>
      </c>
      <c r="AP243" s="28">
        <f>+IF(OR($N243=Listas!$A$3,$N243=Listas!$A$4,$N243=Listas!$A$5,$N243=[1]Hoja2!$A$6),"",AM243+AO243)</f>
        <v>0</v>
      </c>
      <c r="AQ243" s="22"/>
      <c r="AR243" s="23">
        <f>+IF(OR($N243=Listas!$A$3,$N243=Listas!$A$4,$N243=Listas!$A$5,$N243=Listas!$A$6),"",IF(AND(DAYS360(C243,$C$3)&lt;=90,AQ243="SI"),0,IF(AND(DAYS360(C243,$C$3)&gt;90,AQ243="SI"),$AR$7,0)))</f>
        <v>0</v>
      </c>
      <c r="AS243" s="22"/>
      <c r="AT243" s="23">
        <f>+IF(OR($N243=Listas!$A$3,$N243=Listas!$A$4,$N243=Listas!$A$5,$N243=Listas!$A$6),"",IF(AND(DAYS360(C243,$C$3)&lt;=90,AS243="SI"),0,IF(AND(DAYS360(C243,$C$3)&gt;90,AS243="SI"),$AT$7,0)))</f>
        <v>0</v>
      </c>
      <c r="AU243" s="21">
        <f>+IF(OR($N243=Listas!$A$3,$N243=Listas!$A$4,$N243=Listas!$A$5,$N243=Listas!$A$6),"",AR243+AT243)</f>
        <v>0</v>
      </c>
      <c r="AV243" s="29">
        <f>+IF(OR($N243=Listas!$A$3,$N243=Listas!$A$4,$N243=Listas!$A$5,$N243=Listas!$A$6),"",W243+Z243+AJ243+AP243+AU243)</f>
        <v>0.21132439384930549</v>
      </c>
      <c r="AW243" s="30">
        <f>+IF(OR($N243=Listas!$A$3,$N243=Listas!$A$4,$N243=Listas!$A$5,$N243=Listas!$A$6),"",K243*(1-AV243))</f>
        <v>0</v>
      </c>
      <c r="AX243" s="30">
        <f>+IF(OR($N243=Listas!$A$3,$N243=Listas!$A$4,$N243=Listas!$A$5,$N243=Listas!$A$6),"",L243*(1-AV243))</f>
        <v>0</v>
      </c>
      <c r="AY243" s="31"/>
      <c r="AZ243" s="32"/>
      <c r="BA243" s="30">
        <f>+IF(OR($N243=Listas!$A$3,$N243=Listas!$A$4,$N243=Listas!$A$5,$N243=Listas!$A$6),"",IF(AV243=0,AW243,(-PV(AY243,AZ243,,AW243,0))))</f>
        <v>0</v>
      </c>
      <c r="BB243" s="30">
        <f>+IF(OR($N243=Listas!$A$3,$N243=Listas!$A$4,$N243=Listas!$A$5,$N243=Listas!$A$6),"",IF(AV243=0,AX243,(-PV(AY243,AZ243,,AX243,0))))</f>
        <v>0</v>
      </c>
      <c r="BC243" s="33">
        <f>++IF(OR($N243=Listas!$A$3,$N243=Listas!$A$4,$N243=Listas!$A$5,$N243=Listas!$A$6),"",K243-BA243)</f>
        <v>0</v>
      </c>
      <c r="BD243" s="33">
        <f>++IF(OR($N243=Listas!$A$3,$N243=Listas!$A$4,$N243=Listas!$A$5,$N243=Listas!$A$6),"",L243-BB243)</f>
        <v>0</v>
      </c>
    </row>
    <row r="244" spans="1:56" x14ac:dyDescent="0.25">
      <c r="A244" s="13"/>
      <c r="B244" s="14"/>
      <c r="C244" s="15"/>
      <c r="D244" s="16"/>
      <c r="E244" s="16"/>
      <c r="F244" s="17"/>
      <c r="G244" s="17"/>
      <c r="H244" s="65">
        <f t="shared" si="41"/>
        <v>0</v>
      </c>
      <c r="I244" s="17"/>
      <c r="J244" s="17"/>
      <c r="K244" s="42">
        <f t="shared" si="42"/>
        <v>0</v>
      </c>
      <c r="L244" s="42">
        <f t="shared" si="42"/>
        <v>0</v>
      </c>
      <c r="M244" s="42">
        <f t="shared" si="43"/>
        <v>0</v>
      </c>
      <c r="N244" s="13"/>
      <c r="O244" s="18" t="str">
        <f>+IF(OR($N244=Listas!$A$3,$N244=Listas!$A$4,$N244=Listas!$A$5,$N244=Listas!$A$6),"N/A",IF(AND((DAYS360(C244,$C$3))&gt;90,(DAYS360(C244,$C$3))&lt;360),"SI","NO"))</f>
        <v>NO</v>
      </c>
      <c r="P244" s="19">
        <f t="shared" si="36"/>
        <v>0</v>
      </c>
      <c r="Q244" s="18" t="str">
        <f>+IF(OR($N244=Listas!$A$3,$N244=Listas!$A$4,$N244=Listas!$A$5,$N244=Listas!$A$6),"N/A",IF(AND((DAYS360(C244,$C$3))&gt;=360,(DAYS360(C244,$C$3))&lt;=1800),"SI","NO"))</f>
        <v>NO</v>
      </c>
      <c r="R244" s="19">
        <f t="shared" si="37"/>
        <v>0</v>
      </c>
      <c r="S244" s="18" t="str">
        <f>+IF(OR($N244=Listas!$A$3,$N244=Listas!$A$4,$N244=Listas!$A$5,$N244=Listas!$A$6),"N/A",IF(AND((DAYS360(C244,$C$3))&gt;1800,(DAYS360(C244,$C$3))&lt;=3600),"SI","NO"))</f>
        <v>NO</v>
      </c>
      <c r="T244" s="19">
        <f t="shared" si="38"/>
        <v>0</v>
      </c>
      <c r="U244" s="18" t="str">
        <f>+IF(OR($N244=Listas!$A$3,$N244=Listas!$A$4,$N244=Listas!$A$5,$N244=Listas!$A$6),"N/A",IF((DAYS360(C244,$C$3))&gt;3600,"SI","NO"))</f>
        <v>SI</v>
      </c>
      <c r="V244" s="20">
        <f t="shared" si="39"/>
        <v>0.21132439384930549</v>
      </c>
      <c r="W244" s="21">
        <f>+IF(OR($N244=Listas!$A$3,$N244=Listas!$A$4,$N244=Listas!$A$5,$N244=Listas!$A$6),"",P244+R244+T244+V244)</f>
        <v>0.21132439384930549</v>
      </c>
      <c r="X244" s="22"/>
      <c r="Y244" s="19">
        <f t="shared" si="40"/>
        <v>0</v>
      </c>
      <c r="Z244" s="21">
        <f>+IF(OR($N244=Listas!$A$3,$N244=Listas!$A$4,$N244=Listas!$A$5,$N244=Listas!$A$6),"",Y244)</f>
        <v>0</v>
      </c>
      <c r="AA244" s="22"/>
      <c r="AB244" s="23">
        <f>+IF(OR($N244=Listas!$A$3,$N244=Listas!$A$4,$N244=Listas!$A$5,$N244=Listas!$A$6),"",IF(AND(DAYS360(C244,$C$3)&lt;=90,AA244="NO"),0,IF(AND(DAYS360(C244,$C$3)&gt;90,AA244="NO"),$AB$7,0)))</f>
        <v>0</v>
      </c>
      <c r="AC244" s="17"/>
      <c r="AD244" s="22"/>
      <c r="AE244" s="23">
        <f>+IF(OR($N244=Listas!$A$3,$N244=Listas!$A$4,$N244=Listas!$A$5,$N244=Listas!$A$6),"",IF(AND(DAYS360(C244,$C$3)&lt;=90,AD244="SI"),0,IF(AND(DAYS360(C244,$C$3)&gt;90,AD244="SI"),$AE$7,0)))</f>
        <v>0</v>
      </c>
      <c r="AF244" s="17"/>
      <c r="AG244" s="24" t="str">
        <f t="shared" si="44"/>
        <v/>
      </c>
      <c r="AH244" s="22"/>
      <c r="AI244" s="23">
        <f>+IF(OR($N244=Listas!$A$3,$N244=Listas!$A$4,$N244=Listas!$A$5,$N244=Listas!$A$6),"",IF(AND(DAYS360(C244,$C$3)&lt;=90,AH244="SI"),0,IF(AND(DAYS360(C244,$C$3)&gt;90,AH244="SI"),$AI$7,0)))</f>
        <v>0</v>
      </c>
      <c r="AJ244" s="25">
        <f>+IF(OR($N244=Listas!$A$3,$N244=Listas!$A$4,$N244=Listas!$A$5,$N244=Listas!$A$6),"",AB244+AE244+AI244)</f>
        <v>0</v>
      </c>
      <c r="AK244" s="26" t="str">
        <f t="shared" si="45"/>
        <v/>
      </c>
      <c r="AL244" s="27" t="str">
        <f t="shared" si="46"/>
        <v/>
      </c>
      <c r="AM244" s="23">
        <f>+IF(OR($N244=Listas!$A$3,$N244=Listas!$A$4,$N244=Listas!$A$5,$N244=Listas!$A$6),"",IF(AND(DAYS360(C244,$C$3)&lt;=90,AL244="SI"),0,IF(AND(DAYS360(C244,$C$3)&gt;90,AL244="SI"),$AM$7,0)))</f>
        <v>0</v>
      </c>
      <c r="AN244" s="27" t="str">
        <f t="shared" si="47"/>
        <v/>
      </c>
      <c r="AO244" s="23">
        <f>+IF(OR($N244=Listas!$A$3,$N244=Listas!$A$4,$N244=Listas!$A$5,$N244=Listas!$A$6),"",IF(AND(DAYS360(C244,$C$3)&lt;=90,AN244="SI"),0,IF(AND(DAYS360(C244,$C$3)&gt;90,AN244="SI"),$AO$7,0)))</f>
        <v>0</v>
      </c>
      <c r="AP244" s="28">
        <f>+IF(OR($N244=Listas!$A$3,$N244=Listas!$A$4,$N244=Listas!$A$5,$N244=[1]Hoja2!$A$6),"",AM244+AO244)</f>
        <v>0</v>
      </c>
      <c r="AQ244" s="22"/>
      <c r="AR244" s="23">
        <f>+IF(OR($N244=Listas!$A$3,$N244=Listas!$A$4,$N244=Listas!$A$5,$N244=Listas!$A$6),"",IF(AND(DAYS360(C244,$C$3)&lt;=90,AQ244="SI"),0,IF(AND(DAYS360(C244,$C$3)&gt;90,AQ244="SI"),$AR$7,0)))</f>
        <v>0</v>
      </c>
      <c r="AS244" s="22"/>
      <c r="AT244" s="23">
        <f>+IF(OR($N244=Listas!$A$3,$N244=Listas!$A$4,$N244=Listas!$A$5,$N244=Listas!$A$6),"",IF(AND(DAYS360(C244,$C$3)&lt;=90,AS244="SI"),0,IF(AND(DAYS360(C244,$C$3)&gt;90,AS244="SI"),$AT$7,0)))</f>
        <v>0</v>
      </c>
      <c r="AU244" s="21">
        <f>+IF(OR($N244=Listas!$A$3,$N244=Listas!$A$4,$N244=Listas!$A$5,$N244=Listas!$A$6),"",AR244+AT244)</f>
        <v>0</v>
      </c>
      <c r="AV244" s="29">
        <f>+IF(OR($N244=Listas!$A$3,$N244=Listas!$A$4,$N244=Listas!$A$5,$N244=Listas!$A$6),"",W244+Z244+AJ244+AP244+AU244)</f>
        <v>0.21132439384930549</v>
      </c>
      <c r="AW244" s="30">
        <f>+IF(OR($N244=Listas!$A$3,$N244=Listas!$A$4,$N244=Listas!$A$5,$N244=Listas!$A$6),"",K244*(1-AV244))</f>
        <v>0</v>
      </c>
      <c r="AX244" s="30">
        <f>+IF(OR($N244=Listas!$A$3,$N244=Listas!$A$4,$N244=Listas!$A$5,$N244=Listas!$A$6),"",L244*(1-AV244))</f>
        <v>0</v>
      </c>
      <c r="AY244" s="31"/>
      <c r="AZ244" s="32"/>
      <c r="BA244" s="30">
        <f>+IF(OR($N244=Listas!$A$3,$N244=Listas!$A$4,$N244=Listas!$A$5,$N244=Listas!$A$6),"",IF(AV244=0,AW244,(-PV(AY244,AZ244,,AW244,0))))</f>
        <v>0</v>
      </c>
      <c r="BB244" s="30">
        <f>+IF(OR($N244=Listas!$A$3,$N244=Listas!$A$4,$N244=Listas!$A$5,$N244=Listas!$A$6),"",IF(AV244=0,AX244,(-PV(AY244,AZ244,,AX244,0))))</f>
        <v>0</v>
      </c>
      <c r="BC244" s="33">
        <f>++IF(OR($N244=Listas!$A$3,$N244=Listas!$A$4,$N244=Listas!$A$5,$N244=Listas!$A$6),"",K244-BA244)</f>
        <v>0</v>
      </c>
      <c r="BD244" s="33">
        <f>++IF(OR($N244=Listas!$A$3,$N244=Listas!$A$4,$N244=Listas!$A$5,$N244=Listas!$A$6),"",L244-BB244)</f>
        <v>0</v>
      </c>
    </row>
    <row r="245" spans="1:56" x14ac:dyDescent="0.25">
      <c r="A245" s="13"/>
      <c r="B245" s="14"/>
      <c r="C245" s="15"/>
      <c r="D245" s="16"/>
      <c r="E245" s="16"/>
      <c r="F245" s="17"/>
      <c r="G245" s="17"/>
      <c r="H245" s="65">
        <f t="shared" si="41"/>
        <v>0</v>
      </c>
      <c r="I245" s="17"/>
      <c r="J245" s="17"/>
      <c r="K245" s="42">
        <f t="shared" si="42"/>
        <v>0</v>
      </c>
      <c r="L245" s="42">
        <f t="shared" si="42"/>
        <v>0</v>
      </c>
      <c r="M245" s="42">
        <f t="shared" si="43"/>
        <v>0</v>
      </c>
      <c r="N245" s="13"/>
      <c r="O245" s="18" t="str">
        <f>+IF(OR($N245=Listas!$A$3,$N245=Listas!$A$4,$N245=Listas!$A$5,$N245=Listas!$A$6),"N/A",IF(AND((DAYS360(C245,$C$3))&gt;90,(DAYS360(C245,$C$3))&lt;360),"SI","NO"))</f>
        <v>NO</v>
      </c>
      <c r="P245" s="19">
        <f t="shared" si="36"/>
        <v>0</v>
      </c>
      <c r="Q245" s="18" t="str">
        <f>+IF(OR($N245=Listas!$A$3,$N245=Listas!$A$4,$N245=Listas!$A$5,$N245=Listas!$A$6),"N/A",IF(AND((DAYS360(C245,$C$3))&gt;=360,(DAYS360(C245,$C$3))&lt;=1800),"SI","NO"))</f>
        <v>NO</v>
      </c>
      <c r="R245" s="19">
        <f t="shared" si="37"/>
        <v>0</v>
      </c>
      <c r="S245" s="18" t="str">
        <f>+IF(OR($N245=Listas!$A$3,$N245=Listas!$A$4,$N245=Listas!$A$5,$N245=Listas!$A$6),"N/A",IF(AND((DAYS360(C245,$C$3))&gt;1800,(DAYS360(C245,$C$3))&lt;=3600),"SI","NO"))</f>
        <v>NO</v>
      </c>
      <c r="T245" s="19">
        <f t="shared" si="38"/>
        <v>0</v>
      </c>
      <c r="U245" s="18" t="str">
        <f>+IF(OR($N245=Listas!$A$3,$N245=Listas!$A$4,$N245=Listas!$A$5,$N245=Listas!$A$6),"N/A",IF((DAYS360(C245,$C$3))&gt;3600,"SI","NO"))</f>
        <v>SI</v>
      </c>
      <c r="V245" s="20">
        <f t="shared" si="39"/>
        <v>0.21132439384930549</v>
      </c>
      <c r="W245" s="21">
        <f>+IF(OR($N245=Listas!$A$3,$N245=Listas!$A$4,$N245=Listas!$A$5,$N245=Listas!$A$6),"",P245+R245+T245+V245)</f>
        <v>0.21132439384930549</v>
      </c>
      <c r="X245" s="22"/>
      <c r="Y245" s="19">
        <f t="shared" si="40"/>
        <v>0</v>
      </c>
      <c r="Z245" s="21">
        <f>+IF(OR($N245=Listas!$A$3,$N245=Listas!$A$4,$N245=Listas!$A$5,$N245=Listas!$A$6),"",Y245)</f>
        <v>0</v>
      </c>
      <c r="AA245" s="22"/>
      <c r="AB245" s="23">
        <f>+IF(OR($N245=Listas!$A$3,$N245=Listas!$A$4,$N245=Listas!$A$5,$N245=Listas!$A$6),"",IF(AND(DAYS360(C245,$C$3)&lt;=90,AA245="NO"),0,IF(AND(DAYS360(C245,$C$3)&gt;90,AA245="NO"),$AB$7,0)))</f>
        <v>0</v>
      </c>
      <c r="AC245" s="17"/>
      <c r="AD245" s="22"/>
      <c r="AE245" s="23">
        <f>+IF(OR($N245=Listas!$A$3,$N245=Listas!$A$4,$N245=Listas!$A$5,$N245=Listas!$A$6),"",IF(AND(DAYS360(C245,$C$3)&lt;=90,AD245="SI"),0,IF(AND(DAYS360(C245,$C$3)&gt;90,AD245="SI"),$AE$7,0)))</f>
        <v>0</v>
      </c>
      <c r="AF245" s="17"/>
      <c r="AG245" s="24" t="str">
        <f t="shared" si="44"/>
        <v/>
      </c>
      <c r="AH245" s="22"/>
      <c r="AI245" s="23">
        <f>+IF(OR($N245=Listas!$A$3,$N245=Listas!$A$4,$N245=Listas!$A$5,$N245=Listas!$A$6),"",IF(AND(DAYS360(C245,$C$3)&lt;=90,AH245="SI"),0,IF(AND(DAYS360(C245,$C$3)&gt;90,AH245="SI"),$AI$7,0)))</f>
        <v>0</v>
      </c>
      <c r="AJ245" s="25">
        <f>+IF(OR($N245=Listas!$A$3,$N245=Listas!$A$4,$N245=Listas!$A$5,$N245=Listas!$A$6),"",AB245+AE245+AI245)</f>
        <v>0</v>
      </c>
      <c r="AK245" s="26" t="str">
        <f t="shared" si="45"/>
        <v/>
      </c>
      <c r="AL245" s="27" t="str">
        <f t="shared" si="46"/>
        <v/>
      </c>
      <c r="AM245" s="23">
        <f>+IF(OR($N245=Listas!$A$3,$N245=Listas!$A$4,$N245=Listas!$A$5,$N245=Listas!$A$6),"",IF(AND(DAYS360(C245,$C$3)&lt;=90,AL245="SI"),0,IF(AND(DAYS360(C245,$C$3)&gt;90,AL245="SI"),$AM$7,0)))</f>
        <v>0</v>
      </c>
      <c r="AN245" s="27" t="str">
        <f t="shared" si="47"/>
        <v/>
      </c>
      <c r="AO245" s="23">
        <f>+IF(OR($N245=Listas!$A$3,$N245=Listas!$A$4,$N245=Listas!$A$5,$N245=Listas!$A$6),"",IF(AND(DAYS360(C245,$C$3)&lt;=90,AN245="SI"),0,IF(AND(DAYS360(C245,$C$3)&gt;90,AN245="SI"),$AO$7,0)))</f>
        <v>0</v>
      </c>
      <c r="AP245" s="28">
        <f>+IF(OR($N245=Listas!$A$3,$N245=Listas!$A$4,$N245=Listas!$A$5,$N245=[1]Hoja2!$A$6),"",AM245+AO245)</f>
        <v>0</v>
      </c>
      <c r="AQ245" s="22"/>
      <c r="AR245" s="23">
        <f>+IF(OR($N245=Listas!$A$3,$N245=Listas!$A$4,$N245=Listas!$A$5,$N245=Listas!$A$6),"",IF(AND(DAYS360(C245,$C$3)&lt;=90,AQ245="SI"),0,IF(AND(DAYS360(C245,$C$3)&gt;90,AQ245="SI"),$AR$7,0)))</f>
        <v>0</v>
      </c>
      <c r="AS245" s="22"/>
      <c r="AT245" s="23">
        <f>+IF(OR($N245=Listas!$A$3,$N245=Listas!$A$4,$N245=Listas!$A$5,$N245=Listas!$A$6),"",IF(AND(DAYS360(C245,$C$3)&lt;=90,AS245="SI"),0,IF(AND(DAYS360(C245,$C$3)&gt;90,AS245="SI"),$AT$7,0)))</f>
        <v>0</v>
      </c>
      <c r="AU245" s="21">
        <f>+IF(OR($N245=Listas!$A$3,$N245=Listas!$A$4,$N245=Listas!$A$5,$N245=Listas!$A$6),"",AR245+AT245)</f>
        <v>0</v>
      </c>
      <c r="AV245" s="29">
        <f>+IF(OR($N245=Listas!$A$3,$N245=Listas!$A$4,$N245=Listas!$A$5,$N245=Listas!$A$6),"",W245+Z245+AJ245+AP245+AU245)</f>
        <v>0.21132439384930549</v>
      </c>
      <c r="AW245" s="30">
        <f>+IF(OR($N245=Listas!$A$3,$N245=Listas!$A$4,$N245=Listas!$A$5,$N245=Listas!$A$6),"",K245*(1-AV245))</f>
        <v>0</v>
      </c>
      <c r="AX245" s="30">
        <f>+IF(OR($N245=Listas!$A$3,$N245=Listas!$A$4,$N245=Listas!$A$5,$N245=Listas!$A$6),"",L245*(1-AV245))</f>
        <v>0</v>
      </c>
      <c r="AY245" s="31"/>
      <c r="AZ245" s="32"/>
      <c r="BA245" s="30">
        <f>+IF(OR($N245=Listas!$A$3,$N245=Listas!$A$4,$N245=Listas!$A$5,$N245=Listas!$A$6),"",IF(AV245=0,AW245,(-PV(AY245,AZ245,,AW245,0))))</f>
        <v>0</v>
      </c>
      <c r="BB245" s="30">
        <f>+IF(OR($N245=Listas!$A$3,$N245=Listas!$A$4,$N245=Listas!$A$5,$N245=Listas!$A$6),"",IF(AV245=0,AX245,(-PV(AY245,AZ245,,AX245,0))))</f>
        <v>0</v>
      </c>
      <c r="BC245" s="33">
        <f>++IF(OR($N245=Listas!$A$3,$N245=Listas!$A$4,$N245=Listas!$A$5,$N245=Listas!$A$6),"",K245-BA245)</f>
        <v>0</v>
      </c>
      <c r="BD245" s="33">
        <f>++IF(OR($N245=Listas!$A$3,$N245=Listas!$A$4,$N245=Listas!$A$5,$N245=Listas!$A$6),"",L245-BB245)</f>
        <v>0</v>
      </c>
    </row>
    <row r="246" spans="1:56" x14ac:dyDescent="0.25">
      <c r="A246" s="13"/>
      <c r="B246" s="14"/>
      <c r="C246" s="15"/>
      <c r="D246" s="16"/>
      <c r="E246" s="16"/>
      <c r="F246" s="17"/>
      <c r="G246" s="17"/>
      <c r="H246" s="65">
        <f t="shared" si="41"/>
        <v>0</v>
      </c>
      <c r="I246" s="17"/>
      <c r="J246" s="17"/>
      <c r="K246" s="42">
        <f t="shared" si="42"/>
        <v>0</v>
      </c>
      <c r="L246" s="42">
        <f t="shared" si="42"/>
        <v>0</v>
      </c>
      <c r="M246" s="42">
        <f t="shared" si="43"/>
        <v>0</v>
      </c>
      <c r="N246" s="13"/>
      <c r="O246" s="18" t="str">
        <f>+IF(OR($N246=Listas!$A$3,$N246=Listas!$A$4,$N246=Listas!$A$5,$N246=Listas!$A$6),"N/A",IF(AND((DAYS360(C246,$C$3))&gt;90,(DAYS360(C246,$C$3))&lt;360),"SI","NO"))</f>
        <v>NO</v>
      </c>
      <c r="P246" s="19">
        <f t="shared" si="36"/>
        <v>0</v>
      </c>
      <c r="Q246" s="18" t="str">
        <f>+IF(OR($N246=Listas!$A$3,$N246=Listas!$A$4,$N246=Listas!$A$5,$N246=Listas!$A$6),"N/A",IF(AND((DAYS360(C246,$C$3))&gt;=360,(DAYS360(C246,$C$3))&lt;=1800),"SI","NO"))</f>
        <v>NO</v>
      </c>
      <c r="R246" s="19">
        <f t="shared" si="37"/>
        <v>0</v>
      </c>
      <c r="S246" s="18" t="str">
        <f>+IF(OR($N246=Listas!$A$3,$N246=Listas!$A$4,$N246=Listas!$A$5,$N246=Listas!$A$6),"N/A",IF(AND((DAYS360(C246,$C$3))&gt;1800,(DAYS360(C246,$C$3))&lt;=3600),"SI","NO"))</f>
        <v>NO</v>
      </c>
      <c r="T246" s="19">
        <f t="shared" si="38"/>
        <v>0</v>
      </c>
      <c r="U246" s="18" t="str">
        <f>+IF(OR($N246=Listas!$A$3,$N246=Listas!$A$4,$N246=Listas!$A$5,$N246=Listas!$A$6),"N/A",IF((DAYS360(C246,$C$3))&gt;3600,"SI","NO"))</f>
        <v>SI</v>
      </c>
      <c r="V246" s="20">
        <f t="shared" si="39"/>
        <v>0.21132439384930549</v>
      </c>
      <c r="W246" s="21">
        <f>+IF(OR($N246=Listas!$A$3,$N246=Listas!$A$4,$N246=Listas!$A$5,$N246=Listas!$A$6),"",P246+R246+T246+V246)</f>
        <v>0.21132439384930549</v>
      </c>
      <c r="X246" s="22"/>
      <c r="Y246" s="19">
        <f t="shared" si="40"/>
        <v>0</v>
      </c>
      <c r="Z246" s="21">
        <f>+IF(OR($N246=Listas!$A$3,$N246=Listas!$A$4,$N246=Listas!$A$5,$N246=Listas!$A$6),"",Y246)</f>
        <v>0</v>
      </c>
      <c r="AA246" s="22"/>
      <c r="AB246" s="23">
        <f>+IF(OR($N246=Listas!$A$3,$N246=Listas!$A$4,$N246=Listas!$A$5,$N246=Listas!$A$6),"",IF(AND(DAYS360(C246,$C$3)&lt;=90,AA246="NO"),0,IF(AND(DAYS360(C246,$C$3)&gt;90,AA246="NO"),$AB$7,0)))</f>
        <v>0</v>
      </c>
      <c r="AC246" s="17"/>
      <c r="AD246" s="22"/>
      <c r="AE246" s="23">
        <f>+IF(OR($N246=Listas!$A$3,$N246=Listas!$A$4,$N246=Listas!$A$5,$N246=Listas!$A$6),"",IF(AND(DAYS360(C246,$C$3)&lt;=90,AD246="SI"),0,IF(AND(DAYS360(C246,$C$3)&gt;90,AD246="SI"),$AE$7,0)))</f>
        <v>0</v>
      </c>
      <c r="AF246" s="17"/>
      <c r="AG246" s="24" t="str">
        <f t="shared" si="44"/>
        <v/>
      </c>
      <c r="AH246" s="22"/>
      <c r="AI246" s="23">
        <f>+IF(OR($N246=Listas!$A$3,$N246=Listas!$A$4,$N246=Listas!$A$5,$N246=Listas!$A$6),"",IF(AND(DAYS360(C246,$C$3)&lt;=90,AH246="SI"),0,IF(AND(DAYS360(C246,$C$3)&gt;90,AH246="SI"),$AI$7,0)))</f>
        <v>0</v>
      </c>
      <c r="AJ246" s="25">
        <f>+IF(OR($N246=Listas!$A$3,$N246=Listas!$A$4,$N246=Listas!$A$5,$N246=Listas!$A$6),"",AB246+AE246+AI246)</f>
        <v>0</v>
      </c>
      <c r="AK246" s="26" t="str">
        <f t="shared" si="45"/>
        <v/>
      </c>
      <c r="AL246" s="27" t="str">
        <f t="shared" si="46"/>
        <v/>
      </c>
      <c r="AM246" s="23">
        <f>+IF(OR($N246=Listas!$A$3,$N246=Listas!$A$4,$N246=Listas!$A$5,$N246=Listas!$A$6),"",IF(AND(DAYS360(C246,$C$3)&lt;=90,AL246="SI"),0,IF(AND(DAYS360(C246,$C$3)&gt;90,AL246="SI"),$AM$7,0)))</f>
        <v>0</v>
      </c>
      <c r="AN246" s="27" t="str">
        <f t="shared" si="47"/>
        <v/>
      </c>
      <c r="AO246" s="23">
        <f>+IF(OR($N246=Listas!$A$3,$N246=Listas!$A$4,$N246=Listas!$A$5,$N246=Listas!$A$6),"",IF(AND(DAYS360(C246,$C$3)&lt;=90,AN246="SI"),0,IF(AND(DAYS360(C246,$C$3)&gt;90,AN246="SI"),$AO$7,0)))</f>
        <v>0</v>
      </c>
      <c r="AP246" s="28">
        <f>+IF(OR($N246=Listas!$A$3,$N246=Listas!$A$4,$N246=Listas!$A$5,$N246=[1]Hoja2!$A$6),"",AM246+AO246)</f>
        <v>0</v>
      </c>
      <c r="AQ246" s="22"/>
      <c r="AR246" s="23">
        <f>+IF(OR($N246=Listas!$A$3,$N246=Listas!$A$4,$N246=Listas!$A$5,$N246=Listas!$A$6),"",IF(AND(DAYS360(C246,$C$3)&lt;=90,AQ246="SI"),0,IF(AND(DAYS360(C246,$C$3)&gt;90,AQ246="SI"),$AR$7,0)))</f>
        <v>0</v>
      </c>
      <c r="AS246" s="22"/>
      <c r="AT246" s="23">
        <f>+IF(OR($N246=Listas!$A$3,$N246=Listas!$A$4,$N246=Listas!$A$5,$N246=Listas!$A$6),"",IF(AND(DAYS360(C246,$C$3)&lt;=90,AS246="SI"),0,IF(AND(DAYS360(C246,$C$3)&gt;90,AS246="SI"),$AT$7,0)))</f>
        <v>0</v>
      </c>
      <c r="AU246" s="21">
        <f>+IF(OR($N246=Listas!$A$3,$N246=Listas!$A$4,$N246=Listas!$A$5,$N246=Listas!$A$6),"",AR246+AT246)</f>
        <v>0</v>
      </c>
      <c r="AV246" s="29">
        <f>+IF(OR($N246=Listas!$A$3,$N246=Listas!$A$4,$N246=Listas!$A$5,$N246=Listas!$A$6),"",W246+Z246+AJ246+AP246+AU246)</f>
        <v>0.21132439384930549</v>
      </c>
      <c r="AW246" s="30">
        <f>+IF(OR($N246=Listas!$A$3,$N246=Listas!$A$4,$N246=Listas!$A$5,$N246=Listas!$A$6),"",K246*(1-AV246))</f>
        <v>0</v>
      </c>
      <c r="AX246" s="30">
        <f>+IF(OR($N246=Listas!$A$3,$N246=Listas!$A$4,$N246=Listas!$A$5,$N246=Listas!$A$6),"",L246*(1-AV246))</f>
        <v>0</v>
      </c>
      <c r="AY246" s="31"/>
      <c r="AZ246" s="32"/>
      <c r="BA246" s="30">
        <f>+IF(OR($N246=Listas!$A$3,$N246=Listas!$A$4,$N246=Listas!$A$5,$N246=Listas!$A$6),"",IF(AV246=0,AW246,(-PV(AY246,AZ246,,AW246,0))))</f>
        <v>0</v>
      </c>
      <c r="BB246" s="30">
        <f>+IF(OR($N246=Listas!$A$3,$N246=Listas!$A$4,$N246=Listas!$A$5,$N246=Listas!$A$6),"",IF(AV246=0,AX246,(-PV(AY246,AZ246,,AX246,0))))</f>
        <v>0</v>
      </c>
      <c r="BC246" s="33">
        <f>++IF(OR($N246=Listas!$A$3,$N246=Listas!$A$4,$N246=Listas!$A$5,$N246=Listas!$A$6),"",K246-BA246)</f>
        <v>0</v>
      </c>
      <c r="BD246" s="33">
        <f>++IF(OR($N246=Listas!$A$3,$N246=Listas!$A$4,$N246=Listas!$A$5,$N246=Listas!$A$6),"",L246-BB246)</f>
        <v>0</v>
      </c>
    </row>
    <row r="247" spans="1:56" x14ac:dyDescent="0.25">
      <c r="A247" s="13"/>
      <c r="B247" s="14"/>
      <c r="C247" s="15"/>
      <c r="D247" s="16"/>
      <c r="E247" s="16"/>
      <c r="F247" s="17"/>
      <c r="G247" s="17"/>
      <c r="H247" s="65">
        <f t="shared" si="41"/>
        <v>0</v>
      </c>
      <c r="I247" s="17"/>
      <c r="J247" s="17"/>
      <c r="K247" s="42">
        <f t="shared" si="42"/>
        <v>0</v>
      </c>
      <c r="L247" s="42">
        <f t="shared" si="42"/>
        <v>0</v>
      </c>
      <c r="M247" s="42">
        <f t="shared" si="43"/>
        <v>0</v>
      </c>
      <c r="N247" s="13"/>
      <c r="O247" s="18" t="str">
        <f>+IF(OR($N247=Listas!$A$3,$N247=Listas!$A$4,$N247=Listas!$A$5,$N247=Listas!$A$6),"N/A",IF(AND((DAYS360(C247,$C$3))&gt;90,(DAYS360(C247,$C$3))&lt;360),"SI","NO"))</f>
        <v>NO</v>
      </c>
      <c r="P247" s="19">
        <f t="shared" si="36"/>
        <v>0</v>
      </c>
      <c r="Q247" s="18" t="str">
        <f>+IF(OR($N247=Listas!$A$3,$N247=Listas!$A$4,$N247=Listas!$A$5,$N247=Listas!$A$6),"N/A",IF(AND((DAYS360(C247,$C$3))&gt;=360,(DAYS360(C247,$C$3))&lt;=1800),"SI","NO"))</f>
        <v>NO</v>
      </c>
      <c r="R247" s="19">
        <f t="shared" si="37"/>
        <v>0</v>
      </c>
      <c r="S247" s="18" t="str">
        <f>+IF(OR($N247=Listas!$A$3,$N247=Listas!$A$4,$N247=Listas!$A$5,$N247=Listas!$A$6),"N/A",IF(AND((DAYS360(C247,$C$3))&gt;1800,(DAYS360(C247,$C$3))&lt;=3600),"SI","NO"))</f>
        <v>NO</v>
      </c>
      <c r="T247" s="19">
        <f t="shared" si="38"/>
        <v>0</v>
      </c>
      <c r="U247" s="18" t="str">
        <f>+IF(OR($N247=Listas!$A$3,$N247=Listas!$A$4,$N247=Listas!$A$5,$N247=Listas!$A$6),"N/A",IF((DAYS360(C247,$C$3))&gt;3600,"SI","NO"))</f>
        <v>SI</v>
      </c>
      <c r="V247" s="20">
        <f t="shared" si="39"/>
        <v>0.21132439384930549</v>
      </c>
      <c r="W247" s="21">
        <f>+IF(OR($N247=Listas!$A$3,$N247=Listas!$A$4,$N247=Listas!$A$5,$N247=Listas!$A$6),"",P247+R247+T247+V247)</f>
        <v>0.21132439384930549</v>
      </c>
      <c r="X247" s="22"/>
      <c r="Y247" s="19">
        <f t="shared" si="40"/>
        <v>0</v>
      </c>
      <c r="Z247" s="21">
        <f>+IF(OR($N247=Listas!$A$3,$N247=Listas!$A$4,$N247=Listas!$A$5,$N247=Listas!$A$6),"",Y247)</f>
        <v>0</v>
      </c>
      <c r="AA247" s="22"/>
      <c r="AB247" s="23">
        <f>+IF(OR($N247=Listas!$A$3,$N247=Listas!$A$4,$N247=Listas!$A$5,$N247=Listas!$A$6),"",IF(AND(DAYS360(C247,$C$3)&lt;=90,AA247="NO"),0,IF(AND(DAYS360(C247,$C$3)&gt;90,AA247="NO"),$AB$7,0)))</f>
        <v>0</v>
      </c>
      <c r="AC247" s="17"/>
      <c r="AD247" s="22"/>
      <c r="AE247" s="23">
        <f>+IF(OR($N247=Listas!$A$3,$N247=Listas!$A$4,$N247=Listas!$A$5,$N247=Listas!$A$6),"",IF(AND(DAYS360(C247,$C$3)&lt;=90,AD247="SI"),0,IF(AND(DAYS360(C247,$C$3)&gt;90,AD247="SI"),$AE$7,0)))</f>
        <v>0</v>
      </c>
      <c r="AF247" s="17"/>
      <c r="AG247" s="24" t="str">
        <f t="shared" si="44"/>
        <v/>
      </c>
      <c r="AH247" s="22"/>
      <c r="AI247" s="23">
        <f>+IF(OR($N247=Listas!$A$3,$N247=Listas!$A$4,$N247=Listas!$A$5,$N247=Listas!$A$6),"",IF(AND(DAYS360(C247,$C$3)&lt;=90,AH247="SI"),0,IF(AND(DAYS360(C247,$C$3)&gt;90,AH247="SI"),$AI$7,0)))</f>
        <v>0</v>
      </c>
      <c r="AJ247" s="25">
        <f>+IF(OR($N247=Listas!$A$3,$N247=Listas!$A$4,$N247=Listas!$A$5,$N247=Listas!$A$6),"",AB247+AE247+AI247)</f>
        <v>0</v>
      </c>
      <c r="AK247" s="26" t="str">
        <f t="shared" si="45"/>
        <v/>
      </c>
      <c r="AL247" s="27" t="str">
        <f t="shared" si="46"/>
        <v/>
      </c>
      <c r="AM247" s="23">
        <f>+IF(OR($N247=Listas!$A$3,$N247=Listas!$A$4,$N247=Listas!$A$5,$N247=Listas!$A$6),"",IF(AND(DAYS360(C247,$C$3)&lt;=90,AL247="SI"),0,IF(AND(DAYS360(C247,$C$3)&gt;90,AL247="SI"),$AM$7,0)))</f>
        <v>0</v>
      </c>
      <c r="AN247" s="27" t="str">
        <f t="shared" si="47"/>
        <v/>
      </c>
      <c r="AO247" s="23">
        <f>+IF(OR($N247=Listas!$A$3,$N247=Listas!$A$4,$N247=Listas!$A$5,$N247=Listas!$A$6),"",IF(AND(DAYS360(C247,$C$3)&lt;=90,AN247="SI"),0,IF(AND(DAYS360(C247,$C$3)&gt;90,AN247="SI"),$AO$7,0)))</f>
        <v>0</v>
      </c>
      <c r="AP247" s="28">
        <f>+IF(OR($N247=Listas!$A$3,$N247=Listas!$A$4,$N247=Listas!$A$5,$N247=[1]Hoja2!$A$6),"",AM247+AO247)</f>
        <v>0</v>
      </c>
      <c r="AQ247" s="22"/>
      <c r="AR247" s="23">
        <f>+IF(OR($N247=Listas!$A$3,$N247=Listas!$A$4,$N247=Listas!$A$5,$N247=Listas!$A$6),"",IF(AND(DAYS360(C247,$C$3)&lt;=90,AQ247="SI"),0,IF(AND(DAYS360(C247,$C$3)&gt;90,AQ247="SI"),$AR$7,0)))</f>
        <v>0</v>
      </c>
      <c r="AS247" s="22"/>
      <c r="AT247" s="23">
        <f>+IF(OR($N247=Listas!$A$3,$N247=Listas!$A$4,$N247=Listas!$A$5,$N247=Listas!$A$6),"",IF(AND(DAYS360(C247,$C$3)&lt;=90,AS247="SI"),0,IF(AND(DAYS360(C247,$C$3)&gt;90,AS247="SI"),$AT$7,0)))</f>
        <v>0</v>
      </c>
      <c r="AU247" s="21">
        <f>+IF(OR($N247=Listas!$A$3,$N247=Listas!$A$4,$N247=Listas!$A$5,$N247=Listas!$A$6),"",AR247+AT247)</f>
        <v>0</v>
      </c>
      <c r="AV247" s="29">
        <f>+IF(OR($N247=Listas!$A$3,$N247=Listas!$A$4,$N247=Listas!$A$5,$N247=Listas!$A$6),"",W247+Z247+AJ247+AP247+AU247)</f>
        <v>0.21132439384930549</v>
      </c>
      <c r="AW247" s="30">
        <f>+IF(OR($N247=Listas!$A$3,$N247=Listas!$A$4,$N247=Listas!$A$5,$N247=Listas!$A$6),"",K247*(1-AV247))</f>
        <v>0</v>
      </c>
      <c r="AX247" s="30">
        <f>+IF(OR($N247=Listas!$A$3,$N247=Listas!$A$4,$N247=Listas!$A$5,$N247=Listas!$A$6),"",L247*(1-AV247))</f>
        <v>0</v>
      </c>
      <c r="AY247" s="31"/>
      <c r="AZ247" s="32"/>
      <c r="BA247" s="30">
        <f>+IF(OR($N247=Listas!$A$3,$N247=Listas!$A$4,$N247=Listas!$A$5,$N247=Listas!$A$6),"",IF(AV247=0,AW247,(-PV(AY247,AZ247,,AW247,0))))</f>
        <v>0</v>
      </c>
      <c r="BB247" s="30">
        <f>+IF(OR($N247=Listas!$A$3,$N247=Listas!$A$4,$N247=Listas!$A$5,$N247=Listas!$A$6),"",IF(AV247=0,AX247,(-PV(AY247,AZ247,,AX247,0))))</f>
        <v>0</v>
      </c>
      <c r="BC247" s="33">
        <f>++IF(OR($N247=Listas!$A$3,$N247=Listas!$A$4,$N247=Listas!$A$5,$N247=Listas!$A$6),"",K247-BA247)</f>
        <v>0</v>
      </c>
      <c r="BD247" s="33">
        <f>++IF(OR($N247=Listas!$A$3,$N247=Listas!$A$4,$N247=Listas!$A$5,$N247=Listas!$A$6),"",L247-BB247)</f>
        <v>0</v>
      </c>
    </row>
    <row r="248" spans="1:56" x14ac:dyDescent="0.25">
      <c r="A248" s="13"/>
      <c r="B248" s="14"/>
      <c r="C248" s="15"/>
      <c r="D248" s="16"/>
      <c r="E248" s="16"/>
      <c r="F248" s="17"/>
      <c r="G248" s="17"/>
      <c r="H248" s="65">
        <f t="shared" si="41"/>
        <v>0</v>
      </c>
      <c r="I248" s="17"/>
      <c r="J248" s="17"/>
      <c r="K248" s="42">
        <f t="shared" si="42"/>
        <v>0</v>
      </c>
      <c r="L248" s="42">
        <f t="shared" si="42"/>
        <v>0</v>
      </c>
      <c r="M248" s="42">
        <f t="shared" si="43"/>
        <v>0</v>
      </c>
      <c r="N248" s="13"/>
      <c r="O248" s="18" t="str">
        <f>+IF(OR($N248=Listas!$A$3,$N248=Listas!$A$4,$N248=Listas!$A$5,$N248=Listas!$A$6),"N/A",IF(AND((DAYS360(C248,$C$3))&gt;90,(DAYS360(C248,$C$3))&lt;360),"SI","NO"))</f>
        <v>NO</v>
      </c>
      <c r="P248" s="19">
        <f t="shared" si="36"/>
        <v>0</v>
      </c>
      <c r="Q248" s="18" t="str">
        <f>+IF(OR($N248=Listas!$A$3,$N248=Listas!$A$4,$N248=Listas!$A$5,$N248=Listas!$A$6),"N/A",IF(AND((DAYS360(C248,$C$3))&gt;=360,(DAYS360(C248,$C$3))&lt;=1800),"SI","NO"))</f>
        <v>NO</v>
      </c>
      <c r="R248" s="19">
        <f t="shared" si="37"/>
        <v>0</v>
      </c>
      <c r="S248" s="18" t="str">
        <f>+IF(OR($N248=Listas!$A$3,$N248=Listas!$A$4,$N248=Listas!$A$5,$N248=Listas!$A$6),"N/A",IF(AND((DAYS360(C248,$C$3))&gt;1800,(DAYS360(C248,$C$3))&lt;=3600),"SI","NO"))</f>
        <v>NO</v>
      </c>
      <c r="T248" s="19">
        <f t="shared" si="38"/>
        <v>0</v>
      </c>
      <c r="U248" s="18" t="str">
        <f>+IF(OR($N248=Listas!$A$3,$N248=Listas!$A$4,$N248=Listas!$A$5,$N248=Listas!$A$6),"N/A",IF((DAYS360(C248,$C$3))&gt;3600,"SI","NO"))</f>
        <v>SI</v>
      </c>
      <c r="V248" s="20">
        <f t="shared" si="39"/>
        <v>0.21132439384930549</v>
      </c>
      <c r="W248" s="21">
        <f>+IF(OR($N248=Listas!$A$3,$N248=Listas!$A$4,$N248=Listas!$A$5,$N248=Listas!$A$6),"",P248+R248+T248+V248)</f>
        <v>0.21132439384930549</v>
      </c>
      <c r="X248" s="22"/>
      <c r="Y248" s="19">
        <f t="shared" si="40"/>
        <v>0</v>
      </c>
      <c r="Z248" s="21">
        <f>+IF(OR($N248=Listas!$A$3,$N248=Listas!$A$4,$N248=Listas!$A$5,$N248=Listas!$A$6),"",Y248)</f>
        <v>0</v>
      </c>
      <c r="AA248" s="22"/>
      <c r="AB248" s="23">
        <f>+IF(OR($N248=Listas!$A$3,$N248=Listas!$A$4,$N248=Listas!$A$5,$N248=Listas!$A$6),"",IF(AND(DAYS360(C248,$C$3)&lt;=90,AA248="NO"),0,IF(AND(DAYS360(C248,$C$3)&gt;90,AA248="NO"),$AB$7,0)))</f>
        <v>0</v>
      </c>
      <c r="AC248" s="17"/>
      <c r="AD248" s="22"/>
      <c r="AE248" s="23">
        <f>+IF(OR($N248=Listas!$A$3,$N248=Listas!$A$4,$N248=Listas!$A$5,$N248=Listas!$A$6),"",IF(AND(DAYS360(C248,$C$3)&lt;=90,AD248="SI"),0,IF(AND(DAYS360(C248,$C$3)&gt;90,AD248="SI"),$AE$7,0)))</f>
        <v>0</v>
      </c>
      <c r="AF248" s="17"/>
      <c r="AG248" s="24" t="str">
        <f t="shared" si="44"/>
        <v/>
      </c>
      <c r="AH248" s="22"/>
      <c r="AI248" s="23">
        <f>+IF(OR($N248=Listas!$A$3,$N248=Listas!$A$4,$N248=Listas!$A$5,$N248=Listas!$A$6),"",IF(AND(DAYS360(C248,$C$3)&lt;=90,AH248="SI"),0,IF(AND(DAYS360(C248,$C$3)&gt;90,AH248="SI"),$AI$7,0)))</f>
        <v>0</v>
      </c>
      <c r="AJ248" s="25">
        <f>+IF(OR($N248=Listas!$A$3,$N248=Listas!$A$4,$N248=Listas!$A$5,$N248=Listas!$A$6),"",AB248+AE248+AI248)</f>
        <v>0</v>
      </c>
      <c r="AK248" s="26" t="str">
        <f t="shared" si="45"/>
        <v/>
      </c>
      <c r="AL248" s="27" t="str">
        <f t="shared" si="46"/>
        <v/>
      </c>
      <c r="AM248" s="23">
        <f>+IF(OR($N248=Listas!$A$3,$N248=Listas!$A$4,$N248=Listas!$A$5,$N248=Listas!$A$6),"",IF(AND(DAYS360(C248,$C$3)&lt;=90,AL248="SI"),0,IF(AND(DAYS360(C248,$C$3)&gt;90,AL248="SI"),$AM$7,0)))</f>
        <v>0</v>
      </c>
      <c r="AN248" s="27" t="str">
        <f t="shared" si="47"/>
        <v/>
      </c>
      <c r="AO248" s="23">
        <f>+IF(OR($N248=Listas!$A$3,$N248=Listas!$A$4,$N248=Listas!$A$5,$N248=Listas!$A$6),"",IF(AND(DAYS360(C248,$C$3)&lt;=90,AN248="SI"),0,IF(AND(DAYS360(C248,$C$3)&gt;90,AN248="SI"),$AO$7,0)))</f>
        <v>0</v>
      </c>
      <c r="AP248" s="28">
        <f>+IF(OR($N248=Listas!$A$3,$N248=Listas!$A$4,$N248=Listas!$A$5,$N248=[1]Hoja2!$A$6),"",AM248+AO248)</f>
        <v>0</v>
      </c>
      <c r="AQ248" s="22"/>
      <c r="AR248" s="23">
        <f>+IF(OR($N248=Listas!$A$3,$N248=Listas!$A$4,$N248=Listas!$A$5,$N248=Listas!$A$6),"",IF(AND(DAYS360(C248,$C$3)&lt;=90,AQ248="SI"),0,IF(AND(DAYS360(C248,$C$3)&gt;90,AQ248="SI"),$AR$7,0)))</f>
        <v>0</v>
      </c>
      <c r="AS248" s="22"/>
      <c r="AT248" s="23">
        <f>+IF(OR($N248=Listas!$A$3,$N248=Listas!$A$4,$N248=Listas!$A$5,$N248=Listas!$A$6),"",IF(AND(DAYS360(C248,$C$3)&lt;=90,AS248="SI"),0,IF(AND(DAYS360(C248,$C$3)&gt;90,AS248="SI"),$AT$7,0)))</f>
        <v>0</v>
      </c>
      <c r="AU248" s="21">
        <f>+IF(OR($N248=Listas!$A$3,$N248=Listas!$A$4,$N248=Listas!$A$5,$N248=Listas!$A$6),"",AR248+AT248)</f>
        <v>0</v>
      </c>
      <c r="AV248" s="29">
        <f>+IF(OR($N248=Listas!$A$3,$N248=Listas!$A$4,$N248=Listas!$A$5,$N248=Listas!$A$6),"",W248+Z248+AJ248+AP248+AU248)</f>
        <v>0.21132439384930549</v>
      </c>
      <c r="AW248" s="30">
        <f>+IF(OR($N248=Listas!$A$3,$N248=Listas!$A$4,$N248=Listas!$A$5,$N248=Listas!$A$6),"",K248*(1-AV248))</f>
        <v>0</v>
      </c>
      <c r="AX248" s="30">
        <f>+IF(OR($N248=Listas!$A$3,$N248=Listas!$A$4,$N248=Listas!$A$5,$N248=Listas!$A$6),"",L248*(1-AV248))</f>
        <v>0</v>
      </c>
      <c r="AY248" s="31"/>
      <c r="AZ248" s="32"/>
      <c r="BA248" s="30">
        <f>+IF(OR($N248=Listas!$A$3,$N248=Listas!$A$4,$N248=Listas!$A$5,$N248=Listas!$A$6),"",IF(AV248=0,AW248,(-PV(AY248,AZ248,,AW248,0))))</f>
        <v>0</v>
      </c>
      <c r="BB248" s="30">
        <f>+IF(OR($N248=Listas!$A$3,$N248=Listas!$A$4,$N248=Listas!$A$5,$N248=Listas!$A$6),"",IF(AV248=0,AX248,(-PV(AY248,AZ248,,AX248,0))))</f>
        <v>0</v>
      </c>
      <c r="BC248" s="33">
        <f>++IF(OR($N248=Listas!$A$3,$N248=Listas!$A$4,$N248=Listas!$A$5,$N248=Listas!$A$6),"",K248-BA248)</f>
        <v>0</v>
      </c>
      <c r="BD248" s="33">
        <f>++IF(OR($N248=Listas!$A$3,$N248=Listas!$A$4,$N248=Listas!$A$5,$N248=Listas!$A$6),"",L248-BB248)</f>
        <v>0</v>
      </c>
    </row>
    <row r="249" spans="1:56" x14ac:dyDescent="0.25">
      <c r="A249" s="13"/>
      <c r="B249" s="14"/>
      <c r="C249" s="15"/>
      <c r="D249" s="16"/>
      <c r="E249" s="16"/>
      <c r="F249" s="17"/>
      <c r="G249" s="17"/>
      <c r="H249" s="65">
        <f t="shared" si="41"/>
        <v>0</v>
      </c>
      <c r="I249" s="17"/>
      <c r="J249" s="17"/>
      <c r="K249" s="42">
        <f t="shared" si="42"/>
        <v>0</v>
      </c>
      <c r="L249" s="42">
        <f t="shared" si="42"/>
        <v>0</v>
      </c>
      <c r="M249" s="42">
        <f t="shared" si="43"/>
        <v>0</v>
      </c>
      <c r="N249" s="13"/>
      <c r="O249" s="18" t="str">
        <f>+IF(OR($N249=Listas!$A$3,$N249=Listas!$A$4,$N249=Listas!$A$5,$N249=Listas!$A$6),"N/A",IF(AND((DAYS360(C249,$C$3))&gt;90,(DAYS360(C249,$C$3))&lt;360),"SI","NO"))</f>
        <v>NO</v>
      </c>
      <c r="P249" s="19">
        <f t="shared" si="36"/>
        <v>0</v>
      </c>
      <c r="Q249" s="18" t="str">
        <f>+IF(OR($N249=Listas!$A$3,$N249=Listas!$A$4,$N249=Listas!$A$5,$N249=Listas!$A$6),"N/A",IF(AND((DAYS360(C249,$C$3))&gt;=360,(DAYS360(C249,$C$3))&lt;=1800),"SI","NO"))</f>
        <v>NO</v>
      </c>
      <c r="R249" s="19">
        <f t="shared" si="37"/>
        <v>0</v>
      </c>
      <c r="S249" s="18" t="str">
        <f>+IF(OR($N249=Listas!$A$3,$N249=Listas!$A$4,$N249=Listas!$A$5,$N249=Listas!$A$6),"N/A",IF(AND((DAYS360(C249,$C$3))&gt;1800,(DAYS360(C249,$C$3))&lt;=3600),"SI","NO"))</f>
        <v>NO</v>
      </c>
      <c r="T249" s="19">
        <f t="shared" si="38"/>
        <v>0</v>
      </c>
      <c r="U249" s="18" t="str">
        <f>+IF(OR($N249=Listas!$A$3,$N249=Listas!$A$4,$N249=Listas!$A$5,$N249=Listas!$A$6),"N/A",IF((DAYS360(C249,$C$3))&gt;3600,"SI","NO"))</f>
        <v>SI</v>
      </c>
      <c r="V249" s="20">
        <f t="shared" si="39"/>
        <v>0.21132439384930549</v>
      </c>
      <c r="W249" s="21">
        <f>+IF(OR($N249=Listas!$A$3,$N249=Listas!$A$4,$N249=Listas!$A$5,$N249=Listas!$A$6),"",P249+R249+T249+V249)</f>
        <v>0.21132439384930549</v>
      </c>
      <c r="X249" s="22"/>
      <c r="Y249" s="19">
        <f t="shared" si="40"/>
        <v>0</v>
      </c>
      <c r="Z249" s="21">
        <f>+IF(OR($N249=Listas!$A$3,$N249=Listas!$A$4,$N249=Listas!$A$5,$N249=Listas!$A$6),"",Y249)</f>
        <v>0</v>
      </c>
      <c r="AA249" s="22"/>
      <c r="AB249" s="23">
        <f>+IF(OR($N249=Listas!$A$3,$N249=Listas!$A$4,$N249=Listas!$A$5,$N249=Listas!$A$6),"",IF(AND(DAYS360(C249,$C$3)&lt;=90,AA249="NO"),0,IF(AND(DAYS360(C249,$C$3)&gt;90,AA249="NO"),$AB$7,0)))</f>
        <v>0</v>
      </c>
      <c r="AC249" s="17"/>
      <c r="AD249" s="22"/>
      <c r="AE249" s="23">
        <f>+IF(OR($N249=Listas!$A$3,$N249=Listas!$A$4,$N249=Listas!$A$5,$N249=Listas!$A$6),"",IF(AND(DAYS360(C249,$C$3)&lt;=90,AD249="SI"),0,IF(AND(DAYS360(C249,$C$3)&gt;90,AD249="SI"),$AE$7,0)))</f>
        <v>0</v>
      </c>
      <c r="AF249" s="17"/>
      <c r="AG249" s="24" t="str">
        <f t="shared" si="44"/>
        <v/>
      </c>
      <c r="AH249" s="22"/>
      <c r="AI249" s="23">
        <f>+IF(OR($N249=Listas!$A$3,$N249=Listas!$A$4,$N249=Listas!$A$5,$N249=Listas!$A$6),"",IF(AND(DAYS360(C249,$C$3)&lt;=90,AH249="SI"),0,IF(AND(DAYS360(C249,$C$3)&gt;90,AH249="SI"),$AI$7,0)))</f>
        <v>0</v>
      </c>
      <c r="AJ249" s="25">
        <f>+IF(OR($N249=Listas!$A$3,$N249=Listas!$A$4,$N249=Listas!$A$5,$N249=Listas!$A$6),"",AB249+AE249+AI249)</f>
        <v>0</v>
      </c>
      <c r="AK249" s="26" t="str">
        <f t="shared" si="45"/>
        <v/>
      </c>
      <c r="AL249" s="27" t="str">
        <f t="shared" si="46"/>
        <v/>
      </c>
      <c r="AM249" s="23">
        <f>+IF(OR($N249=Listas!$A$3,$N249=Listas!$A$4,$N249=Listas!$A$5,$N249=Listas!$A$6),"",IF(AND(DAYS360(C249,$C$3)&lt;=90,AL249="SI"),0,IF(AND(DAYS360(C249,$C$3)&gt;90,AL249="SI"),$AM$7,0)))</f>
        <v>0</v>
      </c>
      <c r="AN249" s="27" t="str">
        <f t="shared" si="47"/>
        <v/>
      </c>
      <c r="AO249" s="23">
        <f>+IF(OR($N249=Listas!$A$3,$N249=Listas!$A$4,$N249=Listas!$A$5,$N249=Listas!$A$6),"",IF(AND(DAYS360(C249,$C$3)&lt;=90,AN249="SI"),0,IF(AND(DAYS360(C249,$C$3)&gt;90,AN249="SI"),$AO$7,0)))</f>
        <v>0</v>
      </c>
      <c r="AP249" s="28">
        <f>+IF(OR($N249=Listas!$A$3,$N249=Listas!$A$4,$N249=Listas!$A$5,$N249=[1]Hoja2!$A$6),"",AM249+AO249)</f>
        <v>0</v>
      </c>
      <c r="AQ249" s="22"/>
      <c r="AR249" s="23">
        <f>+IF(OR($N249=Listas!$A$3,$N249=Listas!$A$4,$N249=Listas!$A$5,$N249=Listas!$A$6),"",IF(AND(DAYS360(C249,$C$3)&lt;=90,AQ249="SI"),0,IF(AND(DAYS360(C249,$C$3)&gt;90,AQ249="SI"),$AR$7,0)))</f>
        <v>0</v>
      </c>
      <c r="AS249" s="22"/>
      <c r="AT249" s="23">
        <f>+IF(OR($N249=Listas!$A$3,$N249=Listas!$A$4,$N249=Listas!$A$5,$N249=Listas!$A$6),"",IF(AND(DAYS360(C249,$C$3)&lt;=90,AS249="SI"),0,IF(AND(DAYS360(C249,$C$3)&gt;90,AS249="SI"),$AT$7,0)))</f>
        <v>0</v>
      </c>
      <c r="AU249" s="21">
        <f>+IF(OR($N249=Listas!$A$3,$N249=Listas!$A$4,$N249=Listas!$A$5,$N249=Listas!$A$6),"",AR249+AT249)</f>
        <v>0</v>
      </c>
      <c r="AV249" s="29">
        <f>+IF(OR($N249=Listas!$A$3,$N249=Listas!$A$4,$N249=Listas!$A$5,$N249=Listas!$A$6),"",W249+Z249+AJ249+AP249+AU249)</f>
        <v>0.21132439384930549</v>
      </c>
      <c r="AW249" s="30">
        <f>+IF(OR($N249=Listas!$A$3,$N249=Listas!$A$4,$N249=Listas!$A$5,$N249=Listas!$A$6),"",K249*(1-AV249))</f>
        <v>0</v>
      </c>
      <c r="AX249" s="30">
        <f>+IF(OR($N249=Listas!$A$3,$N249=Listas!$A$4,$N249=Listas!$A$5,$N249=Listas!$A$6),"",L249*(1-AV249))</f>
        <v>0</v>
      </c>
      <c r="AY249" s="31"/>
      <c r="AZ249" s="32"/>
      <c r="BA249" s="30">
        <f>+IF(OR($N249=Listas!$A$3,$N249=Listas!$A$4,$N249=Listas!$A$5,$N249=Listas!$A$6),"",IF(AV249=0,AW249,(-PV(AY249,AZ249,,AW249,0))))</f>
        <v>0</v>
      </c>
      <c r="BB249" s="30">
        <f>+IF(OR($N249=Listas!$A$3,$N249=Listas!$A$4,$N249=Listas!$A$5,$N249=Listas!$A$6),"",IF(AV249=0,AX249,(-PV(AY249,AZ249,,AX249,0))))</f>
        <v>0</v>
      </c>
      <c r="BC249" s="33">
        <f>++IF(OR($N249=Listas!$A$3,$N249=Listas!$A$4,$N249=Listas!$A$5,$N249=Listas!$A$6),"",K249-BA249)</f>
        <v>0</v>
      </c>
      <c r="BD249" s="33">
        <f>++IF(OR($N249=Listas!$A$3,$N249=Listas!$A$4,$N249=Listas!$A$5,$N249=Listas!$A$6),"",L249-BB249)</f>
        <v>0</v>
      </c>
    </row>
    <row r="250" spans="1:56" x14ac:dyDescent="0.25">
      <c r="A250" s="13"/>
      <c r="B250" s="14"/>
      <c r="C250" s="15"/>
      <c r="D250" s="16"/>
      <c r="E250" s="16"/>
      <c r="F250" s="17"/>
      <c r="G250" s="17"/>
      <c r="H250" s="65">
        <f t="shared" si="41"/>
        <v>0</v>
      </c>
      <c r="I250" s="17"/>
      <c r="J250" s="17"/>
      <c r="K250" s="42">
        <f t="shared" si="42"/>
        <v>0</v>
      </c>
      <c r="L250" s="42">
        <f t="shared" si="42"/>
        <v>0</v>
      </c>
      <c r="M250" s="42">
        <f t="shared" si="43"/>
        <v>0</v>
      </c>
      <c r="N250" s="13"/>
      <c r="O250" s="18" t="str">
        <f>+IF(OR($N250=Listas!$A$3,$N250=Listas!$A$4,$N250=Listas!$A$5,$N250=Listas!$A$6),"N/A",IF(AND((DAYS360(C250,$C$3))&gt;90,(DAYS360(C250,$C$3))&lt;360),"SI","NO"))</f>
        <v>NO</v>
      </c>
      <c r="P250" s="19">
        <f t="shared" si="36"/>
        <v>0</v>
      </c>
      <c r="Q250" s="18" t="str">
        <f>+IF(OR($N250=Listas!$A$3,$N250=Listas!$A$4,$N250=Listas!$A$5,$N250=Listas!$A$6),"N/A",IF(AND((DAYS360(C250,$C$3))&gt;=360,(DAYS360(C250,$C$3))&lt;=1800),"SI","NO"))</f>
        <v>NO</v>
      </c>
      <c r="R250" s="19">
        <f t="shared" si="37"/>
        <v>0</v>
      </c>
      <c r="S250" s="18" t="str">
        <f>+IF(OR($N250=Listas!$A$3,$N250=Listas!$A$4,$N250=Listas!$A$5,$N250=Listas!$A$6),"N/A",IF(AND((DAYS360(C250,$C$3))&gt;1800,(DAYS360(C250,$C$3))&lt;=3600),"SI","NO"))</f>
        <v>NO</v>
      </c>
      <c r="T250" s="19">
        <f t="shared" si="38"/>
        <v>0</v>
      </c>
      <c r="U250" s="18" t="str">
        <f>+IF(OR($N250=Listas!$A$3,$N250=Listas!$A$4,$N250=Listas!$A$5,$N250=Listas!$A$6),"N/A",IF((DAYS360(C250,$C$3))&gt;3600,"SI","NO"))</f>
        <v>SI</v>
      </c>
      <c r="V250" s="20">
        <f t="shared" si="39"/>
        <v>0.21132439384930549</v>
      </c>
      <c r="W250" s="21">
        <f>+IF(OR($N250=Listas!$A$3,$N250=Listas!$A$4,$N250=Listas!$A$5,$N250=Listas!$A$6),"",P250+R250+T250+V250)</f>
        <v>0.21132439384930549</v>
      </c>
      <c r="X250" s="22"/>
      <c r="Y250" s="19">
        <f t="shared" si="40"/>
        <v>0</v>
      </c>
      <c r="Z250" s="21">
        <f>+IF(OR($N250=Listas!$A$3,$N250=Listas!$A$4,$N250=Listas!$A$5,$N250=Listas!$A$6),"",Y250)</f>
        <v>0</v>
      </c>
      <c r="AA250" s="22"/>
      <c r="AB250" s="23">
        <f>+IF(OR($N250=Listas!$A$3,$N250=Listas!$A$4,$N250=Listas!$A$5,$N250=Listas!$A$6),"",IF(AND(DAYS360(C250,$C$3)&lt;=90,AA250="NO"),0,IF(AND(DAYS360(C250,$C$3)&gt;90,AA250="NO"),$AB$7,0)))</f>
        <v>0</v>
      </c>
      <c r="AC250" s="17"/>
      <c r="AD250" s="22"/>
      <c r="AE250" s="23">
        <f>+IF(OR($N250=Listas!$A$3,$N250=Listas!$A$4,$N250=Listas!$A$5,$N250=Listas!$A$6),"",IF(AND(DAYS360(C250,$C$3)&lt;=90,AD250="SI"),0,IF(AND(DAYS360(C250,$C$3)&gt;90,AD250="SI"),$AE$7,0)))</f>
        <v>0</v>
      </c>
      <c r="AF250" s="17"/>
      <c r="AG250" s="24" t="str">
        <f t="shared" si="44"/>
        <v/>
      </c>
      <c r="AH250" s="22"/>
      <c r="AI250" s="23">
        <f>+IF(OR($N250=Listas!$A$3,$N250=Listas!$A$4,$N250=Listas!$A$5,$N250=Listas!$A$6),"",IF(AND(DAYS360(C250,$C$3)&lt;=90,AH250="SI"),0,IF(AND(DAYS360(C250,$C$3)&gt;90,AH250="SI"),$AI$7,0)))</f>
        <v>0</v>
      </c>
      <c r="AJ250" s="25">
        <f>+IF(OR($N250=Listas!$A$3,$N250=Listas!$A$4,$N250=Listas!$A$5,$N250=Listas!$A$6),"",AB250+AE250+AI250)</f>
        <v>0</v>
      </c>
      <c r="AK250" s="26" t="str">
        <f t="shared" si="45"/>
        <v/>
      </c>
      <c r="AL250" s="27" t="str">
        <f t="shared" si="46"/>
        <v/>
      </c>
      <c r="AM250" s="23">
        <f>+IF(OR($N250=Listas!$A$3,$N250=Listas!$A$4,$N250=Listas!$A$5,$N250=Listas!$A$6),"",IF(AND(DAYS360(C250,$C$3)&lt;=90,AL250="SI"),0,IF(AND(DAYS360(C250,$C$3)&gt;90,AL250="SI"),$AM$7,0)))</f>
        <v>0</v>
      </c>
      <c r="AN250" s="27" t="str">
        <f t="shared" si="47"/>
        <v/>
      </c>
      <c r="AO250" s="23">
        <f>+IF(OR($N250=Listas!$A$3,$N250=Listas!$A$4,$N250=Listas!$A$5,$N250=Listas!$A$6),"",IF(AND(DAYS360(C250,$C$3)&lt;=90,AN250="SI"),0,IF(AND(DAYS360(C250,$C$3)&gt;90,AN250="SI"),$AO$7,0)))</f>
        <v>0</v>
      </c>
      <c r="AP250" s="28">
        <f>+IF(OR($N250=Listas!$A$3,$N250=Listas!$A$4,$N250=Listas!$A$5,$N250=[1]Hoja2!$A$6),"",AM250+AO250)</f>
        <v>0</v>
      </c>
      <c r="AQ250" s="22"/>
      <c r="AR250" s="23">
        <f>+IF(OR($N250=Listas!$A$3,$N250=Listas!$A$4,$N250=Listas!$A$5,$N250=Listas!$A$6),"",IF(AND(DAYS360(C250,$C$3)&lt;=90,AQ250="SI"),0,IF(AND(DAYS360(C250,$C$3)&gt;90,AQ250="SI"),$AR$7,0)))</f>
        <v>0</v>
      </c>
      <c r="AS250" s="22"/>
      <c r="AT250" s="23">
        <f>+IF(OR($N250=Listas!$A$3,$N250=Listas!$A$4,$N250=Listas!$A$5,$N250=Listas!$A$6),"",IF(AND(DAYS360(C250,$C$3)&lt;=90,AS250="SI"),0,IF(AND(DAYS360(C250,$C$3)&gt;90,AS250="SI"),$AT$7,0)))</f>
        <v>0</v>
      </c>
      <c r="AU250" s="21">
        <f>+IF(OR($N250=Listas!$A$3,$N250=Listas!$A$4,$N250=Listas!$A$5,$N250=Listas!$A$6),"",AR250+AT250)</f>
        <v>0</v>
      </c>
      <c r="AV250" s="29">
        <f>+IF(OR($N250=Listas!$A$3,$N250=Listas!$A$4,$N250=Listas!$A$5,$N250=Listas!$A$6),"",W250+Z250+AJ250+AP250+AU250)</f>
        <v>0.21132439384930549</v>
      </c>
      <c r="AW250" s="30">
        <f>+IF(OR($N250=Listas!$A$3,$N250=Listas!$A$4,$N250=Listas!$A$5,$N250=Listas!$A$6),"",K250*(1-AV250))</f>
        <v>0</v>
      </c>
      <c r="AX250" s="30">
        <f>+IF(OR($N250=Listas!$A$3,$N250=Listas!$A$4,$N250=Listas!$A$5,$N250=Listas!$A$6),"",L250*(1-AV250))</f>
        <v>0</v>
      </c>
      <c r="AY250" s="31"/>
      <c r="AZ250" s="32"/>
      <c r="BA250" s="30">
        <f>+IF(OR($N250=Listas!$A$3,$N250=Listas!$A$4,$N250=Listas!$A$5,$N250=Listas!$A$6),"",IF(AV250=0,AW250,(-PV(AY250,AZ250,,AW250,0))))</f>
        <v>0</v>
      </c>
      <c r="BB250" s="30">
        <f>+IF(OR($N250=Listas!$A$3,$N250=Listas!$A$4,$N250=Listas!$A$5,$N250=Listas!$A$6),"",IF(AV250=0,AX250,(-PV(AY250,AZ250,,AX250,0))))</f>
        <v>0</v>
      </c>
      <c r="BC250" s="33">
        <f>++IF(OR($N250=Listas!$A$3,$N250=Listas!$A$4,$N250=Listas!$A$5,$N250=Listas!$A$6),"",K250-BA250)</f>
        <v>0</v>
      </c>
      <c r="BD250" s="33">
        <f>++IF(OR($N250=Listas!$A$3,$N250=Listas!$A$4,$N250=Listas!$A$5,$N250=Listas!$A$6),"",L250-BB250)</f>
        <v>0</v>
      </c>
    </row>
    <row r="251" spans="1:56" x14ac:dyDescent="0.25">
      <c r="A251" s="13"/>
      <c r="B251" s="14"/>
      <c r="C251" s="15"/>
      <c r="D251" s="16"/>
      <c r="E251" s="16"/>
      <c r="F251" s="17"/>
      <c r="G251" s="17"/>
      <c r="H251" s="65">
        <f t="shared" si="41"/>
        <v>0</v>
      </c>
      <c r="I251" s="17"/>
      <c r="J251" s="17"/>
      <c r="K251" s="42">
        <f t="shared" si="42"/>
        <v>0</v>
      </c>
      <c r="L251" s="42">
        <f t="shared" si="42"/>
        <v>0</v>
      </c>
      <c r="M251" s="42">
        <f t="shared" si="43"/>
        <v>0</v>
      </c>
      <c r="N251" s="13"/>
      <c r="O251" s="18" t="str">
        <f>+IF(OR($N251=Listas!$A$3,$N251=Listas!$A$4,$N251=Listas!$A$5,$N251=Listas!$A$6),"N/A",IF(AND((DAYS360(C251,$C$3))&gt;90,(DAYS360(C251,$C$3))&lt;360),"SI","NO"))</f>
        <v>NO</v>
      </c>
      <c r="P251" s="19">
        <f t="shared" si="36"/>
        <v>0</v>
      </c>
      <c r="Q251" s="18" t="str">
        <f>+IF(OR($N251=Listas!$A$3,$N251=Listas!$A$4,$N251=Listas!$A$5,$N251=Listas!$A$6),"N/A",IF(AND((DAYS360(C251,$C$3))&gt;=360,(DAYS360(C251,$C$3))&lt;=1800),"SI","NO"))</f>
        <v>NO</v>
      </c>
      <c r="R251" s="19">
        <f t="shared" si="37"/>
        <v>0</v>
      </c>
      <c r="S251" s="18" t="str">
        <f>+IF(OR($N251=Listas!$A$3,$N251=Listas!$A$4,$N251=Listas!$A$5,$N251=Listas!$A$6),"N/A",IF(AND((DAYS360(C251,$C$3))&gt;1800,(DAYS360(C251,$C$3))&lt;=3600),"SI","NO"))</f>
        <v>NO</v>
      </c>
      <c r="T251" s="19">
        <f t="shared" si="38"/>
        <v>0</v>
      </c>
      <c r="U251" s="18" t="str">
        <f>+IF(OR($N251=Listas!$A$3,$N251=Listas!$A$4,$N251=Listas!$A$5,$N251=Listas!$A$6),"N/A",IF((DAYS360(C251,$C$3))&gt;3600,"SI","NO"))</f>
        <v>SI</v>
      </c>
      <c r="V251" s="20">
        <f t="shared" si="39"/>
        <v>0.21132439384930549</v>
      </c>
      <c r="W251" s="21">
        <f>+IF(OR($N251=Listas!$A$3,$N251=Listas!$A$4,$N251=Listas!$A$5,$N251=Listas!$A$6),"",P251+R251+T251+V251)</f>
        <v>0.21132439384930549</v>
      </c>
      <c r="X251" s="22"/>
      <c r="Y251" s="19">
        <f t="shared" si="40"/>
        <v>0</v>
      </c>
      <c r="Z251" s="21">
        <f>+IF(OR($N251=Listas!$A$3,$N251=Listas!$A$4,$N251=Listas!$A$5,$N251=Listas!$A$6),"",Y251)</f>
        <v>0</v>
      </c>
      <c r="AA251" s="22"/>
      <c r="AB251" s="23">
        <f>+IF(OR($N251=Listas!$A$3,$N251=Listas!$A$4,$N251=Listas!$A$5,$N251=Listas!$A$6),"",IF(AND(DAYS360(C251,$C$3)&lt;=90,AA251="NO"),0,IF(AND(DAYS360(C251,$C$3)&gt;90,AA251="NO"),$AB$7,0)))</f>
        <v>0</v>
      </c>
      <c r="AC251" s="17"/>
      <c r="AD251" s="22"/>
      <c r="AE251" s="23">
        <f>+IF(OR($N251=Listas!$A$3,$N251=Listas!$A$4,$N251=Listas!$A$5,$N251=Listas!$A$6),"",IF(AND(DAYS360(C251,$C$3)&lt;=90,AD251="SI"),0,IF(AND(DAYS360(C251,$C$3)&gt;90,AD251="SI"),$AE$7,0)))</f>
        <v>0</v>
      </c>
      <c r="AF251" s="17"/>
      <c r="AG251" s="24" t="str">
        <f t="shared" si="44"/>
        <v/>
      </c>
      <c r="AH251" s="22"/>
      <c r="AI251" s="23">
        <f>+IF(OR($N251=Listas!$A$3,$N251=Listas!$A$4,$N251=Listas!$A$5,$N251=Listas!$A$6),"",IF(AND(DAYS360(C251,$C$3)&lt;=90,AH251="SI"),0,IF(AND(DAYS360(C251,$C$3)&gt;90,AH251="SI"),$AI$7,0)))</f>
        <v>0</v>
      </c>
      <c r="AJ251" s="25">
        <f>+IF(OR($N251=Listas!$A$3,$N251=Listas!$A$4,$N251=Listas!$A$5,$N251=Listas!$A$6),"",AB251+AE251+AI251)</f>
        <v>0</v>
      </c>
      <c r="AK251" s="26" t="str">
        <f t="shared" si="45"/>
        <v/>
      </c>
      <c r="AL251" s="27" t="str">
        <f t="shared" si="46"/>
        <v/>
      </c>
      <c r="AM251" s="23">
        <f>+IF(OR($N251=Listas!$A$3,$N251=Listas!$A$4,$N251=Listas!$A$5,$N251=Listas!$A$6),"",IF(AND(DAYS360(C251,$C$3)&lt;=90,AL251="SI"),0,IF(AND(DAYS360(C251,$C$3)&gt;90,AL251="SI"),$AM$7,0)))</f>
        <v>0</v>
      </c>
      <c r="AN251" s="27" t="str">
        <f t="shared" si="47"/>
        <v/>
      </c>
      <c r="AO251" s="23">
        <f>+IF(OR($N251=Listas!$A$3,$N251=Listas!$A$4,$N251=Listas!$A$5,$N251=Listas!$A$6),"",IF(AND(DAYS360(C251,$C$3)&lt;=90,AN251="SI"),0,IF(AND(DAYS360(C251,$C$3)&gt;90,AN251="SI"),$AO$7,0)))</f>
        <v>0</v>
      </c>
      <c r="AP251" s="28">
        <f>+IF(OR($N251=Listas!$A$3,$N251=Listas!$A$4,$N251=Listas!$A$5,$N251=[1]Hoja2!$A$6),"",AM251+AO251)</f>
        <v>0</v>
      </c>
      <c r="AQ251" s="22"/>
      <c r="AR251" s="23">
        <f>+IF(OR($N251=Listas!$A$3,$N251=Listas!$A$4,$N251=Listas!$A$5,$N251=Listas!$A$6),"",IF(AND(DAYS360(C251,$C$3)&lt;=90,AQ251="SI"),0,IF(AND(DAYS360(C251,$C$3)&gt;90,AQ251="SI"),$AR$7,0)))</f>
        <v>0</v>
      </c>
      <c r="AS251" s="22"/>
      <c r="AT251" s="23">
        <f>+IF(OR($N251=Listas!$A$3,$N251=Listas!$A$4,$N251=Listas!$A$5,$N251=Listas!$A$6),"",IF(AND(DAYS360(C251,$C$3)&lt;=90,AS251="SI"),0,IF(AND(DAYS360(C251,$C$3)&gt;90,AS251="SI"),$AT$7,0)))</f>
        <v>0</v>
      </c>
      <c r="AU251" s="21">
        <f>+IF(OR($N251=Listas!$A$3,$N251=Listas!$A$4,$N251=Listas!$A$5,$N251=Listas!$A$6),"",AR251+AT251)</f>
        <v>0</v>
      </c>
      <c r="AV251" s="29">
        <f>+IF(OR($N251=Listas!$A$3,$N251=Listas!$A$4,$N251=Listas!$A$5,$N251=Listas!$A$6),"",W251+Z251+AJ251+AP251+AU251)</f>
        <v>0.21132439384930549</v>
      </c>
      <c r="AW251" s="30">
        <f>+IF(OR($N251=Listas!$A$3,$N251=Listas!$A$4,$N251=Listas!$A$5,$N251=Listas!$A$6),"",K251*(1-AV251))</f>
        <v>0</v>
      </c>
      <c r="AX251" s="30">
        <f>+IF(OR($N251=Listas!$A$3,$N251=Listas!$A$4,$N251=Listas!$A$5,$N251=Listas!$A$6),"",L251*(1-AV251))</f>
        <v>0</v>
      </c>
      <c r="AY251" s="31"/>
      <c r="AZ251" s="32"/>
      <c r="BA251" s="30">
        <f>+IF(OR($N251=Listas!$A$3,$N251=Listas!$A$4,$N251=Listas!$A$5,$N251=Listas!$A$6),"",IF(AV251=0,AW251,(-PV(AY251,AZ251,,AW251,0))))</f>
        <v>0</v>
      </c>
      <c r="BB251" s="30">
        <f>+IF(OR($N251=Listas!$A$3,$N251=Listas!$A$4,$N251=Listas!$A$5,$N251=Listas!$A$6),"",IF(AV251=0,AX251,(-PV(AY251,AZ251,,AX251,0))))</f>
        <v>0</v>
      </c>
      <c r="BC251" s="33">
        <f>++IF(OR($N251=Listas!$A$3,$N251=Listas!$A$4,$N251=Listas!$A$5,$N251=Listas!$A$6),"",K251-BA251)</f>
        <v>0</v>
      </c>
      <c r="BD251" s="33">
        <f>++IF(OR($N251=Listas!$A$3,$N251=Listas!$A$4,$N251=Listas!$A$5,$N251=Listas!$A$6),"",L251-BB251)</f>
        <v>0</v>
      </c>
    </row>
    <row r="252" spans="1:56" x14ac:dyDescent="0.25">
      <c r="A252" s="13"/>
      <c r="B252" s="14"/>
      <c r="C252" s="15"/>
      <c r="D252" s="16"/>
      <c r="E252" s="16"/>
      <c r="F252" s="17"/>
      <c r="G252" s="17"/>
      <c r="H252" s="65">
        <f t="shared" si="41"/>
        <v>0</v>
      </c>
      <c r="I252" s="17"/>
      <c r="J252" s="17"/>
      <c r="K252" s="42">
        <f t="shared" si="42"/>
        <v>0</v>
      </c>
      <c r="L252" s="42">
        <f t="shared" si="42"/>
        <v>0</v>
      </c>
      <c r="M252" s="42">
        <f t="shared" si="43"/>
        <v>0</v>
      </c>
      <c r="N252" s="13"/>
      <c r="O252" s="18" t="str">
        <f>+IF(OR($N252=Listas!$A$3,$N252=Listas!$A$4,$N252=Listas!$A$5,$N252=Listas!$A$6),"N/A",IF(AND((DAYS360(C252,$C$3))&gt;90,(DAYS360(C252,$C$3))&lt;360),"SI","NO"))</f>
        <v>NO</v>
      </c>
      <c r="P252" s="19">
        <f t="shared" si="36"/>
        <v>0</v>
      </c>
      <c r="Q252" s="18" t="str">
        <f>+IF(OR($N252=Listas!$A$3,$N252=Listas!$A$4,$N252=Listas!$A$5,$N252=Listas!$A$6),"N/A",IF(AND((DAYS360(C252,$C$3))&gt;=360,(DAYS360(C252,$C$3))&lt;=1800),"SI","NO"))</f>
        <v>NO</v>
      </c>
      <c r="R252" s="19">
        <f t="shared" si="37"/>
        <v>0</v>
      </c>
      <c r="S252" s="18" t="str">
        <f>+IF(OR($N252=Listas!$A$3,$N252=Listas!$A$4,$N252=Listas!$A$5,$N252=Listas!$A$6),"N/A",IF(AND((DAYS360(C252,$C$3))&gt;1800,(DAYS360(C252,$C$3))&lt;=3600),"SI","NO"))</f>
        <v>NO</v>
      </c>
      <c r="T252" s="19">
        <f t="shared" si="38"/>
        <v>0</v>
      </c>
      <c r="U252" s="18" t="str">
        <f>+IF(OR($N252=Listas!$A$3,$N252=Listas!$A$4,$N252=Listas!$A$5,$N252=Listas!$A$6),"N/A",IF((DAYS360(C252,$C$3))&gt;3600,"SI","NO"))</f>
        <v>SI</v>
      </c>
      <c r="V252" s="20">
        <f t="shared" si="39"/>
        <v>0.21132439384930549</v>
      </c>
      <c r="W252" s="21">
        <f>+IF(OR($N252=Listas!$A$3,$N252=Listas!$A$4,$N252=Listas!$A$5,$N252=Listas!$A$6),"",P252+R252+T252+V252)</f>
        <v>0.21132439384930549</v>
      </c>
      <c r="X252" s="22"/>
      <c r="Y252" s="19">
        <f t="shared" si="40"/>
        <v>0</v>
      </c>
      <c r="Z252" s="21">
        <f>+IF(OR($N252=Listas!$A$3,$N252=Listas!$A$4,$N252=Listas!$A$5,$N252=Listas!$A$6),"",Y252)</f>
        <v>0</v>
      </c>
      <c r="AA252" s="22"/>
      <c r="AB252" s="23">
        <f>+IF(OR($N252=Listas!$A$3,$N252=Listas!$A$4,$N252=Listas!$A$5,$N252=Listas!$A$6),"",IF(AND(DAYS360(C252,$C$3)&lt;=90,AA252="NO"),0,IF(AND(DAYS360(C252,$C$3)&gt;90,AA252="NO"),$AB$7,0)))</f>
        <v>0</v>
      </c>
      <c r="AC252" s="17"/>
      <c r="AD252" s="22"/>
      <c r="AE252" s="23">
        <f>+IF(OR($N252=Listas!$A$3,$N252=Listas!$A$4,$N252=Listas!$A$5,$N252=Listas!$A$6),"",IF(AND(DAYS360(C252,$C$3)&lt;=90,AD252="SI"),0,IF(AND(DAYS360(C252,$C$3)&gt;90,AD252="SI"),$AE$7,0)))</f>
        <v>0</v>
      </c>
      <c r="AF252" s="17"/>
      <c r="AG252" s="24" t="str">
        <f t="shared" si="44"/>
        <v/>
      </c>
      <c r="AH252" s="22"/>
      <c r="AI252" s="23">
        <f>+IF(OR($N252=Listas!$A$3,$N252=Listas!$A$4,$N252=Listas!$A$5,$N252=Listas!$A$6),"",IF(AND(DAYS360(C252,$C$3)&lt;=90,AH252="SI"),0,IF(AND(DAYS360(C252,$C$3)&gt;90,AH252="SI"),$AI$7,0)))</f>
        <v>0</v>
      </c>
      <c r="AJ252" s="25">
        <f>+IF(OR($N252=Listas!$A$3,$N252=Listas!$A$4,$N252=Listas!$A$5,$N252=Listas!$A$6),"",AB252+AE252+AI252)</f>
        <v>0</v>
      </c>
      <c r="AK252" s="26" t="str">
        <f t="shared" si="45"/>
        <v/>
      </c>
      <c r="AL252" s="27" t="str">
        <f t="shared" si="46"/>
        <v/>
      </c>
      <c r="AM252" s="23">
        <f>+IF(OR($N252=Listas!$A$3,$N252=Listas!$A$4,$N252=Listas!$A$5,$N252=Listas!$A$6),"",IF(AND(DAYS360(C252,$C$3)&lt;=90,AL252="SI"),0,IF(AND(DAYS360(C252,$C$3)&gt;90,AL252="SI"),$AM$7,0)))</f>
        <v>0</v>
      </c>
      <c r="AN252" s="27" t="str">
        <f t="shared" si="47"/>
        <v/>
      </c>
      <c r="AO252" s="23">
        <f>+IF(OR($N252=Listas!$A$3,$N252=Listas!$A$4,$N252=Listas!$A$5,$N252=Listas!$A$6),"",IF(AND(DAYS360(C252,$C$3)&lt;=90,AN252="SI"),0,IF(AND(DAYS360(C252,$C$3)&gt;90,AN252="SI"),$AO$7,0)))</f>
        <v>0</v>
      </c>
      <c r="AP252" s="28">
        <f>+IF(OR($N252=Listas!$A$3,$N252=Listas!$A$4,$N252=Listas!$A$5,$N252=[1]Hoja2!$A$6),"",AM252+AO252)</f>
        <v>0</v>
      </c>
      <c r="AQ252" s="22"/>
      <c r="AR252" s="23">
        <f>+IF(OR($N252=Listas!$A$3,$N252=Listas!$A$4,$N252=Listas!$A$5,$N252=Listas!$A$6),"",IF(AND(DAYS360(C252,$C$3)&lt;=90,AQ252="SI"),0,IF(AND(DAYS360(C252,$C$3)&gt;90,AQ252="SI"),$AR$7,0)))</f>
        <v>0</v>
      </c>
      <c r="AS252" s="22"/>
      <c r="AT252" s="23">
        <f>+IF(OR($N252=Listas!$A$3,$N252=Listas!$A$4,$N252=Listas!$A$5,$N252=Listas!$A$6),"",IF(AND(DAYS360(C252,$C$3)&lt;=90,AS252="SI"),0,IF(AND(DAYS360(C252,$C$3)&gt;90,AS252="SI"),$AT$7,0)))</f>
        <v>0</v>
      </c>
      <c r="AU252" s="21">
        <f>+IF(OR($N252=Listas!$A$3,$N252=Listas!$A$4,$N252=Listas!$A$5,$N252=Listas!$A$6),"",AR252+AT252)</f>
        <v>0</v>
      </c>
      <c r="AV252" s="29">
        <f>+IF(OR($N252=Listas!$A$3,$N252=Listas!$A$4,$N252=Listas!$A$5,$N252=Listas!$A$6),"",W252+Z252+AJ252+AP252+AU252)</f>
        <v>0.21132439384930549</v>
      </c>
      <c r="AW252" s="30">
        <f>+IF(OR($N252=Listas!$A$3,$N252=Listas!$A$4,$N252=Listas!$A$5,$N252=Listas!$A$6),"",K252*(1-AV252))</f>
        <v>0</v>
      </c>
      <c r="AX252" s="30">
        <f>+IF(OR($N252=Listas!$A$3,$N252=Listas!$A$4,$N252=Listas!$A$5,$N252=Listas!$A$6),"",L252*(1-AV252))</f>
        <v>0</v>
      </c>
      <c r="AY252" s="31"/>
      <c r="AZ252" s="32"/>
      <c r="BA252" s="30">
        <f>+IF(OR($N252=Listas!$A$3,$N252=Listas!$A$4,$N252=Listas!$A$5,$N252=Listas!$A$6),"",IF(AV252=0,AW252,(-PV(AY252,AZ252,,AW252,0))))</f>
        <v>0</v>
      </c>
      <c r="BB252" s="30">
        <f>+IF(OR($N252=Listas!$A$3,$N252=Listas!$A$4,$N252=Listas!$A$5,$N252=Listas!$A$6),"",IF(AV252=0,AX252,(-PV(AY252,AZ252,,AX252,0))))</f>
        <v>0</v>
      </c>
      <c r="BC252" s="33">
        <f>++IF(OR($N252=Listas!$A$3,$N252=Listas!$A$4,$N252=Listas!$A$5,$N252=Listas!$A$6),"",K252-BA252)</f>
        <v>0</v>
      </c>
      <c r="BD252" s="33">
        <f>++IF(OR($N252=Listas!$A$3,$N252=Listas!$A$4,$N252=Listas!$A$5,$N252=Listas!$A$6),"",L252-BB252)</f>
        <v>0</v>
      </c>
    </row>
    <row r="253" spans="1:56" x14ac:dyDescent="0.25">
      <c r="A253" s="13"/>
      <c r="B253" s="14"/>
      <c r="C253" s="15"/>
      <c r="D253" s="16"/>
      <c r="E253" s="16"/>
      <c r="F253" s="17"/>
      <c r="G253" s="17"/>
      <c r="H253" s="65">
        <f t="shared" si="41"/>
        <v>0</v>
      </c>
      <c r="I253" s="17"/>
      <c r="J253" s="17"/>
      <c r="K253" s="42">
        <f t="shared" si="42"/>
        <v>0</v>
      </c>
      <c r="L253" s="42">
        <f t="shared" si="42"/>
        <v>0</v>
      </c>
      <c r="M253" s="42">
        <f t="shared" si="43"/>
        <v>0</v>
      </c>
      <c r="N253" s="13"/>
      <c r="O253" s="18" t="str">
        <f>+IF(OR($N253=Listas!$A$3,$N253=Listas!$A$4,$N253=Listas!$A$5,$N253=Listas!$A$6),"N/A",IF(AND((DAYS360(C253,$C$3))&gt;90,(DAYS360(C253,$C$3))&lt;360),"SI","NO"))</f>
        <v>NO</v>
      </c>
      <c r="P253" s="19">
        <f t="shared" si="36"/>
        <v>0</v>
      </c>
      <c r="Q253" s="18" t="str">
        <f>+IF(OR($N253=Listas!$A$3,$N253=Listas!$A$4,$N253=Listas!$A$5,$N253=Listas!$A$6),"N/A",IF(AND((DAYS360(C253,$C$3))&gt;=360,(DAYS360(C253,$C$3))&lt;=1800),"SI","NO"))</f>
        <v>NO</v>
      </c>
      <c r="R253" s="19">
        <f t="shared" si="37"/>
        <v>0</v>
      </c>
      <c r="S253" s="18" t="str">
        <f>+IF(OR($N253=Listas!$A$3,$N253=Listas!$A$4,$N253=Listas!$A$5,$N253=Listas!$A$6),"N/A",IF(AND((DAYS360(C253,$C$3))&gt;1800,(DAYS360(C253,$C$3))&lt;=3600),"SI","NO"))</f>
        <v>NO</v>
      </c>
      <c r="T253" s="19">
        <f t="shared" si="38"/>
        <v>0</v>
      </c>
      <c r="U253" s="18" t="str">
        <f>+IF(OR($N253=Listas!$A$3,$N253=Listas!$A$4,$N253=Listas!$A$5,$N253=Listas!$A$6),"N/A",IF((DAYS360(C253,$C$3))&gt;3600,"SI","NO"))</f>
        <v>SI</v>
      </c>
      <c r="V253" s="20">
        <f t="shared" si="39"/>
        <v>0.21132439384930549</v>
      </c>
      <c r="W253" s="21">
        <f>+IF(OR($N253=Listas!$A$3,$N253=Listas!$A$4,$N253=Listas!$A$5,$N253=Listas!$A$6),"",P253+R253+T253+V253)</f>
        <v>0.21132439384930549</v>
      </c>
      <c r="X253" s="22"/>
      <c r="Y253" s="19">
        <f t="shared" si="40"/>
        <v>0</v>
      </c>
      <c r="Z253" s="21">
        <f>+IF(OR($N253=Listas!$A$3,$N253=Listas!$A$4,$N253=Listas!$A$5,$N253=Listas!$A$6),"",Y253)</f>
        <v>0</v>
      </c>
      <c r="AA253" s="22"/>
      <c r="AB253" s="23">
        <f>+IF(OR($N253=Listas!$A$3,$N253=Listas!$A$4,$N253=Listas!$A$5,$N253=Listas!$A$6),"",IF(AND(DAYS360(C253,$C$3)&lt;=90,AA253="NO"),0,IF(AND(DAYS360(C253,$C$3)&gt;90,AA253="NO"),$AB$7,0)))</f>
        <v>0</v>
      </c>
      <c r="AC253" s="17"/>
      <c r="AD253" s="22"/>
      <c r="AE253" s="23">
        <f>+IF(OR($N253=Listas!$A$3,$N253=Listas!$A$4,$N253=Listas!$A$5,$N253=Listas!$A$6),"",IF(AND(DAYS360(C253,$C$3)&lt;=90,AD253="SI"),0,IF(AND(DAYS360(C253,$C$3)&gt;90,AD253="SI"),$AE$7,0)))</f>
        <v>0</v>
      </c>
      <c r="AF253" s="17"/>
      <c r="AG253" s="24" t="str">
        <f t="shared" si="44"/>
        <v/>
      </c>
      <c r="AH253" s="22"/>
      <c r="AI253" s="23">
        <f>+IF(OR($N253=Listas!$A$3,$N253=Listas!$A$4,$N253=Listas!$A$5,$N253=Listas!$A$6),"",IF(AND(DAYS360(C253,$C$3)&lt;=90,AH253="SI"),0,IF(AND(DAYS360(C253,$C$3)&gt;90,AH253="SI"),$AI$7,0)))</f>
        <v>0</v>
      </c>
      <c r="AJ253" s="25">
        <f>+IF(OR($N253=Listas!$A$3,$N253=Listas!$A$4,$N253=Listas!$A$5,$N253=Listas!$A$6),"",AB253+AE253+AI253)</f>
        <v>0</v>
      </c>
      <c r="AK253" s="26" t="str">
        <f t="shared" si="45"/>
        <v/>
      </c>
      <c r="AL253" s="27" t="str">
        <f t="shared" si="46"/>
        <v/>
      </c>
      <c r="AM253" s="23">
        <f>+IF(OR($N253=Listas!$A$3,$N253=Listas!$A$4,$N253=Listas!$A$5,$N253=Listas!$A$6),"",IF(AND(DAYS360(C253,$C$3)&lt;=90,AL253="SI"),0,IF(AND(DAYS360(C253,$C$3)&gt;90,AL253="SI"),$AM$7,0)))</f>
        <v>0</v>
      </c>
      <c r="AN253" s="27" t="str">
        <f t="shared" si="47"/>
        <v/>
      </c>
      <c r="AO253" s="23">
        <f>+IF(OR($N253=Listas!$A$3,$N253=Listas!$A$4,$N253=Listas!$A$5,$N253=Listas!$A$6),"",IF(AND(DAYS360(C253,$C$3)&lt;=90,AN253="SI"),0,IF(AND(DAYS360(C253,$C$3)&gt;90,AN253="SI"),$AO$7,0)))</f>
        <v>0</v>
      </c>
      <c r="AP253" s="28">
        <f>+IF(OR($N253=Listas!$A$3,$N253=Listas!$A$4,$N253=Listas!$A$5,$N253=[1]Hoja2!$A$6),"",AM253+AO253)</f>
        <v>0</v>
      </c>
      <c r="AQ253" s="22"/>
      <c r="AR253" s="23">
        <f>+IF(OR($N253=Listas!$A$3,$N253=Listas!$A$4,$N253=Listas!$A$5,$N253=Listas!$A$6),"",IF(AND(DAYS360(C253,$C$3)&lt;=90,AQ253="SI"),0,IF(AND(DAYS360(C253,$C$3)&gt;90,AQ253="SI"),$AR$7,0)))</f>
        <v>0</v>
      </c>
      <c r="AS253" s="22"/>
      <c r="AT253" s="23">
        <f>+IF(OR($N253=Listas!$A$3,$N253=Listas!$A$4,$N253=Listas!$A$5,$N253=Listas!$A$6),"",IF(AND(DAYS360(C253,$C$3)&lt;=90,AS253="SI"),0,IF(AND(DAYS360(C253,$C$3)&gt;90,AS253="SI"),$AT$7,0)))</f>
        <v>0</v>
      </c>
      <c r="AU253" s="21">
        <f>+IF(OR($N253=Listas!$A$3,$N253=Listas!$A$4,$N253=Listas!$A$5,$N253=Listas!$A$6),"",AR253+AT253)</f>
        <v>0</v>
      </c>
      <c r="AV253" s="29">
        <f>+IF(OR($N253=Listas!$A$3,$N253=Listas!$A$4,$N253=Listas!$A$5,$N253=Listas!$A$6),"",W253+Z253+AJ253+AP253+AU253)</f>
        <v>0.21132439384930549</v>
      </c>
      <c r="AW253" s="30">
        <f>+IF(OR($N253=Listas!$A$3,$N253=Listas!$A$4,$N253=Listas!$A$5,$N253=Listas!$A$6),"",K253*(1-AV253))</f>
        <v>0</v>
      </c>
      <c r="AX253" s="30">
        <f>+IF(OR($N253=Listas!$A$3,$N253=Listas!$A$4,$N253=Listas!$A$5,$N253=Listas!$A$6),"",L253*(1-AV253))</f>
        <v>0</v>
      </c>
      <c r="AY253" s="31"/>
      <c r="AZ253" s="32"/>
      <c r="BA253" s="30">
        <f>+IF(OR($N253=Listas!$A$3,$N253=Listas!$A$4,$N253=Listas!$A$5,$N253=Listas!$A$6),"",IF(AV253=0,AW253,(-PV(AY253,AZ253,,AW253,0))))</f>
        <v>0</v>
      </c>
      <c r="BB253" s="30">
        <f>+IF(OR($N253=Listas!$A$3,$N253=Listas!$A$4,$N253=Listas!$A$5,$N253=Listas!$A$6),"",IF(AV253=0,AX253,(-PV(AY253,AZ253,,AX253,0))))</f>
        <v>0</v>
      </c>
      <c r="BC253" s="33">
        <f>++IF(OR($N253=Listas!$A$3,$N253=Listas!$A$4,$N253=Listas!$A$5,$N253=Listas!$A$6),"",K253-BA253)</f>
        <v>0</v>
      </c>
      <c r="BD253" s="33">
        <f>++IF(OR($N253=Listas!$A$3,$N253=Listas!$A$4,$N253=Listas!$A$5,$N253=Listas!$A$6),"",L253-BB253)</f>
        <v>0</v>
      </c>
    </row>
    <row r="254" spans="1:56" x14ac:dyDescent="0.25">
      <c r="A254" s="13"/>
      <c r="B254" s="14"/>
      <c r="C254" s="15"/>
      <c r="D254" s="16"/>
      <c r="E254" s="16"/>
      <c r="F254" s="17"/>
      <c r="G254" s="17"/>
      <c r="H254" s="65">
        <f t="shared" si="41"/>
        <v>0</v>
      </c>
      <c r="I254" s="17"/>
      <c r="J254" s="17"/>
      <c r="K254" s="42">
        <f t="shared" si="42"/>
        <v>0</v>
      </c>
      <c r="L254" s="42">
        <f t="shared" si="42"/>
        <v>0</v>
      </c>
      <c r="M254" s="42">
        <f t="shared" si="43"/>
        <v>0</v>
      </c>
      <c r="N254" s="13"/>
      <c r="O254" s="18" t="str">
        <f>+IF(OR($N254=Listas!$A$3,$N254=Listas!$A$4,$N254=Listas!$A$5,$N254=Listas!$A$6),"N/A",IF(AND((DAYS360(C254,$C$3))&gt;90,(DAYS360(C254,$C$3))&lt;360),"SI","NO"))</f>
        <v>NO</v>
      </c>
      <c r="P254" s="19">
        <f t="shared" si="36"/>
        <v>0</v>
      </c>
      <c r="Q254" s="18" t="str">
        <f>+IF(OR($N254=Listas!$A$3,$N254=Listas!$A$4,$N254=Listas!$A$5,$N254=Listas!$A$6),"N/A",IF(AND((DAYS360(C254,$C$3))&gt;=360,(DAYS360(C254,$C$3))&lt;=1800),"SI","NO"))</f>
        <v>NO</v>
      </c>
      <c r="R254" s="19">
        <f t="shared" si="37"/>
        <v>0</v>
      </c>
      <c r="S254" s="18" t="str">
        <f>+IF(OR($N254=Listas!$A$3,$N254=Listas!$A$4,$N254=Listas!$A$5,$N254=Listas!$A$6),"N/A",IF(AND((DAYS360(C254,$C$3))&gt;1800,(DAYS360(C254,$C$3))&lt;=3600),"SI","NO"))</f>
        <v>NO</v>
      </c>
      <c r="T254" s="19">
        <f t="shared" si="38"/>
        <v>0</v>
      </c>
      <c r="U254" s="18" t="str">
        <f>+IF(OR($N254=Listas!$A$3,$N254=Listas!$A$4,$N254=Listas!$A$5,$N254=Listas!$A$6),"N/A",IF((DAYS360(C254,$C$3))&gt;3600,"SI","NO"))</f>
        <v>SI</v>
      </c>
      <c r="V254" s="20">
        <f t="shared" si="39"/>
        <v>0.21132439384930549</v>
      </c>
      <c r="W254" s="21">
        <f>+IF(OR($N254=Listas!$A$3,$N254=Listas!$A$4,$N254=Listas!$A$5,$N254=Listas!$A$6),"",P254+R254+T254+V254)</f>
        <v>0.21132439384930549</v>
      </c>
      <c r="X254" s="22"/>
      <c r="Y254" s="19">
        <f t="shared" si="40"/>
        <v>0</v>
      </c>
      <c r="Z254" s="21">
        <f>+IF(OR($N254=Listas!$A$3,$N254=Listas!$A$4,$N254=Listas!$A$5,$N254=Listas!$A$6),"",Y254)</f>
        <v>0</v>
      </c>
      <c r="AA254" s="22"/>
      <c r="AB254" s="23">
        <f>+IF(OR($N254=Listas!$A$3,$N254=Listas!$A$4,$N254=Listas!$A$5,$N254=Listas!$A$6),"",IF(AND(DAYS360(C254,$C$3)&lt;=90,AA254="NO"),0,IF(AND(DAYS360(C254,$C$3)&gt;90,AA254="NO"),$AB$7,0)))</f>
        <v>0</v>
      </c>
      <c r="AC254" s="17"/>
      <c r="AD254" s="22"/>
      <c r="AE254" s="23">
        <f>+IF(OR($N254=Listas!$A$3,$N254=Listas!$A$4,$N254=Listas!$A$5,$N254=Listas!$A$6),"",IF(AND(DAYS360(C254,$C$3)&lt;=90,AD254="SI"),0,IF(AND(DAYS360(C254,$C$3)&gt;90,AD254="SI"),$AE$7,0)))</f>
        <v>0</v>
      </c>
      <c r="AF254" s="17"/>
      <c r="AG254" s="24" t="str">
        <f t="shared" si="44"/>
        <v/>
      </c>
      <c r="AH254" s="22"/>
      <c r="AI254" s="23">
        <f>+IF(OR($N254=Listas!$A$3,$N254=Listas!$A$4,$N254=Listas!$A$5,$N254=Listas!$A$6),"",IF(AND(DAYS360(C254,$C$3)&lt;=90,AH254="SI"),0,IF(AND(DAYS360(C254,$C$3)&gt;90,AH254="SI"),$AI$7,0)))</f>
        <v>0</v>
      </c>
      <c r="AJ254" s="25">
        <f>+IF(OR($N254=Listas!$A$3,$N254=Listas!$A$4,$N254=Listas!$A$5,$N254=Listas!$A$6),"",AB254+AE254+AI254)</f>
        <v>0</v>
      </c>
      <c r="AK254" s="26" t="str">
        <f t="shared" si="45"/>
        <v/>
      </c>
      <c r="AL254" s="27" t="str">
        <f t="shared" si="46"/>
        <v/>
      </c>
      <c r="AM254" s="23">
        <f>+IF(OR($N254=Listas!$A$3,$N254=Listas!$A$4,$N254=Listas!$A$5,$N254=Listas!$A$6),"",IF(AND(DAYS360(C254,$C$3)&lt;=90,AL254="SI"),0,IF(AND(DAYS360(C254,$C$3)&gt;90,AL254="SI"),$AM$7,0)))</f>
        <v>0</v>
      </c>
      <c r="AN254" s="27" t="str">
        <f t="shared" si="47"/>
        <v/>
      </c>
      <c r="AO254" s="23">
        <f>+IF(OR($N254=Listas!$A$3,$N254=Listas!$A$4,$N254=Listas!$A$5,$N254=Listas!$A$6),"",IF(AND(DAYS360(C254,$C$3)&lt;=90,AN254="SI"),0,IF(AND(DAYS360(C254,$C$3)&gt;90,AN254="SI"),$AO$7,0)))</f>
        <v>0</v>
      </c>
      <c r="AP254" s="28">
        <f>+IF(OR($N254=Listas!$A$3,$N254=Listas!$A$4,$N254=Listas!$A$5,$N254=[1]Hoja2!$A$6),"",AM254+AO254)</f>
        <v>0</v>
      </c>
      <c r="AQ254" s="22"/>
      <c r="AR254" s="23">
        <f>+IF(OR($N254=Listas!$A$3,$N254=Listas!$A$4,$N254=Listas!$A$5,$N254=Listas!$A$6),"",IF(AND(DAYS360(C254,$C$3)&lt;=90,AQ254="SI"),0,IF(AND(DAYS360(C254,$C$3)&gt;90,AQ254="SI"),$AR$7,0)))</f>
        <v>0</v>
      </c>
      <c r="AS254" s="22"/>
      <c r="AT254" s="23">
        <f>+IF(OR($N254=Listas!$A$3,$N254=Listas!$A$4,$N254=Listas!$A$5,$N254=Listas!$A$6),"",IF(AND(DAYS360(C254,$C$3)&lt;=90,AS254="SI"),0,IF(AND(DAYS360(C254,$C$3)&gt;90,AS254="SI"),$AT$7,0)))</f>
        <v>0</v>
      </c>
      <c r="AU254" s="21">
        <f>+IF(OR($N254=Listas!$A$3,$N254=Listas!$A$4,$N254=Listas!$A$5,$N254=Listas!$A$6),"",AR254+AT254)</f>
        <v>0</v>
      </c>
      <c r="AV254" s="29">
        <f>+IF(OR($N254=Listas!$A$3,$N254=Listas!$A$4,$N254=Listas!$A$5,$N254=Listas!$A$6),"",W254+Z254+AJ254+AP254+AU254)</f>
        <v>0.21132439384930549</v>
      </c>
      <c r="AW254" s="30">
        <f>+IF(OR($N254=Listas!$A$3,$N254=Listas!$A$4,$N254=Listas!$A$5,$N254=Listas!$A$6),"",K254*(1-AV254))</f>
        <v>0</v>
      </c>
      <c r="AX254" s="30">
        <f>+IF(OR($N254=Listas!$A$3,$N254=Listas!$A$4,$N254=Listas!$A$5,$N254=Listas!$A$6),"",L254*(1-AV254))</f>
        <v>0</v>
      </c>
      <c r="AY254" s="31"/>
      <c r="AZ254" s="32"/>
      <c r="BA254" s="30">
        <f>+IF(OR($N254=Listas!$A$3,$N254=Listas!$A$4,$N254=Listas!$A$5,$N254=Listas!$A$6),"",IF(AV254=0,AW254,(-PV(AY254,AZ254,,AW254,0))))</f>
        <v>0</v>
      </c>
      <c r="BB254" s="30">
        <f>+IF(OR($N254=Listas!$A$3,$N254=Listas!$A$4,$N254=Listas!$A$5,$N254=Listas!$A$6),"",IF(AV254=0,AX254,(-PV(AY254,AZ254,,AX254,0))))</f>
        <v>0</v>
      </c>
      <c r="BC254" s="33">
        <f>++IF(OR($N254=Listas!$A$3,$N254=Listas!$A$4,$N254=Listas!$A$5,$N254=Listas!$A$6),"",K254-BA254)</f>
        <v>0</v>
      </c>
      <c r="BD254" s="33">
        <f>++IF(OR($N254=Listas!$A$3,$N254=Listas!$A$4,$N254=Listas!$A$5,$N254=Listas!$A$6),"",L254-BB254)</f>
        <v>0</v>
      </c>
    </row>
    <row r="255" spans="1:56" x14ac:dyDescent="0.25">
      <c r="A255" s="13"/>
      <c r="B255" s="14"/>
      <c r="C255" s="15"/>
      <c r="D255" s="16"/>
      <c r="E255" s="16"/>
      <c r="F255" s="17"/>
      <c r="G255" s="17"/>
      <c r="H255" s="65">
        <f t="shared" si="41"/>
        <v>0</v>
      </c>
      <c r="I255" s="17"/>
      <c r="J255" s="17"/>
      <c r="K255" s="42">
        <f t="shared" si="42"/>
        <v>0</v>
      </c>
      <c r="L255" s="42">
        <f t="shared" si="42"/>
        <v>0</v>
      </c>
      <c r="M255" s="42">
        <f t="shared" si="43"/>
        <v>0</v>
      </c>
      <c r="N255" s="13"/>
      <c r="O255" s="18" t="str">
        <f>+IF(OR($N255=Listas!$A$3,$N255=Listas!$A$4,$N255=Listas!$A$5,$N255=Listas!$A$6),"N/A",IF(AND((DAYS360(C255,$C$3))&gt;90,(DAYS360(C255,$C$3))&lt;360),"SI","NO"))</f>
        <v>NO</v>
      </c>
      <c r="P255" s="19">
        <f t="shared" si="36"/>
        <v>0</v>
      </c>
      <c r="Q255" s="18" t="str">
        <f>+IF(OR($N255=Listas!$A$3,$N255=Listas!$A$4,$N255=Listas!$A$5,$N255=Listas!$A$6),"N/A",IF(AND((DAYS360(C255,$C$3))&gt;=360,(DAYS360(C255,$C$3))&lt;=1800),"SI","NO"))</f>
        <v>NO</v>
      </c>
      <c r="R255" s="19">
        <f t="shared" si="37"/>
        <v>0</v>
      </c>
      <c r="S255" s="18" t="str">
        <f>+IF(OR($N255=Listas!$A$3,$N255=Listas!$A$4,$N255=Listas!$A$5,$N255=Listas!$A$6),"N/A",IF(AND((DAYS360(C255,$C$3))&gt;1800,(DAYS360(C255,$C$3))&lt;=3600),"SI","NO"))</f>
        <v>NO</v>
      </c>
      <c r="T255" s="19">
        <f t="shared" si="38"/>
        <v>0</v>
      </c>
      <c r="U255" s="18" t="str">
        <f>+IF(OR($N255=Listas!$A$3,$N255=Listas!$A$4,$N255=Listas!$A$5,$N255=Listas!$A$6),"N/A",IF((DAYS360(C255,$C$3))&gt;3600,"SI","NO"))</f>
        <v>SI</v>
      </c>
      <c r="V255" s="20">
        <f t="shared" si="39"/>
        <v>0.21132439384930549</v>
      </c>
      <c r="W255" s="21">
        <f>+IF(OR($N255=Listas!$A$3,$N255=Listas!$A$4,$N255=Listas!$A$5,$N255=Listas!$A$6),"",P255+R255+T255+V255)</f>
        <v>0.21132439384930549</v>
      </c>
      <c r="X255" s="22"/>
      <c r="Y255" s="19">
        <f t="shared" si="40"/>
        <v>0</v>
      </c>
      <c r="Z255" s="21">
        <f>+IF(OR($N255=Listas!$A$3,$N255=Listas!$A$4,$N255=Listas!$A$5,$N255=Listas!$A$6),"",Y255)</f>
        <v>0</v>
      </c>
      <c r="AA255" s="22"/>
      <c r="AB255" s="23">
        <f>+IF(OR($N255=Listas!$A$3,$N255=Listas!$A$4,$N255=Listas!$A$5,$N255=Listas!$A$6),"",IF(AND(DAYS360(C255,$C$3)&lt;=90,AA255="NO"),0,IF(AND(DAYS360(C255,$C$3)&gt;90,AA255="NO"),$AB$7,0)))</f>
        <v>0</v>
      </c>
      <c r="AC255" s="17"/>
      <c r="AD255" s="22"/>
      <c r="AE255" s="23">
        <f>+IF(OR($N255=Listas!$A$3,$N255=Listas!$A$4,$N255=Listas!$A$5,$N255=Listas!$A$6),"",IF(AND(DAYS360(C255,$C$3)&lt;=90,AD255="SI"),0,IF(AND(DAYS360(C255,$C$3)&gt;90,AD255="SI"),$AE$7,0)))</f>
        <v>0</v>
      </c>
      <c r="AF255" s="17"/>
      <c r="AG255" s="24" t="str">
        <f t="shared" si="44"/>
        <v/>
      </c>
      <c r="AH255" s="22"/>
      <c r="AI255" s="23">
        <f>+IF(OR($N255=Listas!$A$3,$N255=Listas!$A$4,$N255=Listas!$A$5,$N255=Listas!$A$6),"",IF(AND(DAYS360(C255,$C$3)&lt;=90,AH255="SI"),0,IF(AND(DAYS360(C255,$C$3)&gt;90,AH255="SI"),$AI$7,0)))</f>
        <v>0</v>
      </c>
      <c r="AJ255" s="25">
        <f>+IF(OR($N255=Listas!$A$3,$N255=Listas!$A$4,$N255=Listas!$A$5,$N255=Listas!$A$6),"",AB255+AE255+AI255)</f>
        <v>0</v>
      </c>
      <c r="AK255" s="26" t="str">
        <f t="shared" si="45"/>
        <v/>
      </c>
      <c r="AL255" s="27" t="str">
        <f t="shared" si="46"/>
        <v/>
      </c>
      <c r="AM255" s="23">
        <f>+IF(OR($N255=Listas!$A$3,$N255=Listas!$A$4,$N255=Listas!$A$5,$N255=Listas!$A$6),"",IF(AND(DAYS360(C255,$C$3)&lt;=90,AL255="SI"),0,IF(AND(DAYS360(C255,$C$3)&gt;90,AL255="SI"),$AM$7,0)))</f>
        <v>0</v>
      </c>
      <c r="AN255" s="27" t="str">
        <f t="shared" si="47"/>
        <v/>
      </c>
      <c r="AO255" s="23">
        <f>+IF(OR($N255=Listas!$A$3,$N255=Listas!$A$4,$N255=Listas!$A$5,$N255=Listas!$A$6),"",IF(AND(DAYS360(C255,$C$3)&lt;=90,AN255="SI"),0,IF(AND(DAYS360(C255,$C$3)&gt;90,AN255="SI"),$AO$7,0)))</f>
        <v>0</v>
      </c>
      <c r="AP255" s="28">
        <f>+IF(OR($N255=Listas!$A$3,$N255=Listas!$A$4,$N255=Listas!$A$5,$N255=[1]Hoja2!$A$6),"",AM255+AO255)</f>
        <v>0</v>
      </c>
      <c r="AQ255" s="22"/>
      <c r="AR255" s="23">
        <f>+IF(OR($N255=Listas!$A$3,$N255=Listas!$A$4,$N255=Listas!$A$5,$N255=Listas!$A$6),"",IF(AND(DAYS360(C255,$C$3)&lt;=90,AQ255="SI"),0,IF(AND(DAYS360(C255,$C$3)&gt;90,AQ255="SI"),$AR$7,0)))</f>
        <v>0</v>
      </c>
      <c r="AS255" s="22"/>
      <c r="AT255" s="23">
        <f>+IF(OR($N255=Listas!$A$3,$N255=Listas!$A$4,$N255=Listas!$A$5,$N255=Listas!$A$6),"",IF(AND(DAYS360(C255,$C$3)&lt;=90,AS255="SI"),0,IF(AND(DAYS360(C255,$C$3)&gt;90,AS255="SI"),$AT$7,0)))</f>
        <v>0</v>
      </c>
      <c r="AU255" s="21">
        <f>+IF(OR($N255=Listas!$A$3,$N255=Listas!$A$4,$N255=Listas!$A$5,$N255=Listas!$A$6),"",AR255+AT255)</f>
        <v>0</v>
      </c>
      <c r="AV255" s="29">
        <f>+IF(OR($N255=Listas!$A$3,$N255=Listas!$A$4,$N255=Listas!$A$5,$N255=Listas!$A$6),"",W255+Z255+AJ255+AP255+AU255)</f>
        <v>0.21132439384930549</v>
      </c>
      <c r="AW255" s="30">
        <f>+IF(OR($N255=Listas!$A$3,$N255=Listas!$A$4,$N255=Listas!$A$5,$N255=Listas!$A$6),"",K255*(1-AV255))</f>
        <v>0</v>
      </c>
      <c r="AX255" s="30">
        <f>+IF(OR($N255=Listas!$A$3,$N255=Listas!$A$4,$N255=Listas!$A$5,$N255=Listas!$A$6),"",L255*(1-AV255))</f>
        <v>0</v>
      </c>
      <c r="AY255" s="31"/>
      <c r="AZ255" s="32"/>
      <c r="BA255" s="30">
        <f>+IF(OR($N255=Listas!$A$3,$N255=Listas!$A$4,$N255=Listas!$A$5,$N255=Listas!$A$6),"",IF(AV255=0,AW255,(-PV(AY255,AZ255,,AW255,0))))</f>
        <v>0</v>
      </c>
      <c r="BB255" s="30">
        <f>+IF(OR($N255=Listas!$A$3,$N255=Listas!$A$4,$N255=Listas!$A$5,$N255=Listas!$A$6),"",IF(AV255=0,AX255,(-PV(AY255,AZ255,,AX255,0))))</f>
        <v>0</v>
      </c>
      <c r="BC255" s="33">
        <f>++IF(OR($N255=Listas!$A$3,$N255=Listas!$A$4,$N255=Listas!$A$5,$N255=Listas!$A$6),"",K255-BA255)</f>
        <v>0</v>
      </c>
      <c r="BD255" s="33">
        <f>++IF(OR($N255=Listas!$A$3,$N255=Listas!$A$4,$N255=Listas!$A$5,$N255=Listas!$A$6),"",L255-BB255)</f>
        <v>0</v>
      </c>
    </row>
    <row r="256" spans="1:56" x14ac:dyDescent="0.25">
      <c r="A256" s="13"/>
      <c r="B256" s="14"/>
      <c r="C256" s="15"/>
      <c r="D256" s="16"/>
      <c r="E256" s="16"/>
      <c r="F256" s="17"/>
      <c r="G256" s="17"/>
      <c r="H256" s="65">
        <f t="shared" si="41"/>
        <v>0</v>
      </c>
      <c r="I256" s="17"/>
      <c r="J256" s="17"/>
      <c r="K256" s="42">
        <f t="shared" si="42"/>
        <v>0</v>
      </c>
      <c r="L256" s="42">
        <f t="shared" si="42"/>
        <v>0</v>
      </c>
      <c r="M256" s="42">
        <f t="shared" si="43"/>
        <v>0</v>
      </c>
      <c r="N256" s="13"/>
      <c r="O256" s="18" t="str">
        <f>+IF(OR($N256=Listas!$A$3,$N256=Listas!$A$4,$N256=Listas!$A$5,$N256=Listas!$A$6),"N/A",IF(AND((DAYS360(C256,$C$3))&gt;90,(DAYS360(C256,$C$3))&lt;360),"SI","NO"))</f>
        <v>NO</v>
      </c>
      <c r="P256" s="19">
        <f t="shared" si="36"/>
        <v>0</v>
      </c>
      <c r="Q256" s="18" t="str">
        <f>+IF(OR($N256=Listas!$A$3,$N256=Listas!$A$4,$N256=Listas!$A$5,$N256=Listas!$A$6),"N/A",IF(AND((DAYS360(C256,$C$3))&gt;=360,(DAYS360(C256,$C$3))&lt;=1800),"SI","NO"))</f>
        <v>NO</v>
      </c>
      <c r="R256" s="19">
        <f t="shared" si="37"/>
        <v>0</v>
      </c>
      <c r="S256" s="18" t="str">
        <f>+IF(OR($N256=Listas!$A$3,$N256=Listas!$A$4,$N256=Listas!$A$5,$N256=Listas!$A$6),"N/A",IF(AND((DAYS360(C256,$C$3))&gt;1800,(DAYS360(C256,$C$3))&lt;=3600),"SI","NO"))</f>
        <v>NO</v>
      </c>
      <c r="T256" s="19">
        <f t="shared" si="38"/>
        <v>0</v>
      </c>
      <c r="U256" s="18" t="str">
        <f>+IF(OR($N256=Listas!$A$3,$N256=Listas!$A$4,$N256=Listas!$A$5,$N256=Listas!$A$6),"N/A",IF((DAYS360(C256,$C$3))&gt;3600,"SI","NO"))</f>
        <v>SI</v>
      </c>
      <c r="V256" s="20">
        <f t="shared" si="39"/>
        <v>0.21132439384930549</v>
      </c>
      <c r="W256" s="21">
        <f>+IF(OR($N256=Listas!$A$3,$N256=Listas!$A$4,$N256=Listas!$A$5,$N256=Listas!$A$6),"",P256+R256+T256+V256)</f>
        <v>0.21132439384930549</v>
      </c>
      <c r="X256" s="22"/>
      <c r="Y256" s="19">
        <f t="shared" si="40"/>
        <v>0</v>
      </c>
      <c r="Z256" s="21">
        <f>+IF(OR($N256=Listas!$A$3,$N256=Listas!$A$4,$N256=Listas!$A$5,$N256=Listas!$A$6),"",Y256)</f>
        <v>0</v>
      </c>
      <c r="AA256" s="22"/>
      <c r="AB256" s="23">
        <f>+IF(OR($N256=Listas!$A$3,$N256=Listas!$A$4,$N256=Listas!$A$5,$N256=Listas!$A$6),"",IF(AND(DAYS360(C256,$C$3)&lt;=90,AA256="NO"),0,IF(AND(DAYS360(C256,$C$3)&gt;90,AA256="NO"),$AB$7,0)))</f>
        <v>0</v>
      </c>
      <c r="AC256" s="17"/>
      <c r="AD256" s="22"/>
      <c r="AE256" s="23">
        <f>+IF(OR($N256=Listas!$A$3,$N256=Listas!$A$4,$N256=Listas!$A$5,$N256=Listas!$A$6),"",IF(AND(DAYS360(C256,$C$3)&lt;=90,AD256="SI"),0,IF(AND(DAYS360(C256,$C$3)&gt;90,AD256="SI"),$AE$7,0)))</f>
        <v>0</v>
      </c>
      <c r="AF256" s="17"/>
      <c r="AG256" s="24" t="str">
        <f t="shared" si="44"/>
        <v/>
      </c>
      <c r="AH256" s="22"/>
      <c r="AI256" s="23">
        <f>+IF(OR($N256=Listas!$A$3,$N256=Listas!$A$4,$N256=Listas!$A$5,$N256=Listas!$A$6),"",IF(AND(DAYS360(C256,$C$3)&lt;=90,AH256="SI"),0,IF(AND(DAYS360(C256,$C$3)&gt;90,AH256="SI"),$AI$7,0)))</f>
        <v>0</v>
      </c>
      <c r="AJ256" s="25">
        <f>+IF(OR($N256=Listas!$A$3,$N256=Listas!$A$4,$N256=Listas!$A$5,$N256=Listas!$A$6),"",AB256+AE256+AI256)</f>
        <v>0</v>
      </c>
      <c r="AK256" s="26" t="str">
        <f t="shared" si="45"/>
        <v/>
      </c>
      <c r="AL256" s="27" t="str">
        <f t="shared" si="46"/>
        <v/>
      </c>
      <c r="AM256" s="23">
        <f>+IF(OR($N256=Listas!$A$3,$N256=Listas!$A$4,$N256=Listas!$A$5,$N256=Listas!$A$6),"",IF(AND(DAYS360(C256,$C$3)&lt;=90,AL256="SI"),0,IF(AND(DAYS360(C256,$C$3)&gt;90,AL256="SI"),$AM$7,0)))</f>
        <v>0</v>
      </c>
      <c r="AN256" s="27" t="str">
        <f t="shared" si="47"/>
        <v/>
      </c>
      <c r="AO256" s="23">
        <f>+IF(OR($N256=Listas!$A$3,$N256=Listas!$A$4,$N256=Listas!$A$5,$N256=Listas!$A$6),"",IF(AND(DAYS360(C256,$C$3)&lt;=90,AN256="SI"),0,IF(AND(DAYS360(C256,$C$3)&gt;90,AN256="SI"),$AO$7,0)))</f>
        <v>0</v>
      </c>
      <c r="AP256" s="28">
        <f>+IF(OR($N256=Listas!$A$3,$N256=Listas!$A$4,$N256=Listas!$A$5,$N256=[1]Hoja2!$A$6),"",AM256+AO256)</f>
        <v>0</v>
      </c>
      <c r="AQ256" s="22"/>
      <c r="AR256" s="23">
        <f>+IF(OR($N256=Listas!$A$3,$N256=Listas!$A$4,$N256=Listas!$A$5,$N256=Listas!$A$6),"",IF(AND(DAYS360(C256,$C$3)&lt;=90,AQ256="SI"),0,IF(AND(DAYS360(C256,$C$3)&gt;90,AQ256="SI"),$AR$7,0)))</f>
        <v>0</v>
      </c>
      <c r="AS256" s="22"/>
      <c r="AT256" s="23">
        <f>+IF(OR($N256=Listas!$A$3,$N256=Listas!$A$4,$N256=Listas!$A$5,$N256=Listas!$A$6),"",IF(AND(DAYS360(C256,$C$3)&lt;=90,AS256="SI"),0,IF(AND(DAYS360(C256,$C$3)&gt;90,AS256="SI"),$AT$7,0)))</f>
        <v>0</v>
      </c>
      <c r="AU256" s="21">
        <f>+IF(OR($N256=Listas!$A$3,$N256=Listas!$A$4,$N256=Listas!$A$5,$N256=Listas!$A$6),"",AR256+AT256)</f>
        <v>0</v>
      </c>
      <c r="AV256" s="29">
        <f>+IF(OR($N256=Listas!$A$3,$N256=Listas!$A$4,$N256=Listas!$A$5,$N256=Listas!$A$6),"",W256+Z256+AJ256+AP256+AU256)</f>
        <v>0.21132439384930549</v>
      </c>
      <c r="AW256" s="30">
        <f>+IF(OR($N256=Listas!$A$3,$N256=Listas!$A$4,$N256=Listas!$A$5,$N256=Listas!$A$6),"",K256*(1-AV256))</f>
        <v>0</v>
      </c>
      <c r="AX256" s="30">
        <f>+IF(OR($N256=Listas!$A$3,$N256=Listas!$A$4,$N256=Listas!$A$5,$N256=Listas!$A$6),"",L256*(1-AV256))</f>
        <v>0</v>
      </c>
      <c r="AY256" s="31"/>
      <c r="AZ256" s="32"/>
      <c r="BA256" s="30">
        <f>+IF(OR($N256=Listas!$A$3,$N256=Listas!$A$4,$N256=Listas!$A$5,$N256=Listas!$A$6),"",IF(AV256=0,AW256,(-PV(AY256,AZ256,,AW256,0))))</f>
        <v>0</v>
      </c>
      <c r="BB256" s="30">
        <f>+IF(OR($N256=Listas!$A$3,$N256=Listas!$A$4,$N256=Listas!$A$5,$N256=Listas!$A$6),"",IF(AV256=0,AX256,(-PV(AY256,AZ256,,AX256,0))))</f>
        <v>0</v>
      </c>
      <c r="BC256" s="33">
        <f>++IF(OR($N256=Listas!$A$3,$N256=Listas!$A$4,$N256=Listas!$A$5,$N256=Listas!$A$6),"",K256-BA256)</f>
        <v>0</v>
      </c>
      <c r="BD256" s="33">
        <f>++IF(OR($N256=Listas!$A$3,$N256=Listas!$A$4,$N256=Listas!$A$5,$N256=Listas!$A$6),"",L256-BB256)</f>
        <v>0</v>
      </c>
    </row>
    <row r="257" spans="1:56" x14ac:dyDescent="0.25">
      <c r="A257" s="13"/>
      <c r="B257" s="14"/>
      <c r="C257" s="15"/>
      <c r="D257" s="16"/>
      <c r="E257" s="16"/>
      <c r="F257" s="17"/>
      <c r="G257" s="17"/>
      <c r="H257" s="65">
        <f t="shared" si="41"/>
        <v>0</v>
      </c>
      <c r="I257" s="17"/>
      <c r="J257" s="17"/>
      <c r="K257" s="42">
        <f t="shared" si="42"/>
        <v>0</v>
      </c>
      <c r="L257" s="42">
        <f t="shared" si="42"/>
        <v>0</v>
      </c>
      <c r="M257" s="42">
        <f t="shared" si="43"/>
        <v>0</v>
      </c>
      <c r="N257" s="13"/>
      <c r="O257" s="18" t="str">
        <f>+IF(OR($N257=Listas!$A$3,$N257=Listas!$A$4,$N257=Listas!$A$5,$N257=Listas!$A$6),"N/A",IF(AND((DAYS360(C257,$C$3))&gt;90,(DAYS360(C257,$C$3))&lt;360),"SI","NO"))</f>
        <v>NO</v>
      </c>
      <c r="P257" s="19">
        <f t="shared" si="36"/>
        <v>0</v>
      </c>
      <c r="Q257" s="18" t="str">
        <f>+IF(OR($N257=Listas!$A$3,$N257=Listas!$A$4,$N257=Listas!$A$5,$N257=Listas!$A$6),"N/A",IF(AND((DAYS360(C257,$C$3))&gt;=360,(DAYS360(C257,$C$3))&lt;=1800),"SI","NO"))</f>
        <v>NO</v>
      </c>
      <c r="R257" s="19">
        <f t="shared" si="37"/>
        <v>0</v>
      </c>
      <c r="S257" s="18" t="str">
        <f>+IF(OR($N257=Listas!$A$3,$N257=Listas!$A$4,$N257=Listas!$A$5,$N257=Listas!$A$6),"N/A",IF(AND((DAYS360(C257,$C$3))&gt;1800,(DAYS360(C257,$C$3))&lt;=3600),"SI","NO"))</f>
        <v>NO</v>
      </c>
      <c r="T257" s="19">
        <f t="shared" si="38"/>
        <v>0</v>
      </c>
      <c r="U257" s="18" t="str">
        <f>+IF(OR($N257=Listas!$A$3,$N257=Listas!$A$4,$N257=Listas!$A$5,$N257=Listas!$A$6),"N/A",IF((DAYS360(C257,$C$3))&gt;3600,"SI","NO"))</f>
        <v>SI</v>
      </c>
      <c r="V257" s="20">
        <f t="shared" si="39"/>
        <v>0.21132439384930549</v>
      </c>
      <c r="W257" s="21">
        <f>+IF(OR($N257=Listas!$A$3,$N257=Listas!$A$4,$N257=Listas!$A$5,$N257=Listas!$A$6),"",P257+R257+T257+V257)</f>
        <v>0.21132439384930549</v>
      </c>
      <c r="X257" s="22"/>
      <c r="Y257" s="19">
        <f t="shared" si="40"/>
        <v>0</v>
      </c>
      <c r="Z257" s="21">
        <f>+IF(OR($N257=Listas!$A$3,$N257=Listas!$A$4,$N257=Listas!$A$5,$N257=Listas!$A$6),"",Y257)</f>
        <v>0</v>
      </c>
      <c r="AA257" s="22"/>
      <c r="AB257" s="23">
        <f>+IF(OR($N257=Listas!$A$3,$N257=Listas!$A$4,$N257=Listas!$A$5,$N257=Listas!$A$6),"",IF(AND(DAYS360(C257,$C$3)&lt;=90,AA257="NO"),0,IF(AND(DAYS360(C257,$C$3)&gt;90,AA257="NO"),$AB$7,0)))</f>
        <v>0</v>
      </c>
      <c r="AC257" s="17"/>
      <c r="AD257" s="22"/>
      <c r="AE257" s="23">
        <f>+IF(OR($N257=Listas!$A$3,$N257=Listas!$A$4,$N257=Listas!$A$5,$N257=Listas!$A$6),"",IF(AND(DAYS360(C257,$C$3)&lt;=90,AD257="SI"),0,IF(AND(DAYS360(C257,$C$3)&gt;90,AD257="SI"),$AE$7,0)))</f>
        <v>0</v>
      </c>
      <c r="AF257" s="17"/>
      <c r="AG257" s="24" t="str">
        <f t="shared" si="44"/>
        <v/>
      </c>
      <c r="AH257" s="22"/>
      <c r="AI257" s="23">
        <f>+IF(OR($N257=Listas!$A$3,$N257=Listas!$A$4,$N257=Listas!$A$5,$N257=Listas!$A$6),"",IF(AND(DAYS360(C257,$C$3)&lt;=90,AH257="SI"),0,IF(AND(DAYS360(C257,$C$3)&gt;90,AH257="SI"),$AI$7,0)))</f>
        <v>0</v>
      </c>
      <c r="AJ257" s="25">
        <f>+IF(OR($N257=Listas!$A$3,$N257=Listas!$A$4,$N257=Listas!$A$5,$N257=Listas!$A$6),"",AB257+AE257+AI257)</f>
        <v>0</v>
      </c>
      <c r="AK257" s="26" t="str">
        <f t="shared" si="45"/>
        <v/>
      </c>
      <c r="AL257" s="27" t="str">
        <f t="shared" si="46"/>
        <v/>
      </c>
      <c r="AM257" s="23">
        <f>+IF(OR($N257=Listas!$A$3,$N257=Listas!$A$4,$N257=Listas!$A$5,$N257=Listas!$A$6),"",IF(AND(DAYS360(C257,$C$3)&lt;=90,AL257="SI"),0,IF(AND(DAYS360(C257,$C$3)&gt;90,AL257="SI"),$AM$7,0)))</f>
        <v>0</v>
      </c>
      <c r="AN257" s="27" t="str">
        <f t="shared" si="47"/>
        <v/>
      </c>
      <c r="AO257" s="23">
        <f>+IF(OR($N257=Listas!$A$3,$N257=Listas!$A$4,$N257=Listas!$A$5,$N257=Listas!$A$6),"",IF(AND(DAYS360(C257,$C$3)&lt;=90,AN257="SI"),0,IF(AND(DAYS360(C257,$C$3)&gt;90,AN257="SI"),$AO$7,0)))</f>
        <v>0</v>
      </c>
      <c r="AP257" s="28">
        <f>+IF(OR($N257=Listas!$A$3,$N257=Listas!$A$4,$N257=Listas!$A$5,$N257=[1]Hoja2!$A$6),"",AM257+AO257)</f>
        <v>0</v>
      </c>
      <c r="AQ257" s="22"/>
      <c r="AR257" s="23">
        <f>+IF(OR($N257=Listas!$A$3,$N257=Listas!$A$4,$N257=Listas!$A$5,$N257=Listas!$A$6),"",IF(AND(DAYS360(C257,$C$3)&lt;=90,AQ257="SI"),0,IF(AND(DAYS360(C257,$C$3)&gt;90,AQ257="SI"),$AR$7,0)))</f>
        <v>0</v>
      </c>
      <c r="AS257" s="22"/>
      <c r="AT257" s="23">
        <f>+IF(OR($N257=Listas!$A$3,$N257=Listas!$A$4,$N257=Listas!$A$5,$N257=Listas!$A$6),"",IF(AND(DAYS360(C257,$C$3)&lt;=90,AS257="SI"),0,IF(AND(DAYS360(C257,$C$3)&gt;90,AS257="SI"),$AT$7,0)))</f>
        <v>0</v>
      </c>
      <c r="AU257" s="21">
        <f>+IF(OR($N257=Listas!$A$3,$N257=Listas!$A$4,$N257=Listas!$A$5,$N257=Listas!$A$6),"",AR257+AT257)</f>
        <v>0</v>
      </c>
      <c r="AV257" s="29">
        <f>+IF(OR($N257=Listas!$A$3,$N257=Listas!$A$4,$N257=Listas!$A$5,$N257=Listas!$A$6),"",W257+Z257+AJ257+AP257+AU257)</f>
        <v>0.21132439384930549</v>
      </c>
      <c r="AW257" s="30">
        <f>+IF(OR($N257=Listas!$A$3,$N257=Listas!$A$4,$N257=Listas!$A$5,$N257=Listas!$A$6),"",K257*(1-AV257))</f>
        <v>0</v>
      </c>
      <c r="AX257" s="30">
        <f>+IF(OR($N257=Listas!$A$3,$N257=Listas!$A$4,$N257=Listas!$A$5,$N257=Listas!$A$6),"",L257*(1-AV257))</f>
        <v>0</v>
      </c>
      <c r="AY257" s="31"/>
      <c r="AZ257" s="32"/>
      <c r="BA257" s="30">
        <f>+IF(OR($N257=Listas!$A$3,$N257=Listas!$A$4,$N257=Listas!$A$5,$N257=Listas!$A$6),"",IF(AV257=0,AW257,(-PV(AY257,AZ257,,AW257,0))))</f>
        <v>0</v>
      </c>
      <c r="BB257" s="30">
        <f>+IF(OR($N257=Listas!$A$3,$N257=Listas!$A$4,$N257=Listas!$A$5,$N257=Listas!$A$6),"",IF(AV257=0,AX257,(-PV(AY257,AZ257,,AX257,0))))</f>
        <v>0</v>
      </c>
      <c r="BC257" s="33">
        <f>++IF(OR($N257=Listas!$A$3,$N257=Listas!$A$4,$N257=Listas!$A$5,$N257=Listas!$A$6),"",K257-BA257)</f>
        <v>0</v>
      </c>
      <c r="BD257" s="33">
        <f>++IF(OR($N257=Listas!$A$3,$N257=Listas!$A$4,$N257=Listas!$A$5,$N257=Listas!$A$6),"",L257-BB257)</f>
        <v>0</v>
      </c>
    </row>
    <row r="258" spans="1:56" x14ac:dyDescent="0.25">
      <c r="A258" s="13"/>
      <c r="B258" s="14"/>
      <c r="C258" s="15"/>
      <c r="D258" s="16"/>
      <c r="E258" s="16"/>
      <c r="F258" s="17"/>
      <c r="G258" s="17"/>
      <c r="H258" s="65">
        <f t="shared" si="41"/>
        <v>0</v>
      </c>
      <c r="I258" s="17"/>
      <c r="J258" s="17"/>
      <c r="K258" s="42">
        <f t="shared" si="42"/>
        <v>0</v>
      </c>
      <c r="L258" s="42">
        <f t="shared" si="42"/>
        <v>0</v>
      </c>
      <c r="M258" s="42">
        <f t="shared" si="43"/>
        <v>0</v>
      </c>
      <c r="N258" s="13"/>
      <c r="O258" s="18" t="str">
        <f>+IF(OR($N258=Listas!$A$3,$N258=Listas!$A$4,$N258=Listas!$A$5,$N258=Listas!$A$6),"N/A",IF(AND((DAYS360(C258,$C$3))&gt;90,(DAYS360(C258,$C$3))&lt;360),"SI","NO"))</f>
        <v>NO</v>
      </c>
      <c r="P258" s="19">
        <f t="shared" si="36"/>
        <v>0</v>
      </c>
      <c r="Q258" s="18" t="str">
        <f>+IF(OR($N258=Listas!$A$3,$N258=Listas!$A$4,$N258=Listas!$A$5,$N258=Listas!$A$6),"N/A",IF(AND((DAYS360(C258,$C$3))&gt;=360,(DAYS360(C258,$C$3))&lt;=1800),"SI","NO"))</f>
        <v>NO</v>
      </c>
      <c r="R258" s="19">
        <f t="shared" si="37"/>
        <v>0</v>
      </c>
      <c r="S258" s="18" t="str">
        <f>+IF(OR($N258=Listas!$A$3,$N258=Listas!$A$4,$N258=Listas!$A$5,$N258=Listas!$A$6),"N/A",IF(AND((DAYS360(C258,$C$3))&gt;1800,(DAYS360(C258,$C$3))&lt;=3600),"SI","NO"))</f>
        <v>NO</v>
      </c>
      <c r="T258" s="19">
        <f t="shared" si="38"/>
        <v>0</v>
      </c>
      <c r="U258" s="18" t="str">
        <f>+IF(OR($N258=Listas!$A$3,$N258=Listas!$A$4,$N258=Listas!$A$5,$N258=Listas!$A$6),"N/A",IF((DAYS360(C258,$C$3))&gt;3600,"SI","NO"))</f>
        <v>SI</v>
      </c>
      <c r="V258" s="20">
        <f t="shared" si="39"/>
        <v>0.21132439384930549</v>
      </c>
      <c r="W258" s="21">
        <f>+IF(OR($N258=Listas!$A$3,$N258=Listas!$A$4,$N258=Listas!$A$5,$N258=Listas!$A$6),"",P258+R258+T258+V258)</f>
        <v>0.21132439384930549</v>
      </c>
      <c r="X258" s="22"/>
      <c r="Y258" s="19">
        <f t="shared" si="40"/>
        <v>0</v>
      </c>
      <c r="Z258" s="21">
        <f>+IF(OR($N258=Listas!$A$3,$N258=Listas!$A$4,$N258=Listas!$A$5,$N258=Listas!$A$6),"",Y258)</f>
        <v>0</v>
      </c>
      <c r="AA258" s="22"/>
      <c r="AB258" s="23">
        <f>+IF(OR($N258=Listas!$A$3,$N258=Listas!$A$4,$N258=Listas!$A$5,$N258=Listas!$A$6),"",IF(AND(DAYS360(C258,$C$3)&lt;=90,AA258="NO"),0,IF(AND(DAYS360(C258,$C$3)&gt;90,AA258="NO"),$AB$7,0)))</f>
        <v>0</v>
      </c>
      <c r="AC258" s="17"/>
      <c r="AD258" s="22"/>
      <c r="AE258" s="23">
        <f>+IF(OR($N258=Listas!$A$3,$N258=Listas!$A$4,$N258=Listas!$A$5,$N258=Listas!$A$6),"",IF(AND(DAYS360(C258,$C$3)&lt;=90,AD258="SI"),0,IF(AND(DAYS360(C258,$C$3)&gt;90,AD258="SI"),$AE$7,0)))</f>
        <v>0</v>
      </c>
      <c r="AF258" s="17"/>
      <c r="AG258" s="24" t="str">
        <f t="shared" si="44"/>
        <v/>
      </c>
      <c r="AH258" s="22"/>
      <c r="AI258" s="23">
        <f>+IF(OR($N258=Listas!$A$3,$N258=Listas!$A$4,$N258=Listas!$A$5,$N258=Listas!$A$6),"",IF(AND(DAYS360(C258,$C$3)&lt;=90,AH258="SI"),0,IF(AND(DAYS360(C258,$C$3)&gt;90,AH258="SI"),$AI$7,0)))</f>
        <v>0</v>
      </c>
      <c r="AJ258" s="25">
        <f>+IF(OR($N258=Listas!$A$3,$N258=Listas!$A$4,$N258=Listas!$A$5,$N258=Listas!$A$6),"",AB258+AE258+AI258)</f>
        <v>0</v>
      </c>
      <c r="AK258" s="26" t="str">
        <f t="shared" si="45"/>
        <v/>
      </c>
      <c r="AL258" s="27" t="str">
        <f t="shared" si="46"/>
        <v/>
      </c>
      <c r="AM258" s="23">
        <f>+IF(OR($N258=Listas!$A$3,$N258=Listas!$A$4,$N258=Listas!$A$5,$N258=Listas!$A$6),"",IF(AND(DAYS360(C258,$C$3)&lt;=90,AL258="SI"),0,IF(AND(DAYS360(C258,$C$3)&gt;90,AL258="SI"),$AM$7,0)))</f>
        <v>0</v>
      </c>
      <c r="AN258" s="27" t="str">
        <f t="shared" si="47"/>
        <v/>
      </c>
      <c r="AO258" s="23">
        <f>+IF(OR($N258=Listas!$A$3,$N258=Listas!$A$4,$N258=Listas!$A$5,$N258=Listas!$A$6),"",IF(AND(DAYS360(C258,$C$3)&lt;=90,AN258="SI"),0,IF(AND(DAYS360(C258,$C$3)&gt;90,AN258="SI"),$AO$7,0)))</f>
        <v>0</v>
      </c>
      <c r="AP258" s="28">
        <f>+IF(OR($N258=Listas!$A$3,$N258=Listas!$A$4,$N258=Listas!$A$5,$N258=[1]Hoja2!$A$6),"",AM258+AO258)</f>
        <v>0</v>
      </c>
      <c r="AQ258" s="22"/>
      <c r="AR258" s="23">
        <f>+IF(OR($N258=Listas!$A$3,$N258=Listas!$A$4,$N258=Listas!$A$5,$N258=Listas!$A$6),"",IF(AND(DAYS360(C258,$C$3)&lt;=90,AQ258="SI"),0,IF(AND(DAYS360(C258,$C$3)&gt;90,AQ258="SI"),$AR$7,0)))</f>
        <v>0</v>
      </c>
      <c r="AS258" s="22"/>
      <c r="AT258" s="23">
        <f>+IF(OR($N258=Listas!$A$3,$N258=Listas!$A$4,$N258=Listas!$A$5,$N258=Listas!$A$6),"",IF(AND(DAYS360(C258,$C$3)&lt;=90,AS258="SI"),0,IF(AND(DAYS360(C258,$C$3)&gt;90,AS258="SI"),$AT$7,0)))</f>
        <v>0</v>
      </c>
      <c r="AU258" s="21">
        <f>+IF(OR($N258=Listas!$A$3,$N258=Listas!$A$4,$N258=Listas!$A$5,$N258=Listas!$A$6),"",AR258+AT258)</f>
        <v>0</v>
      </c>
      <c r="AV258" s="29">
        <f>+IF(OR($N258=Listas!$A$3,$N258=Listas!$A$4,$N258=Listas!$A$5,$N258=Listas!$A$6),"",W258+Z258+AJ258+AP258+AU258)</f>
        <v>0.21132439384930549</v>
      </c>
      <c r="AW258" s="30">
        <f>+IF(OR($N258=Listas!$A$3,$N258=Listas!$A$4,$N258=Listas!$A$5,$N258=Listas!$A$6),"",K258*(1-AV258))</f>
        <v>0</v>
      </c>
      <c r="AX258" s="30">
        <f>+IF(OR($N258=Listas!$A$3,$N258=Listas!$A$4,$N258=Listas!$A$5,$N258=Listas!$A$6),"",L258*(1-AV258))</f>
        <v>0</v>
      </c>
      <c r="AY258" s="31"/>
      <c r="AZ258" s="32"/>
      <c r="BA258" s="30">
        <f>+IF(OR($N258=Listas!$A$3,$N258=Listas!$A$4,$N258=Listas!$A$5,$N258=Listas!$A$6),"",IF(AV258=0,AW258,(-PV(AY258,AZ258,,AW258,0))))</f>
        <v>0</v>
      </c>
      <c r="BB258" s="30">
        <f>+IF(OR($N258=Listas!$A$3,$N258=Listas!$A$4,$N258=Listas!$A$5,$N258=Listas!$A$6),"",IF(AV258=0,AX258,(-PV(AY258,AZ258,,AX258,0))))</f>
        <v>0</v>
      </c>
      <c r="BC258" s="33">
        <f>++IF(OR($N258=Listas!$A$3,$N258=Listas!$A$4,$N258=Listas!$A$5,$N258=Listas!$A$6),"",K258-BA258)</f>
        <v>0</v>
      </c>
      <c r="BD258" s="33">
        <f>++IF(OR($N258=Listas!$A$3,$N258=Listas!$A$4,$N258=Listas!$A$5,$N258=Listas!$A$6),"",L258-BB258)</f>
        <v>0</v>
      </c>
    </row>
    <row r="259" spans="1:56" x14ac:dyDescent="0.25">
      <c r="A259" s="13"/>
      <c r="B259" s="14"/>
      <c r="C259" s="15"/>
      <c r="D259" s="16"/>
      <c r="E259" s="16"/>
      <c r="F259" s="17"/>
      <c r="G259" s="17"/>
      <c r="H259" s="65">
        <f t="shared" si="41"/>
        <v>0</v>
      </c>
      <c r="I259" s="17"/>
      <c r="J259" s="17"/>
      <c r="K259" s="42">
        <f t="shared" si="42"/>
        <v>0</v>
      </c>
      <c r="L259" s="42">
        <f t="shared" si="42"/>
        <v>0</v>
      </c>
      <c r="M259" s="42">
        <f t="shared" si="43"/>
        <v>0</v>
      </c>
      <c r="N259" s="13"/>
      <c r="O259" s="18" t="str">
        <f>+IF(OR($N259=Listas!$A$3,$N259=Listas!$A$4,$N259=Listas!$A$5,$N259=Listas!$A$6),"N/A",IF(AND((DAYS360(C259,$C$3))&gt;90,(DAYS360(C259,$C$3))&lt;360),"SI","NO"))</f>
        <v>NO</v>
      </c>
      <c r="P259" s="19">
        <f t="shared" si="36"/>
        <v>0</v>
      </c>
      <c r="Q259" s="18" t="str">
        <f>+IF(OR($N259=Listas!$A$3,$N259=Listas!$A$4,$N259=Listas!$A$5,$N259=Listas!$A$6),"N/A",IF(AND((DAYS360(C259,$C$3))&gt;=360,(DAYS360(C259,$C$3))&lt;=1800),"SI","NO"))</f>
        <v>NO</v>
      </c>
      <c r="R259" s="19">
        <f t="shared" si="37"/>
        <v>0</v>
      </c>
      <c r="S259" s="18" t="str">
        <f>+IF(OR($N259=Listas!$A$3,$N259=Listas!$A$4,$N259=Listas!$A$5,$N259=Listas!$A$6),"N/A",IF(AND((DAYS360(C259,$C$3))&gt;1800,(DAYS360(C259,$C$3))&lt;=3600),"SI","NO"))</f>
        <v>NO</v>
      </c>
      <c r="T259" s="19">
        <f t="shared" si="38"/>
        <v>0</v>
      </c>
      <c r="U259" s="18" t="str">
        <f>+IF(OR($N259=Listas!$A$3,$N259=Listas!$A$4,$N259=Listas!$A$5,$N259=Listas!$A$6),"N/A",IF((DAYS360(C259,$C$3))&gt;3600,"SI","NO"))</f>
        <v>SI</v>
      </c>
      <c r="V259" s="20">
        <f t="shared" si="39"/>
        <v>0.21132439384930549</v>
      </c>
      <c r="W259" s="21">
        <f>+IF(OR($N259=Listas!$A$3,$N259=Listas!$A$4,$N259=Listas!$A$5,$N259=Listas!$A$6),"",P259+R259+T259+V259)</f>
        <v>0.21132439384930549</v>
      </c>
      <c r="X259" s="22"/>
      <c r="Y259" s="19">
        <f t="shared" si="40"/>
        <v>0</v>
      </c>
      <c r="Z259" s="21">
        <f>+IF(OR($N259=Listas!$A$3,$N259=Listas!$A$4,$N259=Listas!$A$5,$N259=Listas!$A$6),"",Y259)</f>
        <v>0</v>
      </c>
      <c r="AA259" s="22"/>
      <c r="AB259" s="23">
        <f>+IF(OR($N259=Listas!$A$3,$N259=Listas!$A$4,$N259=Listas!$A$5,$N259=Listas!$A$6),"",IF(AND(DAYS360(C259,$C$3)&lt;=90,AA259="NO"),0,IF(AND(DAYS360(C259,$C$3)&gt;90,AA259="NO"),$AB$7,0)))</f>
        <v>0</v>
      </c>
      <c r="AC259" s="17"/>
      <c r="AD259" s="22"/>
      <c r="AE259" s="23">
        <f>+IF(OR($N259=Listas!$A$3,$N259=Listas!$A$4,$N259=Listas!$A$5,$N259=Listas!$A$6),"",IF(AND(DAYS360(C259,$C$3)&lt;=90,AD259="SI"),0,IF(AND(DAYS360(C259,$C$3)&gt;90,AD259="SI"),$AE$7,0)))</f>
        <v>0</v>
      </c>
      <c r="AF259" s="17"/>
      <c r="AG259" s="24" t="str">
        <f t="shared" si="44"/>
        <v/>
      </c>
      <c r="AH259" s="22"/>
      <c r="AI259" s="23">
        <f>+IF(OR($N259=Listas!$A$3,$N259=Listas!$A$4,$N259=Listas!$A$5,$N259=Listas!$A$6),"",IF(AND(DAYS360(C259,$C$3)&lt;=90,AH259="SI"),0,IF(AND(DAYS360(C259,$C$3)&gt;90,AH259="SI"),$AI$7,0)))</f>
        <v>0</v>
      </c>
      <c r="AJ259" s="25">
        <f>+IF(OR($N259=Listas!$A$3,$N259=Listas!$A$4,$N259=Listas!$A$5,$N259=Listas!$A$6),"",AB259+AE259+AI259)</f>
        <v>0</v>
      </c>
      <c r="AK259" s="26" t="str">
        <f t="shared" si="45"/>
        <v/>
      </c>
      <c r="AL259" s="27" t="str">
        <f t="shared" si="46"/>
        <v/>
      </c>
      <c r="AM259" s="23">
        <f>+IF(OR($N259=Listas!$A$3,$N259=Listas!$A$4,$N259=Listas!$A$5,$N259=Listas!$A$6),"",IF(AND(DAYS360(C259,$C$3)&lt;=90,AL259="SI"),0,IF(AND(DAYS360(C259,$C$3)&gt;90,AL259="SI"),$AM$7,0)))</f>
        <v>0</v>
      </c>
      <c r="AN259" s="27" t="str">
        <f t="shared" si="47"/>
        <v/>
      </c>
      <c r="AO259" s="23">
        <f>+IF(OR($N259=Listas!$A$3,$N259=Listas!$A$4,$N259=Listas!$A$5,$N259=Listas!$A$6),"",IF(AND(DAYS360(C259,$C$3)&lt;=90,AN259="SI"),0,IF(AND(DAYS360(C259,$C$3)&gt;90,AN259="SI"),$AO$7,0)))</f>
        <v>0</v>
      </c>
      <c r="AP259" s="28">
        <f>+IF(OR($N259=Listas!$A$3,$N259=Listas!$A$4,$N259=Listas!$A$5,$N259=[1]Hoja2!$A$6),"",AM259+AO259)</f>
        <v>0</v>
      </c>
      <c r="AQ259" s="22"/>
      <c r="AR259" s="23">
        <f>+IF(OR($N259=Listas!$A$3,$N259=Listas!$A$4,$N259=Listas!$A$5,$N259=Listas!$A$6),"",IF(AND(DAYS360(C259,$C$3)&lt;=90,AQ259="SI"),0,IF(AND(DAYS360(C259,$C$3)&gt;90,AQ259="SI"),$AR$7,0)))</f>
        <v>0</v>
      </c>
      <c r="AS259" s="22"/>
      <c r="AT259" s="23">
        <f>+IF(OR($N259=Listas!$A$3,$N259=Listas!$A$4,$N259=Listas!$A$5,$N259=Listas!$A$6),"",IF(AND(DAYS360(C259,$C$3)&lt;=90,AS259="SI"),0,IF(AND(DAYS360(C259,$C$3)&gt;90,AS259="SI"),$AT$7,0)))</f>
        <v>0</v>
      </c>
      <c r="AU259" s="21">
        <f>+IF(OR($N259=Listas!$A$3,$N259=Listas!$A$4,$N259=Listas!$A$5,$N259=Listas!$A$6),"",AR259+AT259)</f>
        <v>0</v>
      </c>
      <c r="AV259" s="29">
        <f>+IF(OR($N259=Listas!$A$3,$N259=Listas!$A$4,$N259=Listas!$A$5,$N259=Listas!$A$6),"",W259+Z259+AJ259+AP259+AU259)</f>
        <v>0.21132439384930549</v>
      </c>
      <c r="AW259" s="30">
        <f>+IF(OR($N259=Listas!$A$3,$N259=Listas!$A$4,$N259=Listas!$A$5,$N259=Listas!$A$6),"",K259*(1-AV259))</f>
        <v>0</v>
      </c>
      <c r="AX259" s="30">
        <f>+IF(OR($N259=Listas!$A$3,$N259=Listas!$A$4,$N259=Listas!$A$5,$N259=Listas!$A$6),"",L259*(1-AV259))</f>
        <v>0</v>
      </c>
      <c r="AY259" s="31"/>
      <c r="AZ259" s="32"/>
      <c r="BA259" s="30">
        <f>+IF(OR($N259=Listas!$A$3,$N259=Listas!$A$4,$N259=Listas!$A$5,$N259=Listas!$A$6),"",IF(AV259=0,AW259,(-PV(AY259,AZ259,,AW259,0))))</f>
        <v>0</v>
      </c>
      <c r="BB259" s="30">
        <f>+IF(OR($N259=Listas!$A$3,$N259=Listas!$A$4,$N259=Listas!$A$5,$N259=Listas!$A$6),"",IF(AV259=0,AX259,(-PV(AY259,AZ259,,AX259,0))))</f>
        <v>0</v>
      </c>
      <c r="BC259" s="33">
        <f>++IF(OR($N259=Listas!$A$3,$N259=Listas!$A$4,$N259=Listas!$A$5,$N259=Listas!$A$6),"",K259-BA259)</f>
        <v>0</v>
      </c>
      <c r="BD259" s="33">
        <f>++IF(OR($N259=Listas!$A$3,$N259=Listas!$A$4,$N259=Listas!$A$5,$N259=Listas!$A$6),"",L259-BB259)</f>
        <v>0</v>
      </c>
    </row>
    <row r="260" spans="1:56" x14ac:dyDescent="0.25">
      <c r="A260" s="13"/>
      <c r="B260" s="14"/>
      <c r="C260" s="15"/>
      <c r="D260" s="16"/>
      <c r="E260" s="16"/>
      <c r="F260" s="17"/>
      <c r="G260" s="17"/>
      <c r="H260" s="65">
        <f t="shared" si="41"/>
        <v>0</v>
      </c>
      <c r="I260" s="17"/>
      <c r="J260" s="17"/>
      <c r="K260" s="42">
        <f t="shared" si="42"/>
        <v>0</v>
      </c>
      <c r="L260" s="42">
        <f t="shared" si="42"/>
        <v>0</v>
      </c>
      <c r="M260" s="42">
        <f t="shared" si="43"/>
        <v>0</v>
      </c>
      <c r="N260" s="13"/>
      <c r="O260" s="18" t="str">
        <f>+IF(OR($N260=Listas!$A$3,$N260=Listas!$A$4,$N260=Listas!$A$5,$N260=Listas!$A$6),"N/A",IF(AND((DAYS360(C260,$C$3))&gt;90,(DAYS360(C260,$C$3))&lt;360),"SI","NO"))</f>
        <v>NO</v>
      </c>
      <c r="P260" s="19">
        <f t="shared" si="36"/>
        <v>0</v>
      </c>
      <c r="Q260" s="18" t="str">
        <f>+IF(OR($N260=Listas!$A$3,$N260=Listas!$A$4,$N260=Listas!$A$5,$N260=Listas!$A$6),"N/A",IF(AND((DAYS360(C260,$C$3))&gt;=360,(DAYS360(C260,$C$3))&lt;=1800),"SI","NO"))</f>
        <v>NO</v>
      </c>
      <c r="R260" s="19">
        <f t="shared" si="37"/>
        <v>0</v>
      </c>
      <c r="S260" s="18" t="str">
        <f>+IF(OR($N260=Listas!$A$3,$N260=Listas!$A$4,$N260=Listas!$A$5,$N260=Listas!$A$6),"N/A",IF(AND((DAYS360(C260,$C$3))&gt;1800,(DAYS360(C260,$C$3))&lt;=3600),"SI","NO"))</f>
        <v>NO</v>
      </c>
      <c r="T260" s="19">
        <f t="shared" si="38"/>
        <v>0</v>
      </c>
      <c r="U260" s="18" t="str">
        <f>+IF(OR($N260=Listas!$A$3,$N260=Listas!$A$4,$N260=Listas!$A$5,$N260=Listas!$A$6),"N/A",IF((DAYS360(C260,$C$3))&gt;3600,"SI","NO"))</f>
        <v>SI</v>
      </c>
      <c r="V260" s="20">
        <f t="shared" si="39"/>
        <v>0.21132439384930549</v>
      </c>
      <c r="W260" s="21">
        <f>+IF(OR($N260=Listas!$A$3,$N260=Listas!$A$4,$N260=Listas!$A$5,$N260=Listas!$A$6),"",P260+R260+T260+V260)</f>
        <v>0.21132439384930549</v>
      </c>
      <c r="X260" s="22"/>
      <c r="Y260" s="19">
        <f t="shared" si="40"/>
        <v>0</v>
      </c>
      <c r="Z260" s="21">
        <f>+IF(OR($N260=Listas!$A$3,$N260=Listas!$A$4,$N260=Listas!$A$5,$N260=Listas!$A$6),"",Y260)</f>
        <v>0</v>
      </c>
      <c r="AA260" s="22"/>
      <c r="AB260" s="23">
        <f>+IF(OR($N260=Listas!$A$3,$N260=Listas!$A$4,$N260=Listas!$A$5,$N260=Listas!$A$6),"",IF(AND(DAYS360(C260,$C$3)&lt;=90,AA260="NO"),0,IF(AND(DAYS360(C260,$C$3)&gt;90,AA260="NO"),$AB$7,0)))</f>
        <v>0</v>
      </c>
      <c r="AC260" s="17"/>
      <c r="AD260" s="22"/>
      <c r="AE260" s="23">
        <f>+IF(OR($N260=Listas!$A$3,$N260=Listas!$A$4,$N260=Listas!$A$5,$N260=Listas!$A$6),"",IF(AND(DAYS360(C260,$C$3)&lt;=90,AD260="SI"),0,IF(AND(DAYS360(C260,$C$3)&gt;90,AD260="SI"),$AE$7,0)))</f>
        <v>0</v>
      </c>
      <c r="AF260" s="17"/>
      <c r="AG260" s="24" t="str">
        <f t="shared" si="44"/>
        <v/>
      </c>
      <c r="AH260" s="22"/>
      <c r="AI260" s="23">
        <f>+IF(OR($N260=Listas!$A$3,$N260=Listas!$A$4,$N260=Listas!$A$5,$N260=Listas!$A$6),"",IF(AND(DAYS360(C260,$C$3)&lt;=90,AH260="SI"),0,IF(AND(DAYS360(C260,$C$3)&gt;90,AH260="SI"),$AI$7,0)))</f>
        <v>0</v>
      </c>
      <c r="AJ260" s="25">
        <f>+IF(OR($N260=Listas!$A$3,$N260=Listas!$A$4,$N260=Listas!$A$5,$N260=Listas!$A$6),"",AB260+AE260+AI260)</f>
        <v>0</v>
      </c>
      <c r="AK260" s="26" t="str">
        <f t="shared" si="45"/>
        <v/>
      </c>
      <c r="AL260" s="27" t="str">
        <f t="shared" si="46"/>
        <v/>
      </c>
      <c r="AM260" s="23">
        <f>+IF(OR($N260=Listas!$A$3,$N260=Listas!$A$4,$N260=Listas!$A$5,$N260=Listas!$A$6),"",IF(AND(DAYS360(C260,$C$3)&lt;=90,AL260="SI"),0,IF(AND(DAYS360(C260,$C$3)&gt;90,AL260="SI"),$AM$7,0)))</f>
        <v>0</v>
      </c>
      <c r="AN260" s="27" t="str">
        <f t="shared" si="47"/>
        <v/>
      </c>
      <c r="AO260" s="23">
        <f>+IF(OR($N260=Listas!$A$3,$N260=Listas!$A$4,$N260=Listas!$A$5,$N260=Listas!$A$6),"",IF(AND(DAYS360(C260,$C$3)&lt;=90,AN260="SI"),0,IF(AND(DAYS360(C260,$C$3)&gt;90,AN260="SI"),$AO$7,0)))</f>
        <v>0</v>
      </c>
      <c r="AP260" s="28">
        <f>+IF(OR($N260=Listas!$A$3,$N260=Listas!$A$4,$N260=Listas!$A$5,$N260=[1]Hoja2!$A$6),"",AM260+AO260)</f>
        <v>0</v>
      </c>
      <c r="AQ260" s="22"/>
      <c r="AR260" s="23">
        <f>+IF(OR($N260=Listas!$A$3,$N260=Listas!$A$4,$N260=Listas!$A$5,$N260=Listas!$A$6),"",IF(AND(DAYS360(C260,$C$3)&lt;=90,AQ260="SI"),0,IF(AND(DAYS360(C260,$C$3)&gt;90,AQ260="SI"),$AR$7,0)))</f>
        <v>0</v>
      </c>
      <c r="AS260" s="22"/>
      <c r="AT260" s="23">
        <f>+IF(OR($N260=Listas!$A$3,$N260=Listas!$A$4,$N260=Listas!$A$5,$N260=Listas!$A$6),"",IF(AND(DAYS360(C260,$C$3)&lt;=90,AS260="SI"),0,IF(AND(DAYS360(C260,$C$3)&gt;90,AS260="SI"),$AT$7,0)))</f>
        <v>0</v>
      </c>
      <c r="AU260" s="21">
        <f>+IF(OR($N260=Listas!$A$3,$N260=Listas!$A$4,$N260=Listas!$A$5,$N260=Listas!$A$6),"",AR260+AT260)</f>
        <v>0</v>
      </c>
      <c r="AV260" s="29">
        <f>+IF(OR($N260=Listas!$A$3,$N260=Listas!$A$4,$N260=Listas!$A$5,$N260=Listas!$A$6),"",W260+Z260+AJ260+AP260+AU260)</f>
        <v>0.21132439384930549</v>
      </c>
      <c r="AW260" s="30">
        <f>+IF(OR($N260=Listas!$A$3,$N260=Listas!$A$4,$N260=Listas!$A$5,$N260=Listas!$A$6),"",K260*(1-AV260))</f>
        <v>0</v>
      </c>
      <c r="AX260" s="30">
        <f>+IF(OR($N260=Listas!$A$3,$N260=Listas!$A$4,$N260=Listas!$A$5,$N260=Listas!$A$6),"",L260*(1-AV260))</f>
        <v>0</v>
      </c>
      <c r="AY260" s="31"/>
      <c r="AZ260" s="32"/>
      <c r="BA260" s="30">
        <f>+IF(OR($N260=Listas!$A$3,$N260=Listas!$A$4,$N260=Listas!$A$5,$N260=Listas!$A$6),"",IF(AV260=0,AW260,(-PV(AY260,AZ260,,AW260,0))))</f>
        <v>0</v>
      </c>
      <c r="BB260" s="30">
        <f>+IF(OR($N260=Listas!$A$3,$N260=Listas!$A$4,$N260=Listas!$A$5,$N260=Listas!$A$6),"",IF(AV260=0,AX260,(-PV(AY260,AZ260,,AX260,0))))</f>
        <v>0</v>
      </c>
      <c r="BC260" s="33">
        <f>++IF(OR($N260=Listas!$A$3,$N260=Listas!$A$4,$N260=Listas!$A$5,$N260=Listas!$A$6),"",K260-BA260)</f>
        <v>0</v>
      </c>
      <c r="BD260" s="33">
        <f>++IF(OR($N260=Listas!$A$3,$N260=Listas!$A$4,$N260=Listas!$A$5,$N260=Listas!$A$6),"",L260-BB260)</f>
        <v>0</v>
      </c>
    </row>
    <row r="261" spans="1:56" x14ac:dyDescent="0.25">
      <c r="A261" s="13"/>
      <c r="B261" s="14"/>
      <c r="C261" s="15"/>
      <c r="D261" s="16"/>
      <c r="E261" s="16"/>
      <c r="F261" s="17"/>
      <c r="G261" s="17"/>
      <c r="H261" s="65">
        <f t="shared" si="41"/>
        <v>0</v>
      </c>
      <c r="I261" s="17"/>
      <c r="J261" s="17"/>
      <c r="K261" s="42">
        <f t="shared" si="42"/>
        <v>0</v>
      </c>
      <c r="L261" s="42">
        <f t="shared" si="42"/>
        <v>0</v>
      </c>
      <c r="M261" s="42">
        <f t="shared" si="43"/>
        <v>0</v>
      </c>
      <c r="N261" s="13"/>
      <c r="O261" s="18" t="str">
        <f>+IF(OR($N261=Listas!$A$3,$N261=Listas!$A$4,$N261=Listas!$A$5,$N261=Listas!$A$6),"N/A",IF(AND((DAYS360(C261,$C$3))&gt;90,(DAYS360(C261,$C$3))&lt;360),"SI","NO"))</f>
        <v>NO</v>
      </c>
      <c r="P261" s="19">
        <f t="shared" si="36"/>
        <v>0</v>
      </c>
      <c r="Q261" s="18" t="str">
        <f>+IF(OR($N261=Listas!$A$3,$N261=Listas!$A$4,$N261=Listas!$A$5,$N261=Listas!$A$6),"N/A",IF(AND((DAYS360(C261,$C$3))&gt;=360,(DAYS360(C261,$C$3))&lt;=1800),"SI","NO"))</f>
        <v>NO</v>
      </c>
      <c r="R261" s="19">
        <f t="shared" si="37"/>
        <v>0</v>
      </c>
      <c r="S261" s="18" t="str">
        <f>+IF(OR($N261=Listas!$A$3,$N261=Listas!$A$4,$N261=Listas!$A$5,$N261=Listas!$A$6),"N/A",IF(AND((DAYS360(C261,$C$3))&gt;1800,(DAYS360(C261,$C$3))&lt;=3600),"SI","NO"))</f>
        <v>NO</v>
      </c>
      <c r="T261" s="19">
        <f t="shared" si="38"/>
        <v>0</v>
      </c>
      <c r="U261" s="18" t="str">
        <f>+IF(OR($N261=Listas!$A$3,$N261=Listas!$A$4,$N261=Listas!$A$5,$N261=Listas!$A$6),"N/A",IF((DAYS360(C261,$C$3))&gt;3600,"SI","NO"))</f>
        <v>SI</v>
      </c>
      <c r="V261" s="20">
        <f t="shared" si="39"/>
        <v>0.21132439384930549</v>
      </c>
      <c r="W261" s="21">
        <f>+IF(OR($N261=Listas!$A$3,$N261=Listas!$A$4,$N261=Listas!$A$5,$N261=Listas!$A$6),"",P261+R261+T261+V261)</f>
        <v>0.21132439384930549</v>
      </c>
      <c r="X261" s="22"/>
      <c r="Y261" s="19">
        <f t="shared" si="40"/>
        <v>0</v>
      </c>
      <c r="Z261" s="21">
        <f>+IF(OR($N261=Listas!$A$3,$N261=Listas!$A$4,$N261=Listas!$A$5,$N261=Listas!$A$6),"",Y261)</f>
        <v>0</v>
      </c>
      <c r="AA261" s="22"/>
      <c r="AB261" s="23">
        <f>+IF(OR($N261=Listas!$A$3,$N261=Listas!$A$4,$N261=Listas!$A$5,$N261=Listas!$A$6),"",IF(AND(DAYS360(C261,$C$3)&lt;=90,AA261="NO"),0,IF(AND(DAYS360(C261,$C$3)&gt;90,AA261="NO"),$AB$7,0)))</f>
        <v>0</v>
      </c>
      <c r="AC261" s="17"/>
      <c r="AD261" s="22"/>
      <c r="AE261" s="23">
        <f>+IF(OR($N261=Listas!$A$3,$N261=Listas!$A$4,$N261=Listas!$A$5,$N261=Listas!$A$6),"",IF(AND(DAYS360(C261,$C$3)&lt;=90,AD261="SI"),0,IF(AND(DAYS360(C261,$C$3)&gt;90,AD261="SI"),$AE$7,0)))</f>
        <v>0</v>
      </c>
      <c r="AF261" s="17"/>
      <c r="AG261" s="24" t="str">
        <f t="shared" si="44"/>
        <v/>
      </c>
      <c r="AH261" s="22"/>
      <c r="AI261" s="23">
        <f>+IF(OR($N261=Listas!$A$3,$N261=Listas!$A$4,$N261=Listas!$A$5,$N261=Listas!$A$6),"",IF(AND(DAYS360(C261,$C$3)&lt;=90,AH261="SI"),0,IF(AND(DAYS360(C261,$C$3)&gt;90,AH261="SI"),$AI$7,0)))</f>
        <v>0</v>
      </c>
      <c r="AJ261" s="25">
        <f>+IF(OR($N261=Listas!$A$3,$N261=Listas!$A$4,$N261=Listas!$A$5,$N261=Listas!$A$6),"",AB261+AE261+AI261)</f>
        <v>0</v>
      </c>
      <c r="AK261" s="26" t="str">
        <f t="shared" si="45"/>
        <v/>
      </c>
      <c r="AL261" s="27" t="str">
        <f t="shared" si="46"/>
        <v/>
      </c>
      <c r="AM261" s="23">
        <f>+IF(OR($N261=Listas!$A$3,$N261=Listas!$A$4,$N261=Listas!$A$5,$N261=Listas!$A$6),"",IF(AND(DAYS360(C261,$C$3)&lt;=90,AL261="SI"),0,IF(AND(DAYS360(C261,$C$3)&gt;90,AL261="SI"),$AM$7,0)))</f>
        <v>0</v>
      </c>
      <c r="AN261" s="27" t="str">
        <f t="shared" si="47"/>
        <v/>
      </c>
      <c r="AO261" s="23">
        <f>+IF(OR($N261=Listas!$A$3,$N261=Listas!$A$4,$N261=Listas!$A$5,$N261=Listas!$A$6),"",IF(AND(DAYS360(C261,$C$3)&lt;=90,AN261="SI"),0,IF(AND(DAYS360(C261,$C$3)&gt;90,AN261="SI"),$AO$7,0)))</f>
        <v>0</v>
      </c>
      <c r="AP261" s="28">
        <f>+IF(OR($N261=Listas!$A$3,$N261=Listas!$A$4,$N261=Listas!$A$5,$N261=[1]Hoja2!$A$6),"",AM261+AO261)</f>
        <v>0</v>
      </c>
      <c r="AQ261" s="22"/>
      <c r="AR261" s="23">
        <f>+IF(OR($N261=Listas!$A$3,$N261=Listas!$A$4,$N261=Listas!$A$5,$N261=Listas!$A$6),"",IF(AND(DAYS360(C261,$C$3)&lt;=90,AQ261="SI"),0,IF(AND(DAYS360(C261,$C$3)&gt;90,AQ261="SI"),$AR$7,0)))</f>
        <v>0</v>
      </c>
      <c r="AS261" s="22"/>
      <c r="AT261" s="23">
        <f>+IF(OR($N261=Listas!$A$3,$N261=Listas!$A$4,$N261=Listas!$A$5,$N261=Listas!$A$6),"",IF(AND(DAYS360(C261,$C$3)&lt;=90,AS261="SI"),0,IF(AND(DAYS360(C261,$C$3)&gt;90,AS261="SI"),$AT$7,0)))</f>
        <v>0</v>
      </c>
      <c r="AU261" s="21">
        <f>+IF(OR($N261=Listas!$A$3,$N261=Listas!$A$4,$N261=Listas!$A$5,$N261=Listas!$A$6),"",AR261+AT261)</f>
        <v>0</v>
      </c>
      <c r="AV261" s="29">
        <f>+IF(OR($N261=Listas!$A$3,$N261=Listas!$A$4,$N261=Listas!$A$5,$N261=Listas!$A$6),"",W261+Z261+AJ261+AP261+AU261)</f>
        <v>0.21132439384930549</v>
      </c>
      <c r="AW261" s="30">
        <f>+IF(OR($N261=Listas!$A$3,$N261=Listas!$A$4,$N261=Listas!$A$5,$N261=Listas!$A$6),"",K261*(1-AV261))</f>
        <v>0</v>
      </c>
      <c r="AX261" s="30">
        <f>+IF(OR($N261=Listas!$A$3,$N261=Listas!$A$4,$N261=Listas!$A$5,$N261=Listas!$A$6),"",L261*(1-AV261))</f>
        <v>0</v>
      </c>
      <c r="AY261" s="31"/>
      <c r="AZ261" s="32"/>
      <c r="BA261" s="30">
        <f>+IF(OR($N261=Listas!$A$3,$N261=Listas!$A$4,$N261=Listas!$A$5,$N261=Listas!$A$6),"",IF(AV261=0,AW261,(-PV(AY261,AZ261,,AW261,0))))</f>
        <v>0</v>
      </c>
      <c r="BB261" s="30">
        <f>+IF(OR($N261=Listas!$A$3,$N261=Listas!$A$4,$N261=Listas!$A$5,$N261=Listas!$A$6),"",IF(AV261=0,AX261,(-PV(AY261,AZ261,,AX261,0))))</f>
        <v>0</v>
      </c>
      <c r="BC261" s="33">
        <f>++IF(OR($N261=Listas!$A$3,$N261=Listas!$A$4,$N261=Listas!$A$5,$N261=Listas!$A$6),"",K261-BA261)</f>
        <v>0</v>
      </c>
      <c r="BD261" s="33">
        <f>++IF(OR($N261=Listas!$A$3,$N261=Listas!$A$4,$N261=Listas!$A$5,$N261=Listas!$A$6),"",L261-BB261)</f>
        <v>0</v>
      </c>
    </row>
    <row r="262" spans="1:56" x14ac:dyDescent="0.25">
      <c r="A262" s="13"/>
      <c r="B262" s="14"/>
      <c r="C262" s="15"/>
      <c r="D262" s="16"/>
      <c r="E262" s="16"/>
      <c r="F262" s="17"/>
      <c r="G262" s="17"/>
      <c r="H262" s="65">
        <f t="shared" si="41"/>
        <v>0</v>
      </c>
      <c r="I262" s="17"/>
      <c r="J262" s="17"/>
      <c r="K262" s="42">
        <f t="shared" si="42"/>
        <v>0</v>
      </c>
      <c r="L262" s="42">
        <f t="shared" si="42"/>
        <v>0</v>
      </c>
      <c r="M262" s="42">
        <f t="shared" si="43"/>
        <v>0</v>
      </c>
      <c r="N262" s="13"/>
      <c r="O262" s="18" t="str">
        <f>+IF(OR($N262=Listas!$A$3,$N262=Listas!$A$4,$N262=Listas!$A$5,$N262=Listas!$A$6),"N/A",IF(AND((DAYS360(C262,$C$3))&gt;90,(DAYS360(C262,$C$3))&lt;360),"SI","NO"))</f>
        <v>NO</v>
      </c>
      <c r="P262" s="19">
        <f t="shared" si="36"/>
        <v>0</v>
      </c>
      <c r="Q262" s="18" t="str">
        <f>+IF(OR($N262=Listas!$A$3,$N262=Listas!$A$4,$N262=Listas!$A$5,$N262=Listas!$A$6),"N/A",IF(AND((DAYS360(C262,$C$3))&gt;=360,(DAYS360(C262,$C$3))&lt;=1800),"SI","NO"))</f>
        <v>NO</v>
      </c>
      <c r="R262" s="19">
        <f t="shared" si="37"/>
        <v>0</v>
      </c>
      <c r="S262" s="18" t="str">
        <f>+IF(OR($N262=Listas!$A$3,$N262=Listas!$A$4,$N262=Listas!$A$5,$N262=Listas!$A$6),"N/A",IF(AND((DAYS360(C262,$C$3))&gt;1800,(DAYS360(C262,$C$3))&lt;=3600),"SI","NO"))</f>
        <v>NO</v>
      </c>
      <c r="T262" s="19">
        <f t="shared" si="38"/>
        <v>0</v>
      </c>
      <c r="U262" s="18" t="str">
        <f>+IF(OR($N262=Listas!$A$3,$N262=Listas!$A$4,$N262=Listas!$A$5,$N262=Listas!$A$6),"N/A",IF((DAYS360(C262,$C$3))&gt;3600,"SI","NO"))</f>
        <v>SI</v>
      </c>
      <c r="V262" s="20">
        <f t="shared" si="39"/>
        <v>0.21132439384930549</v>
      </c>
      <c r="W262" s="21">
        <f>+IF(OR($N262=Listas!$A$3,$N262=Listas!$A$4,$N262=Listas!$A$5,$N262=Listas!$A$6),"",P262+R262+T262+V262)</f>
        <v>0.21132439384930549</v>
      </c>
      <c r="X262" s="22"/>
      <c r="Y262" s="19">
        <f t="shared" si="40"/>
        <v>0</v>
      </c>
      <c r="Z262" s="21">
        <f>+IF(OR($N262=Listas!$A$3,$N262=Listas!$A$4,$N262=Listas!$A$5,$N262=Listas!$A$6),"",Y262)</f>
        <v>0</v>
      </c>
      <c r="AA262" s="22"/>
      <c r="AB262" s="23">
        <f>+IF(OR($N262=Listas!$A$3,$N262=Listas!$A$4,$N262=Listas!$A$5,$N262=Listas!$A$6),"",IF(AND(DAYS360(C262,$C$3)&lt;=90,AA262="NO"),0,IF(AND(DAYS360(C262,$C$3)&gt;90,AA262="NO"),$AB$7,0)))</f>
        <v>0</v>
      </c>
      <c r="AC262" s="17"/>
      <c r="AD262" s="22"/>
      <c r="AE262" s="23">
        <f>+IF(OR($N262=Listas!$A$3,$N262=Listas!$A$4,$N262=Listas!$A$5,$N262=Listas!$A$6),"",IF(AND(DAYS360(C262,$C$3)&lt;=90,AD262="SI"),0,IF(AND(DAYS360(C262,$C$3)&gt;90,AD262="SI"),$AE$7,0)))</f>
        <v>0</v>
      </c>
      <c r="AF262" s="17"/>
      <c r="AG262" s="24" t="str">
        <f t="shared" si="44"/>
        <v/>
      </c>
      <c r="AH262" s="22"/>
      <c r="AI262" s="23">
        <f>+IF(OR($N262=Listas!$A$3,$N262=Listas!$A$4,$N262=Listas!$A$5,$N262=Listas!$A$6),"",IF(AND(DAYS360(C262,$C$3)&lt;=90,AH262="SI"),0,IF(AND(DAYS360(C262,$C$3)&gt;90,AH262="SI"),$AI$7,0)))</f>
        <v>0</v>
      </c>
      <c r="AJ262" s="25">
        <f>+IF(OR($N262=Listas!$A$3,$N262=Listas!$A$4,$N262=Listas!$A$5,$N262=Listas!$A$6),"",AB262+AE262+AI262)</f>
        <v>0</v>
      </c>
      <c r="AK262" s="26" t="str">
        <f t="shared" si="45"/>
        <v/>
      </c>
      <c r="AL262" s="27" t="str">
        <f t="shared" si="46"/>
        <v/>
      </c>
      <c r="AM262" s="23">
        <f>+IF(OR($N262=Listas!$A$3,$N262=Listas!$A$4,$N262=Listas!$A$5,$N262=Listas!$A$6),"",IF(AND(DAYS360(C262,$C$3)&lt;=90,AL262="SI"),0,IF(AND(DAYS360(C262,$C$3)&gt;90,AL262="SI"),$AM$7,0)))</f>
        <v>0</v>
      </c>
      <c r="AN262" s="27" t="str">
        <f t="shared" si="47"/>
        <v/>
      </c>
      <c r="AO262" s="23">
        <f>+IF(OR($N262=Listas!$A$3,$N262=Listas!$A$4,$N262=Listas!$A$5,$N262=Listas!$A$6),"",IF(AND(DAYS360(C262,$C$3)&lt;=90,AN262="SI"),0,IF(AND(DAYS360(C262,$C$3)&gt;90,AN262="SI"),$AO$7,0)))</f>
        <v>0</v>
      </c>
      <c r="AP262" s="28">
        <f>+IF(OR($N262=Listas!$A$3,$N262=Listas!$A$4,$N262=Listas!$A$5,$N262=[1]Hoja2!$A$6),"",AM262+AO262)</f>
        <v>0</v>
      </c>
      <c r="AQ262" s="22"/>
      <c r="AR262" s="23">
        <f>+IF(OR($N262=Listas!$A$3,$N262=Listas!$A$4,$N262=Listas!$A$5,$N262=Listas!$A$6),"",IF(AND(DAYS360(C262,$C$3)&lt;=90,AQ262="SI"),0,IF(AND(DAYS360(C262,$C$3)&gt;90,AQ262="SI"),$AR$7,0)))</f>
        <v>0</v>
      </c>
      <c r="AS262" s="22"/>
      <c r="AT262" s="23">
        <f>+IF(OR($N262=Listas!$A$3,$N262=Listas!$A$4,$N262=Listas!$A$5,$N262=Listas!$A$6),"",IF(AND(DAYS360(C262,$C$3)&lt;=90,AS262="SI"),0,IF(AND(DAYS360(C262,$C$3)&gt;90,AS262="SI"),$AT$7,0)))</f>
        <v>0</v>
      </c>
      <c r="AU262" s="21">
        <f>+IF(OR($N262=Listas!$A$3,$N262=Listas!$A$4,$N262=Listas!$A$5,$N262=Listas!$A$6),"",AR262+AT262)</f>
        <v>0</v>
      </c>
      <c r="AV262" s="29">
        <f>+IF(OR($N262=Listas!$A$3,$N262=Listas!$A$4,$N262=Listas!$A$5,$N262=Listas!$A$6),"",W262+Z262+AJ262+AP262+AU262)</f>
        <v>0.21132439384930549</v>
      </c>
      <c r="AW262" s="30">
        <f>+IF(OR($N262=Listas!$A$3,$N262=Listas!$A$4,$N262=Listas!$A$5,$N262=Listas!$A$6),"",K262*(1-AV262))</f>
        <v>0</v>
      </c>
      <c r="AX262" s="30">
        <f>+IF(OR($N262=Listas!$A$3,$N262=Listas!$A$4,$N262=Listas!$A$5,$N262=Listas!$A$6),"",L262*(1-AV262))</f>
        <v>0</v>
      </c>
      <c r="AY262" s="31"/>
      <c r="AZ262" s="32"/>
      <c r="BA262" s="30">
        <f>+IF(OR($N262=Listas!$A$3,$N262=Listas!$A$4,$N262=Listas!$A$5,$N262=Listas!$A$6),"",IF(AV262=0,AW262,(-PV(AY262,AZ262,,AW262,0))))</f>
        <v>0</v>
      </c>
      <c r="BB262" s="30">
        <f>+IF(OR($N262=Listas!$A$3,$N262=Listas!$A$4,$N262=Listas!$A$5,$N262=Listas!$A$6),"",IF(AV262=0,AX262,(-PV(AY262,AZ262,,AX262,0))))</f>
        <v>0</v>
      </c>
      <c r="BC262" s="33">
        <f>++IF(OR($N262=Listas!$A$3,$N262=Listas!$A$4,$N262=Listas!$A$5,$N262=Listas!$A$6),"",K262-BA262)</f>
        <v>0</v>
      </c>
      <c r="BD262" s="33">
        <f>++IF(OR($N262=Listas!$A$3,$N262=Listas!$A$4,$N262=Listas!$A$5,$N262=Listas!$A$6),"",L262-BB262)</f>
        <v>0</v>
      </c>
    </row>
    <row r="263" spans="1:56" x14ac:dyDescent="0.25">
      <c r="A263" s="13"/>
      <c r="B263" s="14"/>
      <c r="C263" s="15"/>
      <c r="D263" s="16"/>
      <c r="E263" s="16"/>
      <c r="F263" s="17"/>
      <c r="G263" s="17"/>
      <c r="H263" s="65">
        <f t="shared" si="41"/>
        <v>0</v>
      </c>
      <c r="I263" s="17"/>
      <c r="J263" s="17"/>
      <c r="K263" s="42">
        <f t="shared" si="42"/>
        <v>0</v>
      </c>
      <c r="L263" s="42">
        <f t="shared" si="42"/>
        <v>0</v>
      </c>
      <c r="M263" s="42">
        <f t="shared" si="43"/>
        <v>0</v>
      </c>
      <c r="N263" s="13"/>
      <c r="O263" s="18" t="str">
        <f>+IF(OR($N263=Listas!$A$3,$N263=Listas!$A$4,$N263=Listas!$A$5,$N263=Listas!$A$6),"N/A",IF(AND((DAYS360(C263,$C$3))&gt;90,(DAYS360(C263,$C$3))&lt;360),"SI","NO"))</f>
        <v>NO</v>
      </c>
      <c r="P263" s="19">
        <f t="shared" si="36"/>
        <v>0</v>
      </c>
      <c r="Q263" s="18" t="str">
        <f>+IF(OR($N263=Listas!$A$3,$N263=Listas!$A$4,$N263=Listas!$A$5,$N263=Listas!$A$6),"N/A",IF(AND((DAYS360(C263,$C$3))&gt;=360,(DAYS360(C263,$C$3))&lt;=1800),"SI","NO"))</f>
        <v>NO</v>
      </c>
      <c r="R263" s="19">
        <f t="shared" si="37"/>
        <v>0</v>
      </c>
      <c r="S263" s="18" t="str">
        <f>+IF(OR($N263=Listas!$A$3,$N263=Listas!$A$4,$N263=Listas!$A$5,$N263=Listas!$A$6),"N/A",IF(AND((DAYS360(C263,$C$3))&gt;1800,(DAYS360(C263,$C$3))&lt;=3600),"SI","NO"))</f>
        <v>NO</v>
      </c>
      <c r="T263" s="19">
        <f t="shared" si="38"/>
        <v>0</v>
      </c>
      <c r="U263" s="18" t="str">
        <f>+IF(OR($N263=Listas!$A$3,$N263=Listas!$A$4,$N263=Listas!$A$5,$N263=Listas!$A$6),"N/A",IF((DAYS360(C263,$C$3))&gt;3600,"SI","NO"))</f>
        <v>SI</v>
      </c>
      <c r="V263" s="20">
        <f t="shared" si="39"/>
        <v>0.21132439384930549</v>
      </c>
      <c r="W263" s="21">
        <f>+IF(OR($N263=Listas!$A$3,$N263=Listas!$A$4,$N263=Listas!$A$5,$N263=Listas!$A$6),"",P263+R263+T263+V263)</f>
        <v>0.21132439384930549</v>
      </c>
      <c r="X263" s="22"/>
      <c r="Y263" s="19">
        <f t="shared" si="40"/>
        <v>0</v>
      </c>
      <c r="Z263" s="21">
        <f>+IF(OR($N263=Listas!$A$3,$N263=Listas!$A$4,$N263=Listas!$A$5,$N263=Listas!$A$6),"",Y263)</f>
        <v>0</v>
      </c>
      <c r="AA263" s="22"/>
      <c r="AB263" s="23">
        <f>+IF(OR($N263=Listas!$A$3,$N263=Listas!$A$4,$N263=Listas!$A$5,$N263=Listas!$A$6),"",IF(AND(DAYS360(C263,$C$3)&lt;=90,AA263="NO"),0,IF(AND(DAYS360(C263,$C$3)&gt;90,AA263="NO"),$AB$7,0)))</f>
        <v>0</v>
      </c>
      <c r="AC263" s="17"/>
      <c r="AD263" s="22"/>
      <c r="AE263" s="23">
        <f>+IF(OR($N263=Listas!$A$3,$N263=Listas!$A$4,$N263=Listas!$A$5,$N263=Listas!$A$6),"",IF(AND(DAYS360(C263,$C$3)&lt;=90,AD263="SI"),0,IF(AND(DAYS360(C263,$C$3)&gt;90,AD263="SI"),$AE$7,0)))</f>
        <v>0</v>
      </c>
      <c r="AF263" s="17"/>
      <c r="AG263" s="24" t="str">
        <f t="shared" si="44"/>
        <v/>
      </c>
      <c r="AH263" s="22"/>
      <c r="AI263" s="23">
        <f>+IF(OR($N263=Listas!$A$3,$N263=Listas!$A$4,$N263=Listas!$A$5,$N263=Listas!$A$6),"",IF(AND(DAYS360(C263,$C$3)&lt;=90,AH263="SI"),0,IF(AND(DAYS360(C263,$C$3)&gt;90,AH263="SI"),$AI$7,0)))</f>
        <v>0</v>
      </c>
      <c r="AJ263" s="25">
        <f>+IF(OR($N263=Listas!$A$3,$N263=Listas!$A$4,$N263=Listas!$A$5,$N263=Listas!$A$6),"",AB263+AE263+AI263)</f>
        <v>0</v>
      </c>
      <c r="AK263" s="26" t="str">
        <f t="shared" si="45"/>
        <v/>
      </c>
      <c r="AL263" s="27" t="str">
        <f t="shared" si="46"/>
        <v/>
      </c>
      <c r="AM263" s="23">
        <f>+IF(OR($N263=Listas!$A$3,$N263=Listas!$A$4,$N263=Listas!$A$5,$N263=Listas!$A$6),"",IF(AND(DAYS360(C263,$C$3)&lt;=90,AL263="SI"),0,IF(AND(DAYS360(C263,$C$3)&gt;90,AL263="SI"),$AM$7,0)))</f>
        <v>0</v>
      </c>
      <c r="AN263" s="27" t="str">
        <f t="shared" si="47"/>
        <v/>
      </c>
      <c r="AO263" s="23">
        <f>+IF(OR($N263=Listas!$A$3,$N263=Listas!$A$4,$N263=Listas!$A$5,$N263=Listas!$A$6),"",IF(AND(DAYS360(C263,$C$3)&lt;=90,AN263="SI"),0,IF(AND(DAYS360(C263,$C$3)&gt;90,AN263="SI"),$AO$7,0)))</f>
        <v>0</v>
      </c>
      <c r="AP263" s="28">
        <f>+IF(OR($N263=Listas!$A$3,$N263=Listas!$A$4,$N263=Listas!$A$5,$N263=[1]Hoja2!$A$6),"",AM263+AO263)</f>
        <v>0</v>
      </c>
      <c r="AQ263" s="22"/>
      <c r="AR263" s="23">
        <f>+IF(OR($N263=Listas!$A$3,$N263=Listas!$A$4,$N263=Listas!$A$5,$N263=Listas!$A$6),"",IF(AND(DAYS360(C263,$C$3)&lt;=90,AQ263="SI"),0,IF(AND(DAYS360(C263,$C$3)&gt;90,AQ263="SI"),$AR$7,0)))</f>
        <v>0</v>
      </c>
      <c r="AS263" s="22"/>
      <c r="AT263" s="23">
        <f>+IF(OR($N263=Listas!$A$3,$N263=Listas!$A$4,$N263=Listas!$A$5,$N263=Listas!$A$6),"",IF(AND(DAYS360(C263,$C$3)&lt;=90,AS263="SI"),0,IF(AND(DAYS360(C263,$C$3)&gt;90,AS263="SI"),$AT$7,0)))</f>
        <v>0</v>
      </c>
      <c r="AU263" s="21">
        <f>+IF(OR($N263=Listas!$A$3,$N263=Listas!$A$4,$N263=Listas!$A$5,$N263=Listas!$A$6),"",AR263+AT263)</f>
        <v>0</v>
      </c>
      <c r="AV263" s="29">
        <f>+IF(OR($N263=Listas!$A$3,$N263=Listas!$A$4,$N263=Listas!$A$5,$N263=Listas!$A$6),"",W263+Z263+AJ263+AP263+AU263)</f>
        <v>0.21132439384930549</v>
      </c>
      <c r="AW263" s="30">
        <f>+IF(OR($N263=Listas!$A$3,$N263=Listas!$A$4,$N263=Listas!$A$5,$N263=Listas!$A$6),"",K263*(1-AV263))</f>
        <v>0</v>
      </c>
      <c r="AX263" s="30">
        <f>+IF(OR($N263=Listas!$A$3,$N263=Listas!$A$4,$N263=Listas!$A$5,$N263=Listas!$A$6),"",L263*(1-AV263))</f>
        <v>0</v>
      </c>
      <c r="AY263" s="31"/>
      <c r="AZ263" s="32"/>
      <c r="BA263" s="30">
        <f>+IF(OR($N263=Listas!$A$3,$N263=Listas!$A$4,$N263=Listas!$A$5,$N263=Listas!$A$6),"",IF(AV263=0,AW263,(-PV(AY263,AZ263,,AW263,0))))</f>
        <v>0</v>
      </c>
      <c r="BB263" s="30">
        <f>+IF(OR($N263=Listas!$A$3,$N263=Listas!$A$4,$N263=Listas!$A$5,$N263=Listas!$A$6),"",IF(AV263=0,AX263,(-PV(AY263,AZ263,,AX263,0))))</f>
        <v>0</v>
      </c>
      <c r="BC263" s="33">
        <f>++IF(OR($N263=Listas!$A$3,$N263=Listas!$A$4,$N263=Listas!$A$5,$N263=Listas!$A$6),"",K263-BA263)</f>
        <v>0</v>
      </c>
      <c r="BD263" s="33">
        <f>++IF(OR($N263=Listas!$A$3,$N263=Listas!$A$4,$N263=Listas!$A$5,$N263=Listas!$A$6),"",L263-BB263)</f>
        <v>0</v>
      </c>
    </row>
    <row r="264" spans="1:56" x14ac:dyDescent="0.25">
      <c r="A264" s="13"/>
      <c r="B264" s="14"/>
      <c r="C264" s="15"/>
      <c r="D264" s="16"/>
      <c r="E264" s="16"/>
      <c r="F264" s="17"/>
      <c r="G264" s="17"/>
      <c r="H264" s="65">
        <f t="shared" si="41"/>
        <v>0</v>
      </c>
      <c r="I264" s="17"/>
      <c r="J264" s="17"/>
      <c r="K264" s="42">
        <f t="shared" si="42"/>
        <v>0</v>
      </c>
      <c r="L264" s="42">
        <f t="shared" si="42"/>
        <v>0</v>
      </c>
      <c r="M264" s="42">
        <f t="shared" si="43"/>
        <v>0</v>
      </c>
      <c r="N264" s="13"/>
      <c r="O264" s="18" t="str">
        <f>+IF(OR($N264=Listas!$A$3,$N264=Listas!$A$4,$N264=Listas!$A$5,$N264=Listas!$A$6),"N/A",IF(AND((DAYS360(C264,$C$3))&gt;90,(DAYS360(C264,$C$3))&lt;360),"SI","NO"))</f>
        <v>NO</v>
      </c>
      <c r="P264" s="19">
        <f t="shared" ref="P264:P327" si="48">IF((O264=$O$4),$P$7,0)</f>
        <v>0</v>
      </c>
      <c r="Q264" s="18" t="str">
        <f>+IF(OR($N264=Listas!$A$3,$N264=Listas!$A$4,$N264=Listas!$A$5,$N264=Listas!$A$6),"N/A",IF(AND((DAYS360(C264,$C$3))&gt;=360,(DAYS360(C264,$C$3))&lt;=1800),"SI","NO"))</f>
        <v>NO</v>
      </c>
      <c r="R264" s="19">
        <f t="shared" ref="R264:R327" si="49">IF((Q264=$O$4),$R$7,0)</f>
        <v>0</v>
      </c>
      <c r="S264" s="18" t="str">
        <f>+IF(OR($N264=Listas!$A$3,$N264=Listas!$A$4,$N264=Listas!$A$5,$N264=Listas!$A$6),"N/A",IF(AND((DAYS360(C264,$C$3))&gt;1800,(DAYS360(C264,$C$3))&lt;=3600),"SI","NO"))</f>
        <v>NO</v>
      </c>
      <c r="T264" s="19">
        <f t="shared" ref="T264:T327" si="50">IF((S264=$O$4),$T$7,0)</f>
        <v>0</v>
      </c>
      <c r="U264" s="18" t="str">
        <f>+IF(OR($N264=Listas!$A$3,$N264=Listas!$A$4,$N264=Listas!$A$5,$N264=Listas!$A$6),"N/A",IF((DAYS360(C264,$C$3))&gt;3600,"SI","NO"))</f>
        <v>SI</v>
      </c>
      <c r="V264" s="20">
        <f t="shared" ref="V264:V327" si="51">IF((U264=$O$4),$V$7,0)</f>
        <v>0.21132439384930549</v>
      </c>
      <c r="W264" s="21">
        <f>+IF(OR($N264=Listas!$A$3,$N264=Listas!$A$4,$N264=Listas!$A$5,$N264=Listas!$A$6),"",P264+R264+T264+V264)</f>
        <v>0.21132439384930549</v>
      </c>
      <c r="X264" s="22"/>
      <c r="Y264" s="19">
        <f t="shared" ref="Y264:Y327" si="52">IF(AND(DAYS360(C264,$C$3)&lt;=90,X264="NO"),0,IF(AND(DAYS360(C264,$C$3)&gt;90,X264="NO"),$Y$7,0))</f>
        <v>0</v>
      </c>
      <c r="Z264" s="21">
        <f>+IF(OR($N264=Listas!$A$3,$N264=Listas!$A$4,$N264=Listas!$A$5,$N264=Listas!$A$6),"",Y264)</f>
        <v>0</v>
      </c>
      <c r="AA264" s="22"/>
      <c r="AB264" s="23">
        <f>+IF(OR($N264=Listas!$A$3,$N264=Listas!$A$4,$N264=Listas!$A$5,$N264=Listas!$A$6),"",IF(AND(DAYS360(C264,$C$3)&lt;=90,AA264="NO"),0,IF(AND(DAYS360(C264,$C$3)&gt;90,AA264="NO"),$AB$7,0)))</f>
        <v>0</v>
      </c>
      <c r="AC264" s="17"/>
      <c r="AD264" s="22"/>
      <c r="AE264" s="23">
        <f>+IF(OR($N264=Listas!$A$3,$N264=Listas!$A$4,$N264=Listas!$A$5,$N264=Listas!$A$6),"",IF(AND(DAYS360(C264,$C$3)&lt;=90,AD264="SI"),0,IF(AND(DAYS360(C264,$C$3)&gt;90,AD264="SI"),$AE$7,0)))</f>
        <v>0</v>
      </c>
      <c r="AF264" s="17"/>
      <c r="AG264" s="24" t="str">
        <f t="shared" si="44"/>
        <v/>
      </c>
      <c r="AH264" s="22"/>
      <c r="AI264" s="23">
        <f>+IF(OR($N264=Listas!$A$3,$N264=Listas!$A$4,$N264=Listas!$A$5,$N264=Listas!$A$6),"",IF(AND(DAYS360(C264,$C$3)&lt;=90,AH264="SI"),0,IF(AND(DAYS360(C264,$C$3)&gt;90,AH264="SI"),$AI$7,0)))</f>
        <v>0</v>
      </c>
      <c r="AJ264" s="25">
        <f>+IF(OR($N264=Listas!$A$3,$N264=Listas!$A$4,$N264=Listas!$A$5,$N264=Listas!$A$6),"",AB264+AE264+AI264)</f>
        <v>0</v>
      </c>
      <c r="AK264" s="26" t="str">
        <f t="shared" si="45"/>
        <v/>
      </c>
      <c r="AL264" s="27" t="str">
        <f t="shared" si="46"/>
        <v/>
      </c>
      <c r="AM264" s="23">
        <f>+IF(OR($N264=Listas!$A$3,$N264=Listas!$A$4,$N264=Listas!$A$5,$N264=Listas!$A$6),"",IF(AND(DAYS360(C264,$C$3)&lt;=90,AL264="SI"),0,IF(AND(DAYS360(C264,$C$3)&gt;90,AL264="SI"),$AM$7,0)))</f>
        <v>0</v>
      </c>
      <c r="AN264" s="27" t="str">
        <f t="shared" si="47"/>
        <v/>
      </c>
      <c r="AO264" s="23">
        <f>+IF(OR($N264=Listas!$A$3,$N264=Listas!$A$4,$N264=Listas!$A$5,$N264=Listas!$A$6),"",IF(AND(DAYS360(C264,$C$3)&lt;=90,AN264="SI"),0,IF(AND(DAYS360(C264,$C$3)&gt;90,AN264="SI"),$AO$7,0)))</f>
        <v>0</v>
      </c>
      <c r="AP264" s="28">
        <f>+IF(OR($N264=Listas!$A$3,$N264=Listas!$A$4,$N264=Listas!$A$5,$N264=[1]Hoja2!$A$6),"",AM264+AO264)</f>
        <v>0</v>
      </c>
      <c r="AQ264" s="22"/>
      <c r="AR264" s="23">
        <f>+IF(OR($N264=Listas!$A$3,$N264=Listas!$A$4,$N264=Listas!$A$5,$N264=Listas!$A$6),"",IF(AND(DAYS360(C264,$C$3)&lt;=90,AQ264="SI"),0,IF(AND(DAYS360(C264,$C$3)&gt;90,AQ264="SI"),$AR$7,0)))</f>
        <v>0</v>
      </c>
      <c r="AS264" s="22"/>
      <c r="AT264" s="23">
        <f>+IF(OR($N264=Listas!$A$3,$N264=Listas!$A$4,$N264=Listas!$A$5,$N264=Listas!$A$6),"",IF(AND(DAYS360(C264,$C$3)&lt;=90,AS264="SI"),0,IF(AND(DAYS360(C264,$C$3)&gt;90,AS264="SI"),$AT$7,0)))</f>
        <v>0</v>
      </c>
      <c r="AU264" s="21">
        <f>+IF(OR($N264=Listas!$A$3,$N264=Listas!$A$4,$N264=Listas!$A$5,$N264=Listas!$A$6),"",AR264+AT264)</f>
        <v>0</v>
      </c>
      <c r="AV264" s="29">
        <f>+IF(OR($N264=Listas!$A$3,$N264=Listas!$A$4,$N264=Listas!$A$5,$N264=Listas!$A$6),"",W264+Z264+AJ264+AP264+AU264)</f>
        <v>0.21132439384930549</v>
      </c>
      <c r="AW264" s="30">
        <f>+IF(OR($N264=Listas!$A$3,$N264=Listas!$A$4,$N264=Listas!$A$5,$N264=Listas!$A$6),"",K264*(1-AV264))</f>
        <v>0</v>
      </c>
      <c r="AX264" s="30">
        <f>+IF(OR($N264=Listas!$A$3,$N264=Listas!$A$4,$N264=Listas!$A$5,$N264=Listas!$A$6),"",L264*(1-AV264))</f>
        <v>0</v>
      </c>
      <c r="AY264" s="31"/>
      <c r="AZ264" s="32"/>
      <c r="BA264" s="30">
        <f>+IF(OR($N264=Listas!$A$3,$N264=Listas!$A$4,$N264=Listas!$A$5,$N264=Listas!$A$6),"",IF(AV264=0,AW264,(-PV(AY264,AZ264,,AW264,0))))</f>
        <v>0</v>
      </c>
      <c r="BB264" s="30">
        <f>+IF(OR($N264=Listas!$A$3,$N264=Listas!$A$4,$N264=Listas!$A$5,$N264=Listas!$A$6),"",IF(AV264=0,AX264,(-PV(AY264,AZ264,,AX264,0))))</f>
        <v>0</v>
      </c>
      <c r="BC264" s="33">
        <f>++IF(OR($N264=Listas!$A$3,$N264=Listas!$A$4,$N264=Listas!$A$5,$N264=Listas!$A$6),"",K264-BA264)</f>
        <v>0</v>
      </c>
      <c r="BD264" s="33">
        <f>++IF(OR($N264=Listas!$A$3,$N264=Listas!$A$4,$N264=Listas!$A$5,$N264=Listas!$A$6),"",L264-BB264)</f>
        <v>0</v>
      </c>
    </row>
    <row r="265" spans="1:56" x14ac:dyDescent="0.25">
      <c r="A265" s="13"/>
      <c r="B265" s="14"/>
      <c r="C265" s="15"/>
      <c r="D265" s="16"/>
      <c r="E265" s="16"/>
      <c r="F265" s="17"/>
      <c r="G265" s="17"/>
      <c r="H265" s="65">
        <f t="shared" ref="H265:H328" si="53">F265+G265</f>
        <v>0</v>
      </c>
      <c r="I265" s="17"/>
      <c r="J265" s="17"/>
      <c r="K265" s="42">
        <f t="shared" ref="K265:L328" si="54">F265-I265</f>
        <v>0</v>
      </c>
      <c r="L265" s="42">
        <f t="shared" si="54"/>
        <v>0</v>
      </c>
      <c r="M265" s="42">
        <f t="shared" ref="M265:M328" si="55">K265+L265</f>
        <v>0</v>
      </c>
      <c r="N265" s="13"/>
      <c r="O265" s="18" t="str">
        <f>+IF(OR($N265=Listas!$A$3,$N265=Listas!$A$4,$N265=Listas!$A$5,$N265=Listas!$A$6),"N/A",IF(AND((DAYS360(C265,$C$3))&gt;90,(DAYS360(C265,$C$3))&lt;360),"SI","NO"))</f>
        <v>NO</v>
      </c>
      <c r="P265" s="19">
        <f t="shared" si="48"/>
        <v>0</v>
      </c>
      <c r="Q265" s="18" t="str">
        <f>+IF(OR($N265=Listas!$A$3,$N265=Listas!$A$4,$N265=Listas!$A$5,$N265=Listas!$A$6),"N/A",IF(AND((DAYS360(C265,$C$3))&gt;=360,(DAYS360(C265,$C$3))&lt;=1800),"SI","NO"))</f>
        <v>NO</v>
      </c>
      <c r="R265" s="19">
        <f t="shared" si="49"/>
        <v>0</v>
      </c>
      <c r="S265" s="18" t="str">
        <f>+IF(OR($N265=Listas!$A$3,$N265=Listas!$A$4,$N265=Listas!$A$5,$N265=Listas!$A$6),"N/A",IF(AND((DAYS360(C265,$C$3))&gt;1800,(DAYS360(C265,$C$3))&lt;=3600),"SI","NO"))</f>
        <v>NO</v>
      </c>
      <c r="T265" s="19">
        <f t="shared" si="50"/>
        <v>0</v>
      </c>
      <c r="U265" s="18" t="str">
        <f>+IF(OR($N265=Listas!$A$3,$N265=Listas!$A$4,$N265=Listas!$A$5,$N265=Listas!$A$6),"N/A",IF((DAYS360(C265,$C$3))&gt;3600,"SI","NO"))</f>
        <v>SI</v>
      </c>
      <c r="V265" s="20">
        <f t="shared" si="51"/>
        <v>0.21132439384930549</v>
      </c>
      <c r="W265" s="21">
        <f>+IF(OR($N265=Listas!$A$3,$N265=Listas!$A$4,$N265=Listas!$A$5,$N265=Listas!$A$6),"",P265+R265+T265+V265)</f>
        <v>0.21132439384930549</v>
      </c>
      <c r="X265" s="22"/>
      <c r="Y265" s="19">
        <f t="shared" si="52"/>
        <v>0</v>
      </c>
      <c r="Z265" s="21">
        <f>+IF(OR($N265=Listas!$A$3,$N265=Listas!$A$4,$N265=Listas!$A$5,$N265=Listas!$A$6),"",Y265)</f>
        <v>0</v>
      </c>
      <c r="AA265" s="22"/>
      <c r="AB265" s="23">
        <f>+IF(OR($N265=Listas!$A$3,$N265=Listas!$A$4,$N265=Listas!$A$5,$N265=Listas!$A$6),"",IF(AND(DAYS360(C265,$C$3)&lt;=90,AA265="NO"),0,IF(AND(DAYS360(C265,$C$3)&gt;90,AA265="NO"),$AB$7,0)))</f>
        <v>0</v>
      </c>
      <c r="AC265" s="17"/>
      <c r="AD265" s="22"/>
      <c r="AE265" s="23">
        <f>+IF(OR($N265=Listas!$A$3,$N265=Listas!$A$4,$N265=Listas!$A$5,$N265=Listas!$A$6),"",IF(AND(DAYS360(C265,$C$3)&lt;=90,AD265="SI"),0,IF(AND(DAYS360(C265,$C$3)&gt;90,AD265="SI"),$AE$7,0)))</f>
        <v>0</v>
      </c>
      <c r="AF265" s="17"/>
      <c r="AG265" s="24" t="str">
        <f t="shared" ref="AG265:AG328" si="56">IFERROR((AF265/AC265),"")</f>
        <v/>
      </c>
      <c r="AH265" s="22"/>
      <c r="AI265" s="23">
        <f>+IF(OR($N265=Listas!$A$3,$N265=Listas!$A$4,$N265=Listas!$A$5,$N265=Listas!$A$6),"",IF(AND(DAYS360(C265,$C$3)&lt;=90,AH265="SI"),0,IF(AND(DAYS360(C265,$C$3)&gt;90,AH265="SI"),$AI$7,0)))</f>
        <v>0</v>
      </c>
      <c r="AJ265" s="25">
        <f>+IF(OR($N265=Listas!$A$3,$N265=Listas!$A$4,$N265=Listas!$A$5,$N265=Listas!$A$6),"",AB265+AE265+AI265)</f>
        <v>0</v>
      </c>
      <c r="AK265" s="26" t="str">
        <f t="shared" ref="AK265:AK328" si="57">+IFERROR(((I265/F265)),"")</f>
        <v/>
      </c>
      <c r="AL265" s="27" t="str">
        <f t="shared" ref="AL265:AL328" si="58">+IF(AK265&lt;=50%,"SI",IF(AK265="","","NO"))</f>
        <v/>
      </c>
      <c r="AM265" s="23">
        <f>+IF(OR($N265=Listas!$A$3,$N265=Listas!$A$4,$N265=Listas!$A$5,$N265=Listas!$A$6),"",IF(AND(DAYS360(C265,$C$3)&lt;=90,AL265="SI"),0,IF(AND(DAYS360(C265,$C$3)&gt;90,AL265="SI"),$AM$7,0)))</f>
        <v>0</v>
      </c>
      <c r="AN265" s="27" t="str">
        <f t="shared" ref="AN265:AN328" si="59">+IF(AL265="SI","NO",IF(AL265="","","SI"))</f>
        <v/>
      </c>
      <c r="AO265" s="23">
        <f>+IF(OR($N265=Listas!$A$3,$N265=Listas!$A$4,$N265=Listas!$A$5,$N265=Listas!$A$6),"",IF(AND(DAYS360(C265,$C$3)&lt;=90,AN265="SI"),0,IF(AND(DAYS360(C265,$C$3)&gt;90,AN265="SI"),$AO$7,0)))</f>
        <v>0</v>
      </c>
      <c r="AP265" s="28">
        <f>+IF(OR($N265=Listas!$A$3,$N265=Listas!$A$4,$N265=Listas!$A$5,$N265=[1]Hoja2!$A$6),"",AM265+AO265)</f>
        <v>0</v>
      </c>
      <c r="AQ265" s="22"/>
      <c r="AR265" s="23">
        <f>+IF(OR($N265=Listas!$A$3,$N265=Listas!$A$4,$N265=Listas!$A$5,$N265=Listas!$A$6),"",IF(AND(DAYS360(C265,$C$3)&lt;=90,AQ265="SI"),0,IF(AND(DAYS360(C265,$C$3)&gt;90,AQ265="SI"),$AR$7,0)))</f>
        <v>0</v>
      </c>
      <c r="AS265" s="22"/>
      <c r="AT265" s="23">
        <f>+IF(OR($N265=Listas!$A$3,$N265=Listas!$A$4,$N265=Listas!$A$5,$N265=Listas!$A$6),"",IF(AND(DAYS360(C265,$C$3)&lt;=90,AS265="SI"),0,IF(AND(DAYS360(C265,$C$3)&gt;90,AS265="SI"),$AT$7,0)))</f>
        <v>0</v>
      </c>
      <c r="AU265" s="21">
        <f>+IF(OR($N265=Listas!$A$3,$N265=Listas!$A$4,$N265=Listas!$A$5,$N265=Listas!$A$6),"",AR265+AT265)</f>
        <v>0</v>
      </c>
      <c r="AV265" s="29">
        <f>+IF(OR($N265=Listas!$A$3,$N265=Listas!$A$4,$N265=Listas!$A$5,$N265=Listas!$A$6),"",W265+Z265+AJ265+AP265+AU265)</f>
        <v>0.21132439384930549</v>
      </c>
      <c r="AW265" s="30">
        <f>+IF(OR($N265=Listas!$A$3,$N265=Listas!$A$4,$N265=Listas!$A$5,$N265=Listas!$A$6),"",K265*(1-AV265))</f>
        <v>0</v>
      </c>
      <c r="AX265" s="30">
        <f>+IF(OR($N265=Listas!$A$3,$N265=Listas!$A$4,$N265=Listas!$A$5,$N265=Listas!$A$6),"",L265*(1-AV265))</f>
        <v>0</v>
      </c>
      <c r="AY265" s="31"/>
      <c r="AZ265" s="32"/>
      <c r="BA265" s="30">
        <f>+IF(OR($N265=Listas!$A$3,$N265=Listas!$A$4,$N265=Listas!$A$5,$N265=Listas!$A$6),"",IF(AV265=0,AW265,(-PV(AY265,AZ265,,AW265,0))))</f>
        <v>0</v>
      </c>
      <c r="BB265" s="30">
        <f>+IF(OR($N265=Listas!$A$3,$N265=Listas!$A$4,$N265=Listas!$A$5,$N265=Listas!$A$6),"",IF(AV265=0,AX265,(-PV(AY265,AZ265,,AX265,0))))</f>
        <v>0</v>
      </c>
      <c r="BC265" s="33">
        <f>++IF(OR($N265=Listas!$A$3,$N265=Listas!$A$4,$N265=Listas!$A$5,$N265=Listas!$A$6),"",K265-BA265)</f>
        <v>0</v>
      </c>
      <c r="BD265" s="33">
        <f>++IF(OR($N265=Listas!$A$3,$N265=Listas!$A$4,$N265=Listas!$A$5,$N265=Listas!$A$6),"",L265-BB265)</f>
        <v>0</v>
      </c>
    </row>
    <row r="266" spans="1:56" x14ac:dyDescent="0.25">
      <c r="A266" s="13"/>
      <c r="B266" s="14"/>
      <c r="C266" s="15"/>
      <c r="D266" s="16"/>
      <c r="E266" s="16"/>
      <c r="F266" s="17"/>
      <c r="G266" s="17"/>
      <c r="H266" s="65">
        <f t="shared" si="53"/>
        <v>0</v>
      </c>
      <c r="I266" s="17"/>
      <c r="J266" s="17"/>
      <c r="K266" s="42">
        <f t="shared" si="54"/>
        <v>0</v>
      </c>
      <c r="L266" s="42">
        <f t="shared" si="54"/>
        <v>0</v>
      </c>
      <c r="M266" s="42">
        <f t="shared" si="55"/>
        <v>0</v>
      </c>
      <c r="N266" s="13"/>
      <c r="O266" s="18" t="str">
        <f>+IF(OR($N266=Listas!$A$3,$N266=Listas!$A$4,$N266=Listas!$A$5,$N266=Listas!$A$6),"N/A",IF(AND((DAYS360(C266,$C$3))&gt;90,(DAYS360(C266,$C$3))&lt;360),"SI","NO"))</f>
        <v>NO</v>
      </c>
      <c r="P266" s="19">
        <f t="shared" si="48"/>
        <v>0</v>
      </c>
      <c r="Q266" s="18" t="str">
        <f>+IF(OR($N266=Listas!$A$3,$N266=Listas!$A$4,$N266=Listas!$A$5,$N266=Listas!$A$6),"N/A",IF(AND((DAYS360(C266,$C$3))&gt;=360,(DAYS360(C266,$C$3))&lt;=1800),"SI","NO"))</f>
        <v>NO</v>
      </c>
      <c r="R266" s="19">
        <f t="shared" si="49"/>
        <v>0</v>
      </c>
      <c r="S266" s="18" t="str">
        <f>+IF(OR($N266=Listas!$A$3,$N266=Listas!$A$4,$N266=Listas!$A$5,$N266=Listas!$A$6),"N/A",IF(AND((DAYS360(C266,$C$3))&gt;1800,(DAYS360(C266,$C$3))&lt;=3600),"SI","NO"))</f>
        <v>NO</v>
      </c>
      <c r="T266" s="19">
        <f t="shared" si="50"/>
        <v>0</v>
      </c>
      <c r="U266" s="18" t="str">
        <f>+IF(OR($N266=Listas!$A$3,$N266=Listas!$A$4,$N266=Listas!$A$5,$N266=Listas!$A$6),"N/A",IF((DAYS360(C266,$C$3))&gt;3600,"SI","NO"))</f>
        <v>SI</v>
      </c>
      <c r="V266" s="20">
        <f t="shared" si="51"/>
        <v>0.21132439384930549</v>
      </c>
      <c r="W266" s="21">
        <f>+IF(OR($N266=Listas!$A$3,$N266=Listas!$A$4,$N266=Listas!$A$5,$N266=Listas!$A$6),"",P266+R266+T266+V266)</f>
        <v>0.21132439384930549</v>
      </c>
      <c r="X266" s="22"/>
      <c r="Y266" s="19">
        <f t="shared" si="52"/>
        <v>0</v>
      </c>
      <c r="Z266" s="21">
        <f>+IF(OR($N266=Listas!$A$3,$N266=Listas!$A$4,$N266=Listas!$A$5,$N266=Listas!$A$6),"",Y266)</f>
        <v>0</v>
      </c>
      <c r="AA266" s="22"/>
      <c r="AB266" s="23">
        <f>+IF(OR($N266=Listas!$A$3,$N266=Listas!$A$4,$N266=Listas!$A$5,$N266=Listas!$A$6),"",IF(AND(DAYS360(C266,$C$3)&lt;=90,AA266="NO"),0,IF(AND(DAYS360(C266,$C$3)&gt;90,AA266="NO"),$AB$7,0)))</f>
        <v>0</v>
      </c>
      <c r="AC266" s="17"/>
      <c r="AD266" s="22"/>
      <c r="AE266" s="23">
        <f>+IF(OR($N266=Listas!$A$3,$N266=Listas!$A$4,$N266=Listas!$A$5,$N266=Listas!$A$6),"",IF(AND(DAYS360(C266,$C$3)&lt;=90,AD266="SI"),0,IF(AND(DAYS360(C266,$C$3)&gt;90,AD266="SI"),$AE$7,0)))</f>
        <v>0</v>
      </c>
      <c r="AF266" s="17"/>
      <c r="AG266" s="24" t="str">
        <f t="shared" si="56"/>
        <v/>
      </c>
      <c r="AH266" s="22"/>
      <c r="AI266" s="23">
        <f>+IF(OR($N266=Listas!$A$3,$N266=Listas!$A$4,$N266=Listas!$A$5,$N266=Listas!$A$6),"",IF(AND(DAYS360(C266,$C$3)&lt;=90,AH266="SI"),0,IF(AND(DAYS360(C266,$C$3)&gt;90,AH266="SI"),$AI$7,0)))</f>
        <v>0</v>
      </c>
      <c r="AJ266" s="25">
        <f>+IF(OR($N266=Listas!$A$3,$N266=Listas!$A$4,$N266=Listas!$A$5,$N266=Listas!$A$6),"",AB266+AE266+AI266)</f>
        <v>0</v>
      </c>
      <c r="AK266" s="26" t="str">
        <f t="shared" si="57"/>
        <v/>
      </c>
      <c r="AL266" s="27" t="str">
        <f t="shared" si="58"/>
        <v/>
      </c>
      <c r="AM266" s="23">
        <f>+IF(OR($N266=Listas!$A$3,$N266=Listas!$A$4,$N266=Listas!$A$5,$N266=Listas!$A$6),"",IF(AND(DAYS360(C266,$C$3)&lt;=90,AL266="SI"),0,IF(AND(DAYS360(C266,$C$3)&gt;90,AL266="SI"),$AM$7,0)))</f>
        <v>0</v>
      </c>
      <c r="AN266" s="27" t="str">
        <f t="shared" si="59"/>
        <v/>
      </c>
      <c r="AO266" s="23">
        <f>+IF(OR($N266=Listas!$A$3,$N266=Listas!$A$4,$N266=Listas!$A$5,$N266=Listas!$A$6),"",IF(AND(DAYS360(C266,$C$3)&lt;=90,AN266="SI"),0,IF(AND(DAYS360(C266,$C$3)&gt;90,AN266="SI"),$AO$7,0)))</f>
        <v>0</v>
      </c>
      <c r="AP266" s="28">
        <f>+IF(OR($N266=Listas!$A$3,$N266=Listas!$A$4,$N266=Listas!$A$5,$N266=[1]Hoja2!$A$6),"",AM266+AO266)</f>
        <v>0</v>
      </c>
      <c r="AQ266" s="22"/>
      <c r="AR266" s="23">
        <f>+IF(OR($N266=Listas!$A$3,$N266=Listas!$A$4,$N266=Listas!$A$5,$N266=Listas!$A$6),"",IF(AND(DAYS360(C266,$C$3)&lt;=90,AQ266="SI"),0,IF(AND(DAYS360(C266,$C$3)&gt;90,AQ266="SI"),$AR$7,0)))</f>
        <v>0</v>
      </c>
      <c r="AS266" s="22"/>
      <c r="AT266" s="23">
        <f>+IF(OR($N266=Listas!$A$3,$N266=Listas!$A$4,$N266=Listas!$A$5,$N266=Listas!$A$6),"",IF(AND(DAYS360(C266,$C$3)&lt;=90,AS266="SI"),0,IF(AND(DAYS360(C266,$C$3)&gt;90,AS266="SI"),$AT$7,0)))</f>
        <v>0</v>
      </c>
      <c r="AU266" s="21">
        <f>+IF(OR($N266=Listas!$A$3,$N266=Listas!$A$4,$N266=Listas!$A$5,$N266=Listas!$A$6),"",AR266+AT266)</f>
        <v>0</v>
      </c>
      <c r="AV266" s="29">
        <f>+IF(OR($N266=Listas!$A$3,$N266=Listas!$A$4,$N266=Listas!$A$5,$N266=Listas!$A$6),"",W266+Z266+AJ266+AP266+AU266)</f>
        <v>0.21132439384930549</v>
      </c>
      <c r="AW266" s="30">
        <f>+IF(OR($N266=Listas!$A$3,$N266=Listas!$A$4,$N266=Listas!$A$5,$N266=Listas!$A$6),"",K266*(1-AV266))</f>
        <v>0</v>
      </c>
      <c r="AX266" s="30">
        <f>+IF(OR($N266=Listas!$A$3,$N266=Listas!$A$4,$N266=Listas!$A$5,$N266=Listas!$A$6),"",L266*(1-AV266))</f>
        <v>0</v>
      </c>
      <c r="AY266" s="31"/>
      <c r="AZ266" s="32"/>
      <c r="BA266" s="30">
        <f>+IF(OR($N266=Listas!$A$3,$N266=Listas!$A$4,$N266=Listas!$A$5,$N266=Listas!$A$6),"",IF(AV266=0,AW266,(-PV(AY266,AZ266,,AW266,0))))</f>
        <v>0</v>
      </c>
      <c r="BB266" s="30">
        <f>+IF(OR($N266=Listas!$A$3,$N266=Listas!$A$4,$N266=Listas!$A$5,$N266=Listas!$A$6),"",IF(AV266=0,AX266,(-PV(AY266,AZ266,,AX266,0))))</f>
        <v>0</v>
      </c>
      <c r="BC266" s="33">
        <f>++IF(OR($N266=Listas!$A$3,$N266=Listas!$A$4,$N266=Listas!$A$5,$N266=Listas!$A$6),"",K266-BA266)</f>
        <v>0</v>
      </c>
      <c r="BD266" s="33">
        <f>++IF(OR($N266=Listas!$A$3,$N266=Listas!$A$4,$N266=Listas!$A$5,$N266=Listas!$A$6),"",L266-BB266)</f>
        <v>0</v>
      </c>
    </row>
    <row r="267" spans="1:56" x14ac:dyDescent="0.25">
      <c r="A267" s="13"/>
      <c r="B267" s="14"/>
      <c r="C267" s="15"/>
      <c r="D267" s="16"/>
      <c r="E267" s="16"/>
      <c r="F267" s="17"/>
      <c r="G267" s="17"/>
      <c r="H267" s="65">
        <f t="shared" si="53"/>
        <v>0</v>
      </c>
      <c r="I267" s="17"/>
      <c r="J267" s="17"/>
      <c r="K267" s="42">
        <f t="shared" si="54"/>
        <v>0</v>
      </c>
      <c r="L267" s="42">
        <f t="shared" si="54"/>
        <v>0</v>
      </c>
      <c r="M267" s="42">
        <f t="shared" si="55"/>
        <v>0</v>
      </c>
      <c r="N267" s="13"/>
      <c r="O267" s="18" t="str">
        <f>+IF(OR($N267=Listas!$A$3,$N267=Listas!$A$4,$N267=Listas!$A$5,$N267=Listas!$A$6),"N/A",IF(AND((DAYS360(C267,$C$3))&gt;90,(DAYS360(C267,$C$3))&lt;360),"SI","NO"))</f>
        <v>NO</v>
      </c>
      <c r="P267" s="19">
        <f t="shared" si="48"/>
        <v>0</v>
      </c>
      <c r="Q267" s="18" t="str">
        <f>+IF(OR($N267=Listas!$A$3,$N267=Listas!$A$4,$N267=Listas!$A$5,$N267=Listas!$A$6),"N/A",IF(AND((DAYS360(C267,$C$3))&gt;=360,(DAYS360(C267,$C$3))&lt;=1800),"SI","NO"))</f>
        <v>NO</v>
      </c>
      <c r="R267" s="19">
        <f t="shared" si="49"/>
        <v>0</v>
      </c>
      <c r="S267" s="18" t="str">
        <f>+IF(OR($N267=Listas!$A$3,$N267=Listas!$A$4,$N267=Listas!$A$5,$N267=Listas!$A$6),"N/A",IF(AND((DAYS360(C267,$C$3))&gt;1800,(DAYS360(C267,$C$3))&lt;=3600),"SI","NO"))</f>
        <v>NO</v>
      </c>
      <c r="T267" s="19">
        <f t="shared" si="50"/>
        <v>0</v>
      </c>
      <c r="U267" s="18" t="str">
        <f>+IF(OR($N267=Listas!$A$3,$N267=Listas!$A$4,$N267=Listas!$A$5,$N267=Listas!$A$6),"N/A",IF((DAYS360(C267,$C$3))&gt;3600,"SI","NO"))</f>
        <v>SI</v>
      </c>
      <c r="V267" s="20">
        <f t="shared" si="51"/>
        <v>0.21132439384930549</v>
      </c>
      <c r="W267" s="21">
        <f>+IF(OR($N267=Listas!$A$3,$N267=Listas!$A$4,$N267=Listas!$A$5,$N267=Listas!$A$6),"",P267+R267+T267+V267)</f>
        <v>0.21132439384930549</v>
      </c>
      <c r="X267" s="22"/>
      <c r="Y267" s="19">
        <f t="shared" si="52"/>
        <v>0</v>
      </c>
      <c r="Z267" s="21">
        <f>+IF(OR($N267=Listas!$A$3,$N267=Listas!$A$4,$N267=Listas!$A$5,$N267=Listas!$A$6),"",Y267)</f>
        <v>0</v>
      </c>
      <c r="AA267" s="22"/>
      <c r="AB267" s="23">
        <f>+IF(OR($N267=Listas!$A$3,$N267=Listas!$A$4,$N267=Listas!$A$5,$N267=Listas!$A$6),"",IF(AND(DAYS360(C267,$C$3)&lt;=90,AA267="NO"),0,IF(AND(DAYS360(C267,$C$3)&gt;90,AA267="NO"),$AB$7,0)))</f>
        <v>0</v>
      </c>
      <c r="AC267" s="17"/>
      <c r="AD267" s="22"/>
      <c r="AE267" s="23">
        <f>+IF(OR($N267=Listas!$A$3,$N267=Listas!$A$4,$N267=Listas!$A$5,$N267=Listas!$A$6),"",IF(AND(DAYS360(C267,$C$3)&lt;=90,AD267="SI"),0,IF(AND(DAYS360(C267,$C$3)&gt;90,AD267="SI"),$AE$7,0)))</f>
        <v>0</v>
      </c>
      <c r="AF267" s="17"/>
      <c r="AG267" s="24" t="str">
        <f t="shared" si="56"/>
        <v/>
      </c>
      <c r="AH267" s="22"/>
      <c r="AI267" s="23">
        <f>+IF(OR($N267=Listas!$A$3,$N267=Listas!$A$4,$N267=Listas!$A$5,$N267=Listas!$A$6),"",IF(AND(DAYS360(C267,$C$3)&lt;=90,AH267="SI"),0,IF(AND(DAYS360(C267,$C$3)&gt;90,AH267="SI"),$AI$7,0)))</f>
        <v>0</v>
      </c>
      <c r="AJ267" s="25">
        <f>+IF(OR($N267=Listas!$A$3,$N267=Listas!$A$4,$N267=Listas!$A$5,$N267=Listas!$A$6),"",AB267+AE267+AI267)</f>
        <v>0</v>
      </c>
      <c r="AK267" s="26" t="str">
        <f t="shared" si="57"/>
        <v/>
      </c>
      <c r="AL267" s="27" t="str">
        <f t="shared" si="58"/>
        <v/>
      </c>
      <c r="AM267" s="23">
        <f>+IF(OR($N267=Listas!$A$3,$N267=Listas!$A$4,$N267=Listas!$A$5,$N267=Listas!$A$6),"",IF(AND(DAYS360(C267,$C$3)&lt;=90,AL267="SI"),0,IF(AND(DAYS360(C267,$C$3)&gt;90,AL267="SI"),$AM$7,0)))</f>
        <v>0</v>
      </c>
      <c r="AN267" s="27" t="str">
        <f t="shared" si="59"/>
        <v/>
      </c>
      <c r="AO267" s="23">
        <f>+IF(OR($N267=Listas!$A$3,$N267=Listas!$A$4,$N267=Listas!$A$5,$N267=Listas!$A$6),"",IF(AND(DAYS360(C267,$C$3)&lt;=90,AN267="SI"),0,IF(AND(DAYS360(C267,$C$3)&gt;90,AN267="SI"),$AO$7,0)))</f>
        <v>0</v>
      </c>
      <c r="AP267" s="28">
        <f>+IF(OR($N267=Listas!$A$3,$N267=Listas!$A$4,$N267=Listas!$A$5,$N267=[1]Hoja2!$A$6),"",AM267+AO267)</f>
        <v>0</v>
      </c>
      <c r="AQ267" s="22"/>
      <c r="AR267" s="23">
        <f>+IF(OR($N267=Listas!$A$3,$N267=Listas!$A$4,$N267=Listas!$A$5,$N267=Listas!$A$6),"",IF(AND(DAYS360(C267,$C$3)&lt;=90,AQ267="SI"),0,IF(AND(DAYS360(C267,$C$3)&gt;90,AQ267="SI"),$AR$7,0)))</f>
        <v>0</v>
      </c>
      <c r="AS267" s="22"/>
      <c r="AT267" s="23">
        <f>+IF(OR($N267=Listas!$A$3,$N267=Listas!$A$4,$N267=Listas!$A$5,$N267=Listas!$A$6),"",IF(AND(DAYS360(C267,$C$3)&lt;=90,AS267="SI"),0,IF(AND(DAYS360(C267,$C$3)&gt;90,AS267="SI"),$AT$7,0)))</f>
        <v>0</v>
      </c>
      <c r="AU267" s="21">
        <f>+IF(OR($N267=Listas!$A$3,$N267=Listas!$A$4,$N267=Listas!$A$5,$N267=Listas!$A$6),"",AR267+AT267)</f>
        <v>0</v>
      </c>
      <c r="AV267" s="29">
        <f>+IF(OR($N267=Listas!$A$3,$N267=Listas!$A$4,$N267=Listas!$A$5,$N267=Listas!$A$6),"",W267+Z267+AJ267+AP267+AU267)</f>
        <v>0.21132439384930549</v>
      </c>
      <c r="AW267" s="30">
        <f>+IF(OR($N267=Listas!$A$3,$N267=Listas!$A$4,$N267=Listas!$A$5,$N267=Listas!$A$6),"",K267*(1-AV267))</f>
        <v>0</v>
      </c>
      <c r="AX267" s="30">
        <f>+IF(OR($N267=Listas!$A$3,$N267=Listas!$A$4,$N267=Listas!$A$5,$N267=Listas!$A$6),"",L267*(1-AV267))</f>
        <v>0</v>
      </c>
      <c r="AY267" s="31"/>
      <c r="AZ267" s="32"/>
      <c r="BA267" s="30">
        <f>+IF(OR($N267=Listas!$A$3,$N267=Listas!$A$4,$N267=Listas!$A$5,$N267=Listas!$A$6),"",IF(AV267=0,AW267,(-PV(AY267,AZ267,,AW267,0))))</f>
        <v>0</v>
      </c>
      <c r="BB267" s="30">
        <f>+IF(OR($N267=Listas!$A$3,$N267=Listas!$A$4,$N267=Listas!$A$5,$N267=Listas!$A$6),"",IF(AV267=0,AX267,(-PV(AY267,AZ267,,AX267,0))))</f>
        <v>0</v>
      </c>
      <c r="BC267" s="33">
        <f>++IF(OR($N267=Listas!$A$3,$N267=Listas!$A$4,$N267=Listas!$A$5,$N267=Listas!$A$6),"",K267-BA267)</f>
        <v>0</v>
      </c>
      <c r="BD267" s="33">
        <f>++IF(OR($N267=Listas!$A$3,$N267=Listas!$A$4,$N267=Listas!$A$5,$N267=Listas!$A$6),"",L267-BB267)</f>
        <v>0</v>
      </c>
    </row>
    <row r="268" spans="1:56" x14ac:dyDescent="0.25">
      <c r="A268" s="13"/>
      <c r="B268" s="14"/>
      <c r="C268" s="15"/>
      <c r="D268" s="16"/>
      <c r="E268" s="16"/>
      <c r="F268" s="17"/>
      <c r="G268" s="17"/>
      <c r="H268" s="65">
        <f t="shared" si="53"/>
        <v>0</v>
      </c>
      <c r="I268" s="17"/>
      <c r="J268" s="17"/>
      <c r="K268" s="42">
        <f t="shared" si="54"/>
        <v>0</v>
      </c>
      <c r="L268" s="42">
        <f t="shared" si="54"/>
        <v>0</v>
      </c>
      <c r="M268" s="42">
        <f t="shared" si="55"/>
        <v>0</v>
      </c>
      <c r="N268" s="13"/>
      <c r="O268" s="18" t="str">
        <f>+IF(OR($N268=Listas!$A$3,$N268=Listas!$A$4,$N268=Listas!$A$5,$N268=Listas!$A$6),"N/A",IF(AND((DAYS360(C268,$C$3))&gt;90,(DAYS360(C268,$C$3))&lt;360),"SI","NO"))</f>
        <v>NO</v>
      </c>
      <c r="P268" s="19">
        <f t="shared" si="48"/>
        <v>0</v>
      </c>
      <c r="Q268" s="18" t="str">
        <f>+IF(OR($N268=Listas!$A$3,$N268=Listas!$A$4,$N268=Listas!$A$5,$N268=Listas!$A$6),"N/A",IF(AND((DAYS360(C268,$C$3))&gt;=360,(DAYS360(C268,$C$3))&lt;=1800),"SI","NO"))</f>
        <v>NO</v>
      </c>
      <c r="R268" s="19">
        <f t="shared" si="49"/>
        <v>0</v>
      </c>
      <c r="S268" s="18" t="str">
        <f>+IF(OR($N268=Listas!$A$3,$N268=Listas!$A$4,$N268=Listas!$A$5,$N268=Listas!$A$6),"N/A",IF(AND((DAYS360(C268,$C$3))&gt;1800,(DAYS360(C268,$C$3))&lt;=3600),"SI","NO"))</f>
        <v>NO</v>
      </c>
      <c r="T268" s="19">
        <f t="shared" si="50"/>
        <v>0</v>
      </c>
      <c r="U268" s="18" t="str">
        <f>+IF(OR($N268=Listas!$A$3,$N268=Listas!$A$4,$N268=Listas!$A$5,$N268=Listas!$A$6),"N/A",IF((DAYS360(C268,$C$3))&gt;3600,"SI","NO"))</f>
        <v>SI</v>
      </c>
      <c r="V268" s="20">
        <f t="shared" si="51"/>
        <v>0.21132439384930549</v>
      </c>
      <c r="W268" s="21">
        <f>+IF(OR($N268=Listas!$A$3,$N268=Listas!$A$4,$N268=Listas!$A$5,$N268=Listas!$A$6),"",P268+R268+T268+V268)</f>
        <v>0.21132439384930549</v>
      </c>
      <c r="X268" s="22"/>
      <c r="Y268" s="19">
        <f t="shared" si="52"/>
        <v>0</v>
      </c>
      <c r="Z268" s="21">
        <f>+IF(OR($N268=Listas!$A$3,$N268=Listas!$A$4,$N268=Listas!$A$5,$N268=Listas!$A$6),"",Y268)</f>
        <v>0</v>
      </c>
      <c r="AA268" s="22"/>
      <c r="AB268" s="23">
        <f>+IF(OR($N268=Listas!$A$3,$N268=Listas!$A$4,$N268=Listas!$A$5,$N268=Listas!$A$6),"",IF(AND(DAYS360(C268,$C$3)&lt;=90,AA268="NO"),0,IF(AND(DAYS360(C268,$C$3)&gt;90,AA268="NO"),$AB$7,0)))</f>
        <v>0</v>
      </c>
      <c r="AC268" s="17"/>
      <c r="AD268" s="22"/>
      <c r="AE268" s="23">
        <f>+IF(OR($N268=Listas!$A$3,$N268=Listas!$A$4,$N268=Listas!$A$5,$N268=Listas!$A$6),"",IF(AND(DAYS360(C268,$C$3)&lt;=90,AD268="SI"),0,IF(AND(DAYS360(C268,$C$3)&gt;90,AD268="SI"),$AE$7,0)))</f>
        <v>0</v>
      </c>
      <c r="AF268" s="17"/>
      <c r="AG268" s="24" t="str">
        <f t="shared" si="56"/>
        <v/>
      </c>
      <c r="AH268" s="22"/>
      <c r="AI268" s="23">
        <f>+IF(OR($N268=Listas!$A$3,$N268=Listas!$A$4,$N268=Listas!$A$5,$N268=Listas!$A$6),"",IF(AND(DAYS360(C268,$C$3)&lt;=90,AH268="SI"),0,IF(AND(DAYS360(C268,$C$3)&gt;90,AH268="SI"),$AI$7,0)))</f>
        <v>0</v>
      </c>
      <c r="AJ268" s="25">
        <f>+IF(OR($N268=Listas!$A$3,$N268=Listas!$A$4,$N268=Listas!$A$5,$N268=Listas!$A$6),"",AB268+AE268+AI268)</f>
        <v>0</v>
      </c>
      <c r="AK268" s="26" t="str">
        <f t="shared" si="57"/>
        <v/>
      </c>
      <c r="AL268" s="27" t="str">
        <f t="shared" si="58"/>
        <v/>
      </c>
      <c r="AM268" s="23">
        <f>+IF(OR($N268=Listas!$A$3,$N268=Listas!$A$4,$N268=Listas!$A$5,$N268=Listas!$A$6),"",IF(AND(DAYS360(C268,$C$3)&lt;=90,AL268="SI"),0,IF(AND(DAYS360(C268,$C$3)&gt;90,AL268="SI"),$AM$7,0)))</f>
        <v>0</v>
      </c>
      <c r="AN268" s="27" t="str">
        <f t="shared" si="59"/>
        <v/>
      </c>
      <c r="AO268" s="23">
        <f>+IF(OR($N268=Listas!$A$3,$N268=Listas!$A$4,$N268=Listas!$A$5,$N268=Listas!$A$6),"",IF(AND(DAYS360(C268,$C$3)&lt;=90,AN268="SI"),0,IF(AND(DAYS360(C268,$C$3)&gt;90,AN268="SI"),$AO$7,0)))</f>
        <v>0</v>
      </c>
      <c r="AP268" s="28">
        <f>+IF(OR($N268=Listas!$A$3,$N268=Listas!$A$4,$N268=Listas!$A$5,$N268=[1]Hoja2!$A$6),"",AM268+AO268)</f>
        <v>0</v>
      </c>
      <c r="AQ268" s="22"/>
      <c r="AR268" s="23">
        <f>+IF(OR($N268=Listas!$A$3,$N268=Listas!$A$4,$N268=Listas!$A$5,$N268=Listas!$A$6),"",IF(AND(DAYS360(C268,$C$3)&lt;=90,AQ268="SI"),0,IF(AND(DAYS360(C268,$C$3)&gt;90,AQ268="SI"),$AR$7,0)))</f>
        <v>0</v>
      </c>
      <c r="AS268" s="22"/>
      <c r="AT268" s="23">
        <f>+IF(OR($N268=Listas!$A$3,$N268=Listas!$A$4,$N268=Listas!$A$5,$N268=Listas!$A$6),"",IF(AND(DAYS360(C268,$C$3)&lt;=90,AS268="SI"),0,IF(AND(DAYS360(C268,$C$3)&gt;90,AS268="SI"),$AT$7,0)))</f>
        <v>0</v>
      </c>
      <c r="AU268" s="21">
        <f>+IF(OR($N268=Listas!$A$3,$N268=Listas!$A$4,$N268=Listas!$A$5,$N268=Listas!$A$6),"",AR268+AT268)</f>
        <v>0</v>
      </c>
      <c r="AV268" s="29">
        <f>+IF(OR($N268=Listas!$A$3,$N268=Listas!$A$4,$N268=Listas!$A$5,$N268=Listas!$A$6),"",W268+Z268+AJ268+AP268+AU268)</f>
        <v>0.21132439384930549</v>
      </c>
      <c r="AW268" s="30">
        <f>+IF(OR($N268=Listas!$A$3,$N268=Listas!$A$4,$N268=Listas!$A$5,$N268=Listas!$A$6),"",K268*(1-AV268))</f>
        <v>0</v>
      </c>
      <c r="AX268" s="30">
        <f>+IF(OR($N268=Listas!$A$3,$N268=Listas!$A$4,$N268=Listas!$A$5,$N268=Listas!$A$6),"",L268*(1-AV268))</f>
        <v>0</v>
      </c>
      <c r="AY268" s="31"/>
      <c r="AZ268" s="32"/>
      <c r="BA268" s="30">
        <f>+IF(OR($N268=Listas!$A$3,$N268=Listas!$A$4,$N268=Listas!$A$5,$N268=Listas!$A$6),"",IF(AV268=0,AW268,(-PV(AY268,AZ268,,AW268,0))))</f>
        <v>0</v>
      </c>
      <c r="BB268" s="30">
        <f>+IF(OR($N268=Listas!$A$3,$N268=Listas!$A$4,$N268=Listas!$A$5,$N268=Listas!$A$6),"",IF(AV268=0,AX268,(-PV(AY268,AZ268,,AX268,0))))</f>
        <v>0</v>
      </c>
      <c r="BC268" s="33">
        <f>++IF(OR($N268=Listas!$A$3,$N268=Listas!$A$4,$N268=Listas!$A$5,$N268=Listas!$A$6),"",K268-BA268)</f>
        <v>0</v>
      </c>
      <c r="BD268" s="33">
        <f>++IF(OR($N268=Listas!$A$3,$N268=Listas!$A$4,$N268=Listas!$A$5,$N268=Listas!$A$6),"",L268-BB268)</f>
        <v>0</v>
      </c>
    </row>
    <row r="269" spans="1:56" x14ac:dyDescent="0.25">
      <c r="A269" s="13"/>
      <c r="B269" s="14"/>
      <c r="C269" s="15"/>
      <c r="D269" s="16"/>
      <c r="E269" s="16"/>
      <c r="F269" s="17"/>
      <c r="G269" s="17"/>
      <c r="H269" s="65">
        <f t="shared" si="53"/>
        <v>0</v>
      </c>
      <c r="I269" s="17"/>
      <c r="J269" s="17"/>
      <c r="K269" s="42">
        <f t="shared" si="54"/>
        <v>0</v>
      </c>
      <c r="L269" s="42">
        <f t="shared" si="54"/>
        <v>0</v>
      </c>
      <c r="M269" s="42">
        <f t="shared" si="55"/>
        <v>0</v>
      </c>
      <c r="N269" s="13"/>
      <c r="O269" s="18" t="str">
        <f>+IF(OR($N269=Listas!$A$3,$N269=Listas!$A$4,$N269=Listas!$A$5,$N269=Listas!$A$6),"N/A",IF(AND((DAYS360(C269,$C$3))&gt;90,(DAYS360(C269,$C$3))&lt;360),"SI","NO"))</f>
        <v>NO</v>
      </c>
      <c r="P269" s="19">
        <f t="shared" si="48"/>
        <v>0</v>
      </c>
      <c r="Q269" s="18" t="str">
        <f>+IF(OR($N269=Listas!$A$3,$N269=Listas!$A$4,$N269=Listas!$A$5,$N269=Listas!$A$6),"N/A",IF(AND((DAYS360(C269,$C$3))&gt;=360,(DAYS360(C269,$C$3))&lt;=1800),"SI","NO"))</f>
        <v>NO</v>
      </c>
      <c r="R269" s="19">
        <f t="shared" si="49"/>
        <v>0</v>
      </c>
      <c r="S269" s="18" t="str">
        <f>+IF(OR($N269=Listas!$A$3,$N269=Listas!$A$4,$N269=Listas!$A$5,$N269=Listas!$A$6),"N/A",IF(AND((DAYS360(C269,$C$3))&gt;1800,(DAYS360(C269,$C$3))&lt;=3600),"SI","NO"))</f>
        <v>NO</v>
      </c>
      <c r="T269" s="19">
        <f t="shared" si="50"/>
        <v>0</v>
      </c>
      <c r="U269" s="18" t="str">
        <f>+IF(OR($N269=Listas!$A$3,$N269=Listas!$A$4,$N269=Listas!$A$5,$N269=Listas!$A$6),"N/A",IF((DAYS360(C269,$C$3))&gt;3600,"SI","NO"))</f>
        <v>SI</v>
      </c>
      <c r="V269" s="20">
        <f t="shared" si="51"/>
        <v>0.21132439384930549</v>
      </c>
      <c r="W269" s="21">
        <f>+IF(OR($N269=Listas!$A$3,$N269=Listas!$A$4,$N269=Listas!$A$5,$N269=Listas!$A$6),"",P269+R269+T269+V269)</f>
        <v>0.21132439384930549</v>
      </c>
      <c r="X269" s="22"/>
      <c r="Y269" s="19">
        <f t="shared" si="52"/>
        <v>0</v>
      </c>
      <c r="Z269" s="21">
        <f>+IF(OR($N269=Listas!$A$3,$N269=Listas!$A$4,$N269=Listas!$A$5,$N269=Listas!$A$6),"",Y269)</f>
        <v>0</v>
      </c>
      <c r="AA269" s="22"/>
      <c r="AB269" s="23">
        <f>+IF(OR($N269=Listas!$A$3,$N269=Listas!$A$4,$N269=Listas!$A$5,$N269=Listas!$A$6),"",IF(AND(DAYS360(C269,$C$3)&lt;=90,AA269="NO"),0,IF(AND(DAYS360(C269,$C$3)&gt;90,AA269="NO"),$AB$7,0)))</f>
        <v>0</v>
      </c>
      <c r="AC269" s="17"/>
      <c r="AD269" s="22"/>
      <c r="AE269" s="23">
        <f>+IF(OR($N269=Listas!$A$3,$N269=Listas!$A$4,$N269=Listas!$A$5,$N269=Listas!$A$6),"",IF(AND(DAYS360(C269,$C$3)&lt;=90,AD269="SI"),0,IF(AND(DAYS360(C269,$C$3)&gt;90,AD269="SI"),$AE$7,0)))</f>
        <v>0</v>
      </c>
      <c r="AF269" s="17"/>
      <c r="AG269" s="24" t="str">
        <f t="shared" si="56"/>
        <v/>
      </c>
      <c r="AH269" s="22"/>
      <c r="AI269" s="23">
        <f>+IF(OR($N269=Listas!$A$3,$N269=Listas!$A$4,$N269=Listas!$A$5,$N269=Listas!$A$6),"",IF(AND(DAYS360(C269,$C$3)&lt;=90,AH269="SI"),0,IF(AND(DAYS360(C269,$C$3)&gt;90,AH269="SI"),$AI$7,0)))</f>
        <v>0</v>
      </c>
      <c r="AJ269" s="25">
        <f>+IF(OR($N269=Listas!$A$3,$N269=Listas!$A$4,$N269=Listas!$A$5,$N269=Listas!$A$6),"",AB269+AE269+AI269)</f>
        <v>0</v>
      </c>
      <c r="AK269" s="26" t="str">
        <f t="shared" si="57"/>
        <v/>
      </c>
      <c r="AL269" s="27" t="str">
        <f t="shared" si="58"/>
        <v/>
      </c>
      <c r="AM269" s="23">
        <f>+IF(OR($N269=Listas!$A$3,$N269=Listas!$A$4,$N269=Listas!$A$5,$N269=Listas!$A$6),"",IF(AND(DAYS360(C269,$C$3)&lt;=90,AL269="SI"),0,IF(AND(DAYS360(C269,$C$3)&gt;90,AL269="SI"),$AM$7,0)))</f>
        <v>0</v>
      </c>
      <c r="AN269" s="27" t="str">
        <f t="shared" si="59"/>
        <v/>
      </c>
      <c r="AO269" s="23">
        <f>+IF(OR($N269=Listas!$A$3,$N269=Listas!$A$4,$N269=Listas!$A$5,$N269=Listas!$A$6),"",IF(AND(DAYS360(C269,$C$3)&lt;=90,AN269="SI"),0,IF(AND(DAYS360(C269,$C$3)&gt;90,AN269="SI"),$AO$7,0)))</f>
        <v>0</v>
      </c>
      <c r="AP269" s="28">
        <f>+IF(OR($N269=Listas!$A$3,$N269=Listas!$A$4,$N269=Listas!$A$5,$N269=[1]Hoja2!$A$6),"",AM269+AO269)</f>
        <v>0</v>
      </c>
      <c r="AQ269" s="22"/>
      <c r="AR269" s="23">
        <f>+IF(OR($N269=Listas!$A$3,$N269=Listas!$A$4,$N269=Listas!$A$5,$N269=Listas!$A$6),"",IF(AND(DAYS360(C269,$C$3)&lt;=90,AQ269="SI"),0,IF(AND(DAYS360(C269,$C$3)&gt;90,AQ269="SI"),$AR$7,0)))</f>
        <v>0</v>
      </c>
      <c r="AS269" s="22"/>
      <c r="AT269" s="23">
        <f>+IF(OR($N269=Listas!$A$3,$N269=Listas!$A$4,$N269=Listas!$A$5,$N269=Listas!$A$6),"",IF(AND(DAYS360(C269,$C$3)&lt;=90,AS269="SI"),0,IF(AND(DAYS360(C269,$C$3)&gt;90,AS269="SI"),$AT$7,0)))</f>
        <v>0</v>
      </c>
      <c r="AU269" s="21">
        <f>+IF(OR($N269=Listas!$A$3,$N269=Listas!$A$4,$N269=Listas!$A$5,$N269=Listas!$A$6),"",AR269+AT269)</f>
        <v>0</v>
      </c>
      <c r="AV269" s="29">
        <f>+IF(OR($N269=Listas!$A$3,$N269=Listas!$A$4,$N269=Listas!$A$5,$N269=Listas!$A$6),"",W269+Z269+AJ269+AP269+AU269)</f>
        <v>0.21132439384930549</v>
      </c>
      <c r="AW269" s="30">
        <f>+IF(OR($N269=Listas!$A$3,$N269=Listas!$A$4,$N269=Listas!$A$5,$N269=Listas!$A$6),"",K269*(1-AV269))</f>
        <v>0</v>
      </c>
      <c r="AX269" s="30">
        <f>+IF(OR($N269=Listas!$A$3,$N269=Listas!$A$4,$N269=Listas!$A$5,$N269=Listas!$A$6),"",L269*(1-AV269))</f>
        <v>0</v>
      </c>
      <c r="AY269" s="31"/>
      <c r="AZ269" s="32"/>
      <c r="BA269" s="30">
        <f>+IF(OR($N269=Listas!$A$3,$N269=Listas!$A$4,$N269=Listas!$A$5,$N269=Listas!$A$6),"",IF(AV269=0,AW269,(-PV(AY269,AZ269,,AW269,0))))</f>
        <v>0</v>
      </c>
      <c r="BB269" s="30">
        <f>+IF(OR($N269=Listas!$A$3,$N269=Listas!$A$4,$N269=Listas!$A$5,$N269=Listas!$A$6),"",IF(AV269=0,AX269,(-PV(AY269,AZ269,,AX269,0))))</f>
        <v>0</v>
      </c>
      <c r="BC269" s="33">
        <f>++IF(OR($N269=Listas!$A$3,$N269=Listas!$A$4,$N269=Listas!$A$5,$N269=Listas!$A$6),"",K269-BA269)</f>
        <v>0</v>
      </c>
      <c r="BD269" s="33">
        <f>++IF(OR($N269=Listas!$A$3,$N269=Listas!$A$4,$N269=Listas!$A$5,$N269=Listas!$A$6),"",L269-BB269)</f>
        <v>0</v>
      </c>
    </row>
    <row r="270" spans="1:56" x14ac:dyDescent="0.25">
      <c r="A270" s="13"/>
      <c r="B270" s="14"/>
      <c r="C270" s="15"/>
      <c r="D270" s="16"/>
      <c r="E270" s="16"/>
      <c r="F270" s="17"/>
      <c r="G270" s="17"/>
      <c r="H270" s="65">
        <f t="shared" si="53"/>
        <v>0</v>
      </c>
      <c r="I270" s="17"/>
      <c r="J270" s="17"/>
      <c r="K270" s="42">
        <f t="shared" si="54"/>
        <v>0</v>
      </c>
      <c r="L270" s="42">
        <f t="shared" si="54"/>
        <v>0</v>
      </c>
      <c r="M270" s="42">
        <f t="shared" si="55"/>
        <v>0</v>
      </c>
      <c r="N270" s="13"/>
      <c r="O270" s="18" t="str">
        <f>+IF(OR($N270=Listas!$A$3,$N270=Listas!$A$4,$N270=Listas!$A$5,$N270=Listas!$A$6),"N/A",IF(AND((DAYS360(C270,$C$3))&gt;90,(DAYS360(C270,$C$3))&lt;360),"SI","NO"))</f>
        <v>NO</v>
      </c>
      <c r="P270" s="19">
        <f t="shared" si="48"/>
        <v>0</v>
      </c>
      <c r="Q270" s="18" t="str">
        <f>+IF(OR($N270=Listas!$A$3,$N270=Listas!$A$4,$N270=Listas!$A$5,$N270=Listas!$A$6),"N/A",IF(AND((DAYS360(C270,$C$3))&gt;=360,(DAYS360(C270,$C$3))&lt;=1800),"SI","NO"))</f>
        <v>NO</v>
      </c>
      <c r="R270" s="19">
        <f t="shared" si="49"/>
        <v>0</v>
      </c>
      <c r="S270" s="18" t="str">
        <f>+IF(OR($N270=Listas!$A$3,$N270=Listas!$A$4,$N270=Listas!$A$5,$N270=Listas!$A$6),"N/A",IF(AND((DAYS360(C270,$C$3))&gt;1800,(DAYS360(C270,$C$3))&lt;=3600),"SI","NO"))</f>
        <v>NO</v>
      </c>
      <c r="T270" s="19">
        <f t="shared" si="50"/>
        <v>0</v>
      </c>
      <c r="U270" s="18" t="str">
        <f>+IF(OR($N270=Listas!$A$3,$N270=Listas!$A$4,$N270=Listas!$A$5,$N270=Listas!$A$6),"N/A",IF((DAYS360(C270,$C$3))&gt;3600,"SI","NO"))</f>
        <v>SI</v>
      </c>
      <c r="V270" s="20">
        <f t="shared" si="51"/>
        <v>0.21132439384930549</v>
      </c>
      <c r="W270" s="21">
        <f>+IF(OR($N270=Listas!$A$3,$N270=Listas!$A$4,$N270=Listas!$A$5,$N270=Listas!$A$6),"",P270+R270+T270+V270)</f>
        <v>0.21132439384930549</v>
      </c>
      <c r="X270" s="22"/>
      <c r="Y270" s="19">
        <f t="shared" si="52"/>
        <v>0</v>
      </c>
      <c r="Z270" s="21">
        <f>+IF(OR($N270=Listas!$A$3,$N270=Listas!$A$4,$N270=Listas!$A$5,$N270=Listas!$A$6),"",Y270)</f>
        <v>0</v>
      </c>
      <c r="AA270" s="22"/>
      <c r="AB270" s="23">
        <f>+IF(OR($N270=Listas!$A$3,$N270=Listas!$A$4,$N270=Listas!$A$5,$N270=Listas!$A$6),"",IF(AND(DAYS360(C270,$C$3)&lt;=90,AA270="NO"),0,IF(AND(DAYS360(C270,$C$3)&gt;90,AA270="NO"),$AB$7,0)))</f>
        <v>0</v>
      </c>
      <c r="AC270" s="17"/>
      <c r="AD270" s="22"/>
      <c r="AE270" s="23">
        <f>+IF(OR($N270=Listas!$A$3,$N270=Listas!$A$4,$N270=Listas!$A$5,$N270=Listas!$A$6),"",IF(AND(DAYS360(C270,$C$3)&lt;=90,AD270="SI"),0,IF(AND(DAYS360(C270,$C$3)&gt;90,AD270="SI"),$AE$7,0)))</f>
        <v>0</v>
      </c>
      <c r="AF270" s="17"/>
      <c r="AG270" s="24" t="str">
        <f t="shared" si="56"/>
        <v/>
      </c>
      <c r="AH270" s="22"/>
      <c r="AI270" s="23">
        <f>+IF(OR($N270=Listas!$A$3,$N270=Listas!$A$4,$N270=Listas!$A$5,$N270=Listas!$A$6),"",IF(AND(DAYS360(C270,$C$3)&lt;=90,AH270="SI"),0,IF(AND(DAYS360(C270,$C$3)&gt;90,AH270="SI"),$AI$7,0)))</f>
        <v>0</v>
      </c>
      <c r="AJ270" s="25">
        <f>+IF(OR($N270=Listas!$A$3,$N270=Listas!$A$4,$N270=Listas!$A$5,$N270=Listas!$A$6),"",AB270+AE270+AI270)</f>
        <v>0</v>
      </c>
      <c r="AK270" s="26" t="str">
        <f t="shared" si="57"/>
        <v/>
      </c>
      <c r="AL270" s="27" t="str">
        <f t="shared" si="58"/>
        <v/>
      </c>
      <c r="AM270" s="23">
        <f>+IF(OR($N270=Listas!$A$3,$N270=Listas!$A$4,$N270=Listas!$A$5,$N270=Listas!$A$6),"",IF(AND(DAYS360(C270,$C$3)&lt;=90,AL270="SI"),0,IF(AND(DAYS360(C270,$C$3)&gt;90,AL270="SI"),$AM$7,0)))</f>
        <v>0</v>
      </c>
      <c r="AN270" s="27" t="str">
        <f t="shared" si="59"/>
        <v/>
      </c>
      <c r="AO270" s="23">
        <f>+IF(OR($N270=Listas!$A$3,$N270=Listas!$A$4,$N270=Listas!$A$5,$N270=Listas!$A$6),"",IF(AND(DAYS360(C270,$C$3)&lt;=90,AN270="SI"),0,IF(AND(DAYS360(C270,$C$3)&gt;90,AN270="SI"),$AO$7,0)))</f>
        <v>0</v>
      </c>
      <c r="AP270" s="28">
        <f>+IF(OR($N270=Listas!$A$3,$N270=Listas!$A$4,$N270=Listas!$A$5,$N270=[1]Hoja2!$A$6),"",AM270+AO270)</f>
        <v>0</v>
      </c>
      <c r="AQ270" s="22"/>
      <c r="AR270" s="23">
        <f>+IF(OR($N270=Listas!$A$3,$N270=Listas!$A$4,$N270=Listas!$A$5,$N270=Listas!$A$6),"",IF(AND(DAYS360(C270,$C$3)&lt;=90,AQ270="SI"),0,IF(AND(DAYS360(C270,$C$3)&gt;90,AQ270="SI"),$AR$7,0)))</f>
        <v>0</v>
      </c>
      <c r="AS270" s="22"/>
      <c r="AT270" s="23">
        <f>+IF(OR($N270=Listas!$A$3,$N270=Listas!$A$4,$N270=Listas!$A$5,$N270=Listas!$A$6),"",IF(AND(DAYS360(C270,$C$3)&lt;=90,AS270="SI"),0,IF(AND(DAYS360(C270,$C$3)&gt;90,AS270="SI"),$AT$7,0)))</f>
        <v>0</v>
      </c>
      <c r="AU270" s="21">
        <f>+IF(OR($N270=Listas!$A$3,$N270=Listas!$A$4,$N270=Listas!$A$5,$N270=Listas!$A$6),"",AR270+AT270)</f>
        <v>0</v>
      </c>
      <c r="AV270" s="29">
        <f>+IF(OR($N270=Listas!$A$3,$N270=Listas!$A$4,$N270=Listas!$A$5,$N270=Listas!$A$6),"",W270+Z270+AJ270+AP270+AU270)</f>
        <v>0.21132439384930549</v>
      </c>
      <c r="AW270" s="30">
        <f>+IF(OR($N270=Listas!$A$3,$N270=Listas!$A$4,$N270=Listas!$A$5,$N270=Listas!$A$6),"",K270*(1-AV270))</f>
        <v>0</v>
      </c>
      <c r="AX270" s="30">
        <f>+IF(OR($N270=Listas!$A$3,$N270=Listas!$A$4,$N270=Listas!$A$5,$N270=Listas!$A$6),"",L270*(1-AV270))</f>
        <v>0</v>
      </c>
      <c r="AY270" s="31"/>
      <c r="AZ270" s="32"/>
      <c r="BA270" s="30">
        <f>+IF(OR($N270=Listas!$A$3,$N270=Listas!$A$4,$N270=Listas!$A$5,$N270=Listas!$A$6),"",IF(AV270=0,AW270,(-PV(AY270,AZ270,,AW270,0))))</f>
        <v>0</v>
      </c>
      <c r="BB270" s="30">
        <f>+IF(OR($N270=Listas!$A$3,$N270=Listas!$A$4,$N270=Listas!$A$5,$N270=Listas!$A$6),"",IF(AV270=0,AX270,(-PV(AY270,AZ270,,AX270,0))))</f>
        <v>0</v>
      </c>
      <c r="BC270" s="33">
        <f>++IF(OR($N270=Listas!$A$3,$N270=Listas!$A$4,$N270=Listas!$A$5,$N270=Listas!$A$6),"",K270-BA270)</f>
        <v>0</v>
      </c>
      <c r="BD270" s="33">
        <f>++IF(OR($N270=Listas!$A$3,$N270=Listas!$A$4,$N270=Listas!$A$5,$N270=Listas!$A$6),"",L270-BB270)</f>
        <v>0</v>
      </c>
    </row>
    <row r="271" spans="1:56" x14ac:dyDescent="0.25">
      <c r="A271" s="13"/>
      <c r="B271" s="14"/>
      <c r="C271" s="15"/>
      <c r="D271" s="16"/>
      <c r="E271" s="16"/>
      <c r="F271" s="17"/>
      <c r="G271" s="17"/>
      <c r="H271" s="65">
        <f t="shared" si="53"/>
        <v>0</v>
      </c>
      <c r="I271" s="17"/>
      <c r="J271" s="17"/>
      <c r="K271" s="42">
        <f t="shared" si="54"/>
        <v>0</v>
      </c>
      <c r="L271" s="42">
        <f t="shared" si="54"/>
        <v>0</v>
      </c>
      <c r="M271" s="42">
        <f t="shared" si="55"/>
        <v>0</v>
      </c>
      <c r="N271" s="13"/>
      <c r="O271" s="18" t="str">
        <f>+IF(OR($N271=Listas!$A$3,$N271=Listas!$A$4,$N271=Listas!$A$5,$N271=Listas!$A$6),"N/A",IF(AND((DAYS360(C271,$C$3))&gt;90,(DAYS360(C271,$C$3))&lt;360),"SI","NO"))</f>
        <v>NO</v>
      </c>
      <c r="P271" s="19">
        <f t="shared" si="48"/>
        <v>0</v>
      </c>
      <c r="Q271" s="18" t="str">
        <f>+IF(OR($N271=Listas!$A$3,$N271=Listas!$A$4,$N271=Listas!$A$5,$N271=Listas!$A$6),"N/A",IF(AND((DAYS360(C271,$C$3))&gt;=360,(DAYS360(C271,$C$3))&lt;=1800),"SI","NO"))</f>
        <v>NO</v>
      </c>
      <c r="R271" s="19">
        <f t="shared" si="49"/>
        <v>0</v>
      </c>
      <c r="S271" s="18" t="str">
        <f>+IF(OR($N271=Listas!$A$3,$N271=Listas!$A$4,$N271=Listas!$A$5,$N271=Listas!$A$6),"N/A",IF(AND((DAYS360(C271,$C$3))&gt;1800,(DAYS360(C271,$C$3))&lt;=3600),"SI","NO"))</f>
        <v>NO</v>
      </c>
      <c r="T271" s="19">
        <f t="shared" si="50"/>
        <v>0</v>
      </c>
      <c r="U271" s="18" t="str">
        <f>+IF(OR($N271=Listas!$A$3,$N271=Listas!$A$4,$N271=Listas!$A$5,$N271=Listas!$A$6),"N/A",IF((DAYS360(C271,$C$3))&gt;3600,"SI","NO"))</f>
        <v>SI</v>
      </c>
      <c r="V271" s="20">
        <f t="shared" si="51"/>
        <v>0.21132439384930549</v>
      </c>
      <c r="W271" s="21">
        <f>+IF(OR($N271=Listas!$A$3,$N271=Listas!$A$4,$N271=Listas!$A$5,$N271=Listas!$A$6),"",P271+R271+T271+V271)</f>
        <v>0.21132439384930549</v>
      </c>
      <c r="X271" s="22"/>
      <c r="Y271" s="19">
        <f t="shared" si="52"/>
        <v>0</v>
      </c>
      <c r="Z271" s="21">
        <f>+IF(OR($N271=Listas!$A$3,$N271=Listas!$A$4,$N271=Listas!$A$5,$N271=Listas!$A$6),"",Y271)</f>
        <v>0</v>
      </c>
      <c r="AA271" s="22"/>
      <c r="AB271" s="23">
        <f>+IF(OR($N271=Listas!$A$3,$N271=Listas!$A$4,$N271=Listas!$A$5,$N271=Listas!$A$6),"",IF(AND(DAYS360(C271,$C$3)&lt;=90,AA271="NO"),0,IF(AND(DAYS360(C271,$C$3)&gt;90,AA271="NO"),$AB$7,0)))</f>
        <v>0</v>
      </c>
      <c r="AC271" s="17"/>
      <c r="AD271" s="22"/>
      <c r="AE271" s="23">
        <f>+IF(OR($N271=Listas!$A$3,$N271=Listas!$A$4,$N271=Listas!$A$5,$N271=Listas!$A$6),"",IF(AND(DAYS360(C271,$C$3)&lt;=90,AD271="SI"),0,IF(AND(DAYS360(C271,$C$3)&gt;90,AD271="SI"),$AE$7,0)))</f>
        <v>0</v>
      </c>
      <c r="AF271" s="17"/>
      <c r="AG271" s="24" t="str">
        <f t="shared" si="56"/>
        <v/>
      </c>
      <c r="AH271" s="22"/>
      <c r="AI271" s="23">
        <f>+IF(OR($N271=Listas!$A$3,$N271=Listas!$A$4,$N271=Listas!$A$5,$N271=Listas!$A$6),"",IF(AND(DAYS360(C271,$C$3)&lt;=90,AH271="SI"),0,IF(AND(DAYS360(C271,$C$3)&gt;90,AH271="SI"),$AI$7,0)))</f>
        <v>0</v>
      </c>
      <c r="AJ271" s="25">
        <f>+IF(OR($N271=Listas!$A$3,$N271=Listas!$A$4,$N271=Listas!$A$5,$N271=Listas!$A$6),"",AB271+AE271+AI271)</f>
        <v>0</v>
      </c>
      <c r="AK271" s="26" t="str">
        <f t="shared" si="57"/>
        <v/>
      </c>
      <c r="AL271" s="27" t="str">
        <f t="shared" si="58"/>
        <v/>
      </c>
      <c r="AM271" s="23">
        <f>+IF(OR($N271=Listas!$A$3,$N271=Listas!$A$4,$N271=Listas!$A$5,$N271=Listas!$A$6),"",IF(AND(DAYS360(C271,$C$3)&lt;=90,AL271="SI"),0,IF(AND(DAYS360(C271,$C$3)&gt;90,AL271="SI"),$AM$7,0)))</f>
        <v>0</v>
      </c>
      <c r="AN271" s="27" t="str">
        <f t="shared" si="59"/>
        <v/>
      </c>
      <c r="AO271" s="23">
        <f>+IF(OR($N271=Listas!$A$3,$N271=Listas!$A$4,$N271=Listas!$A$5,$N271=Listas!$A$6),"",IF(AND(DAYS360(C271,$C$3)&lt;=90,AN271="SI"),0,IF(AND(DAYS360(C271,$C$3)&gt;90,AN271="SI"),$AO$7,0)))</f>
        <v>0</v>
      </c>
      <c r="AP271" s="28">
        <f>+IF(OR($N271=Listas!$A$3,$N271=Listas!$A$4,$N271=Listas!$A$5,$N271=[1]Hoja2!$A$6),"",AM271+AO271)</f>
        <v>0</v>
      </c>
      <c r="AQ271" s="22"/>
      <c r="AR271" s="23">
        <f>+IF(OR($N271=Listas!$A$3,$N271=Listas!$A$4,$N271=Listas!$A$5,$N271=Listas!$A$6),"",IF(AND(DAYS360(C271,$C$3)&lt;=90,AQ271="SI"),0,IF(AND(DAYS360(C271,$C$3)&gt;90,AQ271="SI"),$AR$7,0)))</f>
        <v>0</v>
      </c>
      <c r="AS271" s="22"/>
      <c r="AT271" s="23">
        <f>+IF(OR($N271=Listas!$A$3,$N271=Listas!$A$4,$N271=Listas!$A$5,$N271=Listas!$A$6),"",IF(AND(DAYS360(C271,$C$3)&lt;=90,AS271="SI"),0,IF(AND(DAYS360(C271,$C$3)&gt;90,AS271="SI"),$AT$7,0)))</f>
        <v>0</v>
      </c>
      <c r="AU271" s="21">
        <f>+IF(OR($N271=Listas!$A$3,$N271=Listas!$A$4,$N271=Listas!$A$5,$N271=Listas!$A$6),"",AR271+AT271)</f>
        <v>0</v>
      </c>
      <c r="AV271" s="29">
        <f>+IF(OR($N271=Listas!$A$3,$N271=Listas!$A$4,$N271=Listas!$A$5,$N271=Listas!$A$6),"",W271+Z271+AJ271+AP271+AU271)</f>
        <v>0.21132439384930549</v>
      </c>
      <c r="AW271" s="30">
        <f>+IF(OR($N271=Listas!$A$3,$N271=Listas!$A$4,$N271=Listas!$A$5,$N271=Listas!$A$6),"",K271*(1-AV271))</f>
        <v>0</v>
      </c>
      <c r="AX271" s="30">
        <f>+IF(OR($N271=Listas!$A$3,$N271=Listas!$A$4,$N271=Listas!$A$5,$N271=Listas!$A$6),"",L271*(1-AV271))</f>
        <v>0</v>
      </c>
      <c r="AY271" s="31"/>
      <c r="AZ271" s="32"/>
      <c r="BA271" s="30">
        <f>+IF(OR($N271=Listas!$A$3,$N271=Listas!$A$4,$N271=Listas!$A$5,$N271=Listas!$A$6),"",IF(AV271=0,AW271,(-PV(AY271,AZ271,,AW271,0))))</f>
        <v>0</v>
      </c>
      <c r="BB271" s="30">
        <f>+IF(OR($N271=Listas!$A$3,$N271=Listas!$A$4,$N271=Listas!$A$5,$N271=Listas!$A$6),"",IF(AV271=0,AX271,(-PV(AY271,AZ271,,AX271,0))))</f>
        <v>0</v>
      </c>
      <c r="BC271" s="33">
        <f>++IF(OR($N271=Listas!$A$3,$N271=Listas!$A$4,$N271=Listas!$A$5,$N271=Listas!$A$6),"",K271-BA271)</f>
        <v>0</v>
      </c>
      <c r="BD271" s="33">
        <f>++IF(OR($N271=Listas!$A$3,$N271=Listas!$A$4,$N271=Listas!$A$5,$N271=Listas!$A$6),"",L271-BB271)</f>
        <v>0</v>
      </c>
    </row>
    <row r="272" spans="1:56" x14ac:dyDescent="0.25">
      <c r="A272" s="13"/>
      <c r="B272" s="14"/>
      <c r="C272" s="15"/>
      <c r="D272" s="16"/>
      <c r="E272" s="16"/>
      <c r="F272" s="17"/>
      <c r="G272" s="17"/>
      <c r="H272" s="65">
        <f t="shared" si="53"/>
        <v>0</v>
      </c>
      <c r="I272" s="17"/>
      <c r="J272" s="17"/>
      <c r="K272" s="42">
        <f t="shared" si="54"/>
        <v>0</v>
      </c>
      <c r="L272" s="42">
        <f t="shared" si="54"/>
        <v>0</v>
      </c>
      <c r="M272" s="42">
        <f t="shared" si="55"/>
        <v>0</v>
      </c>
      <c r="N272" s="13"/>
      <c r="O272" s="18" t="str">
        <f>+IF(OR($N272=Listas!$A$3,$N272=Listas!$A$4,$N272=Listas!$A$5,$N272=Listas!$A$6),"N/A",IF(AND((DAYS360(C272,$C$3))&gt;90,(DAYS360(C272,$C$3))&lt;360),"SI","NO"))</f>
        <v>NO</v>
      </c>
      <c r="P272" s="19">
        <f t="shared" si="48"/>
        <v>0</v>
      </c>
      <c r="Q272" s="18" t="str">
        <f>+IF(OR($N272=Listas!$A$3,$N272=Listas!$A$4,$N272=Listas!$A$5,$N272=Listas!$A$6),"N/A",IF(AND((DAYS360(C272,$C$3))&gt;=360,(DAYS360(C272,$C$3))&lt;=1800),"SI","NO"))</f>
        <v>NO</v>
      </c>
      <c r="R272" s="19">
        <f t="shared" si="49"/>
        <v>0</v>
      </c>
      <c r="S272" s="18" t="str">
        <f>+IF(OR($N272=Listas!$A$3,$N272=Listas!$A$4,$N272=Listas!$A$5,$N272=Listas!$A$6),"N/A",IF(AND((DAYS360(C272,$C$3))&gt;1800,(DAYS360(C272,$C$3))&lt;=3600),"SI","NO"))</f>
        <v>NO</v>
      </c>
      <c r="T272" s="19">
        <f t="shared" si="50"/>
        <v>0</v>
      </c>
      <c r="U272" s="18" t="str">
        <f>+IF(OR($N272=Listas!$A$3,$N272=Listas!$A$4,$N272=Listas!$A$5,$N272=Listas!$A$6),"N/A",IF((DAYS360(C272,$C$3))&gt;3600,"SI","NO"))</f>
        <v>SI</v>
      </c>
      <c r="V272" s="20">
        <f t="shared" si="51"/>
        <v>0.21132439384930549</v>
      </c>
      <c r="W272" s="21">
        <f>+IF(OR($N272=Listas!$A$3,$N272=Listas!$A$4,$N272=Listas!$A$5,$N272=Listas!$A$6),"",P272+R272+T272+V272)</f>
        <v>0.21132439384930549</v>
      </c>
      <c r="X272" s="22"/>
      <c r="Y272" s="19">
        <f t="shared" si="52"/>
        <v>0</v>
      </c>
      <c r="Z272" s="21">
        <f>+IF(OR($N272=Listas!$A$3,$N272=Listas!$A$4,$N272=Listas!$A$5,$N272=Listas!$A$6),"",Y272)</f>
        <v>0</v>
      </c>
      <c r="AA272" s="22"/>
      <c r="AB272" s="23">
        <f>+IF(OR($N272=Listas!$A$3,$N272=Listas!$A$4,$N272=Listas!$A$5,$N272=Listas!$A$6),"",IF(AND(DAYS360(C272,$C$3)&lt;=90,AA272="NO"),0,IF(AND(DAYS360(C272,$C$3)&gt;90,AA272="NO"),$AB$7,0)))</f>
        <v>0</v>
      </c>
      <c r="AC272" s="17"/>
      <c r="AD272" s="22"/>
      <c r="AE272" s="23">
        <f>+IF(OR($N272=Listas!$A$3,$N272=Listas!$A$4,$N272=Listas!$A$5,$N272=Listas!$A$6),"",IF(AND(DAYS360(C272,$C$3)&lt;=90,AD272="SI"),0,IF(AND(DAYS360(C272,$C$3)&gt;90,AD272="SI"),$AE$7,0)))</f>
        <v>0</v>
      </c>
      <c r="AF272" s="17"/>
      <c r="AG272" s="24" t="str">
        <f t="shared" si="56"/>
        <v/>
      </c>
      <c r="AH272" s="22"/>
      <c r="AI272" s="23">
        <f>+IF(OR($N272=Listas!$A$3,$N272=Listas!$A$4,$N272=Listas!$A$5,$N272=Listas!$A$6),"",IF(AND(DAYS360(C272,$C$3)&lt;=90,AH272="SI"),0,IF(AND(DAYS360(C272,$C$3)&gt;90,AH272="SI"),$AI$7,0)))</f>
        <v>0</v>
      </c>
      <c r="AJ272" s="25">
        <f>+IF(OR($N272=Listas!$A$3,$N272=Listas!$A$4,$N272=Listas!$A$5,$N272=Listas!$A$6),"",AB272+AE272+AI272)</f>
        <v>0</v>
      </c>
      <c r="AK272" s="26" t="str">
        <f t="shared" si="57"/>
        <v/>
      </c>
      <c r="AL272" s="27" t="str">
        <f t="shared" si="58"/>
        <v/>
      </c>
      <c r="AM272" s="23">
        <f>+IF(OR($N272=Listas!$A$3,$N272=Listas!$A$4,$N272=Listas!$A$5,$N272=Listas!$A$6),"",IF(AND(DAYS360(C272,$C$3)&lt;=90,AL272="SI"),0,IF(AND(DAYS360(C272,$C$3)&gt;90,AL272="SI"),$AM$7,0)))</f>
        <v>0</v>
      </c>
      <c r="AN272" s="27" t="str">
        <f t="shared" si="59"/>
        <v/>
      </c>
      <c r="AO272" s="23">
        <f>+IF(OR($N272=Listas!$A$3,$N272=Listas!$A$4,$N272=Listas!$A$5,$N272=Listas!$A$6),"",IF(AND(DAYS360(C272,$C$3)&lt;=90,AN272="SI"),0,IF(AND(DAYS360(C272,$C$3)&gt;90,AN272="SI"),$AO$7,0)))</f>
        <v>0</v>
      </c>
      <c r="AP272" s="28">
        <f>+IF(OR($N272=Listas!$A$3,$N272=Listas!$A$4,$N272=Listas!$A$5,$N272=[1]Hoja2!$A$6),"",AM272+AO272)</f>
        <v>0</v>
      </c>
      <c r="AQ272" s="22"/>
      <c r="AR272" s="23">
        <f>+IF(OR($N272=Listas!$A$3,$N272=Listas!$A$4,$N272=Listas!$A$5,$N272=Listas!$A$6),"",IF(AND(DAYS360(C272,$C$3)&lt;=90,AQ272="SI"),0,IF(AND(DAYS360(C272,$C$3)&gt;90,AQ272="SI"),$AR$7,0)))</f>
        <v>0</v>
      </c>
      <c r="AS272" s="22"/>
      <c r="AT272" s="23">
        <f>+IF(OR($N272=Listas!$A$3,$N272=Listas!$A$4,$N272=Listas!$A$5,$N272=Listas!$A$6),"",IF(AND(DAYS360(C272,$C$3)&lt;=90,AS272="SI"),0,IF(AND(DAYS360(C272,$C$3)&gt;90,AS272="SI"),$AT$7,0)))</f>
        <v>0</v>
      </c>
      <c r="AU272" s="21">
        <f>+IF(OR($N272=Listas!$A$3,$N272=Listas!$A$4,$N272=Listas!$A$5,$N272=Listas!$A$6),"",AR272+AT272)</f>
        <v>0</v>
      </c>
      <c r="AV272" s="29">
        <f>+IF(OR($N272=Listas!$A$3,$N272=Listas!$A$4,$N272=Listas!$A$5,$N272=Listas!$A$6),"",W272+Z272+AJ272+AP272+AU272)</f>
        <v>0.21132439384930549</v>
      </c>
      <c r="AW272" s="30">
        <f>+IF(OR($N272=Listas!$A$3,$N272=Listas!$A$4,$N272=Listas!$A$5,$N272=Listas!$A$6),"",K272*(1-AV272))</f>
        <v>0</v>
      </c>
      <c r="AX272" s="30">
        <f>+IF(OR($N272=Listas!$A$3,$N272=Listas!$A$4,$N272=Listas!$A$5,$N272=Listas!$A$6),"",L272*(1-AV272))</f>
        <v>0</v>
      </c>
      <c r="AY272" s="31"/>
      <c r="AZ272" s="32"/>
      <c r="BA272" s="30">
        <f>+IF(OR($N272=Listas!$A$3,$N272=Listas!$A$4,$N272=Listas!$A$5,$N272=Listas!$A$6),"",IF(AV272=0,AW272,(-PV(AY272,AZ272,,AW272,0))))</f>
        <v>0</v>
      </c>
      <c r="BB272" s="30">
        <f>+IF(OR($N272=Listas!$A$3,$N272=Listas!$A$4,$N272=Listas!$A$5,$N272=Listas!$A$6),"",IF(AV272=0,AX272,(-PV(AY272,AZ272,,AX272,0))))</f>
        <v>0</v>
      </c>
      <c r="BC272" s="33">
        <f>++IF(OR($N272=Listas!$A$3,$N272=Listas!$A$4,$N272=Listas!$A$5,$N272=Listas!$A$6),"",K272-BA272)</f>
        <v>0</v>
      </c>
      <c r="BD272" s="33">
        <f>++IF(OR($N272=Listas!$A$3,$N272=Listas!$A$4,$N272=Listas!$A$5,$N272=Listas!$A$6),"",L272-BB272)</f>
        <v>0</v>
      </c>
    </row>
    <row r="273" spans="1:56" x14ac:dyDescent="0.25">
      <c r="A273" s="13"/>
      <c r="B273" s="14"/>
      <c r="C273" s="15"/>
      <c r="D273" s="16"/>
      <c r="E273" s="16"/>
      <c r="F273" s="17"/>
      <c r="G273" s="17"/>
      <c r="H273" s="65">
        <f t="shared" si="53"/>
        <v>0</v>
      </c>
      <c r="I273" s="17"/>
      <c r="J273" s="17"/>
      <c r="K273" s="42">
        <f t="shared" si="54"/>
        <v>0</v>
      </c>
      <c r="L273" s="42">
        <f t="shared" si="54"/>
        <v>0</v>
      </c>
      <c r="M273" s="42">
        <f t="shared" si="55"/>
        <v>0</v>
      </c>
      <c r="N273" s="13"/>
      <c r="O273" s="18" t="str">
        <f>+IF(OR($N273=Listas!$A$3,$N273=Listas!$A$4,$N273=Listas!$A$5,$N273=Listas!$A$6),"N/A",IF(AND((DAYS360(C273,$C$3))&gt;90,(DAYS360(C273,$C$3))&lt;360),"SI","NO"))</f>
        <v>NO</v>
      </c>
      <c r="P273" s="19">
        <f t="shared" si="48"/>
        <v>0</v>
      </c>
      <c r="Q273" s="18" t="str">
        <f>+IF(OR($N273=Listas!$A$3,$N273=Listas!$A$4,$N273=Listas!$A$5,$N273=Listas!$A$6),"N/A",IF(AND((DAYS360(C273,$C$3))&gt;=360,(DAYS360(C273,$C$3))&lt;=1800),"SI","NO"))</f>
        <v>NO</v>
      </c>
      <c r="R273" s="19">
        <f t="shared" si="49"/>
        <v>0</v>
      </c>
      <c r="S273" s="18" t="str">
        <f>+IF(OR($N273=Listas!$A$3,$N273=Listas!$A$4,$N273=Listas!$A$5,$N273=Listas!$A$6),"N/A",IF(AND((DAYS360(C273,$C$3))&gt;1800,(DAYS360(C273,$C$3))&lt;=3600),"SI","NO"))</f>
        <v>NO</v>
      </c>
      <c r="T273" s="19">
        <f t="shared" si="50"/>
        <v>0</v>
      </c>
      <c r="U273" s="18" t="str">
        <f>+IF(OR($N273=Listas!$A$3,$N273=Listas!$A$4,$N273=Listas!$A$5,$N273=Listas!$A$6),"N/A",IF((DAYS360(C273,$C$3))&gt;3600,"SI","NO"))</f>
        <v>SI</v>
      </c>
      <c r="V273" s="20">
        <f t="shared" si="51"/>
        <v>0.21132439384930549</v>
      </c>
      <c r="W273" s="21">
        <f>+IF(OR($N273=Listas!$A$3,$N273=Listas!$A$4,$N273=Listas!$A$5,$N273=Listas!$A$6),"",P273+R273+T273+V273)</f>
        <v>0.21132439384930549</v>
      </c>
      <c r="X273" s="22"/>
      <c r="Y273" s="19">
        <f t="shared" si="52"/>
        <v>0</v>
      </c>
      <c r="Z273" s="21">
        <f>+IF(OR($N273=Listas!$A$3,$N273=Listas!$A$4,$N273=Listas!$A$5,$N273=Listas!$A$6),"",Y273)</f>
        <v>0</v>
      </c>
      <c r="AA273" s="22"/>
      <c r="AB273" s="23">
        <f>+IF(OR($N273=Listas!$A$3,$N273=Listas!$A$4,$N273=Listas!$A$5,$N273=Listas!$A$6),"",IF(AND(DAYS360(C273,$C$3)&lt;=90,AA273="NO"),0,IF(AND(DAYS360(C273,$C$3)&gt;90,AA273="NO"),$AB$7,0)))</f>
        <v>0</v>
      </c>
      <c r="AC273" s="17"/>
      <c r="AD273" s="22"/>
      <c r="AE273" s="23">
        <f>+IF(OR($N273=Listas!$A$3,$N273=Listas!$A$4,$N273=Listas!$A$5,$N273=Listas!$A$6),"",IF(AND(DAYS360(C273,$C$3)&lt;=90,AD273="SI"),0,IF(AND(DAYS360(C273,$C$3)&gt;90,AD273="SI"),$AE$7,0)))</f>
        <v>0</v>
      </c>
      <c r="AF273" s="17"/>
      <c r="AG273" s="24" t="str">
        <f t="shared" si="56"/>
        <v/>
      </c>
      <c r="AH273" s="22"/>
      <c r="AI273" s="23">
        <f>+IF(OR($N273=Listas!$A$3,$N273=Listas!$A$4,$N273=Listas!$A$5,$N273=Listas!$A$6),"",IF(AND(DAYS360(C273,$C$3)&lt;=90,AH273="SI"),0,IF(AND(DAYS360(C273,$C$3)&gt;90,AH273="SI"),$AI$7,0)))</f>
        <v>0</v>
      </c>
      <c r="AJ273" s="25">
        <f>+IF(OR($N273=Listas!$A$3,$N273=Listas!$A$4,$N273=Listas!$A$5,$N273=Listas!$A$6),"",AB273+AE273+AI273)</f>
        <v>0</v>
      </c>
      <c r="AK273" s="26" t="str">
        <f t="shared" si="57"/>
        <v/>
      </c>
      <c r="AL273" s="27" t="str">
        <f t="shared" si="58"/>
        <v/>
      </c>
      <c r="AM273" s="23">
        <f>+IF(OR($N273=Listas!$A$3,$N273=Listas!$A$4,$N273=Listas!$A$5,$N273=Listas!$A$6),"",IF(AND(DAYS360(C273,$C$3)&lt;=90,AL273="SI"),0,IF(AND(DAYS360(C273,$C$3)&gt;90,AL273="SI"),$AM$7,0)))</f>
        <v>0</v>
      </c>
      <c r="AN273" s="27" t="str">
        <f t="shared" si="59"/>
        <v/>
      </c>
      <c r="AO273" s="23">
        <f>+IF(OR($N273=Listas!$A$3,$N273=Listas!$A$4,$N273=Listas!$A$5,$N273=Listas!$A$6),"",IF(AND(DAYS360(C273,$C$3)&lt;=90,AN273="SI"),0,IF(AND(DAYS360(C273,$C$3)&gt;90,AN273="SI"),$AO$7,0)))</f>
        <v>0</v>
      </c>
      <c r="AP273" s="28">
        <f>+IF(OR($N273=Listas!$A$3,$N273=Listas!$A$4,$N273=Listas!$A$5,$N273=[1]Hoja2!$A$6),"",AM273+AO273)</f>
        <v>0</v>
      </c>
      <c r="AQ273" s="22"/>
      <c r="AR273" s="23">
        <f>+IF(OR($N273=Listas!$A$3,$N273=Listas!$A$4,$N273=Listas!$A$5,$N273=Listas!$A$6),"",IF(AND(DAYS360(C273,$C$3)&lt;=90,AQ273="SI"),0,IF(AND(DAYS360(C273,$C$3)&gt;90,AQ273="SI"),$AR$7,0)))</f>
        <v>0</v>
      </c>
      <c r="AS273" s="22"/>
      <c r="AT273" s="23">
        <f>+IF(OR($N273=Listas!$A$3,$N273=Listas!$A$4,$N273=Listas!$A$5,$N273=Listas!$A$6),"",IF(AND(DAYS360(C273,$C$3)&lt;=90,AS273="SI"),0,IF(AND(DAYS360(C273,$C$3)&gt;90,AS273="SI"),$AT$7,0)))</f>
        <v>0</v>
      </c>
      <c r="AU273" s="21">
        <f>+IF(OR($N273=Listas!$A$3,$N273=Listas!$A$4,$N273=Listas!$A$5,$N273=Listas!$A$6),"",AR273+AT273)</f>
        <v>0</v>
      </c>
      <c r="AV273" s="29">
        <f>+IF(OR($N273=Listas!$A$3,$N273=Listas!$A$4,$N273=Listas!$A$5,$N273=Listas!$A$6),"",W273+Z273+AJ273+AP273+AU273)</f>
        <v>0.21132439384930549</v>
      </c>
      <c r="AW273" s="30">
        <f>+IF(OR($N273=Listas!$A$3,$N273=Listas!$A$4,$N273=Listas!$A$5,$N273=Listas!$A$6),"",K273*(1-AV273))</f>
        <v>0</v>
      </c>
      <c r="AX273" s="30">
        <f>+IF(OR($N273=Listas!$A$3,$N273=Listas!$A$4,$N273=Listas!$A$5,$N273=Listas!$A$6),"",L273*(1-AV273))</f>
        <v>0</v>
      </c>
      <c r="AY273" s="31"/>
      <c r="AZ273" s="32"/>
      <c r="BA273" s="30">
        <f>+IF(OR($N273=Listas!$A$3,$N273=Listas!$A$4,$N273=Listas!$A$5,$N273=Listas!$A$6),"",IF(AV273=0,AW273,(-PV(AY273,AZ273,,AW273,0))))</f>
        <v>0</v>
      </c>
      <c r="BB273" s="30">
        <f>+IF(OR($N273=Listas!$A$3,$N273=Listas!$A$4,$N273=Listas!$A$5,$N273=Listas!$A$6),"",IF(AV273=0,AX273,(-PV(AY273,AZ273,,AX273,0))))</f>
        <v>0</v>
      </c>
      <c r="BC273" s="33">
        <f>++IF(OR($N273=Listas!$A$3,$N273=Listas!$A$4,$N273=Listas!$A$5,$N273=Listas!$A$6),"",K273-BA273)</f>
        <v>0</v>
      </c>
      <c r="BD273" s="33">
        <f>++IF(OR($N273=Listas!$A$3,$N273=Listas!$A$4,$N273=Listas!$A$5,$N273=Listas!$A$6),"",L273-BB273)</f>
        <v>0</v>
      </c>
    </row>
    <row r="274" spans="1:56" x14ac:dyDescent="0.25">
      <c r="A274" s="13"/>
      <c r="B274" s="14"/>
      <c r="C274" s="15"/>
      <c r="D274" s="16"/>
      <c r="E274" s="16"/>
      <c r="F274" s="17"/>
      <c r="G274" s="17"/>
      <c r="H274" s="65">
        <f t="shared" si="53"/>
        <v>0</v>
      </c>
      <c r="I274" s="17"/>
      <c r="J274" s="17"/>
      <c r="K274" s="42">
        <f t="shared" si="54"/>
        <v>0</v>
      </c>
      <c r="L274" s="42">
        <f t="shared" si="54"/>
        <v>0</v>
      </c>
      <c r="M274" s="42">
        <f t="shared" si="55"/>
        <v>0</v>
      </c>
      <c r="N274" s="13"/>
      <c r="O274" s="18" t="str">
        <f>+IF(OR($N274=Listas!$A$3,$N274=Listas!$A$4,$N274=Listas!$A$5,$N274=Listas!$A$6),"N/A",IF(AND((DAYS360(C274,$C$3))&gt;90,(DAYS360(C274,$C$3))&lt;360),"SI","NO"))</f>
        <v>NO</v>
      </c>
      <c r="P274" s="19">
        <f t="shared" si="48"/>
        <v>0</v>
      </c>
      <c r="Q274" s="18" t="str">
        <f>+IF(OR($N274=Listas!$A$3,$N274=Listas!$A$4,$N274=Listas!$A$5,$N274=Listas!$A$6),"N/A",IF(AND((DAYS360(C274,$C$3))&gt;=360,(DAYS360(C274,$C$3))&lt;=1800),"SI","NO"))</f>
        <v>NO</v>
      </c>
      <c r="R274" s="19">
        <f t="shared" si="49"/>
        <v>0</v>
      </c>
      <c r="S274" s="18" t="str">
        <f>+IF(OR($N274=Listas!$A$3,$N274=Listas!$A$4,$N274=Listas!$A$5,$N274=Listas!$A$6),"N/A",IF(AND((DAYS360(C274,$C$3))&gt;1800,(DAYS360(C274,$C$3))&lt;=3600),"SI","NO"))</f>
        <v>NO</v>
      </c>
      <c r="T274" s="19">
        <f t="shared" si="50"/>
        <v>0</v>
      </c>
      <c r="U274" s="18" t="str">
        <f>+IF(OR($N274=Listas!$A$3,$N274=Listas!$A$4,$N274=Listas!$A$5,$N274=Listas!$A$6),"N/A",IF((DAYS360(C274,$C$3))&gt;3600,"SI","NO"))</f>
        <v>SI</v>
      </c>
      <c r="V274" s="20">
        <f t="shared" si="51"/>
        <v>0.21132439384930549</v>
      </c>
      <c r="W274" s="21">
        <f>+IF(OR($N274=Listas!$A$3,$N274=Listas!$A$4,$N274=Listas!$A$5,$N274=Listas!$A$6),"",P274+R274+T274+V274)</f>
        <v>0.21132439384930549</v>
      </c>
      <c r="X274" s="22"/>
      <c r="Y274" s="19">
        <f t="shared" si="52"/>
        <v>0</v>
      </c>
      <c r="Z274" s="21">
        <f>+IF(OR($N274=Listas!$A$3,$N274=Listas!$A$4,$N274=Listas!$A$5,$N274=Listas!$A$6),"",Y274)</f>
        <v>0</v>
      </c>
      <c r="AA274" s="22"/>
      <c r="AB274" s="23">
        <f>+IF(OR($N274=Listas!$A$3,$N274=Listas!$A$4,$N274=Listas!$A$5,$N274=Listas!$A$6),"",IF(AND(DAYS360(C274,$C$3)&lt;=90,AA274="NO"),0,IF(AND(DAYS360(C274,$C$3)&gt;90,AA274="NO"),$AB$7,0)))</f>
        <v>0</v>
      </c>
      <c r="AC274" s="17"/>
      <c r="AD274" s="22"/>
      <c r="AE274" s="23">
        <f>+IF(OR($N274=Listas!$A$3,$N274=Listas!$A$4,$N274=Listas!$A$5,$N274=Listas!$A$6),"",IF(AND(DAYS360(C274,$C$3)&lt;=90,AD274="SI"),0,IF(AND(DAYS360(C274,$C$3)&gt;90,AD274="SI"),$AE$7,0)))</f>
        <v>0</v>
      </c>
      <c r="AF274" s="17"/>
      <c r="AG274" s="24" t="str">
        <f t="shared" si="56"/>
        <v/>
      </c>
      <c r="AH274" s="22"/>
      <c r="AI274" s="23">
        <f>+IF(OR($N274=Listas!$A$3,$N274=Listas!$A$4,$N274=Listas!$A$5,$N274=Listas!$A$6),"",IF(AND(DAYS360(C274,$C$3)&lt;=90,AH274="SI"),0,IF(AND(DAYS360(C274,$C$3)&gt;90,AH274="SI"),$AI$7,0)))</f>
        <v>0</v>
      </c>
      <c r="AJ274" s="25">
        <f>+IF(OR($N274=Listas!$A$3,$N274=Listas!$A$4,$N274=Listas!$A$5,$N274=Listas!$A$6),"",AB274+AE274+AI274)</f>
        <v>0</v>
      </c>
      <c r="AK274" s="26" t="str">
        <f t="shared" si="57"/>
        <v/>
      </c>
      <c r="AL274" s="27" t="str">
        <f t="shared" si="58"/>
        <v/>
      </c>
      <c r="AM274" s="23">
        <f>+IF(OR($N274=Listas!$A$3,$N274=Listas!$A$4,$N274=Listas!$A$5,$N274=Listas!$A$6),"",IF(AND(DAYS360(C274,$C$3)&lt;=90,AL274="SI"),0,IF(AND(DAYS360(C274,$C$3)&gt;90,AL274="SI"),$AM$7,0)))</f>
        <v>0</v>
      </c>
      <c r="AN274" s="27" t="str">
        <f t="shared" si="59"/>
        <v/>
      </c>
      <c r="AO274" s="23">
        <f>+IF(OR($N274=Listas!$A$3,$N274=Listas!$A$4,$N274=Listas!$A$5,$N274=Listas!$A$6),"",IF(AND(DAYS360(C274,$C$3)&lt;=90,AN274="SI"),0,IF(AND(DAYS360(C274,$C$3)&gt;90,AN274="SI"),$AO$7,0)))</f>
        <v>0</v>
      </c>
      <c r="AP274" s="28">
        <f>+IF(OR($N274=Listas!$A$3,$N274=Listas!$A$4,$N274=Listas!$A$5,$N274=[1]Hoja2!$A$6),"",AM274+AO274)</f>
        <v>0</v>
      </c>
      <c r="AQ274" s="22"/>
      <c r="AR274" s="23">
        <f>+IF(OR($N274=Listas!$A$3,$N274=Listas!$A$4,$N274=Listas!$A$5,$N274=Listas!$A$6),"",IF(AND(DAYS360(C274,$C$3)&lt;=90,AQ274="SI"),0,IF(AND(DAYS360(C274,$C$3)&gt;90,AQ274="SI"),$AR$7,0)))</f>
        <v>0</v>
      </c>
      <c r="AS274" s="22"/>
      <c r="AT274" s="23">
        <f>+IF(OR($N274=Listas!$A$3,$N274=Listas!$A$4,$N274=Listas!$A$5,$N274=Listas!$A$6),"",IF(AND(DAYS360(C274,$C$3)&lt;=90,AS274="SI"),0,IF(AND(DAYS360(C274,$C$3)&gt;90,AS274="SI"),$AT$7,0)))</f>
        <v>0</v>
      </c>
      <c r="AU274" s="21">
        <f>+IF(OR($N274=Listas!$A$3,$N274=Listas!$A$4,$N274=Listas!$A$5,$N274=Listas!$A$6),"",AR274+AT274)</f>
        <v>0</v>
      </c>
      <c r="AV274" s="29">
        <f>+IF(OR($N274=Listas!$A$3,$N274=Listas!$A$4,$N274=Listas!$A$5,$N274=Listas!$A$6),"",W274+Z274+AJ274+AP274+AU274)</f>
        <v>0.21132439384930549</v>
      </c>
      <c r="AW274" s="30">
        <f>+IF(OR($N274=Listas!$A$3,$N274=Listas!$A$4,$N274=Listas!$A$5,$N274=Listas!$A$6),"",K274*(1-AV274))</f>
        <v>0</v>
      </c>
      <c r="AX274" s="30">
        <f>+IF(OR($N274=Listas!$A$3,$N274=Listas!$A$4,$N274=Listas!$A$5,$N274=Listas!$A$6),"",L274*(1-AV274))</f>
        <v>0</v>
      </c>
      <c r="AY274" s="31"/>
      <c r="AZ274" s="32"/>
      <c r="BA274" s="30">
        <f>+IF(OR($N274=Listas!$A$3,$N274=Listas!$A$4,$N274=Listas!$A$5,$N274=Listas!$A$6),"",IF(AV274=0,AW274,(-PV(AY274,AZ274,,AW274,0))))</f>
        <v>0</v>
      </c>
      <c r="BB274" s="30">
        <f>+IF(OR($N274=Listas!$A$3,$N274=Listas!$A$4,$N274=Listas!$A$5,$N274=Listas!$A$6),"",IF(AV274=0,AX274,(-PV(AY274,AZ274,,AX274,0))))</f>
        <v>0</v>
      </c>
      <c r="BC274" s="33">
        <f>++IF(OR($N274=Listas!$A$3,$N274=Listas!$A$4,$N274=Listas!$A$5,$N274=Listas!$A$6),"",K274-BA274)</f>
        <v>0</v>
      </c>
      <c r="BD274" s="33">
        <f>++IF(OR($N274=Listas!$A$3,$N274=Listas!$A$4,$N274=Listas!$A$5,$N274=Listas!$A$6),"",L274-BB274)</f>
        <v>0</v>
      </c>
    </row>
    <row r="275" spans="1:56" x14ac:dyDescent="0.25">
      <c r="A275" s="13"/>
      <c r="B275" s="14"/>
      <c r="C275" s="15"/>
      <c r="D275" s="16"/>
      <c r="E275" s="16"/>
      <c r="F275" s="17"/>
      <c r="G275" s="17"/>
      <c r="H275" s="65">
        <f t="shared" si="53"/>
        <v>0</v>
      </c>
      <c r="I275" s="17"/>
      <c r="J275" s="17"/>
      <c r="K275" s="42">
        <f t="shared" si="54"/>
        <v>0</v>
      </c>
      <c r="L275" s="42">
        <f t="shared" si="54"/>
        <v>0</v>
      </c>
      <c r="M275" s="42">
        <f t="shared" si="55"/>
        <v>0</v>
      </c>
      <c r="N275" s="13"/>
      <c r="O275" s="18" t="str">
        <f>+IF(OR($N275=Listas!$A$3,$N275=Listas!$A$4,$N275=Listas!$A$5,$N275=Listas!$A$6),"N/A",IF(AND((DAYS360(C275,$C$3))&gt;90,(DAYS360(C275,$C$3))&lt;360),"SI","NO"))</f>
        <v>NO</v>
      </c>
      <c r="P275" s="19">
        <f t="shared" si="48"/>
        <v>0</v>
      </c>
      <c r="Q275" s="18" t="str">
        <f>+IF(OR($N275=Listas!$A$3,$N275=Listas!$A$4,$N275=Listas!$A$5,$N275=Listas!$A$6),"N/A",IF(AND((DAYS360(C275,$C$3))&gt;=360,(DAYS360(C275,$C$3))&lt;=1800),"SI","NO"))</f>
        <v>NO</v>
      </c>
      <c r="R275" s="19">
        <f t="shared" si="49"/>
        <v>0</v>
      </c>
      <c r="S275" s="18" t="str">
        <f>+IF(OR($N275=Listas!$A$3,$N275=Listas!$A$4,$N275=Listas!$A$5,$N275=Listas!$A$6),"N/A",IF(AND((DAYS360(C275,$C$3))&gt;1800,(DAYS360(C275,$C$3))&lt;=3600),"SI","NO"))</f>
        <v>NO</v>
      </c>
      <c r="T275" s="19">
        <f t="shared" si="50"/>
        <v>0</v>
      </c>
      <c r="U275" s="18" t="str">
        <f>+IF(OR($N275=Listas!$A$3,$N275=Listas!$A$4,$N275=Listas!$A$5,$N275=Listas!$A$6),"N/A",IF((DAYS360(C275,$C$3))&gt;3600,"SI","NO"))</f>
        <v>SI</v>
      </c>
      <c r="V275" s="20">
        <f t="shared" si="51"/>
        <v>0.21132439384930549</v>
      </c>
      <c r="W275" s="21">
        <f>+IF(OR($N275=Listas!$A$3,$N275=Listas!$A$4,$N275=Listas!$A$5,$N275=Listas!$A$6),"",P275+R275+T275+V275)</f>
        <v>0.21132439384930549</v>
      </c>
      <c r="X275" s="22"/>
      <c r="Y275" s="19">
        <f t="shared" si="52"/>
        <v>0</v>
      </c>
      <c r="Z275" s="21">
        <f>+IF(OR($N275=Listas!$A$3,$N275=Listas!$A$4,$N275=Listas!$A$5,$N275=Listas!$A$6),"",Y275)</f>
        <v>0</v>
      </c>
      <c r="AA275" s="22"/>
      <c r="AB275" s="23">
        <f>+IF(OR($N275=Listas!$A$3,$N275=Listas!$A$4,$N275=Listas!$A$5,$N275=Listas!$A$6),"",IF(AND(DAYS360(C275,$C$3)&lt;=90,AA275="NO"),0,IF(AND(DAYS360(C275,$C$3)&gt;90,AA275="NO"),$AB$7,0)))</f>
        <v>0</v>
      </c>
      <c r="AC275" s="17"/>
      <c r="AD275" s="22"/>
      <c r="AE275" s="23">
        <f>+IF(OR($N275=Listas!$A$3,$N275=Listas!$A$4,$N275=Listas!$A$5,$N275=Listas!$A$6),"",IF(AND(DAYS360(C275,$C$3)&lt;=90,AD275="SI"),0,IF(AND(DAYS360(C275,$C$3)&gt;90,AD275="SI"),$AE$7,0)))</f>
        <v>0</v>
      </c>
      <c r="AF275" s="17"/>
      <c r="AG275" s="24" t="str">
        <f t="shared" si="56"/>
        <v/>
      </c>
      <c r="AH275" s="22"/>
      <c r="AI275" s="23">
        <f>+IF(OR($N275=Listas!$A$3,$N275=Listas!$A$4,$N275=Listas!$A$5,$N275=Listas!$A$6),"",IF(AND(DAYS360(C275,$C$3)&lt;=90,AH275="SI"),0,IF(AND(DAYS360(C275,$C$3)&gt;90,AH275="SI"),$AI$7,0)))</f>
        <v>0</v>
      </c>
      <c r="AJ275" s="25">
        <f>+IF(OR($N275=Listas!$A$3,$N275=Listas!$A$4,$N275=Listas!$A$5,$N275=Listas!$A$6),"",AB275+AE275+AI275)</f>
        <v>0</v>
      </c>
      <c r="AK275" s="26" t="str">
        <f t="shared" si="57"/>
        <v/>
      </c>
      <c r="AL275" s="27" t="str">
        <f t="shared" si="58"/>
        <v/>
      </c>
      <c r="AM275" s="23">
        <f>+IF(OR($N275=Listas!$A$3,$N275=Listas!$A$4,$N275=Listas!$A$5,$N275=Listas!$A$6),"",IF(AND(DAYS360(C275,$C$3)&lt;=90,AL275="SI"),0,IF(AND(DAYS360(C275,$C$3)&gt;90,AL275="SI"),$AM$7,0)))</f>
        <v>0</v>
      </c>
      <c r="AN275" s="27" t="str">
        <f t="shared" si="59"/>
        <v/>
      </c>
      <c r="AO275" s="23">
        <f>+IF(OR($N275=Listas!$A$3,$N275=Listas!$A$4,$N275=Listas!$A$5,$N275=Listas!$A$6),"",IF(AND(DAYS360(C275,$C$3)&lt;=90,AN275="SI"),0,IF(AND(DAYS360(C275,$C$3)&gt;90,AN275="SI"),$AO$7,0)))</f>
        <v>0</v>
      </c>
      <c r="AP275" s="28">
        <f>+IF(OR($N275=Listas!$A$3,$N275=Listas!$A$4,$N275=Listas!$A$5,$N275=[1]Hoja2!$A$6),"",AM275+AO275)</f>
        <v>0</v>
      </c>
      <c r="AQ275" s="22"/>
      <c r="AR275" s="23">
        <f>+IF(OR($N275=Listas!$A$3,$N275=Listas!$A$4,$N275=Listas!$A$5,$N275=Listas!$A$6),"",IF(AND(DAYS360(C275,$C$3)&lt;=90,AQ275="SI"),0,IF(AND(DAYS360(C275,$C$3)&gt;90,AQ275="SI"),$AR$7,0)))</f>
        <v>0</v>
      </c>
      <c r="AS275" s="22"/>
      <c r="AT275" s="23">
        <f>+IF(OR($N275=Listas!$A$3,$N275=Listas!$A$4,$N275=Listas!$A$5,$N275=Listas!$A$6),"",IF(AND(DAYS360(C275,$C$3)&lt;=90,AS275="SI"),0,IF(AND(DAYS360(C275,$C$3)&gt;90,AS275="SI"),$AT$7,0)))</f>
        <v>0</v>
      </c>
      <c r="AU275" s="21">
        <f>+IF(OR($N275=Listas!$A$3,$N275=Listas!$A$4,$N275=Listas!$A$5,$N275=Listas!$A$6),"",AR275+AT275)</f>
        <v>0</v>
      </c>
      <c r="AV275" s="29">
        <f>+IF(OR($N275=Listas!$A$3,$N275=Listas!$A$4,$N275=Listas!$A$5,$N275=Listas!$A$6),"",W275+Z275+AJ275+AP275+AU275)</f>
        <v>0.21132439384930549</v>
      </c>
      <c r="AW275" s="30">
        <f>+IF(OR($N275=Listas!$A$3,$N275=Listas!$A$4,$N275=Listas!$A$5,$N275=Listas!$A$6),"",K275*(1-AV275))</f>
        <v>0</v>
      </c>
      <c r="AX275" s="30">
        <f>+IF(OR($N275=Listas!$A$3,$N275=Listas!$A$4,$N275=Listas!$A$5,$N275=Listas!$A$6),"",L275*(1-AV275))</f>
        <v>0</v>
      </c>
      <c r="AY275" s="31"/>
      <c r="AZ275" s="32"/>
      <c r="BA275" s="30">
        <f>+IF(OR($N275=Listas!$A$3,$N275=Listas!$A$4,$N275=Listas!$A$5,$N275=Listas!$A$6),"",IF(AV275=0,AW275,(-PV(AY275,AZ275,,AW275,0))))</f>
        <v>0</v>
      </c>
      <c r="BB275" s="30">
        <f>+IF(OR($N275=Listas!$A$3,$N275=Listas!$A$4,$N275=Listas!$A$5,$N275=Listas!$A$6),"",IF(AV275=0,AX275,(-PV(AY275,AZ275,,AX275,0))))</f>
        <v>0</v>
      </c>
      <c r="BC275" s="33">
        <f>++IF(OR($N275=Listas!$A$3,$N275=Listas!$A$4,$N275=Listas!$A$5,$N275=Listas!$A$6),"",K275-BA275)</f>
        <v>0</v>
      </c>
      <c r="BD275" s="33">
        <f>++IF(OR($N275=Listas!$A$3,$N275=Listas!$A$4,$N275=Listas!$A$5,$N275=Listas!$A$6),"",L275-BB275)</f>
        <v>0</v>
      </c>
    </row>
    <row r="276" spans="1:56" x14ac:dyDescent="0.25">
      <c r="A276" s="13"/>
      <c r="B276" s="14"/>
      <c r="C276" s="15"/>
      <c r="D276" s="16"/>
      <c r="E276" s="16"/>
      <c r="F276" s="17"/>
      <c r="G276" s="17"/>
      <c r="H276" s="65">
        <f t="shared" si="53"/>
        <v>0</v>
      </c>
      <c r="I276" s="17"/>
      <c r="J276" s="17"/>
      <c r="K276" s="42">
        <f t="shared" si="54"/>
        <v>0</v>
      </c>
      <c r="L276" s="42">
        <f t="shared" si="54"/>
        <v>0</v>
      </c>
      <c r="M276" s="42">
        <f t="shared" si="55"/>
        <v>0</v>
      </c>
      <c r="N276" s="13"/>
      <c r="O276" s="18" t="str">
        <f>+IF(OR($N276=Listas!$A$3,$N276=Listas!$A$4,$N276=Listas!$A$5,$N276=Listas!$A$6),"N/A",IF(AND((DAYS360(C276,$C$3))&gt;90,(DAYS360(C276,$C$3))&lt;360),"SI","NO"))</f>
        <v>NO</v>
      </c>
      <c r="P276" s="19">
        <f t="shared" si="48"/>
        <v>0</v>
      </c>
      <c r="Q276" s="18" t="str">
        <f>+IF(OR($N276=Listas!$A$3,$N276=Listas!$A$4,$N276=Listas!$A$5,$N276=Listas!$A$6),"N/A",IF(AND((DAYS360(C276,$C$3))&gt;=360,(DAYS360(C276,$C$3))&lt;=1800),"SI","NO"))</f>
        <v>NO</v>
      </c>
      <c r="R276" s="19">
        <f t="shared" si="49"/>
        <v>0</v>
      </c>
      <c r="S276" s="18" t="str">
        <f>+IF(OR($N276=Listas!$A$3,$N276=Listas!$A$4,$N276=Listas!$A$5,$N276=Listas!$A$6),"N/A",IF(AND((DAYS360(C276,$C$3))&gt;1800,(DAYS360(C276,$C$3))&lt;=3600),"SI","NO"))</f>
        <v>NO</v>
      </c>
      <c r="T276" s="19">
        <f t="shared" si="50"/>
        <v>0</v>
      </c>
      <c r="U276" s="18" t="str">
        <f>+IF(OR($N276=Listas!$A$3,$N276=Listas!$A$4,$N276=Listas!$A$5,$N276=Listas!$A$6),"N/A",IF((DAYS360(C276,$C$3))&gt;3600,"SI","NO"))</f>
        <v>SI</v>
      </c>
      <c r="V276" s="20">
        <f t="shared" si="51"/>
        <v>0.21132439384930549</v>
      </c>
      <c r="W276" s="21">
        <f>+IF(OR($N276=Listas!$A$3,$N276=Listas!$A$4,$N276=Listas!$A$5,$N276=Listas!$A$6),"",P276+R276+T276+V276)</f>
        <v>0.21132439384930549</v>
      </c>
      <c r="X276" s="22"/>
      <c r="Y276" s="19">
        <f t="shared" si="52"/>
        <v>0</v>
      </c>
      <c r="Z276" s="21">
        <f>+IF(OR($N276=Listas!$A$3,$N276=Listas!$A$4,$N276=Listas!$A$5,$N276=Listas!$A$6),"",Y276)</f>
        <v>0</v>
      </c>
      <c r="AA276" s="22"/>
      <c r="AB276" s="23">
        <f>+IF(OR($N276=Listas!$A$3,$N276=Listas!$A$4,$N276=Listas!$A$5,$N276=Listas!$A$6),"",IF(AND(DAYS360(C276,$C$3)&lt;=90,AA276="NO"),0,IF(AND(DAYS360(C276,$C$3)&gt;90,AA276="NO"),$AB$7,0)))</f>
        <v>0</v>
      </c>
      <c r="AC276" s="17"/>
      <c r="AD276" s="22"/>
      <c r="AE276" s="23">
        <f>+IF(OR($N276=Listas!$A$3,$N276=Listas!$A$4,$N276=Listas!$A$5,$N276=Listas!$A$6),"",IF(AND(DAYS360(C276,$C$3)&lt;=90,AD276="SI"),0,IF(AND(DAYS360(C276,$C$3)&gt;90,AD276="SI"),$AE$7,0)))</f>
        <v>0</v>
      </c>
      <c r="AF276" s="17"/>
      <c r="AG276" s="24" t="str">
        <f t="shared" si="56"/>
        <v/>
      </c>
      <c r="AH276" s="22"/>
      <c r="AI276" s="23">
        <f>+IF(OR($N276=Listas!$A$3,$N276=Listas!$A$4,$N276=Listas!$A$5,$N276=Listas!$A$6),"",IF(AND(DAYS360(C276,$C$3)&lt;=90,AH276="SI"),0,IF(AND(DAYS360(C276,$C$3)&gt;90,AH276="SI"),$AI$7,0)))</f>
        <v>0</v>
      </c>
      <c r="AJ276" s="25">
        <f>+IF(OR($N276=Listas!$A$3,$N276=Listas!$A$4,$N276=Listas!$A$5,$N276=Listas!$A$6),"",AB276+AE276+AI276)</f>
        <v>0</v>
      </c>
      <c r="AK276" s="26" t="str">
        <f t="shared" si="57"/>
        <v/>
      </c>
      <c r="AL276" s="27" t="str">
        <f t="shared" si="58"/>
        <v/>
      </c>
      <c r="AM276" s="23">
        <f>+IF(OR($N276=Listas!$A$3,$N276=Listas!$A$4,$N276=Listas!$A$5,$N276=Listas!$A$6),"",IF(AND(DAYS360(C276,$C$3)&lt;=90,AL276="SI"),0,IF(AND(DAYS360(C276,$C$3)&gt;90,AL276="SI"),$AM$7,0)))</f>
        <v>0</v>
      </c>
      <c r="AN276" s="27" t="str">
        <f t="shared" si="59"/>
        <v/>
      </c>
      <c r="AO276" s="23">
        <f>+IF(OR($N276=Listas!$A$3,$N276=Listas!$A$4,$N276=Listas!$A$5,$N276=Listas!$A$6),"",IF(AND(DAYS360(C276,$C$3)&lt;=90,AN276="SI"),0,IF(AND(DAYS360(C276,$C$3)&gt;90,AN276="SI"),$AO$7,0)))</f>
        <v>0</v>
      </c>
      <c r="AP276" s="28">
        <f>+IF(OR($N276=Listas!$A$3,$N276=Listas!$A$4,$N276=Listas!$A$5,$N276=[1]Hoja2!$A$6),"",AM276+AO276)</f>
        <v>0</v>
      </c>
      <c r="AQ276" s="22"/>
      <c r="AR276" s="23">
        <f>+IF(OR($N276=Listas!$A$3,$N276=Listas!$A$4,$N276=Listas!$A$5,$N276=Listas!$A$6),"",IF(AND(DAYS360(C276,$C$3)&lt;=90,AQ276="SI"),0,IF(AND(DAYS360(C276,$C$3)&gt;90,AQ276="SI"),$AR$7,0)))</f>
        <v>0</v>
      </c>
      <c r="AS276" s="22"/>
      <c r="AT276" s="23">
        <f>+IF(OR($N276=Listas!$A$3,$N276=Listas!$A$4,$N276=Listas!$A$5,$N276=Listas!$A$6),"",IF(AND(DAYS360(C276,$C$3)&lt;=90,AS276="SI"),0,IF(AND(DAYS360(C276,$C$3)&gt;90,AS276="SI"),$AT$7,0)))</f>
        <v>0</v>
      </c>
      <c r="AU276" s="21">
        <f>+IF(OR($N276=Listas!$A$3,$N276=Listas!$A$4,$N276=Listas!$A$5,$N276=Listas!$A$6),"",AR276+AT276)</f>
        <v>0</v>
      </c>
      <c r="AV276" s="29">
        <f>+IF(OR($N276=Listas!$A$3,$N276=Listas!$A$4,$N276=Listas!$A$5,$N276=Listas!$A$6),"",W276+Z276+AJ276+AP276+AU276)</f>
        <v>0.21132439384930549</v>
      </c>
      <c r="AW276" s="30">
        <f>+IF(OR($N276=Listas!$A$3,$N276=Listas!$A$4,$N276=Listas!$A$5,$N276=Listas!$A$6),"",K276*(1-AV276))</f>
        <v>0</v>
      </c>
      <c r="AX276" s="30">
        <f>+IF(OR($N276=Listas!$A$3,$N276=Listas!$A$4,$N276=Listas!$A$5,$N276=Listas!$A$6),"",L276*(1-AV276))</f>
        <v>0</v>
      </c>
      <c r="AY276" s="31"/>
      <c r="AZ276" s="32"/>
      <c r="BA276" s="30">
        <f>+IF(OR($N276=Listas!$A$3,$N276=Listas!$A$4,$N276=Listas!$A$5,$N276=Listas!$A$6),"",IF(AV276=0,AW276,(-PV(AY276,AZ276,,AW276,0))))</f>
        <v>0</v>
      </c>
      <c r="BB276" s="30">
        <f>+IF(OR($N276=Listas!$A$3,$N276=Listas!$A$4,$N276=Listas!$A$5,$N276=Listas!$A$6),"",IF(AV276=0,AX276,(-PV(AY276,AZ276,,AX276,0))))</f>
        <v>0</v>
      </c>
      <c r="BC276" s="33">
        <f>++IF(OR($N276=Listas!$A$3,$N276=Listas!$A$4,$N276=Listas!$A$5,$N276=Listas!$A$6),"",K276-BA276)</f>
        <v>0</v>
      </c>
      <c r="BD276" s="33">
        <f>++IF(OR($N276=Listas!$A$3,$N276=Listas!$A$4,$N276=Listas!$A$5,$N276=Listas!$A$6),"",L276-BB276)</f>
        <v>0</v>
      </c>
    </row>
    <row r="277" spans="1:56" x14ac:dyDescent="0.25">
      <c r="A277" s="13"/>
      <c r="B277" s="14"/>
      <c r="C277" s="15"/>
      <c r="D277" s="16"/>
      <c r="E277" s="16"/>
      <c r="F277" s="17"/>
      <c r="G277" s="17"/>
      <c r="H277" s="65">
        <f t="shared" si="53"/>
        <v>0</v>
      </c>
      <c r="I277" s="17"/>
      <c r="J277" s="17"/>
      <c r="K277" s="42">
        <f t="shared" si="54"/>
        <v>0</v>
      </c>
      <c r="L277" s="42">
        <f t="shared" si="54"/>
        <v>0</v>
      </c>
      <c r="M277" s="42">
        <f t="shared" si="55"/>
        <v>0</v>
      </c>
      <c r="N277" s="13"/>
      <c r="O277" s="18" t="str">
        <f>+IF(OR($N277=Listas!$A$3,$N277=Listas!$A$4,$N277=Listas!$A$5,$N277=Listas!$A$6),"N/A",IF(AND((DAYS360(C277,$C$3))&gt;90,(DAYS360(C277,$C$3))&lt;360),"SI","NO"))</f>
        <v>NO</v>
      </c>
      <c r="P277" s="19">
        <f t="shared" si="48"/>
        <v>0</v>
      </c>
      <c r="Q277" s="18" t="str">
        <f>+IF(OR($N277=Listas!$A$3,$N277=Listas!$A$4,$N277=Listas!$A$5,$N277=Listas!$A$6),"N/A",IF(AND((DAYS360(C277,$C$3))&gt;=360,(DAYS360(C277,$C$3))&lt;=1800),"SI","NO"))</f>
        <v>NO</v>
      </c>
      <c r="R277" s="19">
        <f t="shared" si="49"/>
        <v>0</v>
      </c>
      <c r="S277" s="18" t="str">
        <f>+IF(OR($N277=Listas!$A$3,$N277=Listas!$A$4,$N277=Listas!$A$5,$N277=Listas!$A$6),"N/A",IF(AND((DAYS360(C277,$C$3))&gt;1800,(DAYS360(C277,$C$3))&lt;=3600),"SI","NO"))</f>
        <v>NO</v>
      </c>
      <c r="T277" s="19">
        <f t="shared" si="50"/>
        <v>0</v>
      </c>
      <c r="U277" s="18" t="str">
        <f>+IF(OR($N277=Listas!$A$3,$N277=Listas!$A$4,$N277=Listas!$A$5,$N277=Listas!$A$6),"N/A",IF((DAYS360(C277,$C$3))&gt;3600,"SI","NO"))</f>
        <v>SI</v>
      </c>
      <c r="V277" s="20">
        <f t="shared" si="51"/>
        <v>0.21132439384930549</v>
      </c>
      <c r="W277" s="21">
        <f>+IF(OR($N277=Listas!$A$3,$N277=Listas!$A$4,$N277=Listas!$A$5,$N277=Listas!$A$6),"",P277+R277+T277+V277)</f>
        <v>0.21132439384930549</v>
      </c>
      <c r="X277" s="22"/>
      <c r="Y277" s="19">
        <f t="shared" si="52"/>
        <v>0</v>
      </c>
      <c r="Z277" s="21">
        <f>+IF(OR($N277=Listas!$A$3,$N277=Listas!$A$4,$N277=Listas!$A$5,$N277=Listas!$A$6),"",Y277)</f>
        <v>0</v>
      </c>
      <c r="AA277" s="22"/>
      <c r="AB277" s="23">
        <f>+IF(OR($N277=Listas!$A$3,$N277=Listas!$A$4,$N277=Listas!$A$5,$N277=Listas!$A$6),"",IF(AND(DAYS360(C277,$C$3)&lt;=90,AA277="NO"),0,IF(AND(DAYS360(C277,$C$3)&gt;90,AA277="NO"),$AB$7,0)))</f>
        <v>0</v>
      </c>
      <c r="AC277" s="17"/>
      <c r="AD277" s="22"/>
      <c r="AE277" s="23">
        <f>+IF(OR($N277=Listas!$A$3,$N277=Listas!$A$4,$N277=Listas!$A$5,$N277=Listas!$A$6),"",IF(AND(DAYS360(C277,$C$3)&lt;=90,AD277="SI"),0,IF(AND(DAYS360(C277,$C$3)&gt;90,AD277="SI"),$AE$7,0)))</f>
        <v>0</v>
      </c>
      <c r="AF277" s="17"/>
      <c r="AG277" s="24" t="str">
        <f t="shared" si="56"/>
        <v/>
      </c>
      <c r="AH277" s="22"/>
      <c r="AI277" s="23">
        <f>+IF(OR($N277=Listas!$A$3,$N277=Listas!$A$4,$N277=Listas!$A$5,$N277=Listas!$A$6),"",IF(AND(DAYS360(C277,$C$3)&lt;=90,AH277="SI"),0,IF(AND(DAYS360(C277,$C$3)&gt;90,AH277="SI"),$AI$7,0)))</f>
        <v>0</v>
      </c>
      <c r="AJ277" s="25">
        <f>+IF(OR($N277=Listas!$A$3,$N277=Listas!$A$4,$N277=Listas!$A$5,$N277=Listas!$A$6),"",AB277+AE277+AI277)</f>
        <v>0</v>
      </c>
      <c r="AK277" s="26" t="str">
        <f t="shared" si="57"/>
        <v/>
      </c>
      <c r="AL277" s="27" t="str">
        <f t="shared" si="58"/>
        <v/>
      </c>
      <c r="AM277" s="23">
        <f>+IF(OR($N277=Listas!$A$3,$N277=Listas!$A$4,$N277=Listas!$A$5,$N277=Listas!$A$6),"",IF(AND(DAYS360(C277,$C$3)&lt;=90,AL277="SI"),0,IF(AND(DAYS360(C277,$C$3)&gt;90,AL277="SI"),$AM$7,0)))</f>
        <v>0</v>
      </c>
      <c r="AN277" s="27" t="str">
        <f t="shared" si="59"/>
        <v/>
      </c>
      <c r="AO277" s="23">
        <f>+IF(OR($N277=Listas!$A$3,$N277=Listas!$A$4,$N277=Listas!$A$5,$N277=Listas!$A$6),"",IF(AND(DAYS360(C277,$C$3)&lt;=90,AN277="SI"),0,IF(AND(DAYS360(C277,$C$3)&gt;90,AN277="SI"),$AO$7,0)))</f>
        <v>0</v>
      </c>
      <c r="AP277" s="28">
        <f>+IF(OR($N277=Listas!$A$3,$N277=Listas!$A$4,$N277=Listas!$A$5,$N277=[1]Hoja2!$A$6),"",AM277+AO277)</f>
        <v>0</v>
      </c>
      <c r="AQ277" s="22"/>
      <c r="AR277" s="23">
        <f>+IF(OR($N277=Listas!$A$3,$N277=Listas!$A$4,$N277=Listas!$A$5,$N277=Listas!$A$6),"",IF(AND(DAYS360(C277,$C$3)&lt;=90,AQ277="SI"),0,IF(AND(DAYS360(C277,$C$3)&gt;90,AQ277="SI"),$AR$7,0)))</f>
        <v>0</v>
      </c>
      <c r="AS277" s="22"/>
      <c r="AT277" s="23">
        <f>+IF(OR($N277=Listas!$A$3,$N277=Listas!$A$4,$N277=Listas!$A$5,$N277=Listas!$A$6),"",IF(AND(DAYS360(C277,$C$3)&lt;=90,AS277="SI"),0,IF(AND(DAYS360(C277,$C$3)&gt;90,AS277="SI"),$AT$7,0)))</f>
        <v>0</v>
      </c>
      <c r="AU277" s="21">
        <f>+IF(OR($N277=Listas!$A$3,$N277=Listas!$A$4,$N277=Listas!$A$5,$N277=Listas!$A$6),"",AR277+AT277)</f>
        <v>0</v>
      </c>
      <c r="AV277" s="29">
        <f>+IF(OR($N277=Listas!$A$3,$N277=Listas!$A$4,$N277=Listas!$A$5,$N277=Listas!$A$6),"",W277+Z277+AJ277+AP277+AU277)</f>
        <v>0.21132439384930549</v>
      </c>
      <c r="AW277" s="30">
        <f>+IF(OR($N277=Listas!$A$3,$N277=Listas!$A$4,$N277=Listas!$A$5,$N277=Listas!$A$6),"",K277*(1-AV277))</f>
        <v>0</v>
      </c>
      <c r="AX277" s="30">
        <f>+IF(OR($N277=Listas!$A$3,$N277=Listas!$A$4,$N277=Listas!$A$5,$N277=Listas!$A$6),"",L277*(1-AV277))</f>
        <v>0</v>
      </c>
      <c r="AY277" s="31"/>
      <c r="AZ277" s="32"/>
      <c r="BA277" s="30">
        <f>+IF(OR($N277=Listas!$A$3,$N277=Listas!$A$4,$N277=Listas!$A$5,$N277=Listas!$A$6),"",IF(AV277=0,AW277,(-PV(AY277,AZ277,,AW277,0))))</f>
        <v>0</v>
      </c>
      <c r="BB277" s="30">
        <f>+IF(OR($N277=Listas!$A$3,$N277=Listas!$A$4,$N277=Listas!$A$5,$N277=Listas!$A$6),"",IF(AV277=0,AX277,(-PV(AY277,AZ277,,AX277,0))))</f>
        <v>0</v>
      </c>
      <c r="BC277" s="33">
        <f>++IF(OR($N277=Listas!$A$3,$N277=Listas!$A$4,$N277=Listas!$A$5,$N277=Listas!$A$6),"",K277-BA277)</f>
        <v>0</v>
      </c>
      <c r="BD277" s="33">
        <f>++IF(OR($N277=Listas!$A$3,$N277=Listas!$A$4,$N277=Listas!$A$5,$N277=Listas!$A$6),"",L277-BB277)</f>
        <v>0</v>
      </c>
    </row>
    <row r="278" spans="1:56" x14ac:dyDescent="0.25">
      <c r="A278" s="13"/>
      <c r="B278" s="14"/>
      <c r="C278" s="15"/>
      <c r="D278" s="16"/>
      <c r="E278" s="16"/>
      <c r="F278" s="17"/>
      <c r="G278" s="17"/>
      <c r="H278" s="65">
        <f t="shared" si="53"/>
        <v>0</v>
      </c>
      <c r="I278" s="17"/>
      <c r="J278" s="17"/>
      <c r="K278" s="42">
        <f t="shared" si="54"/>
        <v>0</v>
      </c>
      <c r="L278" s="42">
        <f t="shared" si="54"/>
        <v>0</v>
      </c>
      <c r="M278" s="42">
        <f t="shared" si="55"/>
        <v>0</v>
      </c>
      <c r="N278" s="13"/>
      <c r="O278" s="18" t="str">
        <f>+IF(OR($N278=Listas!$A$3,$N278=Listas!$A$4,$N278=Listas!$A$5,$N278=Listas!$A$6),"N/A",IF(AND((DAYS360(C278,$C$3))&gt;90,(DAYS360(C278,$C$3))&lt;360),"SI","NO"))</f>
        <v>NO</v>
      </c>
      <c r="P278" s="19">
        <f t="shared" si="48"/>
        <v>0</v>
      </c>
      <c r="Q278" s="18" t="str">
        <f>+IF(OR($N278=Listas!$A$3,$N278=Listas!$A$4,$N278=Listas!$A$5,$N278=Listas!$A$6),"N/A",IF(AND((DAYS360(C278,$C$3))&gt;=360,(DAYS360(C278,$C$3))&lt;=1800),"SI","NO"))</f>
        <v>NO</v>
      </c>
      <c r="R278" s="19">
        <f t="shared" si="49"/>
        <v>0</v>
      </c>
      <c r="S278" s="18" t="str">
        <f>+IF(OR($N278=Listas!$A$3,$N278=Listas!$A$4,$N278=Listas!$A$5,$N278=Listas!$A$6),"N/A",IF(AND((DAYS360(C278,$C$3))&gt;1800,(DAYS360(C278,$C$3))&lt;=3600),"SI","NO"))</f>
        <v>NO</v>
      </c>
      <c r="T278" s="19">
        <f t="shared" si="50"/>
        <v>0</v>
      </c>
      <c r="U278" s="18" t="str">
        <f>+IF(OR($N278=Listas!$A$3,$N278=Listas!$A$4,$N278=Listas!$A$5,$N278=Listas!$A$6),"N/A",IF((DAYS360(C278,$C$3))&gt;3600,"SI","NO"))</f>
        <v>SI</v>
      </c>
      <c r="V278" s="20">
        <f t="shared" si="51"/>
        <v>0.21132439384930549</v>
      </c>
      <c r="W278" s="21">
        <f>+IF(OR($N278=Listas!$A$3,$N278=Listas!$A$4,$N278=Listas!$A$5,$N278=Listas!$A$6),"",P278+R278+T278+V278)</f>
        <v>0.21132439384930549</v>
      </c>
      <c r="X278" s="22"/>
      <c r="Y278" s="19">
        <f t="shared" si="52"/>
        <v>0</v>
      </c>
      <c r="Z278" s="21">
        <f>+IF(OR($N278=Listas!$A$3,$N278=Listas!$A$4,$N278=Listas!$A$5,$N278=Listas!$A$6),"",Y278)</f>
        <v>0</v>
      </c>
      <c r="AA278" s="22"/>
      <c r="AB278" s="23">
        <f>+IF(OR($N278=Listas!$A$3,$N278=Listas!$A$4,$N278=Listas!$A$5,$N278=Listas!$A$6),"",IF(AND(DAYS360(C278,$C$3)&lt;=90,AA278="NO"),0,IF(AND(DAYS360(C278,$C$3)&gt;90,AA278="NO"),$AB$7,0)))</f>
        <v>0</v>
      </c>
      <c r="AC278" s="17"/>
      <c r="AD278" s="22"/>
      <c r="AE278" s="23">
        <f>+IF(OR($N278=Listas!$A$3,$N278=Listas!$A$4,$N278=Listas!$A$5,$N278=Listas!$A$6),"",IF(AND(DAYS360(C278,$C$3)&lt;=90,AD278="SI"),0,IF(AND(DAYS360(C278,$C$3)&gt;90,AD278="SI"),$AE$7,0)))</f>
        <v>0</v>
      </c>
      <c r="AF278" s="17"/>
      <c r="AG278" s="24" t="str">
        <f t="shared" si="56"/>
        <v/>
      </c>
      <c r="AH278" s="22"/>
      <c r="AI278" s="23">
        <f>+IF(OR($N278=Listas!$A$3,$N278=Listas!$A$4,$N278=Listas!$A$5,$N278=Listas!$A$6),"",IF(AND(DAYS360(C278,$C$3)&lt;=90,AH278="SI"),0,IF(AND(DAYS360(C278,$C$3)&gt;90,AH278="SI"),$AI$7,0)))</f>
        <v>0</v>
      </c>
      <c r="AJ278" s="25">
        <f>+IF(OR($N278=Listas!$A$3,$N278=Listas!$A$4,$N278=Listas!$A$5,$N278=Listas!$A$6),"",AB278+AE278+AI278)</f>
        <v>0</v>
      </c>
      <c r="AK278" s="26" t="str">
        <f t="shared" si="57"/>
        <v/>
      </c>
      <c r="AL278" s="27" t="str">
        <f t="shared" si="58"/>
        <v/>
      </c>
      <c r="AM278" s="23">
        <f>+IF(OR($N278=Listas!$A$3,$N278=Listas!$A$4,$N278=Listas!$A$5,$N278=Listas!$A$6),"",IF(AND(DAYS360(C278,$C$3)&lt;=90,AL278="SI"),0,IF(AND(DAYS360(C278,$C$3)&gt;90,AL278="SI"),$AM$7,0)))</f>
        <v>0</v>
      </c>
      <c r="AN278" s="27" t="str">
        <f t="shared" si="59"/>
        <v/>
      </c>
      <c r="AO278" s="23">
        <f>+IF(OR($N278=Listas!$A$3,$N278=Listas!$A$4,$N278=Listas!$A$5,$N278=Listas!$A$6),"",IF(AND(DAYS360(C278,$C$3)&lt;=90,AN278="SI"),0,IF(AND(DAYS360(C278,$C$3)&gt;90,AN278="SI"),$AO$7,0)))</f>
        <v>0</v>
      </c>
      <c r="AP278" s="28">
        <f>+IF(OR($N278=Listas!$A$3,$N278=Listas!$A$4,$N278=Listas!$A$5,$N278=[1]Hoja2!$A$6),"",AM278+AO278)</f>
        <v>0</v>
      </c>
      <c r="AQ278" s="22"/>
      <c r="AR278" s="23">
        <f>+IF(OR($N278=Listas!$A$3,$N278=Listas!$A$4,$N278=Listas!$A$5,$N278=Listas!$A$6),"",IF(AND(DAYS360(C278,$C$3)&lt;=90,AQ278="SI"),0,IF(AND(DAYS360(C278,$C$3)&gt;90,AQ278="SI"),$AR$7,0)))</f>
        <v>0</v>
      </c>
      <c r="AS278" s="22"/>
      <c r="AT278" s="23">
        <f>+IF(OR($N278=Listas!$A$3,$N278=Listas!$A$4,$N278=Listas!$A$5,$N278=Listas!$A$6),"",IF(AND(DAYS360(C278,$C$3)&lt;=90,AS278="SI"),0,IF(AND(DAYS360(C278,$C$3)&gt;90,AS278="SI"),$AT$7,0)))</f>
        <v>0</v>
      </c>
      <c r="AU278" s="21">
        <f>+IF(OR($N278=Listas!$A$3,$N278=Listas!$A$4,$N278=Listas!$A$5,$N278=Listas!$A$6),"",AR278+AT278)</f>
        <v>0</v>
      </c>
      <c r="AV278" s="29">
        <f>+IF(OR($N278=Listas!$A$3,$N278=Listas!$A$4,$N278=Listas!$A$5,$N278=Listas!$A$6),"",W278+Z278+AJ278+AP278+AU278)</f>
        <v>0.21132439384930549</v>
      </c>
      <c r="AW278" s="30">
        <f>+IF(OR($N278=Listas!$A$3,$N278=Listas!$A$4,$N278=Listas!$A$5,$N278=Listas!$A$6),"",K278*(1-AV278))</f>
        <v>0</v>
      </c>
      <c r="AX278" s="30">
        <f>+IF(OR($N278=Listas!$A$3,$N278=Listas!$A$4,$N278=Listas!$A$5,$N278=Listas!$A$6),"",L278*(1-AV278))</f>
        <v>0</v>
      </c>
      <c r="AY278" s="31"/>
      <c r="AZ278" s="32"/>
      <c r="BA278" s="30">
        <f>+IF(OR($N278=Listas!$A$3,$N278=Listas!$A$4,$N278=Listas!$A$5,$N278=Listas!$A$6),"",IF(AV278=0,AW278,(-PV(AY278,AZ278,,AW278,0))))</f>
        <v>0</v>
      </c>
      <c r="BB278" s="30">
        <f>+IF(OR($N278=Listas!$A$3,$N278=Listas!$A$4,$N278=Listas!$A$5,$N278=Listas!$A$6),"",IF(AV278=0,AX278,(-PV(AY278,AZ278,,AX278,0))))</f>
        <v>0</v>
      </c>
      <c r="BC278" s="33">
        <f>++IF(OR($N278=Listas!$A$3,$N278=Listas!$A$4,$N278=Listas!$A$5,$N278=Listas!$A$6),"",K278-BA278)</f>
        <v>0</v>
      </c>
      <c r="BD278" s="33">
        <f>++IF(OR($N278=Listas!$A$3,$N278=Listas!$A$4,$N278=Listas!$A$5,$N278=Listas!$A$6),"",L278-BB278)</f>
        <v>0</v>
      </c>
    </row>
    <row r="279" spans="1:56" x14ac:dyDescent="0.25">
      <c r="A279" s="13"/>
      <c r="B279" s="14"/>
      <c r="C279" s="15"/>
      <c r="D279" s="16"/>
      <c r="E279" s="16"/>
      <c r="F279" s="17"/>
      <c r="G279" s="17"/>
      <c r="H279" s="65">
        <f t="shared" si="53"/>
        <v>0</v>
      </c>
      <c r="I279" s="17"/>
      <c r="J279" s="17"/>
      <c r="K279" s="42">
        <f t="shared" si="54"/>
        <v>0</v>
      </c>
      <c r="L279" s="42">
        <f t="shared" si="54"/>
        <v>0</v>
      </c>
      <c r="M279" s="42">
        <f t="shared" si="55"/>
        <v>0</v>
      </c>
      <c r="N279" s="13"/>
      <c r="O279" s="18" t="str">
        <f>+IF(OR($N279=Listas!$A$3,$N279=Listas!$A$4,$N279=Listas!$A$5,$N279=Listas!$A$6),"N/A",IF(AND((DAYS360(C279,$C$3))&gt;90,(DAYS360(C279,$C$3))&lt;360),"SI","NO"))</f>
        <v>NO</v>
      </c>
      <c r="P279" s="19">
        <f t="shared" si="48"/>
        <v>0</v>
      </c>
      <c r="Q279" s="18" t="str">
        <f>+IF(OR($N279=Listas!$A$3,$N279=Listas!$A$4,$N279=Listas!$A$5,$N279=Listas!$A$6),"N/A",IF(AND((DAYS360(C279,$C$3))&gt;=360,(DAYS360(C279,$C$3))&lt;=1800),"SI","NO"))</f>
        <v>NO</v>
      </c>
      <c r="R279" s="19">
        <f t="shared" si="49"/>
        <v>0</v>
      </c>
      <c r="S279" s="18" t="str">
        <f>+IF(OR($N279=Listas!$A$3,$N279=Listas!$A$4,$N279=Listas!$A$5,$N279=Listas!$A$6),"N/A",IF(AND((DAYS360(C279,$C$3))&gt;1800,(DAYS360(C279,$C$3))&lt;=3600),"SI","NO"))</f>
        <v>NO</v>
      </c>
      <c r="T279" s="19">
        <f t="shared" si="50"/>
        <v>0</v>
      </c>
      <c r="U279" s="18" t="str">
        <f>+IF(OR($N279=Listas!$A$3,$N279=Listas!$A$4,$N279=Listas!$A$5,$N279=Listas!$A$6),"N/A",IF((DAYS360(C279,$C$3))&gt;3600,"SI","NO"))</f>
        <v>SI</v>
      </c>
      <c r="V279" s="20">
        <f t="shared" si="51"/>
        <v>0.21132439384930549</v>
      </c>
      <c r="W279" s="21">
        <f>+IF(OR($N279=Listas!$A$3,$N279=Listas!$A$4,$N279=Listas!$A$5,$N279=Listas!$A$6),"",P279+R279+T279+V279)</f>
        <v>0.21132439384930549</v>
      </c>
      <c r="X279" s="22"/>
      <c r="Y279" s="19">
        <f t="shared" si="52"/>
        <v>0</v>
      </c>
      <c r="Z279" s="21">
        <f>+IF(OR($N279=Listas!$A$3,$N279=Listas!$A$4,$N279=Listas!$A$5,$N279=Listas!$A$6),"",Y279)</f>
        <v>0</v>
      </c>
      <c r="AA279" s="22"/>
      <c r="AB279" s="23">
        <f>+IF(OR($N279=Listas!$A$3,$N279=Listas!$A$4,$N279=Listas!$A$5,$N279=Listas!$A$6),"",IF(AND(DAYS360(C279,$C$3)&lt;=90,AA279="NO"),0,IF(AND(DAYS360(C279,$C$3)&gt;90,AA279="NO"),$AB$7,0)))</f>
        <v>0</v>
      </c>
      <c r="AC279" s="17"/>
      <c r="AD279" s="22"/>
      <c r="AE279" s="23">
        <f>+IF(OR($N279=Listas!$A$3,$N279=Listas!$A$4,$N279=Listas!$A$5,$N279=Listas!$A$6),"",IF(AND(DAYS360(C279,$C$3)&lt;=90,AD279="SI"),0,IF(AND(DAYS360(C279,$C$3)&gt;90,AD279="SI"),$AE$7,0)))</f>
        <v>0</v>
      </c>
      <c r="AF279" s="17"/>
      <c r="AG279" s="24" t="str">
        <f t="shared" si="56"/>
        <v/>
      </c>
      <c r="AH279" s="22"/>
      <c r="AI279" s="23">
        <f>+IF(OR($N279=Listas!$A$3,$N279=Listas!$A$4,$N279=Listas!$A$5,$N279=Listas!$A$6),"",IF(AND(DAYS360(C279,$C$3)&lt;=90,AH279="SI"),0,IF(AND(DAYS360(C279,$C$3)&gt;90,AH279="SI"),$AI$7,0)))</f>
        <v>0</v>
      </c>
      <c r="AJ279" s="25">
        <f>+IF(OR($N279=Listas!$A$3,$N279=Listas!$A$4,$N279=Listas!$A$5,$N279=Listas!$A$6),"",AB279+AE279+AI279)</f>
        <v>0</v>
      </c>
      <c r="AK279" s="26" t="str">
        <f t="shared" si="57"/>
        <v/>
      </c>
      <c r="AL279" s="27" t="str">
        <f t="shared" si="58"/>
        <v/>
      </c>
      <c r="AM279" s="23">
        <f>+IF(OR($N279=Listas!$A$3,$N279=Listas!$A$4,$N279=Listas!$A$5,$N279=Listas!$A$6),"",IF(AND(DAYS360(C279,$C$3)&lt;=90,AL279="SI"),0,IF(AND(DAYS360(C279,$C$3)&gt;90,AL279="SI"),$AM$7,0)))</f>
        <v>0</v>
      </c>
      <c r="AN279" s="27" t="str">
        <f t="shared" si="59"/>
        <v/>
      </c>
      <c r="AO279" s="23">
        <f>+IF(OR($N279=Listas!$A$3,$N279=Listas!$A$4,$N279=Listas!$A$5,$N279=Listas!$A$6),"",IF(AND(DAYS360(C279,$C$3)&lt;=90,AN279="SI"),0,IF(AND(DAYS360(C279,$C$3)&gt;90,AN279="SI"),$AO$7,0)))</f>
        <v>0</v>
      </c>
      <c r="AP279" s="28">
        <f>+IF(OR($N279=Listas!$A$3,$N279=Listas!$A$4,$N279=Listas!$A$5,$N279=[1]Hoja2!$A$6),"",AM279+AO279)</f>
        <v>0</v>
      </c>
      <c r="AQ279" s="22"/>
      <c r="AR279" s="23">
        <f>+IF(OR($N279=Listas!$A$3,$N279=Listas!$A$4,$N279=Listas!$A$5,$N279=Listas!$A$6),"",IF(AND(DAYS360(C279,$C$3)&lt;=90,AQ279="SI"),0,IF(AND(DAYS360(C279,$C$3)&gt;90,AQ279="SI"),$AR$7,0)))</f>
        <v>0</v>
      </c>
      <c r="AS279" s="22"/>
      <c r="AT279" s="23">
        <f>+IF(OR($N279=Listas!$A$3,$N279=Listas!$A$4,$N279=Listas!$A$5,$N279=Listas!$A$6),"",IF(AND(DAYS360(C279,$C$3)&lt;=90,AS279="SI"),0,IF(AND(DAYS360(C279,$C$3)&gt;90,AS279="SI"),$AT$7,0)))</f>
        <v>0</v>
      </c>
      <c r="AU279" s="21">
        <f>+IF(OR($N279=Listas!$A$3,$N279=Listas!$A$4,$N279=Listas!$A$5,$N279=Listas!$A$6),"",AR279+AT279)</f>
        <v>0</v>
      </c>
      <c r="AV279" s="29">
        <f>+IF(OR($N279=Listas!$A$3,$N279=Listas!$A$4,$N279=Listas!$A$5,$N279=Listas!$A$6),"",W279+Z279+AJ279+AP279+AU279)</f>
        <v>0.21132439384930549</v>
      </c>
      <c r="AW279" s="30">
        <f>+IF(OR($N279=Listas!$A$3,$N279=Listas!$A$4,$N279=Listas!$A$5,$N279=Listas!$A$6),"",K279*(1-AV279))</f>
        <v>0</v>
      </c>
      <c r="AX279" s="30">
        <f>+IF(OR($N279=Listas!$A$3,$N279=Listas!$A$4,$N279=Listas!$A$5,$N279=Listas!$A$6),"",L279*(1-AV279))</f>
        <v>0</v>
      </c>
      <c r="AY279" s="31"/>
      <c r="AZ279" s="32"/>
      <c r="BA279" s="30">
        <f>+IF(OR($N279=Listas!$A$3,$N279=Listas!$A$4,$N279=Listas!$A$5,$N279=Listas!$A$6),"",IF(AV279=0,AW279,(-PV(AY279,AZ279,,AW279,0))))</f>
        <v>0</v>
      </c>
      <c r="BB279" s="30">
        <f>+IF(OR($N279=Listas!$A$3,$N279=Listas!$A$4,$N279=Listas!$A$5,$N279=Listas!$A$6),"",IF(AV279=0,AX279,(-PV(AY279,AZ279,,AX279,0))))</f>
        <v>0</v>
      </c>
      <c r="BC279" s="33">
        <f>++IF(OR($N279=Listas!$A$3,$N279=Listas!$A$4,$N279=Listas!$A$5,$N279=Listas!$A$6),"",K279-BA279)</f>
        <v>0</v>
      </c>
      <c r="BD279" s="33">
        <f>++IF(OR($N279=Listas!$A$3,$N279=Listas!$A$4,$N279=Listas!$A$5,$N279=Listas!$A$6),"",L279-BB279)</f>
        <v>0</v>
      </c>
    </row>
    <row r="280" spans="1:56" x14ac:dyDescent="0.25">
      <c r="A280" s="13"/>
      <c r="B280" s="14"/>
      <c r="C280" s="15"/>
      <c r="D280" s="16"/>
      <c r="E280" s="16"/>
      <c r="F280" s="17"/>
      <c r="G280" s="17"/>
      <c r="H280" s="65">
        <f t="shared" si="53"/>
        <v>0</v>
      </c>
      <c r="I280" s="17"/>
      <c r="J280" s="17"/>
      <c r="K280" s="42">
        <f t="shared" si="54"/>
        <v>0</v>
      </c>
      <c r="L280" s="42">
        <f t="shared" si="54"/>
        <v>0</v>
      </c>
      <c r="M280" s="42">
        <f t="shared" si="55"/>
        <v>0</v>
      </c>
      <c r="N280" s="13"/>
      <c r="O280" s="18" t="str">
        <f>+IF(OR($N280=Listas!$A$3,$N280=Listas!$A$4,$N280=Listas!$A$5,$N280=Listas!$A$6),"N/A",IF(AND((DAYS360(C280,$C$3))&gt;90,(DAYS360(C280,$C$3))&lt;360),"SI","NO"))</f>
        <v>NO</v>
      </c>
      <c r="P280" s="19">
        <f t="shared" si="48"/>
        <v>0</v>
      </c>
      <c r="Q280" s="18" t="str">
        <f>+IF(OR($N280=Listas!$A$3,$N280=Listas!$A$4,$N280=Listas!$A$5,$N280=Listas!$A$6),"N/A",IF(AND((DAYS360(C280,$C$3))&gt;=360,(DAYS360(C280,$C$3))&lt;=1800),"SI","NO"))</f>
        <v>NO</v>
      </c>
      <c r="R280" s="19">
        <f t="shared" si="49"/>
        <v>0</v>
      </c>
      <c r="S280" s="18" t="str">
        <f>+IF(OR($N280=Listas!$A$3,$N280=Listas!$A$4,$N280=Listas!$A$5,$N280=Listas!$A$6),"N/A",IF(AND((DAYS360(C280,$C$3))&gt;1800,(DAYS360(C280,$C$3))&lt;=3600),"SI","NO"))</f>
        <v>NO</v>
      </c>
      <c r="T280" s="19">
        <f t="shared" si="50"/>
        <v>0</v>
      </c>
      <c r="U280" s="18" t="str">
        <f>+IF(OR($N280=Listas!$A$3,$N280=Listas!$A$4,$N280=Listas!$A$5,$N280=Listas!$A$6),"N/A",IF((DAYS360(C280,$C$3))&gt;3600,"SI","NO"))</f>
        <v>SI</v>
      </c>
      <c r="V280" s="20">
        <f t="shared" si="51"/>
        <v>0.21132439384930549</v>
      </c>
      <c r="W280" s="21">
        <f>+IF(OR($N280=Listas!$A$3,$N280=Listas!$A$4,$N280=Listas!$A$5,$N280=Listas!$A$6),"",P280+R280+T280+V280)</f>
        <v>0.21132439384930549</v>
      </c>
      <c r="X280" s="22"/>
      <c r="Y280" s="19">
        <f t="shared" si="52"/>
        <v>0</v>
      </c>
      <c r="Z280" s="21">
        <f>+IF(OR($N280=Listas!$A$3,$N280=Listas!$A$4,$N280=Listas!$A$5,$N280=Listas!$A$6),"",Y280)</f>
        <v>0</v>
      </c>
      <c r="AA280" s="22"/>
      <c r="AB280" s="23">
        <f>+IF(OR($N280=Listas!$A$3,$N280=Listas!$A$4,$N280=Listas!$A$5,$N280=Listas!$A$6),"",IF(AND(DAYS360(C280,$C$3)&lt;=90,AA280="NO"),0,IF(AND(DAYS360(C280,$C$3)&gt;90,AA280="NO"),$AB$7,0)))</f>
        <v>0</v>
      </c>
      <c r="AC280" s="17"/>
      <c r="AD280" s="22"/>
      <c r="AE280" s="23">
        <f>+IF(OR($N280=Listas!$A$3,$N280=Listas!$A$4,$N280=Listas!$A$5,$N280=Listas!$A$6),"",IF(AND(DAYS360(C280,$C$3)&lt;=90,AD280="SI"),0,IF(AND(DAYS360(C280,$C$3)&gt;90,AD280="SI"),$AE$7,0)))</f>
        <v>0</v>
      </c>
      <c r="AF280" s="17"/>
      <c r="AG280" s="24" t="str">
        <f t="shared" si="56"/>
        <v/>
      </c>
      <c r="AH280" s="22"/>
      <c r="AI280" s="23">
        <f>+IF(OR($N280=Listas!$A$3,$N280=Listas!$A$4,$N280=Listas!$A$5,$N280=Listas!$A$6),"",IF(AND(DAYS360(C280,$C$3)&lt;=90,AH280="SI"),0,IF(AND(DAYS360(C280,$C$3)&gt;90,AH280="SI"),$AI$7,0)))</f>
        <v>0</v>
      </c>
      <c r="AJ280" s="25">
        <f>+IF(OR($N280=Listas!$A$3,$N280=Listas!$A$4,$N280=Listas!$A$5,$N280=Listas!$A$6),"",AB280+AE280+AI280)</f>
        <v>0</v>
      </c>
      <c r="AK280" s="26" t="str">
        <f t="shared" si="57"/>
        <v/>
      </c>
      <c r="AL280" s="27" t="str">
        <f t="shared" si="58"/>
        <v/>
      </c>
      <c r="AM280" s="23">
        <f>+IF(OR($N280=Listas!$A$3,$N280=Listas!$A$4,$N280=Listas!$A$5,$N280=Listas!$A$6),"",IF(AND(DAYS360(C280,$C$3)&lt;=90,AL280="SI"),0,IF(AND(DAYS360(C280,$C$3)&gt;90,AL280="SI"),$AM$7,0)))</f>
        <v>0</v>
      </c>
      <c r="AN280" s="27" t="str">
        <f t="shared" si="59"/>
        <v/>
      </c>
      <c r="AO280" s="23">
        <f>+IF(OR($N280=Listas!$A$3,$N280=Listas!$A$4,$N280=Listas!$A$5,$N280=Listas!$A$6),"",IF(AND(DAYS360(C280,$C$3)&lt;=90,AN280="SI"),0,IF(AND(DAYS360(C280,$C$3)&gt;90,AN280="SI"),$AO$7,0)))</f>
        <v>0</v>
      </c>
      <c r="AP280" s="28">
        <f>+IF(OR($N280=Listas!$A$3,$N280=Listas!$A$4,$N280=Listas!$A$5,$N280=[1]Hoja2!$A$6),"",AM280+AO280)</f>
        <v>0</v>
      </c>
      <c r="AQ280" s="22"/>
      <c r="AR280" s="23">
        <f>+IF(OR($N280=Listas!$A$3,$N280=Listas!$A$4,$N280=Listas!$A$5,$N280=Listas!$A$6),"",IF(AND(DAYS360(C280,$C$3)&lt;=90,AQ280="SI"),0,IF(AND(DAYS360(C280,$C$3)&gt;90,AQ280="SI"),$AR$7,0)))</f>
        <v>0</v>
      </c>
      <c r="AS280" s="22"/>
      <c r="AT280" s="23">
        <f>+IF(OR($N280=Listas!$A$3,$N280=Listas!$A$4,$N280=Listas!$A$5,$N280=Listas!$A$6),"",IF(AND(DAYS360(C280,$C$3)&lt;=90,AS280="SI"),0,IF(AND(DAYS360(C280,$C$3)&gt;90,AS280="SI"),$AT$7,0)))</f>
        <v>0</v>
      </c>
      <c r="AU280" s="21">
        <f>+IF(OR($N280=Listas!$A$3,$N280=Listas!$A$4,$N280=Listas!$A$5,$N280=Listas!$A$6),"",AR280+AT280)</f>
        <v>0</v>
      </c>
      <c r="AV280" s="29">
        <f>+IF(OR($N280=Listas!$A$3,$N280=Listas!$A$4,$N280=Listas!$A$5,$N280=Listas!$A$6),"",W280+Z280+AJ280+AP280+AU280)</f>
        <v>0.21132439384930549</v>
      </c>
      <c r="AW280" s="30">
        <f>+IF(OR($N280=Listas!$A$3,$N280=Listas!$A$4,$N280=Listas!$A$5,$N280=Listas!$A$6),"",K280*(1-AV280))</f>
        <v>0</v>
      </c>
      <c r="AX280" s="30">
        <f>+IF(OR($N280=Listas!$A$3,$N280=Listas!$A$4,$N280=Listas!$A$5,$N280=Listas!$A$6),"",L280*(1-AV280))</f>
        <v>0</v>
      </c>
      <c r="AY280" s="31"/>
      <c r="AZ280" s="32"/>
      <c r="BA280" s="30">
        <f>+IF(OR($N280=Listas!$A$3,$N280=Listas!$A$4,$N280=Listas!$A$5,$N280=Listas!$A$6),"",IF(AV280=0,AW280,(-PV(AY280,AZ280,,AW280,0))))</f>
        <v>0</v>
      </c>
      <c r="BB280" s="30">
        <f>+IF(OR($N280=Listas!$A$3,$N280=Listas!$A$4,$N280=Listas!$A$5,$N280=Listas!$A$6),"",IF(AV280=0,AX280,(-PV(AY280,AZ280,,AX280,0))))</f>
        <v>0</v>
      </c>
      <c r="BC280" s="33">
        <f>++IF(OR($N280=Listas!$A$3,$N280=Listas!$A$4,$N280=Listas!$A$5,$N280=Listas!$A$6),"",K280-BA280)</f>
        <v>0</v>
      </c>
      <c r="BD280" s="33">
        <f>++IF(OR($N280=Listas!$A$3,$N280=Listas!$A$4,$N280=Listas!$A$5,$N280=Listas!$A$6),"",L280-BB280)</f>
        <v>0</v>
      </c>
    </row>
    <row r="281" spans="1:56" x14ac:dyDescent="0.25">
      <c r="A281" s="13"/>
      <c r="B281" s="14"/>
      <c r="C281" s="15"/>
      <c r="D281" s="16"/>
      <c r="E281" s="16"/>
      <c r="F281" s="17"/>
      <c r="G281" s="17"/>
      <c r="H281" s="65">
        <f t="shared" si="53"/>
        <v>0</v>
      </c>
      <c r="I281" s="17"/>
      <c r="J281" s="17"/>
      <c r="K281" s="42">
        <f t="shared" si="54"/>
        <v>0</v>
      </c>
      <c r="L281" s="42">
        <f t="shared" si="54"/>
        <v>0</v>
      </c>
      <c r="M281" s="42">
        <f t="shared" si="55"/>
        <v>0</v>
      </c>
      <c r="N281" s="13"/>
      <c r="O281" s="18" t="str">
        <f>+IF(OR($N281=Listas!$A$3,$N281=Listas!$A$4,$N281=Listas!$A$5,$N281=Listas!$A$6),"N/A",IF(AND((DAYS360(C281,$C$3))&gt;90,(DAYS360(C281,$C$3))&lt;360),"SI","NO"))</f>
        <v>NO</v>
      </c>
      <c r="P281" s="19">
        <f t="shared" si="48"/>
        <v>0</v>
      </c>
      <c r="Q281" s="18" t="str">
        <f>+IF(OR($N281=Listas!$A$3,$N281=Listas!$A$4,$N281=Listas!$A$5,$N281=Listas!$A$6),"N/A",IF(AND((DAYS360(C281,$C$3))&gt;=360,(DAYS360(C281,$C$3))&lt;=1800),"SI","NO"))</f>
        <v>NO</v>
      </c>
      <c r="R281" s="19">
        <f t="shared" si="49"/>
        <v>0</v>
      </c>
      <c r="S281" s="18" t="str">
        <f>+IF(OR($N281=Listas!$A$3,$N281=Listas!$A$4,$N281=Listas!$A$5,$N281=Listas!$A$6),"N/A",IF(AND((DAYS360(C281,$C$3))&gt;1800,(DAYS360(C281,$C$3))&lt;=3600),"SI","NO"))</f>
        <v>NO</v>
      </c>
      <c r="T281" s="19">
        <f t="shared" si="50"/>
        <v>0</v>
      </c>
      <c r="U281" s="18" t="str">
        <f>+IF(OR($N281=Listas!$A$3,$N281=Listas!$A$4,$N281=Listas!$A$5,$N281=Listas!$A$6),"N/A",IF((DAYS360(C281,$C$3))&gt;3600,"SI","NO"))</f>
        <v>SI</v>
      </c>
      <c r="V281" s="20">
        <f t="shared" si="51"/>
        <v>0.21132439384930549</v>
      </c>
      <c r="W281" s="21">
        <f>+IF(OR($N281=Listas!$A$3,$N281=Listas!$A$4,$N281=Listas!$A$5,$N281=Listas!$A$6),"",P281+R281+T281+V281)</f>
        <v>0.21132439384930549</v>
      </c>
      <c r="X281" s="22"/>
      <c r="Y281" s="19">
        <f t="shared" si="52"/>
        <v>0</v>
      </c>
      <c r="Z281" s="21">
        <f>+IF(OR($N281=Listas!$A$3,$N281=Listas!$A$4,$N281=Listas!$A$5,$N281=Listas!$A$6),"",Y281)</f>
        <v>0</v>
      </c>
      <c r="AA281" s="22"/>
      <c r="AB281" s="23">
        <f>+IF(OR($N281=Listas!$A$3,$N281=Listas!$A$4,$N281=Listas!$A$5,$N281=Listas!$A$6),"",IF(AND(DAYS360(C281,$C$3)&lt;=90,AA281="NO"),0,IF(AND(DAYS360(C281,$C$3)&gt;90,AA281="NO"),$AB$7,0)))</f>
        <v>0</v>
      </c>
      <c r="AC281" s="17"/>
      <c r="AD281" s="22"/>
      <c r="AE281" s="23">
        <f>+IF(OR($N281=Listas!$A$3,$N281=Listas!$A$4,$N281=Listas!$A$5,$N281=Listas!$A$6),"",IF(AND(DAYS360(C281,$C$3)&lt;=90,AD281="SI"),0,IF(AND(DAYS360(C281,$C$3)&gt;90,AD281="SI"),$AE$7,0)))</f>
        <v>0</v>
      </c>
      <c r="AF281" s="17"/>
      <c r="AG281" s="24" t="str">
        <f t="shared" si="56"/>
        <v/>
      </c>
      <c r="AH281" s="22"/>
      <c r="AI281" s="23">
        <f>+IF(OR($N281=Listas!$A$3,$N281=Listas!$A$4,$N281=Listas!$A$5,$N281=Listas!$A$6),"",IF(AND(DAYS360(C281,$C$3)&lt;=90,AH281="SI"),0,IF(AND(DAYS360(C281,$C$3)&gt;90,AH281="SI"),$AI$7,0)))</f>
        <v>0</v>
      </c>
      <c r="AJ281" s="25">
        <f>+IF(OR($N281=Listas!$A$3,$N281=Listas!$A$4,$N281=Listas!$A$5,$N281=Listas!$A$6),"",AB281+AE281+AI281)</f>
        <v>0</v>
      </c>
      <c r="AK281" s="26" t="str">
        <f t="shared" si="57"/>
        <v/>
      </c>
      <c r="AL281" s="27" t="str">
        <f t="shared" si="58"/>
        <v/>
      </c>
      <c r="AM281" s="23">
        <f>+IF(OR($N281=Listas!$A$3,$N281=Listas!$A$4,$N281=Listas!$A$5,$N281=Listas!$A$6),"",IF(AND(DAYS360(C281,$C$3)&lt;=90,AL281="SI"),0,IF(AND(DAYS360(C281,$C$3)&gt;90,AL281="SI"),$AM$7,0)))</f>
        <v>0</v>
      </c>
      <c r="AN281" s="27" t="str">
        <f t="shared" si="59"/>
        <v/>
      </c>
      <c r="AO281" s="23">
        <f>+IF(OR($N281=Listas!$A$3,$N281=Listas!$A$4,$N281=Listas!$A$5,$N281=Listas!$A$6),"",IF(AND(DAYS360(C281,$C$3)&lt;=90,AN281="SI"),0,IF(AND(DAYS360(C281,$C$3)&gt;90,AN281="SI"),$AO$7,0)))</f>
        <v>0</v>
      </c>
      <c r="AP281" s="28">
        <f>+IF(OR($N281=Listas!$A$3,$N281=Listas!$A$4,$N281=Listas!$A$5,$N281=[1]Hoja2!$A$6),"",AM281+AO281)</f>
        <v>0</v>
      </c>
      <c r="AQ281" s="22"/>
      <c r="AR281" s="23">
        <f>+IF(OR($N281=Listas!$A$3,$N281=Listas!$A$4,$N281=Listas!$A$5,$N281=Listas!$A$6),"",IF(AND(DAYS360(C281,$C$3)&lt;=90,AQ281="SI"),0,IF(AND(DAYS360(C281,$C$3)&gt;90,AQ281="SI"),$AR$7,0)))</f>
        <v>0</v>
      </c>
      <c r="AS281" s="22"/>
      <c r="AT281" s="23">
        <f>+IF(OR($N281=Listas!$A$3,$N281=Listas!$A$4,$N281=Listas!$A$5,$N281=Listas!$A$6),"",IF(AND(DAYS360(C281,$C$3)&lt;=90,AS281="SI"),0,IF(AND(DAYS360(C281,$C$3)&gt;90,AS281="SI"),$AT$7,0)))</f>
        <v>0</v>
      </c>
      <c r="AU281" s="21">
        <f>+IF(OR($N281=Listas!$A$3,$N281=Listas!$A$4,$N281=Listas!$A$5,$N281=Listas!$A$6),"",AR281+AT281)</f>
        <v>0</v>
      </c>
      <c r="AV281" s="29">
        <f>+IF(OR($N281=Listas!$A$3,$N281=Listas!$A$4,$N281=Listas!$A$5,$N281=Listas!$A$6),"",W281+Z281+AJ281+AP281+AU281)</f>
        <v>0.21132439384930549</v>
      </c>
      <c r="AW281" s="30">
        <f>+IF(OR($N281=Listas!$A$3,$N281=Listas!$A$4,$N281=Listas!$A$5,$N281=Listas!$A$6),"",K281*(1-AV281))</f>
        <v>0</v>
      </c>
      <c r="AX281" s="30">
        <f>+IF(OR($N281=Listas!$A$3,$N281=Listas!$A$4,$N281=Listas!$A$5,$N281=Listas!$A$6),"",L281*(1-AV281))</f>
        <v>0</v>
      </c>
      <c r="AY281" s="31"/>
      <c r="AZ281" s="32"/>
      <c r="BA281" s="30">
        <f>+IF(OR($N281=Listas!$A$3,$N281=Listas!$A$4,$N281=Listas!$A$5,$N281=Listas!$A$6),"",IF(AV281=0,AW281,(-PV(AY281,AZ281,,AW281,0))))</f>
        <v>0</v>
      </c>
      <c r="BB281" s="30">
        <f>+IF(OR($N281=Listas!$A$3,$N281=Listas!$A$4,$N281=Listas!$A$5,$N281=Listas!$A$6),"",IF(AV281=0,AX281,(-PV(AY281,AZ281,,AX281,0))))</f>
        <v>0</v>
      </c>
      <c r="BC281" s="33">
        <f>++IF(OR($N281=Listas!$A$3,$N281=Listas!$A$4,$N281=Listas!$A$5,$N281=Listas!$A$6),"",K281-BA281)</f>
        <v>0</v>
      </c>
      <c r="BD281" s="33">
        <f>++IF(OR($N281=Listas!$A$3,$N281=Listas!$A$4,$N281=Listas!$A$5,$N281=Listas!$A$6),"",L281-BB281)</f>
        <v>0</v>
      </c>
    </row>
    <row r="282" spans="1:56" x14ac:dyDescent="0.25">
      <c r="A282" s="13"/>
      <c r="B282" s="14"/>
      <c r="C282" s="15"/>
      <c r="D282" s="16"/>
      <c r="E282" s="16"/>
      <c r="F282" s="17"/>
      <c r="G282" s="17"/>
      <c r="H282" s="65">
        <f t="shared" si="53"/>
        <v>0</v>
      </c>
      <c r="I282" s="17"/>
      <c r="J282" s="17"/>
      <c r="K282" s="42">
        <f t="shared" si="54"/>
        <v>0</v>
      </c>
      <c r="L282" s="42">
        <f t="shared" si="54"/>
        <v>0</v>
      </c>
      <c r="M282" s="42">
        <f t="shared" si="55"/>
        <v>0</v>
      </c>
      <c r="N282" s="13"/>
      <c r="O282" s="18" t="str">
        <f>+IF(OR($N282=Listas!$A$3,$N282=Listas!$A$4,$N282=Listas!$A$5,$N282=Listas!$A$6),"N/A",IF(AND((DAYS360(C282,$C$3))&gt;90,(DAYS360(C282,$C$3))&lt;360),"SI","NO"))</f>
        <v>NO</v>
      </c>
      <c r="P282" s="19">
        <f t="shared" si="48"/>
        <v>0</v>
      </c>
      <c r="Q282" s="18" t="str">
        <f>+IF(OR($N282=Listas!$A$3,$N282=Listas!$A$4,$N282=Listas!$A$5,$N282=Listas!$A$6),"N/A",IF(AND((DAYS360(C282,$C$3))&gt;=360,(DAYS360(C282,$C$3))&lt;=1800),"SI","NO"))</f>
        <v>NO</v>
      </c>
      <c r="R282" s="19">
        <f t="shared" si="49"/>
        <v>0</v>
      </c>
      <c r="S282" s="18" t="str">
        <f>+IF(OR($N282=Listas!$A$3,$N282=Listas!$A$4,$N282=Listas!$A$5,$N282=Listas!$A$6),"N/A",IF(AND((DAYS360(C282,$C$3))&gt;1800,(DAYS360(C282,$C$3))&lt;=3600),"SI","NO"))</f>
        <v>NO</v>
      </c>
      <c r="T282" s="19">
        <f t="shared" si="50"/>
        <v>0</v>
      </c>
      <c r="U282" s="18" t="str">
        <f>+IF(OR($N282=Listas!$A$3,$N282=Listas!$A$4,$N282=Listas!$A$5,$N282=Listas!$A$6),"N/A",IF((DAYS360(C282,$C$3))&gt;3600,"SI","NO"))</f>
        <v>SI</v>
      </c>
      <c r="V282" s="20">
        <f t="shared" si="51"/>
        <v>0.21132439384930549</v>
      </c>
      <c r="W282" s="21">
        <f>+IF(OR($N282=Listas!$A$3,$N282=Listas!$A$4,$N282=Listas!$A$5,$N282=Listas!$A$6),"",P282+R282+T282+V282)</f>
        <v>0.21132439384930549</v>
      </c>
      <c r="X282" s="22"/>
      <c r="Y282" s="19">
        <f t="shared" si="52"/>
        <v>0</v>
      </c>
      <c r="Z282" s="21">
        <f>+IF(OR($N282=Listas!$A$3,$N282=Listas!$A$4,$N282=Listas!$A$5,$N282=Listas!$A$6),"",Y282)</f>
        <v>0</v>
      </c>
      <c r="AA282" s="22"/>
      <c r="AB282" s="23">
        <f>+IF(OR($N282=Listas!$A$3,$N282=Listas!$A$4,$N282=Listas!$A$5,$N282=Listas!$A$6),"",IF(AND(DAYS360(C282,$C$3)&lt;=90,AA282="NO"),0,IF(AND(DAYS360(C282,$C$3)&gt;90,AA282="NO"),$AB$7,0)))</f>
        <v>0</v>
      </c>
      <c r="AC282" s="17"/>
      <c r="AD282" s="22"/>
      <c r="AE282" s="23">
        <f>+IF(OR($N282=Listas!$A$3,$N282=Listas!$A$4,$N282=Listas!$A$5,$N282=Listas!$A$6),"",IF(AND(DAYS360(C282,$C$3)&lt;=90,AD282="SI"),0,IF(AND(DAYS360(C282,$C$3)&gt;90,AD282="SI"),$AE$7,0)))</f>
        <v>0</v>
      </c>
      <c r="AF282" s="17"/>
      <c r="AG282" s="24" t="str">
        <f t="shared" si="56"/>
        <v/>
      </c>
      <c r="AH282" s="22"/>
      <c r="AI282" s="23">
        <f>+IF(OR($N282=Listas!$A$3,$N282=Listas!$A$4,$N282=Listas!$A$5,$N282=Listas!$A$6),"",IF(AND(DAYS360(C282,$C$3)&lt;=90,AH282="SI"),0,IF(AND(DAYS360(C282,$C$3)&gt;90,AH282="SI"),$AI$7,0)))</f>
        <v>0</v>
      </c>
      <c r="AJ282" s="25">
        <f>+IF(OR($N282=Listas!$A$3,$N282=Listas!$A$4,$N282=Listas!$A$5,$N282=Listas!$A$6),"",AB282+AE282+AI282)</f>
        <v>0</v>
      </c>
      <c r="AK282" s="26" t="str">
        <f t="shared" si="57"/>
        <v/>
      </c>
      <c r="AL282" s="27" t="str">
        <f t="shared" si="58"/>
        <v/>
      </c>
      <c r="AM282" s="23">
        <f>+IF(OR($N282=Listas!$A$3,$N282=Listas!$A$4,$N282=Listas!$A$5,$N282=Listas!$A$6),"",IF(AND(DAYS360(C282,$C$3)&lt;=90,AL282="SI"),0,IF(AND(DAYS360(C282,$C$3)&gt;90,AL282="SI"),$AM$7,0)))</f>
        <v>0</v>
      </c>
      <c r="AN282" s="27" t="str">
        <f t="shared" si="59"/>
        <v/>
      </c>
      <c r="AO282" s="23">
        <f>+IF(OR($N282=Listas!$A$3,$N282=Listas!$A$4,$N282=Listas!$A$5,$N282=Listas!$A$6),"",IF(AND(DAYS360(C282,$C$3)&lt;=90,AN282="SI"),0,IF(AND(DAYS360(C282,$C$3)&gt;90,AN282="SI"),$AO$7,0)))</f>
        <v>0</v>
      </c>
      <c r="AP282" s="28">
        <f>+IF(OR($N282=Listas!$A$3,$N282=Listas!$A$4,$N282=Listas!$A$5,$N282=[1]Hoja2!$A$6),"",AM282+AO282)</f>
        <v>0</v>
      </c>
      <c r="AQ282" s="22"/>
      <c r="AR282" s="23">
        <f>+IF(OR($N282=Listas!$A$3,$N282=Listas!$A$4,$N282=Listas!$A$5,$N282=Listas!$A$6),"",IF(AND(DAYS360(C282,$C$3)&lt;=90,AQ282="SI"),0,IF(AND(DAYS360(C282,$C$3)&gt;90,AQ282="SI"),$AR$7,0)))</f>
        <v>0</v>
      </c>
      <c r="AS282" s="22"/>
      <c r="AT282" s="23">
        <f>+IF(OR($N282=Listas!$A$3,$N282=Listas!$A$4,$N282=Listas!$A$5,$N282=Listas!$A$6),"",IF(AND(DAYS360(C282,$C$3)&lt;=90,AS282="SI"),0,IF(AND(DAYS360(C282,$C$3)&gt;90,AS282="SI"),$AT$7,0)))</f>
        <v>0</v>
      </c>
      <c r="AU282" s="21">
        <f>+IF(OR($N282=Listas!$A$3,$N282=Listas!$A$4,$N282=Listas!$A$5,$N282=Listas!$A$6),"",AR282+AT282)</f>
        <v>0</v>
      </c>
      <c r="AV282" s="29">
        <f>+IF(OR($N282=Listas!$A$3,$N282=Listas!$A$4,$N282=Listas!$A$5,$N282=Listas!$A$6),"",W282+Z282+AJ282+AP282+AU282)</f>
        <v>0.21132439384930549</v>
      </c>
      <c r="AW282" s="30">
        <f>+IF(OR($N282=Listas!$A$3,$N282=Listas!$A$4,$N282=Listas!$A$5,$N282=Listas!$A$6),"",K282*(1-AV282))</f>
        <v>0</v>
      </c>
      <c r="AX282" s="30">
        <f>+IF(OR($N282=Listas!$A$3,$N282=Listas!$A$4,$N282=Listas!$A$5,$N282=Listas!$A$6),"",L282*(1-AV282))</f>
        <v>0</v>
      </c>
      <c r="AY282" s="31"/>
      <c r="AZ282" s="32"/>
      <c r="BA282" s="30">
        <f>+IF(OR($N282=Listas!$A$3,$N282=Listas!$A$4,$N282=Listas!$A$5,$N282=Listas!$A$6),"",IF(AV282=0,AW282,(-PV(AY282,AZ282,,AW282,0))))</f>
        <v>0</v>
      </c>
      <c r="BB282" s="30">
        <f>+IF(OR($N282=Listas!$A$3,$N282=Listas!$A$4,$N282=Listas!$A$5,$N282=Listas!$A$6),"",IF(AV282=0,AX282,(-PV(AY282,AZ282,,AX282,0))))</f>
        <v>0</v>
      </c>
      <c r="BC282" s="33">
        <f>++IF(OR($N282=Listas!$A$3,$N282=Listas!$A$4,$N282=Listas!$A$5,$N282=Listas!$A$6),"",K282-BA282)</f>
        <v>0</v>
      </c>
      <c r="BD282" s="33">
        <f>++IF(OR($N282=Listas!$A$3,$N282=Listas!$A$4,$N282=Listas!$A$5,$N282=Listas!$A$6),"",L282-BB282)</f>
        <v>0</v>
      </c>
    </row>
    <row r="283" spans="1:56" x14ac:dyDescent="0.25">
      <c r="A283" s="13"/>
      <c r="B283" s="14"/>
      <c r="C283" s="15"/>
      <c r="D283" s="16"/>
      <c r="E283" s="16"/>
      <c r="F283" s="17"/>
      <c r="G283" s="17"/>
      <c r="H283" s="65">
        <f t="shared" si="53"/>
        <v>0</v>
      </c>
      <c r="I283" s="17"/>
      <c r="J283" s="17"/>
      <c r="K283" s="42">
        <f t="shared" si="54"/>
        <v>0</v>
      </c>
      <c r="L283" s="42">
        <f t="shared" si="54"/>
        <v>0</v>
      </c>
      <c r="M283" s="42">
        <f t="shared" si="55"/>
        <v>0</v>
      </c>
      <c r="N283" s="13"/>
      <c r="O283" s="18" t="str">
        <f>+IF(OR($N283=Listas!$A$3,$N283=Listas!$A$4,$N283=Listas!$A$5,$N283=Listas!$A$6),"N/A",IF(AND((DAYS360(C283,$C$3))&gt;90,(DAYS360(C283,$C$3))&lt;360),"SI","NO"))</f>
        <v>NO</v>
      </c>
      <c r="P283" s="19">
        <f t="shared" si="48"/>
        <v>0</v>
      </c>
      <c r="Q283" s="18" t="str">
        <f>+IF(OR($N283=Listas!$A$3,$N283=Listas!$A$4,$N283=Listas!$A$5,$N283=Listas!$A$6),"N/A",IF(AND((DAYS360(C283,$C$3))&gt;=360,(DAYS360(C283,$C$3))&lt;=1800),"SI","NO"))</f>
        <v>NO</v>
      </c>
      <c r="R283" s="19">
        <f t="shared" si="49"/>
        <v>0</v>
      </c>
      <c r="S283" s="18" t="str">
        <f>+IF(OR($N283=Listas!$A$3,$N283=Listas!$A$4,$N283=Listas!$A$5,$N283=Listas!$A$6),"N/A",IF(AND((DAYS360(C283,$C$3))&gt;1800,(DAYS360(C283,$C$3))&lt;=3600),"SI","NO"))</f>
        <v>NO</v>
      </c>
      <c r="T283" s="19">
        <f t="shared" si="50"/>
        <v>0</v>
      </c>
      <c r="U283" s="18" t="str">
        <f>+IF(OR($N283=Listas!$A$3,$N283=Listas!$A$4,$N283=Listas!$A$5,$N283=Listas!$A$6),"N/A",IF((DAYS360(C283,$C$3))&gt;3600,"SI","NO"))</f>
        <v>SI</v>
      </c>
      <c r="V283" s="20">
        <f t="shared" si="51"/>
        <v>0.21132439384930549</v>
      </c>
      <c r="W283" s="21">
        <f>+IF(OR($N283=Listas!$A$3,$N283=Listas!$A$4,$N283=Listas!$A$5,$N283=Listas!$A$6),"",P283+R283+T283+V283)</f>
        <v>0.21132439384930549</v>
      </c>
      <c r="X283" s="22"/>
      <c r="Y283" s="19">
        <f t="shared" si="52"/>
        <v>0</v>
      </c>
      <c r="Z283" s="21">
        <f>+IF(OR($N283=Listas!$A$3,$N283=Listas!$A$4,$N283=Listas!$A$5,$N283=Listas!$A$6),"",Y283)</f>
        <v>0</v>
      </c>
      <c r="AA283" s="22"/>
      <c r="AB283" s="23">
        <f>+IF(OR($N283=Listas!$A$3,$N283=Listas!$A$4,$N283=Listas!$A$5,$N283=Listas!$A$6),"",IF(AND(DAYS360(C283,$C$3)&lt;=90,AA283="NO"),0,IF(AND(DAYS360(C283,$C$3)&gt;90,AA283="NO"),$AB$7,0)))</f>
        <v>0</v>
      </c>
      <c r="AC283" s="17"/>
      <c r="AD283" s="22"/>
      <c r="AE283" s="23">
        <f>+IF(OR($N283=Listas!$A$3,$N283=Listas!$A$4,$N283=Listas!$A$5,$N283=Listas!$A$6),"",IF(AND(DAYS360(C283,$C$3)&lt;=90,AD283="SI"),0,IF(AND(DAYS360(C283,$C$3)&gt;90,AD283="SI"),$AE$7,0)))</f>
        <v>0</v>
      </c>
      <c r="AF283" s="17"/>
      <c r="AG283" s="24" t="str">
        <f t="shared" si="56"/>
        <v/>
      </c>
      <c r="AH283" s="22"/>
      <c r="AI283" s="23">
        <f>+IF(OR($N283=Listas!$A$3,$N283=Listas!$A$4,$N283=Listas!$A$5,$N283=Listas!$A$6),"",IF(AND(DAYS360(C283,$C$3)&lt;=90,AH283="SI"),0,IF(AND(DAYS360(C283,$C$3)&gt;90,AH283="SI"),$AI$7,0)))</f>
        <v>0</v>
      </c>
      <c r="AJ283" s="25">
        <f>+IF(OR($N283=Listas!$A$3,$N283=Listas!$A$4,$N283=Listas!$A$5,$N283=Listas!$A$6),"",AB283+AE283+AI283)</f>
        <v>0</v>
      </c>
      <c r="AK283" s="26" t="str">
        <f t="shared" si="57"/>
        <v/>
      </c>
      <c r="AL283" s="27" t="str">
        <f t="shared" si="58"/>
        <v/>
      </c>
      <c r="AM283" s="23">
        <f>+IF(OR($N283=Listas!$A$3,$N283=Listas!$A$4,$N283=Listas!$A$5,$N283=Listas!$A$6),"",IF(AND(DAYS360(C283,$C$3)&lt;=90,AL283="SI"),0,IF(AND(DAYS360(C283,$C$3)&gt;90,AL283="SI"),$AM$7,0)))</f>
        <v>0</v>
      </c>
      <c r="AN283" s="27" t="str">
        <f t="shared" si="59"/>
        <v/>
      </c>
      <c r="AO283" s="23">
        <f>+IF(OR($N283=Listas!$A$3,$N283=Listas!$A$4,$N283=Listas!$A$5,$N283=Listas!$A$6),"",IF(AND(DAYS360(C283,$C$3)&lt;=90,AN283="SI"),0,IF(AND(DAYS360(C283,$C$3)&gt;90,AN283="SI"),$AO$7,0)))</f>
        <v>0</v>
      </c>
      <c r="AP283" s="28">
        <f>+IF(OR($N283=Listas!$A$3,$N283=Listas!$A$4,$N283=Listas!$A$5,$N283=[1]Hoja2!$A$6),"",AM283+AO283)</f>
        <v>0</v>
      </c>
      <c r="AQ283" s="22"/>
      <c r="AR283" s="23">
        <f>+IF(OR($N283=Listas!$A$3,$N283=Listas!$A$4,$N283=Listas!$A$5,$N283=Listas!$A$6),"",IF(AND(DAYS360(C283,$C$3)&lt;=90,AQ283="SI"),0,IF(AND(DAYS360(C283,$C$3)&gt;90,AQ283="SI"),$AR$7,0)))</f>
        <v>0</v>
      </c>
      <c r="AS283" s="22"/>
      <c r="AT283" s="23">
        <f>+IF(OR($N283=Listas!$A$3,$N283=Listas!$A$4,$N283=Listas!$A$5,$N283=Listas!$A$6),"",IF(AND(DAYS360(C283,$C$3)&lt;=90,AS283="SI"),0,IF(AND(DAYS360(C283,$C$3)&gt;90,AS283="SI"),$AT$7,0)))</f>
        <v>0</v>
      </c>
      <c r="AU283" s="21">
        <f>+IF(OR($N283=Listas!$A$3,$N283=Listas!$A$4,$N283=Listas!$A$5,$N283=Listas!$A$6),"",AR283+AT283)</f>
        <v>0</v>
      </c>
      <c r="AV283" s="29">
        <f>+IF(OR($N283=Listas!$A$3,$N283=Listas!$A$4,$N283=Listas!$A$5,$N283=Listas!$A$6),"",W283+Z283+AJ283+AP283+AU283)</f>
        <v>0.21132439384930549</v>
      </c>
      <c r="AW283" s="30">
        <f>+IF(OR($N283=Listas!$A$3,$N283=Listas!$A$4,$N283=Listas!$A$5,$N283=Listas!$A$6),"",K283*(1-AV283))</f>
        <v>0</v>
      </c>
      <c r="AX283" s="30">
        <f>+IF(OR($N283=Listas!$A$3,$N283=Listas!$A$4,$N283=Listas!$A$5,$N283=Listas!$A$6),"",L283*(1-AV283))</f>
        <v>0</v>
      </c>
      <c r="AY283" s="31"/>
      <c r="AZ283" s="32"/>
      <c r="BA283" s="30">
        <f>+IF(OR($N283=Listas!$A$3,$N283=Listas!$A$4,$N283=Listas!$A$5,$N283=Listas!$A$6),"",IF(AV283=0,AW283,(-PV(AY283,AZ283,,AW283,0))))</f>
        <v>0</v>
      </c>
      <c r="BB283" s="30">
        <f>+IF(OR($N283=Listas!$A$3,$N283=Listas!$A$4,$N283=Listas!$A$5,$N283=Listas!$A$6),"",IF(AV283=0,AX283,(-PV(AY283,AZ283,,AX283,0))))</f>
        <v>0</v>
      </c>
      <c r="BC283" s="33">
        <f>++IF(OR($N283=Listas!$A$3,$N283=Listas!$A$4,$N283=Listas!$A$5,$N283=Listas!$A$6),"",K283-BA283)</f>
        <v>0</v>
      </c>
      <c r="BD283" s="33">
        <f>++IF(OR($N283=Listas!$A$3,$N283=Listas!$A$4,$N283=Listas!$A$5,$N283=Listas!$A$6),"",L283-BB283)</f>
        <v>0</v>
      </c>
    </row>
    <row r="284" spans="1:56" x14ac:dyDescent="0.25">
      <c r="A284" s="13"/>
      <c r="B284" s="14"/>
      <c r="C284" s="15"/>
      <c r="D284" s="16"/>
      <c r="E284" s="16"/>
      <c r="F284" s="17"/>
      <c r="G284" s="17"/>
      <c r="H284" s="65">
        <f t="shared" si="53"/>
        <v>0</v>
      </c>
      <c r="I284" s="17"/>
      <c r="J284" s="17"/>
      <c r="K284" s="42">
        <f t="shared" si="54"/>
        <v>0</v>
      </c>
      <c r="L284" s="42">
        <f t="shared" si="54"/>
        <v>0</v>
      </c>
      <c r="M284" s="42">
        <f t="shared" si="55"/>
        <v>0</v>
      </c>
      <c r="N284" s="13"/>
      <c r="O284" s="18" t="str">
        <f>+IF(OR($N284=Listas!$A$3,$N284=Listas!$A$4,$N284=Listas!$A$5,$N284=Listas!$A$6),"N/A",IF(AND((DAYS360(C284,$C$3))&gt;90,(DAYS360(C284,$C$3))&lt;360),"SI","NO"))</f>
        <v>NO</v>
      </c>
      <c r="P284" s="19">
        <f t="shared" si="48"/>
        <v>0</v>
      </c>
      <c r="Q284" s="18" t="str">
        <f>+IF(OR($N284=Listas!$A$3,$N284=Listas!$A$4,$N284=Listas!$A$5,$N284=Listas!$A$6),"N/A",IF(AND((DAYS360(C284,$C$3))&gt;=360,(DAYS360(C284,$C$3))&lt;=1800),"SI","NO"))</f>
        <v>NO</v>
      </c>
      <c r="R284" s="19">
        <f t="shared" si="49"/>
        <v>0</v>
      </c>
      <c r="S284" s="18" t="str">
        <f>+IF(OR($N284=Listas!$A$3,$N284=Listas!$A$4,$N284=Listas!$A$5,$N284=Listas!$A$6),"N/A",IF(AND((DAYS360(C284,$C$3))&gt;1800,(DAYS360(C284,$C$3))&lt;=3600),"SI","NO"))</f>
        <v>NO</v>
      </c>
      <c r="T284" s="19">
        <f t="shared" si="50"/>
        <v>0</v>
      </c>
      <c r="U284" s="18" t="str">
        <f>+IF(OR($N284=Listas!$A$3,$N284=Listas!$A$4,$N284=Listas!$A$5,$N284=Listas!$A$6),"N/A",IF((DAYS360(C284,$C$3))&gt;3600,"SI","NO"))</f>
        <v>SI</v>
      </c>
      <c r="V284" s="20">
        <f t="shared" si="51"/>
        <v>0.21132439384930549</v>
      </c>
      <c r="W284" s="21">
        <f>+IF(OR($N284=Listas!$A$3,$N284=Listas!$A$4,$N284=Listas!$A$5,$N284=Listas!$A$6),"",P284+R284+T284+V284)</f>
        <v>0.21132439384930549</v>
      </c>
      <c r="X284" s="22"/>
      <c r="Y284" s="19">
        <f t="shared" si="52"/>
        <v>0</v>
      </c>
      <c r="Z284" s="21">
        <f>+IF(OR($N284=Listas!$A$3,$N284=Listas!$A$4,$N284=Listas!$A$5,$N284=Listas!$A$6),"",Y284)</f>
        <v>0</v>
      </c>
      <c r="AA284" s="22"/>
      <c r="AB284" s="23">
        <f>+IF(OR($N284=Listas!$A$3,$N284=Listas!$A$4,$N284=Listas!$A$5,$N284=Listas!$A$6),"",IF(AND(DAYS360(C284,$C$3)&lt;=90,AA284="NO"),0,IF(AND(DAYS360(C284,$C$3)&gt;90,AA284="NO"),$AB$7,0)))</f>
        <v>0</v>
      </c>
      <c r="AC284" s="17"/>
      <c r="AD284" s="22"/>
      <c r="AE284" s="23">
        <f>+IF(OR($N284=Listas!$A$3,$N284=Listas!$A$4,$N284=Listas!$A$5,$N284=Listas!$A$6),"",IF(AND(DAYS360(C284,$C$3)&lt;=90,AD284="SI"),0,IF(AND(DAYS360(C284,$C$3)&gt;90,AD284="SI"),$AE$7,0)))</f>
        <v>0</v>
      </c>
      <c r="AF284" s="17"/>
      <c r="AG284" s="24" t="str">
        <f t="shared" si="56"/>
        <v/>
      </c>
      <c r="AH284" s="22"/>
      <c r="AI284" s="23">
        <f>+IF(OR($N284=Listas!$A$3,$N284=Listas!$A$4,$N284=Listas!$A$5,$N284=Listas!$A$6),"",IF(AND(DAYS360(C284,$C$3)&lt;=90,AH284="SI"),0,IF(AND(DAYS360(C284,$C$3)&gt;90,AH284="SI"),$AI$7,0)))</f>
        <v>0</v>
      </c>
      <c r="AJ284" s="25">
        <f>+IF(OR($N284=Listas!$A$3,$N284=Listas!$A$4,$N284=Listas!$A$5,$N284=Listas!$A$6),"",AB284+AE284+AI284)</f>
        <v>0</v>
      </c>
      <c r="AK284" s="26" t="str">
        <f t="shared" si="57"/>
        <v/>
      </c>
      <c r="AL284" s="27" t="str">
        <f t="shared" si="58"/>
        <v/>
      </c>
      <c r="AM284" s="23">
        <f>+IF(OR($N284=Listas!$A$3,$N284=Listas!$A$4,$N284=Listas!$A$5,$N284=Listas!$A$6),"",IF(AND(DAYS360(C284,$C$3)&lt;=90,AL284="SI"),0,IF(AND(DAYS360(C284,$C$3)&gt;90,AL284="SI"),$AM$7,0)))</f>
        <v>0</v>
      </c>
      <c r="AN284" s="27" t="str">
        <f t="shared" si="59"/>
        <v/>
      </c>
      <c r="AO284" s="23">
        <f>+IF(OR($N284=Listas!$A$3,$N284=Listas!$A$4,$N284=Listas!$A$5,$N284=Listas!$A$6),"",IF(AND(DAYS360(C284,$C$3)&lt;=90,AN284="SI"),0,IF(AND(DAYS360(C284,$C$3)&gt;90,AN284="SI"),$AO$7,0)))</f>
        <v>0</v>
      </c>
      <c r="AP284" s="28">
        <f>+IF(OR($N284=Listas!$A$3,$N284=Listas!$A$4,$N284=Listas!$A$5,$N284=[1]Hoja2!$A$6),"",AM284+AO284)</f>
        <v>0</v>
      </c>
      <c r="AQ284" s="22"/>
      <c r="AR284" s="23">
        <f>+IF(OR($N284=Listas!$A$3,$N284=Listas!$A$4,$N284=Listas!$A$5,$N284=Listas!$A$6),"",IF(AND(DAYS360(C284,$C$3)&lt;=90,AQ284="SI"),0,IF(AND(DAYS360(C284,$C$3)&gt;90,AQ284="SI"),$AR$7,0)))</f>
        <v>0</v>
      </c>
      <c r="AS284" s="22"/>
      <c r="AT284" s="23">
        <f>+IF(OR($N284=Listas!$A$3,$N284=Listas!$A$4,$N284=Listas!$A$5,$N284=Listas!$A$6),"",IF(AND(DAYS360(C284,$C$3)&lt;=90,AS284="SI"),0,IF(AND(DAYS360(C284,$C$3)&gt;90,AS284="SI"),$AT$7,0)))</f>
        <v>0</v>
      </c>
      <c r="AU284" s="21">
        <f>+IF(OR($N284=Listas!$A$3,$N284=Listas!$A$4,$N284=Listas!$A$5,$N284=Listas!$A$6),"",AR284+AT284)</f>
        <v>0</v>
      </c>
      <c r="AV284" s="29">
        <f>+IF(OR($N284=Listas!$A$3,$N284=Listas!$A$4,$N284=Listas!$A$5,$N284=Listas!$A$6),"",W284+Z284+AJ284+AP284+AU284)</f>
        <v>0.21132439384930549</v>
      </c>
      <c r="AW284" s="30">
        <f>+IF(OR($N284=Listas!$A$3,$N284=Listas!$A$4,$N284=Listas!$A$5,$N284=Listas!$A$6),"",K284*(1-AV284))</f>
        <v>0</v>
      </c>
      <c r="AX284" s="30">
        <f>+IF(OR($N284=Listas!$A$3,$N284=Listas!$A$4,$N284=Listas!$A$5,$N284=Listas!$A$6),"",L284*(1-AV284))</f>
        <v>0</v>
      </c>
      <c r="AY284" s="31"/>
      <c r="AZ284" s="32"/>
      <c r="BA284" s="30">
        <f>+IF(OR($N284=Listas!$A$3,$N284=Listas!$A$4,$N284=Listas!$A$5,$N284=Listas!$A$6),"",IF(AV284=0,AW284,(-PV(AY284,AZ284,,AW284,0))))</f>
        <v>0</v>
      </c>
      <c r="BB284" s="30">
        <f>+IF(OR($N284=Listas!$A$3,$N284=Listas!$A$4,$N284=Listas!$A$5,$N284=Listas!$A$6),"",IF(AV284=0,AX284,(-PV(AY284,AZ284,,AX284,0))))</f>
        <v>0</v>
      </c>
      <c r="BC284" s="33">
        <f>++IF(OR($N284=Listas!$A$3,$N284=Listas!$A$4,$N284=Listas!$A$5,$N284=Listas!$A$6),"",K284-BA284)</f>
        <v>0</v>
      </c>
      <c r="BD284" s="33">
        <f>++IF(OR($N284=Listas!$A$3,$N284=Listas!$A$4,$N284=Listas!$A$5,$N284=Listas!$A$6),"",L284-BB284)</f>
        <v>0</v>
      </c>
    </row>
    <row r="285" spans="1:56" x14ac:dyDescent="0.25">
      <c r="A285" s="13"/>
      <c r="B285" s="14"/>
      <c r="C285" s="15"/>
      <c r="D285" s="16"/>
      <c r="E285" s="16"/>
      <c r="F285" s="17"/>
      <c r="G285" s="17"/>
      <c r="H285" s="65">
        <f t="shared" si="53"/>
        <v>0</v>
      </c>
      <c r="I285" s="17"/>
      <c r="J285" s="17"/>
      <c r="K285" s="42">
        <f t="shared" si="54"/>
        <v>0</v>
      </c>
      <c r="L285" s="42">
        <f t="shared" si="54"/>
        <v>0</v>
      </c>
      <c r="M285" s="42">
        <f t="shared" si="55"/>
        <v>0</v>
      </c>
      <c r="N285" s="13"/>
      <c r="O285" s="18" t="str">
        <f>+IF(OR($N285=Listas!$A$3,$N285=Listas!$A$4,$N285=Listas!$A$5,$N285=Listas!$A$6),"N/A",IF(AND((DAYS360(C285,$C$3))&gt;90,(DAYS360(C285,$C$3))&lt;360),"SI","NO"))</f>
        <v>NO</v>
      </c>
      <c r="P285" s="19">
        <f t="shared" si="48"/>
        <v>0</v>
      </c>
      <c r="Q285" s="18" t="str">
        <f>+IF(OR($N285=Listas!$A$3,$N285=Listas!$A$4,$N285=Listas!$A$5,$N285=Listas!$A$6),"N/A",IF(AND((DAYS360(C285,$C$3))&gt;=360,(DAYS360(C285,$C$3))&lt;=1800),"SI","NO"))</f>
        <v>NO</v>
      </c>
      <c r="R285" s="19">
        <f t="shared" si="49"/>
        <v>0</v>
      </c>
      <c r="S285" s="18" t="str">
        <f>+IF(OR($N285=Listas!$A$3,$N285=Listas!$A$4,$N285=Listas!$A$5,$N285=Listas!$A$6),"N/A",IF(AND((DAYS360(C285,$C$3))&gt;1800,(DAYS360(C285,$C$3))&lt;=3600),"SI","NO"))</f>
        <v>NO</v>
      </c>
      <c r="T285" s="19">
        <f t="shared" si="50"/>
        <v>0</v>
      </c>
      <c r="U285" s="18" t="str">
        <f>+IF(OR($N285=Listas!$A$3,$N285=Listas!$A$4,$N285=Listas!$A$5,$N285=Listas!$A$6),"N/A",IF((DAYS360(C285,$C$3))&gt;3600,"SI","NO"))</f>
        <v>SI</v>
      </c>
      <c r="V285" s="20">
        <f t="shared" si="51"/>
        <v>0.21132439384930549</v>
      </c>
      <c r="W285" s="21">
        <f>+IF(OR($N285=Listas!$A$3,$N285=Listas!$A$4,$N285=Listas!$A$5,$N285=Listas!$A$6),"",P285+R285+T285+V285)</f>
        <v>0.21132439384930549</v>
      </c>
      <c r="X285" s="22"/>
      <c r="Y285" s="19">
        <f t="shared" si="52"/>
        <v>0</v>
      </c>
      <c r="Z285" s="21">
        <f>+IF(OR($N285=Listas!$A$3,$N285=Listas!$A$4,$N285=Listas!$A$5,$N285=Listas!$A$6),"",Y285)</f>
        <v>0</v>
      </c>
      <c r="AA285" s="22"/>
      <c r="AB285" s="23">
        <f>+IF(OR($N285=Listas!$A$3,$N285=Listas!$A$4,$N285=Listas!$A$5,$N285=Listas!$A$6),"",IF(AND(DAYS360(C285,$C$3)&lt;=90,AA285="NO"),0,IF(AND(DAYS360(C285,$C$3)&gt;90,AA285="NO"),$AB$7,0)))</f>
        <v>0</v>
      </c>
      <c r="AC285" s="17"/>
      <c r="AD285" s="22"/>
      <c r="AE285" s="23">
        <f>+IF(OR($N285=Listas!$A$3,$N285=Listas!$A$4,$N285=Listas!$A$5,$N285=Listas!$A$6),"",IF(AND(DAYS360(C285,$C$3)&lt;=90,AD285="SI"),0,IF(AND(DAYS360(C285,$C$3)&gt;90,AD285="SI"),$AE$7,0)))</f>
        <v>0</v>
      </c>
      <c r="AF285" s="17"/>
      <c r="AG285" s="24" t="str">
        <f t="shared" si="56"/>
        <v/>
      </c>
      <c r="AH285" s="22"/>
      <c r="AI285" s="23">
        <f>+IF(OR($N285=Listas!$A$3,$N285=Listas!$A$4,$N285=Listas!$A$5,$N285=Listas!$A$6),"",IF(AND(DAYS360(C285,$C$3)&lt;=90,AH285="SI"),0,IF(AND(DAYS360(C285,$C$3)&gt;90,AH285="SI"),$AI$7,0)))</f>
        <v>0</v>
      </c>
      <c r="AJ285" s="25">
        <f>+IF(OR($N285=Listas!$A$3,$N285=Listas!$A$4,$N285=Listas!$A$5,$N285=Listas!$A$6),"",AB285+AE285+AI285)</f>
        <v>0</v>
      </c>
      <c r="AK285" s="26" t="str">
        <f t="shared" si="57"/>
        <v/>
      </c>
      <c r="AL285" s="27" t="str">
        <f t="shared" si="58"/>
        <v/>
      </c>
      <c r="AM285" s="23">
        <f>+IF(OR($N285=Listas!$A$3,$N285=Listas!$A$4,$N285=Listas!$A$5,$N285=Listas!$A$6),"",IF(AND(DAYS360(C285,$C$3)&lt;=90,AL285="SI"),0,IF(AND(DAYS360(C285,$C$3)&gt;90,AL285="SI"),$AM$7,0)))</f>
        <v>0</v>
      </c>
      <c r="AN285" s="27" t="str">
        <f t="shared" si="59"/>
        <v/>
      </c>
      <c r="AO285" s="23">
        <f>+IF(OR($N285=Listas!$A$3,$N285=Listas!$A$4,$N285=Listas!$A$5,$N285=Listas!$A$6),"",IF(AND(DAYS360(C285,$C$3)&lt;=90,AN285="SI"),0,IF(AND(DAYS360(C285,$C$3)&gt;90,AN285="SI"),$AO$7,0)))</f>
        <v>0</v>
      </c>
      <c r="AP285" s="28">
        <f>+IF(OR($N285=Listas!$A$3,$N285=Listas!$A$4,$N285=Listas!$A$5,$N285=[1]Hoja2!$A$6),"",AM285+AO285)</f>
        <v>0</v>
      </c>
      <c r="AQ285" s="22"/>
      <c r="AR285" s="23">
        <f>+IF(OR($N285=Listas!$A$3,$N285=Listas!$A$4,$N285=Listas!$A$5,$N285=Listas!$A$6),"",IF(AND(DAYS360(C285,$C$3)&lt;=90,AQ285="SI"),0,IF(AND(DAYS360(C285,$C$3)&gt;90,AQ285="SI"),$AR$7,0)))</f>
        <v>0</v>
      </c>
      <c r="AS285" s="22"/>
      <c r="AT285" s="23">
        <f>+IF(OR($N285=Listas!$A$3,$N285=Listas!$A$4,$N285=Listas!$A$5,$N285=Listas!$A$6),"",IF(AND(DAYS360(C285,$C$3)&lt;=90,AS285="SI"),0,IF(AND(DAYS360(C285,$C$3)&gt;90,AS285="SI"),$AT$7,0)))</f>
        <v>0</v>
      </c>
      <c r="AU285" s="21">
        <f>+IF(OR($N285=Listas!$A$3,$N285=Listas!$A$4,$N285=Listas!$A$5,$N285=Listas!$A$6),"",AR285+AT285)</f>
        <v>0</v>
      </c>
      <c r="AV285" s="29">
        <f>+IF(OR($N285=Listas!$A$3,$N285=Listas!$A$4,$N285=Listas!$A$5,$N285=Listas!$A$6),"",W285+Z285+AJ285+AP285+AU285)</f>
        <v>0.21132439384930549</v>
      </c>
      <c r="AW285" s="30">
        <f>+IF(OR($N285=Listas!$A$3,$N285=Listas!$A$4,$N285=Listas!$A$5,$N285=Listas!$A$6),"",K285*(1-AV285))</f>
        <v>0</v>
      </c>
      <c r="AX285" s="30">
        <f>+IF(OR($N285=Listas!$A$3,$N285=Listas!$A$4,$N285=Listas!$A$5,$N285=Listas!$A$6),"",L285*(1-AV285))</f>
        <v>0</v>
      </c>
      <c r="AY285" s="31"/>
      <c r="AZ285" s="32"/>
      <c r="BA285" s="30">
        <f>+IF(OR($N285=Listas!$A$3,$N285=Listas!$A$4,$N285=Listas!$A$5,$N285=Listas!$A$6),"",IF(AV285=0,AW285,(-PV(AY285,AZ285,,AW285,0))))</f>
        <v>0</v>
      </c>
      <c r="BB285" s="30">
        <f>+IF(OR($N285=Listas!$A$3,$N285=Listas!$A$4,$N285=Listas!$A$5,$N285=Listas!$A$6),"",IF(AV285=0,AX285,(-PV(AY285,AZ285,,AX285,0))))</f>
        <v>0</v>
      </c>
      <c r="BC285" s="33">
        <f>++IF(OR($N285=Listas!$A$3,$N285=Listas!$A$4,$N285=Listas!$A$5,$N285=Listas!$A$6),"",K285-BA285)</f>
        <v>0</v>
      </c>
      <c r="BD285" s="33">
        <f>++IF(OR($N285=Listas!$A$3,$N285=Listas!$A$4,$N285=Listas!$A$5,$N285=Listas!$A$6),"",L285-BB285)</f>
        <v>0</v>
      </c>
    </row>
    <row r="286" spans="1:56" x14ac:dyDescent="0.25">
      <c r="A286" s="13"/>
      <c r="B286" s="14"/>
      <c r="C286" s="15"/>
      <c r="D286" s="16"/>
      <c r="E286" s="16"/>
      <c r="F286" s="17"/>
      <c r="G286" s="17"/>
      <c r="H286" s="65">
        <f t="shared" si="53"/>
        <v>0</v>
      </c>
      <c r="I286" s="17"/>
      <c r="J286" s="17"/>
      <c r="K286" s="42">
        <f t="shared" si="54"/>
        <v>0</v>
      </c>
      <c r="L286" s="42">
        <f t="shared" si="54"/>
        <v>0</v>
      </c>
      <c r="M286" s="42">
        <f t="shared" si="55"/>
        <v>0</v>
      </c>
      <c r="N286" s="13"/>
      <c r="O286" s="18" t="str">
        <f>+IF(OR($N286=Listas!$A$3,$N286=Listas!$A$4,$N286=Listas!$A$5,$N286=Listas!$A$6),"N/A",IF(AND((DAYS360(C286,$C$3))&gt;90,(DAYS360(C286,$C$3))&lt;360),"SI","NO"))</f>
        <v>NO</v>
      </c>
      <c r="P286" s="19">
        <f t="shared" si="48"/>
        <v>0</v>
      </c>
      <c r="Q286" s="18" t="str">
        <f>+IF(OR($N286=Listas!$A$3,$N286=Listas!$A$4,$N286=Listas!$A$5,$N286=Listas!$A$6),"N/A",IF(AND((DAYS360(C286,$C$3))&gt;=360,(DAYS360(C286,$C$3))&lt;=1800),"SI","NO"))</f>
        <v>NO</v>
      </c>
      <c r="R286" s="19">
        <f t="shared" si="49"/>
        <v>0</v>
      </c>
      <c r="S286" s="18" t="str">
        <f>+IF(OR($N286=Listas!$A$3,$N286=Listas!$A$4,$N286=Listas!$A$5,$N286=Listas!$A$6),"N/A",IF(AND((DAYS360(C286,$C$3))&gt;1800,(DAYS360(C286,$C$3))&lt;=3600),"SI","NO"))</f>
        <v>NO</v>
      </c>
      <c r="T286" s="19">
        <f t="shared" si="50"/>
        <v>0</v>
      </c>
      <c r="U286" s="18" t="str">
        <f>+IF(OR($N286=Listas!$A$3,$N286=Listas!$A$4,$N286=Listas!$A$5,$N286=Listas!$A$6),"N/A",IF((DAYS360(C286,$C$3))&gt;3600,"SI","NO"))</f>
        <v>SI</v>
      </c>
      <c r="V286" s="20">
        <f t="shared" si="51"/>
        <v>0.21132439384930549</v>
      </c>
      <c r="W286" s="21">
        <f>+IF(OR($N286=Listas!$A$3,$N286=Listas!$A$4,$N286=Listas!$A$5,$N286=Listas!$A$6),"",P286+R286+T286+V286)</f>
        <v>0.21132439384930549</v>
      </c>
      <c r="X286" s="22"/>
      <c r="Y286" s="19">
        <f t="shared" si="52"/>
        <v>0</v>
      </c>
      <c r="Z286" s="21">
        <f>+IF(OR($N286=Listas!$A$3,$N286=Listas!$A$4,$N286=Listas!$A$5,$N286=Listas!$A$6),"",Y286)</f>
        <v>0</v>
      </c>
      <c r="AA286" s="22"/>
      <c r="AB286" s="23">
        <f>+IF(OR($N286=Listas!$A$3,$N286=Listas!$A$4,$N286=Listas!$A$5,$N286=Listas!$A$6),"",IF(AND(DAYS360(C286,$C$3)&lt;=90,AA286="NO"),0,IF(AND(DAYS360(C286,$C$3)&gt;90,AA286="NO"),$AB$7,0)))</f>
        <v>0</v>
      </c>
      <c r="AC286" s="17"/>
      <c r="AD286" s="22"/>
      <c r="AE286" s="23">
        <f>+IF(OR($N286=Listas!$A$3,$N286=Listas!$A$4,$N286=Listas!$A$5,$N286=Listas!$A$6),"",IF(AND(DAYS360(C286,$C$3)&lt;=90,AD286="SI"),0,IF(AND(DAYS360(C286,$C$3)&gt;90,AD286="SI"),$AE$7,0)))</f>
        <v>0</v>
      </c>
      <c r="AF286" s="17"/>
      <c r="AG286" s="24" t="str">
        <f t="shared" si="56"/>
        <v/>
      </c>
      <c r="AH286" s="22"/>
      <c r="AI286" s="23">
        <f>+IF(OR($N286=Listas!$A$3,$N286=Listas!$A$4,$N286=Listas!$A$5,$N286=Listas!$A$6),"",IF(AND(DAYS360(C286,$C$3)&lt;=90,AH286="SI"),0,IF(AND(DAYS360(C286,$C$3)&gt;90,AH286="SI"),$AI$7,0)))</f>
        <v>0</v>
      </c>
      <c r="AJ286" s="25">
        <f>+IF(OR($N286=Listas!$A$3,$N286=Listas!$A$4,$N286=Listas!$A$5,$N286=Listas!$A$6),"",AB286+AE286+AI286)</f>
        <v>0</v>
      </c>
      <c r="AK286" s="26" t="str">
        <f t="shared" si="57"/>
        <v/>
      </c>
      <c r="AL286" s="27" t="str">
        <f t="shared" si="58"/>
        <v/>
      </c>
      <c r="AM286" s="23">
        <f>+IF(OR($N286=Listas!$A$3,$N286=Listas!$A$4,$N286=Listas!$A$5,$N286=Listas!$A$6),"",IF(AND(DAYS360(C286,$C$3)&lt;=90,AL286="SI"),0,IF(AND(DAYS360(C286,$C$3)&gt;90,AL286="SI"),$AM$7,0)))</f>
        <v>0</v>
      </c>
      <c r="AN286" s="27" t="str">
        <f t="shared" si="59"/>
        <v/>
      </c>
      <c r="AO286" s="23">
        <f>+IF(OR($N286=Listas!$A$3,$N286=Listas!$A$4,$N286=Listas!$A$5,$N286=Listas!$A$6),"",IF(AND(DAYS360(C286,$C$3)&lt;=90,AN286="SI"),0,IF(AND(DAYS360(C286,$C$3)&gt;90,AN286="SI"),$AO$7,0)))</f>
        <v>0</v>
      </c>
      <c r="AP286" s="28">
        <f>+IF(OR($N286=Listas!$A$3,$N286=Listas!$A$4,$N286=Listas!$A$5,$N286=[1]Hoja2!$A$6),"",AM286+AO286)</f>
        <v>0</v>
      </c>
      <c r="AQ286" s="22"/>
      <c r="AR286" s="23">
        <f>+IF(OR($N286=Listas!$A$3,$N286=Listas!$A$4,$N286=Listas!$A$5,$N286=Listas!$A$6),"",IF(AND(DAYS360(C286,$C$3)&lt;=90,AQ286="SI"),0,IF(AND(DAYS360(C286,$C$3)&gt;90,AQ286="SI"),$AR$7,0)))</f>
        <v>0</v>
      </c>
      <c r="AS286" s="22"/>
      <c r="AT286" s="23">
        <f>+IF(OR($N286=Listas!$A$3,$N286=Listas!$A$4,$N286=Listas!$A$5,$N286=Listas!$A$6),"",IF(AND(DAYS360(C286,$C$3)&lt;=90,AS286="SI"),0,IF(AND(DAYS360(C286,$C$3)&gt;90,AS286="SI"),$AT$7,0)))</f>
        <v>0</v>
      </c>
      <c r="AU286" s="21">
        <f>+IF(OR($N286=Listas!$A$3,$N286=Listas!$A$4,$N286=Listas!$A$5,$N286=Listas!$A$6),"",AR286+AT286)</f>
        <v>0</v>
      </c>
      <c r="AV286" s="29">
        <f>+IF(OR($N286=Listas!$A$3,$N286=Listas!$A$4,$N286=Listas!$A$5,$N286=Listas!$A$6),"",W286+Z286+AJ286+AP286+AU286)</f>
        <v>0.21132439384930549</v>
      </c>
      <c r="AW286" s="30">
        <f>+IF(OR($N286=Listas!$A$3,$N286=Listas!$A$4,$N286=Listas!$A$5,$N286=Listas!$A$6),"",K286*(1-AV286))</f>
        <v>0</v>
      </c>
      <c r="AX286" s="30">
        <f>+IF(OR($N286=Listas!$A$3,$N286=Listas!$A$4,$N286=Listas!$A$5,$N286=Listas!$A$6),"",L286*(1-AV286))</f>
        <v>0</v>
      </c>
      <c r="AY286" s="31"/>
      <c r="AZ286" s="32"/>
      <c r="BA286" s="30">
        <f>+IF(OR($N286=Listas!$A$3,$N286=Listas!$A$4,$N286=Listas!$A$5,$N286=Listas!$A$6),"",IF(AV286=0,AW286,(-PV(AY286,AZ286,,AW286,0))))</f>
        <v>0</v>
      </c>
      <c r="BB286" s="30">
        <f>+IF(OR($N286=Listas!$A$3,$N286=Listas!$A$4,$N286=Listas!$A$5,$N286=Listas!$A$6),"",IF(AV286=0,AX286,(-PV(AY286,AZ286,,AX286,0))))</f>
        <v>0</v>
      </c>
      <c r="BC286" s="33">
        <f>++IF(OR($N286=Listas!$A$3,$N286=Listas!$A$4,$N286=Listas!$A$5,$N286=Listas!$A$6),"",K286-BA286)</f>
        <v>0</v>
      </c>
      <c r="BD286" s="33">
        <f>++IF(OR($N286=Listas!$A$3,$N286=Listas!$A$4,$N286=Listas!$A$5,$N286=Listas!$A$6),"",L286-BB286)</f>
        <v>0</v>
      </c>
    </row>
    <row r="287" spans="1:56" x14ac:dyDescent="0.25">
      <c r="A287" s="13"/>
      <c r="B287" s="14"/>
      <c r="C287" s="15"/>
      <c r="D287" s="16"/>
      <c r="E287" s="16"/>
      <c r="F287" s="17"/>
      <c r="G287" s="17"/>
      <c r="H287" s="65">
        <f t="shared" si="53"/>
        <v>0</v>
      </c>
      <c r="I287" s="17"/>
      <c r="J287" s="17"/>
      <c r="K287" s="42">
        <f t="shared" si="54"/>
        <v>0</v>
      </c>
      <c r="L287" s="42">
        <f t="shared" si="54"/>
        <v>0</v>
      </c>
      <c r="M287" s="42">
        <f t="shared" si="55"/>
        <v>0</v>
      </c>
      <c r="N287" s="13"/>
      <c r="O287" s="18" t="str">
        <f>+IF(OR($N287=Listas!$A$3,$N287=Listas!$A$4,$N287=Listas!$A$5,$N287=Listas!$A$6),"N/A",IF(AND((DAYS360(C287,$C$3))&gt;90,(DAYS360(C287,$C$3))&lt;360),"SI","NO"))</f>
        <v>NO</v>
      </c>
      <c r="P287" s="19">
        <f t="shared" si="48"/>
        <v>0</v>
      </c>
      <c r="Q287" s="18" t="str">
        <f>+IF(OR($N287=Listas!$A$3,$N287=Listas!$A$4,$N287=Listas!$A$5,$N287=Listas!$A$6),"N/A",IF(AND((DAYS360(C287,$C$3))&gt;=360,(DAYS360(C287,$C$3))&lt;=1800),"SI","NO"))</f>
        <v>NO</v>
      </c>
      <c r="R287" s="19">
        <f t="shared" si="49"/>
        <v>0</v>
      </c>
      <c r="S287" s="18" t="str">
        <f>+IF(OR($N287=Listas!$A$3,$N287=Listas!$A$4,$N287=Listas!$A$5,$N287=Listas!$A$6),"N/A",IF(AND((DAYS360(C287,$C$3))&gt;1800,(DAYS360(C287,$C$3))&lt;=3600),"SI","NO"))</f>
        <v>NO</v>
      </c>
      <c r="T287" s="19">
        <f t="shared" si="50"/>
        <v>0</v>
      </c>
      <c r="U287" s="18" t="str">
        <f>+IF(OR($N287=Listas!$A$3,$N287=Listas!$A$4,$N287=Listas!$A$5,$N287=Listas!$A$6),"N/A",IF((DAYS360(C287,$C$3))&gt;3600,"SI","NO"))</f>
        <v>SI</v>
      </c>
      <c r="V287" s="20">
        <f t="shared" si="51"/>
        <v>0.21132439384930549</v>
      </c>
      <c r="W287" s="21">
        <f>+IF(OR($N287=Listas!$A$3,$N287=Listas!$A$4,$N287=Listas!$A$5,$N287=Listas!$A$6),"",P287+R287+T287+V287)</f>
        <v>0.21132439384930549</v>
      </c>
      <c r="X287" s="22"/>
      <c r="Y287" s="19">
        <f t="shared" si="52"/>
        <v>0</v>
      </c>
      <c r="Z287" s="21">
        <f>+IF(OR($N287=Listas!$A$3,$N287=Listas!$A$4,$N287=Listas!$A$5,$N287=Listas!$A$6),"",Y287)</f>
        <v>0</v>
      </c>
      <c r="AA287" s="22"/>
      <c r="AB287" s="23">
        <f>+IF(OR($N287=Listas!$A$3,$N287=Listas!$A$4,$N287=Listas!$A$5,$N287=Listas!$A$6),"",IF(AND(DAYS360(C287,$C$3)&lt;=90,AA287="NO"),0,IF(AND(DAYS360(C287,$C$3)&gt;90,AA287="NO"),$AB$7,0)))</f>
        <v>0</v>
      </c>
      <c r="AC287" s="17"/>
      <c r="AD287" s="22"/>
      <c r="AE287" s="23">
        <f>+IF(OR($N287=Listas!$A$3,$N287=Listas!$A$4,$N287=Listas!$A$5,$N287=Listas!$A$6),"",IF(AND(DAYS360(C287,$C$3)&lt;=90,AD287="SI"),0,IF(AND(DAYS360(C287,$C$3)&gt;90,AD287="SI"),$AE$7,0)))</f>
        <v>0</v>
      </c>
      <c r="AF287" s="17"/>
      <c r="AG287" s="24" t="str">
        <f t="shared" si="56"/>
        <v/>
      </c>
      <c r="AH287" s="22"/>
      <c r="AI287" s="23">
        <f>+IF(OR($N287=Listas!$A$3,$N287=Listas!$A$4,$N287=Listas!$A$5,$N287=Listas!$A$6),"",IF(AND(DAYS360(C287,$C$3)&lt;=90,AH287="SI"),0,IF(AND(DAYS360(C287,$C$3)&gt;90,AH287="SI"),$AI$7,0)))</f>
        <v>0</v>
      </c>
      <c r="AJ287" s="25">
        <f>+IF(OR($N287=Listas!$A$3,$N287=Listas!$A$4,$N287=Listas!$A$5,$N287=Listas!$A$6),"",AB287+AE287+AI287)</f>
        <v>0</v>
      </c>
      <c r="AK287" s="26" t="str">
        <f t="shared" si="57"/>
        <v/>
      </c>
      <c r="AL287" s="27" t="str">
        <f t="shared" si="58"/>
        <v/>
      </c>
      <c r="AM287" s="23">
        <f>+IF(OR($N287=Listas!$A$3,$N287=Listas!$A$4,$N287=Listas!$A$5,$N287=Listas!$A$6),"",IF(AND(DAYS360(C287,$C$3)&lt;=90,AL287="SI"),0,IF(AND(DAYS360(C287,$C$3)&gt;90,AL287="SI"),$AM$7,0)))</f>
        <v>0</v>
      </c>
      <c r="AN287" s="27" t="str">
        <f t="shared" si="59"/>
        <v/>
      </c>
      <c r="AO287" s="23">
        <f>+IF(OR($N287=Listas!$A$3,$N287=Listas!$A$4,$N287=Listas!$A$5,$N287=Listas!$A$6),"",IF(AND(DAYS360(C287,$C$3)&lt;=90,AN287="SI"),0,IF(AND(DAYS360(C287,$C$3)&gt;90,AN287="SI"),$AO$7,0)))</f>
        <v>0</v>
      </c>
      <c r="AP287" s="28">
        <f>+IF(OR($N287=Listas!$A$3,$N287=Listas!$A$4,$N287=Listas!$A$5,$N287=[1]Hoja2!$A$6),"",AM287+AO287)</f>
        <v>0</v>
      </c>
      <c r="AQ287" s="22"/>
      <c r="AR287" s="23">
        <f>+IF(OR($N287=Listas!$A$3,$N287=Listas!$A$4,$N287=Listas!$A$5,$N287=Listas!$A$6),"",IF(AND(DAYS360(C287,$C$3)&lt;=90,AQ287="SI"),0,IF(AND(DAYS360(C287,$C$3)&gt;90,AQ287="SI"),$AR$7,0)))</f>
        <v>0</v>
      </c>
      <c r="AS287" s="22"/>
      <c r="AT287" s="23">
        <f>+IF(OR($N287=Listas!$A$3,$N287=Listas!$A$4,$N287=Listas!$A$5,$N287=Listas!$A$6),"",IF(AND(DAYS360(C287,$C$3)&lt;=90,AS287="SI"),0,IF(AND(DAYS360(C287,$C$3)&gt;90,AS287="SI"),$AT$7,0)))</f>
        <v>0</v>
      </c>
      <c r="AU287" s="21">
        <f>+IF(OR($N287=Listas!$A$3,$N287=Listas!$A$4,$N287=Listas!$A$5,$N287=Listas!$A$6),"",AR287+AT287)</f>
        <v>0</v>
      </c>
      <c r="AV287" s="29">
        <f>+IF(OR($N287=Listas!$A$3,$N287=Listas!$A$4,$N287=Listas!$A$5,$N287=Listas!$A$6),"",W287+Z287+AJ287+AP287+AU287)</f>
        <v>0.21132439384930549</v>
      </c>
      <c r="AW287" s="30">
        <f>+IF(OR($N287=Listas!$A$3,$N287=Listas!$A$4,$N287=Listas!$A$5,$N287=Listas!$A$6),"",K287*(1-AV287))</f>
        <v>0</v>
      </c>
      <c r="AX287" s="30">
        <f>+IF(OR($N287=Listas!$A$3,$N287=Listas!$A$4,$N287=Listas!$A$5,$N287=Listas!$A$6),"",L287*(1-AV287))</f>
        <v>0</v>
      </c>
      <c r="AY287" s="31"/>
      <c r="AZ287" s="32"/>
      <c r="BA287" s="30">
        <f>+IF(OR($N287=Listas!$A$3,$N287=Listas!$A$4,$N287=Listas!$A$5,$N287=Listas!$A$6),"",IF(AV287=0,AW287,(-PV(AY287,AZ287,,AW287,0))))</f>
        <v>0</v>
      </c>
      <c r="BB287" s="30">
        <f>+IF(OR($N287=Listas!$A$3,$N287=Listas!$A$4,$N287=Listas!$A$5,$N287=Listas!$A$6),"",IF(AV287=0,AX287,(-PV(AY287,AZ287,,AX287,0))))</f>
        <v>0</v>
      </c>
      <c r="BC287" s="33">
        <f>++IF(OR($N287=Listas!$A$3,$N287=Listas!$A$4,$N287=Listas!$A$5,$N287=Listas!$A$6),"",K287-BA287)</f>
        <v>0</v>
      </c>
      <c r="BD287" s="33">
        <f>++IF(OR($N287=Listas!$A$3,$N287=Listas!$A$4,$N287=Listas!$A$5,$N287=Listas!$A$6),"",L287-BB287)</f>
        <v>0</v>
      </c>
    </row>
    <row r="288" spans="1:56" x14ac:dyDescent="0.25">
      <c r="A288" s="13"/>
      <c r="B288" s="14"/>
      <c r="C288" s="15"/>
      <c r="D288" s="16"/>
      <c r="E288" s="16"/>
      <c r="F288" s="17"/>
      <c r="G288" s="17"/>
      <c r="H288" s="65">
        <f t="shared" si="53"/>
        <v>0</v>
      </c>
      <c r="I288" s="17"/>
      <c r="J288" s="17"/>
      <c r="K288" s="42">
        <f t="shared" si="54"/>
        <v>0</v>
      </c>
      <c r="L288" s="42">
        <f t="shared" si="54"/>
        <v>0</v>
      </c>
      <c r="M288" s="42">
        <f t="shared" si="55"/>
        <v>0</v>
      </c>
      <c r="N288" s="13"/>
      <c r="O288" s="18" t="str">
        <f>+IF(OR($N288=Listas!$A$3,$N288=Listas!$A$4,$N288=Listas!$A$5,$N288=Listas!$A$6),"N/A",IF(AND((DAYS360(C288,$C$3))&gt;90,(DAYS360(C288,$C$3))&lt;360),"SI","NO"))</f>
        <v>NO</v>
      </c>
      <c r="P288" s="19">
        <f t="shared" si="48"/>
        <v>0</v>
      </c>
      <c r="Q288" s="18" t="str">
        <f>+IF(OR($N288=Listas!$A$3,$N288=Listas!$A$4,$N288=Listas!$A$5,$N288=Listas!$A$6),"N/A",IF(AND((DAYS360(C288,$C$3))&gt;=360,(DAYS360(C288,$C$3))&lt;=1800),"SI","NO"))</f>
        <v>NO</v>
      </c>
      <c r="R288" s="19">
        <f t="shared" si="49"/>
        <v>0</v>
      </c>
      <c r="S288" s="18" t="str">
        <f>+IF(OR($N288=Listas!$A$3,$N288=Listas!$A$4,$N288=Listas!$A$5,$N288=Listas!$A$6),"N/A",IF(AND((DAYS360(C288,$C$3))&gt;1800,(DAYS360(C288,$C$3))&lt;=3600),"SI","NO"))</f>
        <v>NO</v>
      </c>
      <c r="T288" s="19">
        <f t="shared" si="50"/>
        <v>0</v>
      </c>
      <c r="U288" s="18" t="str">
        <f>+IF(OR($N288=Listas!$A$3,$N288=Listas!$A$4,$N288=Listas!$A$5,$N288=Listas!$A$6),"N/A",IF((DAYS360(C288,$C$3))&gt;3600,"SI","NO"))</f>
        <v>SI</v>
      </c>
      <c r="V288" s="20">
        <f t="shared" si="51"/>
        <v>0.21132439384930549</v>
      </c>
      <c r="W288" s="21">
        <f>+IF(OR($N288=Listas!$A$3,$N288=Listas!$A$4,$N288=Listas!$A$5,$N288=Listas!$A$6),"",P288+R288+T288+V288)</f>
        <v>0.21132439384930549</v>
      </c>
      <c r="X288" s="22"/>
      <c r="Y288" s="19">
        <f t="shared" si="52"/>
        <v>0</v>
      </c>
      <c r="Z288" s="21">
        <f>+IF(OR($N288=Listas!$A$3,$N288=Listas!$A$4,$N288=Listas!$A$5,$N288=Listas!$A$6),"",Y288)</f>
        <v>0</v>
      </c>
      <c r="AA288" s="22"/>
      <c r="AB288" s="23">
        <f>+IF(OR($N288=Listas!$A$3,$N288=Listas!$A$4,$N288=Listas!$A$5,$N288=Listas!$A$6),"",IF(AND(DAYS360(C288,$C$3)&lt;=90,AA288="NO"),0,IF(AND(DAYS360(C288,$C$3)&gt;90,AA288="NO"),$AB$7,0)))</f>
        <v>0</v>
      </c>
      <c r="AC288" s="17"/>
      <c r="AD288" s="22"/>
      <c r="AE288" s="23">
        <f>+IF(OR($N288=Listas!$A$3,$N288=Listas!$A$4,$N288=Listas!$A$5,$N288=Listas!$A$6),"",IF(AND(DAYS360(C288,$C$3)&lt;=90,AD288="SI"),0,IF(AND(DAYS360(C288,$C$3)&gt;90,AD288="SI"),$AE$7,0)))</f>
        <v>0</v>
      </c>
      <c r="AF288" s="17"/>
      <c r="AG288" s="24" t="str">
        <f t="shared" si="56"/>
        <v/>
      </c>
      <c r="AH288" s="22"/>
      <c r="AI288" s="23">
        <f>+IF(OR($N288=Listas!$A$3,$N288=Listas!$A$4,$N288=Listas!$A$5,$N288=Listas!$A$6),"",IF(AND(DAYS360(C288,$C$3)&lt;=90,AH288="SI"),0,IF(AND(DAYS360(C288,$C$3)&gt;90,AH288="SI"),$AI$7,0)))</f>
        <v>0</v>
      </c>
      <c r="AJ288" s="25">
        <f>+IF(OR($N288=Listas!$A$3,$N288=Listas!$A$4,$N288=Listas!$A$5,$N288=Listas!$A$6),"",AB288+AE288+AI288)</f>
        <v>0</v>
      </c>
      <c r="AK288" s="26" t="str">
        <f t="shared" si="57"/>
        <v/>
      </c>
      <c r="AL288" s="27" t="str">
        <f t="shared" si="58"/>
        <v/>
      </c>
      <c r="AM288" s="23">
        <f>+IF(OR($N288=Listas!$A$3,$N288=Listas!$A$4,$N288=Listas!$A$5,$N288=Listas!$A$6),"",IF(AND(DAYS360(C288,$C$3)&lt;=90,AL288="SI"),0,IF(AND(DAYS360(C288,$C$3)&gt;90,AL288="SI"),$AM$7,0)))</f>
        <v>0</v>
      </c>
      <c r="AN288" s="27" t="str">
        <f t="shared" si="59"/>
        <v/>
      </c>
      <c r="AO288" s="23">
        <f>+IF(OR($N288=Listas!$A$3,$N288=Listas!$A$4,$N288=Listas!$A$5,$N288=Listas!$A$6),"",IF(AND(DAYS360(C288,$C$3)&lt;=90,AN288="SI"),0,IF(AND(DAYS360(C288,$C$3)&gt;90,AN288="SI"),$AO$7,0)))</f>
        <v>0</v>
      </c>
      <c r="AP288" s="28">
        <f>+IF(OR($N288=Listas!$A$3,$N288=Listas!$A$4,$N288=Listas!$A$5,$N288=[1]Hoja2!$A$6),"",AM288+AO288)</f>
        <v>0</v>
      </c>
      <c r="AQ288" s="22"/>
      <c r="AR288" s="23">
        <f>+IF(OR($N288=Listas!$A$3,$N288=Listas!$A$4,$N288=Listas!$A$5,$N288=Listas!$A$6),"",IF(AND(DAYS360(C288,$C$3)&lt;=90,AQ288="SI"),0,IF(AND(DAYS360(C288,$C$3)&gt;90,AQ288="SI"),$AR$7,0)))</f>
        <v>0</v>
      </c>
      <c r="AS288" s="22"/>
      <c r="AT288" s="23">
        <f>+IF(OR($N288=Listas!$A$3,$N288=Listas!$A$4,$N288=Listas!$A$5,$N288=Listas!$A$6),"",IF(AND(DAYS360(C288,$C$3)&lt;=90,AS288="SI"),0,IF(AND(DAYS360(C288,$C$3)&gt;90,AS288="SI"),$AT$7,0)))</f>
        <v>0</v>
      </c>
      <c r="AU288" s="21">
        <f>+IF(OR($N288=Listas!$A$3,$N288=Listas!$A$4,$N288=Listas!$A$5,$N288=Listas!$A$6),"",AR288+AT288)</f>
        <v>0</v>
      </c>
      <c r="AV288" s="29">
        <f>+IF(OR($N288=Listas!$A$3,$N288=Listas!$A$4,$N288=Listas!$A$5,$N288=Listas!$A$6),"",W288+Z288+AJ288+AP288+AU288)</f>
        <v>0.21132439384930549</v>
      </c>
      <c r="AW288" s="30">
        <f>+IF(OR($N288=Listas!$A$3,$N288=Listas!$A$4,$N288=Listas!$A$5,$N288=Listas!$A$6),"",K288*(1-AV288))</f>
        <v>0</v>
      </c>
      <c r="AX288" s="30">
        <f>+IF(OR($N288=Listas!$A$3,$N288=Listas!$A$4,$N288=Listas!$A$5,$N288=Listas!$A$6),"",L288*(1-AV288))</f>
        <v>0</v>
      </c>
      <c r="AY288" s="31"/>
      <c r="AZ288" s="32"/>
      <c r="BA288" s="30">
        <f>+IF(OR($N288=Listas!$A$3,$N288=Listas!$A$4,$N288=Listas!$A$5,$N288=Listas!$A$6),"",IF(AV288=0,AW288,(-PV(AY288,AZ288,,AW288,0))))</f>
        <v>0</v>
      </c>
      <c r="BB288" s="30">
        <f>+IF(OR($N288=Listas!$A$3,$N288=Listas!$A$4,$N288=Listas!$A$5,$N288=Listas!$A$6),"",IF(AV288=0,AX288,(-PV(AY288,AZ288,,AX288,0))))</f>
        <v>0</v>
      </c>
      <c r="BC288" s="33">
        <f>++IF(OR($N288=Listas!$A$3,$N288=Listas!$A$4,$N288=Listas!$A$5,$N288=Listas!$A$6),"",K288-BA288)</f>
        <v>0</v>
      </c>
      <c r="BD288" s="33">
        <f>++IF(OR($N288=Listas!$A$3,$N288=Listas!$A$4,$N288=Listas!$A$5,$N288=Listas!$A$6),"",L288-BB288)</f>
        <v>0</v>
      </c>
    </row>
    <row r="289" spans="1:56" x14ac:dyDescent="0.25">
      <c r="A289" s="13"/>
      <c r="B289" s="14"/>
      <c r="C289" s="15"/>
      <c r="D289" s="16"/>
      <c r="E289" s="16"/>
      <c r="F289" s="17"/>
      <c r="G289" s="17"/>
      <c r="H289" s="65">
        <f t="shared" si="53"/>
        <v>0</v>
      </c>
      <c r="I289" s="17"/>
      <c r="J289" s="17"/>
      <c r="K289" s="42">
        <f t="shared" si="54"/>
        <v>0</v>
      </c>
      <c r="L289" s="42">
        <f t="shared" si="54"/>
        <v>0</v>
      </c>
      <c r="M289" s="42">
        <f t="shared" si="55"/>
        <v>0</v>
      </c>
      <c r="N289" s="13"/>
      <c r="O289" s="18" t="str">
        <f>+IF(OR($N289=Listas!$A$3,$N289=Listas!$A$4,$N289=Listas!$A$5,$N289=Listas!$A$6),"N/A",IF(AND((DAYS360(C289,$C$3))&gt;90,(DAYS360(C289,$C$3))&lt;360),"SI","NO"))</f>
        <v>NO</v>
      </c>
      <c r="P289" s="19">
        <f t="shared" si="48"/>
        <v>0</v>
      </c>
      <c r="Q289" s="18" t="str">
        <f>+IF(OR($N289=Listas!$A$3,$N289=Listas!$A$4,$N289=Listas!$A$5,$N289=Listas!$A$6),"N/A",IF(AND((DAYS360(C289,$C$3))&gt;=360,(DAYS360(C289,$C$3))&lt;=1800),"SI","NO"))</f>
        <v>NO</v>
      </c>
      <c r="R289" s="19">
        <f t="shared" si="49"/>
        <v>0</v>
      </c>
      <c r="S289" s="18" t="str">
        <f>+IF(OR($N289=Listas!$A$3,$N289=Listas!$A$4,$N289=Listas!$A$5,$N289=Listas!$A$6),"N/A",IF(AND((DAYS360(C289,$C$3))&gt;1800,(DAYS360(C289,$C$3))&lt;=3600),"SI","NO"))</f>
        <v>NO</v>
      </c>
      <c r="T289" s="19">
        <f t="shared" si="50"/>
        <v>0</v>
      </c>
      <c r="U289" s="18" t="str">
        <f>+IF(OR($N289=Listas!$A$3,$N289=Listas!$A$4,$N289=Listas!$A$5,$N289=Listas!$A$6),"N/A",IF((DAYS360(C289,$C$3))&gt;3600,"SI","NO"))</f>
        <v>SI</v>
      </c>
      <c r="V289" s="20">
        <f t="shared" si="51"/>
        <v>0.21132439384930549</v>
      </c>
      <c r="W289" s="21">
        <f>+IF(OR($N289=Listas!$A$3,$N289=Listas!$A$4,$N289=Listas!$A$5,$N289=Listas!$A$6),"",P289+R289+T289+V289)</f>
        <v>0.21132439384930549</v>
      </c>
      <c r="X289" s="22"/>
      <c r="Y289" s="19">
        <f t="shared" si="52"/>
        <v>0</v>
      </c>
      <c r="Z289" s="21">
        <f>+IF(OR($N289=Listas!$A$3,$N289=Listas!$A$4,$N289=Listas!$A$5,$N289=Listas!$A$6),"",Y289)</f>
        <v>0</v>
      </c>
      <c r="AA289" s="22"/>
      <c r="AB289" s="23">
        <f>+IF(OR($N289=Listas!$A$3,$N289=Listas!$A$4,$N289=Listas!$A$5,$N289=Listas!$A$6),"",IF(AND(DAYS360(C289,$C$3)&lt;=90,AA289="NO"),0,IF(AND(DAYS360(C289,$C$3)&gt;90,AA289="NO"),$AB$7,0)))</f>
        <v>0</v>
      </c>
      <c r="AC289" s="17"/>
      <c r="AD289" s="22"/>
      <c r="AE289" s="23">
        <f>+IF(OR($N289=Listas!$A$3,$N289=Listas!$A$4,$N289=Listas!$A$5,$N289=Listas!$A$6),"",IF(AND(DAYS360(C289,$C$3)&lt;=90,AD289="SI"),0,IF(AND(DAYS360(C289,$C$3)&gt;90,AD289="SI"),$AE$7,0)))</f>
        <v>0</v>
      </c>
      <c r="AF289" s="17"/>
      <c r="AG289" s="24" t="str">
        <f t="shared" si="56"/>
        <v/>
      </c>
      <c r="AH289" s="22"/>
      <c r="AI289" s="23">
        <f>+IF(OR($N289=Listas!$A$3,$N289=Listas!$A$4,$N289=Listas!$A$5,$N289=Listas!$A$6),"",IF(AND(DAYS360(C289,$C$3)&lt;=90,AH289="SI"),0,IF(AND(DAYS360(C289,$C$3)&gt;90,AH289="SI"),$AI$7,0)))</f>
        <v>0</v>
      </c>
      <c r="AJ289" s="25">
        <f>+IF(OR($N289=Listas!$A$3,$N289=Listas!$A$4,$N289=Listas!$A$5,$N289=Listas!$A$6),"",AB289+AE289+AI289)</f>
        <v>0</v>
      </c>
      <c r="AK289" s="26" t="str">
        <f t="shared" si="57"/>
        <v/>
      </c>
      <c r="AL289" s="27" t="str">
        <f t="shared" si="58"/>
        <v/>
      </c>
      <c r="AM289" s="23">
        <f>+IF(OR($N289=Listas!$A$3,$N289=Listas!$A$4,$N289=Listas!$A$5,$N289=Listas!$A$6),"",IF(AND(DAYS360(C289,$C$3)&lt;=90,AL289="SI"),0,IF(AND(DAYS360(C289,$C$3)&gt;90,AL289="SI"),$AM$7,0)))</f>
        <v>0</v>
      </c>
      <c r="AN289" s="27" t="str">
        <f t="shared" si="59"/>
        <v/>
      </c>
      <c r="AO289" s="23">
        <f>+IF(OR($N289=Listas!$A$3,$N289=Listas!$A$4,$N289=Listas!$A$5,$N289=Listas!$A$6),"",IF(AND(DAYS360(C289,$C$3)&lt;=90,AN289="SI"),0,IF(AND(DAYS360(C289,$C$3)&gt;90,AN289="SI"),$AO$7,0)))</f>
        <v>0</v>
      </c>
      <c r="AP289" s="28">
        <f>+IF(OR($N289=Listas!$A$3,$N289=Listas!$A$4,$N289=Listas!$A$5,$N289=[1]Hoja2!$A$6),"",AM289+AO289)</f>
        <v>0</v>
      </c>
      <c r="AQ289" s="22"/>
      <c r="AR289" s="23">
        <f>+IF(OR($N289=Listas!$A$3,$N289=Listas!$A$4,$N289=Listas!$A$5,$N289=Listas!$A$6),"",IF(AND(DAYS360(C289,$C$3)&lt;=90,AQ289="SI"),0,IF(AND(DAYS360(C289,$C$3)&gt;90,AQ289="SI"),$AR$7,0)))</f>
        <v>0</v>
      </c>
      <c r="AS289" s="22"/>
      <c r="AT289" s="23">
        <f>+IF(OR($N289=Listas!$A$3,$N289=Listas!$A$4,$N289=Listas!$A$5,$N289=Listas!$A$6),"",IF(AND(DAYS360(C289,$C$3)&lt;=90,AS289="SI"),0,IF(AND(DAYS360(C289,$C$3)&gt;90,AS289="SI"),$AT$7,0)))</f>
        <v>0</v>
      </c>
      <c r="AU289" s="21">
        <f>+IF(OR($N289=Listas!$A$3,$N289=Listas!$A$4,$N289=Listas!$A$5,$N289=Listas!$A$6),"",AR289+AT289)</f>
        <v>0</v>
      </c>
      <c r="AV289" s="29">
        <f>+IF(OR($N289=Listas!$A$3,$N289=Listas!$A$4,$N289=Listas!$A$5,$N289=Listas!$A$6),"",W289+Z289+AJ289+AP289+AU289)</f>
        <v>0.21132439384930549</v>
      </c>
      <c r="AW289" s="30">
        <f>+IF(OR($N289=Listas!$A$3,$N289=Listas!$A$4,$N289=Listas!$A$5,$N289=Listas!$A$6),"",K289*(1-AV289))</f>
        <v>0</v>
      </c>
      <c r="AX289" s="30">
        <f>+IF(OR($N289=Listas!$A$3,$N289=Listas!$A$4,$N289=Listas!$A$5,$N289=Listas!$A$6),"",L289*(1-AV289))</f>
        <v>0</v>
      </c>
      <c r="AY289" s="31"/>
      <c r="AZ289" s="32"/>
      <c r="BA289" s="30">
        <f>+IF(OR($N289=Listas!$A$3,$N289=Listas!$A$4,$N289=Listas!$A$5,$N289=Listas!$A$6),"",IF(AV289=0,AW289,(-PV(AY289,AZ289,,AW289,0))))</f>
        <v>0</v>
      </c>
      <c r="BB289" s="30">
        <f>+IF(OR($N289=Listas!$A$3,$N289=Listas!$A$4,$N289=Listas!$A$5,$N289=Listas!$A$6),"",IF(AV289=0,AX289,(-PV(AY289,AZ289,,AX289,0))))</f>
        <v>0</v>
      </c>
      <c r="BC289" s="33">
        <f>++IF(OR($N289=Listas!$A$3,$N289=Listas!$A$4,$N289=Listas!$A$5,$N289=Listas!$A$6),"",K289-BA289)</f>
        <v>0</v>
      </c>
      <c r="BD289" s="33">
        <f>++IF(OR($N289=Listas!$A$3,$N289=Listas!$A$4,$N289=Listas!$A$5,$N289=Listas!$A$6),"",L289-BB289)</f>
        <v>0</v>
      </c>
    </row>
    <row r="290" spans="1:56" x14ac:dyDescent="0.25">
      <c r="A290" s="13"/>
      <c r="B290" s="14"/>
      <c r="C290" s="15"/>
      <c r="D290" s="16"/>
      <c r="E290" s="16"/>
      <c r="F290" s="17"/>
      <c r="G290" s="17"/>
      <c r="H290" s="65">
        <f t="shared" si="53"/>
        <v>0</v>
      </c>
      <c r="I290" s="17"/>
      <c r="J290" s="17"/>
      <c r="K290" s="42">
        <f t="shared" si="54"/>
        <v>0</v>
      </c>
      <c r="L290" s="42">
        <f t="shared" si="54"/>
        <v>0</v>
      </c>
      <c r="M290" s="42">
        <f t="shared" si="55"/>
        <v>0</v>
      </c>
      <c r="N290" s="13"/>
      <c r="O290" s="18" t="str">
        <f>+IF(OR($N290=Listas!$A$3,$N290=Listas!$A$4,$N290=Listas!$A$5,$N290=Listas!$A$6),"N/A",IF(AND((DAYS360(C290,$C$3))&gt;90,(DAYS360(C290,$C$3))&lt;360),"SI","NO"))</f>
        <v>NO</v>
      </c>
      <c r="P290" s="19">
        <f t="shared" si="48"/>
        <v>0</v>
      </c>
      <c r="Q290" s="18" t="str">
        <f>+IF(OR($N290=Listas!$A$3,$N290=Listas!$A$4,$N290=Listas!$A$5,$N290=Listas!$A$6),"N/A",IF(AND((DAYS360(C290,$C$3))&gt;=360,(DAYS360(C290,$C$3))&lt;=1800),"SI","NO"))</f>
        <v>NO</v>
      </c>
      <c r="R290" s="19">
        <f t="shared" si="49"/>
        <v>0</v>
      </c>
      <c r="S290" s="18" t="str">
        <f>+IF(OR($N290=Listas!$A$3,$N290=Listas!$A$4,$N290=Listas!$A$5,$N290=Listas!$A$6),"N/A",IF(AND((DAYS360(C290,$C$3))&gt;1800,(DAYS360(C290,$C$3))&lt;=3600),"SI","NO"))</f>
        <v>NO</v>
      </c>
      <c r="T290" s="19">
        <f t="shared" si="50"/>
        <v>0</v>
      </c>
      <c r="U290" s="18" t="str">
        <f>+IF(OR($N290=Listas!$A$3,$N290=Listas!$A$4,$N290=Listas!$A$5,$N290=Listas!$A$6),"N/A",IF((DAYS360(C290,$C$3))&gt;3600,"SI","NO"))</f>
        <v>SI</v>
      </c>
      <c r="V290" s="20">
        <f t="shared" si="51"/>
        <v>0.21132439384930549</v>
      </c>
      <c r="W290" s="21">
        <f>+IF(OR($N290=Listas!$A$3,$N290=Listas!$A$4,$N290=Listas!$A$5,$N290=Listas!$A$6),"",P290+R290+T290+V290)</f>
        <v>0.21132439384930549</v>
      </c>
      <c r="X290" s="22"/>
      <c r="Y290" s="19">
        <f t="shared" si="52"/>
        <v>0</v>
      </c>
      <c r="Z290" s="21">
        <f>+IF(OR($N290=Listas!$A$3,$N290=Listas!$A$4,$N290=Listas!$A$5,$N290=Listas!$A$6),"",Y290)</f>
        <v>0</v>
      </c>
      <c r="AA290" s="22"/>
      <c r="AB290" s="23">
        <f>+IF(OR($N290=Listas!$A$3,$N290=Listas!$A$4,$N290=Listas!$A$5,$N290=Listas!$A$6),"",IF(AND(DAYS360(C290,$C$3)&lt;=90,AA290="NO"),0,IF(AND(DAYS360(C290,$C$3)&gt;90,AA290="NO"),$AB$7,0)))</f>
        <v>0</v>
      </c>
      <c r="AC290" s="17"/>
      <c r="AD290" s="22"/>
      <c r="AE290" s="23">
        <f>+IF(OR($N290=Listas!$A$3,$N290=Listas!$A$4,$N290=Listas!$A$5,$N290=Listas!$A$6),"",IF(AND(DAYS360(C290,$C$3)&lt;=90,AD290="SI"),0,IF(AND(DAYS360(C290,$C$3)&gt;90,AD290="SI"),$AE$7,0)))</f>
        <v>0</v>
      </c>
      <c r="AF290" s="17"/>
      <c r="AG290" s="24" t="str">
        <f t="shared" si="56"/>
        <v/>
      </c>
      <c r="AH290" s="22"/>
      <c r="AI290" s="23">
        <f>+IF(OR($N290=Listas!$A$3,$N290=Listas!$A$4,$N290=Listas!$A$5,$N290=Listas!$A$6),"",IF(AND(DAYS360(C290,$C$3)&lt;=90,AH290="SI"),0,IF(AND(DAYS360(C290,$C$3)&gt;90,AH290="SI"),$AI$7,0)))</f>
        <v>0</v>
      </c>
      <c r="AJ290" s="25">
        <f>+IF(OR($N290=Listas!$A$3,$N290=Listas!$A$4,$N290=Listas!$A$5,$N290=Listas!$A$6),"",AB290+AE290+AI290)</f>
        <v>0</v>
      </c>
      <c r="AK290" s="26" t="str">
        <f t="shared" si="57"/>
        <v/>
      </c>
      <c r="AL290" s="27" t="str">
        <f t="shared" si="58"/>
        <v/>
      </c>
      <c r="AM290" s="23">
        <f>+IF(OR($N290=Listas!$A$3,$N290=Listas!$A$4,$N290=Listas!$A$5,$N290=Listas!$A$6),"",IF(AND(DAYS360(C290,$C$3)&lt;=90,AL290="SI"),0,IF(AND(DAYS360(C290,$C$3)&gt;90,AL290="SI"),$AM$7,0)))</f>
        <v>0</v>
      </c>
      <c r="AN290" s="27" t="str">
        <f t="shared" si="59"/>
        <v/>
      </c>
      <c r="AO290" s="23">
        <f>+IF(OR($N290=Listas!$A$3,$N290=Listas!$A$4,$N290=Listas!$A$5,$N290=Listas!$A$6),"",IF(AND(DAYS360(C290,$C$3)&lt;=90,AN290="SI"),0,IF(AND(DAYS360(C290,$C$3)&gt;90,AN290="SI"),$AO$7,0)))</f>
        <v>0</v>
      </c>
      <c r="AP290" s="28">
        <f>+IF(OR($N290=Listas!$A$3,$N290=Listas!$A$4,$N290=Listas!$A$5,$N290=[1]Hoja2!$A$6),"",AM290+AO290)</f>
        <v>0</v>
      </c>
      <c r="AQ290" s="22"/>
      <c r="AR290" s="23">
        <f>+IF(OR($N290=Listas!$A$3,$N290=Listas!$A$4,$N290=Listas!$A$5,$N290=Listas!$A$6),"",IF(AND(DAYS360(C290,$C$3)&lt;=90,AQ290="SI"),0,IF(AND(DAYS360(C290,$C$3)&gt;90,AQ290="SI"),$AR$7,0)))</f>
        <v>0</v>
      </c>
      <c r="AS290" s="22"/>
      <c r="AT290" s="23">
        <f>+IF(OR($N290=Listas!$A$3,$N290=Listas!$A$4,$N290=Listas!$A$5,$N290=Listas!$A$6),"",IF(AND(DAYS360(C290,$C$3)&lt;=90,AS290="SI"),0,IF(AND(DAYS360(C290,$C$3)&gt;90,AS290="SI"),$AT$7,0)))</f>
        <v>0</v>
      </c>
      <c r="AU290" s="21">
        <f>+IF(OR($N290=Listas!$A$3,$N290=Listas!$A$4,$N290=Listas!$A$5,$N290=Listas!$A$6),"",AR290+AT290)</f>
        <v>0</v>
      </c>
      <c r="AV290" s="29">
        <f>+IF(OR($N290=Listas!$A$3,$N290=Listas!$A$4,$N290=Listas!$A$5,$N290=Listas!$A$6),"",W290+Z290+AJ290+AP290+AU290)</f>
        <v>0.21132439384930549</v>
      </c>
      <c r="AW290" s="30">
        <f>+IF(OR($N290=Listas!$A$3,$N290=Listas!$A$4,$N290=Listas!$A$5,$N290=Listas!$A$6),"",K290*(1-AV290))</f>
        <v>0</v>
      </c>
      <c r="AX290" s="30">
        <f>+IF(OR($N290=Listas!$A$3,$N290=Listas!$A$4,$N290=Listas!$A$5,$N290=Listas!$A$6),"",L290*(1-AV290))</f>
        <v>0</v>
      </c>
      <c r="AY290" s="31"/>
      <c r="AZ290" s="32"/>
      <c r="BA290" s="30">
        <f>+IF(OR($N290=Listas!$A$3,$N290=Listas!$A$4,$N290=Listas!$A$5,$N290=Listas!$A$6),"",IF(AV290=0,AW290,(-PV(AY290,AZ290,,AW290,0))))</f>
        <v>0</v>
      </c>
      <c r="BB290" s="30">
        <f>+IF(OR($N290=Listas!$A$3,$N290=Listas!$A$4,$N290=Listas!$A$5,$N290=Listas!$A$6),"",IF(AV290=0,AX290,(-PV(AY290,AZ290,,AX290,0))))</f>
        <v>0</v>
      </c>
      <c r="BC290" s="33">
        <f>++IF(OR($N290=Listas!$A$3,$N290=Listas!$A$4,$N290=Listas!$A$5,$N290=Listas!$A$6),"",K290-BA290)</f>
        <v>0</v>
      </c>
      <c r="BD290" s="33">
        <f>++IF(OR($N290=Listas!$A$3,$N290=Listas!$A$4,$N290=Listas!$A$5,$N290=Listas!$A$6),"",L290-BB290)</f>
        <v>0</v>
      </c>
    </row>
    <row r="291" spans="1:56" x14ac:dyDescent="0.25">
      <c r="A291" s="13"/>
      <c r="B291" s="14"/>
      <c r="C291" s="15"/>
      <c r="D291" s="16"/>
      <c r="E291" s="16"/>
      <c r="F291" s="17"/>
      <c r="G291" s="17"/>
      <c r="H291" s="65">
        <f t="shared" si="53"/>
        <v>0</v>
      </c>
      <c r="I291" s="17"/>
      <c r="J291" s="17"/>
      <c r="K291" s="42">
        <f t="shared" si="54"/>
        <v>0</v>
      </c>
      <c r="L291" s="42">
        <f t="shared" si="54"/>
        <v>0</v>
      </c>
      <c r="M291" s="42">
        <f t="shared" si="55"/>
        <v>0</v>
      </c>
      <c r="N291" s="13"/>
      <c r="O291" s="18" t="str">
        <f>+IF(OR($N291=Listas!$A$3,$N291=Listas!$A$4,$N291=Listas!$A$5,$N291=Listas!$A$6),"N/A",IF(AND((DAYS360(C291,$C$3))&gt;90,(DAYS360(C291,$C$3))&lt;360),"SI","NO"))</f>
        <v>NO</v>
      </c>
      <c r="P291" s="19">
        <f t="shared" si="48"/>
        <v>0</v>
      </c>
      <c r="Q291" s="18" t="str">
        <f>+IF(OR($N291=Listas!$A$3,$N291=Listas!$A$4,$N291=Listas!$A$5,$N291=Listas!$A$6),"N/A",IF(AND((DAYS360(C291,$C$3))&gt;=360,(DAYS360(C291,$C$3))&lt;=1800),"SI","NO"))</f>
        <v>NO</v>
      </c>
      <c r="R291" s="19">
        <f t="shared" si="49"/>
        <v>0</v>
      </c>
      <c r="S291" s="18" t="str">
        <f>+IF(OR($N291=Listas!$A$3,$N291=Listas!$A$4,$N291=Listas!$A$5,$N291=Listas!$A$6),"N/A",IF(AND((DAYS360(C291,$C$3))&gt;1800,(DAYS360(C291,$C$3))&lt;=3600),"SI","NO"))</f>
        <v>NO</v>
      </c>
      <c r="T291" s="19">
        <f t="shared" si="50"/>
        <v>0</v>
      </c>
      <c r="U291" s="18" t="str">
        <f>+IF(OR($N291=Listas!$A$3,$N291=Listas!$A$4,$N291=Listas!$A$5,$N291=Listas!$A$6),"N/A",IF((DAYS360(C291,$C$3))&gt;3600,"SI","NO"))</f>
        <v>SI</v>
      </c>
      <c r="V291" s="20">
        <f t="shared" si="51"/>
        <v>0.21132439384930549</v>
      </c>
      <c r="W291" s="21">
        <f>+IF(OR($N291=Listas!$A$3,$N291=Listas!$A$4,$N291=Listas!$A$5,$N291=Listas!$A$6),"",P291+R291+T291+V291)</f>
        <v>0.21132439384930549</v>
      </c>
      <c r="X291" s="22"/>
      <c r="Y291" s="19">
        <f t="shared" si="52"/>
        <v>0</v>
      </c>
      <c r="Z291" s="21">
        <f>+IF(OR($N291=Listas!$A$3,$N291=Listas!$A$4,$N291=Listas!$A$5,$N291=Listas!$A$6),"",Y291)</f>
        <v>0</v>
      </c>
      <c r="AA291" s="22"/>
      <c r="AB291" s="23">
        <f>+IF(OR($N291=Listas!$A$3,$N291=Listas!$A$4,$N291=Listas!$A$5,$N291=Listas!$A$6),"",IF(AND(DAYS360(C291,$C$3)&lt;=90,AA291="NO"),0,IF(AND(DAYS360(C291,$C$3)&gt;90,AA291="NO"),$AB$7,0)))</f>
        <v>0</v>
      </c>
      <c r="AC291" s="17"/>
      <c r="AD291" s="22"/>
      <c r="AE291" s="23">
        <f>+IF(OR($N291=Listas!$A$3,$N291=Listas!$A$4,$N291=Listas!$A$5,$N291=Listas!$A$6),"",IF(AND(DAYS360(C291,$C$3)&lt;=90,AD291="SI"),0,IF(AND(DAYS360(C291,$C$3)&gt;90,AD291="SI"),$AE$7,0)))</f>
        <v>0</v>
      </c>
      <c r="AF291" s="17"/>
      <c r="AG291" s="24" t="str">
        <f t="shared" si="56"/>
        <v/>
      </c>
      <c r="AH291" s="22"/>
      <c r="AI291" s="23">
        <f>+IF(OR($N291=Listas!$A$3,$N291=Listas!$A$4,$N291=Listas!$A$5,$N291=Listas!$A$6),"",IF(AND(DAYS360(C291,$C$3)&lt;=90,AH291="SI"),0,IF(AND(DAYS360(C291,$C$3)&gt;90,AH291="SI"),$AI$7,0)))</f>
        <v>0</v>
      </c>
      <c r="AJ291" s="25">
        <f>+IF(OR($N291=Listas!$A$3,$N291=Listas!$A$4,$N291=Listas!$A$5,$N291=Listas!$A$6),"",AB291+AE291+AI291)</f>
        <v>0</v>
      </c>
      <c r="AK291" s="26" t="str">
        <f t="shared" si="57"/>
        <v/>
      </c>
      <c r="AL291" s="27" t="str">
        <f t="shared" si="58"/>
        <v/>
      </c>
      <c r="AM291" s="23">
        <f>+IF(OR($N291=Listas!$A$3,$N291=Listas!$A$4,$N291=Listas!$A$5,$N291=Listas!$A$6),"",IF(AND(DAYS360(C291,$C$3)&lt;=90,AL291="SI"),0,IF(AND(DAYS360(C291,$C$3)&gt;90,AL291="SI"),$AM$7,0)))</f>
        <v>0</v>
      </c>
      <c r="AN291" s="27" t="str">
        <f t="shared" si="59"/>
        <v/>
      </c>
      <c r="AO291" s="23">
        <f>+IF(OR($N291=Listas!$A$3,$N291=Listas!$A$4,$N291=Listas!$A$5,$N291=Listas!$A$6),"",IF(AND(DAYS360(C291,$C$3)&lt;=90,AN291="SI"),0,IF(AND(DAYS360(C291,$C$3)&gt;90,AN291="SI"),$AO$7,0)))</f>
        <v>0</v>
      </c>
      <c r="AP291" s="28">
        <f>+IF(OR($N291=Listas!$A$3,$N291=Listas!$A$4,$N291=Listas!$A$5,$N291=[1]Hoja2!$A$6),"",AM291+AO291)</f>
        <v>0</v>
      </c>
      <c r="AQ291" s="22"/>
      <c r="AR291" s="23">
        <f>+IF(OR($N291=Listas!$A$3,$N291=Listas!$A$4,$N291=Listas!$A$5,$N291=Listas!$A$6),"",IF(AND(DAYS360(C291,$C$3)&lt;=90,AQ291="SI"),0,IF(AND(DAYS360(C291,$C$3)&gt;90,AQ291="SI"),$AR$7,0)))</f>
        <v>0</v>
      </c>
      <c r="AS291" s="22"/>
      <c r="AT291" s="23">
        <f>+IF(OR($N291=Listas!$A$3,$N291=Listas!$A$4,$N291=Listas!$A$5,$N291=Listas!$A$6),"",IF(AND(DAYS360(C291,$C$3)&lt;=90,AS291="SI"),0,IF(AND(DAYS360(C291,$C$3)&gt;90,AS291="SI"),$AT$7,0)))</f>
        <v>0</v>
      </c>
      <c r="AU291" s="21">
        <f>+IF(OR($N291=Listas!$A$3,$N291=Listas!$A$4,$N291=Listas!$A$5,$N291=Listas!$A$6),"",AR291+AT291)</f>
        <v>0</v>
      </c>
      <c r="AV291" s="29">
        <f>+IF(OR($N291=Listas!$A$3,$N291=Listas!$A$4,$N291=Listas!$A$5,$N291=Listas!$A$6),"",W291+Z291+AJ291+AP291+AU291)</f>
        <v>0.21132439384930549</v>
      </c>
      <c r="AW291" s="30">
        <f>+IF(OR($N291=Listas!$A$3,$N291=Listas!$A$4,$N291=Listas!$A$5,$N291=Listas!$A$6),"",K291*(1-AV291))</f>
        <v>0</v>
      </c>
      <c r="AX291" s="30">
        <f>+IF(OR($N291=Listas!$A$3,$N291=Listas!$A$4,$N291=Listas!$A$5,$N291=Listas!$A$6),"",L291*(1-AV291))</f>
        <v>0</v>
      </c>
      <c r="AY291" s="31"/>
      <c r="AZ291" s="32"/>
      <c r="BA291" s="30">
        <f>+IF(OR($N291=Listas!$A$3,$N291=Listas!$A$4,$N291=Listas!$A$5,$N291=Listas!$A$6),"",IF(AV291=0,AW291,(-PV(AY291,AZ291,,AW291,0))))</f>
        <v>0</v>
      </c>
      <c r="BB291" s="30">
        <f>+IF(OR($N291=Listas!$A$3,$N291=Listas!$A$4,$N291=Listas!$A$5,$N291=Listas!$A$6),"",IF(AV291=0,AX291,(-PV(AY291,AZ291,,AX291,0))))</f>
        <v>0</v>
      </c>
      <c r="BC291" s="33">
        <f>++IF(OR($N291=Listas!$A$3,$N291=Listas!$A$4,$N291=Listas!$A$5,$N291=Listas!$A$6),"",K291-BA291)</f>
        <v>0</v>
      </c>
      <c r="BD291" s="33">
        <f>++IF(OR($N291=Listas!$A$3,$N291=Listas!$A$4,$N291=Listas!$A$5,$N291=Listas!$A$6),"",L291-BB291)</f>
        <v>0</v>
      </c>
    </row>
    <row r="292" spans="1:56" x14ac:dyDescent="0.25">
      <c r="A292" s="13"/>
      <c r="B292" s="14"/>
      <c r="C292" s="15"/>
      <c r="D292" s="16"/>
      <c r="E292" s="16"/>
      <c r="F292" s="17"/>
      <c r="G292" s="17"/>
      <c r="H292" s="65">
        <f t="shared" si="53"/>
        <v>0</v>
      </c>
      <c r="I292" s="17"/>
      <c r="J292" s="17"/>
      <c r="K292" s="42">
        <f t="shared" si="54"/>
        <v>0</v>
      </c>
      <c r="L292" s="42">
        <f t="shared" si="54"/>
        <v>0</v>
      </c>
      <c r="M292" s="42">
        <f t="shared" si="55"/>
        <v>0</v>
      </c>
      <c r="N292" s="13"/>
      <c r="O292" s="18" t="str">
        <f>+IF(OR($N292=Listas!$A$3,$N292=Listas!$A$4,$N292=Listas!$A$5,$N292=Listas!$A$6),"N/A",IF(AND((DAYS360(C292,$C$3))&gt;90,(DAYS360(C292,$C$3))&lt;360),"SI","NO"))</f>
        <v>NO</v>
      </c>
      <c r="P292" s="19">
        <f t="shared" si="48"/>
        <v>0</v>
      </c>
      <c r="Q292" s="18" t="str">
        <f>+IF(OR($N292=Listas!$A$3,$N292=Listas!$A$4,$N292=Listas!$A$5,$N292=Listas!$A$6),"N/A",IF(AND((DAYS360(C292,$C$3))&gt;=360,(DAYS360(C292,$C$3))&lt;=1800),"SI","NO"))</f>
        <v>NO</v>
      </c>
      <c r="R292" s="19">
        <f t="shared" si="49"/>
        <v>0</v>
      </c>
      <c r="S292" s="18" t="str">
        <f>+IF(OR($N292=Listas!$A$3,$N292=Listas!$A$4,$N292=Listas!$A$5,$N292=Listas!$A$6),"N/A",IF(AND((DAYS360(C292,$C$3))&gt;1800,(DAYS360(C292,$C$3))&lt;=3600),"SI","NO"))</f>
        <v>NO</v>
      </c>
      <c r="T292" s="19">
        <f t="shared" si="50"/>
        <v>0</v>
      </c>
      <c r="U292" s="18" t="str">
        <f>+IF(OR($N292=Listas!$A$3,$N292=Listas!$A$4,$N292=Listas!$A$5,$N292=Listas!$A$6),"N/A",IF((DAYS360(C292,$C$3))&gt;3600,"SI","NO"))</f>
        <v>SI</v>
      </c>
      <c r="V292" s="20">
        <f t="shared" si="51"/>
        <v>0.21132439384930549</v>
      </c>
      <c r="W292" s="21">
        <f>+IF(OR($N292=Listas!$A$3,$N292=Listas!$A$4,$N292=Listas!$A$5,$N292=Listas!$A$6),"",P292+R292+T292+V292)</f>
        <v>0.21132439384930549</v>
      </c>
      <c r="X292" s="22"/>
      <c r="Y292" s="19">
        <f t="shared" si="52"/>
        <v>0</v>
      </c>
      <c r="Z292" s="21">
        <f>+IF(OR($N292=Listas!$A$3,$N292=Listas!$A$4,$N292=Listas!$A$5,$N292=Listas!$A$6),"",Y292)</f>
        <v>0</v>
      </c>
      <c r="AA292" s="22"/>
      <c r="AB292" s="23">
        <f>+IF(OR($N292=Listas!$A$3,$N292=Listas!$A$4,$N292=Listas!$A$5,$N292=Listas!$A$6),"",IF(AND(DAYS360(C292,$C$3)&lt;=90,AA292="NO"),0,IF(AND(DAYS360(C292,$C$3)&gt;90,AA292="NO"),$AB$7,0)))</f>
        <v>0</v>
      </c>
      <c r="AC292" s="17"/>
      <c r="AD292" s="22"/>
      <c r="AE292" s="23">
        <f>+IF(OR($N292=Listas!$A$3,$N292=Listas!$A$4,$N292=Listas!$A$5,$N292=Listas!$A$6),"",IF(AND(DAYS360(C292,$C$3)&lt;=90,AD292="SI"),0,IF(AND(DAYS360(C292,$C$3)&gt;90,AD292="SI"),$AE$7,0)))</f>
        <v>0</v>
      </c>
      <c r="AF292" s="17"/>
      <c r="AG292" s="24" t="str">
        <f t="shared" si="56"/>
        <v/>
      </c>
      <c r="AH292" s="22"/>
      <c r="AI292" s="23">
        <f>+IF(OR($N292=Listas!$A$3,$N292=Listas!$A$4,$N292=Listas!$A$5,$N292=Listas!$A$6),"",IF(AND(DAYS360(C292,$C$3)&lt;=90,AH292="SI"),0,IF(AND(DAYS360(C292,$C$3)&gt;90,AH292="SI"),$AI$7,0)))</f>
        <v>0</v>
      </c>
      <c r="AJ292" s="25">
        <f>+IF(OR($N292=Listas!$A$3,$N292=Listas!$A$4,$N292=Listas!$A$5,$N292=Listas!$A$6),"",AB292+AE292+AI292)</f>
        <v>0</v>
      </c>
      <c r="AK292" s="26" t="str">
        <f t="shared" si="57"/>
        <v/>
      </c>
      <c r="AL292" s="27" t="str">
        <f t="shared" si="58"/>
        <v/>
      </c>
      <c r="AM292" s="23">
        <f>+IF(OR($N292=Listas!$A$3,$N292=Listas!$A$4,$N292=Listas!$A$5,$N292=Listas!$A$6),"",IF(AND(DAYS360(C292,$C$3)&lt;=90,AL292="SI"),0,IF(AND(DAYS360(C292,$C$3)&gt;90,AL292="SI"),$AM$7,0)))</f>
        <v>0</v>
      </c>
      <c r="AN292" s="27" t="str">
        <f t="shared" si="59"/>
        <v/>
      </c>
      <c r="AO292" s="23">
        <f>+IF(OR($N292=Listas!$A$3,$N292=Listas!$A$4,$N292=Listas!$A$5,$N292=Listas!$A$6),"",IF(AND(DAYS360(C292,$C$3)&lt;=90,AN292="SI"),0,IF(AND(DAYS360(C292,$C$3)&gt;90,AN292="SI"),$AO$7,0)))</f>
        <v>0</v>
      </c>
      <c r="AP292" s="28">
        <f>+IF(OR($N292=Listas!$A$3,$N292=Listas!$A$4,$N292=Listas!$A$5,$N292=[1]Hoja2!$A$6),"",AM292+AO292)</f>
        <v>0</v>
      </c>
      <c r="AQ292" s="22"/>
      <c r="AR292" s="23">
        <f>+IF(OR($N292=Listas!$A$3,$N292=Listas!$A$4,$N292=Listas!$A$5,$N292=Listas!$A$6),"",IF(AND(DAYS360(C292,$C$3)&lt;=90,AQ292="SI"),0,IF(AND(DAYS360(C292,$C$3)&gt;90,AQ292="SI"),$AR$7,0)))</f>
        <v>0</v>
      </c>
      <c r="AS292" s="22"/>
      <c r="AT292" s="23">
        <f>+IF(OR($N292=Listas!$A$3,$N292=Listas!$A$4,$N292=Listas!$A$5,$N292=Listas!$A$6),"",IF(AND(DAYS360(C292,$C$3)&lt;=90,AS292="SI"),0,IF(AND(DAYS360(C292,$C$3)&gt;90,AS292="SI"),$AT$7,0)))</f>
        <v>0</v>
      </c>
      <c r="AU292" s="21">
        <f>+IF(OR($N292=Listas!$A$3,$N292=Listas!$A$4,$N292=Listas!$A$5,$N292=Listas!$A$6),"",AR292+AT292)</f>
        <v>0</v>
      </c>
      <c r="AV292" s="29">
        <f>+IF(OR($N292=Listas!$A$3,$N292=Listas!$A$4,$N292=Listas!$A$5,$N292=Listas!$A$6),"",W292+Z292+AJ292+AP292+AU292)</f>
        <v>0.21132439384930549</v>
      </c>
      <c r="AW292" s="30">
        <f>+IF(OR($N292=Listas!$A$3,$N292=Listas!$A$4,$N292=Listas!$A$5,$N292=Listas!$A$6),"",K292*(1-AV292))</f>
        <v>0</v>
      </c>
      <c r="AX292" s="30">
        <f>+IF(OR($N292=Listas!$A$3,$N292=Listas!$A$4,$N292=Listas!$A$5,$N292=Listas!$A$6),"",L292*(1-AV292))</f>
        <v>0</v>
      </c>
      <c r="AY292" s="31"/>
      <c r="AZ292" s="32"/>
      <c r="BA292" s="30">
        <f>+IF(OR($N292=Listas!$A$3,$N292=Listas!$A$4,$N292=Listas!$A$5,$N292=Listas!$A$6),"",IF(AV292=0,AW292,(-PV(AY292,AZ292,,AW292,0))))</f>
        <v>0</v>
      </c>
      <c r="BB292" s="30">
        <f>+IF(OR($N292=Listas!$A$3,$N292=Listas!$A$4,$N292=Listas!$A$5,$N292=Listas!$A$6),"",IF(AV292=0,AX292,(-PV(AY292,AZ292,,AX292,0))))</f>
        <v>0</v>
      </c>
      <c r="BC292" s="33">
        <f>++IF(OR($N292=Listas!$A$3,$N292=Listas!$A$4,$N292=Listas!$A$5,$N292=Listas!$A$6),"",K292-BA292)</f>
        <v>0</v>
      </c>
      <c r="BD292" s="33">
        <f>++IF(OR($N292=Listas!$A$3,$N292=Listas!$A$4,$N292=Listas!$A$5,$N292=Listas!$A$6),"",L292-BB292)</f>
        <v>0</v>
      </c>
    </row>
    <row r="293" spans="1:56" x14ac:dyDescent="0.25">
      <c r="A293" s="13"/>
      <c r="B293" s="14"/>
      <c r="C293" s="15"/>
      <c r="D293" s="16"/>
      <c r="E293" s="16"/>
      <c r="F293" s="17"/>
      <c r="G293" s="17"/>
      <c r="H293" s="65">
        <f t="shared" si="53"/>
        <v>0</v>
      </c>
      <c r="I293" s="17"/>
      <c r="J293" s="17"/>
      <c r="K293" s="42">
        <f t="shared" si="54"/>
        <v>0</v>
      </c>
      <c r="L293" s="42">
        <f t="shared" si="54"/>
        <v>0</v>
      </c>
      <c r="M293" s="42">
        <f t="shared" si="55"/>
        <v>0</v>
      </c>
      <c r="N293" s="13"/>
      <c r="O293" s="18" t="str">
        <f>+IF(OR($N293=Listas!$A$3,$N293=Listas!$A$4,$N293=Listas!$A$5,$N293=Listas!$A$6),"N/A",IF(AND((DAYS360(C293,$C$3))&gt;90,(DAYS360(C293,$C$3))&lt;360),"SI","NO"))</f>
        <v>NO</v>
      </c>
      <c r="P293" s="19">
        <f t="shared" si="48"/>
        <v>0</v>
      </c>
      <c r="Q293" s="18" t="str">
        <f>+IF(OR($N293=Listas!$A$3,$N293=Listas!$A$4,$N293=Listas!$A$5,$N293=Listas!$A$6),"N/A",IF(AND((DAYS360(C293,$C$3))&gt;=360,(DAYS360(C293,$C$3))&lt;=1800),"SI","NO"))</f>
        <v>NO</v>
      </c>
      <c r="R293" s="19">
        <f t="shared" si="49"/>
        <v>0</v>
      </c>
      <c r="S293" s="18" t="str">
        <f>+IF(OR($N293=Listas!$A$3,$N293=Listas!$A$4,$N293=Listas!$A$5,$N293=Listas!$A$6),"N/A",IF(AND((DAYS360(C293,$C$3))&gt;1800,(DAYS360(C293,$C$3))&lt;=3600),"SI","NO"))</f>
        <v>NO</v>
      </c>
      <c r="T293" s="19">
        <f t="shared" si="50"/>
        <v>0</v>
      </c>
      <c r="U293" s="18" t="str">
        <f>+IF(OR($N293=Listas!$A$3,$N293=Listas!$A$4,$N293=Listas!$A$5,$N293=Listas!$A$6),"N/A",IF((DAYS360(C293,$C$3))&gt;3600,"SI","NO"))</f>
        <v>SI</v>
      </c>
      <c r="V293" s="20">
        <f t="shared" si="51"/>
        <v>0.21132439384930549</v>
      </c>
      <c r="W293" s="21">
        <f>+IF(OR($N293=Listas!$A$3,$N293=Listas!$A$4,$N293=Listas!$A$5,$N293=Listas!$A$6),"",P293+R293+T293+V293)</f>
        <v>0.21132439384930549</v>
      </c>
      <c r="X293" s="22"/>
      <c r="Y293" s="19">
        <f t="shared" si="52"/>
        <v>0</v>
      </c>
      <c r="Z293" s="21">
        <f>+IF(OR($N293=Listas!$A$3,$N293=Listas!$A$4,$N293=Listas!$A$5,$N293=Listas!$A$6),"",Y293)</f>
        <v>0</v>
      </c>
      <c r="AA293" s="22"/>
      <c r="AB293" s="23">
        <f>+IF(OR($N293=Listas!$A$3,$N293=Listas!$A$4,$N293=Listas!$A$5,$N293=Listas!$A$6),"",IF(AND(DAYS360(C293,$C$3)&lt;=90,AA293="NO"),0,IF(AND(DAYS360(C293,$C$3)&gt;90,AA293="NO"),$AB$7,0)))</f>
        <v>0</v>
      </c>
      <c r="AC293" s="17"/>
      <c r="AD293" s="22"/>
      <c r="AE293" s="23">
        <f>+IF(OR($N293=Listas!$A$3,$N293=Listas!$A$4,$N293=Listas!$A$5,$N293=Listas!$A$6),"",IF(AND(DAYS360(C293,$C$3)&lt;=90,AD293="SI"),0,IF(AND(DAYS360(C293,$C$3)&gt;90,AD293="SI"),$AE$7,0)))</f>
        <v>0</v>
      </c>
      <c r="AF293" s="17"/>
      <c r="AG293" s="24" t="str">
        <f t="shared" si="56"/>
        <v/>
      </c>
      <c r="AH293" s="22"/>
      <c r="AI293" s="23">
        <f>+IF(OR($N293=Listas!$A$3,$N293=Listas!$A$4,$N293=Listas!$A$5,$N293=Listas!$A$6),"",IF(AND(DAYS360(C293,$C$3)&lt;=90,AH293="SI"),0,IF(AND(DAYS360(C293,$C$3)&gt;90,AH293="SI"),$AI$7,0)))</f>
        <v>0</v>
      </c>
      <c r="AJ293" s="25">
        <f>+IF(OR($N293=Listas!$A$3,$N293=Listas!$A$4,$N293=Listas!$A$5,$N293=Listas!$A$6),"",AB293+AE293+AI293)</f>
        <v>0</v>
      </c>
      <c r="AK293" s="26" t="str">
        <f t="shared" si="57"/>
        <v/>
      </c>
      <c r="AL293" s="27" t="str">
        <f t="shared" si="58"/>
        <v/>
      </c>
      <c r="AM293" s="23">
        <f>+IF(OR($N293=Listas!$A$3,$N293=Listas!$A$4,$N293=Listas!$A$5,$N293=Listas!$A$6),"",IF(AND(DAYS360(C293,$C$3)&lt;=90,AL293="SI"),0,IF(AND(DAYS360(C293,$C$3)&gt;90,AL293="SI"),$AM$7,0)))</f>
        <v>0</v>
      </c>
      <c r="AN293" s="27" t="str">
        <f t="shared" si="59"/>
        <v/>
      </c>
      <c r="AO293" s="23">
        <f>+IF(OR($N293=Listas!$A$3,$N293=Listas!$A$4,$N293=Listas!$A$5,$N293=Listas!$A$6),"",IF(AND(DAYS360(C293,$C$3)&lt;=90,AN293="SI"),0,IF(AND(DAYS360(C293,$C$3)&gt;90,AN293="SI"),$AO$7,0)))</f>
        <v>0</v>
      </c>
      <c r="AP293" s="28">
        <f>+IF(OR($N293=Listas!$A$3,$N293=Listas!$A$4,$N293=Listas!$A$5,$N293=[1]Hoja2!$A$6),"",AM293+AO293)</f>
        <v>0</v>
      </c>
      <c r="AQ293" s="22"/>
      <c r="AR293" s="23">
        <f>+IF(OR($N293=Listas!$A$3,$N293=Listas!$A$4,$N293=Listas!$A$5,$N293=Listas!$A$6),"",IF(AND(DAYS360(C293,$C$3)&lt;=90,AQ293="SI"),0,IF(AND(DAYS360(C293,$C$3)&gt;90,AQ293="SI"),$AR$7,0)))</f>
        <v>0</v>
      </c>
      <c r="AS293" s="22"/>
      <c r="AT293" s="23">
        <f>+IF(OR($N293=Listas!$A$3,$N293=Listas!$A$4,$N293=Listas!$A$5,$N293=Listas!$A$6),"",IF(AND(DAYS360(C293,$C$3)&lt;=90,AS293="SI"),0,IF(AND(DAYS360(C293,$C$3)&gt;90,AS293="SI"),$AT$7,0)))</f>
        <v>0</v>
      </c>
      <c r="AU293" s="21">
        <f>+IF(OR($N293=Listas!$A$3,$N293=Listas!$A$4,$N293=Listas!$A$5,$N293=Listas!$A$6),"",AR293+AT293)</f>
        <v>0</v>
      </c>
      <c r="AV293" s="29">
        <f>+IF(OR($N293=Listas!$A$3,$N293=Listas!$A$4,$N293=Listas!$A$5,$N293=Listas!$A$6),"",W293+Z293+AJ293+AP293+AU293)</f>
        <v>0.21132439384930549</v>
      </c>
      <c r="AW293" s="30">
        <f>+IF(OR($N293=Listas!$A$3,$N293=Listas!$A$4,$N293=Listas!$A$5,$N293=Listas!$A$6),"",K293*(1-AV293))</f>
        <v>0</v>
      </c>
      <c r="AX293" s="30">
        <f>+IF(OR($N293=Listas!$A$3,$N293=Listas!$A$4,$N293=Listas!$A$5,$N293=Listas!$A$6),"",L293*(1-AV293))</f>
        <v>0</v>
      </c>
      <c r="AY293" s="31"/>
      <c r="AZ293" s="32"/>
      <c r="BA293" s="30">
        <f>+IF(OR($N293=Listas!$A$3,$N293=Listas!$A$4,$N293=Listas!$A$5,$N293=Listas!$A$6),"",IF(AV293=0,AW293,(-PV(AY293,AZ293,,AW293,0))))</f>
        <v>0</v>
      </c>
      <c r="BB293" s="30">
        <f>+IF(OR($N293=Listas!$A$3,$N293=Listas!$A$4,$N293=Listas!$A$5,$N293=Listas!$A$6),"",IF(AV293=0,AX293,(-PV(AY293,AZ293,,AX293,0))))</f>
        <v>0</v>
      </c>
      <c r="BC293" s="33">
        <f>++IF(OR($N293=Listas!$A$3,$N293=Listas!$A$4,$N293=Listas!$A$5,$N293=Listas!$A$6),"",K293-BA293)</f>
        <v>0</v>
      </c>
      <c r="BD293" s="33">
        <f>++IF(OR($N293=Listas!$A$3,$N293=Listas!$A$4,$N293=Listas!$A$5,$N293=Listas!$A$6),"",L293-BB293)</f>
        <v>0</v>
      </c>
    </row>
    <row r="294" spans="1:56" x14ac:dyDescent="0.25">
      <c r="A294" s="13"/>
      <c r="B294" s="14"/>
      <c r="C294" s="15"/>
      <c r="D294" s="16"/>
      <c r="E294" s="16"/>
      <c r="F294" s="17"/>
      <c r="G294" s="17"/>
      <c r="H294" s="65">
        <f t="shared" si="53"/>
        <v>0</v>
      </c>
      <c r="I294" s="17"/>
      <c r="J294" s="17"/>
      <c r="K294" s="42">
        <f t="shared" si="54"/>
        <v>0</v>
      </c>
      <c r="L294" s="42">
        <f t="shared" si="54"/>
        <v>0</v>
      </c>
      <c r="M294" s="42">
        <f t="shared" si="55"/>
        <v>0</v>
      </c>
      <c r="N294" s="13"/>
      <c r="O294" s="18" t="str">
        <f>+IF(OR($N294=Listas!$A$3,$N294=Listas!$A$4,$N294=Listas!$A$5,$N294=Listas!$A$6),"N/A",IF(AND((DAYS360(C294,$C$3))&gt;90,(DAYS360(C294,$C$3))&lt;360),"SI","NO"))</f>
        <v>NO</v>
      </c>
      <c r="P294" s="19">
        <f t="shared" si="48"/>
        <v>0</v>
      </c>
      <c r="Q294" s="18" t="str">
        <f>+IF(OR($N294=Listas!$A$3,$N294=Listas!$A$4,$N294=Listas!$A$5,$N294=Listas!$A$6),"N/A",IF(AND((DAYS360(C294,$C$3))&gt;=360,(DAYS360(C294,$C$3))&lt;=1800),"SI","NO"))</f>
        <v>NO</v>
      </c>
      <c r="R294" s="19">
        <f t="shared" si="49"/>
        <v>0</v>
      </c>
      <c r="S294" s="18" t="str">
        <f>+IF(OR($N294=Listas!$A$3,$N294=Listas!$A$4,$N294=Listas!$A$5,$N294=Listas!$A$6),"N/A",IF(AND((DAYS360(C294,$C$3))&gt;1800,(DAYS360(C294,$C$3))&lt;=3600),"SI","NO"))</f>
        <v>NO</v>
      </c>
      <c r="T294" s="19">
        <f t="shared" si="50"/>
        <v>0</v>
      </c>
      <c r="U294" s="18" t="str">
        <f>+IF(OR($N294=Listas!$A$3,$N294=Listas!$A$4,$N294=Listas!$A$5,$N294=Listas!$A$6),"N/A",IF((DAYS360(C294,$C$3))&gt;3600,"SI","NO"))</f>
        <v>SI</v>
      </c>
      <c r="V294" s="20">
        <f t="shared" si="51"/>
        <v>0.21132439384930549</v>
      </c>
      <c r="W294" s="21">
        <f>+IF(OR($N294=Listas!$A$3,$N294=Listas!$A$4,$N294=Listas!$A$5,$N294=Listas!$A$6),"",P294+R294+T294+V294)</f>
        <v>0.21132439384930549</v>
      </c>
      <c r="X294" s="22"/>
      <c r="Y294" s="19">
        <f t="shared" si="52"/>
        <v>0</v>
      </c>
      <c r="Z294" s="21">
        <f>+IF(OR($N294=Listas!$A$3,$N294=Listas!$A$4,$N294=Listas!$A$5,$N294=Listas!$A$6),"",Y294)</f>
        <v>0</v>
      </c>
      <c r="AA294" s="22"/>
      <c r="AB294" s="23">
        <f>+IF(OR($N294=Listas!$A$3,$N294=Listas!$A$4,$N294=Listas!$A$5,$N294=Listas!$A$6),"",IF(AND(DAYS360(C294,$C$3)&lt;=90,AA294="NO"),0,IF(AND(DAYS360(C294,$C$3)&gt;90,AA294="NO"),$AB$7,0)))</f>
        <v>0</v>
      </c>
      <c r="AC294" s="17"/>
      <c r="AD294" s="22"/>
      <c r="AE294" s="23">
        <f>+IF(OR($N294=Listas!$A$3,$N294=Listas!$A$4,$N294=Listas!$A$5,$N294=Listas!$A$6),"",IF(AND(DAYS360(C294,$C$3)&lt;=90,AD294="SI"),0,IF(AND(DAYS360(C294,$C$3)&gt;90,AD294="SI"),$AE$7,0)))</f>
        <v>0</v>
      </c>
      <c r="AF294" s="17"/>
      <c r="AG294" s="24" t="str">
        <f t="shared" si="56"/>
        <v/>
      </c>
      <c r="AH294" s="22"/>
      <c r="AI294" s="23">
        <f>+IF(OR($N294=Listas!$A$3,$N294=Listas!$A$4,$N294=Listas!$A$5,$N294=Listas!$A$6),"",IF(AND(DAYS360(C294,$C$3)&lt;=90,AH294="SI"),0,IF(AND(DAYS360(C294,$C$3)&gt;90,AH294="SI"),$AI$7,0)))</f>
        <v>0</v>
      </c>
      <c r="AJ294" s="25">
        <f>+IF(OR($N294=Listas!$A$3,$N294=Listas!$A$4,$N294=Listas!$A$5,$N294=Listas!$A$6),"",AB294+AE294+AI294)</f>
        <v>0</v>
      </c>
      <c r="AK294" s="26" t="str">
        <f t="shared" si="57"/>
        <v/>
      </c>
      <c r="AL294" s="27" t="str">
        <f t="shared" si="58"/>
        <v/>
      </c>
      <c r="AM294" s="23">
        <f>+IF(OR($N294=Listas!$A$3,$N294=Listas!$A$4,$N294=Listas!$A$5,$N294=Listas!$A$6),"",IF(AND(DAYS360(C294,$C$3)&lt;=90,AL294="SI"),0,IF(AND(DAYS360(C294,$C$3)&gt;90,AL294="SI"),$AM$7,0)))</f>
        <v>0</v>
      </c>
      <c r="AN294" s="27" t="str">
        <f t="shared" si="59"/>
        <v/>
      </c>
      <c r="AO294" s="23">
        <f>+IF(OR($N294=Listas!$A$3,$N294=Listas!$A$4,$N294=Listas!$A$5,$N294=Listas!$A$6),"",IF(AND(DAYS360(C294,$C$3)&lt;=90,AN294="SI"),0,IF(AND(DAYS360(C294,$C$3)&gt;90,AN294="SI"),$AO$7,0)))</f>
        <v>0</v>
      </c>
      <c r="AP294" s="28">
        <f>+IF(OR($N294=Listas!$A$3,$N294=Listas!$A$4,$N294=Listas!$A$5,$N294=[1]Hoja2!$A$6),"",AM294+AO294)</f>
        <v>0</v>
      </c>
      <c r="AQ294" s="22"/>
      <c r="AR294" s="23">
        <f>+IF(OR($N294=Listas!$A$3,$N294=Listas!$A$4,$N294=Listas!$A$5,$N294=Listas!$A$6),"",IF(AND(DAYS360(C294,$C$3)&lt;=90,AQ294="SI"),0,IF(AND(DAYS360(C294,$C$3)&gt;90,AQ294="SI"),$AR$7,0)))</f>
        <v>0</v>
      </c>
      <c r="AS294" s="22"/>
      <c r="AT294" s="23">
        <f>+IF(OR($N294=Listas!$A$3,$N294=Listas!$A$4,$N294=Listas!$A$5,$N294=Listas!$A$6),"",IF(AND(DAYS360(C294,$C$3)&lt;=90,AS294="SI"),0,IF(AND(DAYS360(C294,$C$3)&gt;90,AS294="SI"),$AT$7,0)))</f>
        <v>0</v>
      </c>
      <c r="AU294" s="21">
        <f>+IF(OR($N294=Listas!$A$3,$N294=Listas!$A$4,$N294=Listas!$A$5,$N294=Listas!$A$6),"",AR294+AT294)</f>
        <v>0</v>
      </c>
      <c r="AV294" s="29">
        <f>+IF(OR($N294=Listas!$A$3,$N294=Listas!$A$4,$N294=Listas!$A$5,$N294=Listas!$A$6),"",W294+Z294+AJ294+AP294+AU294)</f>
        <v>0.21132439384930549</v>
      </c>
      <c r="AW294" s="30">
        <f>+IF(OR($N294=Listas!$A$3,$N294=Listas!$A$4,$N294=Listas!$A$5,$N294=Listas!$A$6),"",K294*(1-AV294))</f>
        <v>0</v>
      </c>
      <c r="AX294" s="30">
        <f>+IF(OR($N294=Listas!$A$3,$N294=Listas!$A$4,$N294=Listas!$A$5,$N294=Listas!$A$6),"",L294*(1-AV294))</f>
        <v>0</v>
      </c>
      <c r="AY294" s="31"/>
      <c r="AZ294" s="32"/>
      <c r="BA294" s="30">
        <f>+IF(OR($N294=Listas!$A$3,$N294=Listas!$A$4,$N294=Listas!$A$5,$N294=Listas!$A$6),"",IF(AV294=0,AW294,(-PV(AY294,AZ294,,AW294,0))))</f>
        <v>0</v>
      </c>
      <c r="BB294" s="30">
        <f>+IF(OR($N294=Listas!$A$3,$N294=Listas!$A$4,$N294=Listas!$A$5,$N294=Listas!$A$6),"",IF(AV294=0,AX294,(-PV(AY294,AZ294,,AX294,0))))</f>
        <v>0</v>
      </c>
      <c r="BC294" s="33">
        <f>++IF(OR($N294=Listas!$A$3,$N294=Listas!$A$4,$N294=Listas!$A$5,$N294=Listas!$A$6),"",K294-BA294)</f>
        <v>0</v>
      </c>
      <c r="BD294" s="33">
        <f>++IF(OR($N294=Listas!$A$3,$N294=Listas!$A$4,$N294=Listas!$A$5,$N294=Listas!$A$6),"",L294-BB294)</f>
        <v>0</v>
      </c>
    </row>
    <row r="295" spans="1:56" x14ac:dyDescent="0.25">
      <c r="A295" s="13"/>
      <c r="B295" s="14"/>
      <c r="C295" s="15"/>
      <c r="D295" s="16"/>
      <c r="E295" s="16"/>
      <c r="F295" s="17"/>
      <c r="G295" s="17"/>
      <c r="H295" s="65">
        <f t="shared" si="53"/>
        <v>0</v>
      </c>
      <c r="I295" s="17"/>
      <c r="J295" s="17"/>
      <c r="K295" s="42">
        <f t="shared" si="54"/>
        <v>0</v>
      </c>
      <c r="L295" s="42">
        <f t="shared" si="54"/>
        <v>0</v>
      </c>
      <c r="M295" s="42">
        <f t="shared" si="55"/>
        <v>0</v>
      </c>
      <c r="N295" s="13"/>
      <c r="O295" s="18" t="str">
        <f>+IF(OR($N295=Listas!$A$3,$N295=Listas!$A$4,$N295=Listas!$A$5,$N295=Listas!$A$6),"N/A",IF(AND((DAYS360(C295,$C$3))&gt;90,(DAYS360(C295,$C$3))&lt;360),"SI","NO"))</f>
        <v>NO</v>
      </c>
      <c r="P295" s="19">
        <f t="shared" si="48"/>
        <v>0</v>
      </c>
      <c r="Q295" s="18" t="str">
        <f>+IF(OR($N295=Listas!$A$3,$N295=Listas!$A$4,$N295=Listas!$A$5,$N295=Listas!$A$6),"N/A",IF(AND((DAYS360(C295,$C$3))&gt;=360,(DAYS360(C295,$C$3))&lt;=1800),"SI","NO"))</f>
        <v>NO</v>
      </c>
      <c r="R295" s="19">
        <f t="shared" si="49"/>
        <v>0</v>
      </c>
      <c r="S295" s="18" t="str">
        <f>+IF(OR($N295=Listas!$A$3,$N295=Listas!$A$4,$N295=Listas!$A$5,$N295=Listas!$A$6),"N/A",IF(AND((DAYS360(C295,$C$3))&gt;1800,(DAYS360(C295,$C$3))&lt;=3600),"SI","NO"))</f>
        <v>NO</v>
      </c>
      <c r="T295" s="19">
        <f t="shared" si="50"/>
        <v>0</v>
      </c>
      <c r="U295" s="18" t="str">
        <f>+IF(OR($N295=Listas!$A$3,$N295=Listas!$A$4,$N295=Listas!$A$5,$N295=Listas!$A$6),"N/A",IF((DAYS360(C295,$C$3))&gt;3600,"SI","NO"))</f>
        <v>SI</v>
      </c>
      <c r="V295" s="20">
        <f t="shared" si="51"/>
        <v>0.21132439384930549</v>
      </c>
      <c r="W295" s="21">
        <f>+IF(OR($N295=Listas!$A$3,$N295=Listas!$A$4,$N295=Listas!$A$5,$N295=Listas!$A$6),"",P295+R295+T295+V295)</f>
        <v>0.21132439384930549</v>
      </c>
      <c r="X295" s="22"/>
      <c r="Y295" s="19">
        <f t="shared" si="52"/>
        <v>0</v>
      </c>
      <c r="Z295" s="21">
        <f>+IF(OR($N295=Listas!$A$3,$N295=Listas!$A$4,$N295=Listas!$A$5,$N295=Listas!$A$6),"",Y295)</f>
        <v>0</v>
      </c>
      <c r="AA295" s="22"/>
      <c r="AB295" s="23">
        <f>+IF(OR($N295=Listas!$A$3,$N295=Listas!$A$4,$N295=Listas!$A$5,$N295=Listas!$A$6),"",IF(AND(DAYS360(C295,$C$3)&lt;=90,AA295="NO"),0,IF(AND(DAYS360(C295,$C$3)&gt;90,AA295="NO"),$AB$7,0)))</f>
        <v>0</v>
      </c>
      <c r="AC295" s="17"/>
      <c r="AD295" s="22"/>
      <c r="AE295" s="23">
        <f>+IF(OR($N295=Listas!$A$3,$N295=Listas!$A$4,$N295=Listas!$A$5,$N295=Listas!$A$6),"",IF(AND(DAYS360(C295,$C$3)&lt;=90,AD295="SI"),0,IF(AND(DAYS360(C295,$C$3)&gt;90,AD295="SI"),$AE$7,0)))</f>
        <v>0</v>
      </c>
      <c r="AF295" s="17"/>
      <c r="AG295" s="24" t="str">
        <f t="shared" si="56"/>
        <v/>
      </c>
      <c r="AH295" s="22"/>
      <c r="AI295" s="23">
        <f>+IF(OR($N295=Listas!$A$3,$N295=Listas!$A$4,$N295=Listas!$A$5,$N295=Listas!$A$6),"",IF(AND(DAYS360(C295,$C$3)&lt;=90,AH295="SI"),0,IF(AND(DAYS360(C295,$C$3)&gt;90,AH295="SI"),$AI$7,0)))</f>
        <v>0</v>
      </c>
      <c r="AJ295" s="25">
        <f>+IF(OR($N295=Listas!$A$3,$N295=Listas!$A$4,$N295=Listas!$A$5,$N295=Listas!$A$6),"",AB295+AE295+AI295)</f>
        <v>0</v>
      </c>
      <c r="AK295" s="26" t="str">
        <f t="shared" si="57"/>
        <v/>
      </c>
      <c r="AL295" s="27" t="str">
        <f t="shared" si="58"/>
        <v/>
      </c>
      <c r="AM295" s="23">
        <f>+IF(OR($N295=Listas!$A$3,$N295=Listas!$A$4,$N295=Listas!$A$5,$N295=Listas!$A$6),"",IF(AND(DAYS360(C295,$C$3)&lt;=90,AL295="SI"),0,IF(AND(DAYS360(C295,$C$3)&gt;90,AL295="SI"),$AM$7,0)))</f>
        <v>0</v>
      </c>
      <c r="AN295" s="27" t="str">
        <f t="shared" si="59"/>
        <v/>
      </c>
      <c r="AO295" s="23">
        <f>+IF(OR($N295=Listas!$A$3,$N295=Listas!$A$4,$N295=Listas!$A$5,$N295=Listas!$A$6),"",IF(AND(DAYS360(C295,$C$3)&lt;=90,AN295="SI"),0,IF(AND(DAYS360(C295,$C$3)&gt;90,AN295="SI"),$AO$7,0)))</f>
        <v>0</v>
      </c>
      <c r="AP295" s="28">
        <f>+IF(OR($N295=Listas!$A$3,$N295=Listas!$A$4,$N295=Listas!$A$5,$N295=[1]Hoja2!$A$6),"",AM295+AO295)</f>
        <v>0</v>
      </c>
      <c r="AQ295" s="22"/>
      <c r="AR295" s="23">
        <f>+IF(OR($N295=Listas!$A$3,$N295=Listas!$A$4,$N295=Listas!$A$5,$N295=Listas!$A$6),"",IF(AND(DAYS360(C295,$C$3)&lt;=90,AQ295="SI"),0,IF(AND(DAYS360(C295,$C$3)&gt;90,AQ295="SI"),$AR$7,0)))</f>
        <v>0</v>
      </c>
      <c r="AS295" s="22"/>
      <c r="AT295" s="23">
        <f>+IF(OR($N295=Listas!$A$3,$N295=Listas!$A$4,$N295=Listas!$A$5,$N295=Listas!$A$6),"",IF(AND(DAYS360(C295,$C$3)&lt;=90,AS295="SI"),0,IF(AND(DAYS360(C295,$C$3)&gt;90,AS295="SI"),$AT$7,0)))</f>
        <v>0</v>
      </c>
      <c r="AU295" s="21">
        <f>+IF(OR($N295=Listas!$A$3,$N295=Listas!$A$4,$N295=Listas!$A$5,$N295=Listas!$A$6),"",AR295+AT295)</f>
        <v>0</v>
      </c>
      <c r="AV295" s="29">
        <f>+IF(OR($N295=Listas!$A$3,$N295=Listas!$A$4,$N295=Listas!$A$5,$N295=Listas!$A$6),"",W295+Z295+AJ295+AP295+AU295)</f>
        <v>0.21132439384930549</v>
      </c>
      <c r="AW295" s="30">
        <f>+IF(OR($N295=Listas!$A$3,$N295=Listas!$A$4,$N295=Listas!$A$5,$N295=Listas!$A$6),"",K295*(1-AV295))</f>
        <v>0</v>
      </c>
      <c r="AX295" s="30">
        <f>+IF(OR($N295=Listas!$A$3,$N295=Listas!$A$4,$N295=Listas!$A$5,$N295=Listas!$A$6),"",L295*(1-AV295))</f>
        <v>0</v>
      </c>
      <c r="AY295" s="31"/>
      <c r="AZ295" s="32"/>
      <c r="BA295" s="30">
        <f>+IF(OR($N295=Listas!$A$3,$N295=Listas!$A$4,$N295=Listas!$A$5,$N295=Listas!$A$6),"",IF(AV295=0,AW295,(-PV(AY295,AZ295,,AW295,0))))</f>
        <v>0</v>
      </c>
      <c r="BB295" s="30">
        <f>+IF(OR($N295=Listas!$A$3,$N295=Listas!$A$4,$N295=Listas!$A$5,$N295=Listas!$A$6),"",IF(AV295=0,AX295,(-PV(AY295,AZ295,,AX295,0))))</f>
        <v>0</v>
      </c>
      <c r="BC295" s="33">
        <f>++IF(OR($N295=Listas!$A$3,$N295=Listas!$A$4,$N295=Listas!$A$5,$N295=Listas!$A$6),"",K295-BA295)</f>
        <v>0</v>
      </c>
      <c r="BD295" s="33">
        <f>++IF(OR($N295=Listas!$A$3,$N295=Listas!$A$4,$N295=Listas!$A$5,$N295=Listas!$A$6),"",L295-BB295)</f>
        <v>0</v>
      </c>
    </row>
    <row r="296" spans="1:56" x14ac:dyDescent="0.25">
      <c r="A296" s="13"/>
      <c r="B296" s="14"/>
      <c r="C296" s="15"/>
      <c r="D296" s="16"/>
      <c r="E296" s="16"/>
      <c r="F296" s="17"/>
      <c r="G296" s="17"/>
      <c r="H296" s="65">
        <f t="shared" si="53"/>
        <v>0</v>
      </c>
      <c r="I296" s="17"/>
      <c r="J296" s="17"/>
      <c r="K296" s="42">
        <f t="shared" si="54"/>
        <v>0</v>
      </c>
      <c r="L296" s="42">
        <f t="shared" si="54"/>
        <v>0</v>
      </c>
      <c r="M296" s="42">
        <f t="shared" si="55"/>
        <v>0</v>
      </c>
      <c r="N296" s="13"/>
      <c r="O296" s="18" t="str">
        <f>+IF(OR($N296=Listas!$A$3,$N296=Listas!$A$4,$N296=Listas!$A$5,$N296=Listas!$A$6),"N/A",IF(AND((DAYS360(C296,$C$3))&gt;90,(DAYS360(C296,$C$3))&lt;360),"SI","NO"))</f>
        <v>NO</v>
      </c>
      <c r="P296" s="19">
        <f t="shared" si="48"/>
        <v>0</v>
      </c>
      <c r="Q296" s="18" t="str">
        <f>+IF(OR($N296=Listas!$A$3,$N296=Listas!$A$4,$N296=Listas!$A$5,$N296=Listas!$A$6),"N/A",IF(AND((DAYS360(C296,$C$3))&gt;=360,(DAYS360(C296,$C$3))&lt;=1800),"SI","NO"))</f>
        <v>NO</v>
      </c>
      <c r="R296" s="19">
        <f t="shared" si="49"/>
        <v>0</v>
      </c>
      <c r="S296" s="18" t="str">
        <f>+IF(OR($N296=Listas!$A$3,$N296=Listas!$A$4,$N296=Listas!$A$5,$N296=Listas!$A$6),"N/A",IF(AND((DAYS360(C296,$C$3))&gt;1800,(DAYS360(C296,$C$3))&lt;=3600),"SI","NO"))</f>
        <v>NO</v>
      </c>
      <c r="T296" s="19">
        <f t="shared" si="50"/>
        <v>0</v>
      </c>
      <c r="U296" s="18" t="str">
        <f>+IF(OR($N296=Listas!$A$3,$N296=Listas!$A$4,$N296=Listas!$A$5,$N296=Listas!$A$6),"N/A",IF((DAYS360(C296,$C$3))&gt;3600,"SI","NO"))</f>
        <v>SI</v>
      </c>
      <c r="V296" s="20">
        <f t="shared" si="51"/>
        <v>0.21132439384930549</v>
      </c>
      <c r="W296" s="21">
        <f>+IF(OR($N296=Listas!$A$3,$N296=Listas!$A$4,$N296=Listas!$A$5,$N296=Listas!$A$6),"",P296+R296+T296+V296)</f>
        <v>0.21132439384930549</v>
      </c>
      <c r="X296" s="22"/>
      <c r="Y296" s="19">
        <f t="shared" si="52"/>
        <v>0</v>
      </c>
      <c r="Z296" s="21">
        <f>+IF(OR($N296=Listas!$A$3,$N296=Listas!$A$4,$N296=Listas!$A$5,$N296=Listas!$A$6),"",Y296)</f>
        <v>0</v>
      </c>
      <c r="AA296" s="22"/>
      <c r="AB296" s="23">
        <f>+IF(OR($N296=Listas!$A$3,$N296=Listas!$A$4,$N296=Listas!$A$5,$N296=Listas!$A$6),"",IF(AND(DAYS360(C296,$C$3)&lt;=90,AA296="NO"),0,IF(AND(DAYS360(C296,$C$3)&gt;90,AA296="NO"),$AB$7,0)))</f>
        <v>0</v>
      </c>
      <c r="AC296" s="17"/>
      <c r="AD296" s="22"/>
      <c r="AE296" s="23">
        <f>+IF(OR($N296=Listas!$A$3,$N296=Listas!$A$4,$N296=Listas!$A$5,$N296=Listas!$A$6),"",IF(AND(DAYS360(C296,$C$3)&lt;=90,AD296="SI"),0,IF(AND(DAYS360(C296,$C$3)&gt;90,AD296="SI"),$AE$7,0)))</f>
        <v>0</v>
      </c>
      <c r="AF296" s="17"/>
      <c r="AG296" s="24" t="str">
        <f t="shared" si="56"/>
        <v/>
      </c>
      <c r="AH296" s="22"/>
      <c r="AI296" s="23">
        <f>+IF(OR($N296=Listas!$A$3,$N296=Listas!$A$4,$N296=Listas!$A$5,$N296=Listas!$A$6),"",IF(AND(DAYS360(C296,$C$3)&lt;=90,AH296="SI"),0,IF(AND(DAYS360(C296,$C$3)&gt;90,AH296="SI"),$AI$7,0)))</f>
        <v>0</v>
      </c>
      <c r="AJ296" s="25">
        <f>+IF(OR($N296=Listas!$A$3,$N296=Listas!$A$4,$N296=Listas!$A$5,$N296=Listas!$A$6),"",AB296+AE296+AI296)</f>
        <v>0</v>
      </c>
      <c r="AK296" s="26" t="str">
        <f t="shared" si="57"/>
        <v/>
      </c>
      <c r="AL296" s="27" t="str">
        <f t="shared" si="58"/>
        <v/>
      </c>
      <c r="AM296" s="23">
        <f>+IF(OR($N296=Listas!$A$3,$N296=Listas!$A$4,$N296=Listas!$A$5,$N296=Listas!$A$6),"",IF(AND(DAYS360(C296,$C$3)&lt;=90,AL296="SI"),0,IF(AND(DAYS360(C296,$C$3)&gt;90,AL296="SI"),$AM$7,0)))</f>
        <v>0</v>
      </c>
      <c r="AN296" s="27" t="str">
        <f t="shared" si="59"/>
        <v/>
      </c>
      <c r="AO296" s="23">
        <f>+IF(OR($N296=Listas!$A$3,$N296=Listas!$A$4,$N296=Listas!$A$5,$N296=Listas!$A$6),"",IF(AND(DAYS360(C296,$C$3)&lt;=90,AN296="SI"),0,IF(AND(DAYS360(C296,$C$3)&gt;90,AN296="SI"),$AO$7,0)))</f>
        <v>0</v>
      </c>
      <c r="AP296" s="28">
        <f>+IF(OR($N296=Listas!$A$3,$N296=Listas!$A$4,$N296=Listas!$A$5,$N296=[1]Hoja2!$A$6),"",AM296+AO296)</f>
        <v>0</v>
      </c>
      <c r="AQ296" s="22"/>
      <c r="AR296" s="23">
        <f>+IF(OR($N296=Listas!$A$3,$N296=Listas!$A$4,$N296=Listas!$A$5,$N296=Listas!$A$6),"",IF(AND(DAYS360(C296,$C$3)&lt;=90,AQ296="SI"),0,IF(AND(DAYS360(C296,$C$3)&gt;90,AQ296="SI"),$AR$7,0)))</f>
        <v>0</v>
      </c>
      <c r="AS296" s="22"/>
      <c r="AT296" s="23">
        <f>+IF(OR($N296=Listas!$A$3,$N296=Listas!$A$4,$N296=Listas!$A$5,$N296=Listas!$A$6),"",IF(AND(DAYS360(C296,$C$3)&lt;=90,AS296="SI"),0,IF(AND(DAYS360(C296,$C$3)&gt;90,AS296="SI"),$AT$7,0)))</f>
        <v>0</v>
      </c>
      <c r="AU296" s="21">
        <f>+IF(OR($N296=Listas!$A$3,$N296=Listas!$A$4,$N296=Listas!$A$5,$N296=Listas!$A$6),"",AR296+AT296)</f>
        <v>0</v>
      </c>
      <c r="AV296" s="29">
        <f>+IF(OR($N296=Listas!$A$3,$N296=Listas!$A$4,$N296=Listas!$A$5,$N296=Listas!$A$6),"",W296+Z296+AJ296+AP296+AU296)</f>
        <v>0.21132439384930549</v>
      </c>
      <c r="AW296" s="30">
        <f>+IF(OR($N296=Listas!$A$3,$N296=Listas!$A$4,$N296=Listas!$A$5,$N296=Listas!$A$6),"",K296*(1-AV296))</f>
        <v>0</v>
      </c>
      <c r="AX296" s="30">
        <f>+IF(OR($N296=Listas!$A$3,$N296=Listas!$A$4,$N296=Listas!$A$5,$N296=Listas!$A$6),"",L296*(1-AV296))</f>
        <v>0</v>
      </c>
      <c r="AY296" s="31"/>
      <c r="AZ296" s="32"/>
      <c r="BA296" s="30">
        <f>+IF(OR($N296=Listas!$A$3,$N296=Listas!$A$4,$N296=Listas!$A$5,$N296=Listas!$A$6),"",IF(AV296=0,AW296,(-PV(AY296,AZ296,,AW296,0))))</f>
        <v>0</v>
      </c>
      <c r="BB296" s="30">
        <f>+IF(OR($N296=Listas!$A$3,$N296=Listas!$A$4,$N296=Listas!$A$5,$N296=Listas!$A$6),"",IF(AV296=0,AX296,(-PV(AY296,AZ296,,AX296,0))))</f>
        <v>0</v>
      </c>
      <c r="BC296" s="33">
        <f>++IF(OR($N296=Listas!$A$3,$N296=Listas!$A$4,$N296=Listas!$A$5,$N296=Listas!$A$6),"",K296-BA296)</f>
        <v>0</v>
      </c>
      <c r="BD296" s="33">
        <f>++IF(OR($N296=Listas!$A$3,$N296=Listas!$A$4,$N296=Listas!$A$5,$N296=Listas!$A$6),"",L296-BB296)</f>
        <v>0</v>
      </c>
    </row>
    <row r="297" spans="1:56" x14ac:dyDescent="0.25">
      <c r="A297" s="13"/>
      <c r="B297" s="14"/>
      <c r="C297" s="15"/>
      <c r="D297" s="16"/>
      <c r="E297" s="16"/>
      <c r="F297" s="17"/>
      <c r="G297" s="17"/>
      <c r="H297" s="65">
        <f t="shared" si="53"/>
        <v>0</v>
      </c>
      <c r="I297" s="17"/>
      <c r="J297" s="17"/>
      <c r="K297" s="42">
        <f t="shared" si="54"/>
        <v>0</v>
      </c>
      <c r="L297" s="42">
        <f t="shared" si="54"/>
        <v>0</v>
      </c>
      <c r="M297" s="42">
        <f t="shared" si="55"/>
        <v>0</v>
      </c>
      <c r="N297" s="13"/>
      <c r="O297" s="18" t="str">
        <f>+IF(OR($N297=Listas!$A$3,$N297=Listas!$A$4,$N297=Listas!$A$5,$N297=Listas!$A$6),"N/A",IF(AND((DAYS360(C297,$C$3))&gt;90,(DAYS360(C297,$C$3))&lt;360),"SI","NO"))</f>
        <v>NO</v>
      </c>
      <c r="P297" s="19">
        <f t="shared" si="48"/>
        <v>0</v>
      </c>
      <c r="Q297" s="18" t="str">
        <f>+IF(OR($N297=Listas!$A$3,$N297=Listas!$A$4,$N297=Listas!$A$5,$N297=Listas!$A$6),"N/A",IF(AND((DAYS360(C297,$C$3))&gt;=360,(DAYS360(C297,$C$3))&lt;=1800),"SI","NO"))</f>
        <v>NO</v>
      </c>
      <c r="R297" s="19">
        <f t="shared" si="49"/>
        <v>0</v>
      </c>
      <c r="S297" s="18" t="str">
        <f>+IF(OR($N297=Listas!$A$3,$N297=Listas!$A$4,$N297=Listas!$A$5,$N297=Listas!$A$6),"N/A",IF(AND((DAYS360(C297,$C$3))&gt;1800,(DAYS360(C297,$C$3))&lt;=3600),"SI","NO"))</f>
        <v>NO</v>
      </c>
      <c r="T297" s="19">
        <f t="shared" si="50"/>
        <v>0</v>
      </c>
      <c r="U297" s="18" t="str">
        <f>+IF(OR($N297=Listas!$A$3,$N297=Listas!$A$4,$N297=Listas!$A$5,$N297=Listas!$A$6),"N/A",IF((DAYS360(C297,$C$3))&gt;3600,"SI","NO"))</f>
        <v>SI</v>
      </c>
      <c r="V297" s="20">
        <f t="shared" si="51"/>
        <v>0.21132439384930549</v>
      </c>
      <c r="W297" s="21">
        <f>+IF(OR($N297=Listas!$A$3,$N297=Listas!$A$4,$N297=Listas!$A$5,$N297=Listas!$A$6),"",P297+R297+T297+V297)</f>
        <v>0.21132439384930549</v>
      </c>
      <c r="X297" s="22"/>
      <c r="Y297" s="19">
        <f t="shared" si="52"/>
        <v>0</v>
      </c>
      <c r="Z297" s="21">
        <f>+IF(OR($N297=Listas!$A$3,$N297=Listas!$A$4,$N297=Listas!$A$5,$N297=Listas!$A$6),"",Y297)</f>
        <v>0</v>
      </c>
      <c r="AA297" s="22"/>
      <c r="AB297" s="23">
        <f>+IF(OR($N297=Listas!$A$3,$N297=Listas!$A$4,$N297=Listas!$A$5,$N297=Listas!$A$6),"",IF(AND(DAYS360(C297,$C$3)&lt;=90,AA297="NO"),0,IF(AND(DAYS360(C297,$C$3)&gt;90,AA297="NO"),$AB$7,0)))</f>
        <v>0</v>
      </c>
      <c r="AC297" s="17"/>
      <c r="AD297" s="22"/>
      <c r="AE297" s="23">
        <f>+IF(OR($N297=Listas!$A$3,$N297=Listas!$A$4,$N297=Listas!$A$5,$N297=Listas!$A$6),"",IF(AND(DAYS360(C297,$C$3)&lt;=90,AD297="SI"),0,IF(AND(DAYS360(C297,$C$3)&gt;90,AD297="SI"),$AE$7,0)))</f>
        <v>0</v>
      </c>
      <c r="AF297" s="17"/>
      <c r="AG297" s="24" t="str">
        <f t="shared" si="56"/>
        <v/>
      </c>
      <c r="AH297" s="22"/>
      <c r="AI297" s="23">
        <f>+IF(OR($N297=Listas!$A$3,$N297=Listas!$A$4,$N297=Listas!$A$5,$N297=Listas!$A$6),"",IF(AND(DAYS360(C297,$C$3)&lt;=90,AH297="SI"),0,IF(AND(DAYS360(C297,$C$3)&gt;90,AH297="SI"),$AI$7,0)))</f>
        <v>0</v>
      </c>
      <c r="AJ297" s="25">
        <f>+IF(OR($N297=Listas!$A$3,$N297=Listas!$A$4,$N297=Listas!$A$5,$N297=Listas!$A$6),"",AB297+AE297+AI297)</f>
        <v>0</v>
      </c>
      <c r="AK297" s="26" t="str">
        <f t="shared" si="57"/>
        <v/>
      </c>
      <c r="AL297" s="27" t="str">
        <f t="shared" si="58"/>
        <v/>
      </c>
      <c r="AM297" s="23">
        <f>+IF(OR($N297=Listas!$A$3,$N297=Listas!$A$4,$N297=Listas!$A$5,$N297=Listas!$A$6),"",IF(AND(DAYS360(C297,$C$3)&lt;=90,AL297="SI"),0,IF(AND(DAYS360(C297,$C$3)&gt;90,AL297="SI"),$AM$7,0)))</f>
        <v>0</v>
      </c>
      <c r="AN297" s="27" t="str">
        <f t="shared" si="59"/>
        <v/>
      </c>
      <c r="AO297" s="23">
        <f>+IF(OR($N297=Listas!$A$3,$N297=Listas!$A$4,$N297=Listas!$A$5,$N297=Listas!$A$6),"",IF(AND(DAYS360(C297,$C$3)&lt;=90,AN297="SI"),0,IF(AND(DAYS360(C297,$C$3)&gt;90,AN297="SI"),$AO$7,0)))</f>
        <v>0</v>
      </c>
      <c r="AP297" s="28">
        <f>+IF(OR($N297=Listas!$A$3,$N297=Listas!$A$4,$N297=Listas!$A$5,$N297=[1]Hoja2!$A$6),"",AM297+AO297)</f>
        <v>0</v>
      </c>
      <c r="AQ297" s="22"/>
      <c r="AR297" s="23">
        <f>+IF(OR($N297=Listas!$A$3,$N297=Listas!$A$4,$N297=Listas!$A$5,$N297=Listas!$A$6),"",IF(AND(DAYS360(C297,$C$3)&lt;=90,AQ297="SI"),0,IF(AND(DAYS360(C297,$C$3)&gt;90,AQ297="SI"),$AR$7,0)))</f>
        <v>0</v>
      </c>
      <c r="AS297" s="22"/>
      <c r="AT297" s="23">
        <f>+IF(OR($N297=Listas!$A$3,$N297=Listas!$A$4,$N297=Listas!$A$5,$N297=Listas!$A$6),"",IF(AND(DAYS360(C297,$C$3)&lt;=90,AS297="SI"),0,IF(AND(DAYS360(C297,$C$3)&gt;90,AS297="SI"),$AT$7,0)))</f>
        <v>0</v>
      </c>
      <c r="AU297" s="21">
        <f>+IF(OR($N297=Listas!$A$3,$N297=Listas!$A$4,$N297=Listas!$A$5,$N297=Listas!$A$6),"",AR297+AT297)</f>
        <v>0</v>
      </c>
      <c r="AV297" s="29">
        <f>+IF(OR($N297=Listas!$A$3,$N297=Listas!$A$4,$N297=Listas!$A$5,$N297=Listas!$A$6),"",W297+Z297+AJ297+AP297+AU297)</f>
        <v>0.21132439384930549</v>
      </c>
      <c r="AW297" s="30">
        <f>+IF(OR($N297=Listas!$A$3,$N297=Listas!$A$4,$N297=Listas!$A$5,$N297=Listas!$A$6),"",K297*(1-AV297))</f>
        <v>0</v>
      </c>
      <c r="AX297" s="30">
        <f>+IF(OR($N297=Listas!$A$3,$N297=Listas!$A$4,$N297=Listas!$A$5,$N297=Listas!$A$6),"",L297*(1-AV297))</f>
        <v>0</v>
      </c>
      <c r="AY297" s="31"/>
      <c r="AZ297" s="32"/>
      <c r="BA297" s="30">
        <f>+IF(OR($N297=Listas!$A$3,$N297=Listas!$A$4,$N297=Listas!$A$5,$N297=Listas!$A$6),"",IF(AV297=0,AW297,(-PV(AY297,AZ297,,AW297,0))))</f>
        <v>0</v>
      </c>
      <c r="BB297" s="30">
        <f>+IF(OR($N297=Listas!$A$3,$N297=Listas!$A$4,$N297=Listas!$A$5,$N297=Listas!$A$6),"",IF(AV297=0,AX297,(-PV(AY297,AZ297,,AX297,0))))</f>
        <v>0</v>
      </c>
      <c r="BC297" s="33">
        <f>++IF(OR($N297=Listas!$A$3,$N297=Listas!$A$4,$N297=Listas!$A$5,$N297=Listas!$A$6),"",K297-BA297)</f>
        <v>0</v>
      </c>
      <c r="BD297" s="33">
        <f>++IF(OR($N297=Listas!$A$3,$N297=Listas!$A$4,$N297=Listas!$A$5,$N297=Listas!$A$6),"",L297-BB297)</f>
        <v>0</v>
      </c>
    </row>
    <row r="298" spans="1:56" x14ac:dyDescent="0.25">
      <c r="A298" s="13"/>
      <c r="B298" s="14"/>
      <c r="C298" s="15"/>
      <c r="D298" s="16"/>
      <c r="E298" s="16"/>
      <c r="F298" s="17"/>
      <c r="G298" s="17"/>
      <c r="H298" s="65">
        <f t="shared" si="53"/>
        <v>0</v>
      </c>
      <c r="I298" s="17"/>
      <c r="J298" s="17"/>
      <c r="K298" s="42">
        <f t="shared" si="54"/>
        <v>0</v>
      </c>
      <c r="L298" s="42">
        <f t="shared" si="54"/>
        <v>0</v>
      </c>
      <c r="M298" s="42">
        <f t="shared" si="55"/>
        <v>0</v>
      </c>
      <c r="N298" s="13"/>
      <c r="O298" s="18" t="str">
        <f>+IF(OR($N298=Listas!$A$3,$N298=Listas!$A$4,$N298=Listas!$A$5,$N298=Listas!$A$6),"N/A",IF(AND((DAYS360(C298,$C$3))&gt;90,(DAYS360(C298,$C$3))&lt;360),"SI","NO"))</f>
        <v>NO</v>
      </c>
      <c r="P298" s="19">
        <f t="shared" si="48"/>
        <v>0</v>
      </c>
      <c r="Q298" s="18" t="str">
        <f>+IF(OR($N298=Listas!$A$3,$N298=Listas!$A$4,$N298=Listas!$A$5,$N298=Listas!$A$6),"N/A",IF(AND((DAYS360(C298,$C$3))&gt;=360,(DAYS360(C298,$C$3))&lt;=1800),"SI","NO"))</f>
        <v>NO</v>
      </c>
      <c r="R298" s="19">
        <f t="shared" si="49"/>
        <v>0</v>
      </c>
      <c r="S298" s="18" t="str">
        <f>+IF(OR($N298=Listas!$A$3,$N298=Listas!$A$4,$N298=Listas!$A$5,$N298=Listas!$A$6),"N/A",IF(AND((DAYS360(C298,$C$3))&gt;1800,(DAYS360(C298,$C$3))&lt;=3600),"SI","NO"))</f>
        <v>NO</v>
      </c>
      <c r="T298" s="19">
        <f t="shared" si="50"/>
        <v>0</v>
      </c>
      <c r="U298" s="18" t="str">
        <f>+IF(OR($N298=Listas!$A$3,$N298=Listas!$A$4,$N298=Listas!$A$5,$N298=Listas!$A$6),"N/A",IF((DAYS360(C298,$C$3))&gt;3600,"SI","NO"))</f>
        <v>SI</v>
      </c>
      <c r="V298" s="20">
        <f t="shared" si="51"/>
        <v>0.21132439384930549</v>
      </c>
      <c r="W298" s="21">
        <f>+IF(OR($N298=Listas!$A$3,$N298=Listas!$A$4,$N298=Listas!$A$5,$N298=Listas!$A$6),"",P298+R298+T298+V298)</f>
        <v>0.21132439384930549</v>
      </c>
      <c r="X298" s="22"/>
      <c r="Y298" s="19">
        <f t="shared" si="52"/>
        <v>0</v>
      </c>
      <c r="Z298" s="21">
        <f>+IF(OR($N298=Listas!$A$3,$N298=Listas!$A$4,$N298=Listas!$A$5,$N298=Listas!$A$6),"",Y298)</f>
        <v>0</v>
      </c>
      <c r="AA298" s="22"/>
      <c r="AB298" s="23">
        <f>+IF(OR($N298=Listas!$A$3,$N298=Listas!$A$4,$N298=Listas!$A$5,$N298=Listas!$A$6),"",IF(AND(DAYS360(C298,$C$3)&lt;=90,AA298="NO"),0,IF(AND(DAYS360(C298,$C$3)&gt;90,AA298="NO"),$AB$7,0)))</f>
        <v>0</v>
      </c>
      <c r="AC298" s="17"/>
      <c r="AD298" s="22"/>
      <c r="AE298" s="23">
        <f>+IF(OR($N298=Listas!$A$3,$N298=Listas!$A$4,$N298=Listas!$A$5,$N298=Listas!$A$6),"",IF(AND(DAYS360(C298,$C$3)&lt;=90,AD298="SI"),0,IF(AND(DAYS360(C298,$C$3)&gt;90,AD298="SI"),$AE$7,0)))</f>
        <v>0</v>
      </c>
      <c r="AF298" s="17"/>
      <c r="AG298" s="24" t="str">
        <f t="shared" si="56"/>
        <v/>
      </c>
      <c r="AH298" s="22"/>
      <c r="AI298" s="23">
        <f>+IF(OR($N298=Listas!$A$3,$N298=Listas!$A$4,$N298=Listas!$A$5,$N298=Listas!$A$6),"",IF(AND(DAYS360(C298,$C$3)&lt;=90,AH298="SI"),0,IF(AND(DAYS360(C298,$C$3)&gt;90,AH298="SI"),$AI$7,0)))</f>
        <v>0</v>
      </c>
      <c r="AJ298" s="25">
        <f>+IF(OR($N298=Listas!$A$3,$N298=Listas!$A$4,$N298=Listas!$A$5,$N298=Listas!$A$6),"",AB298+AE298+AI298)</f>
        <v>0</v>
      </c>
      <c r="AK298" s="26" t="str">
        <f t="shared" si="57"/>
        <v/>
      </c>
      <c r="AL298" s="27" t="str">
        <f t="shared" si="58"/>
        <v/>
      </c>
      <c r="AM298" s="23">
        <f>+IF(OR($N298=Listas!$A$3,$N298=Listas!$A$4,$N298=Listas!$A$5,$N298=Listas!$A$6),"",IF(AND(DAYS360(C298,$C$3)&lt;=90,AL298="SI"),0,IF(AND(DAYS360(C298,$C$3)&gt;90,AL298="SI"),$AM$7,0)))</f>
        <v>0</v>
      </c>
      <c r="AN298" s="27" t="str">
        <f t="shared" si="59"/>
        <v/>
      </c>
      <c r="AO298" s="23">
        <f>+IF(OR($N298=Listas!$A$3,$N298=Listas!$A$4,$N298=Listas!$A$5,$N298=Listas!$A$6),"",IF(AND(DAYS360(C298,$C$3)&lt;=90,AN298="SI"),0,IF(AND(DAYS360(C298,$C$3)&gt;90,AN298="SI"),$AO$7,0)))</f>
        <v>0</v>
      </c>
      <c r="AP298" s="28">
        <f>+IF(OR($N298=Listas!$A$3,$N298=Listas!$A$4,$N298=Listas!$A$5,$N298=[1]Hoja2!$A$6),"",AM298+AO298)</f>
        <v>0</v>
      </c>
      <c r="AQ298" s="22"/>
      <c r="AR298" s="23">
        <f>+IF(OR($N298=Listas!$A$3,$N298=Listas!$A$4,$N298=Listas!$A$5,$N298=Listas!$A$6),"",IF(AND(DAYS360(C298,$C$3)&lt;=90,AQ298="SI"),0,IF(AND(DAYS360(C298,$C$3)&gt;90,AQ298="SI"),$AR$7,0)))</f>
        <v>0</v>
      </c>
      <c r="AS298" s="22"/>
      <c r="AT298" s="23">
        <f>+IF(OR($N298=Listas!$A$3,$N298=Listas!$A$4,$N298=Listas!$A$5,$N298=Listas!$A$6),"",IF(AND(DAYS360(C298,$C$3)&lt;=90,AS298="SI"),0,IF(AND(DAYS360(C298,$C$3)&gt;90,AS298="SI"),$AT$7,0)))</f>
        <v>0</v>
      </c>
      <c r="AU298" s="21">
        <f>+IF(OR($N298=Listas!$A$3,$N298=Listas!$A$4,$N298=Listas!$A$5,$N298=Listas!$A$6),"",AR298+AT298)</f>
        <v>0</v>
      </c>
      <c r="AV298" s="29">
        <f>+IF(OR($N298=Listas!$A$3,$N298=Listas!$A$4,$N298=Listas!$A$5,$N298=Listas!$A$6),"",W298+Z298+AJ298+AP298+AU298)</f>
        <v>0.21132439384930549</v>
      </c>
      <c r="AW298" s="30">
        <f>+IF(OR($N298=Listas!$A$3,$N298=Listas!$A$4,$N298=Listas!$A$5,$N298=Listas!$A$6),"",K298*(1-AV298))</f>
        <v>0</v>
      </c>
      <c r="AX298" s="30">
        <f>+IF(OR($N298=Listas!$A$3,$N298=Listas!$A$4,$N298=Listas!$A$5,$N298=Listas!$A$6),"",L298*(1-AV298))</f>
        <v>0</v>
      </c>
      <c r="AY298" s="31"/>
      <c r="AZ298" s="32"/>
      <c r="BA298" s="30">
        <f>+IF(OR($N298=Listas!$A$3,$N298=Listas!$A$4,$N298=Listas!$A$5,$N298=Listas!$A$6),"",IF(AV298=0,AW298,(-PV(AY298,AZ298,,AW298,0))))</f>
        <v>0</v>
      </c>
      <c r="BB298" s="30">
        <f>+IF(OR($N298=Listas!$A$3,$N298=Listas!$A$4,$N298=Listas!$A$5,$N298=Listas!$A$6),"",IF(AV298=0,AX298,(-PV(AY298,AZ298,,AX298,0))))</f>
        <v>0</v>
      </c>
      <c r="BC298" s="33">
        <f>++IF(OR($N298=Listas!$A$3,$N298=Listas!$A$4,$N298=Listas!$A$5,$N298=Listas!$A$6),"",K298-BA298)</f>
        <v>0</v>
      </c>
      <c r="BD298" s="33">
        <f>++IF(OR($N298=Listas!$A$3,$N298=Listas!$A$4,$N298=Listas!$A$5,$N298=Listas!$A$6),"",L298-BB298)</f>
        <v>0</v>
      </c>
    </row>
    <row r="299" spans="1:56" x14ac:dyDescent="0.25">
      <c r="A299" s="13"/>
      <c r="B299" s="14"/>
      <c r="C299" s="15"/>
      <c r="D299" s="16"/>
      <c r="E299" s="16"/>
      <c r="F299" s="17"/>
      <c r="G299" s="17"/>
      <c r="H299" s="65">
        <f t="shared" si="53"/>
        <v>0</v>
      </c>
      <c r="I299" s="17"/>
      <c r="J299" s="17"/>
      <c r="K299" s="42">
        <f t="shared" si="54"/>
        <v>0</v>
      </c>
      <c r="L299" s="42">
        <f t="shared" si="54"/>
        <v>0</v>
      </c>
      <c r="M299" s="42">
        <f t="shared" si="55"/>
        <v>0</v>
      </c>
      <c r="N299" s="13"/>
      <c r="O299" s="18" t="str">
        <f>+IF(OR($N299=Listas!$A$3,$N299=Listas!$A$4,$N299=Listas!$A$5,$N299=Listas!$A$6),"N/A",IF(AND((DAYS360(C299,$C$3))&gt;90,(DAYS360(C299,$C$3))&lt;360),"SI","NO"))</f>
        <v>NO</v>
      </c>
      <c r="P299" s="19">
        <f t="shared" si="48"/>
        <v>0</v>
      </c>
      <c r="Q299" s="18" t="str">
        <f>+IF(OR($N299=Listas!$A$3,$N299=Listas!$A$4,$N299=Listas!$A$5,$N299=Listas!$A$6),"N/A",IF(AND((DAYS360(C299,$C$3))&gt;=360,(DAYS360(C299,$C$3))&lt;=1800),"SI","NO"))</f>
        <v>NO</v>
      </c>
      <c r="R299" s="19">
        <f t="shared" si="49"/>
        <v>0</v>
      </c>
      <c r="S299" s="18" t="str">
        <f>+IF(OR($N299=Listas!$A$3,$N299=Listas!$A$4,$N299=Listas!$A$5,$N299=Listas!$A$6),"N/A",IF(AND((DAYS360(C299,$C$3))&gt;1800,(DAYS360(C299,$C$3))&lt;=3600),"SI","NO"))</f>
        <v>NO</v>
      </c>
      <c r="T299" s="19">
        <f t="shared" si="50"/>
        <v>0</v>
      </c>
      <c r="U299" s="18" t="str">
        <f>+IF(OR($N299=Listas!$A$3,$N299=Listas!$A$4,$N299=Listas!$A$5,$N299=Listas!$A$6),"N/A",IF((DAYS360(C299,$C$3))&gt;3600,"SI","NO"))</f>
        <v>SI</v>
      </c>
      <c r="V299" s="20">
        <f t="shared" si="51"/>
        <v>0.21132439384930549</v>
      </c>
      <c r="W299" s="21">
        <f>+IF(OR($N299=Listas!$A$3,$N299=Listas!$A$4,$N299=Listas!$A$5,$N299=Listas!$A$6),"",P299+R299+T299+V299)</f>
        <v>0.21132439384930549</v>
      </c>
      <c r="X299" s="22"/>
      <c r="Y299" s="19">
        <f t="shared" si="52"/>
        <v>0</v>
      </c>
      <c r="Z299" s="21">
        <f>+IF(OR($N299=Listas!$A$3,$N299=Listas!$A$4,$N299=Listas!$A$5,$N299=Listas!$A$6),"",Y299)</f>
        <v>0</v>
      </c>
      <c r="AA299" s="22"/>
      <c r="AB299" s="23">
        <f>+IF(OR($N299=Listas!$A$3,$N299=Listas!$A$4,$N299=Listas!$A$5,$N299=Listas!$A$6),"",IF(AND(DAYS360(C299,$C$3)&lt;=90,AA299="NO"),0,IF(AND(DAYS360(C299,$C$3)&gt;90,AA299="NO"),$AB$7,0)))</f>
        <v>0</v>
      </c>
      <c r="AC299" s="17"/>
      <c r="AD299" s="22"/>
      <c r="AE299" s="23">
        <f>+IF(OR($N299=Listas!$A$3,$N299=Listas!$A$4,$N299=Listas!$A$5,$N299=Listas!$A$6),"",IF(AND(DAYS360(C299,$C$3)&lt;=90,AD299="SI"),0,IF(AND(DAYS360(C299,$C$3)&gt;90,AD299="SI"),$AE$7,0)))</f>
        <v>0</v>
      </c>
      <c r="AF299" s="17"/>
      <c r="AG299" s="24" t="str">
        <f t="shared" si="56"/>
        <v/>
      </c>
      <c r="AH299" s="22"/>
      <c r="AI299" s="23">
        <f>+IF(OR($N299=Listas!$A$3,$N299=Listas!$A$4,$N299=Listas!$A$5,$N299=Listas!$A$6),"",IF(AND(DAYS360(C299,$C$3)&lt;=90,AH299="SI"),0,IF(AND(DAYS360(C299,$C$3)&gt;90,AH299="SI"),$AI$7,0)))</f>
        <v>0</v>
      </c>
      <c r="AJ299" s="25">
        <f>+IF(OR($N299=Listas!$A$3,$N299=Listas!$A$4,$N299=Listas!$A$5,$N299=Listas!$A$6),"",AB299+AE299+AI299)</f>
        <v>0</v>
      </c>
      <c r="AK299" s="26" t="str">
        <f t="shared" si="57"/>
        <v/>
      </c>
      <c r="AL299" s="27" t="str">
        <f t="shared" si="58"/>
        <v/>
      </c>
      <c r="AM299" s="23">
        <f>+IF(OR($N299=Listas!$A$3,$N299=Listas!$A$4,$N299=Listas!$A$5,$N299=Listas!$A$6),"",IF(AND(DAYS360(C299,$C$3)&lt;=90,AL299="SI"),0,IF(AND(DAYS360(C299,$C$3)&gt;90,AL299="SI"),$AM$7,0)))</f>
        <v>0</v>
      </c>
      <c r="AN299" s="27" t="str">
        <f t="shared" si="59"/>
        <v/>
      </c>
      <c r="AO299" s="23">
        <f>+IF(OR($N299=Listas!$A$3,$N299=Listas!$A$4,$N299=Listas!$A$5,$N299=Listas!$A$6),"",IF(AND(DAYS360(C299,$C$3)&lt;=90,AN299="SI"),0,IF(AND(DAYS360(C299,$C$3)&gt;90,AN299="SI"),$AO$7,0)))</f>
        <v>0</v>
      </c>
      <c r="AP299" s="28">
        <f>+IF(OR($N299=Listas!$A$3,$N299=Listas!$A$4,$N299=Listas!$A$5,$N299=[1]Hoja2!$A$6),"",AM299+AO299)</f>
        <v>0</v>
      </c>
      <c r="AQ299" s="22"/>
      <c r="AR299" s="23">
        <f>+IF(OR($N299=Listas!$A$3,$N299=Listas!$A$4,$N299=Listas!$A$5,$N299=Listas!$A$6),"",IF(AND(DAYS360(C299,$C$3)&lt;=90,AQ299="SI"),0,IF(AND(DAYS360(C299,$C$3)&gt;90,AQ299="SI"),$AR$7,0)))</f>
        <v>0</v>
      </c>
      <c r="AS299" s="22"/>
      <c r="AT299" s="23">
        <f>+IF(OR($N299=Listas!$A$3,$N299=Listas!$A$4,$N299=Listas!$A$5,$N299=Listas!$A$6),"",IF(AND(DAYS360(C299,$C$3)&lt;=90,AS299="SI"),0,IF(AND(DAYS360(C299,$C$3)&gt;90,AS299="SI"),$AT$7,0)))</f>
        <v>0</v>
      </c>
      <c r="AU299" s="21">
        <f>+IF(OR($N299=Listas!$A$3,$N299=Listas!$A$4,$N299=Listas!$A$5,$N299=Listas!$A$6),"",AR299+AT299)</f>
        <v>0</v>
      </c>
      <c r="AV299" s="29">
        <f>+IF(OR($N299=Listas!$A$3,$N299=Listas!$A$4,$N299=Listas!$A$5,$N299=Listas!$A$6),"",W299+Z299+AJ299+AP299+AU299)</f>
        <v>0.21132439384930549</v>
      </c>
      <c r="AW299" s="30">
        <f>+IF(OR($N299=Listas!$A$3,$N299=Listas!$A$4,$N299=Listas!$A$5,$N299=Listas!$A$6),"",K299*(1-AV299))</f>
        <v>0</v>
      </c>
      <c r="AX299" s="30">
        <f>+IF(OR($N299=Listas!$A$3,$N299=Listas!$A$4,$N299=Listas!$A$5,$N299=Listas!$A$6),"",L299*(1-AV299))</f>
        <v>0</v>
      </c>
      <c r="AY299" s="31"/>
      <c r="AZ299" s="32"/>
      <c r="BA299" s="30">
        <f>+IF(OR($N299=Listas!$A$3,$N299=Listas!$A$4,$N299=Listas!$A$5,$N299=Listas!$A$6),"",IF(AV299=0,AW299,(-PV(AY299,AZ299,,AW299,0))))</f>
        <v>0</v>
      </c>
      <c r="BB299" s="30">
        <f>+IF(OR($N299=Listas!$A$3,$N299=Listas!$A$4,$N299=Listas!$A$5,$N299=Listas!$A$6),"",IF(AV299=0,AX299,(-PV(AY299,AZ299,,AX299,0))))</f>
        <v>0</v>
      </c>
      <c r="BC299" s="33">
        <f>++IF(OR($N299=Listas!$A$3,$N299=Listas!$A$4,$N299=Listas!$A$5,$N299=Listas!$A$6),"",K299-BA299)</f>
        <v>0</v>
      </c>
      <c r="BD299" s="33">
        <f>++IF(OR($N299=Listas!$A$3,$N299=Listas!$A$4,$N299=Listas!$A$5,$N299=Listas!$A$6),"",L299-BB299)</f>
        <v>0</v>
      </c>
    </row>
    <row r="300" spans="1:56" x14ac:dyDescent="0.25">
      <c r="A300" s="13"/>
      <c r="B300" s="14"/>
      <c r="C300" s="15"/>
      <c r="D300" s="16"/>
      <c r="E300" s="16"/>
      <c r="F300" s="17"/>
      <c r="G300" s="17"/>
      <c r="H300" s="65">
        <f t="shared" si="53"/>
        <v>0</v>
      </c>
      <c r="I300" s="17"/>
      <c r="J300" s="17"/>
      <c r="K300" s="42">
        <f t="shared" si="54"/>
        <v>0</v>
      </c>
      <c r="L300" s="42">
        <f t="shared" si="54"/>
        <v>0</v>
      </c>
      <c r="M300" s="42">
        <f t="shared" si="55"/>
        <v>0</v>
      </c>
      <c r="N300" s="13"/>
      <c r="O300" s="18" t="str">
        <f>+IF(OR($N300=Listas!$A$3,$N300=Listas!$A$4,$N300=Listas!$A$5,$N300=Listas!$A$6),"N/A",IF(AND((DAYS360(C300,$C$3))&gt;90,(DAYS360(C300,$C$3))&lt;360),"SI","NO"))</f>
        <v>NO</v>
      </c>
      <c r="P300" s="19">
        <f t="shared" si="48"/>
        <v>0</v>
      </c>
      <c r="Q300" s="18" t="str">
        <f>+IF(OR($N300=Listas!$A$3,$N300=Listas!$A$4,$N300=Listas!$A$5,$N300=Listas!$A$6),"N/A",IF(AND((DAYS360(C300,$C$3))&gt;=360,(DAYS360(C300,$C$3))&lt;=1800),"SI","NO"))</f>
        <v>NO</v>
      </c>
      <c r="R300" s="19">
        <f t="shared" si="49"/>
        <v>0</v>
      </c>
      <c r="S300" s="18" t="str">
        <f>+IF(OR($N300=Listas!$A$3,$N300=Listas!$A$4,$N300=Listas!$A$5,$N300=Listas!$A$6),"N/A",IF(AND((DAYS360(C300,$C$3))&gt;1800,(DAYS360(C300,$C$3))&lt;=3600),"SI","NO"))</f>
        <v>NO</v>
      </c>
      <c r="T300" s="19">
        <f t="shared" si="50"/>
        <v>0</v>
      </c>
      <c r="U300" s="18" t="str">
        <f>+IF(OR($N300=Listas!$A$3,$N300=Listas!$A$4,$N300=Listas!$A$5,$N300=Listas!$A$6),"N/A",IF((DAYS360(C300,$C$3))&gt;3600,"SI","NO"))</f>
        <v>SI</v>
      </c>
      <c r="V300" s="20">
        <f t="shared" si="51"/>
        <v>0.21132439384930549</v>
      </c>
      <c r="W300" s="21">
        <f>+IF(OR($N300=Listas!$A$3,$N300=Listas!$A$4,$N300=Listas!$A$5,$N300=Listas!$A$6),"",P300+R300+T300+V300)</f>
        <v>0.21132439384930549</v>
      </c>
      <c r="X300" s="22"/>
      <c r="Y300" s="19">
        <f t="shared" si="52"/>
        <v>0</v>
      </c>
      <c r="Z300" s="21">
        <f>+IF(OR($N300=Listas!$A$3,$N300=Listas!$A$4,$N300=Listas!$A$5,$N300=Listas!$A$6),"",Y300)</f>
        <v>0</v>
      </c>
      <c r="AA300" s="22"/>
      <c r="AB300" s="23">
        <f>+IF(OR($N300=Listas!$A$3,$N300=Listas!$A$4,$N300=Listas!$A$5,$N300=Listas!$A$6),"",IF(AND(DAYS360(C300,$C$3)&lt;=90,AA300="NO"),0,IF(AND(DAYS360(C300,$C$3)&gt;90,AA300="NO"),$AB$7,0)))</f>
        <v>0</v>
      </c>
      <c r="AC300" s="17"/>
      <c r="AD300" s="22"/>
      <c r="AE300" s="23">
        <f>+IF(OR($N300=Listas!$A$3,$N300=Listas!$A$4,$N300=Listas!$A$5,$N300=Listas!$A$6),"",IF(AND(DAYS360(C300,$C$3)&lt;=90,AD300="SI"),0,IF(AND(DAYS360(C300,$C$3)&gt;90,AD300="SI"),$AE$7,0)))</f>
        <v>0</v>
      </c>
      <c r="AF300" s="17"/>
      <c r="AG300" s="24" t="str">
        <f t="shared" si="56"/>
        <v/>
      </c>
      <c r="AH300" s="22"/>
      <c r="AI300" s="23">
        <f>+IF(OR($N300=Listas!$A$3,$N300=Listas!$A$4,$N300=Listas!$A$5,$N300=Listas!$A$6),"",IF(AND(DAYS360(C300,$C$3)&lt;=90,AH300="SI"),0,IF(AND(DAYS360(C300,$C$3)&gt;90,AH300="SI"),$AI$7,0)))</f>
        <v>0</v>
      </c>
      <c r="AJ300" s="25">
        <f>+IF(OR($N300=Listas!$A$3,$N300=Listas!$A$4,$N300=Listas!$A$5,$N300=Listas!$A$6),"",AB300+AE300+AI300)</f>
        <v>0</v>
      </c>
      <c r="AK300" s="26" t="str">
        <f t="shared" si="57"/>
        <v/>
      </c>
      <c r="AL300" s="27" t="str">
        <f t="shared" si="58"/>
        <v/>
      </c>
      <c r="AM300" s="23">
        <f>+IF(OR($N300=Listas!$A$3,$N300=Listas!$A$4,$N300=Listas!$A$5,$N300=Listas!$A$6),"",IF(AND(DAYS360(C300,$C$3)&lt;=90,AL300="SI"),0,IF(AND(DAYS360(C300,$C$3)&gt;90,AL300="SI"),$AM$7,0)))</f>
        <v>0</v>
      </c>
      <c r="AN300" s="27" t="str">
        <f t="shared" si="59"/>
        <v/>
      </c>
      <c r="AO300" s="23">
        <f>+IF(OR($N300=Listas!$A$3,$N300=Listas!$A$4,$N300=Listas!$A$5,$N300=Listas!$A$6),"",IF(AND(DAYS360(C300,$C$3)&lt;=90,AN300="SI"),0,IF(AND(DAYS360(C300,$C$3)&gt;90,AN300="SI"),$AO$7,0)))</f>
        <v>0</v>
      </c>
      <c r="AP300" s="28">
        <f>+IF(OR($N300=Listas!$A$3,$N300=Listas!$A$4,$N300=Listas!$A$5,$N300=[1]Hoja2!$A$6),"",AM300+AO300)</f>
        <v>0</v>
      </c>
      <c r="AQ300" s="22"/>
      <c r="AR300" s="23">
        <f>+IF(OR($N300=Listas!$A$3,$N300=Listas!$A$4,$N300=Listas!$A$5,$N300=Listas!$A$6),"",IF(AND(DAYS360(C300,$C$3)&lt;=90,AQ300="SI"),0,IF(AND(DAYS360(C300,$C$3)&gt;90,AQ300="SI"),$AR$7,0)))</f>
        <v>0</v>
      </c>
      <c r="AS300" s="22"/>
      <c r="AT300" s="23">
        <f>+IF(OR($N300=Listas!$A$3,$N300=Listas!$A$4,$N300=Listas!$A$5,$N300=Listas!$A$6),"",IF(AND(DAYS360(C300,$C$3)&lt;=90,AS300="SI"),0,IF(AND(DAYS360(C300,$C$3)&gt;90,AS300="SI"),$AT$7,0)))</f>
        <v>0</v>
      </c>
      <c r="AU300" s="21">
        <f>+IF(OR($N300=Listas!$A$3,$N300=Listas!$A$4,$N300=Listas!$A$5,$N300=Listas!$A$6),"",AR300+AT300)</f>
        <v>0</v>
      </c>
      <c r="AV300" s="29">
        <f>+IF(OR($N300=Listas!$A$3,$N300=Listas!$A$4,$N300=Listas!$A$5,$N300=Listas!$A$6),"",W300+Z300+AJ300+AP300+AU300)</f>
        <v>0.21132439384930549</v>
      </c>
      <c r="AW300" s="30">
        <f>+IF(OR($N300=Listas!$A$3,$N300=Listas!$A$4,$N300=Listas!$A$5,$N300=Listas!$A$6),"",K300*(1-AV300))</f>
        <v>0</v>
      </c>
      <c r="AX300" s="30">
        <f>+IF(OR($N300=Listas!$A$3,$N300=Listas!$A$4,$N300=Listas!$A$5,$N300=Listas!$A$6),"",L300*(1-AV300))</f>
        <v>0</v>
      </c>
      <c r="AY300" s="31"/>
      <c r="AZ300" s="32"/>
      <c r="BA300" s="30">
        <f>+IF(OR($N300=Listas!$A$3,$N300=Listas!$A$4,$N300=Listas!$A$5,$N300=Listas!$A$6),"",IF(AV300=0,AW300,(-PV(AY300,AZ300,,AW300,0))))</f>
        <v>0</v>
      </c>
      <c r="BB300" s="30">
        <f>+IF(OR($N300=Listas!$A$3,$N300=Listas!$A$4,$N300=Listas!$A$5,$N300=Listas!$A$6),"",IF(AV300=0,AX300,(-PV(AY300,AZ300,,AX300,0))))</f>
        <v>0</v>
      </c>
      <c r="BC300" s="33">
        <f>++IF(OR($N300=Listas!$A$3,$N300=Listas!$A$4,$N300=Listas!$A$5,$N300=Listas!$A$6),"",K300-BA300)</f>
        <v>0</v>
      </c>
      <c r="BD300" s="33">
        <f>++IF(OR($N300=Listas!$A$3,$N300=Listas!$A$4,$N300=Listas!$A$5,$N300=Listas!$A$6),"",L300-BB300)</f>
        <v>0</v>
      </c>
    </row>
    <row r="301" spans="1:56" x14ac:dyDescent="0.25">
      <c r="A301" s="13"/>
      <c r="B301" s="14"/>
      <c r="C301" s="15"/>
      <c r="D301" s="16"/>
      <c r="E301" s="16"/>
      <c r="F301" s="17"/>
      <c r="G301" s="17"/>
      <c r="H301" s="65">
        <f t="shared" si="53"/>
        <v>0</v>
      </c>
      <c r="I301" s="17"/>
      <c r="J301" s="17"/>
      <c r="K301" s="42">
        <f t="shared" si="54"/>
        <v>0</v>
      </c>
      <c r="L301" s="42">
        <f t="shared" si="54"/>
        <v>0</v>
      </c>
      <c r="M301" s="42">
        <f t="shared" si="55"/>
        <v>0</v>
      </c>
      <c r="N301" s="13"/>
      <c r="O301" s="18" t="str">
        <f>+IF(OR($N301=Listas!$A$3,$N301=Listas!$A$4,$N301=Listas!$A$5,$N301=Listas!$A$6),"N/A",IF(AND((DAYS360(C301,$C$3))&gt;90,(DAYS360(C301,$C$3))&lt;360),"SI","NO"))</f>
        <v>NO</v>
      </c>
      <c r="P301" s="19">
        <f t="shared" si="48"/>
        <v>0</v>
      </c>
      <c r="Q301" s="18" t="str">
        <f>+IF(OR($N301=Listas!$A$3,$N301=Listas!$A$4,$N301=Listas!$A$5,$N301=Listas!$A$6),"N/A",IF(AND((DAYS360(C301,$C$3))&gt;=360,(DAYS360(C301,$C$3))&lt;=1800),"SI","NO"))</f>
        <v>NO</v>
      </c>
      <c r="R301" s="19">
        <f t="shared" si="49"/>
        <v>0</v>
      </c>
      <c r="S301" s="18" t="str">
        <f>+IF(OR($N301=Listas!$A$3,$N301=Listas!$A$4,$N301=Listas!$A$5,$N301=Listas!$A$6),"N/A",IF(AND((DAYS360(C301,$C$3))&gt;1800,(DAYS360(C301,$C$3))&lt;=3600),"SI","NO"))</f>
        <v>NO</v>
      </c>
      <c r="T301" s="19">
        <f t="shared" si="50"/>
        <v>0</v>
      </c>
      <c r="U301" s="18" t="str">
        <f>+IF(OR($N301=Listas!$A$3,$N301=Listas!$A$4,$N301=Listas!$A$5,$N301=Listas!$A$6),"N/A",IF((DAYS360(C301,$C$3))&gt;3600,"SI","NO"))</f>
        <v>SI</v>
      </c>
      <c r="V301" s="20">
        <f t="shared" si="51"/>
        <v>0.21132439384930549</v>
      </c>
      <c r="W301" s="21">
        <f>+IF(OR($N301=Listas!$A$3,$N301=Listas!$A$4,$N301=Listas!$A$5,$N301=Listas!$A$6),"",P301+R301+T301+V301)</f>
        <v>0.21132439384930549</v>
      </c>
      <c r="X301" s="22"/>
      <c r="Y301" s="19">
        <f t="shared" si="52"/>
        <v>0</v>
      </c>
      <c r="Z301" s="21">
        <f>+IF(OR($N301=Listas!$A$3,$N301=Listas!$A$4,$N301=Listas!$A$5,$N301=Listas!$A$6),"",Y301)</f>
        <v>0</v>
      </c>
      <c r="AA301" s="22"/>
      <c r="AB301" s="23">
        <f>+IF(OR($N301=Listas!$A$3,$N301=Listas!$A$4,$N301=Listas!$A$5,$N301=Listas!$A$6),"",IF(AND(DAYS360(C301,$C$3)&lt;=90,AA301="NO"),0,IF(AND(DAYS360(C301,$C$3)&gt;90,AA301="NO"),$AB$7,0)))</f>
        <v>0</v>
      </c>
      <c r="AC301" s="17"/>
      <c r="AD301" s="22"/>
      <c r="AE301" s="23">
        <f>+IF(OR($N301=Listas!$A$3,$N301=Listas!$A$4,$N301=Listas!$A$5,$N301=Listas!$A$6),"",IF(AND(DAYS360(C301,$C$3)&lt;=90,AD301="SI"),0,IF(AND(DAYS360(C301,$C$3)&gt;90,AD301="SI"),$AE$7,0)))</f>
        <v>0</v>
      </c>
      <c r="AF301" s="17"/>
      <c r="AG301" s="24" t="str">
        <f t="shared" si="56"/>
        <v/>
      </c>
      <c r="AH301" s="22"/>
      <c r="AI301" s="23">
        <f>+IF(OR($N301=Listas!$A$3,$N301=Listas!$A$4,$N301=Listas!$A$5,$N301=Listas!$A$6),"",IF(AND(DAYS360(C301,$C$3)&lt;=90,AH301="SI"),0,IF(AND(DAYS360(C301,$C$3)&gt;90,AH301="SI"),$AI$7,0)))</f>
        <v>0</v>
      </c>
      <c r="AJ301" s="25">
        <f>+IF(OR($N301=Listas!$A$3,$N301=Listas!$A$4,$N301=Listas!$A$5,$N301=Listas!$A$6),"",AB301+AE301+AI301)</f>
        <v>0</v>
      </c>
      <c r="AK301" s="26" t="str">
        <f t="shared" si="57"/>
        <v/>
      </c>
      <c r="AL301" s="27" t="str">
        <f t="shared" si="58"/>
        <v/>
      </c>
      <c r="AM301" s="23">
        <f>+IF(OR($N301=Listas!$A$3,$N301=Listas!$A$4,$N301=Listas!$A$5,$N301=Listas!$A$6),"",IF(AND(DAYS360(C301,$C$3)&lt;=90,AL301="SI"),0,IF(AND(DAYS360(C301,$C$3)&gt;90,AL301="SI"),$AM$7,0)))</f>
        <v>0</v>
      </c>
      <c r="AN301" s="27" t="str">
        <f t="shared" si="59"/>
        <v/>
      </c>
      <c r="AO301" s="23">
        <f>+IF(OR($N301=Listas!$A$3,$N301=Listas!$A$4,$N301=Listas!$A$5,$N301=Listas!$A$6),"",IF(AND(DAYS360(C301,$C$3)&lt;=90,AN301="SI"),0,IF(AND(DAYS360(C301,$C$3)&gt;90,AN301="SI"),$AO$7,0)))</f>
        <v>0</v>
      </c>
      <c r="AP301" s="28">
        <f>+IF(OR($N301=Listas!$A$3,$N301=Listas!$A$4,$N301=Listas!$A$5,$N301=[1]Hoja2!$A$6),"",AM301+AO301)</f>
        <v>0</v>
      </c>
      <c r="AQ301" s="22"/>
      <c r="AR301" s="23">
        <f>+IF(OR($N301=Listas!$A$3,$N301=Listas!$A$4,$N301=Listas!$A$5,$N301=Listas!$A$6),"",IF(AND(DAYS360(C301,$C$3)&lt;=90,AQ301="SI"),0,IF(AND(DAYS360(C301,$C$3)&gt;90,AQ301="SI"),$AR$7,0)))</f>
        <v>0</v>
      </c>
      <c r="AS301" s="22"/>
      <c r="AT301" s="23">
        <f>+IF(OR($N301=Listas!$A$3,$N301=Listas!$A$4,$N301=Listas!$A$5,$N301=Listas!$A$6),"",IF(AND(DAYS360(C301,$C$3)&lt;=90,AS301="SI"),0,IF(AND(DAYS360(C301,$C$3)&gt;90,AS301="SI"),$AT$7,0)))</f>
        <v>0</v>
      </c>
      <c r="AU301" s="21">
        <f>+IF(OR($N301=Listas!$A$3,$N301=Listas!$A$4,$N301=Listas!$A$5,$N301=Listas!$A$6),"",AR301+AT301)</f>
        <v>0</v>
      </c>
      <c r="AV301" s="29">
        <f>+IF(OR($N301=Listas!$A$3,$N301=Listas!$A$4,$N301=Listas!$A$5,$N301=Listas!$A$6),"",W301+Z301+AJ301+AP301+AU301)</f>
        <v>0.21132439384930549</v>
      </c>
      <c r="AW301" s="30">
        <f>+IF(OR($N301=Listas!$A$3,$N301=Listas!$A$4,$N301=Listas!$A$5,$N301=Listas!$A$6),"",K301*(1-AV301))</f>
        <v>0</v>
      </c>
      <c r="AX301" s="30">
        <f>+IF(OR($N301=Listas!$A$3,$N301=Listas!$A$4,$N301=Listas!$A$5,$N301=Listas!$A$6),"",L301*(1-AV301))</f>
        <v>0</v>
      </c>
      <c r="AY301" s="31"/>
      <c r="AZ301" s="32"/>
      <c r="BA301" s="30">
        <f>+IF(OR($N301=Listas!$A$3,$N301=Listas!$A$4,$N301=Listas!$A$5,$N301=Listas!$A$6),"",IF(AV301=0,AW301,(-PV(AY301,AZ301,,AW301,0))))</f>
        <v>0</v>
      </c>
      <c r="BB301" s="30">
        <f>+IF(OR($N301=Listas!$A$3,$N301=Listas!$A$4,$N301=Listas!$A$5,$N301=Listas!$A$6),"",IF(AV301=0,AX301,(-PV(AY301,AZ301,,AX301,0))))</f>
        <v>0</v>
      </c>
      <c r="BC301" s="33">
        <f>++IF(OR($N301=Listas!$A$3,$N301=Listas!$A$4,$N301=Listas!$A$5,$N301=Listas!$A$6),"",K301-BA301)</f>
        <v>0</v>
      </c>
      <c r="BD301" s="33">
        <f>++IF(OR($N301=Listas!$A$3,$N301=Listas!$A$4,$N301=Listas!$A$5,$N301=Listas!$A$6),"",L301-BB301)</f>
        <v>0</v>
      </c>
    </row>
    <row r="302" spans="1:56" x14ac:dyDescent="0.25">
      <c r="A302" s="13"/>
      <c r="B302" s="14"/>
      <c r="C302" s="15"/>
      <c r="D302" s="16"/>
      <c r="E302" s="16"/>
      <c r="F302" s="17"/>
      <c r="G302" s="17"/>
      <c r="H302" s="65">
        <f t="shared" si="53"/>
        <v>0</v>
      </c>
      <c r="I302" s="17"/>
      <c r="J302" s="17"/>
      <c r="K302" s="42">
        <f t="shared" si="54"/>
        <v>0</v>
      </c>
      <c r="L302" s="42">
        <f t="shared" si="54"/>
        <v>0</v>
      </c>
      <c r="M302" s="42">
        <f t="shared" si="55"/>
        <v>0</v>
      </c>
      <c r="N302" s="13"/>
      <c r="O302" s="18" t="str">
        <f>+IF(OR($N302=Listas!$A$3,$N302=Listas!$A$4,$N302=Listas!$A$5,$N302=Listas!$A$6),"N/A",IF(AND((DAYS360(C302,$C$3))&gt;90,(DAYS360(C302,$C$3))&lt;360),"SI","NO"))</f>
        <v>NO</v>
      </c>
      <c r="P302" s="19">
        <f t="shared" si="48"/>
        <v>0</v>
      </c>
      <c r="Q302" s="18" t="str">
        <f>+IF(OR($N302=Listas!$A$3,$N302=Listas!$A$4,$N302=Listas!$A$5,$N302=Listas!$A$6),"N/A",IF(AND((DAYS360(C302,$C$3))&gt;=360,(DAYS360(C302,$C$3))&lt;=1800),"SI","NO"))</f>
        <v>NO</v>
      </c>
      <c r="R302" s="19">
        <f t="shared" si="49"/>
        <v>0</v>
      </c>
      <c r="S302" s="18" t="str">
        <f>+IF(OR($N302=Listas!$A$3,$N302=Listas!$A$4,$N302=Listas!$A$5,$N302=Listas!$A$6),"N/A",IF(AND((DAYS360(C302,$C$3))&gt;1800,(DAYS360(C302,$C$3))&lt;=3600),"SI","NO"))</f>
        <v>NO</v>
      </c>
      <c r="T302" s="19">
        <f t="shared" si="50"/>
        <v>0</v>
      </c>
      <c r="U302" s="18" t="str">
        <f>+IF(OR($N302=Listas!$A$3,$N302=Listas!$A$4,$N302=Listas!$A$5,$N302=Listas!$A$6),"N/A",IF((DAYS360(C302,$C$3))&gt;3600,"SI","NO"))</f>
        <v>SI</v>
      </c>
      <c r="V302" s="20">
        <f t="shared" si="51"/>
        <v>0.21132439384930549</v>
      </c>
      <c r="W302" s="21">
        <f>+IF(OR($N302=Listas!$A$3,$N302=Listas!$A$4,$N302=Listas!$A$5,$N302=Listas!$A$6),"",P302+R302+T302+V302)</f>
        <v>0.21132439384930549</v>
      </c>
      <c r="X302" s="22"/>
      <c r="Y302" s="19">
        <f t="shared" si="52"/>
        <v>0</v>
      </c>
      <c r="Z302" s="21">
        <f>+IF(OR($N302=Listas!$A$3,$N302=Listas!$A$4,$N302=Listas!$A$5,$N302=Listas!$A$6),"",Y302)</f>
        <v>0</v>
      </c>
      <c r="AA302" s="22"/>
      <c r="AB302" s="23">
        <f>+IF(OR($N302=Listas!$A$3,$N302=Listas!$A$4,$N302=Listas!$A$5,$N302=Listas!$A$6),"",IF(AND(DAYS360(C302,$C$3)&lt;=90,AA302="NO"),0,IF(AND(DAYS360(C302,$C$3)&gt;90,AA302="NO"),$AB$7,0)))</f>
        <v>0</v>
      </c>
      <c r="AC302" s="17"/>
      <c r="AD302" s="22"/>
      <c r="AE302" s="23">
        <f>+IF(OR($N302=Listas!$A$3,$N302=Listas!$A$4,$N302=Listas!$A$5,$N302=Listas!$A$6),"",IF(AND(DAYS360(C302,$C$3)&lt;=90,AD302="SI"),0,IF(AND(DAYS360(C302,$C$3)&gt;90,AD302="SI"),$AE$7,0)))</f>
        <v>0</v>
      </c>
      <c r="AF302" s="17"/>
      <c r="AG302" s="24" t="str">
        <f t="shared" si="56"/>
        <v/>
      </c>
      <c r="AH302" s="22"/>
      <c r="AI302" s="23">
        <f>+IF(OR($N302=Listas!$A$3,$N302=Listas!$A$4,$N302=Listas!$A$5,$N302=Listas!$A$6),"",IF(AND(DAYS360(C302,$C$3)&lt;=90,AH302="SI"),0,IF(AND(DAYS360(C302,$C$3)&gt;90,AH302="SI"),$AI$7,0)))</f>
        <v>0</v>
      </c>
      <c r="AJ302" s="25">
        <f>+IF(OR($N302=Listas!$A$3,$N302=Listas!$A$4,$N302=Listas!$A$5,$N302=Listas!$A$6),"",AB302+AE302+AI302)</f>
        <v>0</v>
      </c>
      <c r="AK302" s="26" t="str">
        <f t="shared" si="57"/>
        <v/>
      </c>
      <c r="AL302" s="27" t="str">
        <f t="shared" si="58"/>
        <v/>
      </c>
      <c r="AM302" s="23">
        <f>+IF(OR($N302=Listas!$A$3,$N302=Listas!$A$4,$N302=Listas!$A$5,$N302=Listas!$A$6),"",IF(AND(DAYS360(C302,$C$3)&lt;=90,AL302="SI"),0,IF(AND(DAYS360(C302,$C$3)&gt;90,AL302="SI"),$AM$7,0)))</f>
        <v>0</v>
      </c>
      <c r="AN302" s="27" t="str">
        <f t="shared" si="59"/>
        <v/>
      </c>
      <c r="AO302" s="23">
        <f>+IF(OR($N302=Listas!$A$3,$N302=Listas!$A$4,$N302=Listas!$A$5,$N302=Listas!$A$6),"",IF(AND(DAYS360(C302,$C$3)&lt;=90,AN302="SI"),0,IF(AND(DAYS360(C302,$C$3)&gt;90,AN302="SI"),$AO$7,0)))</f>
        <v>0</v>
      </c>
      <c r="AP302" s="28">
        <f>+IF(OR($N302=Listas!$A$3,$N302=Listas!$A$4,$N302=Listas!$A$5,$N302=[1]Hoja2!$A$6),"",AM302+AO302)</f>
        <v>0</v>
      </c>
      <c r="AQ302" s="22"/>
      <c r="AR302" s="23">
        <f>+IF(OR($N302=Listas!$A$3,$N302=Listas!$A$4,$N302=Listas!$A$5,$N302=Listas!$A$6),"",IF(AND(DAYS360(C302,$C$3)&lt;=90,AQ302="SI"),0,IF(AND(DAYS360(C302,$C$3)&gt;90,AQ302="SI"),$AR$7,0)))</f>
        <v>0</v>
      </c>
      <c r="AS302" s="22"/>
      <c r="AT302" s="23">
        <f>+IF(OR($N302=Listas!$A$3,$N302=Listas!$A$4,$N302=Listas!$A$5,$N302=Listas!$A$6),"",IF(AND(DAYS360(C302,$C$3)&lt;=90,AS302="SI"),0,IF(AND(DAYS360(C302,$C$3)&gt;90,AS302="SI"),$AT$7,0)))</f>
        <v>0</v>
      </c>
      <c r="AU302" s="21">
        <f>+IF(OR($N302=Listas!$A$3,$N302=Listas!$A$4,$N302=Listas!$A$5,$N302=Listas!$A$6),"",AR302+AT302)</f>
        <v>0</v>
      </c>
      <c r="AV302" s="29">
        <f>+IF(OR($N302=Listas!$A$3,$N302=Listas!$A$4,$N302=Listas!$A$5,$N302=Listas!$A$6),"",W302+Z302+AJ302+AP302+AU302)</f>
        <v>0.21132439384930549</v>
      </c>
      <c r="AW302" s="30">
        <f>+IF(OR($N302=Listas!$A$3,$N302=Listas!$A$4,$N302=Listas!$A$5,$N302=Listas!$A$6),"",K302*(1-AV302))</f>
        <v>0</v>
      </c>
      <c r="AX302" s="30">
        <f>+IF(OR($N302=Listas!$A$3,$N302=Listas!$A$4,$N302=Listas!$A$5,$N302=Listas!$A$6),"",L302*(1-AV302))</f>
        <v>0</v>
      </c>
      <c r="AY302" s="31"/>
      <c r="AZ302" s="32"/>
      <c r="BA302" s="30">
        <f>+IF(OR($N302=Listas!$A$3,$N302=Listas!$A$4,$N302=Listas!$A$5,$N302=Listas!$A$6),"",IF(AV302=0,AW302,(-PV(AY302,AZ302,,AW302,0))))</f>
        <v>0</v>
      </c>
      <c r="BB302" s="30">
        <f>+IF(OR($N302=Listas!$A$3,$N302=Listas!$A$4,$N302=Listas!$A$5,$N302=Listas!$A$6),"",IF(AV302=0,AX302,(-PV(AY302,AZ302,,AX302,0))))</f>
        <v>0</v>
      </c>
      <c r="BC302" s="33">
        <f>++IF(OR($N302=Listas!$A$3,$N302=Listas!$A$4,$N302=Listas!$A$5,$N302=Listas!$A$6),"",K302-BA302)</f>
        <v>0</v>
      </c>
      <c r="BD302" s="33">
        <f>++IF(OR($N302=Listas!$A$3,$N302=Listas!$A$4,$N302=Listas!$A$5,$N302=Listas!$A$6),"",L302-BB302)</f>
        <v>0</v>
      </c>
    </row>
    <row r="303" spans="1:56" x14ac:dyDescent="0.25">
      <c r="A303" s="13"/>
      <c r="B303" s="14"/>
      <c r="C303" s="15"/>
      <c r="D303" s="16"/>
      <c r="E303" s="16"/>
      <c r="F303" s="17"/>
      <c r="G303" s="17"/>
      <c r="H303" s="65">
        <f t="shared" si="53"/>
        <v>0</v>
      </c>
      <c r="I303" s="17"/>
      <c r="J303" s="17"/>
      <c r="K303" s="42">
        <f t="shared" si="54"/>
        <v>0</v>
      </c>
      <c r="L303" s="42">
        <f t="shared" si="54"/>
        <v>0</v>
      </c>
      <c r="M303" s="42">
        <f t="shared" si="55"/>
        <v>0</v>
      </c>
      <c r="N303" s="13"/>
      <c r="O303" s="18" t="str">
        <f>+IF(OR($N303=Listas!$A$3,$N303=Listas!$A$4,$N303=Listas!$A$5,$N303=Listas!$A$6),"N/A",IF(AND((DAYS360(C303,$C$3))&gt;90,(DAYS360(C303,$C$3))&lt;360),"SI","NO"))</f>
        <v>NO</v>
      </c>
      <c r="P303" s="19">
        <f t="shared" si="48"/>
        <v>0</v>
      </c>
      <c r="Q303" s="18" t="str">
        <f>+IF(OR($N303=Listas!$A$3,$N303=Listas!$A$4,$N303=Listas!$A$5,$N303=Listas!$A$6),"N/A",IF(AND((DAYS360(C303,$C$3))&gt;=360,(DAYS360(C303,$C$3))&lt;=1800),"SI","NO"))</f>
        <v>NO</v>
      </c>
      <c r="R303" s="19">
        <f t="shared" si="49"/>
        <v>0</v>
      </c>
      <c r="S303" s="18" t="str">
        <f>+IF(OR($N303=Listas!$A$3,$N303=Listas!$A$4,$N303=Listas!$A$5,$N303=Listas!$A$6),"N/A",IF(AND((DAYS360(C303,$C$3))&gt;1800,(DAYS360(C303,$C$3))&lt;=3600),"SI","NO"))</f>
        <v>NO</v>
      </c>
      <c r="T303" s="19">
        <f t="shared" si="50"/>
        <v>0</v>
      </c>
      <c r="U303" s="18" t="str">
        <f>+IF(OR($N303=Listas!$A$3,$N303=Listas!$A$4,$N303=Listas!$A$5,$N303=Listas!$A$6),"N/A",IF((DAYS360(C303,$C$3))&gt;3600,"SI","NO"))</f>
        <v>SI</v>
      </c>
      <c r="V303" s="20">
        <f t="shared" si="51"/>
        <v>0.21132439384930549</v>
      </c>
      <c r="W303" s="21">
        <f>+IF(OR($N303=Listas!$A$3,$N303=Listas!$A$4,$N303=Listas!$A$5,$N303=Listas!$A$6),"",P303+R303+T303+V303)</f>
        <v>0.21132439384930549</v>
      </c>
      <c r="X303" s="22"/>
      <c r="Y303" s="19">
        <f t="shared" si="52"/>
        <v>0</v>
      </c>
      <c r="Z303" s="21">
        <f>+IF(OR($N303=Listas!$A$3,$N303=Listas!$A$4,$N303=Listas!$A$5,$N303=Listas!$A$6),"",Y303)</f>
        <v>0</v>
      </c>
      <c r="AA303" s="22"/>
      <c r="AB303" s="23">
        <f>+IF(OR($N303=Listas!$A$3,$N303=Listas!$A$4,$N303=Listas!$A$5,$N303=Listas!$A$6),"",IF(AND(DAYS360(C303,$C$3)&lt;=90,AA303="NO"),0,IF(AND(DAYS360(C303,$C$3)&gt;90,AA303="NO"),$AB$7,0)))</f>
        <v>0</v>
      </c>
      <c r="AC303" s="17"/>
      <c r="AD303" s="22"/>
      <c r="AE303" s="23">
        <f>+IF(OR($N303=Listas!$A$3,$N303=Listas!$A$4,$N303=Listas!$A$5,$N303=Listas!$A$6),"",IF(AND(DAYS360(C303,$C$3)&lt;=90,AD303="SI"),0,IF(AND(DAYS360(C303,$C$3)&gt;90,AD303="SI"),$AE$7,0)))</f>
        <v>0</v>
      </c>
      <c r="AF303" s="17"/>
      <c r="AG303" s="24" t="str">
        <f t="shared" si="56"/>
        <v/>
      </c>
      <c r="AH303" s="22"/>
      <c r="AI303" s="23">
        <f>+IF(OR($N303=Listas!$A$3,$N303=Listas!$A$4,$N303=Listas!$A$5,$N303=Listas!$A$6),"",IF(AND(DAYS360(C303,$C$3)&lt;=90,AH303="SI"),0,IF(AND(DAYS360(C303,$C$3)&gt;90,AH303="SI"),$AI$7,0)))</f>
        <v>0</v>
      </c>
      <c r="AJ303" s="25">
        <f>+IF(OR($N303=Listas!$A$3,$N303=Listas!$A$4,$N303=Listas!$A$5,$N303=Listas!$A$6),"",AB303+AE303+AI303)</f>
        <v>0</v>
      </c>
      <c r="AK303" s="26" t="str">
        <f t="shared" si="57"/>
        <v/>
      </c>
      <c r="AL303" s="27" t="str">
        <f t="shared" si="58"/>
        <v/>
      </c>
      <c r="AM303" s="23">
        <f>+IF(OR($N303=Listas!$A$3,$N303=Listas!$A$4,$N303=Listas!$A$5,$N303=Listas!$A$6),"",IF(AND(DAYS360(C303,$C$3)&lt;=90,AL303="SI"),0,IF(AND(DAYS360(C303,$C$3)&gt;90,AL303="SI"),$AM$7,0)))</f>
        <v>0</v>
      </c>
      <c r="AN303" s="27" t="str">
        <f t="shared" si="59"/>
        <v/>
      </c>
      <c r="AO303" s="23">
        <f>+IF(OR($N303=Listas!$A$3,$N303=Listas!$A$4,$N303=Listas!$A$5,$N303=Listas!$A$6),"",IF(AND(DAYS360(C303,$C$3)&lt;=90,AN303="SI"),0,IF(AND(DAYS360(C303,$C$3)&gt;90,AN303="SI"),$AO$7,0)))</f>
        <v>0</v>
      </c>
      <c r="AP303" s="28">
        <f>+IF(OR($N303=Listas!$A$3,$N303=Listas!$A$4,$N303=Listas!$A$5,$N303=[1]Hoja2!$A$6),"",AM303+AO303)</f>
        <v>0</v>
      </c>
      <c r="AQ303" s="22"/>
      <c r="AR303" s="23">
        <f>+IF(OR($N303=Listas!$A$3,$N303=Listas!$A$4,$N303=Listas!$A$5,$N303=Listas!$A$6),"",IF(AND(DAYS360(C303,$C$3)&lt;=90,AQ303="SI"),0,IF(AND(DAYS360(C303,$C$3)&gt;90,AQ303="SI"),$AR$7,0)))</f>
        <v>0</v>
      </c>
      <c r="AS303" s="22"/>
      <c r="AT303" s="23">
        <f>+IF(OR($N303=Listas!$A$3,$N303=Listas!$A$4,$N303=Listas!$A$5,$N303=Listas!$A$6),"",IF(AND(DAYS360(C303,$C$3)&lt;=90,AS303="SI"),0,IF(AND(DAYS360(C303,$C$3)&gt;90,AS303="SI"),$AT$7,0)))</f>
        <v>0</v>
      </c>
      <c r="AU303" s="21">
        <f>+IF(OR($N303=Listas!$A$3,$N303=Listas!$A$4,$N303=Listas!$A$5,$N303=Listas!$A$6),"",AR303+AT303)</f>
        <v>0</v>
      </c>
      <c r="AV303" s="29">
        <f>+IF(OR($N303=Listas!$A$3,$N303=Listas!$A$4,$N303=Listas!$A$5,$N303=Listas!$A$6),"",W303+Z303+AJ303+AP303+AU303)</f>
        <v>0.21132439384930549</v>
      </c>
      <c r="AW303" s="30">
        <f>+IF(OR($N303=Listas!$A$3,$N303=Listas!$A$4,$N303=Listas!$A$5,$N303=Listas!$A$6),"",K303*(1-AV303))</f>
        <v>0</v>
      </c>
      <c r="AX303" s="30">
        <f>+IF(OR($N303=Listas!$A$3,$N303=Listas!$A$4,$N303=Listas!$A$5,$N303=Listas!$A$6),"",L303*(1-AV303))</f>
        <v>0</v>
      </c>
      <c r="AY303" s="31"/>
      <c r="AZ303" s="32"/>
      <c r="BA303" s="30">
        <f>+IF(OR($N303=Listas!$A$3,$N303=Listas!$A$4,$N303=Listas!$A$5,$N303=Listas!$A$6),"",IF(AV303=0,AW303,(-PV(AY303,AZ303,,AW303,0))))</f>
        <v>0</v>
      </c>
      <c r="BB303" s="30">
        <f>+IF(OR($N303=Listas!$A$3,$N303=Listas!$A$4,$N303=Listas!$A$5,$N303=Listas!$A$6),"",IF(AV303=0,AX303,(-PV(AY303,AZ303,,AX303,0))))</f>
        <v>0</v>
      </c>
      <c r="BC303" s="33">
        <f>++IF(OR($N303=Listas!$A$3,$N303=Listas!$A$4,$N303=Listas!$A$5,$N303=Listas!$A$6),"",K303-BA303)</f>
        <v>0</v>
      </c>
      <c r="BD303" s="33">
        <f>++IF(OR($N303=Listas!$A$3,$N303=Listas!$A$4,$N303=Listas!$A$5,$N303=Listas!$A$6),"",L303-BB303)</f>
        <v>0</v>
      </c>
    </row>
    <row r="304" spans="1:56" x14ac:dyDescent="0.25">
      <c r="A304" s="13"/>
      <c r="B304" s="14"/>
      <c r="C304" s="15"/>
      <c r="D304" s="16"/>
      <c r="E304" s="16"/>
      <c r="F304" s="17"/>
      <c r="G304" s="17"/>
      <c r="H304" s="65">
        <f t="shared" si="53"/>
        <v>0</v>
      </c>
      <c r="I304" s="17"/>
      <c r="J304" s="17"/>
      <c r="K304" s="42">
        <f t="shared" si="54"/>
        <v>0</v>
      </c>
      <c r="L304" s="42">
        <f t="shared" si="54"/>
        <v>0</v>
      </c>
      <c r="M304" s="42">
        <f t="shared" si="55"/>
        <v>0</v>
      </c>
      <c r="N304" s="13"/>
      <c r="O304" s="18" t="str">
        <f>+IF(OR($N304=Listas!$A$3,$N304=Listas!$A$4,$N304=Listas!$A$5,$N304=Listas!$A$6),"N/A",IF(AND((DAYS360(C304,$C$3))&gt;90,(DAYS360(C304,$C$3))&lt;360),"SI","NO"))</f>
        <v>NO</v>
      </c>
      <c r="P304" s="19">
        <f t="shared" si="48"/>
        <v>0</v>
      </c>
      <c r="Q304" s="18" t="str">
        <f>+IF(OR($N304=Listas!$A$3,$N304=Listas!$A$4,$N304=Listas!$A$5,$N304=Listas!$A$6),"N/A",IF(AND((DAYS360(C304,$C$3))&gt;=360,(DAYS360(C304,$C$3))&lt;=1800),"SI","NO"))</f>
        <v>NO</v>
      </c>
      <c r="R304" s="19">
        <f t="shared" si="49"/>
        <v>0</v>
      </c>
      <c r="S304" s="18" t="str">
        <f>+IF(OR($N304=Listas!$A$3,$N304=Listas!$A$4,$N304=Listas!$A$5,$N304=Listas!$A$6),"N/A",IF(AND((DAYS360(C304,$C$3))&gt;1800,(DAYS360(C304,$C$3))&lt;=3600),"SI","NO"))</f>
        <v>NO</v>
      </c>
      <c r="T304" s="19">
        <f t="shared" si="50"/>
        <v>0</v>
      </c>
      <c r="U304" s="18" t="str">
        <f>+IF(OR($N304=Listas!$A$3,$N304=Listas!$A$4,$N304=Listas!$A$5,$N304=Listas!$A$6),"N/A",IF((DAYS360(C304,$C$3))&gt;3600,"SI","NO"))</f>
        <v>SI</v>
      </c>
      <c r="V304" s="20">
        <f t="shared" si="51"/>
        <v>0.21132439384930549</v>
      </c>
      <c r="W304" s="21">
        <f>+IF(OR($N304=Listas!$A$3,$N304=Listas!$A$4,$N304=Listas!$A$5,$N304=Listas!$A$6),"",P304+R304+T304+V304)</f>
        <v>0.21132439384930549</v>
      </c>
      <c r="X304" s="22"/>
      <c r="Y304" s="19">
        <f t="shared" si="52"/>
        <v>0</v>
      </c>
      <c r="Z304" s="21">
        <f>+IF(OR($N304=Listas!$A$3,$N304=Listas!$A$4,$N304=Listas!$A$5,$N304=Listas!$A$6),"",Y304)</f>
        <v>0</v>
      </c>
      <c r="AA304" s="22"/>
      <c r="AB304" s="23">
        <f>+IF(OR($N304=Listas!$A$3,$N304=Listas!$A$4,$N304=Listas!$A$5,$N304=Listas!$A$6),"",IF(AND(DAYS360(C304,$C$3)&lt;=90,AA304="NO"),0,IF(AND(DAYS360(C304,$C$3)&gt;90,AA304="NO"),$AB$7,0)))</f>
        <v>0</v>
      </c>
      <c r="AC304" s="17"/>
      <c r="AD304" s="22"/>
      <c r="AE304" s="23">
        <f>+IF(OR($N304=Listas!$A$3,$N304=Listas!$A$4,$N304=Listas!$A$5,$N304=Listas!$A$6),"",IF(AND(DAYS360(C304,$C$3)&lt;=90,AD304="SI"),0,IF(AND(DAYS360(C304,$C$3)&gt;90,AD304="SI"),$AE$7,0)))</f>
        <v>0</v>
      </c>
      <c r="AF304" s="17"/>
      <c r="AG304" s="24" t="str">
        <f t="shared" si="56"/>
        <v/>
      </c>
      <c r="AH304" s="22"/>
      <c r="AI304" s="23">
        <f>+IF(OR($N304=Listas!$A$3,$N304=Listas!$A$4,$N304=Listas!$A$5,$N304=Listas!$A$6),"",IF(AND(DAYS360(C304,$C$3)&lt;=90,AH304="SI"),0,IF(AND(DAYS360(C304,$C$3)&gt;90,AH304="SI"),$AI$7,0)))</f>
        <v>0</v>
      </c>
      <c r="AJ304" s="25">
        <f>+IF(OR($N304=Listas!$A$3,$N304=Listas!$A$4,$N304=Listas!$A$5,$N304=Listas!$A$6),"",AB304+AE304+AI304)</f>
        <v>0</v>
      </c>
      <c r="AK304" s="26" t="str">
        <f t="shared" si="57"/>
        <v/>
      </c>
      <c r="AL304" s="27" t="str">
        <f t="shared" si="58"/>
        <v/>
      </c>
      <c r="AM304" s="23">
        <f>+IF(OR($N304=Listas!$A$3,$N304=Listas!$A$4,$N304=Listas!$A$5,$N304=Listas!$A$6),"",IF(AND(DAYS360(C304,$C$3)&lt;=90,AL304="SI"),0,IF(AND(DAYS360(C304,$C$3)&gt;90,AL304="SI"),$AM$7,0)))</f>
        <v>0</v>
      </c>
      <c r="AN304" s="27" t="str">
        <f t="shared" si="59"/>
        <v/>
      </c>
      <c r="AO304" s="23">
        <f>+IF(OR($N304=Listas!$A$3,$N304=Listas!$A$4,$N304=Listas!$A$5,$N304=Listas!$A$6),"",IF(AND(DAYS360(C304,$C$3)&lt;=90,AN304="SI"),0,IF(AND(DAYS360(C304,$C$3)&gt;90,AN304="SI"),$AO$7,0)))</f>
        <v>0</v>
      </c>
      <c r="AP304" s="28">
        <f>+IF(OR($N304=Listas!$A$3,$N304=Listas!$A$4,$N304=Listas!$A$5,$N304=[1]Hoja2!$A$6),"",AM304+AO304)</f>
        <v>0</v>
      </c>
      <c r="AQ304" s="22"/>
      <c r="AR304" s="23">
        <f>+IF(OR($N304=Listas!$A$3,$N304=Listas!$A$4,$N304=Listas!$A$5,$N304=Listas!$A$6),"",IF(AND(DAYS360(C304,$C$3)&lt;=90,AQ304="SI"),0,IF(AND(DAYS360(C304,$C$3)&gt;90,AQ304="SI"),$AR$7,0)))</f>
        <v>0</v>
      </c>
      <c r="AS304" s="22"/>
      <c r="AT304" s="23">
        <f>+IF(OR($N304=Listas!$A$3,$N304=Listas!$A$4,$N304=Listas!$A$5,$N304=Listas!$A$6),"",IF(AND(DAYS360(C304,$C$3)&lt;=90,AS304="SI"),0,IF(AND(DAYS360(C304,$C$3)&gt;90,AS304="SI"),$AT$7,0)))</f>
        <v>0</v>
      </c>
      <c r="AU304" s="21">
        <f>+IF(OR($N304=Listas!$A$3,$N304=Listas!$A$4,$N304=Listas!$A$5,$N304=Listas!$A$6),"",AR304+AT304)</f>
        <v>0</v>
      </c>
      <c r="AV304" s="29">
        <f>+IF(OR($N304=Listas!$A$3,$N304=Listas!$A$4,$N304=Listas!$A$5,$N304=Listas!$A$6),"",W304+Z304+AJ304+AP304+AU304)</f>
        <v>0.21132439384930549</v>
      </c>
      <c r="AW304" s="30">
        <f>+IF(OR($N304=Listas!$A$3,$N304=Listas!$A$4,$N304=Listas!$A$5,$N304=Listas!$A$6),"",K304*(1-AV304))</f>
        <v>0</v>
      </c>
      <c r="AX304" s="30">
        <f>+IF(OR($N304=Listas!$A$3,$N304=Listas!$A$4,$N304=Listas!$A$5,$N304=Listas!$A$6),"",L304*(1-AV304))</f>
        <v>0</v>
      </c>
      <c r="AY304" s="31"/>
      <c r="AZ304" s="32"/>
      <c r="BA304" s="30">
        <f>+IF(OR($N304=Listas!$A$3,$N304=Listas!$A$4,$N304=Listas!$A$5,$N304=Listas!$A$6),"",IF(AV304=0,AW304,(-PV(AY304,AZ304,,AW304,0))))</f>
        <v>0</v>
      </c>
      <c r="BB304" s="30">
        <f>+IF(OR($N304=Listas!$A$3,$N304=Listas!$A$4,$N304=Listas!$A$5,$N304=Listas!$A$6),"",IF(AV304=0,AX304,(-PV(AY304,AZ304,,AX304,0))))</f>
        <v>0</v>
      </c>
      <c r="BC304" s="33">
        <f>++IF(OR($N304=Listas!$A$3,$N304=Listas!$A$4,$N304=Listas!$A$5,$N304=Listas!$A$6),"",K304-BA304)</f>
        <v>0</v>
      </c>
      <c r="BD304" s="33">
        <f>++IF(OR($N304=Listas!$A$3,$N304=Listas!$A$4,$N304=Listas!$A$5,$N304=Listas!$A$6),"",L304-BB304)</f>
        <v>0</v>
      </c>
    </row>
    <row r="305" spans="1:56" x14ac:dyDescent="0.25">
      <c r="A305" s="13"/>
      <c r="B305" s="14"/>
      <c r="C305" s="15"/>
      <c r="D305" s="16"/>
      <c r="E305" s="16"/>
      <c r="F305" s="17"/>
      <c r="G305" s="17"/>
      <c r="H305" s="65">
        <f t="shared" si="53"/>
        <v>0</v>
      </c>
      <c r="I305" s="17"/>
      <c r="J305" s="17"/>
      <c r="K305" s="42">
        <f t="shared" si="54"/>
        <v>0</v>
      </c>
      <c r="L305" s="42">
        <f t="shared" si="54"/>
        <v>0</v>
      </c>
      <c r="M305" s="42">
        <f t="shared" si="55"/>
        <v>0</v>
      </c>
      <c r="N305" s="13"/>
      <c r="O305" s="18" t="str">
        <f>+IF(OR($N305=Listas!$A$3,$N305=Listas!$A$4,$N305=Listas!$A$5,$N305=Listas!$A$6),"N/A",IF(AND((DAYS360(C305,$C$3))&gt;90,(DAYS360(C305,$C$3))&lt;360),"SI","NO"))</f>
        <v>NO</v>
      </c>
      <c r="P305" s="19">
        <f t="shared" si="48"/>
        <v>0</v>
      </c>
      <c r="Q305" s="18" t="str">
        <f>+IF(OR($N305=Listas!$A$3,$N305=Listas!$A$4,$N305=Listas!$A$5,$N305=Listas!$A$6),"N/A",IF(AND((DAYS360(C305,$C$3))&gt;=360,(DAYS360(C305,$C$3))&lt;=1800),"SI","NO"))</f>
        <v>NO</v>
      </c>
      <c r="R305" s="19">
        <f t="shared" si="49"/>
        <v>0</v>
      </c>
      <c r="S305" s="18" t="str">
        <f>+IF(OR($N305=Listas!$A$3,$N305=Listas!$A$4,$N305=Listas!$A$5,$N305=Listas!$A$6),"N/A",IF(AND((DAYS360(C305,$C$3))&gt;1800,(DAYS360(C305,$C$3))&lt;=3600),"SI","NO"))</f>
        <v>NO</v>
      </c>
      <c r="T305" s="19">
        <f t="shared" si="50"/>
        <v>0</v>
      </c>
      <c r="U305" s="18" t="str">
        <f>+IF(OR($N305=Listas!$A$3,$N305=Listas!$A$4,$N305=Listas!$A$5,$N305=Listas!$A$6),"N/A",IF((DAYS360(C305,$C$3))&gt;3600,"SI","NO"))</f>
        <v>SI</v>
      </c>
      <c r="V305" s="20">
        <f t="shared" si="51"/>
        <v>0.21132439384930549</v>
      </c>
      <c r="W305" s="21">
        <f>+IF(OR($N305=Listas!$A$3,$N305=Listas!$A$4,$N305=Listas!$A$5,$N305=Listas!$A$6),"",P305+R305+T305+V305)</f>
        <v>0.21132439384930549</v>
      </c>
      <c r="X305" s="22"/>
      <c r="Y305" s="19">
        <f t="shared" si="52"/>
        <v>0</v>
      </c>
      <c r="Z305" s="21">
        <f>+IF(OR($N305=Listas!$A$3,$N305=Listas!$A$4,$N305=Listas!$A$5,$N305=Listas!$A$6),"",Y305)</f>
        <v>0</v>
      </c>
      <c r="AA305" s="22"/>
      <c r="AB305" s="23">
        <f>+IF(OR($N305=Listas!$A$3,$N305=Listas!$A$4,$N305=Listas!$A$5,$N305=Listas!$A$6),"",IF(AND(DAYS360(C305,$C$3)&lt;=90,AA305="NO"),0,IF(AND(DAYS360(C305,$C$3)&gt;90,AA305="NO"),$AB$7,0)))</f>
        <v>0</v>
      </c>
      <c r="AC305" s="17"/>
      <c r="AD305" s="22"/>
      <c r="AE305" s="23">
        <f>+IF(OR($N305=Listas!$A$3,$N305=Listas!$A$4,$N305=Listas!$A$5,$N305=Listas!$A$6),"",IF(AND(DAYS360(C305,$C$3)&lt;=90,AD305="SI"),0,IF(AND(DAYS360(C305,$C$3)&gt;90,AD305="SI"),$AE$7,0)))</f>
        <v>0</v>
      </c>
      <c r="AF305" s="17"/>
      <c r="AG305" s="24" t="str">
        <f t="shared" si="56"/>
        <v/>
      </c>
      <c r="AH305" s="22"/>
      <c r="AI305" s="23">
        <f>+IF(OR($N305=Listas!$A$3,$N305=Listas!$A$4,$N305=Listas!$A$5,$N305=Listas!$A$6),"",IF(AND(DAYS360(C305,$C$3)&lt;=90,AH305="SI"),0,IF(AND(DAYS360(C305,$C$3)&gt;90,AH305="SI"),$AI$7,0)))</f>
        <v>0</v>
      </c>
      <c r="AJ305" s="25">
        <f>+IF(OR($N305=Listas!$A$3,$N305=Listas!$A$4,$N305=Listas!$A$5,$N305=Listas!$A$6),"",AB305+AE305+AI305)</f>
        <v>0</v>
      </c>
      <c r="AK305" s="26" t="str">
        <f t="shared" si="57"/>
        <v/>
      </c>
      <c r="AL305" s="27" t="str">
        <f t="shared" si="58"/>
        <v/>
      </c>
      <c r="AM305" s="23">
        <f>+IF(OR($N305=Listas!$A$3,$N305=Listas!$A$4,$N305=Listas!$A$5,$N305=Listas!$A$6),"",IF(AND(DAYS360(C305,$C$3)&lt;=90,AL305="SI"),0,IF(AND(DAYS360(C305,$C$3)&gt;90,AL305="SI"),$AM$7,0)))</f>
        <v>0</v>
      </c>
      <c r="AN305" s="27" t="str">
        <f t="shared" si="59"/>
        <v/>
      </c>
      <c r="AO305" s="23">
        <f>+IF(OR($N305=Listas!$A$3,$N305=Listas!$A$4,$N305=Listas!$A$5,$N305=Listas!$A$6),"",IF(AND(DAYS360(C305,$C$3)&lt;=90,AN305="SI"),0,IF(AND(DAYS360(C305,$C$3)&gt;90,AN305="SI"),$AO$7,0)))</f>
        <v>0</v>
      </c>
      <c r="AP305" s="28">
        <f>+IF(OR($N305=Listas!$A$3,$N305=Listas!$A$4,$N305=Listas!$A$5,$N305=[1]Hoja2!$A$6),"",AM305+AO305)</f>
        <v>0</v>
      </c>
      <c r="AQ305" s="22"/>
      <c r="AR305" s="23">
        <f>+IF(OR($N305=Listas!$A$3,$N305=Listas!$A$4,$N305=Listas!$A$5,$N305=Listas!$A$6),"",IF(AND(DAYS360(C305,$C$3)&lt;=90,AQ305="SI"),0,IF(AND(DAYS360(C305,$C$3)&gt;90,AQ305="SI"),$AR$7,0)))</f>
        <v>0</v>
      </c>
      <c r="AS305" s="22"/>
      <c r="AT305" s="23">
        <f>+IF(OR($N305=Listas!$A$3,$N305=Listas!$A$4,$N305=Listas!$A$5,$N305=Listas!$A$6),"",IF(AND(DAYS360(C305,$C$3)&lt;=90,AS305="SI"),0,IF(AND(DAYS360(C305,$C$3)&gt;90,AS305="SI"),$AT$7,0)))</f>
        <v>0</v>
      </c>
      <c r="AU305" s="21">
        <f>+IF(OR($N305=Listas!$A$3,$N305=Listas!$A$4,$N305=Listas!$A$5,$N305=Listas!$A$6),"",AR305+AT305)</f>
        <v>0</v>
      </c>
      <c r="AV305" s="29">
        <f>+IF(OR($N305=Listas!$A$3,$N305=Listas!$A$4,$N305=Listas!$A$5,$N305=Listas!$A$6),"",W305+Z305+AJ305+AP305+AU305)</f>
        <v>0.21132439384930549</v>
      </c>
      <c r="AW305" s="30">
        <f>+IF(OR($N305=Listas!$A$3,$N305=Listas!$A$4,$N305=Listas!$A$5,$N305=Listas!$A$6),"",K305*(1-AV305))</f>
        <v>0</v>
      </c>
      <c r="AX305" s="30">
        <f>+IF(OR($N305=Listas!$A$3,$N305=Listas!$A$4,$N305=Listas!$A$5,$N305=Listas!$A$6),"",L305*(1-AV305))</f>
        <v>0</v>
      </c>
      <c r="AY305" s="31"/>
      <c r="AZ305" s="32"/>
      <c r="BA305" s="30">
        <f>+IF(OR($N305=Listas!$A$3,$N305=Listas!$A$4,$N305=Listas!$A$5,$N305=Listas!$A$6),"",IF(AV305=0,AW305,(-PV(AY305,AZ305,,AW305,0))))</f>
        <v>0</v>
      </c>
      <c r="BB305" s="30">
        <f>+IF(OR($N305=Listas!$A$3,$N305=Listas!$A$4,$N305=Listas!$A$5,$N305=Listas!$A$6),"",IF(AV305=0,AX305,(-PV(AY305,AZ305,,AX305,0))))</f>
        <v>0</v>
      </c>
      <c r="BC305" s="33">
        <f>++IF(OR($N305=Listas!$A$3,$N305=Listas!$A$4,$N305=Listas!$A$5,$N305=Listas!$A$6),"",K305-BA305)</f>
        <v>0</v>
      </c>
      <c r="BD305" s="33">
        <f>++IF(OR($N305=Listas!$A$3,$N305=Listas!$A$4,$N305=Listas!$A$5,$N305=Listas!$A$6),"",L305-BB305)</f>
        <v>0</v>
      </c>
    </row>
    <row r="306" spans="1:56" x14ac:dyDescent="0.25">
      <c r="A306" s="13"/>
      <c r="B306" s="14"/>
      <c r="C306" s="15"/>
      <c r="D306" s="16"/>
      <c r="E306" s="16"/>
      <c r="F306" s="17"/>
      <c r="G306" s="17"/>
      <c r="H306" s="65">
        <f t="shared" si="53"/>
        <v>0</v>
      </c>
      <c r="I306" s="17"/>
      <c r="J306" s="17"/>
      <c r="K306" s="42">
        <f t="shared" si="54"/>
        <v>0</v>
      </c>
      <c r="L306" s="42">
        <f t="shared" si="54"/>
        <v>0</v>
      </c>
      <c r="M306" s="42">
        <f t="shared" si="55"/>
        <v>0</v>
      </c>
      <c r="N306" s="13"/>
      <c r="O306" s="18" t="str">
        <f>+IF(OR($N306=Listas!$A$3,$N306=Listas!$A$4,$N306=Listas!$A$5,$N306=Listas!$A$6),"N/A",IF(AND((DAYS360(C306,$C$3))&gt;90,(DAYS360(C306,$C$3))&lt;360),"SI","NO"))</f>
        <v>NO</v>
      </c>
      <c r="P306" s="19">
        <f t="shared" si="48"/>
        <v>0</v>
      </c>
      <c r="Q306" s="18" t="str">
        <f>+IF(OR($N306=Listas!$A$3,$N306=Listas!$A$4,$N306=Listas!$A$5,$N306=Listas!$A$6),"N/A",IF(AND((DAYS360(C306,$C$3))&gt;=360,(DAYS360(C306,$C$3))&lt;=1800),"SI","NO"))</f>
        <v>NO</v>
      </c>
      <c r="R306" s="19">
        <f t="shared" si="49"/>
        <v>0</v>
      </c>
      <c r="S306" s="18" t="str">
        <f>+IF(OR($N306=Listas!$A$3,$N306=Listas!$A$4,$N306=Listas!$A$5,$N306=Listas!$A$6),"N/A",IF(AND((DAYS360(C306,$C$3))&gt;1800,(DAYS360(C306,$C$3))&lt;=3600),"SI","NO"))</f>
        <v>NO</v>
      </c>
      <c r="T306" s="19">
        <f t="shared" si="50"/>
        <v>0</v>
      </c>
      <c r="U306" s="18" t="str">
        <f>+IF(OR($N306=Listas!$A$3,$N306=Listas!$A$4,$N306=Listas!$A$5,$N306=Listas!$A$6),"N/A",IF((DAYS360(C306,$C$3))&gt;3600,"SI","NO"))</f>
        <v>SI</v>
      </c>
      <c r="V306" s="20">
        <f t="shared" si="51"/>
        <v>0.21132439384930549</v>
      </c>
      <c r="W306" s="21">
        <f>+IF(OR($N306=Listas!$A$3,$N306=Listas!$A$4,$N306=Listas!$A$5,$N306=Listas!$A$6),"",P306+R306+T306+V306)</f>
        <v>0.21132439384930549</v>
      </c>
      <c r="X306" s="22"/>
      <c r="Y306" s="19">
        <f t="shared" si="52"/>
        <v>0</v>
      </c>
      <c r="Z306" s="21">
        <f>+IF(OR($N306=Listas!$A$3,$N306=Listas!$A$4,$N306=Listas!$A$5,$N306=Listas!$A$6),"",Y306)</f>
        <v>0</v>
      </c>
      <c r="AA306" s="22"/>
      <c r="AB306" s="23">
        <f>+IF(OR($N306=Listas!$A$3,$N306=Listas!$A$4,$N306=Listas!$A$5,$N306=Listas!$A$6),"",IF(AND(DAYS360(C306,$C$3)&lt;=90,AA306="NO"),0,IF(AND(DAYS360(C306,$C$3)&gt;90,AA306="NO"),$AB$7,0)))</f>
        <v>0</v>
      </c>
      <c r="AC306" s="17"/>
      <c r="AD306" s="22"/>
      <c r="AE306" s="23">
        <f>+IF(OR($N306=Listas!$A$3,$N306=Listas!$A$4,$N306=Listas!$A$5,$N306=Listas!$A$6),"",IF(AND(DAYS360(C306,$C$3)&lt;=90,AD306="SI"),0,IF(AND(DAYS360(C306,$C$3)&gt;90,AD306="SI"),$AE$7,0)))</f>
        <v>0</v>
      </c>
      <c r="AF306" s="17"/>
      <c r="AG306" s="24" t="str">
        <f t="shared" si="56"/>
        <v/>
      </c>
      <c r="AH306" s="22"/>
      <c r="AI306" s="23">
        <f>+IF(OR($N306=Listas!$A$3,$N306=Listas!$A$4,$N306=Listas!$A$5,$N306=Listas!$A$6),"",IF(AND(DAYS360(C306,$C$3)&lt;=90,AH306="SI"),0,IF(AND(DAYS360(C306,$C$3)&gt;90,AH306="SI"),$AI$7,0)))</f>
        <v>0</v>
      </c>
      <c r="AJ306" s="25">
        <f>+IF(OR($N306=Listas!$A$3,$N306=Listas!$A$4,$N306=Listas!$A$5,$N306=Listas!$A$6),"",AB306+AE306+AI306)</f>
        <v>0</v>
      </c>
      <c r="AK306" s="26" t="str">
        <f t="shared" si="57"/>
        <v/>
      </c>
      <c r="AL306" s="27" t="str">
        <f t="shared" si="58"/>
        <v/>
      </c>
      <c r="AM306" s="23">
        <f>+IF(OR($N306=Listas!$A$3,$N306=Listas!$A$4,$N306=Listas!$A$5,$N306=Listas!$A$6),"",IF(AND(DAYS360(C306,$C$3)&lt;=90,AL306="SI"),0,IF(AND(DAYS360(C306,$C$3)&gt;90,AL306="SI"),$AM$7,0)))</f>
        <v>0</v>
      </c>
      <c r="AN306" s="27" t="str">
        <f t="shared" si="59"/>
        <v/>
      </c>
      <c r="AO306" s="23">
        <f>+IF(OR($N306=Listas!$A$3,$N306=Listas!$A$4,$N306=Listas!$A$5,$N306=Listas!$A$6),"",IF(AND(DAYS360(C306,$C$3)&lt;=90,AN306="SI"),0,IF(AND(DAYS360(C306,$C$3)&gt;90,AN306="SI"),$AO$7,0)))</f>
        <v>0</v>
      </c>
      <c r="AP306" s="28">
        <f>+IF(OR($N306=Listas!$A$3,$N306=Listas!$A$4,$N306=Listas!$A$5,$N306=[1]Hoja2!$A$6),"",AM306+AO306)</f>
        <v>0</v>
      </c>
      <c r="AQ306" s="22"/>
      <c r="AR306" s="23">
        <f>+IF(OR($N306=Listas!$A$3,$N306=Listas!$A$4,$N306=Listas!$A$5,$N306=Listas!$A$6),"",IF(AND(DAYS360(C306,$C$3)&lt;=90,AQ306="SI"),0,IF(AND(DAYS360(C306,$C$3)&gt;90,AQ306="SI"),$AR$7,0)))</f>
        <v>0</v>
      </c>
      <c r="AS306" s="22"/>
      <c r="AT306" s="23">
        <f>+IF(OR($N306=Listas!$A$3,$N306=Listas!$A$4,$N306=Listas!$A$5,$N306=Listas!$A$6),"",IF(AND(DAYS360(C306,$C$3)&lt;=90,AS306="SI"),0,IF(AND(DAYS360(C306,$C$3)&gt;90,AS306="SI"),$AT$7,0)))</f>
        <v>0</v>
      </c>
      <c r="AU306" s="21">
        <f>+IF(OR($N306=Listas!$A$3,$N306=Listas!$A$4,$N306=Listas!$A$5,$N306=Listas!$A$6),"",AR306+AT306)</f>
        <v>0</v>
      </c>
      <c r="AV306" s="29">
        <f>+IF(OR($N306=Listas!$A$3,$N306=Listas!$A$4,$N306=Listas!$A$5,$N306=Listas!$A$6),"",W306+Z306+AJ306+AP306+AU306)</f>
        <v>0.21132439384930549</v>
      </c>
      <c r="AW306" s="30">
        <f>+IF(OR($N306=Listas!$A$3,$N306=Listas!$A$4,$N306=Listas!$A$5,$N306=Listas!$A$6),"",K306*(1-AV306))</f>
        <v>0</v>
      </c>
      <c r="AX306" s="30">
        <f>+IF(OR($N306=Listas!$A$3,$N306=Listas!$A$4,$N306=Listas!$A$5,$N306=Listas!$A$6),"",L306*(1-AV306))</f>
        <v>0</v>
      </c>
      <c r="AY306" s="31"/>
      <c r="AZ306" s="32"/>
      <c r="BA306" s="30">
        <f>+IF(OR($N306=Listas!$A$3,$N306=Listas!$A$4,$N306=Listas!$A$5,$N306=Listas!$A$6),"",IF(AV306=0,AW306,(-PV(AY306,AZ306,,AW306,0))))</f>
        <v>0</v>
      </c>
      <c r="BB306" s="30">
        <f>+IF(OR($N306=Listas!$A$3,$N306=Listas!$A$4,$N306=Listas!$A$5,$N306=Listas!$A$6),"",IF(AV306=0,AX306,(-PV(AY306,AZ306,,AX306,0))))</f>
        <v>0</v>
      </c>
      <c r="BC306" s="33">
        <f>++IF(OR($N306=Listas!$A$3,$N306=Listas!$A$4,$N306=Listas!$A$5,$N306=Listas!$A$6),"",K306-BA306)</f>
        <v>0</v>
      </c>
      <c r="BD306" s="33">
        <f>++IF(OR($N306=Listas!$A$3,$N306=Listas!$A$4,$N306=Listas!$A$5,$N306=Listas!$A$6),"",L306-BB306)</f>
        <v>0</v>
      </c>
    </row>
    <row r="307" spans="1:56" x14ac:dyDescent="0.25">
      <c r="A307" s="13"/>
      <c r="B307" s="14"/>
      <c r="C307" s="15"/>
      <c r="D307" s="16"/>
      <c r="E307" s="16"/>
      <c r="F307" s="17"/>
      <c r="G307" s="17"/>
      <c r="H307" s="65">
        <f t="shared" si="53"/>
        <v>0</v>
      </c>
      <c r="I307" s="17"/>
      <c r="J307" s="17"/>
      <c r="K307" s="42">
        <f t="shared" si="54"/>
        <v>0</v>
      </c>
      <c r="L307" s="42">
        <f t="shared" si="54"/>
        <v>0</v>
      </c>
      <c r="M307" s="42">
        <f t="shared" si="55"/>
        <v>0</v>
      </c>
      <c r="N307" s="13"/>
      <c r="O307" s="18" t="str">
        <f>+IF(OR($N307=Listas!$A$3,$N307=Listas!$A$4,$N307=Listas!$A$5,$N307=Listas!$A$6),"N/A",IF(AND((DAYS360(C307,$C$3))&gt;90,(DAYS360(C307,$C$3))&lt;360),"SI","NO"))</f>
        <v>NO</v>
      </c>
      <c r="P307" s="19">
        <f t="shared" si="48"/>
        <v>0</v>
      </c>
      <c r="Q307" s="18" t="str">
        <f>+IF(OR($N307=Listas!$A$3,$N307=Listas!$A$4,$N307=Listas!$A$5,$N307=Listas!$A$6),"N/A",IF(AND((DAYS360(C307,$C$3))&gt;=360,(DAYS360(C307,$C$3))&lt;=1800),"SI","NO"))</f>
        <v>NO</v>
      </c>
      <c r="R307" s="19">
        <f t="shared" si="49"/>
        <v>0</v>
      </c>
      <c r="S307" s="18" t="str">
        <f>+IF(OR($N307=Listas!$A$3,$N307=Listas!$A$4,$N307=Listas!$A$5,$N307=Listas!$A$6),"N/A",IF(AND((DAYS360(C307,$C$3))&gt;1800,(DAYS360(C307,$C$3))&lt;=3600),"SI","NO"))</f>
        <v>NO</v>
      </c>
      <c r="T307" s="19">
        <f t="shared" si="50"/>
        <v>0</v>
      </c>
      <c r="U307" s="18" t="str">
        <f>+IF(OR($N307=Listas!$A$3,$N307=Listas!$A$4,$N307=Listas!$A$5,$N307=Listas!$A$6),"N/A",IF((DAYS360(C307,$C$3))&gt;3600,"SI","NO"))</f>
        <v>SI</v>
      </c>
      <c r="V307" s="20">
        <f t="shared" si="51"/>
        <v>0.21132439384930549</v>
      </c>
      <c r="W307" s="21">
        <f>+IF(OR($N307=Listas!$A$3,$N307=Listas!$A$4,$N307=Listas!$A$5,$N307=Listas!$A$6),"",P307+R307+T307+V307)</f>
        <v>0.21132439384930549</v>
      </c>
      <c r="X307" s="22"/>
      <c r="Y307" s="19">
        <f t="shared" si="52"/>
        <v>0</v>
      </c>
      <c r="Z307" s="21">
        <f>+IF(OR($N307=Listas!$A$3,$N307=Listas!$A$4,$N307=Listas!$A$5,$N307=Listas!$A$6),"",Y307)</f>
        <v>0</v>
      </c>
      <c r="AA307" s="22"/>
      <c r="AB307" s="23">
        <f>+IF(OR($N307=Listas!$A$3,$N307=Listas!$A$4,$N307=Listas!$A$5,$N307=Listas!$A$6),"",IF(AND(DAYS360(C307,$C$3)&lt;=90,AA307="NO"),0,IF(AND(DAYS360(C307,$C$3)&gt;90,AA307="NO"),$AB$7,0)))</f>
        <v>0</v>
      </c>
      <c r="AC307" s="17"/>
      <c r="AD307" s="22"/>
      <c r="AE307" s="23">
        <f>+IF(OR($N307=Listas!$A$3,$N307=Listas!$A$4,$N307=Listas!$A$5,$N307=Listas!$A$6),"",IF(AND(DAYS360(C307,$C$3)&lt;=90,AD307="SI"),0,IF(AND(DAYS360(C307,$C$3)&gt;90,AD307="SI"),$AE$7,0)))</f>
        <v>0</v>
      </c>
      <c r="AF307" s="17"/>
      <c r="AG307" s="24" t="str">
        <f t="shared" si="56"/>
        <v/>
      </c>
      <c r="AH307" s="22"/>
      <c r="AI307" s="23">
        <f>+IF(OR($N307=Listas!$A$3,$N307=Listas!$A$4,$N307=Listas!$A$5,$N307=Listas!$A$6),"",IF(AND(DAYS360(C307,$C$3)&lt;=90,AH307="SI"),0,IF(AND(DAYS360(C307,$C$3)&gt;90,AH307="SI"),$AI$7,0)))</f>
        <v>0</v>
      </c>
      <c r="AJ307" s="25">
        <f>+IF(OR($N307=Listas!$A$3,$N307=Listas!$A$4,$N307=Listas!$A$5,$N307=Listas!$A$6),"",AB307+AE307+AI307)</f>
        <v>0</v>
      </c>
      <c r="AK307" s="26" t="str">
        <f t="shared" si="57"/>
        <v/>
      </c>
      <c r="AL307" s="27" t="str">
        <f t="shared" si="58"/>
        <v/>
      </c>
      <c r="AM307" s="23">
        <f>+IF(OR($N307=Listas!$A$3,$N307=Listas!$A$4,$N307=Listas!$A$5,$N307=Listas!$A$6),"",IF(AND(DAYS360(C307,$C$3)&lt;=90,AL307="SI"),0,IF(AND(DAYS360(C307,$C$3)&gt;90,AL307="SI"),$AM$7,0)))</f>
        <v>0</v>
      </c>
      <c r="AN307" s="27" t="str">
        <f t="shared" si="59"/>
        <v/>
      </c>
      <c r="AO307" s="23">
        <f>+IF(OR($N307=Listas!$A$3,$N307=Listas!$A$4,$N307=Listas!$A$5,$N307=Listas!$A$6),"",IF(AND(DAYS360(C307,$C$3)&lt;=90,AN307="SI"),0,IF(AND(DAYS360(C307,$C$3)&gt;90,AN307="SI"),$AO$7,0)))</f>
        <v>0</v>
      </c>
      <c r="AP307" s="28">
        <f>+IF(OR($N307=Listas!$A$3,$N307=Listas!$A$4,$N307=Listas!$A$5,$N307=[1]Hoja2!$A$6),"",AM307+AO307)</f>
        <v>0</v>
      </c>
      <c r="AQ307" s="22"/>
      <c r="AR307" s="23">
        <f>+IF(OR($N307=Listas!$A$3,$N307=Listas!$A$4,$N307=Listas!$A$5,$N307=Listas!$A$6),"",IF(AND(DAYS360(C307,$C$3)&lt;=90,AQ307="SI"),0,IF(AND(DAYS360(C307,$C$3)&gt;90,AQ307="SI"),$AR$7,0)))</f>
        <v>0</v>
      </c>
      <c r="AS307" s="22"/>
      <c r="AT307" s="23">
        <f>+IF(OR($N307=Listas!$A$3,$N307=Listas!$A$4,$N307=Listas!$A$5,$N307=Listas!$A$6),"",IF(AND(DAYS360(C307,$C$3)&lt;=90,AS307="SI"),0,IF(AND(DAYS360(C307,$C$3)&gt;90,AS307="SI"),$AT$7,0)))</f>
        <v>0</v>
      </c>
      <c r="AU307" s="21">
        <f>+IF(OR($N307=Listas!$A$3,$N307=Listas!$A$4,$N307=Listas!$A$5,$N307=Listas!$A$6),"",AR307+AT307)</f>
        <v>0</v>
      </c>
      <c r="AV307" s="29">
        <f>+IF(OR($N307=Listas!$A$3,$N307=Listas!$A$4,$N307=Listas!$A$5,$N307=Listas!$A$6),"",W307+Z307+AJ307+AP307+AU307)</f>
        <v>0.21132439384930549</v>
      </c>
      <c r="AW307" s="30">
        <f>+IF(OR($N307=Listas!$A$3,$N307=Listas!$A$4,$N307=Listas!$A$5,$N307=Listas!$A$6),"",K307*(1-AV307))</f>
        <v>0</v>
      </c>
      <c r="AX307" s="30">
        <f>+IF(OR($N307=Listas!$A$3,$N307=Listas!$A$4,$N307=Listas!$A$5,$N307=Listas!$A$6),"",L307*(1-AV307))</f>
        <v>0</v>
      </c>
      <c r="AY307" s="31"/>
      <c r="AZ307" s="32"/>
      <c r="BA307" s="30">
        <f>+IF(OR($N307=Listas!$A$3,$N307=Listas!$A$4,$N307=Listas!$A$5,$N307=Listas!$A$6),"",IF(AV307=0,AW307,(-PV(AY307,AZ307,,AW307,0))))</f>
        <v>0</v>
      </c>
      <c r="BB307" s="30">
        <f>+IF(OR($N307=Listas!$A$3,$N307=Listas!$A$4,$N307=Listas!$A$5,$N307=Listas!$A$6),"",IF(AV307=0,AX307,(-PV(AY307,AZ307,,AX307,0))))</f>
        <v>0</v>
      </c>
      <c r="BC307" s="33">
        <f>++IF(OR($N307=Listas!$A$3,$N307=Listas!$A$4,$N307=Listas!$A$5,$N307=Listas!$A$6),"",K307-BA307)</f>
        <v>0</v>
      </c>
      <c r="BD307" s="33">
        <f>++IF(OR($N307=Listas!$A$3,$N307=Listas!$A$4,$N307=Listas!$A$5,$N307=Listas!$A$6),"",L307-BB307)</f>
        <v>0</v>
      </c>
    </row>
    <row r="308" spans="1:56" x14ac:dyDescent="0.25">
      <c r="A308" s="13"/>
      <c r="B308" s="14"/>
      <c r="C308" s="15"/>
      <c r="D308" s="16"/>
      <c r="E308" s="16"/>
      <c r="F308" s="17"/>
      <c r="G308" s="17"/>
      <c r="H308" s="65">
        <f t="shared" si="53"/>
        <v>0</v>
      </c>
      <c r="I308" s="17"/>
      <c r="J308" s="17"/>
      <c r="K308" s="42">
        <f t="shared" si="54"/>
        <v>0</v>
      </c>
      <c r="L308" s="42">
        <f t="shared" si="54"/>
        <v>0</v>
      </c>
      <c r="M308" s="42">
        <f t="shared" si="55"/>
        <v>0</v>
      </c>
      <c r="N308" s="13"/>
      <c r="O308" s="18" t="str">
        <f>+IF(OR($N308=Listas!$A$3,$N308=Listas!$A$4,$N308=Listas!$A$5,$N308=Listas!$A$6),"N/A",IF(AND((DAYS360(C308,$C$3))&gt;90,(DAYS360(C308,$C$3))&lt;360),"SI","NO"))</f>
        <v>NO</v>
      </c>
      <c r="P308" s="19">
        <f t="shared" si="48"/>
        <v>0</v>
      </c>
      <c r="Q308" s="18" t="str">
        <f>+IF(OR($N308=Listas!$A$3,$N308=Listas!$A$4,$N308=Listas!$A$5,$N308=Listas!$A$6),"N/A",IF(AND((DAYS360(C308,$C$3))&gt;=360,(DAYS360(C308,$C$3))&lt;=1800),"SI","NO"))</f>
        <v>NO</v>
      </c>
      <c r="R308" s="19">
        <f t="shared" si="49"/>
        <v>0</v>
      </c>
      <c r="S308" s="18" t="str">
        <f>+IF(OR($N308=Listas!$A$3,$N308=Listas!$A$4,$N308=Listas!$A$5,$N308=Listas!$A$6),"N/A",IF(AND((DAYS360(C308,$C$3))&gt;1800,(DAYS360(C308,$C$3))&lt;=3600),"SI","NO"))</f>
        <v>NO</v>
      </c>
      <c r="T308" s="19">
        <f t="shared" si="50"/>
        <v>0</v>
      </c>
      <c r="U308" s="18" t="str">
        <f>+IF(OR($N308=Listas!$A$3,$N308=Listas!$A$4,$N308=Listas!$A$5,$N308=Listas!$A$6),"N/A",IF((DAYS360(C308,$C$3))&gt;3600,"SI","NO"))</f>
        <v>SI</v>
      </c>
      <c r="V308" s="20">
        <f t="shared" si="51"/>
        <v>0.21132439384930549</v>
      </c>
      <c r="W308" s="21">
        <f>+IF(OR($N308=Listas!$A$3,$N308=Listas!$A$4,$N308=Listas!$A$5,$N308=Listas!$A$6),"",P308+R308+T308+V308)</f>
        <v>0.21132439384930549</v>
      </c>
      <c r="X308" s="22"/>
      <c r="Y308" s="19">
        <f t="shared" si="52"/>
        <v>0</v>
      </c>
      <c r="Z308" s="21">
        <f>+IF(OR($N308=Listas!$A$3,$N308=Listas!$A$4,$N308=Listas!$A$5,$N308=Listas!$A$6),"",Y308)</f>
        <v>0</v>
      </c>
      <c r="AA308" s="22"/>
      <c r="AB308" s="23">
        <f>+IF(OR($N308=Listas!$A$3,$N308=Listas!$A$4,$N308=Listas!$A$5,$N308=Listas!$A$6),"",IF(AND(DAYS360(C308,$C$3)&lt;=90,AA308="NO"),0,IF(AND(DAYS360(C308,$C$3)&gt;90,AA308="NO"),$AB$7,0)))</f>
        <v>0</v>
      </c>
      <c r="AC308" s="17"/>
      <c r="AD308" s="22"/>
      <c r="AE308" s="23">
        <f>+IF(OR($N308=Listas!$A$3,$N308=Listas!$A$4,$N308=Listas!$A$5,$N308=Listas!$A$6),"",IF(AND(DAYS360(C308,$C$3)&lt;=90,AD308="SI"),0,IF(AND(DAYS360(C308,$C$3)&gt;90,AD308="SI"),$AE$7,0)))</f>
        <v>0</v>
      </c>
      <c r="AF308" s="17"/>
      <c r="AG308" s="24" t="str">
        <f t="shared" si="56"/>
        <v/>
      </c>
      <c r="AH308" s="22"/>
      <c r="AI308" s="23">
        <f>+IF(OR($N308=Listas!$A$3,$N308=Listas!$A$4,$N308=Listas!$A$5,$N308=Listas!$A$6),"",IF(AND(DAYS360(C308,$C$3)&lt;=90,AH308="SI"),0,IF(AND(DAYS360(C308,$C$3)&gt;90,AH308="SI"),$AI$7,0)))</f>
        <v>0</v>
      </c>
      <c r="AJ308" s="25">
        <f>+IF(OR($N308=Listas!$A$3,$N308=Listas!$A$4,$N308=Listas!$A$5,$N308=Listas!$A$6),"",AB308+AE308+AI308)</f>
        <v>0</v>
      </c>
      <c r="AK308" s="26" t="str">
        <f t="shared" si="57"/>
        <v/>
      </c>
      <c r="AL308" s="27" t="str">
        <f t="shared" si="58"/>
        <v/>
      </c>
      <c r="AM308" s="23">
        <f>+IF(OR($N308=Listas!$A$3,$N308=Listas!$A$4,$N308=Listas!$A$5,$N308=Listas!$A$6),"",IF(AND(DAYS360(C308,$C$3)&lt;=90,AL308="SI"),0,IF(AND(DAYS360(C308,$C$3)&gt;90,AL308="SI"),$AM$7,0)))</f>
        <v>0</v>
      </c>
      <c r="AN308" s="27" t="str">
        <f t="shared" si="59"/>
        <v/>
      </c>
      <c r="AO308" s="23">
        <f>+IF(OR($N308=Listas!$A$3,$N308=Listas!$A$4,$N308=Listas!$A$5,$N308=Listas!$A$6),"",IF(AND(DAYS360(C308,$C$3)&lt;=90,AN308="SI"),0,IF(AND(DAYS360(C308,$C$3)&gt;90,AN308="SI"),$AO$7,0)))</f>
        <v>0</v>
      </c>
      <c r="AP308" s="28">
        <f>+IF(OR($N308=Listas!$A$3,$N308=Listas!$A$4,$N308=Listas!$A$5,$N308=[1]Hoja2!$A$6),"",AM308+AO308)</f>
        <v>0</v>
      </c>
      <c r="AQ308" s="22"/>
      <c r="AR308" s="23">
        <f>+IF(OR($N308=Listas!$A$3,$N308=Listas!$A$4,$N308=Listas!$A$5,$N308=Listas!$A$6),"",IF(AND(DAYS360(C308,$C$3)&lt;=90,AQ308="SI"),0,IF(AND(DAYS360(C308,$C$3)&gt;90,AQ308="SI"),$AR$7,0)))</f>
        <v>0</v>
      </c>
      <c r="AS308" s="22"/>
      <c r="AT308" s="23">
        <f>+IF(OR($N308=Listas!$A$3,$N308=Listas!$A$4,$N308=Listas!$A$5,$N308=Listas!$A$6),"",IF(AND(DAYS360(C308,$C$3)&lt;=90,AS308="SI"),0,IF(AND(DAYS360(C308,$C$3)&gt;90,AS308="SI"),$AT$7,0)))</f>
        <v>0</v>
      </c>
      <c r="AU308" s="21">
        <f>+IF(OR($N308=Listas!$A$3,$N308=Listas!$A$4,$N308=Listas!$A$5,$N308=Listas!$A$6),"",AR308+AT308)</f>
        <v>0</v>
      </c>
      <c r="AV308" s="29">
        <f>+IF(OR($N308=Listas!$A$3,$N308=Listas!$A$4,$N308=Listas!$A$5,$N308=Listas!$A$6),"",W308+Z308+AJ308+AP308+AU308)</f>
        <v>0.21132439384930549</v>
      </c>
      <c r="AW308" s="30">
        <f>+IF(OR($N308=Listas!$A$3,$N308=Listas!$A$4,$N308=Listas!$A$5,$N308=Listas!$A$6),"",K308*(1-AV308))</f>
        <v>0</v>
      </c>
      <c r="AX308" s="30">
        <f>+IF(OR($N308=Listas!$A$3,$N308=Listas!$A$4,$N308=Listas!$A$5,$N308=Listas!$A$6),"",L308*(1-AV308))</f>
        <v>0</v>
      </c>
      <c r="AY308" s="31"/>
      <c r="AZ308" s="32"/>
      <c r="BA308" s="30">
        <f>+IF(OR($N308=Listas!$A$3,$N308=Listas!$A$4,$N308=Listas!$A$5,$N308=Listas!$A$6),"",IF(AV308=0,AW308,(-PV(AY308,AZ308,,AW308,0))))</f>
        <v>0</v>
      </c>
      <c r="BB308" s="30">
        <f>+IF(OR($N308=Listas!$A$3,$N308=Listas!$A$4,$N308=Listas!$A$5,$N308=Listas!$A$6),"",IF(AV308=0,AX308,(-PV(AY308,AZ308,,AX308,0))))</f>
        <v>0</v>
      </c>
      <c r="BC308" s="33">
        <f>++IF(OR($N308=Listas!$A$3,$N308=Listas!$A$4,$N308=Listas!$A$5,$N308=Listas!$A$6),"",K308-BA308)</f>
        <v>0</v>
      </c>
      <c r="BD308" s="33">
        <f>++IF(OR($N308=Listas!$A$3,$N308=Listas!$A$4,$N308=Listas!$A$5,$N308=Listas!$A$6),"",L308-BB308)</f>
        <v>0</v>
      </c>
    </row>
    <row r="309" spans="1:56" x14ac:dyDescent="0.25">
      <c r="A309" s="13"/>
      <c r="B309" s="14"/>
      <c r="C309" s="15"/>
      <c r="D309" s="16"/>
      <c r="E309" s="16"/>
      <c r="F309" s="17"/>
      <c r="G309" s="17"/>
      <c r="H309" s="65">
        <f t="shared" si="53"/>
        <v>0</v>
      </c>
      <c r="I309" s="17"/>
      <c r="J309" s="17"/>
      <c r="K309" s="42">
        <f t="shared" si="54"/>
        <v>0</v>
      </c>
      <c r="L309" s="42">
        <f t="shared" si="54"/>
        <v>0</v>
      </c>
      <c r="M309" s="42">
        <f t="shared" si="55"/>
        <v>0</v>
      </c>
      <c r="N309" s="13"/>
      <c r="O309" s="18" t="str">
        <f>+IF(OR($N309=Listas!$A$3,$N309=Listas!$A$4,$N309=Listas!$A$5,$N309=Listas!$A$6),"N/A",IF(AND((DAYS360(C309,$C$3))&gt;90,(DAYS360(C309,$C$3))&lt;360),"SI","NO"))</f>
        <v>NO</v>
      </c>
      <c r="P309" s="19">
        <f t="shared" si="48"/>
        <v>0</v>
      </c>
      <c r="Q309" s="18" t="str">
        <f>+IF(OR($N309=Listas!$A$3,$N309=Listas!$A$4,$N309=Listas!$A$5,$N309=Listas!$A$6),"N/A",IF(AND((DAYS360(C309,$C$3))&gt;=360,(DAYS360(C309,$C$3))&lt;=1800),"SI","NO"))</f>
        <v>NO</v>
      </c>
      <c r="R309" s="19">
        <f t="shared" si="49"/>
        <v>0</v>
      </c>
      <c r="S309" s="18" t="str">
        <f>+IF(OR($N309=Listas!$A$3,$N309=Listas!$A$4,$N309=Listas!$A$5,$N309=Listas!$A$6),"N/A",IF(AND((DAYS360(C309,$C$3))&gt;1800,(DAYS360(C309,$C$3))&lt;=3600),"SI","NO"))</f>
        <v>NO</v>
      </c>
      <c r="T309" s="19">
        <f t="shared" si="50"/>
        <v>0</v>
      </c>
      <c r="U309" s="18" t="str">
        <f>+IF(OR($N309=Listas!$A$3,$N309=Listas!$A$4,$N309=Listas!$A$5,$N309=Listas!$A$6),"N/A",IF((DAYS360(C309,$C$3))&gt;3600,"SI","NO"))</f>
        <v>SI</v>
      </c>
      <c r="V309" s="20">
        <f t="shared" si="51"/>
        <v>0.21132439384930549</v>
      </c>
      <c r="W309" s="21">
        <f>+IF(OR($N309=Listas!$A$3,$N309=Listas!$A$4,$N309=Listas!$A$5,$N309=Listas!$A$6),"",P309+R309+T309+V309)</f>
        <v>0.21132439384930549</v>
      </c>
      <c r="X309" s="22"/>
      <c r="Y309" s="19">
        <f t="shared" si="52"/>
        <v>0</v>
      </c>
      <c r="Z309" s="21">
        <f>+IF(OR($N309=Listas!$A$3,$N309=Listas!$A$4,$N309=Listas!$A$5,$N309=Listas!$A$6),"",Y309)</f>
        <v>0</v>
      </c>
      <c r="AA309" s="22"/>
      <c r="AB309" s="23">
        <f>+IF(OR($N309=Listas!$A$3,$N309=Listas!$A$4,$N309=Listas!$A$5,$N309=Listas!$A$6),"",IF(AND(DAYS360(C309,$C$3)&lt;=90,AA309="NO"),0,IF(AND(DAYS360(C309,$C$3)&gt;90,AA309="NO"),$AB$7,0)))</f>
        <v>0</v>
      </c>
      <c r="AC309" s="17"/>
      <c r="AD309" s="22"/>
      <c r="AE309" s="23">
        <f>+IF(OR($N309=Listas!$A$3,$N309=Listas!$A$4,$N309=Listas!$A$5,$N309=Listas!$A$6),"",IF(AND(DAYS360(C309,$C$3)&lt;=90,AD309="SI"),0,IF(AND(DAYS360(C309,$C$3)&gt;90,AD309="SI"),$AE$7,0)))</f>
        <v>0</v>
      </c>
      <c r="AF309" s="17"/>
      <c r="AG309" s="24" t="str">
        <f t="shared" si="56"/>
        <v/>
      </c>
      <c r="AH309" s="22"/>
      <c r="AI309" s="23">
        <f>+IF(OR($N309=Listas!$A$3,$N309=Listas!$A$4,$N309=Listas!$A$5,$N309=Listas!$A$6),"",IF(AND(DAYS360(C309,$C$3)&lt;=90,AH309="SI"),0,IF(AND(DAYS360(C309,$C$3)&gt;90,AH309="SI"),$AI$7,0)))</f>
        <v>0</v>
      </c>
      <c r="AJ309" s="25">
        <f>+IF(OR($N309=Listas!$A$3,$N309=Listas!$A$4,$N309=Listas!$A$5,$N309=Listas!$A$6),"",AB309+AE309+AI309)</f>
        <v>0</v>
      </c>
      <c r="AK309" s="26" t="str">
        <f t="shared" si="57"/>
        <v/>
      </c>
      <c r="AL309" s="27" t="str">
        <f t="shared" si="58"/>
        <v/>
      </c>
      <c r="AM309" s="23">
        <f>+IF(OR($N309=Listas!$A$3,$N309=Listas!$A$4,$N309=Listas!$A$5,$N309=Listas!$A$6),"",IF(AND(DAYS360(C309,$C$3)&lt;=90,AL309="SI"),0,IF(AND(DAYS360(C309,$C$3)&gt;90,AL309="SI"),$AM$7,0)))</f>
        <v>0</v>
      </c>
      <c r="AN309" s="27" t="str">
        <f t="shared" si="59"/>
        <v/>
      </c>
      <c r="AO309" s="23">
        <f>+IF(OR($N309=Listas!$A$3,$N309=Listas!$A$4,$N309=Listas!$A$5,$N309=Listas!$A$6),"",IF(AND(DAYS360(C309,$C$3)&lt;=90,AN309="SI"),0,IF(AND(DAYS360(C309,$C$3)&gt;90,AN309="SI"),$AO$7,0)))</f>
        <v>0</v>
      </c>
      <c r="AP309" s="28">
        <f>+IF(OR($N309=Listas!$A$3,$N309=Listas!$A$4,$N309=Listas!$A$5,$N309=[1]Hoja2!$A$6),"",AM309+AO309)</f>
        <v>0</v>
      </c>
      <c r="AQ309" s="22"/>
      <c r="AR309" s="23">
        <f>+IF(OR($N309=Listas!$A$3,$N309=Listas!$A$4,$N309=Listas!$A$5,$N309=Listas!$A$6),"",IF(AND(DAYS360(C309,$C$3)&lt;=90,AQ309="SI"),0,IF(AND(DAYS360(C309,$C$3)&gt;90,AQ309="SI"),$AR$7,0)))</f>
        <v>0</v>
      </c>
      <c r="AS309" s="22"/>
      <c r="AT309" s="23">
        <f>+IF(OR($N309=Listas!$A$3,$N309=Listas!$A$4,$N309=Listas!$A$5,$N309=Listas!$A$6),"",IF(AND(DAYS360(C309,$C$3)&lt;=90,AS309="SI"),0,IF(AND(DAYS360(C309,$C$3)&gt;90,AS309="SI"),$AT$7,0)))</f>
        <v>0</v>
      </c>
      <c r="AU309" s="21">
        <f>+IF(OR($N309=Listas!$A$3,$N309=Listas!$A$4,$N309=Listas!$A$5,$N309=Listas!$A$6),"",AR309+AT309)</f>
        <v>0</v>
      </c>
      <c r="AV309" s="29">
        <f>+IF(OR($N309=Listas!$A$3,$N309=Listas!$A$4,$N309=Listas!$A$5,$N309=Listas!$A$6),"",W309+Z309+AJ309+AP309+AU309)</f>
        <v>0.21132439384930549</v>
      </c>
      <c r="AW309" s="30">
        <f>+IF(OR($N309=Listas!$A$3,$N309=Listas!$A$4,$N309=Listas!$A$5,$N309=Listas!$A$6),"",K309*(1-AV309))</f>
        <v>0</v>
      </c>
      <c r="AX309" s="30">
        <f>+IF(OR($N309=Listas!$A$3,$N309=Listas!$A$4,$N309=Listas!$A$5,$N309=Listas!$A$6),"",L309*(1-AV309))</f>
        <v>0</v>
      </c>
      <c r="AY309" s="31"/>
      <c r="AZ309" s="32"/>
      <c r="BA309" s="30">
        <f>+IF(OR($N309=Listas!$A$3,$N309=Listas!$A$4,$N309=Listas!$A$5,$N309=Listas!$A$6),"",IF(AV309=0,AW309,(-PV(AY309,AZ309,,AW309,0))))</f>
        <v>0</v>
      </c>
      <c r="BB309" s="30">
        <f>+IF(OR($N309=Listas!$A$3,$N309=Listas!$A$4,$N309=Listas!$A$5,$N309=Listas!$A$6),"",IF(AV309=0,AX309,(-PV(AY309,AZ309,,AX309,0))))</f>
        <v>0</v>
      </c>
      <c r="BC309" s="33">
        <f>++IF(OR($N309=Listas!$A$3,$N309=Listas!$A$4,$N309=Listas!$A$5,$N309=Listas!$A$6),"",K309-BA309)</f>
        <v>0</v>
      </c>
      <c r="BD309" s="33">
        <f>++IF(OR($N309=Listas!$A$3,$N309=Listas!$A$4,$N309=Listas!$A$5,$N309=Listas!$A$6),"",L309-BB309)</f>
        <v>0</v>
      </c>
    </row>
    <row r="310" spans="1:56" x14ac:dyDescent="0.25">
      <c r="A310" s="13"/>
      <c r="B310" s="14"/>
      <c r="C310" s="15"/>
      <c r="D310" s="16"/>
      <c r="E310" s="16"/>
      <c r="F310" s="17"/>
      <c r="G310" s="17"/>
      <c r="H310" s="65">
        <f t="shared" si="53"/>
        <v>0</v>
      </c>
      <c r="I310" s="17"/>
      <c r="J310" s="17"/>
      <c r="K310" s="42">
        <f t="shared" si="54"/>
        <v>0</v>
      </c>
      <c r="L310" s="42">
        <f t="shared" si="54"/>
        <v>0</v>
      </c>
      <c r="M310" s="42">
        <f t="shared" si="55"/>
        <v>0</v>
      </c>
      <c r="N310" s="13"/>
      <c r="O310" s="18" t="str">
        <f>+IF(OR($N310=Listas!$A$3,$N310=Listas!$A$4,$N310=Listas!$A$5,$N310=Listas!$A$6),"N/A",IF(AND((DAYS360(C310,$C$3))&gt;90,(DAYS360(C310,$C$3))&lt;360),"SI","NO"))</f>
        <v>NO</v>
      </c>
      <c r="P310" s="19">
        <f t="shared" si="48"/>
        <v>0</v>
      </c>
      <c r="Q310" s="18" t="str">
        <f>+IF(OR($N310=Listas!$A$3,$N310=Listas!$A$4,$N310=Listas!$A$5,$N310=Listas!$A$6),"N/A",IF(AND((DAYS360(C310,$C$3))&gt;=360,(DAYS360(C310,$C$3))&lt;=1800),"SI","NO"))</f>
        <v>NO</v>
      </c>
      <c r="R310" s="19">
        <f t="shared" si="49"/>
        <v>0</v>
      </c>
      <c r="S310" s="18" t="str">
        <f>+IF(OR($N310=Listas!$A$3,$N310=Listas!$A$4,$N310=Listas!$A$5,$N310=Listas!$A$6),"N/A",IF(AND((DAYS360(C310,$C$3))&gt;1800,(DAYS360(C310,$C$3))&lt;=3600),"SI","NO"))</f>
        <v>NO</v>
      </c>
      <c r="T310" s="19">
        <f t="shared" si="50"/>
        <v>0</v>
      </c>
      <c r="U310" s="18" t="str">
        <f>+IF(OR($N310=Listas!$A$3,$N310=Listas!$A$4,$N310=Listas!$A$5,$N310=Listas!$A$6),"N/A",IF((DAYS360(C310,$C$3))&gt;3600,"SI","NO"))</f>
        <v>SI</v>
      </c>
      <c r="V310" s="20">
        <f t="shared" si="51"/>
        <v>0.21132439384930549</v>
      </c>
      <c r="W310" s="21">
        <f>+IF(OR($N310=Listas!$A$3,$N310=Listas!$A$4,$N310=Listas!$A$5,$N310=Listas!$A$6),"",P310+R310+T310+V310)</f>
        <v>0.21132439384930549</v>
      </c>
      <c r="X310" s="22"/>
      <c r="Y310" s="19">
        <f t="shared" si="52"/>
        <v>0</v>
      </c>
      <c r="Z310" s="21">
        <f>+IF(OR($N310=Listas!$A$3,$N310=Listas!$A$4,$N310=Listas!$A$5,$N310=Listas!$A$6),"",Y310)</f>
        <v>0</v>
      </c>
      <c r="AA310" s="22"/>
      <c r="AB310" s="23">
        <f>+IF(OR($N310=Listas!$A$3,$N310=Listas!$A$4,$N310=Listas!$A$5,$N310=Listas!$A$6),"",IF(AND(DAYS360(C310,$C$3)&lt;=90,AA310="NO"),0,IF(AND(DAYS360(C310,$C$3)&gt;90,AA310="NO"),$AB$7,0)))</f>
        <v>0</v>
      </c>
      <c r="AC310" s="17"/>
      <c r="AD310" s="22"/>
      <c r="AE310" s="23">
        <f>+IF(OR($N310=Listas!$A$3,$N310=Listas!$A$4,$N310=Listas!$A$5,$N310=Listas!$A$6),"",IF(AND(DAYS360(C310,$C$3)&lt;=90,AD310="SI"),0,IF(AND(DAYS360(C310,$C$3)&gt;90,AD310="SI"),$AE$7,0)))</f>
        <v>0</v>
      </c>
      <c r="AF310" s="17"/>
      <c r="AG310" s="24" t="str">
        <f t="shared" si="56"/>
        <v/>
      </c>
      <c r="AH310" s="22"/>
      <c r="AI310" s="23">
        <f>+IF(OR($N310=Listas!$A$3,$N310=Listas!$A$4,$N310=Listas!$A$5,$N310=Listas!$A$6),"",IF(AND(DAYS360(C310,$C$3)&lt;=90,AH310="SI"),0,IF(AND(DAYS360(C310,$C$3)&gt;90,AH310="SI"),$AI$7,0)))</f>
        <v>0</v>
      </c>
      <c r="AJ310" s="25">
        <f>+IF(OR($N310=Listas!$A$3,$N310=Listas!$A$4,$N310=Listas!$A$5,$N310=Listas!$A$6),"",AB310+AE310+AI310)</f>
        <v>0</v>
      </c>
      <c r="AK310" s="26" t="str">
        <f t="shared" si="57"/>
        <v/>
      </c>
      <c r="AL310" s="27" t="str">
        <f t="shared" si="58"/>
        <v/>
      </c>
      <c r="AM310" s="23">
        <f>+IF(OR($N310=Listas!$A$3,$N310=Listas!$A$4,$N310=Listas!$A$5,$N310=Listas!$A$6),"",IF(AND(DAYS360(C310,$C$3)&lt;=90,AL310="SI"),0,IF(AND(DAYS360(C310,$C$3)&gt;90,AL310="SI"),$AM$7,0)))</f>
        <v>0</v>
      </c>
      <c r="AN310" s="27" t="str">
        <f t="shared" si="59"/>
        <v/>
      </c>
      <c r="AO310" s="23">
        <f>+IF(OR($N310=Listas!$A$3,$N310=Listas!$A$4,$N310=Listas!$A$5,$N310=Listas!$A$6),"",IF(AND(DAYS360(C310,$C$3)&lt;=90,AN310="SI"),0,IF(AND(DAYS360(C310,$C$3)&gt;90,AN310="SI"),$AO$7,0)))</f>
        <v>0</v>
      </c>
      <c r="AP310" s="28">
        <f>+IF(OR($N310=Listas!$A$3,$N310=Listas!$A$4,$N310=Listas!$A$5,$N310=[1]Hoja2!$A$6),"",AM310+AO310)</f>
        <v>0</v>
      </c>
      <c r="AQ310" s="22"/>
      <c r="AR310" s="23">
        <f>+IF(OR($N310=Listas!$A$3,$N310=Listas!$A$4,$N310=Listas!$A$5,$N310=Listas!$A$6),"",IF(AND(DAYS360(C310,$C$3)&lt;=90,AQ310="SI"),0,IF(AND(DAYS360(C310,$C$3)&gt;90,AQ310="SI"),$AR$7,0)))</f>
        <v>0</v>
      </c>
      <c r="AS310" s="22"/>
      <c r="AT310" s="23">
        <f>+IF(OR($N310=Listas!$A$3,$N310=Listas!$A$4,$N310=Listas!$A$5,$N310=Listas!$A$6),"",IF(AND(DAYS360(C310,$C$3)&lt;=90,AS310="SI"),0,IF(AND(DAYS360(C310,$C$3)&gt;90,AS310="SI"),$AT$7,0)))</f>
        <v>0</v>
      </c>
      <c r="AU310" s="21">
        <f>+IF(OR($N310=Listas!$A$3,$N310=Listas!$A$4,$N310=Listas!$A$5,$N310=Listas!$A$6),"",AR310+AT310)</f>
        <v>0</v>
      </c>
      <c r="AV310" s="29">
        <f>+IF(OR($N310=Listas!$A$3,$N310=Listas!$A$4,$N310=Listas!$A$5,$N310=Listas!$A$6),"",W310+Z310+AJ310+AP310+AU310)</f>
        <v>0.21132439384930549</v>
      </c>
      <c r="AW310" s="30">
        <f>+IF(OR($N310=Listas!$A$3,$N310=Listas!$A$4,$N310=Listas!$A$5,$N310=Listas!$A$6),"",K310*(1-AV310))</f>
        <v>0</v>
      </c>
      <c r="AX310" s="30">
        <f>+IF(OR($N310=Listas!$A$3,$N310=Listas!$A$4,$N310=Listas!$A$5,$N310=Listas!$A$6),"",L310*(1-AV310))</f>
        <v>0</v>
      </c>
      <c r="AY310" s="31"/>
      <c r="AZ310" s="32"/>
      <c r="BA310" s="30">
        <f>+IF(OR($N310=Listas!$A$3,$N310=Listas!$A$4,$N310=Listas!$A$5,$N310=Listas!$A$6),"",IF(AV310=0,AW310,(-PV(AY310,AZ310,,AW310,0))))</f>
        <v>0</v>
      </c>
      <c r="BB310" s="30">
        <f>+IF(OR($N310=Listas!$A$3,$N310=Listas!$A$4,$N310=Listas!$A$5,$N310=Listas!$A$6),"",IF(AV310=0,AX310,(-PV(AY310,AZ310,,AX310,0))))</f>
        <v>0</v>
      </c>
      <c r="BC310" s="33">
        <f>++IF(OR($N310=Listas!$A$3,$N310=Listas!$A$4,$N310=Listas!$A$5,$N310=Listas!$A$6),"",K310-BA310)</f>
        <v>0</v>
      </c>
      <c r="BD310" s="33">
        <f>++IF(OR($N310=Listas!$A$3,$N310=Listas!$A$4,$N310=Listas!$A$5,$N310=Listas!$A$6),"",L310-BB310)</f>
        <v>0</v>
      </c>
    </row>
    <row r="311" spans="1:56" x14ac:dyDescent="0.25">
      <c r="A311" s="13"/>
      <c r="B311" s="14"/>
      <c r="C311" s="15"/>
      <c r="D311" s="16"/>
      <c r="E311" s="16"/>
      <c r="F311" s="17"/>
      <c r="G311" s="17"/>
      <c r="H311" s="65">
        <f t="shared" si="53"/>
        <v>0</v>
      </c>
      <c r="I311" s="17"/>
      <c r="J311" s="17"/>
      <c r="K311" s="42">
        <f t="shared" si="54"/>
        <v>0</v>
      </c>
      <c r="L311" s="42">
        <f t="shared" si="54"/>
        <v>0</v>
      </c>
      <c r="M311" s="42">
        <f t="shared" si="55"/>
        <v>0</v>
      </c>
      <c r="N311" s="13"/>
      <c r="O311" s="18" t="str">
        <f>+IF(OR($N311=Listas!$A$3,$N311=Listas!$A$4,$N311=Listas!$A$5,$N311=Listas!$A$6),"N/A",IF(AND((DAYS360(C311,$C$3))&gt;90,(DAYS360(C311,$C$3))&lt;360),"SI","NO"))</f>
        <v>NO</v>
      </c>
      <c r="P311" s="19">
        <f t="shared" si="48"/>
        <v>0</v>
      </c>
      <c r="Q311" s="18" t="str">
        <f>+IF(OR($N311=Listas!$A$3,$N311=Listas!$A$4,$N311=Listas!$A$5,$N311=Listas!$A$6),"N/A",IF(AND((DAYS360(C311,$C$3))&gt;=360,(DAYS360(C311,$C$3))&lt;=1800),"SI","NO"))</f>
        <v>NO</v>
      </c>
      <c r="R311" s="19">
        <f t="shared" si="49"/>
        <v>0</v>
      </c>
      <c r="S311" s="18" t="str">
        <f>+IF(OR($N311=Listas!$A$3,$N311=Listas!$A$4,$N311=Listas!$A$5,$N311=Listas!$A$6),"N/A",IF(AND((DAYS360(C311,$C$3))&gt;1800,(DAYS360(C311,$C$3))&lt;=3600),"SI","NO"))</f>
        <v>NO</v>
      </c>
      <c r="T311" s="19">
        <f t="shared" si="50"/>
        <v>0</v>
      </c>
      <c r="U311" s="18" t="str">
        <f>+IF(OR($N311=Listas!$A$3,$N311=Listas!$A$4,$N311=Listas!$A$5,$N311=Listas!$A$6),"N/A",IF((DAYS360(C311,$C$3))&gt;3600,"SI","NO"))</f>
        <v>SI</v>
      </c>
      <c r="V311" s="20">
        <f t="shared" si="51"/>
        <v>0.21132439384930549</v>
      </c>
      <c r="W311" s="21">
        <f>+IF(OR($N311=Listas!$A$3,$N311=Listas!$A$4,$N311=Listas!$A$5,$N311=Listas!$A$6),"",P311+R311+T311+V311)</f>
        <v>0.21132439384930549</v>
      </c>
      <c r="X311" s="22"/>
      <c r="Y311" s="19">
        <f t="shared" si="52"/>
        <v>0</v>
      </c>
      <c r="Z311" s="21">
        <f>+IF(OR($N311=Listas!$A$3,$N311=Listas!$A$4,$N311=Listas!$A$5,$N311=Listas!$A$6),"",Y311)</f>
        <v>0</v>
      </c>
      <c r="AA311" s="22"/>
      <c r="AB311" s="23">
        <f>+IF(OR($N311=Listas!$A$3,$N311=Listas!$A$4,$N311=Listas!$A$5,$N311=Listas!$A$6),"",IF(AND(DAYS360(C311,$C$3)&lt;=90,AA311="NO"),0,IF(AND(DAYS360(C311,$C$3)&gt;90,AA311="NO"),$AB$7,0)))</f>
        <v>0</v>
      </c>
      <c r="AC311" s="17"/>
      <c r="AD311" s="22"/>
      <c r="AE311" s="23">
        <f>+IF(OR($N311=Listas!$A$3,$N311=Listas!$A$4,$N311=Listas!$A$5,$N311=Listas!$A$6),"",IF(AND(DAYS360(C311,$C$3)&lt;=90,AD311="SI"),0,IF(AND(DAYS360(C311,$C$3)&gt;90,AD311="SI"),$AE$7,0)))</f>
        <v>0</v>
      </c>
      <c r="AF311" s="17"/>
      <c r="AG311" s="24" t="str">
        <f t="shared" si="56"/>
        <v/>
      </c>
      <c r="AH311" s="22"/>
      <c r="AI311" s="23">
        <f>+IF(OR($N311=Listas!$A$3,$N311=Listas!$A$4,$N311=Listas!$A$5,$N311=Listas!$A$6),"",IF(AND(DAYS360(C311,$C$3)&lt;=90,AH311="SI"),0,IF(AND(DAYS360(C311,$C$3)&gt;90,AH311="SI"),$AI$7,0)))</f>
        <v>0</v>
      </c>
      <c r="AJ311" s="25">
        <f>+IF(OR($N311=Listas!$A$3,$N311=Listas!$A$4,$N311=Listas!$A$5,$N311=Listas!$A$6),"",AB311+AE311+AI311)</f>
        <v>0</v>
      </c>
      <c r="AK311" s="26" t="str">
        <f t="shared" si="57"/>
        <v/>
      </c>
      <c r="AL311" s="27" t="str">
        <f t="shared" si="58"/>
        <v/>
      </c>
      <c r="AM311" s="23">
        <f>+IF(OR($N311=Listas!$A$3,$N311=Listas!$A$4,$N311=Listas!$A$5,$N311=Listas!$A$6),"",IF(AND(DAYS360(C311,$C$3)&lt;=90,AL311="SI"),0,IF(AND(DAYS360(C311,$C$3)&gt;90,AL311="SI"),$AM$7,0)))</f>
        <v>0</v>
      </c>
      <c r="AN311" s="27" t="str">
        <f t="shared" si="59"/>
        <v/>
      </c>
      <c r="AO311" s="23">
        <f>+IF(OR($N311=Listas!$A$3,$N311=Listas!$A$4,$N311=Listas!$A$5,$N311=Listas!$A$6),"",IF(AND(DAYS360(C311,$C$3)&lt;=90,AN311="SI"),0,IF(AND(DAYS360(C311,$C$3)&gt;90,AN311="SI"),$AO$7,0)))</f>
        <v>0</v>
      </c>
      <c r="AP311" s="28">
        <f>+IF(OR($N311=Listas!$A$3,$N311=Listas!$A$4,$N311=Listas!$A$5,$N311=[1]Hoja2!$A$6),"",AM311+AO311)</f>
        <v>0</v>
      </c>
      <c r="AQ311" s="22"/>
      <c r="AR311" s="23">
        <f>+IF(OR($N311=Listas!$A$3,$N311=Listas!$A$4,$N311=Listas!$A$5,$N311=Listas!$A$6),"",IF(AND(DAYS360(C311,$C$3)&lt;=90,AQ311="SI"),0,IF(AND(DAYS360(C311,$C$3)&gt;90,AQ311="SI"),$AR$7,0)))</f>
        <v>0</v>
      </c>
      <c r="AS311" s="22"/>
      <c r="AT311" s="23">
        <f>+IF(OR($N311=Listas!$A$3,$N311=Listas!$A$4,$N311=Listas!$A$5,$N311=Listas!$A$6),"",IF(AND(DAYS360(C311,$C$3)&lt;=90,AS311="SI"),0,IF(AND(DAYS360(C311,$C$3)&gt;90,AS311="SI"),$AT$7,0)))</f>
        <v>0</v>
      </c>
      <c r="AU311" s="21">
        <f>+IF(OR($N311=Listas!$A$3,$N311=Listas!$A$4,$N311=Listas!$A$5,$N311=Listas!$A$6),"",AR311+AT311)</f>
        <v>0</v>
      </c>
      <c r="AV311" s="29">
        <f>+IF(OR($N311=Listas!$A$3,$N311=Listas!$A$4,$N311=Listas!$A$5,$N311=Listas!$A$6),"",W311+Z311+AJ311+AP311+AU311)</f>
        <v>0.21132439384930549</v>
      </c>
      <c r="AW311" s="30">
        <f>+IF(OR($N311=Listas!$A$3,$N311=Listas!$A$4,$N311=Listas!$A$5,$N311=Listas!$A$6),"",K311*(1-AV311))</f>
        <v>0</v>
      </c>
      <c r="AX311" s="30">
        <f>+IF(OR($N311=Listas!$A$3,$N311=Listas!$A$4,$N311=Listas!$A$5,$N311=Listas!$A$6),"",L311*(1-AV311))</f>
        <v>0</v>
      </c>
      <c r="AY311" s="31"/>
      <c r="AZ311" s="32"/>
      <c r="BA311" s="30">
        <f>+IF(OR($N311=Listas!$A$3,$N311=Listas!$A$4,$N311=Listas!$A$5,$N311=Listas!$A$6),"",IF(AV311=0,AW311,(-PV(AY311,AZ311,,AW311,0))))</f>
        <v>0</v>
      </c>
      <c r="BB311" s="30">
        <f>+IF(OR($N311=Listas!$A$3,$N311=Listas!$A$4,$N311=Listas!$A$5,$N311=Listas!$A$6),"",IF(AV311=0,AX311,(-PV(AY311,AZ311,,AX311,0))))</f>
        <v>0</v>
      </c>
      <c r="BC311" s="33">
        <f>++IF(OR($N311=Listas!$A$3,$N311=Listas!$A$4,$N311=Listas!$A$5,$N311=Listas!$A$6),"",K311-BA311)</f>
        <v>0</v>
      </c>
      <c r="BD311" s="33">
        <f>++IF(OR($N311=Listas!$A$3,$N311=Listas!$A$4,$N311=Listas!$A$5,$N311=Listas!$A$6),"",L311-BB311)</f>
        <v>0</v>
      </c>
    </row>
    <row r="312" spans="1:56" x14ac:dyDescent="0.25">
      <c r="A312" s="13"/>
      <c r="B312" s="14"/>
      <c r="C312" s="15"/>
      <c r="D312" s="16"/>
      <c r="E312" s="16"/>
      <c r="F312" s="17"/>
      <c r="G312" s="17"/>
      <c r="H312" s="65">
        <f t="shared" si="53"/>
        <v>0</v>
      </c>
      <c r="I312" s="17"/>
      <c r="J312" s="17"/>
      <c r="K312" s="42">
        <f t="shared" si="54"/>
        <v>0</v>
      </c>
      <c r="L312" s="42">
        <f t="shared" si="54"/>
        <v>0</v>
      </c>
      <c r="M312" s="42">
        <f t="shared" si="55"/>
        <v>0</v>
      </c>
      <c r="N312" s="13"/>
      <c r="O312" s="18" t="str">
        <f>+IF(OR($N312=Listas!$A$3,$N312=Listas!$A$4,$N312=Listas!$A$5,$N312=Listas!$A$6),"N/A",IF(AND((DAYS360(C312,$C$3))&gt;90,(DAYS360(C312,$C$3))&lt;360),"SI","NO"))</f>
        <v>NO</v>
      </c>
      <c r="P312" s="19">
        <f t="shared" si="48"/>
        <v>0</v>
      </c>
      <c r="Q312" s="18" t="str">
        <f>+IF(OR($N312=Listas!$A$3,$N312=Listas!$A$4,$N312=Listas!$A$5,$N312=Listas!$A$6),"N/A",IF(AND((DAYS360(C312,$C$3))&gt;=360,(DAYS360(C312,$C$3))&lt;=1800),"SI","NO"))</f>
        <v>NO</v>
      </c>
      <c r="R312" s="19">
        <f t="shared" si="49"/>
        <v>0</v>
      </c>
      <c r="S312" s="18" t="str">
        <f>+IF(OR($N312=Listas!$A$3,$N312=Listas!$A$4,$N312=Listas!$A$5,$N312=Listas!$A$6),"N/A",IF(AND((DAYS360(C312,$C$3))&gt;1800,(DAYS360(C312,$C$3))&lt;=3600),"SI","NO"))</f>
        <v>NO</v>
      </c>
      <c r="T312" s="19">
        <f t="shared" si="50"/>
        <v>0</v>
      </c>
      <c r="U312" s="18" t="str">
        <f>+IF(OR($N312=Listas!$A$3,$N312=Listas!$A$4,$N312=Listas!$A$5,$N312=Listas!$A$6),"N/A",IF((DAYS360(C312,$C$3))&gt;3600,"SI","NO"))</f>
        <v>SI</v>
      </c>
      <c r="V312" s="20">
        <f t="shared" si="51"/>
        <v>0.21132439384930549</v>
      </c>
      <c r="W312" s="21">
        <f>+IF(OR($N312=Listas!$A$3,$N312=Listas!$A$4,$N312=Listas!$A$5,$N312=Listas!$A$6),"",P312+R312+T312+V312)</f>
        <v>0.21132439384930549</v>
      </c>
      <c r="X312" s="22"/>
      <c r="Y312" s="19">
        <f t="shared" si="52"/>
        <v>0</v>
      </c>
      <c r="Z312" s="21">
        <f>+IF(OR($N312=Listas!$A$3,$N312=Listas!$A$4,$N312=Listas!$A$5,$N312=Listas!$A$6),"",Y312)</f>
        <v>0</v>
      </c>
      <c r="AA312" s="22"/>
      <c r="AB312" s="23">
        <f>+IF(OR($N312=Listas!$A$3,$N312=Listas!$A$4,$N312=Listas!$A$5,$N312=Listas!$A$6),"",IF(AND(DAYS360(C312,$C$3)&lt;=90,AA312="NO"),0,IF(AND(DAYS360(C312,$C$3)&gt;90,AA312="NO"),$AB$7,0)))</f>
        <v>0</v>
      </c>
      <c r="AC312" s="17"/>
      <c r="AD312" s="22"/>
      <c r="AE312" s="23">
        <f>+IF(OR($N312=Listas!$A$3,$N312=Listas!$A$4,$N312=Listas!$A$5,$N312=Listas!$A$6),"",IF(AND(DAYS360(C312,$C$3)&lt;=90,AD312="SI"),0,IF(AND(DAYS360(C312,$C$3)&gt;90,AD312="SI"),$AE$7,0)))</f>
        <v>0</v>
      </c>
      <c r="AF312" s="17"/>
      <c r="AG312" s="24" t="str">
        <f t="shared" si="56"/>
        <v/>
      </c>
      <c r="AH312" s="22"/>
      <c r="AI312" s="23">
        <f>+IF(OR($N312=Listas!$A$3,$N312=Listas!$A$4,$N312=Listas!$A$5,$N312=Listas!$A$6),"",IF(AND(DAYS360(C312,$C$3)&lt;=90,AH312="SI"),0,IF(AND(DAYS360(C312,$C$3)&gt;90,AH312="SI"),$AI$7,0)))</f>
        <v>0</v>
      </c>
      <c r="AJ312" s="25">
        <f>+IF(OR($N312=Listas!$A$3,$N312=Listas!$A$4,$N312=Listas!$A$5,$N312=Listas!$A$6),"",AB312+AE312+AI312)</f>
        <v>0</v>
      </c>
      <c r="AK312" s="26" t="str">
        <f t="shared" si="57"/>
        <v/>
      </c>
      <c r="AL312" s="27" t="str">
        <f t="shared" si="58"/>
        <v/>
      </c>
      <c r="AM312" s="23">
        <f>+IF(OR($N312=Listas!$A$3,$N312=Listas!$A$4,$N312=Listas!$A$5,$N312=Listas!$A$6),"",IF(AND(DAYS360(C312,$C$3)&lt;=90,AL312="SI"),0,IF(AND(DAYS360(C312,$C$3)&gt;90,AL312="SI"),$AM$7,0)))</f>
        <v>0</v>
      </c>
      <c r="AN312" s="27" t="str">
        <f t="shared" si="59"/>
        <v/>
      </c>
      <c r="AO312" s="23">
        <f>+IF(OR($N312=Listas!$A$3,$N312=Listas!$A$4,$N312=Listas!$A$5,$N312=Listas!$A$6),"",IF(AND(DAYS360(C312,$C$3)&lt;=90,AN312="SI"),0,IF(AND(DAYS360(C312,$C$3)&gt;90,AN312="SI"),$AO$7,0)))</f>
        <v>0</v>
      </c>
      <c r="AP312" s="28">
        <f>+IF(OR($N312=Listas!$A$3,$N312=Listas!$A$4,$N312=Listas!$A$5,$N312=[1]Hoja2!$A$6),"",AM312+AO312)</f>
        <v>0</v>
      </c>
      <c r="AQ312" s="22"/>
      <c r="AR312" s="23">
        <f>+IF(OR($N312=Listas!$A$3,$N312=Listas!$A$4,$N312=Listas!$A$5,$N312=Listas!$A$6),"",IF(AND(DAYS360(C312,$C$3)&lt;=90,AQ312="SI"),0,IF(AND(DAYS360(C312,$C$3)&gt;90,AQ312="SI"),$AR$7,0)))</f>
        <v>0</v>
      </c>
      <c r="AS312" s="22"/>
      <c r="AT312" s="23">
        <f>+IF(OR($N312=Listas!$A$3,$N312=Listas!$A$4,$N312=Listas!$A$5,$N312=Listas!$A$6),"",IF(AND(DAYS360(C312,$C$3)&lt;=90,AS312="SI"),0,IF(AND(DAYS360(C312,$C$3)&gt;90,AS312="SI"),$AT$7,0)))</f>
        <v>0</v>
      </c>
      <c r="AU312" s="21">
        <f>+IF(OR($N312=Listas!$A$3,$N312=Listas!$A$4,$N312=Listas!$A$5,$N312=Listas!$A$6),"",AR312+AT312)</f>
        <v>0</v>
      </c>
      <c r="AV312" s="29">
        <f>+IF(OR($N312=Listas!$A$3,$N312=Listas!$A$4,$N312=Listas!$A$5,$N312=Listas!$A$6),"",W312+Z312+AJ312+AP312+AU312)</f>
        <v>0.21132439384930549</v>
      </c>
      <c r="AW312" s="30">
        <f>+IF(OR($N312=Listas!$A$3,$N312=Listas!$A$4,$N312=Listas!$A$5,$N312=Listas!$A$6),"",K312*(1-AV312))</f>
        <v>0</v>
      </c>
      <c r="AX312" s="30">
        <f>+IF(OR($N312=Listas!$A$3,$N312=Listas!$A$4,$N312=Listas!$A$5,$N312=Listas!$A$6),"",L312*(1-AV312))</f>
        <v>0</v>
      </c>
      <c r="AY312" s="31"/>
      <c r="AZ312" s="32"/>
      <c r="BA312" s="30">
        <f>+IF(OR($N312=Listas!$A$3,$N312=Listas!$A$4,$N312=Listas!$A$5,$N312=Listas!$A$6),"",IF(AV312=0,AW312,(-PV(AY312,AZ312,,AW312,0))))</f>
        <v>0</v>
      </c>
      <c r="BB312" s="30">
        <f>+IF(OR($N312=Listas!$A$3,$N312=Listas!$A$4,$N312=Listas!$A$5,$N312=Listas!$A$6),"",IF(AV312=0,AX312,(-PV(AY312,AZ312,,AX312,0))))</f>
        <v>0</v>
      </c>
      <c r="BC312" s="33">
        <f>++IF(OR($N312=Listas!$A$3,$N312=Listas!$A$4,$N312=Listas!$A$5,$N312=Listas!$A$6),"",K312-BA312)</f>
        <v>0</v>
      </c>
      <c r="BD312" s="33">
        <f>++IF(OR($N312=Listas!$A$3,$N312=Listas!$A$4,$N312=Listas!$A$5,$N312=Listas!$A$6),"",L312-BB312)</f>
        <v>0</v>
      </c>
    </row>
    <row r="313" spans="1:56" x14ac:dyDescent="0.25">
      <c r="A313" s="13"/>
      <c r="B313" s="14"/>
      <c r="C313" s="15"/>
      <c r="D313" s="16"/>
      <c r="E313" s="16"/>
      <c r="F313" s="17"/>
      <c r="G313" s="17"/>
      <c r="H313" s="65">
        <f t="shared" si="53"/>
        <v>0</v>
      </c>
      <c r="I313" s="17"/>
      <c r="J313" s="17"/>
      <c r="K313" s="42">
        <f t="shared" si="54"/>
        <v>0</v>
      </c>
      <c r="L313" s="42">
        <f t="shared" si="54"/>
        <v>0</v>
      </c>
      <c r="M313" s="42">
        <f t="shared" si="55"/>
        <v>0</v>
      </c>
      <c r="N313" s="13"/>
      <c r="O313" s="18" t="str">
        <f>+IF(OR($N313=Listas!$A$3,$N313=Listas!$A$4,$N313=Listas!$A$5,$N313=Listas!$A$6),"N/A",IF(AND((DAYS360(C313,$C$3))&gt;90,(DAYS360(C313,$C$3))&lt;360),"SI","NO"))</f>
        <v>NO</v>
      </c>
      <c r="P313" s="19">
        <f t="shared" si="48"/>
        <v>0</v>
      </c>
      <c r="Q313" s="18" t="str">
        <f>+IF(OR($N313=Listas!$A$3,$N313=Listas!$A$4,$N313=Listas!$A$5,$N313=Listas!$A$6),"N/A",IF(AND((DAYS360(C313,$C$3))&gt;=360,(DAYS360(C313,$C$3))&lt;=1800),"SI","NO"))</f>
        <v>NO</v>
      </c>
      <c r="R313" s="19">
        <f t="shared" si="49"/>
        <v>0</v>
      </c>
      <c r="S313" s="18" t="str">
        <f>+IF(OR($N313=Listas!$A$3,$N313=Listas!$A$4,$N313=Listas!$A$5,$N313=Listas!$A$6),"N/A",IF(AND((DAYS360(C313,$C$3))&gt;1800,(DAYS360(C313,$C$3))&lt;=3600),"SI","NO"))</f>
        <v>NO</v>
      </c>
      <c r="T313" s="19">
        <f t="shared" si="50"/>
        <v>0</v>
      </c>
      <c r="U313" s="18" t="str">
        <f>+IF(OR($N313=Listas!$A$3,$N313=Listas!$A$4,$N313=Listas!$A$5,$N313=Listas!$A$6),"N/A",IF((DAYS360(C313,$C$3))&gt;3600,"SI","NO"))</f>
        <v>SI</v>
      </c>
      <c r="V313" s="20">
        <f t="shared" si="51"/>
        <v>0.21132439384930549</v>
      </c>
      <c r="W313" s="21">
        <f>+IF(OR($N313=Listas!$A$3,$N313=Listas!$A$4,$N313=Listas!$A$5,$N313=Listas!$A$6),"",P313+R313+T313+V313)</f>
        <v>0.21132439384930549</v>
      </c>
      <c r="X313" s="22"/>
      <c r="Y313" s="19">
        <f t="shared" si="52"/>
        <v>0</v>
      </c>
      <c r="Z313" s="21">
        <f>+IF(OR($N313=Listas!$A$3,$N313=Listas!$A$4,$N313=Listas!$A$5,$N313=Listas!$A$6),"",Y313)</f>
        <v>0</v>
      </c>
      <c r="AA313" s="22"/>
      <c r="AB313" s="23">
        <f>+IF(OR($N313=Listas!$A$3,$N313=Listas!$A$4,$N313=Listas!$A$5,$N313=Listas!$A$6),"",IF(AND(DAYS360(C313,$C$3)&lt;=90,AA313="NO"),0,IF(AND(DAYS360(C313,$C$3)&gt;90,AA313="NO"),$AB$7,0)))</f>
        <v>0</v>
      </c>
      <c r="AC313" s="17"/>
      <c r="AD313" s="22"/>
      <c r="AE313" s="23">
        <f>+IF(OR($N313=Listas!$A$3,$N313=Listas!$A$4,$N313=Listas!$A$5,$N313=Listas!$A$6),"",IF(AND(DAYS360(C313,$C$3)&lt;=90,AD313="SI"),0,IF(AND(DAYS360(C313,$C$3)&gt;90,AD313="SI"),$AE$7,0)))</f>
        <v>0</v>
      </c>
      <c r="AF313" s="17"/>
      <c r="AG313" s="24" t="str">
        <f t="shared" si="56"/>
        <v/>
      </c>
      <c r="AH313" s="22"/>
      <c r="AI313" s="23">
        <f>+IF(OR($N313=Listas!$A$3,$N313=Listas!$A$4,$N313=Listas!$A$5,$N313=Listas!$A$6),"",IF(AND(DAYS360(C313,$C$3)&lt;=90,AH313="SI"),0,IF(AND(DAYS360(C313,$C$3)&gt;90,AH313="SI"),$AI$7,0)))</f>
        <v>0</v>
      </c>
      <c r="AJ313" s="25">
        <f>+IF(OR($N313=Listas!$A$3,$N313=Listas!$A$4,$N313=Listas!$A$5,$N313=Listas!$A$6),"",AB313+AE313+AI313)</f>
        <v>0</v>
      </c>
      <c r="AK313" s="26" t="str">
        <f t="shared" si="57"/>
        <v/>
      </c>
      <c r="AL313" s="27" t="str">
        <f t="shared" si="58"/>
        <v/>
      </c>
      <c r="AM313" s="23">
        <f>+IF(OR($N313=Listas!$A$3,$N313=Listas!$A$4,$N313=Listas!$A$5,$N313=Listas!$A$6),"",IF(AND(DAYS360(C313,$C$3)&lt;=90,AL313="SI"),0,IF(AND(DAYS360(C313,$C$3)&gt;90,AL313="SI"),$AM$7,0)))</f>
        <v>0</v>
      </c>
      <c r="AN313" s="27" t="str">
        <f t="shared" si="59"/>
        <v/>
      </c>
      <c r="AO313" s="23">
        <f>+IF(OR($N313=Listas!$A$3,$N313=Listas!$A$4,$N313=Listas!$A$5,$N313=Listas!$A$6),"",IF(AND(DAYS360(C313,$C$3)&lt;=90,AN313="SI"),0,IF(AND(DAYS360(C313,$C$3)&gt;90,AN313="SI"),$AO$7,0)))</f>
        <v>0</v>
      </c>
      <c r="AP313" s="28">
        <f>+IF(OR($N313=Listas!$A$3,$N313=Listas!$A$4,$N313=Listas!$A$5,$N313=[1]Hoja2!$A$6),"",AM313+AO313)</f>
        <v>0</v>
      </c>
      <c r="AQ313" s="22"/>
      <c r="AR313" s="23">
        <f>+IF(OR($N313=Listas!$A$3,$N313=Listas!$A$4,$N313=Listas!$A$5,$N313=Listas!$A$6),"",IF(AND(DAYS360(C313,$C$3)&lt;=90,AQ313="SI"),0,IF(AND(DAYS360(C313,$C$3)&gt;90,AQ313="SI"),$AR$7,0)))</f>
        <v>0</v>
      </c>
      <c r="AS313" s="22"/>
      <c r="AT313" s="23">
        <f>+IF(OR($N313=Listas!$A$3,$N313=Listas!$A$4,$N313=Listas!$A$5,$N313=Listas!$A$6),"",IF(AND(DAYS360(C313,$C$3)&lt;=90,AS313="SI"),0,IF(AND(DAYS360(C313,$C$3)&gt;90,AS313="SI"),$AT$7,0)))</f>
        <v>0</v>
      </c>
      <c r="AU313" s="21">
        <f>+IF(OR($N313=Listas!$A$3,$N313=Listas!$A$4,$N313=Listas!$A$5,$N313=Listas!$A$6),"",AR313+AT313)</f>
        <v>0</v>
      </c>
      <c r="AV313" s="29">
        <f>+IF(OR($N313=Listas!$A$3,$N313=Listas!$A$4,$N313=Listas!$A$5,$N313=Listas!$A$6),"",W313+Z313+AJ313+AP313+AU313)</f>
        <v>0.21132439384930549</v>
      </c>
      <c r="AW313" s="30">
        <f>+IF(OR($N313=Listas!$A$3,$N313=Listas!$A$4,$N313=Listas!$A$5,$N313=Listas!$A$6),"",K313*(1-AV313))</f>
        <v>0</v>
      </c>
      <c r="AX313" s="30">
        <f>+IF(OR($N313=Listas!$A$3,$N313=Listas!$A$4,$N313=Listas!$A$5,$N313=Listas!$A$6),"",L313*(1-AV313))</f>
        <v>0</v>
      </c>
      <c r="AY313" s="31"/>
      <c r="AZ313" s="32"/>
      <c r="BA313" s="30">
        <f>+IF(OR($N313=Listas!$A$3,$N313=Listas!$A$4,$N313=Listas!$A$5,$N313=Listas!$A$6),"",IF(AV313=0,AW313,(-PV(AY313,AZ313,,AW313,0))))</f>
        <v>0</v>
      </c>
      <c r="BB313" s="30">
        <f>+IF(OR($N313=Listas!$A$3,$N313=Listas!$A$4,$N313=Listas!$A$5,$N313=Listas!$A$6),"",IF(AV313=0,AX313,(-PV(AY313,AZ313,,AX313,0))))</f>
        <v>0</v>
      </c>
      <c r="BC313" s="33">
        <f>++IF(OR($N313=Listas!$A$3,$N313=Listas!$A$4,$N313=Listas!$A$5,$N313=Listas!$A$6),"",K313-BA313)</f>
        <v>0</v>
      </c>
      <c r="BD313" s="33">
        <f>++IF(OR($N313=Listas!$A$3,$N313=Listas!$A$4,$N313=Listas!$A$5,$N313=Listas!$A$6),"",L313-BB313)</f>
        <v>0</v>
      </c>
    </row>
    <row r="314" spans="1:56" x14ac:dyDescent="0.25">
      <c r="A314" s="13"/>
      <c r="B314" s="14"/>
      <c r="C314" s="15"/>
      <c r="D314" s="16"/>
      <c r="E314" s="16"/>
      <c r="F314" s="17"/>
      <c r="G314" s="17"/>
      <c r="H314" s="65">
        <f t="shared" si="53"/>
        <v>0</v>
      </c>
      <c r="I314" s="17"/>
      <c r="J314" s="17"/>
      <c r="K314" s="42">
        <f t="shared" si="54"/>
        <v>0</v>
      </c>
      <c r="L314" s="42">
        <f t="shared" si="54"/>
        <v>0</v>
      </c>
      <c r="M314" s="42">
        <f t="shared" si="55"/>
        <v>0</v>
      </c>
      <c r="N314" s="13"/>
      <c r="O314" s="18" t="str">
        <f>+IF(OR($N314=Listas!$A$3,$N314=Listas!$A$4,$N314=Listas!$A$5,$N314=Listas!$A$6),"N/A",IF(AND((DAYS360(C314,$C$3))&gt;90,(DAYS360(C314,$C$3))&lt;360),"SI","NO"))</f>
        <v>NO</v>
      </c>
      <c r="P314" s="19">
        <f t="shared" si="48"/>
        <v>0</v>
      </c>
      <c r="Q314" s="18" t="str">
        <f>+IF(OR($N314=Listas!$A$3,$N314=Listas!$A$4,$N314=Listas!$A$5,$N314=Listas!$A$6),"N/A",IF(AND((DAYS360(C314,$C$3))&gt;=360,(DAYS360(C314,$C$3))&lt;=1800),"SI","NO"))</f>
        <v>NO</v>
      </c>
      <c r="R314" s="19">
        <f t="shared" si="49"/>
        <v>0</v>
      </c>
      <c r="S314" s="18" t="str">
        <f>+IF(OR($N314=Listas!$A$3,$N314=Listas!$A$4,$N314=Listas!$A$5,$N314=Listas!$A$6),"N/A",IF(AND((DAYS360(C314,$C$3))&gt;1800,(DAYS360(C314,$C$3))&lt;=3600),"SI","NO"))</f>
        <v>NO</v>
      </c>
      <c r="T314" s="19">
        <f t="shared" si="50"/>
        <v>0</v>
      </c>
      <c r="U314" s="18" t="str">
        <f>+IF(OR($N314=Listas!$A$3,$N314=Listas!$A$4,$N314=Listas!$A$5,$N314=Listas!$A$6),"N/A",IF((DAYS360(C314,$C$3))&gt;3600,"SI","NO"))</f>
        <v>SI</v>
      </c>
      <c r="V314" s="20">
        <f t="shared" si="51"/>
        <v>0.21132439384930549</v>
      </c>
      <c r="W314" s="21">
        <f>+IF(OR($N314=Listas!$A$3,$N314=Listas!$A$4,$N314=Listas!$A$5,$N314=Listas!$A$6),"",P314+R314+T314+V314)</f>
        <v>0.21132439384930549</v>
      </c>
      <c r="X314" s="22"/>
      <c r="Y314" s="19">
        <f t="shared" si="52"/>
        <v>0</v>
      </c>
      <c r="Z314" s="21">
        <f>+IF(OR($N314=Listas!$A$3,$N314=Listas!$A$4,$N314=Listas!$A$5,$N314=Listas!$A$6),"",Y314)</f>
        <v>0</v>
      </c>
      <c r="AA314" s="22"/>
      <c r="AB314" s="23">
        <f>+IF(OR($N314=Listas!$A$3,$N314=Listas!$A$4,$N314=Listas!$A$5,$N314=Listas!$A$6),"",IF(AND(DAYS360(C314,$C$3)&lt;=90,AA314="NO"),0,IF(AND(DAYS360(C314,$C$3)&gt;90,AA314="NO"),$AB$7,0)))</f>
        <v>0</v>
      </c>
      <c r="AC314" s="17"/>
      <c r="AD314" s="22"/>
      <c r="AE314" s="23">
        <f>+IF(OR($N314=Listas!$A$3,$N314=Listas!$A$4,$N314=Listas!$A$5,$N314=Listas!$A$6),"",IF(AND(DAYS360(C314,$C$3)&lt;=90,AD314="SI"),0,IF(AND(DAYS360(C314,$C$3)&gt;90,AD314="SI"),$AE$7,0)))</f>
        <v>0</v>
      </c>
      <c r="AF314" s="17"/>
      <c r="AG314" s="24" t="str">
        <f t="shared" si="56"/>
        <v/>
      </c>
      <c r="AH314" s="22"/>
      <c r="AI314" s="23">
        <f>+IF(OR($N314=Listas!$A$3,$N314=Listas!$A$4,$N314=Listas!$A$5,$N314=Listas!$A$6),"",IF(AND(DAYS360(C314,$C$3)&lt;=90,AH314="SI"),0,IF(AND(DAYS360(C314,$C$3)&gt;90,AH314="SI"),$AI$7,0)))</f>
        <v>0</v>
      </c>
      <c r="AJ314" s="25">
        <f>+IF(OR($N314=Listas!$A$3,$N314=Listas!$A$4,$N314=Listas!$A$5,$N314=Listas!$A$6),"",AB314+AE314+AI314)</f>
        <v>0</v>
      </c>
      <c r="AK314" s="26" t="str">
        <f t="shared" si="57"/>
        <v/>
      </c>
      <c r="AL314" s="27" t="str">
        <f t="shared" si="58"/>
        <v/>
      </c>
      <c r="AM314" s="23">
        <f>+IF(OR($N314=Listas!$A$3,$N314=Listas!$A$4,$N314=Listas!$A$5,$N314=Listas!$A$6),"",IF(AND(DAYS360(C314,$C$3)&lt;=90,AL314="SI"),0,IF(AND(DAYS360(C314,$C$3)&gt;90,AL314="SI"),$AM$7,0)))</f>
        <v>0</v>
      </c>
      <c r="AN314" s="27" t="str">
        <f t="shared" si="59"/>
        <v/>
      </c>
      <c r="AO314" s="23">
        <f>+IF(OR($N314=Listas!$A$3,$N314=Listas!$A$4,$N314=Listas!$A$5,$N314=Listas!$A$6),"",IF(AND(DAYS360(C314,$C$3)&lt;=90,AN314="SI"),0,IF(AND(DAYS360(C314,$C$3)&gt;90,AN314="SI"),$AO$7,0)))</f>
        <v>0</v>
      </c>
      <c r="AP314" s="28">
        <f>+IF(OR($N314=Listas!$A$3,$N314=Listas!$A$4,$N314=Listas!$A$5,$N314=[1]Hoja2!$A$6),"",AM314+AO314)</f>
        <v>0</v>
      </c>
      <c r="AQ314" s="22"/>
      <c r="AR314" s="23">
        <f>+IF(OR($N314=Listas!$A$3,$N314=Listas!$A$4,$N314=Listas!$A$5,$N314=Listas!$A$6),"",IF(AND(DAYS360(C314,$C$3)&lt;=90,AQ314="SI"),0,IF(AND(DAYS360(C314,$C$3)&gt;90,AQ314="SI"),$AR$7,0)))</f>
        <v>0</v>
      </c>
      <c r="AS314" s="22"/>
      <c r="AT314" s="23">
        <f>+IF(OR($N314=Listas!$A$3,$N314=Listas!$A$4,$N314=Listas!$A$5,$N314=Listas!$A$6),"",IF(AND(DAYS360(C314,$C$3)&lt;=90,AS314="SI"),0,IF(AND(DAYS360(C314,$C$3)&gt;90,AS314="SI"),$AT$7,0)))</f>
        <v>0</v>
      </c>
      <c r="AU314" s="21">
        <f>+IF(OR($N314=Listas!$A$3,$N314=Listas!$A$4,$N314=Listas!$A$5,$N314=Listas!$A$6),"",AR314+AT314)</f>
        <v>0</v>
      </c>
      <c r="AV314" s="29">
        <f>+IF(OR($N314=Listas!$A$3,$N314=Listas!$A$4,$N314=Listas!$A$5,$N314=Listas!$A$6),"",W314+Z314+AJ314+AP314+AU314)</f>
        <v>0.21132439384930549</v>
      </c>
      <c r="AW314" s="30">
        <f>+IF(OR($N314=Listas!$A$3,$N314=Listas!$A$4,$N314=Listas!$A$5,$N314=Listas!$A$6),"",K314*(1-AV314))</f>
        <v>0</v>
      </c>
      <c r="AX314" s="30">
        <f>+IF(OR($N314=Listas!$A$3,$N314=Listas!$A$4,$N314=Listas!$A$5,$N314=Listas!$A$6),"",L314*(1-AV314))</f>
        <v>0</v>
      </c>
      <c r="AY314" s="31"/>
      <c r="AZ314" s="32"/>
      <c r="BA314" s="30">
        <f>+IF(OR($N314=Listas!$A$3,$N314=Listas!$A$4,$N314=Listas!$A$5,$N314=Listas!$A$6),"",IF(AV314=0,AW314,(-PV(AY314,AZ314,,AW314,0))))</f>
        <v>0</v>
      </c>
      <c r="BB314" s="30">
        <f>+IF(OR($N314=Listas!$A$3,$N314=Listas!$A$4,$N314=Listas!$A$5,$N314=Listas!$A$6),"",IF(AV314=0,AX314,(-PV(AY314,AZ314,,AX314,0))))</f>
        <v>0</v>
      </c>
      <c r="BC314" s="33">
        <f>++IF(OR($N314=Listas!$A$3,$N314=Listas!$A$4,$N314=Listas!$A$5,$N314=Listas!$A$6),"",K314-BA314)</f>
        <v>0</v>
      </c>
      <c r="BD314" s="33">
        <f>++IF(OR($N314=Listas!$A$3,$N314=Listas!$A$4,$N314=Listas!$A$5,$N314=Listas!$A$6),"",L314-BB314)</f>
        <v>0</v>
      </c>
    </row>
    <row r="315" spans="1:56" x14ac:dyDescent="0.25">
      <c r="A315" s="13"/>
      <c r="B315" s="14"/>
      <c r="C315" s="15"/>
      <c r="D315" s="16"/>
      <c r="E315" s="16"/>
      <c r="F315" s="17"/>
      <c r="G315" s="17"/>
      <c r="H315" s="65">
        <f t="shared" si="53"/>
        <v>0</v>
      </c>
      <c r="I315" s="17"/>
      <c r="J315" s="17"/>
      <c r="K315" s="42">
        <f t="shared" si="54"/>
        <v>0</v>
      </c>
      <c r="L315" s="42">
        <f t="shared" si="54"/>
        <v>0</v>
      </c>
      <c r="M315" s="42">
        <f t="shared" si="55"/>
        <v>0</v>
      </c>
      <c r="N315" s="13"/>
      <c r="O315" s="18" t="str">
        <f>+IF(OR($N315=Listas!$A$3,$N315=Listas!$A$4,$N315=Listas!$A$5,$N315=Listas!$A$6),"N/A",IF(AND((DAYS360(C315,$C$3))&gt;90,(DAYS360(C315,$C$3))&lt;360),"SI","NO"))</f>
        <v>NO</v>
      </c>
      <c r="P315" s="19">
        <f t="shared" si="48"/>
        <v>0</v>
      </c>
      <c r="Q315" s="18" t="str">
        <f>+IF(OR($N315=Listas!$A$3,$N315=Listas!$A$4,$N315=Listas!$A$5,$N315=Listas!$A$6),"N/A",IF(AND((DAYS360(C315,$C$3))&gt;=360,(DAYS360(C315,$C$3))&lt;=1800),"SI","NO"))</f>
        <v>NO</v>
      </c>
      <c r="R315" s="19">
        <f t="shared" si="49"/>
        <v>0</v>
      </c>
      <c r="S315" s="18" t="str">
        <f>+IF(OR($N315=Listas!$A$3,$N315=Listas!$A$4,$N315=Listas!$A$5,$N315=Listas!$A$6),"N/A",IF(AND((DAYS360(C315,$C$3))&gt;1800,(DAYS360(C315,$C$3))&lt;=3600),"SI","NO"))</f>
        <v>NO</v>
      </c>
      <c r="T315" s="19">
        <f t="shared" si="50"/>
        <v>0</v>
      </c>
      <c r="U315" s="18" t="str">
        <f>+IF(OR($N315=Listas!$A$3,$N315=Listas!$A$4,$N315=Listas!$A$5,$N315=Listas!$A$6),"N/A",IF((DAYS360(C315,$C$3))&gt;3600,"SI","NO"))</f>
        <v>SI</v>
      </c>
      <c r="V315" s="20">
        <f t="shared" si="51"/>
        <v>0.21132439384930549</v>
      </c>
      <c r="W315" s="21">
        <f>+IF(OR($N315=Listas!$A$3,$N315=Listas!$A$4,$N315=Listas!$A$5,$N315=Listas!$A$6),"",P315+R315+T315+V315)</f>
        <v>0.21132439384930549</v>
      </c>
      <c r="X315" s="22"/>
      <c r="Y315" s="19">
        <f t="shared" si="52"/>
        <v>0</v>
      </c>
      <c r="Z315" s="21">
        <f>+IF(OR($N315=Listas!$A$3,$N315=Listas!$A$4,$N315=Listas!$A$5,$N315=Listas!$A$6),"",Y315)</f>
        <v>0</v>
      </c>
      <c r="AA315" s="22"/>
      <c r="AB315" s="23">
        <f>+IF(OR($N315=Listas!$A$3,$N315=Listas!$A$4,$N315=Listas!$A$5,$N315=Listas!$A$6),"",IF(AND(DAYS360(C315,$C$3)&lt;=90,AA315="NO"),0,IF(AND(DAYS360(C315,$C$3)&gt;90,AA315="NO"),$AB$7,0)))</f>
        <v>0</v>
      </c>
      <c r="AC315" s="17"/>
      <c r="AD315" s="22"/>
      <c r="AE315" s="23">
        <f>+IF(OR($N315=Listas!$A$3,$N315=Listas!$A$4,$N315=Listas!$A$5,$N315=Listas!$A$6),"",IF(AND(DAYS360(C315,$C$3)&lt;=90,AD315="SI"),0,IF(AND(DAYS360(C315,$C$3)&gt;90,AD315="SI"),$AE$7,0)))</f>
        <v>0</v>
      </c>
      <c r="AF315" s="17"/>
      <c r="AG315" s="24" t="str">
        <f t="shared" si="56"/>
        <v/>
      </c>
      <c r="AH315" s="22"/>
      <c r="AI315" s="23">
        <f>+IF(OR($N315=Listas!$A$3,$N315=Listas!$A$4,$N315=Listas!$A$5,$N315=Listas!$A$6),"",IF(AND(DAYS360(C315,$C$3)&lt;=90,AH315="SI"),0,IF(AND(DAYS360(C315,$C$3)&gt;90,AH315="SI"),$AI$7,0)))</f>
        <v>0</v>
      </c>
      <c r="AJ315" s="25">
        <f>+IF(OR($N315=Listas!$A$3,$N315=Listas!$A$4,$N315=Listas!$A$5,$N315=Listas!$A$6),"",AB315+AE315+AI315)</f>
        <v>0</v>
      </c>
      <c r="AK315" s="26" t="str">
        <f t="shared" si="57"/>
        <v/>
      </c>
      <c r="AL315" s="27" t="str">
        <f t="shared" si="58"/>
        <v/>
      </c>
      <c r="AM315" s="23">
        <f>+IF(OR($N315=Listas!$A$3,$N315=Listas!$A$4,$N315=Listas!$A$5,$N315=Listas!$A$6),"",IF(AND(DAYS360(C315,$C$3)&lt;=90,AL315="SI"),0,IF(AND(DAYS360(C315,$C$3)&gt;90,AL315="SI"),$AM$7,0)))</f>
        <v>0</v>
      </c>
      <c r="AN315" s="27" t="str">
        <f t="shared" si="59"/>
        <v/>
      </c>
      <c r="AO315" s="23">
        <f>+IF(OR($N315=Listas!$A$3,$N315=Listas!$A$4,$N315=Listas!$A$5,$N315=Listas!$A$6),"",IF(AND(DAYS360(C315,$C$3)&lt;=90,AN315="SI"),0,IF(AND(DAYS360(C315,$C$3)&gt;90,AN315="SI"),$AO$7,0)))</f>
        <v>0</v>
      </c>
      <c r="AP315" s="28">
        <f>+IF(OR($N315=Listas!$A$3,$N315=Listas!$A$4,$N315=Listas!$A$5,$N315=[1]Hoja2!$A$6),"",AM315+AO315)</f>
        <v>0</v>
      </c>
      <c r="AQ315" s="22"/>
      <c r="AR315" s="23">
        <f>+IF(OR($N315=Listas!$A$3,$N315=Listas!$A$4,$N315=Listas!$A$5,$N315=Listas!$A$6),"",IF(AND(DAYS360(C315,$C$3)&lt;=90,AQ315="SI"),0,IF(AND(DAYS360(C315,$C$3)&gt;90,AQ315="SI"),$AR$7,0)))</f>
        <v>0</v>
      </c>
      <c r="AS315" s="22"/>
      <c r="AT315" s="23">
        <f>+IF(OR($N315=Listas!$A$3,$N315=Listas!$A$4,$N315=Listas!$A$5,$N315=Listas!$A$6),"",IF(AND(DAYS360(C315,$C$3)&lt;=90,AS315="SI"),0,IF(AND(DAYS360(C315,$C$3)&gt;90,AS315="SI"),$AT$7,0)))</f>
        <v>0</v>
      </c>
      <c r="AU315" s="21">
        <f>+IF(OR($N315=Listas!$A$3,$N315=Listas!$A$4,$N315=Listas!$A$5,$N315=Listas!$A$6),"",AR315+AT315)</f>
        <v>0</v>
      </c>
      <c r="AV315" s="29">
        <f>+IF(OR($N315=Listas!$A$3,$N315=Listas!$A$4,$N315=Listas!$A$5,$N315=Listas!$A$6),"",W315+Z315+AJ315+AP315+AU315)</f>
        <v>0.21132439384930549</v>
      </c>
      <c r="AW315" s="30">
        <f>+IF(OR($N315=Listas!$A$3,$N315=Listas!$A$4,$N315=Listas!$A$5,$N315=Listas!$A$6),"",K315*(1-AV315))</f>
        <v>0</v>
      </c>
      <c r="AX315" s="30">
        <f>+IF(OR($N315=Listas!$A$3,$N315=Listas!$A$4,$N315=Listas!$A$5,$N315=Listas!$A$6),"",L315*(1-AV315))</f>
        <v>0</v>
      </c>
      <c r="AY315" s="31"/>
      <c r="AZ315" s="32"/>
      <c r="BA315" s="30">
        <f>+IF(OR($N315=Listas!$A$3,$N315=Listas!$A$4,$N315=Listas!$A$5,$N315=Listas!$A$6),"",IF(AV315=0,AW315,(-PV(AY315,AZ315,,AW315,0))))</f>
        <v>0</v>
      </c>
      <c r="BB315" s="30">
        <f>+IF(OR($N315=Listas!$A$3,$N315=Listas!$A$4,$N315=Listas!$A$5,$N315=Listas!$A$6),"",IF(AV315=0,AX315,(-PV(AY315,AZ315,,AX315,0))))</f>
        <v>0</v>
      </c>
      <c r="BC315" s="33">
        <f>++IF(OR($N315=Listas!$A$3,$N315=Listas!$A$4,$N315=Listas!$A$5,$N315=Listas!$A$6),"",K315-BA315)</f>
        <v>0</v>
      </c>
      <c r="BD315" s="33">
        <f>++IF(OR($N315=Listas!$A$3,$N315=Listas!$A$4,$N315=Listas!$A$5,$N315=Listas!$A$6),"",L315-BB315)</f>
        <v>0</v>
      </c>
    </row>
    <row r="316" spans="1:56" x14ac:dyDescent="0.25">
      <c r="A316" s="13"/>
      <c r="B316" s="14"/>
      <c r="C316" s="15"/>
      <c r="D316" s="16"/>
      <c r="E316" s="16"/>
      <c r="F316" s="17"/>
      <c r="G316" s="17"/>
      <c r="H316" s="65">
        <f t="shared" si="53"/>
        <v>0</v>
      </c>
      <c r="I316" s="17"/>
      <c r="J316" s="17"/>
      <c r="K316" s="42">
        <f t="shared" si="54"/>
        <v>0</v>
      </c>
      <c r="L316" s="42">
        <f t="shared" si="54"/>
        <v>0</v>
      </c>
      <c r="M316" s="42">
        <f t="shared" si="55"/>
        <v>0</v>
      </c>
      <c r="N316" s="13"/>
      <c r="O316" s="18" t="str">
        <f>+IF(OR($N316=Listas!$A$3,$N316=Listas!$A$4,$N316=Listas!$A$5,$N316=Listas!$A$6),"N/A",IF(AND((DAYS360(C316,$C$3))&gt;90,(DAYS360(C316,$C$3))&lt;360),"SI","NO"))</f>
        <v>NO</v>
      </c>
      <c r="P316" s="19">
        <f t="shared" si="48"/>
        <v>0</v>
      </c>
      <c r="Q316" s="18" t="str">
        <f>+IF(OR($N316=Listas!$A$3,$N316=Listas!$A$4,$N316=Listas!$A$5,$N316=Listas!$A$6),"N/A",IF(AND((DAYS360(C316,$C$3))&gt;=360,(DAYS360(C316,$C$3))&lt;=1800),"SI","NO"))</f>
        <v>NO</v>
      </c>
      <c r="R316" s="19">
        <f t="shared" si="49"/>
        <v>0</v>
      </c>
      <c r="S316" s="18" t="str">
        <f>+IF(OR($N316=Listas!$A$3,$N316=Listas!$A$4,$N316=Listas!$A$5,$N316=Listas!$A$6),"N/A",IF(AND((DAYS360(C316,$C$3))&gt;1800,(DAYS360(C316,$C$3))&lt;=3600),"SI","NO"))</f>
        <v>NO</v>
      </c>
      <c r="T316" s="19">
        <f t="shared" si="50"/>
        <v>0</v>
      </c>
      <c r="U316" s="18" t="str">
        <f>+IF(OR($N316=Listas!$A$3,$N316=Listas!$A$4,$N316=Listas!$A$5,$N316=Listas!$A$6),"N/A",IF((DAYS360(C316,$C$3))&gt;3600,"SI","NO"))</f>
        <v>SI</v>
      </c>
      <c r="V316" s="20">
        <f t="shared" si="51"/>
        <v>0.21132439384930549</v>
      </c>
      <c r="W316" s="21">
        <f>+IF(OR($N316=Listas!$A$3,$N316=Listas!$A$4,$N316=Listas!$A$5,$N316=Listas!$A$6),"",P316+R316+T316+V316)</f>
        <v>0.21132439384930549</v>
      </c>
      <c r="X316" s="22"/>
      <c r="Y316" s="19">
        <f t="shared" si="52"/>
        <v>0</v>
      </c>
      <c r="Z316" s="21">
        <f>+IF(OR($N316=Listas!$A$3,$N316=Listas!$A$4,$N316=Listas!$A$5,$N316=Listas!$A$6),"",Y316)</f>
        <v>0</v>
      </c>
      <c r="AA316" s="22"/>
      <c r="AB316" s="23">
        <f>+IF(OR($N316=Listas!$A$3,$N316=Listas!$A$4,$N316=Listas!$A$5,$N316=Listas!$A$6),"",IF(AND(DAYS360(C316,$C$3)&lt;=90,AA316="NO"),0,IF(AND(DAYS360(C316,$C$3)&gt;90,AA316="NO"),$AB$7,0)))</f>
        <v>0</v>
      </c>
      <c r="AC316" s="17"/>
      <c r="AD316" s="22"/>
      <c r="AE316" s="23">
        <f>+IF(OR($N316=Listas!$A$3,$N316=Listas!$A$4,$N316=Listas!$A$5,$N316=Listas!$A$6),"",IF(AND(DAYS360(C316,$C$3)&lt;=90,AD316="SI"),0,IF(AND(DAYS360(C316,$C$3)&gt;90,AD316="SI"),$AE$7,0)))</f>
        <v>0</v>
      </c>
      <c r="AF316" s="17"/>
      <c r="AG316" s="24" t="str">
        <f t="shared" si="56"/>
        <v/>
      </c>
      <c r="AH316" s="22"/>
      <c r="AI316" s="23">
        <f>+IF(OR($N316=Listas!$A$3,$N316=Listas!$A$4,$N316=Listas!$A$5,$N316=Listas!$A$6),"",IF(AND(DAYS360(C316,$C$3)&lt;=90,AH316="SI"),0,IF(AND(DAYS360(C316,$C$3)&gt;90,AH316="SI"),$AI$7,0)))</f>
        <v>0</v>
      </c>
      <c r="AJ316" s="25">
        <f>+IF(OR($N316=Listas!$A$3,$N316=Listas!$A$4,$N316=Listas!$A$5,$N316=Listas!$A$6),"",AB316+AE316+AI316)</f>
        <v>0</v>
      </c>
      <c r="AK316" s="26" t="str">
        <f t="shared" si="57"/>
        <v/>
      </c>
      <c r="AL316" s="27" t="str">
        <f t="shared" si="58"/>
        <v/>
      </c>
      <c r="AM316" s="23">
        <f>+IF(OR($N316=Listas!$A$3,$N316=Listas!$A$4,$N316=Listas!$A$5,$N316=Listas!$A$6),"",IF(AND(DAYS360(C316,$C$3)&lt;=90,AL316="SI"),0,IF(AND(DAYS360(C316,$C$3)&gt;90,AL316="SI"),$AM$7,0)))</f>
        <v>0</v>
      </c>
      <c r="AN316" s="27" t="str">
        <f t="shared" si="59"/>
        <v/>
      </c>
      <c r="AO316" s="23">
        <f>+IF(OR($N316=Listas!$A$3,$N316=Listas!$A$4,$N316=Listas!$A$5,$N316=Listas!$A$6),"",IF(AND(DAYS360(C316,$C$3)&lt;=90,AN316="SI"),0,IF(AND(DAYS360(C316,$C$3)&gt;90,AN316="SI"),$AO$7,0)))</f>
        <v>0</v>
      </c>
      <c r="AP316" s="28">
        <f>+IF(OR($N316=Listas!$A$3,$N316=Listas!$A$4,$N316=Listas!$A$5,$N316=[1]Hoja2!$A$6),"",AM316+AO316)</f>
        <v>0</v>
      </c>
      <c r="AQ316" s="22"/>
      <c r="AR316" s="23">
        <f>+IF(OR($N316=Listas!$A$3,$N316=Listas!$A$4,$N316=Listas!$A$5,$N316=Listas!$A$6),"",IF(AND(DAYS360(C316,$C$3)&lt;=90,AQ316="SI"),0,IF(AND(DAYS360(C316,$C$3)&gt;90,AQ316="SI"),$AR$7,0)))</f>
        <v>0</v>
      </c>
      <c r="AS316" s="22"/>
      <c r="AT316" s="23">
        <f>+IF(OR($N316=Listas!$A$3,$N316=Listas!$A$4,$N316=Listas!$A$5,$N316=Listas!$A$6),"",IF(AND(DAYS360(C316,$C$3)&lt;=90,AS316="SI"),0,IF(AND(DAYS360(C316,$C$3)&gt;90,AS316="SI"),$AT$7,0)))</f>
        <v>0</v>
      </c>
      <c r="AU316" s="21">
        <f>+IF(OR($N316=Listas!$A$3,$N316=Listas!$A$4,$N316=Listas!$A$5,$N316=Listas!$A$6),"",AR316+AT316)</f>
        <v>0</v>
      </c>
      <c r="AV316" s="29">
        <f>+IF(OR($N316=Listas!$A$3,$N316=Listas!$A$4,$N316=Listas!$A$5,$N316=Listas!$A$6),"",W316+Z316+AJ316+AP316+AU316)</f>
        <v>0.21132439384930549</v>
      </c>
      <c r="AW316" s="30">
        <f>+IF(OR($N316=Listas!$A$3,$N316=Listas!$A$4,$N316=Listas!$A$5,$N316=Listas!$A$6),"",K316*(1-AV316))</f>
        <v>0</v>
      </c>
      <c r="AX316" s="30">
        <f>+IF(OR($N316=Listas!$A$3,$N316=Listas!$A$4,$N316=Listas!$A$5,$N316=Listas!$A$6),"",L316*(1-AV316))</f>
        <v>0</v>
      </c>
      <c r="AY316" s="31"/>
      <c r="AZ316" s="32"/>
      <c r="BA316" s="30">
        <f>+IF(OR($N316=Listas!$A$3,$N316=Listas!$A$4,$N316=Listas!$A$5,$N316=Listas!$A$6),"",IF(AV316=0,AW316,(-PV(AY316,AZ316,,AW316,0))))</f>
        <v>0</v>
      </c>
      <c r="BB316" s="30">
        <f>+IF(OR($N316=Listas!$A$3,$N316=Listas!$A$4,$N316=Listas!$A$5,$N316=Listas!$A$6),"",IF(AV316=0,AX316,(-PV(AY316,AZ316,,AX316,0))))</f>
        <v>0</v>
      </c>
      <c r="BC316" s="33">
        <f>++IF(OR($N316=Listas!$A$3,$N316=Listas!$A$4,$N316=Listas!$A$5,$N316=Listas!$A$6),"",K316-BA316)</f>
        <v>0</v>
      </c>
      <c r="BD316" s="33">
        <f>++IF(OR($N316=Listas!$A$3,$N316=Listas!$A$4,$N316=Listas!$A$5,$N316=Listas!$A$6),"",L316-BB316)</f>
        <v>0</v>
      </c>
    </row>
    <row r="317" spans="1:56" x14ac:dyDescent="0.25">
      <c r="A317" s="13"/>
      <c r="B317" s="14"/>
      <c r="C317" s="15"/>
      <c r="D317" s="16"/>
      <c r="E317" s="16"/>
      <c r="F317" s="17"/>
      <c r="G317" s="17"/>
      <c r="H317" s="65">
        <f t="shared" si="53"/>
        <v>0</v>
      </c>
      <c r="I317" s="17"/>
      <c r="J317" s="17"/>
      <c r="K317" s="42">
        <f t="shared" si="54"/>
        <v>0</v>
      </c>
      <c r="L317" s="42">
        <f t="shared" si="54"/>
        <v>0</v>
      </c>
      <c r="M317" s="42">
        <f t="shared" si="55"/>
        <v>0</v>
      </c>
      <c r="N317" s="13"/>
      <c r="O317" s="18" t="str">
        <f>+IF(OR($N317=Listas!$A$3,$N317=Listas!$A$4,$N317=Listas!$A$5,$N317=Listas!$A$6),"N/A",IF(AND((DAYS360(C317,$C$3))&gt;90,(DAYS360(C317,$C$3))&lt;360),"SI","NO"))</f>
        <v>NO</v>
      </c>
      <c r="P317" s="19">
        <f t="shared" si="48"/>
        <v>0</v>
      </c>
      <c r="Q317" s="18" t="str">
        <f>+IF(OR($N317=Listas!$A$3,$N317=Listas!$A$4,$N317=Listas!$A$5,$N317=Listas!$A$6),"N/A",IF(AND((DAYS360(C317,$C$3))&gt;=360,(DAYS360(C317,$C$3))&lt;=1800),"SI","NO"))</f>
        <v>NO</v>
      </c>
      <c r="R317" s="19">
        <f t="shared" si="49"/>
        <v>0</v>
      </c>
      <c r="S317" s="18" t="str">
        <f>+IF(OR($N317=Listas!$A$3,$N317=Listas!$A$4,$N317=Listas!$A$5,$N317=Listas!$A$6),"N/A",IF(AND((DAYS360(C317,$C$3))&gt;1800,(DAYS360(C317,$C$3))&lt;=3600),"SI","NO"))</f>
        <v>NO</v>
      </c>
      <c r="T317" s="19">
        <f t="shared" si="50"/>
        <v>0</v>
      </c>
      <c r="U317" s="18" t="str">
        <f>+IF(OR($N317=Listas!$A$3,$N317=Listas!$A$4,$N317=Listas!$A$5,$N317=Listas!$A$6),"N/A",IF((DAYS360(C317,$C$3))&gt;3600,"SI","NO"))</f>
        <v>SI</v>
      </c>
      <c r="V317" s="20">
        <f t="shared" si="51"/>
        <v>0.21132439384930549</v>
      </c>
      <c r="W317" s="21">
        <f>+IF(OR($N317=Listas!$A$3,$N317=Listas!$A$4,$N317=Listas!$A$5,$N317=Listas!$A$6),"",P317+R317+T317+V317)</f>
        <v>0.21132439384930549</v>
      </c>
      <c r="X317" s="22"/>
      <c r="Y317" s="19">
        <f t="shared" si="52"/>
        <v>0</v>
      </c>
      <c r="Z317" s="21">
        <f>+IF(OR($N317=Listas!$A$3,$N317=Listas!$A$4,$N317=Listas!$A$5,$N317=Listas!$A$6),"",Y317)</f>
        <v>0</v>
      </c>
      <c r="AA317" s="22"/>
      <c r="AB317" s="23">
        <f>+IF(OR($N317=Listas!$A$3,$N317=Listas!$A$4,$N317=Listas!$A$5,$N317=Listas!$A$6),"",IF(AND(DAYS360(C317,$C$3)&lt;=90,AA317="NO"),0,IF(AND(DAYS360(C317,$C$3)&gt;90,AA317="NO"),$AB$7,0)))</f>
        <v>0</v>
      </c>
      <c r="AC317" s="17"/>
      <c r="AD317" s="22"/>
      <c r="AE317" s="23">
        <f>+IF(OR($N317=Listas!$A$3,$N317=Listas!$A$4,$N317=Listas!$A$5,$N317=Listas!$A$6),"",IF(AND(DAYS360(C317,$C$3)&lt;=90,AD317="SI"),0,IF(AND(DAYS360(C317,$C$3)&gt;90,AD317="SI"),$AE$7,0)))</f>
        <v>0</v>
      </c>
      <c r="AF317" s="17"/>
      <c r="AG317" s="24" t="str">
        <f t="shared" si="56"/>
        <v/>
      </c>
      <c r="AH317" s="22"/>
      <c r="AI317" s="23">
        <f>+IF(OR($N317=Listas!$A$3,$N317=Listas!$A$4,$N317=Listas!$A$5,$N317=Listas!$A$6),"",IF(AND(DAYS360(C317,$C$3)&lt;=90,AH317="SI"),0,IF(AND(DAYS360(C317,$C$3)&gt;90,AH317="SI"),$AI$7,0)))</f>
        <v>0</v>
      </c>
      <c r="AJ317" s="25">
        <f>+IF(OR($N317=Listas!$A$3,$N317=Listas!$A$4,$N317=Listas!$A$5,$N317=Listas!$A$6),"",AB317+AE317+AI317)</f>
        <v>0</v>
      </c>
      <c r="AK317" s="26" t="str">
        <f t="shared" si="57"/>
        <v/>
      </c>
      <c r="AL317" s="27" t="str">
        <f t="shared" si="58"/>
        <v/>
      </c>
      <c r="AM317" s="23">
        <f>+IF(OR($N317=Listas!$A$3,$N317=Listas!$A$4,$N317=Listas!$A$5,$N317=Listas!$A$6),"",IF(AND(DAYS360(C317,$C$3)&lt;=90,AL317="SI"),0,IF(AND(DAYS360(C317,$C$3)&gt;90,AL317="SI"),$AM$7,0)))</f>
        <v>0</v>
      </c>
      <c r="AN317" s="27" t="str">
        <f t="shared" si="59"/>
        <v/>
      </c>
      <c r="AO317" s="23">
        <f>+IF(OR($N317=Listas!$A$3,$N317=Listas!$A$4,$N317=Listas!$A$5,$N317=Listas!$A$6),"",IF(AND(DAYS360(C317,$C$3)&lt;=90,AN317="SI"),0,IF(AND(DAYS360(C317,$C$3)&gt;90,AN317="SI"),$AO$7,0)))</f>
        <v>0</v>
      </c>
      <c r="AP317" s="28">
        <f>+IF(OR($N317=Listas!$A$3,$N317=Listas!$A$4,$N317=Listas!$A$5,$N317=[1]Hoja2!$A$6),"",AM317+AO317)</f>
        <v>0</v>
      </c>
      <c r="AQ317" s="22"/>
      <c r="AR317" s="23">
        <f>+IF(OR($N317=Listas!$A$3,$N317=Listas!$A$4,$N317=Listas!$A$5,$N317=Listas!$A$6),"",IF(AND(DAYS360(C317,$C$3)&lt;=90,AQ317="SI"),0,IF(AND(DAYS360(C317,$C$3)&gt;90,AQ317="SI"),$AR$7,0)))</f>
        <v>0</v>
      </c>
      <c r="AS317" s="22"/>
      <c r="AT317" s="23">
        <f>+IF(OR($N317=Listas!$A$3,$N317=Listas!$A$4,$N317=Listas!$A$5,$N317=Listas!$A$6),"",IF(AND(DAYS360(C317,$C$3)&lt;=90,AS317="SI"),0,IF(AND(DAYS360(C317,$C$3)&gt;90,AS317="SI"),$AT$7,0)))</f>
        <v>0</v>
      </c>
      <c r="AU317" s="21">
        <f>+IF(OR($N317=Listas!$A$3,$N317=Listas!$A$4,$N317=Listas!$A$5,$N317=Listas!$A$6),"",AR317+AT317)</f>
        <v>0</v>
      </c>
      <c r="AV317" s="29">
        <f>+IF(OR($N317=Listas!$A$3,$N317=Listas!$A$4,$N317=Listas!$A$5,$N317=Listas!$A$6),"",W317+Z317+AJ317+AP317+AU317)</f>
        <v>0.21132439384930549</v>
      </c>
      <c r="AW317" s="30">
        <f>+IF(OR($N317=Listas!$A$3,$N317=Listas!$A$4,$N317=Listas!$A$5,$N317=Listas!$A$6),"",K317*(1-AV317))</f>
        <v>0</v>
      </c>
      <c r="AX317" s="30">
        <f>+IF(OR($N317=Listas!$A$3,$N317=Listas!$A$4,$N317=Listas!$A$5,$N317=Listas!$A$6),"",L317*(1-AV317))</f>
        <v>0</v>
      </c>
      <c r="AY317" s="31"/>
      <c r="AZ317" s="32"/>
      <c r="BA317" s="30">
        <f>+IF(OR($N317=Listas!$A$3,$N317=Listas!$A$4,$N317=Listas!$A$5,$N317=Listas!$A$6),"",IF(AV317=0,AW317,(-PV(AY317,AZ317,,AW317,0))))</f>
        <v>0</v>
      </c>
      <c r="BB317" s="30">
        <f>+IF(OR($N317=Listas!$A$3,$N317=Listas!$A$4,$N317=Listas!$A$5,$N317=Listas!$A$6),"",IF(AV317=0,AX317,(-PV(AY317,AZ317,,AX317,0))))</f>
        <v>0</v>
      </c>
      <c r="BC317" s="33">
        <f>++IF(OR($N317=Listas!$A$3,$N317=Listas!$A$4,$N317=Listas!$A$5,$N317=Listas!$A$6),"",K317-BA317)</f>
        <v>0</v>
      </c>
      <c r="BD317" s="33">
        <f>++IF(OR($N317=Listas!$A$3,$N317=Listas!$A$4,$N317=Listas!$A$5,$N317=Listas!$A$6),"",L317-BB317)</f>
        <v>0</v>
      </c>
    </row>
    <row r="318" spans="1:56" x14ac:dyDescent="0.25">
      <c r="A318" s="13"/>
      <c r="B318" s="14"/>
      <c r="C318" s="15"/>
      <c r="D318" s="16"/>
      <c r="E318" s="16"/>
      <c r="F318" s="17"/>
      <c r="G318" s="17"/>
      <c r="H318" s="65">
        <f t="shared" si="53"/>
        <v>0</v>
      </c>
      <c r="I318" s="17"/>
      <c r="J318" s="17"/>
      <c r="K318" s="42">
        <f t="shared" si="54"/>
        <v>0</v>
      </c>
      <c r="L318" s="42">
        <f t="shared" si="54"/>
        <v>0</v>
      </c>
      <c r="M318" s="42">
        <f t="shared" si="55"/>
        <v>0</v>
      </c>
      <c r="N318" s="13"/>
      <c r="O318" s="18" t="str">
        <f>+IF(OR($N318=Listas!$A$3,$N318=Listas!$A$4,$N318=Listas!$A$5,$N318=Listas!$A$6),"N/A",IF(AND((DAYS360(C318,$C$3))&gt;90,(DAYS360(C318,$C$3))&lt;360),"SI","NO"))</f>
        <v>NO</v>
      </c>
      <c r="P318" s="19">
        <f t="shared" si="48"/>
        <v>0</v>
      </c>
      <c r="Q318" s="18" t="str">
        <f>+IF(OR($N318=Listas!$A$3,$N318=Listas!$A$4,$N318=Listas!$A$5,$N318=Listas!$A$6),"N/A",IF(AND((DAYS360(C318,$C$3))&gt;=360,(DAYS360(C318,$C$3))&lt;=1800),"SI","NO"))</f>
        <v>NO</v>
      </c>
      <c r="R318" s="19">
        <f t="shared" si="49"/>
        <v>0</v>
      </c>
      <c r="S318" s="18" t="str">
        <f>+IF(OR($N318=Listas!$A$3,$N318=Listas!$A$4,$N318=Listas!$A$5,$N318=Listas!$A$6),"N/A",IF(AND((DAYS360(C318,$C$3))&gt;1800,(DAYS360(C318,$C$3))&lt;=3600),"SI","NO"))</f>
        <v>NO</v>
      </c>
      <c r="T318" s="19">
        <f t="shared" si="50"/>
        <v>0</v>
      </c>
      <c r="U318" s="18" t="str">
        <f>+IF(OR($N318=Listas!$A$3,$N318=Listas!$A$4,$N318=Listas!$A$5,$N318=Listas!$A$6),"N/A",IF((DAYS360(C318,$C$3))&gt;3600,"SI","NO"))</f>
        <v>SI</v>
      </c>
      <c r="V318" s="20">
        <f t="shared" si="51"/>
        <v>0.21132439384930549</v>
      </c>
      <c r="W318" s="21">
        <f>+IF(OR($N318=Listas!$A$3,$N318=Listas!$A$4,$N318=Listas!$A$5,$N318=Listas!$A$6),"",P318+R318+T318+V318)</f>
        <v>0.21132439384930549</v>
      </c>
      <c r="X318" s="22"/>
      <c r="Y318" s="19">
        <f t="shared" si="52"/>
        <v>0</v>
      </c>
      <c r="Z318" s="21">
        <f>+IF(OR($N318=Listas!$A$3,$N318=Listas!$A$4,$N318=Listas!$A$5,$N318=Listas!$A$6),"",Y318)</f>
        <v>0</v>
      </c>
      <c r="AA318" s="22"/>
      <c r="AB318" s="23">
        <f>+IF(OR($N318=Listas!$A$3,$N318=Listas!$A$4,$N318=Listas!$A$5,$N318=Listas!$A$6),"",IF(AND(DAYS360(C318,$C$3)&lt;=90,AA318="NO"),0,IF(AND(DAYS360(C318,$C$3)&gt;90,AA318="NO"),$AB$7,0)))</f>
        <v>0</v>
      </c>
      <c r="AC318" s="17"/>
      <c r="AD318" s="22"/>
      <c r="AE318" s="23">
        <f>+IF(OR($N318=Listas!$A$3,$N318=Listas!$A$4,$N318=Listas!$A$5,$N318=Listas!$A$6),"",IF(AND(DAYS360(C318,$C$3)&lt;=90,AD318="SI"),0,IF(AND(DAYS360(C318,$C$3)&gt;90,AD318="SI"),$AE$7,0)))</f>
        <v>0</v>
      </c>
      <c r="AF318" s="17"/>
      <c r="AG318" s="24" t="str">
        <f t="shared" si="56"/>
        <v/>
      </c>
      <c r="AH318" s="22"/>
      <c r="AI318" s="23">
        <f>+IF(OR($N318=Listas!$A$3,$N318=Listas!$A$4,$N318=Listas!$A$5,$N318=Listas!$A$6),"",IF(AND(DAYS360(C318,$C$3)&lt;=90,AH318="SI"),0,IF(AND(DAYS360(C318,$C$3)&gt;90,AH318="SI"),$AI$7,0)))</f>
        <v>0</v>
      </c>
      <c r="AJ318" s="25">
        <f>+IF(OR($N318=Listas!$A$3,$N318=Listas!$A$4,$N318=Listas!$A$5,$N318=Listas!$A$6),"",AB318+AE318+AI318)</f>
        <v>0</v>
      </c>
      <c r="AK318" s="26" t="str">
        <f t="shared" si="57"/>
        <v/>
      </c>
      <c r="AL318" s="27" t="str">
        <f t="shared" si="58"/>
        <v/>
      </c>
      <c r="AM318" s="23">
        <f>+IF(OR($N318=Listas!$A$3,$N318=Listas!$A$4,$N318=Listas!$A$5,$N318=Listas!$A$6),"",IF(AND(DAYS360(C318,$C$3)&lt;=90,AL318="SI"),0,IF(AND(DAYS360(C318,$C$3)&gt;90,AL318="SI"),$AM$7,0)))</f>
        <v>0</v>
      </c>
      <c r="AN318" s="27" t="str">
        <f t="shared" si="59"/>
        <v/>
      </c>
      <c r="AO318" s="23">
        <f>+IF(OR($N318=Listas!$A$3,$N318=Listas!$A$4,$N318=Listas!$A$5,$N318=Listas!$A$6),"",IF(AND(DAYS360(C318,$C$3)&lt;=90,AN318="SI"),0,IF(AND(DAYS360(C318,$C$3)&gt;90,AN318="SI"),$AO$7,0)))</f>
        <v>0</v>
      </c>
      <c r="AP318" s="28">
        <f>+IF(OR($N318=Listas!$A$3,$N318=Listas!$A$4,$N318=Listas!$A$5,$N318=[1]Hoja2!$A$6),"",AM318+AO318)</f>
        <v>0</v>
      </c>
      <c r="AQ318" s="22"/>
      <c r="AR318" s="23">
        <f>+IF(OR($N318=Listas!$A$3,$N318=Listas!$A$4,$N318=Listas!$A$5,$N318=Listas!$A$6),"",IF(AND(DAYS360(C318,$C$3)&lt;=90,AQ318="SI"),0,IF(AND(DAYS360(C318,$C$3)&gt;90,AQ318="SI"),$AR$7,0)))</f>
        <v>0</v>
      </c>
      <c r="AS318" s="22"/>
      <c r="AT318" s="23">
        <f>+IF(OR($N318=Listas!$A$3,$N318=Listas!$A$4,$N318=Listas!$A$5,$N318=Listas!$A$6),"",IF(AND(DAYS360(C318,$C$3)&lt;=90,AS318="SI"),0,IF(AND(DAYS360(C318,$C$3)&gt;90,AS318="SI"),$AT$7,0)))</f>
        <v>0</v>
      </c>
      <c r="AU318" s="21">
        <f>+IF(OR($N318=Listas!$A$3,$N318=Listas!$A$4,$N318=Listas!$A$5,$N318=Listas!$A$6),"",AR318+AT318)</f>
        <v>0</v>
      </c>
      <c r="AV318" s="29">
        <f>+IF(OR($N318=Listas!$A$3,$N318=Listas!$A$4,$N318=Listas!$A$5,$N318=Listas!$A$6),"",W318+Z318+AJ318+AP318+AU318)</f>
        <v>0.21132439384930549</v>
      </c>
      <c r="AW318" s="30">
        <f>+IF(OR($N318=Listas!$A$3,$N318=Listas!$A$4,$N318=Listas!$A$5,$N318=Listas!$A$6),"",K318*(1-AV318))</f>
        <v>0</v>
      </c>
      <c r="AX318" s="30">
        <f>+IF(OR($N318=Listas!$A$3,$N318=Listas!$A$4,$N318=Listas!$A$5,$N318=Listas!$A$6),"",L318*(1-AV318))</f>
        <v>0</v>
      </c>
      <c r="AY318" s="31"/>
      <c r="AZ318" s="32"/>
      <c r="BA318" s="30">
        <f>+IF(OR($N318=Listas!$A$3,$N318=Listas!$A$4,$N318=Listas!$A$5,$N318=Listas!$A$6),"",IF(AV318=0,AW318,(-PV(AY318,AZ318,,AW318,0))))</f>
        <v>0</v>
      </c>
      <c r="BB318" s="30">
        <f>+IF(OR($N318=Listas!$A$3,$N318=Listas!$A$4,$N318=Listas!$A$5,$N318=Listas!$A$6),"",IF(AV318=0,AX318,(-PV(AY318,AZ318,,AX318,0))))</f>
        <v>0</v>
      </c>
      <c r="BC318" s="33">
        <f>++IF(OR($N318=Listas!$A$3,$N318=Listas!$A$4,$N318=Listas!$A$5,$N318=Listas!$A$6),"",K318-BA318)</f>
        <v>0</v>
      </c>
      <c r="BD318" s="33">
        <f>++IF(OR($N318=Listas!$A$3,$N318=Listas!$A$4,$N318=Listas!$A$5,$N318=Listas!$A$6),"",L318-BB318)</f>
        <v>0</v>
      </c>
    </row>
    <row r="319" spans="1:56" x14ac:dyDescent="0.25">
      <c r="A319" s="13"/>
      <c r="B319" s="14"/>
      <c r="C319" s="15"/>
      <c r="D319" s="16"/>
      <c r="E319" s="16"/>
      <c r="F319" s="17"/>
      <c r="G319" s="17"/>
      <c r="H319" s="65">
        <f t="shared" si="53"/>
        <v>0</v>
      </c>
      <c r="I319" s="17"/>
      <c r="J319" s="17"/>
      <c r="K319" s="42">
        <f t="shared" si="54"/>
        <v>0</v>
      </c>
      <c r="L319" s="42">
        <f t="shared" si="54"/>
        <v>0</v>
      </c>
      <c r="M319" s="42">
        <f t="shared" si="55"/>
        <v>0</v>
      </c>
      <c r="N319" s="13"/>
      <c r="O319" s="18" t="str">
        <f>+IF(OR($N319=Listas!$A$3,$N319=Listas!$A$4,$N319=Listas!$A$5,$N319=Listas!$A$6),"N/A",IF(AND((DAYS360(C319,$C$3))&gt;90,(DAYS360(C319,$C$3))&lt;360),"SI","NO"))</f>
        <v>NO</v>
      </c>
      <c r="P319" s="19">
        <f t="shared" si="48"/>
        <v>0</v>
      </c>
      <c r="Q319" s="18" t="str">
        <f>+IF(OR($N319=Listas!$A$3,$N319=Listas!$A$4,$N319=Listas!$A$5,$N319=Listas!$A$6),"N/A",IF(AND((DAYS360(C319,$C$3))&gt;=360,(DAYS360(C319,$C$3))&lt;=1800),"SI","NO"))</f>
        <v>NO</v>
      </c>
      <c r="R319" s="19">
        <f t="shared" si="49"/>
        <v>0</v>
      </c>
      <c r="S319" s="18" t="str">
        <f>+IF(OR($N319=Listas!$A$3,$N319=Listas!$A$4,$N319=Listas!$A$5,$N319=Listas!$A$6),"N/A",IF(AND((DAYS360(C319,$C$3))&gt;1800,(DAYS360(C319,$C$3))&lt;=3600),"SI","NO"))</f>
        <v>NO</v>
      </c>
      <c r="T319" s="19">
        <f t="shared" si="50"/>
        <v>0</v>
      </c>
      <c r="U319" s="18" t="str">
        <f>+IF(OR($N319=Listas!$A$3,$N319=Listas!$A$4,$N319=Listas!$A$5,$N319=Listas!$A$6),"N/A",IF((DAYS360(C319,$C$3))&gt;3600,"SI","NO"))</f>
        <v>SI</v>
      </c>
      <c r="V319" s="20">
        <f t="shared" si="51"/>
        <v>0.21132439384930549</v>
      </c>
      <c r="W319" s="21">
        <f>+IF(OR($N319=Listas!$A$3,$N319=Listas!$A$4,$N319=Listas!$A$5,$N319=Listas!$A$6),"",P319+R319+T319+V319)</f>
        <v>0.21132439384930549</v>
      </c>
      <c r="X319" s="22"/>
      <c r="Y319" s="19">
        <f t="shared" si="52"/>
        <v>0</v>
      </c>
      <c r="Z319" s="21">
        <f>+IF(OR($N319=Listas!$A$3,$N319=Listas!$A$4,$N319=Listas!$A$5,$N319=Listas!$A$6),"",Y319)</f>
        <v>0</v>
      </c>
      <c r="AA319" s="22"/>
      <c r="AB319" s="23">
        <f>+IF(OR($N319=Listas!$A$3,$N319=Listas!$A$4,$N319=Listas!$A$5,$N319=Listas!$A$6),"",IF(AND(DAYS360(C319,$C$3)&lt;=90,AA319="NO"),0,IF(AND(DAYS360(C319,$C$3)&gt;90,AA319="NO"),$AB$7,0)))</f>
        <v>0</v>
      </c>
      <c r="AC319" s="17"/>
      <c r="AD319" s="22"/>
      <c r="AE319" s="23">
        <f>+IF(OR($N319=Listas!$A$3,$N319=Listas!$A$4,$N319=Listas!$A$5,$N319=Listas!$A$6),"",IF(AND(DAYS360(C319,$C$3)&lt;=90,AD319="SI"),0,IF(AND(DAYS360(C319,$C$3)&gt;90,AD319="SI"),$AE$7,0)))</f>
        <v>0</v>
      </c>
      <c r="AF319" s="17"/>
      <c r="AG319" s="24" t="str">
        <f t="shared" si="56"/>
        <v/>
      </c>
      <c r="AH319" s="22"/>
      <c r="AI319" s="23">
        <f>+IF(OR($N319=Listas!$A$3,$N319=Listas!$A$4,$N319=Listas!$A$5,$N319=Listas!$A$6),"",IF(AND(DAYS360(C319,$C$3)&lt;=90,AH319="SI"),0,IF(AND(DAYS360(C319,$C$3)&gt;90,AH319="SI"),$AI$7,0)))</f>
        <v>0</v>
      </c>
      <c r="AJ319" s="25">
        <f>+IF(OR($N319=Listas!$A$3,$N319=Listas!$A$4,$N319=Listas!$A$5,$N319=Listas!$A$6),"",AB319+AE319+AI319)</f>
        <v>0</v>
      </c>
      <c r="AK319" s="26" t="str">
        <f t="shared" si="57"/>
        <v/>
      </c>
      <c r="AL319" s="27" t="str">
        <f t="shared" si="58"/>
        <v/>
      </c>
      <c r="AM319" s="23">
        <f>+IF(OR($N319=Listas!$A$3,$N319=Listas!$A$4,$N319=Listas!$A$5,$N319=Listas!$A$6),"",IF(AND(DAYS360(C319,$C$3)&lt;=90,AL319="SI"),0,IF(AND(DAYS360(C319,$C$3)&gt;90,AL319="SI"),$AM$7,0)))</f>
        <v>0</v>
      </c>
      <c r="AN319" s="27" t="str">
        <f t="shared" si="59"/>
        <v/>
      </c>
      <c r="AO319" s="23">
        <f>+IF(OR($N319=Listas!$A$3,$N319=Listas!$A$4,$N319=Listas!$A$5,$N319=Listas!$A$6),"",IF(AND(DAYS360(C319,$C$3)&lt;=90,AN319="SI"),0,IF(AND(DAYS360(C319,$C$3)&gt;90,AN319="SI"),$AO$7,0)))</f>
        <v>0</v>
      </c>
      <c r="AP319" s="28">
        <f>+IF(OR($N319=Listas!$A$3,$N319=Listas!$A$4,$N319=Listas!$A$5,$N319=[1]Hoja2!$A$6),"",AM319+AO319)</f>
        <v>0</v>
      </c>
      <c r="AQ319" s="22"/>
      <c r="AR319" s="23">
        <f>+IF(OR($N319=Listas!$A$3,$N319=Listas!$A$4,$N319=Listas!$A$5,$N319=Listas!$A$6),"",IF(AND(DAYS360(C319,$C$3)&lt;=90,AQ319="SI"),0,IF(AND(DAYS360(C319,$C$3)&gt;90,AQ319="SI"),$AR$7,0)))</f>
        <v>0</v>
      </c>
      <c r="AS319" s="22"/>
      <c r="AT319" s="23">
        <f>+IF(OR($N319=Listas!$A$3,$N319=Listas!$A$4,$N319=Listas!$A$5,$N319=Listas!$A$6),"",IF(AND(DAYS360(C319,$C$3)&lt;=90,AS319="SI"),0,IF(AND(DAYS360(C319,$C$3)&gt;90,AS319="SI"),$AT$7,0)))</f>
        <v>0</v>
      </c>
      <c r="AU319" s="21">
        <f>+IF(OR($N319=Listas!$A$3,$N319=Listas!$A$4,$N319=Listas!$A$5,$N319=Listas!$A$6),"",AR319+AT319)</f>
        <v>0</v>
      </c>
      <c r="AV319" s="29">
        <f>+IF(OR($N319=Listas!$A$3,$N319=Listas!$A$4,$N319=Listas!$A$5,$N319=Listas!$A$6),"",W319+Z319+AJ319+AP319+AU319)</f>
        <v>0.21132439384930549</v>
      </c>
      <c r="AW319" s="30">
        <f>+IF(OR($N319=Listas!$A$3,$N319=Listas!$A$4,$N319=Listas!$A$5,$N319=Listas!$A$6),"",K319*(1-AV319))</f>
        <v>0</v>
      </c>
      <c r="AX319" s="30">
        <f>+IF(OR($N319=Listas!$A$3,$N319=Listas!$A$4,$N319=Listas!$A$5,$N319=Listas!$A$6),"",L319*(1-AV319))</f>
        <v>0</v>
      </c>
      <c r="AY319" s="31"/>
      <c r="AZ319" s="32"/>
      <c r="BA319" s="30">
        <f>+IF(OR($N319=Listas!$A$3,$N319=Listas!$A$4,$N319=Listas!$A$5,$N319=Listas!$A$6),"",IF(AV319=0,AW319,(-PV(AY319,AZ319,,AW319,0))))</f>
        <v>0</v>
      </c>
      <c r="BB319" s="30">
        <f>+IF(OR($N319=Listas!$A$3,$N319=Listas!$A$4,$N319=Listas!$A$5,$N319=Listas!$A$6),"",IF(AV319=0,AX319,(-PV(AY319,AZ319,,AX319,0))))</f>
        <v>0</v>
      </c>
      <c r="BC319" s="33">
        <f>++IF(OR($N319=Listas!$A$3,$N319=Listas!$A$4,$N319=Listas!$A$5,$N319=Listas!$A$6),"",K319-BA319)</f>
        <v>0</v>
      </c>
      <c r="BD319" s="33">
        <f>++IF(OR($N319=Listas!$A$3,$N319=Listas!$A$4,$N319=Listas!$A$5,$N319=Listas!$A$6),"",L319-BB319)</f>
        <v>0</v>
      </c>
    </row>
    <row r="320" spans="1:56" x14ac:dyDescent="0.25">
      <c r="A320" s="13"/>
      <c r="B320" s="14"/>
      <c r="C320" s="15"/>
      <c r="D320" s="16"/>
      <c r="E320" s="16"/>
      <c r="F320" s="17"/>
      <c r="G320" s="17"/>
      <c r="H320" s="65">
        <f t="shared" si="53"/>
        <v>0</v>
      </c>
      <c r="I320" s="17"/>
      <c r="J320" s="17"/>
      <c r="K320" s="42">
        <f t="shared" si="54"/>
        <v>0</v>
      </c>
      <c r="L320" s="42">
        <f t="shared" si="54"/>
        <v>0</v>
      </c>
      <c r="M320" s="42">
        <f t="shared" si="55"/>
        <v>0</v>
      </c>
      <c r="N320" s="13"/>
      <c r="O320" s="18" t="str">
        <f>+IF(OR($N320=Listas!$A$3,$N320=Listas!$A$4,$N320=Listas!$A$5,$N320=Listas!$A$6),"N/A",IF(AND((DAYS360(C320,$C$3))&gt;90,(DAYS360(C320,$C$3))&lt;360),"SI","NO"))</f>
        <v>NO</v>
      </c>
      <c r="P320" s="19">
        <f t="shared" si="48"/>
        <v>0</v>
      </c>
      <c r="Q320" s="18" t="str">
        <f>+IF(OR($N320=Listas!$A$3,$N320=Listas!$A$4,$N320=Listas!$A$5,$N320=Listas!$A$6),"N/A",IF(AND((DAYS360(C320,$C$3))&gt;=360,(DAYS360(C320,$C$3))&lt;=1800),"SI","NO"))</f>
        <v>NO</v>
      </c>
      <c r="R320" s="19">
        <f t="shared" si="49"/>
        <v>0</v>
      </c>
      <c r="S320" s="18" t="str">
        <f>+IF(OR($N320=Listas!$A$3,$N320=Listas!$A$4,$N320=Listas!$A$5,$N320=Listas!$A$6),"N/A",IF(AND((DAYS360(C320,$C$3))&gt;1800,(DAYS360(C320,$C$3))&lt;=3600),"SI","NO"))</f>
        <v>NO</v>
      </c>
      <c r="T320" s="19">
        <f t="shared" si="50"/>
        <v>0</v>
      </c>
      <c r="U320" s="18" t="str">
        <f>+IF(OR($N320=Listas!$A$3,$N320=Listas!$A$4,$N320=Listas!$A$5,$N320=Listas!$A$6),"N/A",IF((DAYS360(C320,$C$3))&gt;3600,"SI","NO"))</f>
        <v>SI</v>
      </c>
      <c r="V320" s="20">
        <f t="shared" si="51"/>
        <v>0.21132439384930549</v>
      </c>
      <c r="W320" s="21">
        <f>+IF(OR($N320=Listas!$A$3,$N320=Listas!$A$4,$N320=Listas!$A$5,$N320=Listas!$A$6),"",P320+R320+T320+V320)</f>
        <v>0.21132439384930549</v>
      </c>
      <c r="X320" s="22"/>
      <c r="Y320" s="19">
        <f t="shared" si="52"/>
        <v>0</v>
      </c>
      <c r="Z320" s="21">
        <f>+IF(OR($N320=Listas!$A$3,$N320=Listas!$A$4,$N320=Listas!$A$5,$N320=Listas!$A$6),"",Y320)</f>
        <v>0</v>
      </c>
      <c r="AA320" s="22"/>
      <c r="AB320" s="23">
        <f>+IF(OR($N320=Listas!$A$3,$N320=Listas!$A$4,$N320=Listas!$A$5,$N320=Listas!$A$6),"",IF(AND(DAYS360(C320,$C$3)&lt;=90,AA320="NO"),0,IF(AND(DAYS360(C320,$C$3)&gt;90,AA320="NO"),$AB$7,0)))</f>
        <v>0</v>
      </c>
      <c r="AC320" s="17"/>
      <c r="AD320" s="22"/>
      <c r="AE320" s="23">
        <f>+IF(OR($N320=Listas!$A$3,$N320=Listas!$A$4,$N320=Listas!$A$5,$N320=Listas!$A$6),"",IF(AND(DAYS360(C320,$C$3)&lt;=90,AD320="SI"),0,IF(AND(DAYS360(C320,$C$3)&gt;90,AD320="SI"),$AE$7,0)))</f>
        <v>0</v>
      </c>
      <c r="AF320" s="17"/>
      <c r="AG320" s="24" t="str">
        <f t="shared" si="56"/>
        <v/>
      </c>
      <c r="AH320" s="22"/>
      <c r="AI320" s="23">
        <f>+IF(OR($N320=Listas!$A$3,$N320=Listas!$A$4,$N320=Listas!$A$5,$N320=Listas!$A$6),"",IF(AND(DAYS360(C320,$C$3)&lt;=90,AH320="SI"),0,IF(AND(DAYS360(C320,$C$3)&gt;90,AH320="SI"),$AI$7,0)))</f>
        <v>0</v>
      </c>
      <c r="AJ320" s="25">
        <f>+IF(OR($N320=Listas!$A$3,$N320=Listas!$A$4,$N320=Listas!$A$5,$N320=Listas!$A$6),"",AB320+AE320+AI320)</f>
        <v>0</v>
      </c>
      <c r="AK320" s="26" t="str">
        <f t="shared" si="57"/>
        <v/>
      </c>
      <c r="AL320" s="27" t="str">
        <f t="shared" si="58"/>
        <v/>
      </c>
      <c r="AM320" s="23">
        <f>+IF(OR($N320=Listas!$A$3,$N320=Listas!$A$4,$N320=Listas!$A$5,$N320=Listas!$A$6),"",IF(AND(DAYS360(C320,$C$3)&lt;=90,AL320="SI"),0,IF(AND(DAYS360(C320,$C$3)&gt;90,AL320="SI"),$AM$7,0)))</f>
        <v>0</v>
      </c>
      <c r="AN320" s="27" t="str">
        <f t="shared" si="59"/>
        <v/>
      </c>
      <c r="AO320" s="23">
        <f>+IF(OR($N320=Listas!$A$3,$N320=Listas!$A$4,$N320=Listas!$A$5,$N320=Listas!$A$6),"",IF(AND(DAYS360(C320,$C$3)&lt;=90,AN320="SI"),0,IF(AND(DAYS360(C320,$C$3)&gt;90,AN320="SI"),$AO$7,0)))</f>
        <v>0</v>
      </c>
      <c r="AP320" s="28">
        <f>+IF(OR($N320=Listas!$A$3,$N320=Listas!$A$4,$N320=Listas!$A$5,$N320=[1]Hoja2!$A$6),"",AM320+AO320)</f>
        <v>0</v>
      </c>
      <c r="AQ320" s="22"/>
      <c r="AR320" s="23">
        <f>+IF(OR($N320=Listas!$A$3,$N320=Listas!$A$4,$N320=Listas!$A$5,$N320=Listas!$A$6),"",IF(AND(DAYS360(C320,$C$3)&lt;=90,AQ320="SI"),0,IF(AND(DAYS360(C320,$C$3)&gt;90,AQ320="SI"),$AR$7,0)))</f>
        <v>0</v>
      </c>
      <c r="AS320" s="22"/>
      <c r="AT320" s="23">
        <f>+IF(OR($N320=Listas!$A$3,$N320=Listas!$A$4,$N320=Listas!$A$5,$N320=Listas!$A$6),"",IF(AND(DAYS360(C320,$C$3)&lt;=90,AS320="SI"),0,IF(AND(DAYS360(C320,$C$3)&gt;90,AS320="SI"),$AT$7,0)))</f>
        <v>0</v>
      </c>
      <c r="AU320" s="21">
        <f>+IF(OR($N320=Listas!$A$3,$N320=Listas!$A$4,$N320=Listas!$A$5,$N320=Listas!$A$6),"",AR320+AT320)</f>
        <v>0</v>
      </c>
      <c r="AV320" s="29">
        <f>+IF(OR($N320=Listas!$A$3,$N320=Listas!$A$4,$N320=Listas!$A$5,$N320=Listas!$A$6),"",W320+Z320+AJ320+AP320+AU320)</f>
        <v>0.21132439384930549</v>
      </c>
      <c r="AW320" s="30">
        <f>+IF(OR($N320=Listas!$A$3,$N320=Listas!$A$4,$N320=Listas!$A$5,$N320=Listas!$A$6),"",K320*(1-AV320))</f>
        <v>0</v>
      </c>
      <c r="AX320" s="30">
        <f>+IF(OR($N320=Listas!$A$3,$N320=Listas!$A$4,$N320=Listas!$A$5,$N320=Listas!$A$6),"",L320*(1-AV320))</f>
        <v>0</v>
      </c>
      <c r="AY320" s="31"/>
      <c r="AZ320" s="32"/>
      <c r="BA320" s="30">
        <f>+IF(OR($N320=Listas!$A$3,$N320=Listas!$A$4,$N320=Listas!$A$5,$N320=Listas!$A$6),"",IF(AV320=0,AW320,(-PV(AY320,AZ320,,AW320,0))))</f>
        <v>0</v>
      </c>
      <c r="BB320" s="30">
        <f>+IF(OR($N320=Listas!$A$3,$N320=Listas!$A$4,$N320=Listas!$A$5,$N320=Listas!$A$6),"",IF(AV320=0,AX320,(-PV(AY320,AZ320,,AX320,0))))</f>
        <v>0</v>
      </c>
      <c r="BC320" s="33">
        <f>++IF(OR($N320=Listas!$A$3,$N320=Listas!$A$4,$N320=Listas!$A$5,$N320=Listas!$A$6),"",K320-BA320)</f>
        <v>0</v>
      </c>
      <c r="BD320" s="33">
        <f>++IF(OR($N320=Listas!$A$3,$N320=Listas!$A$4,$N320=Listas!$A$5,$N320=Listas!$A$6),"",L320-BB320)</f>
        <v>0</v>
      </c>
    </row>
    <row r="321" spans="1:56" x14ac:dyDescent="0.25">
      <c r="A321" s="13"/>
      <c r="B321" s="14"/>
      <c r="C321" s="15"/>
      <c r="D321" s="16"/>
      <c r="E321" s="16"/>
      <c r="F321" s="17"/>
      <c r="G321" s="17"/>
      <c r="H321" s="65">
        <f t="shared" si="53"/>
        <v>0</v>
      </c>
      <c r="I321" s="17"/>
      <c r="J321" s="17"/>
      <c r="K321" s="42">
        <f t="shared" si="54"/>
        <v>0</v>
      </c>
      <c r="L321" s="42">
        <f t="shared" si="54"/>
        <v>0</v>
      </c>
      <c r="M321" s="42">
        <f t="shared" si="55"/>
        <v>0</v>
      </c>
      <c r="N321" s="13"/>
      <c r="O321" s="18" t="str">
        <f>+IF(OR($N321=Listas!$A$3,$N321=Listas!$A$4,$N321=Listas!$A$5,$N321=Listas!$A$6),"N/A",IF(AND((DAYS360(C321,$C$3))&gt;90,(DAYS360(C321,$C$3))&lt;360),"SI","NO"))</f>
        <v>NO</v>
      </c>
      <c r="P321" s="19">
        <f t="shared" si="48"/>
        <v>0</v>
      </c>
      <c r="Q321" s="18" t="str">
        <f>+IF(OR($N321=Listas!$A$3,$N321=Listas!$A$4,$N321=Listas!$A$5,$N321=Listas!$A$6),"N/A",IF(AND((DAYS360(C321,$C$3))&gt;=360,(DAYS360(C321,$C$3))&lt;=1800),"SI","NO"))</f>
        <v>NO</v>
      </c>
      <c r="R321" s="19">
        <f t="shared" si="49"/>
        <v>0</v>
      </c>
      <c r="S321" s="18" t="str">
        <f>+IF(OR($N321=Listas!$A$3,$N321=Listas!$A$4,$N321=Listas!$A$5,$N321=Listas!$A$6),"N/A",IF(AND((DAYS360(C321,$C$3))&gt;1800,(DAYS360(C321,$C$3))&lt;=3600),"SI","NO"))</f>
        <v>NO</v>
      </c>
      <c r="T321" s="19">
        <f t="shared" si="50"/>
        <v>0</v>
      </c>
      <c r="U321" s="18" t="str">
        <f>+IF(OR($N321=Listas!$A$3,$N321=Listas!$A$4,$N321=Listas!$A$5,$N321=Listas!$A$6),"N/A",IF((DAYS360(C321,$C$3))&gt;3600,"SI","NO"))</f>
        <v>SI</v>
      </c>
      <c r="V321" s="20">
        <f t="shared" si="51"/>
        <v>0.21132439384930549</v>
      </c>
      <c r="W321" s="21">
        <f>+IF(OR($N321=Listas!$A$3,$N321=Listas!$A$4,$N321=Listas!$A$5,$N321=Listas!$A$6),"",P321+R321+T321+V321)</f>
        <v>0.21132439384930549</v>
      </c>
      <c r="X321" s="22"/>
      <c r="Y321" s="19">
        <f t="shared" si="52"/>
        <v>0</v>
      </c>
      <c r="Z321" s="21">
        <f>+IF(OR($N321=Listas!$A$3,$N321=Listas!$A$4,$N321=Listas!$A$5,$N321=Listas!$A$6),"",Y321)</f>
        <v>0</v>
      </c>
      <c r="AA321" s="22"/>
      <c r="AB321" s="23">
        <f>+IF(OR($N321=Listas!$A$3,$N321=Listas!$A$4,$N321=Listas!$A$5,$N321=Listas!$A$6),"",IF(AND(DAYS360(C321,$C$3)&lt;=90,AA321="NO"),0,IF(AND(DAYS360(C321,$C$3)&gt;90,AA321="NO"),$AB$7,0)))</f>
        <v>0</v>
      </c>
      <c r="AC321" s="17"/>
      <c r="AD321" s="22"/>
      <c r="AE321" s="23">
        <f>+IF(OR($N321=Listas!$A$3,$N321=Listas!$A$4,$N321=Listas!$A$5,$N321=Listas!$A$6),"",IF(AND(DAYS360(C321,$C$3)&lt;=90,AD321="SI"),0,IF(AND(DAYS360(C321,$C$3)&gt;90,AD321="SI"),$AE$7,0)))</f>
        <v>0</v>
      </c>
      <c r="AF321" s="17"/>
      <c r="AG321" s="24" t="str">
        <f t="shared" si="56"/>
        <v/>
      </c>
      <c r="AH321" s="22"/>
      <c r="AI321" s="23">
        <f>+IF(OR($N321=Listas!$A$3,$N321=Listas!$A$4,$N321=Listas!$A$5,$N321=Listas!$A$6),"",IF(AND(DAYS360(C321,$C$3)&lt;=90,AH321="SI"),0,IF(AND(DAYS360(C321,$C$3)&gt;90,AH321="SI"),$AI$7,0)))</f>
        <v>0</v>
      </c>
      <c r="AJ321" s="25">
        <f>+IF(OR($N321=Listas!$A$3,$N321=Listas!$A$4,$N321=Listas!$A$5,$N321=Listas!$A$6),"",AB321+AE321+AI321)</f>
        <v>0</v>
      </c>
      <c r="AK321" s="26" t="str">
        <f t="shared" si="57"/>
        <v/>
      </c>
      <c r="AL321" s="27" t="str">
        <f t="shared" si="58"/>
        <v/>
      </c>
      <c r="AM321" s="23">
        <f>+IF(OR($N321=Listas!$A$3,$N321=Listas!$A$4,$N321=Listas!$A$5,$N321=Listas!$A$6),"",IF(AND(DAYS360(C321,$C$3)&lt;=90,AL321="SI"),0,IF(AND(DAYS360(C321,$C$3)&gt;90,AL321="SI"),$AM$7,0)))</f>
        <v>0</v>
      </c>
      <c r="AN321" s="27" t="str">
        <f t="shared" si="59"/>
        <v/>
      </c>
      <c r="AO321" s="23">
        <f>+IF(OR($N321=Listas!$A$3,$N321=Listas!$A$4,$N321=Listas!$A$5,$N321=Listas!$A$6),"",IF(AND(DAYS360(C321,$C$3)&lt;=90,AN321="SI"),0,IF(AND(DAYS360(C321,$C$3)&gt;90,AN321="SI"),$AO$7,0)))</f>
        <v>0</v>
      </c>
      <c r="AP321" s="28">
        <f>+IF(OR($N321=Listas!$A$3,$N321=Listas!$A$4,$N321=Listas!$A$5,$N321=[1]Hoja2!$A$6),"",AM321+AO321)</f>
        <v>0</v>
      </c>
      <c r="AQ321" s="22"/>
      <c r="AR321" s="23">
        <f>+IF(OR($N321=Listas!$A$3,$N321=Listas!$A$4,$N321=Listas!$A$5,$N321=Listas!$A$6),"",IF(AND(DAYS360(C321,$C$3)&lt;=90,AQ321="SI"),0,IF(AND(DAYS360(C321,$C$3)&gt;90,AQ321="SI"),$AR$7,0)))</f>
        <v>0</v>
      </c>
      <c r="AS321" s="22"/>
      <c r="AT321" s="23">
        <f>+IF(OR($N321=Listas!$A$3,$N321=Listas!$A$4,$N321=Listas!$A$5,$N321=Listas!$A$6),"",IF(AND(DAYS360(C321,$C$3)&lt;=90,AS321="SI"),0,IF(AND(DAYS360(C321,$C$3)&gt;90,AS321="SI"),$AT$7,0)))</f>
        <v>0</v>
      </c>
      <c r="AU321" s="21">
        <f>+IF(OR($N321=Listas!$A$3,$N321=Listas!$A$4,$N321=Listas!$A$5,$N321=Listas!$A$6),"",AR321+AT321)</f>
        <v>0</v>
      </c>
      <c r="AV321" s="29">
        <f>+IF(OR($N321=Listas!$A$3,$N321=Listas!$A$4,$N321=Listas!$A$5,$N321=Listas!$A$6),"",W321+Z321+AJ321+AP321+AU321)</f>
        <v>0.21132439384930549</v>
      </c>
      <c r="AW321" s="30">
        <f>+IF(OR($N321=Listas!$A$3,$N321=Listas!$A$4,$N321=Listas!$A$5,$N321=Listas!$A$6),"",K321*(1-AV321))</f>
        <v>0</v>
      </c>
      <c r="AX321" s="30">
        <f>+IF(OR($N321=Listas!$A$3,$N321=Listas!$A$4,$N321=Listas!$A$5,$N321=Listas!$A$6),"",L321*(1-AV321))</f>
        <v>0</v>
      </c>
      <c r="AY321" s="31"/>
      <c r="AZ321" s="32"/>
      <c r="BA321" s="30">
        <f>+IF(OR($N321=Listas!$A$3,$N321=Listas!$A$4,$N321=Listas!$A$5,$N321=Listas!$A$6),"",IF(AV321=0,AW321,(-PV(AY321,AZ321,,AW321,0))))</f>
        <v>0</v>
      </c>
      <c r="BB321" s="30">
        <f>+IF(OR($N321=Listas!$A$3,$N321=Listas!$A$4,$N321=Listas!$A$5,$N321=Listas!$A$6),"",IF(AV321=0,AX321,(-PV(AY321,AZ321,,AX321,0))))</f>
        <v>0</v>
      </c>
      <c r="BC321" s="33">
        <f>++IF(OR($N321=Listas!$A$3,$N321=Listas!$A$4,$N321=Listas!$A$5,$N321=Listas!$A$6),"",K321-BA321)</f>
        <v>0</v>
      </c>
      <c r="BD321" s="33">
        <f>++IF(OR($N321=Listas!$A$3,$N321=Listas!$A$4,$N321=Listas!$A$5,$N321=Listas!$A$6),"",L321-BB321)</f>
        <v>0</v>
      </c>
    </row>
    <row r="322" spans="1:56" x14ac:dyDescent="0.25">
      <c r="A322" s="13"/>
      <c r="B322" s="14"/>
      <c r="C322" s="15"/>
      <c r="D322" s="16"/>
      <c r="E322" s="16"/>
      <c r="F322" s="17"/>
      <c r="G322" s="17"/>
      <c r="H322" s="65">
        <f t="shared" si="53"/>
        <v>0</v>
      </c>
      <c r="I322" s="17"/>
      <c r="J322" s="17"/>
      <c r="K322" s="42">
        <f t="shared" si="54"/>
        <v>0</v>
      </c>
      <c r="L322" s="42">
        <f t="shared" si="54"/>
        <v>0</v>
      </c>
      <c r="M322" s="42">
        <f t="shared" si="55"/>
        <v>0</v>
      </c>
      <c r="N322" s="13"/>
      <c r="O322" s="18" t="str">
        <f>+IF(OR($N322=Listas!$A$3,$N322=Listas!$A$4,$N322=Listas!$A$5,$N322=Listas!$A$6),"N/A",IF(AND((DAYS360(C322,$C$3))&gt;90,(DAYS360(C322,$C$3))&lt;360),"SI","NO"))</f>
        <v>NO</v>
      </c>
      <c r="P322" s="19">
        <f t="shared" si="48"/>
        <v>0</v>
      </c>
      <c r="Q322" s="18" t="str">
        <f>+IF(OR($N322=Listas!$A$3,$N322=Listas!$A$4,$N322=Listas!$A$5,$N322=Listas!$A$6),"N/A",IF(AND((DAYS360(C322,$C$3))&gt;=360,(DAYS360(C322,$C$3))&lt;=1800),"SI","NO"))</f>
        <v>NO</v>
      </c>
      <c r="R322" s="19">
        <f t="shared" si="49"/>
        <v>0</v>
      </c>
      <c r="S322" s="18" t="str">
        <f>+IF(OR($N322=Listas!$A$3,$N322=Listas!$A$4,$N322=Listas!$A$5,$N322=Listas!$A$6),"N/A",IF(AND((DAYS360(C322,$C$3))&gt;1800,(DAYS360(C322,$C$3))&lt;=3600),"SI","NO"))</f>
        <v>NO</v>
      </c>
      <c r="T322" s="19">
        <f t="shared" si="50"/>
        <v>0</v>
      </c>
      <c r="U322" s="18" t="str">
        <f>+IF(OR($N322=Listas!$A$3,$N322=Listas!$A$4,$N322=Listas!$A$5,$N322=Listas!$A$6),"N/A",IF((DAYS360(C322,$C$3))&gt;3600,"SI","NO"))</f>
        <v>SI</v>
      </c>
      <c r="V322" s="20">
        <f t="shared" si="51"/>
        <v>0.21132439384930549</v>
      </c>
      <c r="W322" s="21">
        <f>+IF(OR($N322=Listas!$A$3,$N322=Listas!$A$4,$N322=Listas!$A$5,$N322=Listas!$A$6),"",P322+R322+T322+V322)</f>
        <v>0.21132439384930549</v>
      </c>
      <c r="X322" s="22"/>
      <c r="Y322" s="19">
        <f t="shared" si="52"/>
        <v>0</v>
      </c>
      <c r="Z322" s="21">
        <f>+IF(OR($N322=Listas!$A$3,$N322=Listas!$A$4,$N322=Listas!$A$5,$N322=Listas!$A$6),"",Y322)</f>
        <v>0</v>
      </c>
      <c r="AA322" s="22"/>
      <c r="AB322" s="23">
        <f>+IF(OR($N322=Listas!$A$3,$N322=Listas!$A$4,$N322=Listas!$A$5,$N322=Listas!$A$6),"",IF(AND(DAYS360(C322,$C$3)&lt;=90,AA322="NO"),0,IF(AND(DAYS360(C322,$C$3)&gt;90,AA322="NO"),$AB$7,0)))</f>
        <v>0</v>
      </c>
      <c r="AC322" s="17"/>
      <c r="AD322" s="22"/>
      <c r="AE322" s="23">
        <f>+IF(OR($N322=Listas!$A$3,$N322=Listas!$A$4,$N322=Listas!$A$5,$N322=Listas!$A$6),"",IF(AND(DAYS360(C322,$C$3)&lt;=90,AD322="SI"),0,IF(AND(DAYS360(C322,$C$3)&gt;90,AD322="SI"),$AE$7,0)))</f>
        <v>0</v>
      </c>
      <c r="AF322" s="17"/>
      <c r="AG322" s="24" t="str">
        <f t="shared" si="56"/>
        <v/>
      </c>
      <c r="AH322" s="22"/>
      <c r="AI322" s="23">
        <f>+IF(OR($N322=Listas!$A$3,$N322=Listas!$A$4,$N322=Listas!$A$5,$N322=Listas!$A$6),"",IF(AND(DAYS360(C322,$C$3)&lt;=90,AH322="SI"),0,IF(AND(DAYS360(C322,$C$3)&gt;90,AH322="SI"),$AI$7,0)))</f>
        <v>0</v>
      </c>
      <c r="AJ322" s="25">
        <f>+IF(OR($N322=Listas!$A$3,$N322=Listas!$A$4,$N322=Listas!$A$5,$N322=Listas!$A$6),"",AB322+AE322+AI322)</f>
        <v>0</v>
      </c>
      <c r="AK322" s="26" t="str">
        <f t="shared" si="57"/>
        <v/>
      </c>
      <c r="AL322" s="27" t="str">
        <f t="shared" si="58"/>
        <v/>
      </c>
      <c r="AM322" s="23">
        <f>+IF(OR($N322=Listas!$A$3,$N322=Listas!$A$4,$N322=Listas!$A$5,$N322=Listas!$A$6),"",IF(AND(DAYS360(C322,$C$3)&lt;=90,AL322="SI"),0,IF(AND(DAYS360(C322,$C$3)&gt;90,AL322="SI"),$AM$7,0)))</f>
        <v>0</v>
      </c>
      <c r="AN322" s="27" t="str">
        <f t="shared" si="59"/>
        <v/>
      </c>
      <c r="AO322" s="23">
        <f>+IF(OR($N322=Listas!$A$3,$N322=Listas!$A$4,$N322=Listas!$A$5,$N322=Listas!$A$6),"",IF(AND(DAYS360(C322,$C$3)&lt;=90,AN322="SI"),0,IF(AND(DAYS360(C322,$C$3)&gt;90,AN322="SI"),$AO$7,0)))</f>
        <v>0</v>
      </c>
      <c r="AP322" s="28">
        <f>+IF(OR($N322=Listas!$A$3,$N322=Listas!$A$4,$N322=Listas!$A$5,$N322=[1]Hoja2!$A$6),"",AM322+AO322)</f>
        <v>0</v>
      </c>
      <c r="AQ322" s="22"/>
      <c r="AR322" s="23">
        <f>+IF(OR($N322=Listas!$A$3,$N322=Listas!$A$4,$N322=Listas!$A$5,$N322=Listas!$A$6),"",IF(AND(DAYS360(C322,$C$3)&lt;=90,AQ322="SI"),0,IF(AND(DAYS360(C322,$C$3)&gt;90,AQ322="SI"),$AR$7,0)))</f>
        <v>0</v>
      </c>
      <c r="AS322" s="22"/>
      <c r="AT322" s="23">
        <f>+IF(OR($N322=Listas!$A$3,$N322=Listas!$A$4,$N322=Listas!$A$5,$N322=Listas!$A$6),"",IF(AND(DAYS360(C322,$C$3)&lt;=90,AS322="SI"),0,IF(AND(DAYS360(C322,$C$3)&gt;90,AS322="SI"),$AT$7,0)))</f>
        <v>0</v>
      </c>
      <c r="AU322" s="21">
        <f>+IF(OR($N322=Listas!$A$3,$N322=Listas!$A$4,$N322=Listas!$A$5,$N322=Listas!$A$6),"",AR322+AT322)</f>
        <v>0</v>
      </c>
      <c r="AV322" s="29">
        <f>+IF(OR($N322=Listas!$A$3,$N322=Listas!$A$4,$N322=Listas!$A$5,$N322=Listas!$A$6),"",W322+Z322+AJ322+AP322+AU322)</f>
        <v>0.21132439384930549</v>
      </c>
      <c r="AW322" s="30">
        <f>+IF(OR($N322=Listas!$A$3,$N322=Listas!$A$4,$N322=Listas!$A$5,$N322=Listas!$A$6),"",K322*(1-AV322))</f>
        <v>0</v>
      </c>
      <c r="AX322" s="30">
        <f>+IF(OR($N322=Listas!$A$3,$N322=Listas!$A$4,$N322=Listas!$A$5,$N322=Listas!$A$6),"",L322*(1-AV322))</f>
        <v>0</v>
      </c>
      <c r="AY322" s="31"/>
      <c r="AZ322" s="32"/>
      <c r="BA322" s="30">
        <f>+IF(OR($N322=Listas!$A$3,$N322=Listas!$A$4,$N322=Listas!$A$5,$N322=Listas!$A$6),"",IF(AV322=0,AW322,(-PV(AY322,AZ322,,AW322,0))))</f>
        <v>0</v>
      </c>
      <c r="BB322" s="30">
        <f>+IF(OR($N322=Listas!$A$3,$N322=Listas!$A$4,$N322=Listas!$A$5,$N322=Listas!$A$6),"",IF(AV322=0,AX322,(-PV(AY322,AZ322,,AX322,0))))</f>
        <v>0</v>
      </c>
      <c r="BC322" s="33">
        <f>++IF(OR($N322=Listas!$A$3,$N322=Listas!$A$4,$N322=Listas!$A$5,$N322=Listas!$A$6),"",K322-BA322)</f>
        <v>0</v>
      </c>
      <c r="BD322" s="33">
        <f>++IF(OR($N322=Listas!$A$3,$N322=Listas!$A$4,$N322=Listas!$A$5,$N322=Listas!$A$6),"",L322-BB322)</f>
        <v>0</v>
      </c>
    </row>
    <row r="323" spans="1:56" x14ac:dyDescent="0.25">
      <c r="A323" s="13"/>
      <c r="B323" s="14"/>
      <c r="C323" s="15"/>
      <c r="D323" s="16"/>
      <c r="E323" s="16"/>
      <c r="F323" s="17"/>
      <c r="G323" s="17"/>
      <c r="H323" s="65">
        <f t="shared" si="53"/>
        <v>0</v>
      </c>
      <c r="I323" s="17"/>
      <c r="J323" s="17"/>
      <c r="K323" s="42">
        <f t="shared" si="54"/>
        <v>0</v>
      </c>
      <c r="L323" s="42">
        <f t="shared" si="54"/>
        <v>0</v>
      </c>
      <c r="M323" s="42">
        <f t="shared" si="55"/>
        <v>0</v>
      </c>
      <c r="N323" s="13"/>
      <c r="O323" s="18" t="str">
        <f>+IF(OR($N323=Listas!$A$3,$N323=Listas!$A$4,$N323=Listas!$A$5,$N323=Listas!$A$6),"N/A",IF(AND((DAYS360(C323,$C$3))&gt;90,(DAYS360(C323,$C$3))&lt;360),"SI","NO"))</f>
        <v>NO</v>
      </c>
      <c r="P323" s="19">
        <f t="shared" si="48"/>
        <v>0</v>
      </c>
      <c r="Q323" s="18" t="str">
        <f>+IF(OR($N323=Listas!$A$3,$N323=Listas!$A$4,$N323=Listas!$A$5,$N323=Listas!$A$6),"N/A",IF(AND((DAYS360(C323,$C$3))&gt;=360,(DAYS360(C323,$C$3))&lt;=1800),"SI","NO"))</f>
        <v>NO</v>
      </c>
      <c r="R323" s="19">
        <f t="shared" si="49"/>
        <v>0</v>
      </c>
      <c r="S323" s="18" t="str">
        <f>+IF(OR($N323=Listas!$A$3,$N323=Listas!$A$4,$N323=Listas!$A$5,$N323=Listas!$A$6),"N/A",IF(AND((DAYS360(C323,$C$3))&gt;1800,(DAYS360(C323,$C$3))&lt;=3600),"SI","NO"))</f>
        <v>NO</v>
      </c>
      <c r="T323" s="19">
        <f t="shared" si="50"/>
        <v>0</v>
      </c>
      <c r="U323" s="18" t="str">
        <f>+IF(OR($N323=Listas!$A$3,$N323=Listas!$A$4,$N323=Listas!$A$5,$N323=Listas!$A$6),"N/A",IF((DAYS360(C323,$C$3))&gt;3600,"SI","NO"))</f>
        <v>SI</v>
      </c>
      <c r="V323" s="20">
        <f t="shared" si="51"/>
        <v>0.21132439384930549</v>
      </c>
      <c r="W323" s="21">
        <f>+IF(OR($N323=Listas!$A$3,$N323=Listas!$A$4,$N323=Listas!$A$5,$N323=Listas!$A$6),"",P323+R323+T323+V323)</f>
        <v>0.21132439384930549</v>
      </c>
      <c r="X323" s="22"/>
      <c r="Y323" s="19">
        <f t="shared" si="52"/>
        <v>0</v>
      </c>
      <c r="Z323" s="21">
        <f>+IF(OR($N323=Listas!$A$3,$N323=Listas!$A$4,$N323=Listas!$A$5,$N323=Listas!$A$6),"",Y323)</f>
        <v>0</v>
      </c>
      <c r="AA323" s="22"/>
      <c r="AB323" s="23">
        <f>+IF(OR($N323=Listas!$A$3,$N323=Listas!$A$4,$N323=Listas!$A$5,$N323=Listas!$A$6),"",IF(AND(DAYS360(C323,$C$3)&lt;=90,AA323="NO"),0,IF(AND(DAYS360(C323,$C$3)&gt;90,AA323="NO"),$AB$7,0)))</f>
        <v>0</v>
      </c>
      <c r="AC323" s="17"/>
      <c r="AD323" s="22"/>
      <c r="AE323" s="23">
        <f>+IF(OR($N323=Listas!$A$3,$N323=Listas!$A$4,$N323=Listas!$A$5,$N323=Listas!$A$6),"",IF(AND(DAYS360(C323,$C$3)&lt;=90,AD323="SI"),0,IF(AND(DAYS360(C323,$C$3)&gt;90,AD323="SI"),$AE$7,0)))</f>
        <v>0</v>
      </c>
      <c r="AF323" s="17"/>
      <c r="AG323" s="24" t="str">
        <f t="shared" si="56"/>
        <v/>
      </c>
      <c r="AH323" s="22"/>
      <c r="AI323" s="23">
        <f>+IF(OR($N323=Listas!$A$3,$N323=Listas!$A$4,$N323=Listas!$A$5,$N323=Listas!$A$6),"",IF(AND(DAYS360(C323,$C$3)&lt;=90,AH323="SI"),0,IF(AND(DAYS360(C323,$C$3)&gt;90,AH323="SI"),$AI$7,0)))</f>
        <v>0</v>
      </c>
      <c r="AJ323" s="25">
        <f>+IF(OR($N323=Listas!$A$3,$N323=Listas!$A$4,$N323=Listas!$A$5,$N323=Listas!$A$6),"",AB323+AE323+AI323)</f>
        <v>0</v>
      </c>
      <c r="AK323" s="26" t="str">
        <f t="shared" si="57"/>
        <v/>
      </c>
      <c r="AL323" s="27" t="str">
        <f t="shared" si="58"/>
        <v/>
      </c>
      <c r="AM323" s="23">
        <f>+IF(OR($N323=Listas!$A$3,$N323=Listas!$A$4,$N323=Listas!$A$5,$N323=Listas!$A$6),"",IF(AND(DAYS360(C323,$C$3)&lt;=90,AL323="SI"),0,IF(AND(DAYS360(C323,$C$3)&gt;90,AL323="SI"),$AM$7,0)))</f>
        <v>0</v>
      </c>
      <c r="AN323" s="27" t="str">
        <f t="shared" si="59"/>
        <v/>
      </c>
      <c r="AO323" s="23">
        <f>+IF(OR($N323=Listas!$A$3,$N323=Listas!$A$4,$N323=Listas!$A$5,$N323=Listas!$A$6),"",IF(AND(DAYS360(C323,$C$3)&lt;=90,AN323="SI"),0,IF(AND(DAYS360(C323,$C$3)&gt;90,AN323="SI"),$AO$7,0)))</f>
        <v>0</v>
      </c>
      <c r="AP323" s="28">
        <f>+IF(OR($N323=Listas!$A$3,$N323=Listas!$A$4,$N323=Listas!$A$5,$N323=[1]Hoja2!$A$6),"",AM323+AO323)</f>
        <v>0</v>
      </c>
      <c r="AQ323" s="22"/>
      <c r="AR323" s="23">
        <f>+IF(OR($N323=Listas!$A$3,$N323=Listas!$A$4,$N323=Listas!$A$5,$N323=Listas!$A$6),"",IF(AND(DAYS360(C323,$C$3)&lt;=90,AQ323="SI"),0,IF(AND(DAYS360(C323,$C$3)&gt;90,AQ323="SI"),$AR$7,0)))</f>
        <v>0</v>
      </c>
      <c r="AS323" s="22"/>
      <c r="AT323" s="23">
        <f>+IF(OR($N323=Listas!$A$3,$N323=Listas!$A$4,$N323=Listas!$A$5,$N323=Listas!$A$6),"",IF(AND(DAYS360(C323,$C$3)&lt;=90,AS323="SI"),0,IF(AND(DAYS360(C323,$C$3)&gt;90,AS323="SI"),$AT$7,0)))</f>
        <v>0</v>
      </c>
      <c r="AU323" s="21">
        <f>+IF(OR($N323=Listas!$A$3,$N323=Listas!$A$4,$N323=Listas!$A$5,$N323=Listas!$A$6),"",AR323+AT323)</f>
        <v>0</v>
      </c>
      <c r="AV323" s="29">
        <f>+IF(OR($N323=Listas!$A$3,$N323=Listas!$A$4,$N323=Listas!$A$5,$N323=Listas!$A$6),"",W323+Z323+AJ323+AP323+AU323)</f>
        <v>0.21132439384930549</v>
      </c>
      <c r="AW323" s="30">
        <f>+IF(OR($N323=Listas!$A$3,$N323=Listas!$A$4,$N323=Listas!$A$5,$N323=Listas!$A$6),"",K323*(1-AV323))</f>
        <v>0</v>
      </c>
      <c r="AX323" s="30">
        <f>+IF(OR($N323=Listas!$A$3,$N323=Listas!$A$4,$N323=Listas!$A$5,$N323=Listas!$A$6),"",L323*(1-AV323))</f>
        <v>0</v>
      </c>
      <c r="AY323" s="31"/>
      <c r="AZ323" s="32"/>
      <c r="BA323" s="30">
        <f>+IF(OR($N323=Listas!$A$3,$N323=Listas!$A$4,$N323=Listas!$A$5,$N323=Listas!$A$6),"",IF(AV323=0,AW323,(-PV(AY323,AZ323,,AW323,0))))</f>
        <v>0</v>
      </c>
      <c r="BB323" s="30">
        <f>+IF(OR($N323=Listas!$A$3,$N323=Listas!$A$4,$N323=Listas!$A$5,$N323=Listas!$A$6),"",IF(AV323=0,AX323,(-PV(AY323,AZ323,,AX323,0))))</f>
        <v>0</v>
      </c>
      <c r="BC323" s="33">
        <f>++IF(OR($N323=Listas!$A$3,$N323=Listas!$A$4,$N323=Listas!$A$5,$N323=Listas!$A$6),"",K323-BA323)</f>
        <v>0</v>
      </c>
      <c r="BD323" s="33">
        <f>++IF(OR($N323=Listas!$A$3,$N323=Listas!$A$4,$N323=Listas!$A$5,$N323=Listas!$A$6),"",L323-BB323)</f>
        <v>0</v>
      </c>
    </row>
    <row r="324" spans="1:56" x14ac:dyDescent="0.25">
      <c r="A324" s="13"/>
      <c r="B324" s="14"/>
      <c r="C324" s="15"/>
      <c r="D324" s="16"/>
      <c r="E324" s="16"/>
      <c r="F324" s="17"/>
      <c r="G324" s="17"/>
      <c r="H324" s="65">
        <f t="shared" si="53"/>
        <v>0</v>
      </c>
      <c r="I324" s="17"/>
      <c r="J324" s="17"/>
      <c r="K324" s="42">
        <f t="shared" si="54"/>
        <v>0</v>
      </c>
      <c r="L324" s="42">
        <f t="shared" si="54"/>
        <v>0</v>
      </c>
      <c r="M324" s="42">
        <f t="shared" si="55"/>
        <v>0</v>
      </c>
      <c r="N324" s="13"/>
      <c r="O324" s="18" t="str">
        <f>+IF(OR($N324=Listas!$A$3,$N324=Listas!$A$4,$N324=Listas!$A$5,$N324=Listas!$A$6),"N/A",IF(AND((DAYS360(C324,$C$3))&gt;90,(DAYS360(C324,$C$3))&lt;360),"SI","NO"))</f>
        <v>NO</v>
      </c>
      <c r="P324" s="19">
        <f t="shared" si="48"/>
        <v>0</v>
      </c>
      <c r="Q324" s="18" t="str">
        <f>+IF(OR($N324=Listas!$A$3,$N324=Listas!$A$4,$N324=Listas!$A$5,$N324=Listas!$A$6),"N/A",IF(AND((DAYS360(C324,$C$3))&gt;=360,(DAYS360(C324,$C$3))&lt;=1800),"SI","NO"))</f>
        <v>NO</v>
      </c>
      <c r="R324" s="19">
        <f t="shared" si="49"/>
        <v>0</v>
      </c>
      <c r="S324" s="18" t="str">
        <f>+IF(OR($N324=Listas!$A$3,$N324=Listas!$A$4,$N324=Listas!$A$5,$N324=Listas!$A$6),"N/A",IF(AND((DAYS360(C324,$C$3))&gt;1800,(DAYS360(C324,$C$3))&lt;=3600),"SI","NO"))</f>
        <v>NO</v>
      </c>
      <c r="T324" s="19">
        <f t="shared" si="50"/>
        <v>0</v>
      </c>
      <c r="U324" s="18" t="str">
        <f>+IF(OR($N324=Listas!$A$3,$N324=Listas!$A$4,$N324=Listas!$A$5,$N324=Listas!$A$6),"N/A",IF((DAYS360(C324,$C$3))&gt;3600,"SI","NO"))</f>
        <v>SI</v>
      </c>
      <c r="V324" s="20">
        <f t="shared" si="51"/>
        <v>0.21132439384930549</v>
      </c>
      <c r="W324" s="21">
        <f>+IF(OR($N324=Listas!$A$3,$N324=Listas!$A$4,$N324=Listas!$A$5,$N324=Listas!$A$6),"",P324+R324+T324+V324)</f>
        <v>0.21132439384930549</v>
      </c>
      <c r="X324" s="22"/>
      <c r="Y324" s="19">
        <f t="shared" si="52"/>
        <v>0</v>
      </c>
      <c r="Z324" s="21">
        <f>+IF(OR($N324=Listas!$A$3,$N324=Listas!$A$4,$N324=Listas!$A$5,$N324=Listas!$A$6),"",Y324)</f>
        <v>0</v>
      </c>
      <c r="AA324" s="22"/>
      <c r="AB324" s="23">
        <f>+IF(OR($N324=Listas!$A$3,$N324=Listas!$A$4,$N324=Listas!$A$5,$N324=Listas!$A$6),"",IF(AND(DAYS360(C324,$C$3)&lt;=90,AA324="NO"),0,IF(AND(DAYS360(C324,$C$3)&gt;90,AA324="NO"),$AB$7,0)))</f>
        <v>0</v>
      </c>
      <c r="AC324" s="17"/>
      <c r="AD324" s="22"/>
      <c r="AE324" s="23">
        <f>+IF(OR($N324=Listas!$A$3,$N324=Listas!$A$4,$N324=Listas!$A$5,$N324=Listas!$A$6),"",IF(AND(DAYS360(C324,$C$3)&lt;=90,AD324="SI"),0,IF(AND(DAYS360(C324,$C$3)&gt;90,AD324="SI"),$AE$7,0)))</f>
        <v>0</v>
      </c>
      <c r="AF324" s="17"/>
      <c r="AG324" s="24" t="str">
        <f t="shared" si="56"/>
        <v/>
      </c>
      <c r="AH324" s="22"/>
      <c r="AI324" s="23">
        <f>+IF(OR($N324=Listas!$A$3,$N324=Listas!$A$4,$N324=Listas!$A$5,$N324=Listas!$A$6),"",IF(AND(DAYS360(C324,$C$3)&lt;=90,AH324="SI"),0,IF(AND(DAYS360(C324,$C$3)&gt;90,AH324="SI"),$AI$7,0)))</f>
        <v>0</v>
      </c>
      <c r="AJ324" s="25">
        <f>+IF(OR($N324=Listas!$A$3,$N324=Listas!$A$4,$N324=Listas!$A$5,$N324=Listas!$A$6),"",AB324+AE324+AI324)</f>
        <v>0</v>
      </c>
      <c r="AK324" s="26" t="str">
        <f t="shared" si="57"/>
        <v/>
      </c>
      <c r="AL324" s="27" t="str">
        <f t="shared" si="58"/>
        <v/>
      </c>
      <c r="AM324" s="23">
        <f>+IF(OR($N324=Listas!$A$3,$N324=Listas!$A$4,$N324=Listas!$A$5,$N324=Listas!$A$6),"",IF(AND(DAYS360(C324,$C$3)&lt;=90,AL324="SI"),0,IF(AND(DAYS360(C324,$C$3)&gt;90,AL324="SI"),$AM$7,0)))</f>
        <v>0</v>
      </c>
      <c r="AN324" s="27" t="str">
        <f t="shared" si="59"/>
        <v/>
      </c>
      <c r="AO324" s="23">
        <f>+IF(OR($N324=Listas!$A$3,$N324=Listas!$A$4,$N324=Listas!$A$5,$N324=Listas!$A$6),"",IF(AND(DAYS360(C324,$C$3)&lt;=90,AN324="SI"),0,IF(AND(DAYS360(C324,$C$3)&gt;90,AN324="SI"),$AO$7,0)))</f>
        <v>0</v>
      </c>
      <c r="AP324" s="28">
        <f>+IF(OR($N324=Listas!$A$3,$N324=Listas!$A$4,$N324=Listas!$A$5,$N324=[1]Hoja2!$A$6),"",AM324+AO324)</f>
        <v>0</v>
      </c>
      <c r="AQ324" s="22"/>
      <c r="AR324" s="23">
        <f>+IF(OR($N324=Listas!$A$3,$N324=Listas!$A$4,$N324=Listas!$A$5,$N324=Listas!$A$6),"",IF(AND(DAYS360(C324,$C$3)&lt;=90,AQ324="SI"),0,IF(AND(DAYS360(C324,$C$3)&gt;90,AQ324="SI"),$AR$7,0)))</f>
        <v>0</v>
      </c>
      <c r="AS324" s="22"/>
      <c r="AT324" s="23">
        <f>+IF(OR($N324=Listas!$A$3,$N324=Listas!$A$4,$N324=Listas!$A$5,$N324=Listas!$A$6),"",IF(AND(DAYS360(C324,$C$3)&lt;=90,AS324="SI"),0,IF(AND(DAYS360(C324,$C$3)&gt;90,AS324="SI"),$AT$7,0)))</f>
        <v>0</v>
      </c>
      <c r="AU324" s="21">
        <f>+IF(OR($N324=Listas!$A$3,$N324=Listas!$A$4,$N324=Listas!$A$5,$N324=Listas!$A$6),"",AR324+AT324)</f>
        <v>0</v>
      </c>
      <c r="AV324" s="29">
        <f>+IF(OR($N324=Listas!$A$3,$N324=Listas!$A$4,$N324=Listas!$A$5,$N324=Listas!$A$6),"",W324+Z324+AJ324+AP324+AU324)</f>
        <v>0.21132439384930549</v>
      </c>
      <c r="AW324" s="30">
        <f>+IF(OR($N324=Listas!$A$3,$N324=Listas!$A$4,$N324=Listas!$A$5,$N324=Listas!$A$6),"",K324*(1-AV324))</f>
        <v>0</v>
      </c>
      <c r="AX324" s="30">
        <f>+IF(OR($N324=Listas!$A$3,$N324=Listas!$A$4,$N324=Listas!$A$5,$N324=Listas!$A$6),"",L324*(1-AV324))</f>
        <v>0</v>
      </c>
      <c r="AY324" s="31"/>
      <c r="AZ324" s="32"/>
      <c r="BA324" s="30">
        <f>+IF(OR($N324=Listas!$A$3,$N324=Listas!$A$4,$N324=Listas!$A$5,$N324=Listas!$A$6),"",IF(AV324=0,AW324,(-PV(AY324,AZ324,,AW324,0))))</f>
        <v>0</v>
      </c>
      <c r="BB324" s="30">
        <f>+IF(OR($N324=Listas!$A$3,$N324=Listas!$A$4,$N324=Listas!$A$5,$N324=Listas!$A$6),"",IF(AV324=0,AX324,(-PV(AY324,AZ324,,AX324,0))))</f>
        <v>0</v>
      </c>
      <c r="BC324" s="33">
        <f>++IF(OR($N324=Listas!$A$3,$N324=Listas!$A$4,$N324=Listas!$A$5,$N324=Listas!$A$6),"",K324-BA324)</f>
        <v>0</v>
      </c>
      <c r="BD324" s="33">
        <f>++IF(OR($N324=Listas!$A$3,$N324=Listas!$A$4,$N324=Listas!$A$5,$N324=Listas!$A$6),"",L324-BB324)</f>
        <v>0</v>
      </c>
    </row>
    <row r="325" spans="1:56" x14ac:dyDescent="0.25">
      <c r="A325" s="13"/>
      <c r="B325" s="14"/>
      <c r="C325" s="15"/>
      <c r="D325" s="16"/>
      <c r="E325" s="16"/>
      <c r="F325" s="17"/>
      <c r="G325" s="17"/>
      <c r="H325" s="65">
        <f t="shared" si="53"/>
        <v>0</v>
      </c>
      <c r="I325" s="17"/>
      <c r="J325" s="17"/>
      <c r="K325" s="42">
        <f t="shared" si="54"/>
        <v>0</v>
      </c>
      <c r="L325" s="42">
        <f t="shared" si="54"/>
        <v>0</v>
      </c>
      <c r="M325" s="42">
        <f t="shared" si="55"/>
        <v>0</v>
      </c>
      <c r="N325" s="13"/>
      <c r="O325" s="18" t="str">
        <f>+IF(OR($N325=Listas!$A$3,$N325=Listas!$A$4,$N325=Listas!$A$5,$N325=Listas!$A$6),"N/A",IF(AND((DAYS360(C325,$C$3))&gt;90,(DAYS360(C325,$C$3))&lt;360),"SI","NO"))</f>
        <v>NO</v>
      </c>
      <c r="P325" s="19">
        <f t="shared" si="48"/>
        <v>0</v>
      </c>
      <c r="Q325" s="18" t="str">
        <f>+IF(OR($N325=Listas!$A$3,$N325=Listas!$A$4,$N325=Listas!$A$5,$N325=Listas!$A$6),"N/A",IF(AND((DAYS360(C325,$C$3))&gt;=360,(DAYS360(C325,$C$3))&lt;=1800),"SI","NO"))</f>
        <v>NO</v>
      </c>
      <c r="R325" s="19">
        <f t="shared" si="49"/>
        <v>0</v>
      </c>
      <c r="S325" s="18" t="str">
        <f>+IF(OR($N325=Listas!$A$3,$N325=Listas!$A$4,$N325=Listas!$A$5,$N325=Listas!$A$6),"N/A",IF(AND((DAYS360(C325,$C$3))&gt;1800,(DAYS360(C325,$C$3))&lt;=3600),"SI","NO"))</f>
        <v>NO</v>
      </c>
      <c r="T325" s="19">
        <f t="shared" si="50"/>
        <v>0</v>
      </c>
      <c r="U325" s="18" t="str">
        <f>+IF(OR($N325=Listas!$A$3,$N325=Listas!$A$4,$N325=Listas!$A$5,$N325=Listas!$A$6),"N/A",IF((DAYS360(C325,$C$3))&gt;3600,"SI","NO"))</f>
        <v>SI</v>
      </c>
      <c r="V325" s="20">
        <f t="shared" si="51"/>
        <v>0.21132439384930549</v>
      </c>
      <c r="W325" s="21">
        <f>+IF(OR($N325=Listas!$A$3,$N325=Listas!$A$4,$N325=Listas!$A$5,$N325=Listas!$A$6),"",P325+R325+T325+V325)</f>
        <v>0.21132439384930549</v>
      </c>
      <c r="X325" s="22"/>
      <c r="Y325" s="19">
        <f t="shared" si="52"/>
        <v>0</v>
      </c>
      <c r="Z325" s="21">
        <f>+IF(OR($N325=Listas!$A$3,$N325=Listas!$A$4,$N325=Listas!$A$5,$N325=Listas!$A$6),"",Y325)</f>
        <v>0</v>
      </c>
      <c r="AA325" s="22"/>
      <c r="AB325" s="23">
        <f>+IF(OR($N325=Listas!$A$3,$N325=Listas!$A$4,$N325=Listas!$A$5,$N325=Listas!$A$6),"",IF(AND(DAYS360(C325,$C$3)&lt;=90,AA325="NO"),0,IF(AND(DAYS360(C325,$C$3)&gt;90,AA325="NO"),$AB$7,0)))</f>
        <v>0</v>
      </c>
      <c r="AC325" s="17"/>
      <c r="AD325" s="22"/>
      <c r="AE325" s="23">
        <f>+IF(OR($N325=Listas!$A$3,$N325=Listas!$A$4,$N325=Listas!$A$5,$N325=Listas!$A$6),"",IF(AND(DAYS360(C325,$C$3)&lt;=90,AD325="SI"),0,IF(AND(DAYS360(C325,$C$3)&gt;90,AD325="SI"),$AE$7,0)))</f>
        <v>0</v>
      </c>
      <c r="AF325" s="17"/>
      <c r="AG325" s="24" t="str">
        <f t="shared" si="56"/>
        <v/>
      </c>
      <c r="AH325" s="22"/>
      <c r="AI325" s="23">
        <f>+IF(OR($N325=Listas!$A$3,$N325=Listas!$A$4,$N325=Listas!$A$5,$N325=Listas!$A$6),"",IF(AND(DAYS360(C325,$C$3)&lt;=90,AH325="SI"),0,IF(AND(DAYS360(C325,$C$3)&gt;90,AH325="SI"),$AI$7,0)))</f>
        <v>0</v>
      </c>
      <c r="AJ325" s="25">
        <f>+IF(OR($N325=Listas!$A$3,$N325=Listas!$A$4,$N325=Listas!$A$5,$N325=Listas!$A$6),"",AB325+AE325+AI325)</f>
        <v>0</v>
      </c>
      <c r="AK325" s="26" t="str">
        <f t="shared" si="57"/>
        <v/>
      </c>
      <c r="AL325" s="27" t="str">
        <f t="shared" si="58"/>
        <v/>
      </c>
      <c r="AM325" s="23">
        <f>+IF(OR($N325=Listas!$A$3,$N325=Listas!$A$4,$N325=Listas!$A$5,$N325=Listas!$A$6),"",IF(AND(DAYS360(C325,$C$3)&lt;=90,AL325="SI"),0,IF(AND(DAYS360(C325,$C$3)&gt;90,AL325="SI"),$AM$7,0)))</f>
        <v>0</v>
      </c>
      <c r="AN325" s="27" t="str">
        <f t="shared" si="59"/>
        <v/>
      </c>
      <c r="AO325" s="23">
        <f>+IF(OR($N325=Listas!$A$3,$N325=Listas!$A$4,$N325=Listas!$A$5,$N325=Listas!$A$6),"",IF(AND(DAYS360(C325,$C$3)&lt;=90,AN325="SI"),0,IF(AND(DAYS360(C325,$C$3)&gt;90,AN325="SI"),$AO$7,0)))</f>
        <v>0</v>
      </c>
      <c r="AP325" s="28">
        <f>+IF(OR($N325=Listas!$A$3,$N325=Listas!$A$4,$N325=Listas!$A$5,$N325=[1]Hoja2!$A$6),"",AM325+AO325)</f>
        <v>0</v>
      </c>
      <c r="AQ325" s="22"/>
      <c r="AR325" s="23">
        <f>+IF(OR($N325=Listas!$A$3,$N325=Listas!$A$4,$N325=Listas!$A$5,$N325=Listas!$A$6),"",IF(AND(DAYS360(C325,$C$3)&lt;=90,AQ325="SI"),0,IF(AND(DAYS360(C325,$C$3)&gt;90,AQ325="SI"),$AR$7,0)))</f>
        <v>0</v>
      </c>
      <c r="AS325" s="22"/>
      <c r="AT325" s="23">
        <f>+IF(OR($N325=Listas!$A$3,$N325=Listas!$A$4,$N325=Listas!$A$5,$N325=Listas!$A$6),"",IF(AND(DAYS360(C325,$C$3)&lt;=90,AS325="SI"),0,IF(AND(DAYS360(C325,$C$3)&gt;90,AS325="SI"),$AT$7,0)))</f>
        <v>0</v>
      </c>
      <c r="AU325" s="21">
        <f>+IF(OR($N325=Listas!$A$3,$N325=Listas!$A$4,$N325=Listas!$A$5,$N325=Listas!$A$6),"",AR325+AT325)</f>
        <v>0</v>
      </c>
      <c r="AV325" s="29">
        <f>+IF(OR($N325=Listas!$A$3,$N325=Listas!$A$4,$N325=Listas!$A$5,$N325=Listas!$A$6),"",W325+Z325+AJ325+AP325+AU325)</f>
        <v>0.21132439384930549</v>
      </c>
      <c r="AW325" s="30">
        <f>+IF(OR($N325=Listas!$A$3,$N325=Listas!$A$4,$N325=Listas!$A$5,$N325=Listas!$A$6),"",K325*(1-AV325))</f>
        <v>0</v>
      </c>
      <c r="AX325" s="30">
        <f>+IF(OR($N325=Listas!$A$3,$N325=Listas!$A$4,$N325=Listas!$A$5,$N325=Listas!$A$6),"",L325*(1-AV325))</f>
        <v>0</v>
      </c>
      <c r="AY325" s="31"/>
      <c r="AZ325" s="32"/>
      <c r="BA325" s="30">
        <f>+IF(OR($N325=Listas!$A$3,$N325=Listas!$A$4,$N325=Listas!$A$5,$N325=Listas!$A$6),"",IF(AV325=0,AW325,(-PV(AY325,AZ325,,AW325,0))))</f>
        <v>0</v>
      </c>
      <c r="BB325" s="30">
        <f>+IF(OR($N325=Listas!$A$3,$N325=Listas!$A$4,$N325=Listas!$A$5,$N325=Listas!$A$6),"",IF(AV325=0,AX325,(-PV(AY325,AZ325,,AX325,0))))</f>
        <v>0</v>
      </c>
      <c r="BC325" s="33">
        <f>++IF(OR($N325=Listas!$A$3,$N325=Listas!$A$4,$N325=Listas!$A$5,$N325=Listas!$A$6),"",K325-BA325)</f>
        <v>0</v>
      </c>
      <c r="BD325" s="33">
        <f>++IF(OR($N325=Listas!$A$3,$N325=Listas!$A$4,$N325=Listas!$A$5,$N325=Listas!$A$6),"",L325-BB325)</f>
        <v>0</v>
      </c>
    </row>
    <row r="326" spans="1:56" x14ac:dyDescent="0.25">
      <c r="A326" s="13"/>
      <c r="B326" s="14"/>
      <c r="C326" s="15"/>
      <c r="D326" s="16"/>
      <c r="E326" s="16"/>
      <c r="F326" s="17"/>
      <c r="G326" s="17"/>
      <c r="H326" s="65">
        <f t="shared" si="53"/>
        <v>0</v>
      </c>
      <c r="I326" s="17"/>
      <c r="J326" s="17"/>
      <c r="K326" s="42">
        <f t="shared" si="54"/>
        <v>0</v>
      </c>
      <c r="L326" s="42">
        <f t="shared" si="54"/>
        <v>0</v>
      </c>
      <c r="M326" s="42">
        <f t="shared" si="55"/>
        <v>0</v>
      </c>
      <c r="N326" s="13"/>
      <c r="O326" s="18" t="str">
        <f>+IF(OR($N326=Listas!$A$3,$N326=Listas!$A$4,$N326=Listas!$A$5,$N326=Listas!$A$6),"N/A",IF(AND((DAYS360(C326,$C$3))&gt;90,(DAYS360(C326,$C$3))&lt;360),"SI","NO"))</f>
        <v>NO</v>
      </c>
      <c r="P326" s="19">
        <f t="shared" si="48"/>
        <v>0</v>
      </c>
      <c r="Q326" s="18" t="str">
        <f>+IF(OR($N326=Listas!$A$3,$N326=Listas!$A$4,$N326=Listas!$A$5,$N326=Listas!$A$6),"N/A",IF(AND((DAYS360(C326,$C$3))&gt;=360,(DAYS360(C326,$C$3))&lt;=1800),"SI","NO"))</f>
        <v>NO</v>
      </c>
      <c r="R326" s="19">
        <f t="shared" si="49"/>
        <v>0</v>
      </c>
      <c r="S326" s="18" t="str">
        <f>+IF(OR($N326=Listas!$A$3,$N326=Listas!$A$4,$N326=Listas!$A$5,$N326=Listas!$A$6),"N/A",IF(AND((DAYS360(C326,$C$3))&gt;1800,(DAYS360(C326,$C$3))&lt;=3600),"SI","NO"))</f>
        <v>NO</v>
      </c>
      <c r="T326" s="19">
        <f t="shared" si="50"/>
        <v>0</v>
      </c>
      <c r="U326" s="18" t="str">
        <f>+IF(OR($N326=Listas!$A$3,$N326=Listas!$A$4,$N326=Listas!$A$5,$N326=Listas!$A$6),"N/A",IF((DAYS360(C326,$C$3))&gt;3600,"SI","NO"))</f>
        <v>SI</v>
      </c>
      <c r="V326" s="20">
        <f t="shared" si="51"/>
        <v>0.21132439384930549</v>
      </c>
      <c r="W326" s="21">
        <f>+IF(OR($N326=Listas!$A$3,$N326=Listas!$A$4,$N326=Listas!$A$5,$N326=Listas!$A$6),"",P326+R326+T326+V326)</f>
        <v>0.21132439384930549</v>
      </c>
      <c r="X326" s="22"/>
      <c r="Y326" s="19">
        <f t="shared" si="52"/>
        <v>0</v>
      </c>
      <c r="Z326" s="21">
        <f>+IF(OR($N326=Listas!$A$3,$N326=Listas!$A$4,$N326=Listas!$A$5,$N326=Listas!$A$6),"",Y326)</f>
        <v>0</v>
      </c>
      <c r="AA326" s="22"/>
      <c r="AB326" s="23">
        <f>+IF(OR($N326=Listas!$A$3,$N326=Listas!$A$4,$N326=Listas!$A$5,$N326=Listas!$A$6),"",IF(AND(DAYS360(C326,$C$3)&lt;=90,AA326="NO"),0,IF(AND(DAYS360(C326,$C$3)&gt;90,AA326="NO"),$AB$7,0)))</f>
        <v>0</v>
      </c>
      <c r="AC326" s="17"/>
      <c r="AD326" s="22"/>
      <c r="AE326" s="23">
        <f>+IF(OR($N326=Listas!$A$3,$N326=Listas!$A$4,$N326=Listas!$A$5,$N326=Listas!$A$6),"",IF(AND(DAYS360(C326,$C$3)&lt;=90,AD326="SI"),0,IF(AND(DAYS360(C326,$C$3)&gt;90,AD326="SI"),$AE$7,0)))</f>
        <v>0</v>
      </c>
      <c r="AF326" s="17"/>
      <c r="AG326" s="24" t="str">
        <f t="shared" si="56"/>
        <v/>
      </c>
      <c r="AH326" s="22"/>
      <c r="AI326" s="23">
        <f>+IF(OR($N326=Listas!$A$3,$N326=Listas!$A$4,$N326=Listas!$A$5,$N326=Listas!$A$6),"",IF(AND(DAYS360(C326,$C$3)&lt;=90,AH326="SI"),0,IF(AND(DAYS360(C326,$C$3)&gt;90,AH326="SI"),$AI$7,0)))</f>
        <v>0</v>
      </c>
      <c r="AJ326" s="25">
        <f>+IF(OR($N326=Listas!$A$3,$N326=Listas!$A$4,$N326=Listas!$A$5,$N326=Listas!$A$6),"",AB326+AE326+AI326)</f>
        <v>0</v>
      </c>
      <c r="AK326" s="26" t="str">
        <f t="shared" si="57"/>
        <v/>
      </c>
      <c r="AL326" s="27" t="str">
        <f t="shared" si="58"/>
        <v/>
      </c>
      <c r="AM326" s="23">
        <f>+IF(OR($N326=Listas!$A$3,$N326=Listas!$A$4,$N326=Listas!$A$5,$N326=Listas!$A$6),"",IF(AND(DAYS360(C326,$C$3)&lt;=90,AL326="SI"),0,IF(AND(DAYS360(C326,$C$3)&gt;90,AL326="SI"),$AM$7,0)))</f>
        <v>0</v>
      </c>
      <c r="AN326" s="27" t="str">
        <f t="shared" si="59"/>
        <v/>
      </c>
      <c r="AO326" s="23">
        <f>+IF(OR($N326=Listas!$A$3,$N326=Listas!$A$4,$N326=Listas!$A$5,$N326=Listas!$A$6),"",IF(AND(DAYS360(C326,$C$3)&lt;=90,AN326="SI"),0,IF(AND(DAYS360(C326,$C$3)&gt;90,AN326="SI"),$AO$7,0)))</f>
        <v>0</v>
      </c>
      <c r="AP326" s="28">
        <f>+IF(OR($N326=Listas!$A$3,$N326=Listas!$A$4,$N326=Listas!$A$5,$N326=[1]Hoja2!$A$6),"",AM326+AO326)</f>
        <v>0</v>
      </c>
      <c r="AQ326" s="22"/>
      <c r="AR326" s="23">
        <f>+IF(OR($N326=Listas!$A$3,$N326=Listas!$A$4,$N326=Listas!$A$5,$N326=Listas!$A$6),"",IF(AND(DAYS360(C326,$C$3)&lt;=90,AQ326="SI"),0,IF(AND(DAYS360(C326,$C$3)&gt;90,AQ326="SI"),$AR$7,0)))</f>
        <v>0</v>
      </c>
      <c r="AS326" s="22"/>
      <c r="AT326" s="23">
        <f>+IF(OR($N326=Listas!$A$3,$N326=Listas!$A$4,$N326=Listas!$A$5,$N326=Listas!$A$6),"",IF(AND(DAYS360(C326,$C$3)&lt;=90,AS326="SI"),0,IF(AND(DAYS360(C326,$C$3)&gt;90,AS326="SI"),$AT$7,0)))</f>
        <v>0</v>
      </c>
      <c r="AU326" s="21">
        <f>+IF(OR($N326=Listas!$A$3,$N326=Listas!$A$4,$N326=Listas!$A$5,$N326=Listas!$A$6),"",AR326+AT326)</f>
        <v>0</v>
      </c>
      <c r="AV326" s="29">
        <f>+IF(OR($N326=Listas!$A$3,$N326=Listas!$A$4,$N326=Listas!$A$5,$N326=Listas!$A$6),"",W326+Z326+AJ326+AP326+AU326)</f>
        <v>0.21132439384930549</v>
      </c>
      <c r="AW326" s="30">
        <f>+IF(OR($N326=Listas!$A$3,$N326=Listas!$A$4,$N326=Listas!$A$5,$N326=Listas!$A$6),"",K326*(1-AV326))</f>
        <v>0</v>
      </c>
      <c r="AX326" s="30">
        <f>+IF(OR($N326=Listas!$A$3,$N326=Listas!$A$4,$N326=Listas!$A$5,$N326=Listas!$A$6),"",L326*(1-AV326))</f>
        <v>0</v>
      </c>
      <c r="AY326" s="31"/>
      <c r="AZ326" s="32"/>
      <c r="BA326" s="30">
        <f>+IF(OR($N326=Listas!$A$3,$N326=Listas!$A$4,$N326=Listas!$A$5,$N326=Listas!$A$6),"",IF(AV326=0,AW326,(-PV(AY326,AZ326,,AW326,0))))</f>
        <v>0</v>
      </c>
      <c r="BB326" s="30">
        <f>+IF(OR($N326=Listas!$A$3,$N326=Listas!$A$4,$N326=Listas!$A$5,$N326=Listas!$A$6),"",IF(AV326=0,AX326,(-PV(AY326,AZ326,,AX326,0))))</f>
        <v>0</v>
      </c>
      <c r="BC326" s="33">
        <f>++IF(OR($N326=Listas!$A$3,$N326=Listas!$A$4,$N326=Listas!$A$5,$N326=Listas!$A$6),"",K326-BA326)</f>
        <v>0</v>
      </c>
      <c r="BD326" s="33">
        <f>++IF(OR($N326=Listas!$A$3,$N326=Listas!$A$4,$N326=Listas!$A$5,$N326=Listas!$A$6),"",L326-BB326)</f>
        <v>0</v>
      </c>
    </row>
    <row r="327" spans="1:56" x14ac:dyDescent="0.25">
      <c r="A327" s="13"/>
      <c r="B327" s="14"/>
      <c r="C327" s="15"/>
      <c r="D327" s="16"/>
      <c r="E327" s="16"/>
      <c r="F327" s="17"/>
      <c r="G327" s="17"/>
      <c r="H327" s="65">
        <f t="shared" si="53"/>
        <v>0</v>
      </c>
      <c r="I327" s="17"/>
      <c r="J327" s="17"/>
      <c r="K327" s="42">
        <f t="shared" si="54"/>
        <v>0</v>
      </c>
      <c r="L327" s="42">
        <f t="shared" si="54"/>
        <v>0</v>
      </c>
      <c r="M327" s="42">
        <f t="shared" si="55"/>
        <v>0</v>
      </c>
      <c r="N327" s="13"/>
      <c r="O327" s="18" t="str">
        <f>+IF(OR($N327=Listas!$A$3,$N327=Listas!$A$4,$N327=Listas!$A$5,$N327=Listas!$A$6),"N/A",IF(AND((DAYS360(C327,$C$3))&gt;90,(DAYS360(C327,$C$3))&lt;360),"SI","NO"))</f>
        <v>NO</v>
      </c>
      <c r="P327" s="19">
        <f t="shared" si="48"/>
        <v>0</v>
      </c>
      <c r="Q327" s="18" t="str">
        <f>+IF(OR($N327=Listas!$A$3,$N327=Listas!$A$4,$N327=Listas!$A$5,$N327=Listas!$A$6),"N/A",IF(AND((DAYS360(C327,$C$3))&gt;=360,(DAYS360(C327,$C$3))&lt;=1800),"SI","NO"))</f>
        <v>NO</v>
      </c>
      <c r="R327" s="19">
        <f t="shared" si="49"/>
        <v>0</v>
      </c>
      <c r="S327" s="18" t="str">
        <f>+IF(OR($N327=Listas!$A$3,$N327=Listas!$A$4,$N327=Listas!$A$5,$N327=Listas!$A$6),"N/A",IF(AND((DAYS360(C327,$C$3))&gt;1800,(DAYS360(C327,$C$3))&lt;=3600),"SI","NO"))</f>
        <v>NO</v>
      </c>
      <c r="T327" s="19">
        <f t="shared" si="50"/>
        <v>0</v>
      </c>
      <c r="U327" s="18" t="str">
        <f>+IF(OR($N327=Listas!$A$3,$N327=Listas!$A$4,$N327=Listas!$A$5,$N327=Listas!$A$6),"N/A",IF((DAYS360(C327,$C$3))&gt;3600,"SI","NO"))</f>
        <v>SI</v>
      </c>
      <c r="V327" s="20">
        <f t="shared" si="51"/>
        <v>0.21132439384930549</v>
      </c>
      <c r="W327" s="21">
        <f>+IF(OR($N327=Listas!$A$3,$N327=Listas!$A$4,$N327=Listas!$A$5,$N327=Listas!$A$6),"",P327+R327+T327+V327)</f>
        <v>0.21132439384930549</v>
      </c>
      <c r="X327" s="22"/>
      <c r="Y327" s="19">
        <f t="shared" si="52"/>
        <v>0</v>
      </c>
      <c r="Z327" s="21">
        <f>+IF(OR($N327=Listas!$A$3,$N327=Listas!$A$4,$N327=Listas!$A$5,$N327=Listas!$A$6),"",Y327)</f>
        <v>0</v>
      </c>
      <c r="AA327" s="22"/>
      <c r="AB327" s="23">
        <f>+IF(OR($N327=Listas!$A$3,$N327=Listas!$A$4,$N327=Listas!$A$5,$N327=Listas!$A$6),"",IF(AND(DAYS360(C327,$C$3)&lt;=90,AA327="NO"),0,IF(AND(DAYS360(C327,$C$3)&gt;90,AA327="NO"),$AB$7,0)))</f>
        <v>0</v>
      </c>
      <c r="AC327" s="17"/>
      <c r="AD327" s="22"/>
      <c r="AE327" s="23">
        <f>+IF(OR($N327=Listas!$A$3,$N327=Listas!$A$4,$N327=Listas!$A$5,$N327=Listas!$A$6),"",IF(AND(DAYS360(C327,$C$3)&lt;=90,AD327="SI"),0,IF(AND(DAYS360(C327,$C$3)&gt;90,AD327="SI"),$AE$7,0)))</f>
        <v>0</v>
      </c>
      <c r="AF327" s="17"/>
      <c r="AG327" s="24" t="str">
        <f t="shared" si="56"/>
        <v/>
      </c>
      <c r="AH327" s="22"/>
      <c r="AI327" s="23">
        <f>+IF(OR($N327=Listas!$A$3,$N327=Listas!$A$4,$N327=Listas!$A$5,$N327=Listas!$A$6),"",IF(AND(DAYS360(C327,$C$3)&lt;=90,AH327="SI"),0,IF(AND(DAYS360(C327,$C$3)&gt;90,AH327="SI"),$AI$7,0)))</f>
        <v>0</v>
      </c>
      <c r="AJ327" s="25">
        <f>+IF(OR($N327=Listas!$A$3,$N327=Listas!$A$4,$N327=Listas!$A$5,$N327=Listas!$A$6),"",AB327+AE327+AI327)</f>
        <v>0</v>
      </c>
      <c r="AK327" s="26" t="str">
        <f t="shared" si="57"/>
        <v/>
      </c>
      <c r="AL327" s="27" t="str">
        <f t="shared" si="58"/>
        <v/>
      </c>
      <c r="AM327" s="23">
        <f>+IF(OR($N327=Listas!$A$3,$N327=Listas!$A$4,$N327=Listas!$A$5,$N327=Listas!$A$6),"",IF(AND(DAYS360(C327,$C$3)&lt;=90,AL327="SI"),0,IF(AND(DAYS360(C327,$C$3)&gt;90,AL327="SI"),$AM$7,0)))</f>
        <v>0</v>
      </c>
      <c r="AN327" s="27" t="str">
        <f t="shared" si="59"/>
        <v/>
      </c>
      <c r="AO327" s="23">
        <f>+IF(OR($N327=Listas!$A$3,$N327=Listas!$A$4,$N327=Listas!$A$5,$N327=Listas!$A$6),"",IF(AND(DAYS360(C327,$C$3)&lt;=90,AN327="SI"),0,IF(AND(DAYS360(C327,$C$3)&gt;90,AN327="SI"),$AO$7,0)))</f>
        <v>0</v>
      </c>
      <c r="AP327" s="28">
        <f>+IF(OR($N327=Listas!$A$3,$N327=Listas!$A$4,$N327=Listas!$A$5,$N327=[1]Hoja2!$A$6),"",AM327+AO327)</f>
        <v>0</v>
      </c>
      <c r="AQ327" s="22"/>
      <c r="AR327" s="23">
        <f>+IF(OR($N327=Listas!$A$3,$N327=Listas!$A$4,$N327=Listas!$A$5,$N327=Listas!$A$6),"",IF(AND(DAYS360(C327,$C$3)&lt;=90,AQ327="SI"),0,IF(AND(DAYS360(C327,$C$3)&gt;90,AQ327="SI"),$AR$7,0)))</f>
        <v>0</v>
      </c>
      <c r="AS327" s="22"/>
      <c r="AT327" s="23">
        <f>+IF(OR($N327=Listas!$A$3,$N327=Listas!$A$4,$N327=Listas!$A$5,$N327=Listas!$A$6),"",IF(AND(DAYS360(C327,$C$3)&lt;=90,AS327="SI"),0,IF(AND(DAYS360(C327,$C$3)&gt;90,AS327="SI"),$AT$7,0)))</f>
        <v>0</v>
      </c>
      <c r="AU327" s="21">
        <f>+IF(OR($N327=Listas!$A$3,$N327=Listas!$A$4,$N327=Listas!$A$5,$N327=Listas!$A$6),"",AR327+AT327)</f>
        <v>0</v>
      </c>
      <c r="AV327" s="29">
        <f>+IF(OR($N327=Listas!$A$3,$N327=Listas!$A$4,$N327=Listas!$A$5,$N327=Listas!$A$6),"",W327+Z327+AJ327+AP327+AU327)</f>
        <v>0.21132439384930549</v>
      </c>
      <c r="AW327" s="30">
        <f>+IF(OR($N327=Listas!$A$3,$N327=Listas!$A$4,$N327=Listas!$A$5,$N327=Listas!$A$6),"",K327*(1-AV327))</f>
        <v>0</v>
      </c>
      <c r="AX327" s="30">
        <f>+IF(OR($N327=Listas!$A$3,$N327=Listas!$A$4,$N327=Listas!$A$5,$N327=Listas!$A$6),"",L327*(1-AV327))</f>
        <v>0</v>
      </c>
      <c r="AY327" s="31"/>
      <c r="AZ327" s="32"/>
      <c r="BA327" s="30">
        <f>+IF(OR($N327=Listas!$A$3,$N327=Listas!$A$4,$N327=Listas!$A$5,$N327=Listas!$A$6),"",IF(AV327=0,AW327,(-PV(AY327,AZ327,,AW327,0))))</f>
        <v>0</v>
      </c>
      <c r="BB327" s="30">
        <f>+IF(OR($N327=Listas!$A$3,$N327=Listas!$A$4,$N327=Listas!$A$5,$N327=Listas!$A$6),"",IF(AV327=0,AX327,(-PV(AY327,AZ327,,AX327,0))))</f>
        <v>0</v>
      </c>
      <c r="BC327" s="33">
        <f>++IF(OR($N327=Listas!$A$3,$N327=Listas!$A$4,$N327=Listas!$A$5,$N327=Listas!$A$6),"",K327-BA327)</f>
        <v>0</v>
      </c>
      <c r="BD327" s="33">
        <f>++IF(OR($N327=Listas!$A$3,$N327=Listas!$A$4,$N327=Listas!$A$5,$N327=Listas!$A$6),"",L327-BB327)</f>
        <v>0</v>
      </c>
    </row>
    <row r="328" spans="1:56" x14ac:dyDescent="0.25">
      <c r="A328" s="13"/>
      <c r="B328" s="14"/>
      <c r="C328" s="15"/>
      <c r="D328" s="16"/>
      <c r="E328" s="16"/>
      <c r="F328" s="17"/>
      <c r="G328" s="17"/>
      <c r="H328" s="65">
        <f t="shared" si="53"/>
        <v>0</v>
      </c>
      <c r="I328" s="17"/>
      <c r="J328" s="17"/>
      <c r="K328" s="42">
        <f t="shared" si="54"/>
        <v>0</v>
      </c>
      <c r="L328" s="42">
        <f t="shared" si="54"/>
        <v>0</v>
      </c>
      <c r="M328" s="42">
        <f t="shared" si="55"/>
        <v>0</v>
      </c>
      <c r="N328" s="13"/>
      <c r="O328" s="18" t="str">
        <f>+IF(OR($N328=Listas!$A$3,$N328=Listas!$A$4,$N328=Listas!$A$5,$N328=Listas!$A$6),"N/A",IF(AND((DAYS360(C328,$C$3))&gt;90,(DAYS360(C328,$C$3))&lt;360),"SI","NO"))</f>
        <v>NO</v>
      </c>
      <c r="P328" s="19">
        <f t="shared" ref="P328:P391" si="60">IF((O328=$O$4),$P$7,0)</f>
        <v>0</v>
      </c>
      <c r="Q328" s="18" t="str">
        <f>+IF(OR($N328=Listas!$A$3,$N328=Listas!$A$4,$N328=Listas!$A$5,$N328=Listas!$A$6),"N/A",IF(AND((DAYS360(C328,$C$3))&gt;=360,(DAYS360(C328,$C$3))&lt;=1800),"SI","NO"))</f>
        <v>NO</v>
      </c>
      <c r="R328" s="19">
        <f t="shared" ref="R328:R391" si="61">IF((Q328=$O$4),$R$7,0)</f>
        <v>0</v>
      </c>
      <c r="S328" s="18" t="str">
        <f>+IF(OR($N328=Listas!$A$3,$N328=Listas!$A$4,$N328=Listas!$A$5,$N328=Listas!$A$6),"N/A",IF(AND((DAYS360(C328,$C$3))&gt;1800,(DAYS360(C328,$C$3))&lt;=3600),"SI","NO"))</f>
        <v>NO</v>
      </c>
      <c r="T328" s="19">
        <f t="shared" ref="T328:T391" si="62">IF((S328=$O$4),$T$7,0)</f>
        <v>0</v>
      </c>
      <c r="U328" s="18" t="str">
        <f>+IF(OR($N328=Listas!$A$3,$N328=Listas!$A$4,$N328=Listas!$A$5,$N328=Listas!$A$6),"N/A",IF((DAYS360(C328,$C$3))&gt;3600,"SI","NO"))</f>
        <v>SI</v>
      </c>
      <c r="V328" s="20">
        <f t="shared" ref="V328:V391" si="63">IF((U328=$O$4),$V$7,0)</f>
        <v>0.21132439384930549</v>
      </c>
      <c r="W328" s="21">
        <f>+IF(OR($N328=Listas!$A$3,$N328=Listas!$A$4,$N328=Listas!$A$5,$N328=Listas!$A$6),"",P328+R328+T328+V328)</f>
        <v>0.21132439384930549</v>
      </c>
      <c r="X328" s="22"/>
      <c r="Y328" s="19">
        <f t="shared" ref="Y328:Y391" si="64">IF(AND(DAYS360(C328,$C$3)&lt;=90,X328="NO"),0,IF(AND(DAYS360(C328,$C$3)&gt;90,X328="NO"),$Y$7,0))</f>
        <v>0</v>
      </c>
      <c r="Z328" s="21">
        <f>+IF(OR($N328=Listas!$A$3,$N328=Listas!$A$4,$N328=Listas!$A$5,$N328=Listas!$A$6),"",Y328)</f>
        <v>0</v>
      </c>
      <c r="AA328" s="22"/>
      <c r="AB328" s="23">
        <f>+IF(OR($N328=Listas!$A$3,$N328=Listas!$A$4,$N328=Listas!$A$5,$N328=Listas!$A$6),"",IF(AND(DAYS360(C328,$C$3)&lt;=90,AA328="NO"),0,IF(AND(DAYS360(C328,$C$3)&gt;90,AA328="NO"),$AB$7,0)))</f>
        <v>0</v>
      </c>
      <c r="AC328" s="17"/>
      <c r="AD328" s="22"/>
      <c r="AE328" s="23">
        <f>+IF(OR($N328=Listas!$A$3,$N328=Listas!$A$4,$N328=Listas!$A$5,$N328=Listas!$A$6),"",IF(AND(DAYS360(C328,$C$3)&lt;=90,AD328="SI"),0,IF(AND(DAYS360(C328,$C$3)&gt;90,AD328="SI"),$AE$7,0)))</f>
        <v>0</v>
      </c>
      <c r="AF328" s="17"/>
      <c r="AG328" s="24" t="str">
        <f t="shared" si="56"/>
        <v/>
      </c>
      <c r="AH328" s="22"/>
      <c r="AI328" s="23">
        <f>+IF(OR($N328=Listas!$A$3,$N328=Listas!$A$4,$N328=Listas!$A$5,$N328=Listas!$A$6),"",IF(AND(DAYS360(C328,$C$3)&lt;=90,AH328="SI"),0,IF(AND(DAYS360(C328,$C$3)&gt;90,AH328="SI"),$AI$7,0)))</f>
        <v>0</v>
      </c>
      <c r="AJ328" s="25">
        <f>+IF(OR($N328=Listas!$A$3,$N328=Listas!$A$4,$N328=Listas!$A$5,$N328=Listas!$A$6),"",AB328+AE328+AI328)</f>
        <v>0</v>
      </c>
      <c r="AK328" s="26" t="str">
        <f t="shared" si="57"/>
        <v/>
      </c>
      <c r="AL328" s="27" t="str">
        <f t="shared" si="58"/>
        <v/>
      </c>
      <c r="AM328" s="23">
        <f>+IF(OR($N328=Listas!$A$3,$N328=Listas!$A$4,$N328=Listas!$A$5,$N328=Listas!$A$6),"",IF(AND(DAYS360(C328,$C$3)&lt;=90,AL328="SI"),0,IF(AND(DAYS360(C328,$C$3)&gt;90,AL328="SI"),$AM$7,0)))</f>
        <v>0</v>
      </c>
      <c r="AN328" s="27" t="str">
        <f t="shared" si="59"/>
        <v/>
      </c>
      <c r="AO328" s="23">
        <f>+IF(OR($N328=Listas!$A$3,$N328=Listas!$A$4,$N328=Listas!$A$5,$N328=Listas!$A$6),"",IF(AND(DAYS360(C328,$C$3)&lt;=90,AN328="SI"),0,IF(AND(DAYS360(C328,$C$3)&gt;90,AN328="SI"),$AO$7,0)))</f>
        <v>0</v>
      </c>
      <c r="AP328" s="28">
        <f>+IF(OR($N328=Listas!$A$3,$N328=Listas!$A$4,$N328=Listas!$A$5,$N328=[1]Hoja2!$A$6),"",AM328+AO328)</f>
        <v>0</v>
      </c>
      <c r="AQ328" s="22"/>
      <c r="AR328" s="23">
        <f>+IF(OR($N328=Listas!$A$3,$N328=Listas!$A$4,$N328=Listas!$A$5,$N328=Listas!$A$6),"",IF(AND(DAYS360(C328,$C$3)&lt;=90,AQ328="SI"),0,IF(AND(DAYS360(C328,$C$3)&gt;90,AQ328="SI"),$AR$7,0)))</f>
        <v>0</v>
      </c>
      <c r="AS328" s="22"/>
      <c r="AT328" s="23">
        <f>+IF(OR($N328=Listas!$A$3,$N328=Listas!$A$4,$N328=Listas!$A$5,$N328=Listas!$A$6),"",IF(AND(DAYS360(C328,$C$3)&lt;=90,AS328="SI"),0,IF(AND(DAYS360(C328,$C$3)&gt;90,AS328="SI"),$AT$7,0)))</f>
        <v>0</v>
      </c>
      <c r="AU328" s="21">
        <f>+IF(OR($N328=Listas!$A$3,$N328=Listas!$A$4,$N328=Listas!$A$5,$N328=Listas!$A$6),"",AR328+AT328)</f>
        <v>0</v>
      </c>
      <c r="AV328" s="29">
        <f>+IF(OR($N328=Listas!$A$3,$N328=Listas!$A$4,$N328=Listas!$A$5,$N328=Listas!$A$6),"",W328+Z328+AJ328+AP328+AU328)</f>
        <v>0.21132439384930549</v>
      </c>
      <c r="AW328" s="30">
        <f>+IF(OR($N328=Listas!$A$3,$N328=Listas!$A$4,$N328=Listas!$A$5,$N328=Listas!$A$6),"",K328*(1-AV328))</f>
        <v>0</v>
      </c>
      <c r="AX328" s="30">
        <f>+IF(OR($N328=Listas!$A$3,$N328=Listas!$A$4,$N328=Listas!$A$5,$N328=Listas!$A$6),"",L328*(1-AV328))</f>
        <v>0</v>
      </c>
      <c r="AY328" s="31"/>
      <c r="AZ328" s="32"/>
      <c r="BA328" s="30">
        <f>+IF(OR($N328=Listas!$A$3,$N328=Listas!$A$4,$N328=Listas!$A$5,$N328=Listas!$A$6),"",IF(AV328=0,AW328,(-PV(AY328,AZ328,,AW328,0))))</f>
        <v>0</v>
      </c>
      <c r="BB328" s="30">
        <f>+IF(OR($N328=Listas!$A$3,$N328=Listas!$A$4,$N328=Listas!$A$5,$N328=Listas!$A$6),"",IF(AV328=0,AX328,(-PV(AY328,AZ328,,AX328,0))))</f>
        <v>0</v>
      </c>
      <c r="BC328" s="33">
        <f>++IF(OR($N328=Listas!$A$3,$N328=Listas!$A$4,$N328=Listas!$A$5,$N328=Listas!$A$6),"",K328-BA328)</f>
        <v>0</v>
      </c>
      <c r="BD328" s="33">
        <f>++IF(OR($N328=Listas!$A$3,$N328=Listas!$A$4,$N328=Listas!$A$5,$N328=Listas!$A$6),"",L328-BB328)</f>
        <v>0</v>
      </c>
    </row>
    <row r="329" spans="1:56" x14ac:dyDescent="0.25">
      <c r="A329" s="13"/>
      <c r="B329" s="14"/>
      <c r="C329" s="15"/>
      <c r="D329" s="16"/>
      <c r="E329" s="16"/>
      <c r="F329" s="17"/>
      <c r="G329" s="17"/>
      <c r="H329" s="65">
        <f t="shared" ref="H329:H392" si="65">F329+G329</f>
        <v>0</v>
      </c>
      <c r="I329" s="17"/>
      <c r="J329" s="17"/>
      <c r="K329" s="42">
        <f t="shared" ref="K329:L392" si="66">F329-I329</f>
        <v>0</v>
      </c>
      <c r="L329" s="42">
        <f t="shared" si="66"/>
        <v>0</v>
      </c>
      <c r="M329" s="42">
        <f t="shared" ref="M329:M392" si="67">K329+L329</f>
        <v>0</v>
      </c>
      <c r="N329" s="13"/>
      <c r="O329" s="18" t="str">
        <f>+IF(OR($N329=Listas!$A$3,$N329=Listas!$A$4,$N329=Listas!$A$5,$N329=Listas!$A$6),"N/A",IF(AND((DAYS360(C329,$C$3))&gt;90,(DAYS360(C329,$C$3))&lt;360),"SI","NO"))</f>
        <v>NO</v>
      </c>
      <c r="P329" s="19">
        <f t="shared" si="60"/>
        <v>0</v>
      </c>
      <c r="Q329" s="18" t="str">
        <f>+IF(OR($N329=Listas!$A$3,$N329=Listas!$A$4,$N329=Listas!$A$5,$N329=Listas!$A$6),"N/A",IF(AND((DAYS360(C329,$C$3))&gt;=360,(DAYS360(C329,$C$3))&lt;=1800),"SI","NO"))</f>
        <v>NO</v>
      </c>
      <c r="R329" s="19">
        <f t="shared" si="61"/>
        <v>0</v>
      </c>
      <c r="S329" s="18" t="str">
        <f>+IF(OR($N329=Listas!$A$3,$N329=Listas!$A$4,$N329=Listas!$A$5,$N329=Listas!$A$6),"N/A",IF(AND((DAYS360(C329,$C$3))&gt;1800,(DAYS360(C329,$C$3))&lt;=3600),"SI","NO"))</f>
        <v>NO</v>
      </c>
      <c r="T329" s="19">
        <f t="shared" si="62"/>
        <v>0</v>
      </c>
      <c r="U329" s="18" t="str">
        <f>+IF(OR($N329=Listas!$A$3,$N329=Listas!$A$4,$N329=Listas!$A$5,$N329=Listas!$A$6),"N/A",IF((DAYS360(C329,$C$3))&gt;3600,"SI","NO"))</f>
        <v>SI</v>
      </c>
      <c r="V329" s="20">
        <f t="shared" si="63"/>
        <v>0.21132439384930549</v>
      </c>
      <c r="W329" s="21">
        <f>+IF(OR($N329=Listas!$A$3,$N329=Listas!$A$4,$N329=Listas!$A$5,$N329=Listas!$A$6),"",P329+R329+T329+V329)</f>
        <v>0.21132439384930549</v>
      </c>
      <c r="X329" s="22"/>
      <c r="Y329" s="19">
        <f t="shared" si="64"/>
        <v>0</v>
      </c>
      <c r="Z329" s="21">
        <f>+IF(OR($N329=Listas!$A$3,$N329=Listas!$A$4,$N329=Listas!$A$5,$N329=Listas!$A$6),"",Y329)</f>
        <v>0</v>
      </c>
      <c r="AA329" s="22"/>
      <c r="AB329" s="23">
        <f>+IF(OR($N329=Listas!$A$3,$N329=Listas!$A$4,$N329=Listas!$A$5,$N329=Listas!$A$6),"",IF(AND(DAYS360(C329,$C$3)&lt;=90,AA329="NO"),0,IF(AND(DAYS360(C329,$C$3)&gt;90,AA329="NO"),$AB$7,0)))</f>
        <v>0</v>
      </c>
      <c r="AC329" s="17"/>
      <c r="AD329" s="22"/>
      <c r="AE329" s="23">
        <f>+IF(OR($N329=Listas!$A$3,$N329=Listas!$A$4,$N329=Listas!$A$5,$N329=Listas!$A$6),"",IF(AND(DAYS360(C329,$C$3)&lt;=90,AD329="SI"),0,IF(AND(DAYS360(C329,$C$3)&gt;90,AD329="SI"),$AE$7,0)))</f>
        <v>0</v>
      </c>
      <c r="AF329" s="17"/>
      <c r="AG329" s="24" t="str">
        <f t="shared" ref="AG329:AG392" si="68">IFERROR((AF329/AC329),"")</f>
        <v/>
      </c>
      <c r="AH329" s="22"/>
      <c r="AI329" s="23">
        <f>+IF(OR($N329=Listas!$A$3,$N329=Listas!$A$4,$N329=Listas!$A$5,$N329=Listas!$A$6),"",IF(AND(DAYS360(C329,$C$3)&lt;=90,AH329="SI"),0,IF(AND(DAYS360(C329,$C$3)&gt;90,AH329="SI"),$AI$7,0)))</f>
        <v>0</v>
      </c>
      <c r="AJ329" s="25">
        <f>+IF(OR($N329=Listas!$A$3,$N329=Listas!$A$4,$N329=Listas!$A$5,$N329=Listas!$A$6),"",AB329+AE329+AI329)</f>
        <v>0</v>
      </c>
      <c r="AK329" s="26" t="str">
        <f t="shared" ref="AK329:AK392" si="69">+IFERROR(((I329/F329)),"")</f>
        <v/>
      </c>
      <c r="AL329" s="27" t="str">
        <f t="shared" ref="AL329:AL392" si="70">+IF(AK329&lt;=50%,"SI",IF(AK329="","","NO"))</f>
        <v/>
      </c>
      <c r="AM329" s="23">
        <f>+IF(OR($N329=Listas!$A$3,$N329=Listas!$A$4,$N329=Listas!$A$5,$N329=Listas!$A$6),"",IF(AND(DAYS360(C329,$C$3)&lt;=90,AL329="SI"),0,IF(AND(DAYS360(C329,$C$3)&gt;90,AL329="SI"),$AM$7,0)))</f>
        <v>0</v>
      </c>
      <c r="AN329" s="27" t="str">
        <f t="shared" ref="AN329:AN392" si="71">+IF(AL329="SI","NO",IF(AL329="","","SI"))</f>
        <v/>
      </c>
      <c r="AO329" s="23">
        <f>+IF(OR($N329=Listas!$A$3,$N329=Listas!$A$4,$N329=Listas!$A$5,$N329=Listas!$A$6),"",IF(AND(DAYS360(C329,$C$3)&lt;=90,AN329="SI"),0,IF(AND(DAYS360(C329,$C$3)&gt;90,AN329="SI"),$AO$7,0)))</f>
        <v>0</v>
      </c>
      <c r="AP329" s="28">
        <f>+IF(OR($N329=Listas!$A$3,$N329=Listas!$A$4,$N329=Listas!$A$5,$N329=[1]Hoja2!$A$6),"",AM329+AO329)</f>
        <v>0</v>
      </c>
      <c r="AQ329" s="22"/>
      <c r="AR329" s="23">
        <f>+IF(OR($N329=Listas!$A$3,$N329=Listas!$A$4,$N329=Listas!$A$5,$N329=Listas!$A$6),"",IF(AND(DAYS360(C329,$C$3)&lt;=90,AQ329="SI"),0,IF(AND(DAYS360(C329,$C$3)&gt;90,AQ329="SI"),$AR$7,0)))</f>
        <v>0</v>
      </c>
      <c r="AS329" s="22"/>
      <c r="AT329" s="23">
        <f>+IF(OR($N329=Listas!$A$3,$N329=Listas!$A$4,$N329=Listas!$A$5,$N329=Listas!$A$6),"",IF(AND(DAYS360(C329,$C$3)&lt;=90,AS329="SI"),0,IF(AND(DAYS360(C329,$C$3)&gt;90,AS329="SI"),$AT$7,0)))</f>
        <v>0</v>
      </c>
      <c r="AU329" s="21">
        <f>+IF(OR($N329=Listas!$A$3,$N329=Listas!$A$4,$N329=Listas!$A$5,$N329=Listas!$A$6),"",AR329+AT329)</f>
        <v>0</v>
      </c>
      <c r="AV329" s="29">
        <f>+IF(OR($N329=Listas!$A$3,$N329=Listas!$A$4,$N329=Listas!$A$5,$N329=Listas!$A$6),"",W329+Z329+AJ329+AP329+AU329)</f>
        <v>0.21132439384930549</v>
      </c>
      <c r="AW329" s="30">
        <f>+IF(OR($N329=Listas!$A$3,$N329=Listas!$A$4,$N329=Listas!$A$5,$N329=Listas!$A$6),"",K329*(1-AV329))</f>
        <v>0</v>
      </c>
      <c r="AX329" s="30">
        <f>+IF(OR($N329=Listas!$A$3,$N329=Listas!$A$4,$N329=Listas!$A$5,$N329=Listas!$A$6),"",L329*(1-AV329))</f>
        <v>0</v>
      </c>
      <c r="AY329" s="31"/>
      <c r="AZ329" s="32"/>
      <c r="BA329" s="30">
        <f>+IF(OR($N329=Listas!$A$3,$N329=Listas!$A$4,$N329=Listas!$A$5,$N329=Listas!$A$6),"",IF(AV329=0,AW329,(-PV(AY329,AZ329,,AW329,0))))</f>
        <v>0</v>
      </c>
      <c r="BB329" s="30">
        <f>+IF(OR($N329=Listas!$A$3,$N329=Listas!$A$4,$N329=Listas!$A$5,$N329=Listas!$A$6),"",IF(AV329=0,AX329,(-PV(AY329,AZ329,,AX329,0))))</f>
        <v>0</v>
      </c>
      <c r="BC329" s="33">
        <f>++IF(OR($N329=Listas!$A$3,$N329=Listas!$A$4,$N329=Listas!$A$5,$N329=Listas!$A$6),"",K329-BA329)</f>
        <v>0</v>
      </c>
      <c r="BD329" s="33">
        <f>++IF(OR($N329=Listas!$A$3,$N329=Listas!$A$4,$N329=Listas!$A$5,$N329=Listas!$A$6),"",L329-BB329)</f>
        <v>0</v>
      </c>
    </row>
    <row r="330" spans="1:56" x14ac:dyDescent="0.25">
      <c r="A330" s="13"/>
      <c r="B330" s="14"/>
      <c r="C330" s="15"/>
      <c r="D330" s="16"/>
      <c r="E330" s="16"/>
      <c r="F330" s="17"/>
      <c r="G330" s="17"/>
      <c r="H330" s="65">
        <f t="shared" si="65"/>
        <v>0</v>
      </c>
      <c r="I330" s="17"/>
      <c r="J330" s="17"/>
      <c r="K330" s="42">
        <f t="shared" si="66"/>
        <v>0</v>
      </c>
      <c r="L330" s="42">
        <f t="shared" si="66"/>
        <v>0</v>
      </c>
      <c r="M330" s="42">
        <f t="shared" si="67"/>
        <v>0</v>
      </c>
      <c r="N330" s="13"/>
      <c r="O330" s="18" t="str">
        <f>+IF(OR($N330=Listas!$A$3,$N330=Listas!$A$4,$N330=Listas!$A$5,$N330=Listas!$A$6),"N/A",IF(AND((DAYS360(C330,$C$3))&gt;90,(DAYS360(C330,$C$3))&lt;360),"SI","NO"))</f>
        <v>NO</v>
      </c>
      <c r="P330" s="19">
        <f t="shared" si="60"/>
        <v>0</v>
      </c>
      <c r="Q330" s="18" t="str">
        <f>+IF(OR($N330=Listas!$A$3,$N330=Listas!$A$4,$N330=Listas!$A$5,$N330=Listas!$A$6),"N/A",IF(AND((DAYS360(C330,$C$3))&gt;=360,(DAYS360(C330,$C$3))&lt;=1800),"SI","NO"))</f>
        <v>NO</v>
      </c>
      <c r="R330" s="19">
        <f t="shared" si="61"/>
        <v>0</v>
      </c>
      <c r="S330" s="18" t="str">
        <f>+IF(OR($N330=Listas!$A$3,$N330=Listas!$A$4,$N330=Listas!$A$5,$N330=Listas!$A$6),"N/A",IF(AND((DAYS360(C330,$C$3))&gt;1800,(DAYS360(C330,$C$3))&lt;=3600),"SI","NO"))</f>
        <v>NO</v>
      </c>
      <c r="T330" s="19">
        <f t="shared" si="62"/>
        <v>0</v>
      </c>
      <c r="U330" s="18" t="str">
        <f>+IF(OR($N330=Listas!$A$3,$N330=Listas!$A$4,$N330=Listas!$A$5,$N330=Listas!$A$6),"N/A",IF((DAYS360(C330,$C$3))&gt;3600,"SI","NO"))</f>
        <v>SI</v>
      </c>
      <c r="V330" s="20">
        <f t="shared" si="63"/>
        <v>0.21132439384930549</v>
      </c>
      <c r="W330" s="21">
        <f>+IF(OR($N330=Listas!$A$3,$N330=Listas!$A$4,$N330=Listas!$A$5,$N330=Listas!$A$6),"",P330+R330+T330+V330)</f>
        <v>0.21132439384930549</v>
      </c>
      <c r="X330" s="22"/>
      <c r="Y330" s="19">
        <f t="shared" si="64"/>
        <v>0</v>
      </c>
      <c r="Z330" s="21">
        <f>+IF(OR($N330=Listas!$A$3,$N330=Listas!$A$4,$N330=Listas!$A$5,$N330=Listas!$A$6),"",Y330)</f>
        <v>0</v>
      </c>
      <c r="AA330" s="22"/>
      <c r="AB330" s="23">
        <f>+IF(OR($N330=Listas!$A$3,$N330=Listas!$A$4,$N330=Listas!$A$5,$N330=Listas!$A$6),"",IF(AND(DAYS360(C330,$C$3)&lt;=90,AA330="NO"),0,IF(AND(DAYS360(C330,$C$3)&gt;90,AA330="NO"),$AB$7,0)))</f>
        <v>0</v>
      </c>
      <c r="AC330" s="17"/>
      <c r="AD330" s="22"/>
      <c r="AE330" s="23">
        <f>+IF(OR($N330=Listas!$A$3,$N330=Listas!$A$4,$N330=Listas!$A$5,$N330=Listas!$A$6),"",IF(AND(DAYS360(C330,$C$3)&lt;=90,AD330="SI"),0,IF(AND(DAYS360(C330,$C$3)&gt;90,AD330="SI"),$AE$7,0)))</f>
        <v>0</v>
      </c>
      <c r="AF330" s="17"/>
      <c r="AG330" s="24" t="str">
        <f t="shared" si="68"/>
        <v/>
      </c>
      <c r="AH330" s="22"/>
      <c r="AI330" s="23">
        <f>+IF(OR($N330=Listas!$A$3,$N330=Listas!$A$4,$N330=Listas!$A$5,$N330=Listas!$A$6),"",IF(AND(DAYS360(C330,$C$3)&lt;=90,AH330="SI"),0,IF(AND(DAYS360(C330,$C$3)&gt;90,AH330="SI"),$AI$7,0)))</f>
        <v>0</v>
      </c>
      <c r="AJ330" s="25">
        <f>+IF(OR($N330=Listas!$A$3,$N330=Listas!$A$4,$N330=Listas!$A$5,$N330=Listas!$A$6),"",AB330+AE330+AI330)</f>
        <v>0</v>
      </c>
      <c r="AK330" s="26" t="str">
        <f t="shared" si="69"/>
        <v/>
      </c>
      <c r="AL330" s="27" t="str">
        <f t="shared" si="70"/>
        <v/>
      </c>
      <c r="AM330" s="23">
        <f>+IF(OR($N330=Listas!$A$3,$N330=Listas!$A$4,$N330=Listas!$A$5,$N330=Listas!$A$6),"",IF(AND(DAYS360(C330,$C$3)&lt;=90,AL330="SI"),0,IF(AND(DAYS360(C330,$C$3)&gt;90,AL330="SI"),$AM$7,0)))</f>
        <v>0</v>
      </c>
      <c r="AN330" s="27" t="str">
        <f t="shared" si="71"/>
        <v/>
      </c>
      <c r="AO330" s="23">
        <f>+IF(OR($N330=Listas!$A$3,$N330=Listas!$A$4,$N330=Listas!$A$5,$N330=Listas!$A$6),"",IF(AND(DAYS360(C330,$C$3)&lt;=90,AN330="SI"),0,IF(AND(DAYS360(C330,$C$3)&gt;90,AN330="SI"),$AO$7,0)))</f>
        <v>0</v>
      </c>
      <c r="AP330" s="28">
        <f>+IF(OR($N330=Listas!$A$3,$N330=Listas!$A$4,$N330=Listas!$A$5,$N330=[1]Hoja2!$A$6),"",AM330+AO330)</f>
        <v>0</v>
      </c>
      <c r="AQ330" s="22"/>
      <c r="AR330" s="23">
        <f>+IF(OR($N330=Listas!$A$3,$N330=Listas!$A$4,$N330=Listas!$A$5,$N330=Listas!$A$6),"",IF(AND(DAYS360(C330,$C$3)&lt;=90,AQ330="SI"),0,IF(AND(DAYS360(C330,$C$3)&gt;90,AQ330="SI"),$AR$7,0)))</f>
        <v>0</v>
      </c>
      <c r="AS330" s="22"/>
      <c r="AT330" s="23">
        <f>+IF(OR($N330=Listas!$A$3,$N330=Listas!$A$4,$N330=Listas!$A$5,$N330=Listas!$A$6),"",IF(AND(DAYS360(C330,$C$3)&lt;=90,AS330="SI"),0,IF(AND(DAYS360(C330,$C$3)&gt;90,AS330="SI"),$AT$7,0)))</f>
        <v>0</v>
      </c>
      <c r="AU330" s="21">
        <f>+IF(OR($N330=Listas!$A$3,$N330=Listas!$A$4,$N330=Listas!$A$5,$N330=Listas!$A$6),"",AR330+AT330)</f>
        <v>0</v>
      </c>
      <c r="AV330" s="29">
        <f>+IF(OR($N330=Listas!$A$3,$N330=Listas!$A$4,$N330=Listas!$A$5,$N330=Listas!$A$6),"",W330+Z330+AJ330+AP330+AU330)</f>
        <v>0.21132439384930549</v>
      </c>
      <c r="AW330" s="30">
        <f>+IF(OR($N330=Listas!$A$3,$N330=Listas!$A$4,$N330=Listas!$A$5,$N330=Listas!$A$6),"",K330*(1-AV330))</f>
        <v>0</v>
      </c>
      <c r="AX330" s="30">
        <f>+IF(OR($N330=Listas!$A$3,$N330=Listas!$A$4,$N330=Listas!$A$5,$N330=Listas!$A$6),"",L330*(1-AV330))</f>
        <v>0</v>
      </c>
      <c r="AY330" s="31"/>
      <c r="AZ330" s="32"/>
      <c r="BA330" s="30">
        <f>+IF(OR($N330=Listas!$A$3,$N330=Listas!$A$4,$N330=Listas!$A$5,$N330=Listas!$A$6),"",IF(AV330=0,AW330,(-PV(AY330,AZ330,,AW330,0))))</f>
        <v>0</v>
      </c>
      <c r="BB330" s="30">
        <f>+IF(OR($N330=Listas!$A$3,$N330=Listas!$A$4,$N330=Listas!$A$5,$N330=Listas!$A$6),"",IF(AV330=0,AX330,(-PV(AY330,AZ330,,AX330,0))))</f>
        <v>0</v>
      </c>
      <c r="BC330" s="33">
        <f>++IF(OR($N330=Listas!$A$3,$N330=Listas!$A$4,$N330=Listas!$A$5,$N330=Listas!$A$6),"",K330-BA330)</f>
        <v>0</v>
      </c>
      <c r="BD330" s="33">
        <f>++IF(OR($N330=Listas!$A$3,$N330=Listas!$A$4,$N330=Listas!$A$5,$N330=Listas!$A$6),"",L330-BB330)</f>
        <v>0</v>
      </c>
    </row>
    <row r="331" spans="1:56" x14ac:dyDescent="0.25">
      <c r="A331" s="13"/>
      <c r="B331" s="14"/>
      <c r="C331" s="15"/>
      <c r="D331" s="16"/>
      <c r="E331" s="16"/>
      <c r="F331" s="17"/>
      <c r="G331" s="17"/>
      <c r="H331" s="65">
        <f t="shared" si="65"/>
        <v>0</v>
      </c>
      <c r="I331" s="17"/>
      <c r="J331" s="17"/>
      <c r="K331" s="42">
        <f t="shared" si="66"/>
        <v>0</v>
      </c>
      <c r="L331" s="42">
        <f t="shared" si="66"/>
        <v>0</v>
      </c>
      <c r="M331" s="42">
        <f t="shared" si="67"/>
        <v>0</v>
      </c>
      <c r="N331" s="13"/>
      <c r="O331" s="18" t="str">
        <f>+IF(OR($N331=Listas!$A$3,$N331=Listas!$A$4,$N331=Listas!$A$5,$N331=Listas!$A$6),"N/A",IF(AND((DAYS360(C331,$C$3))&gt;90,(DAYS360(C331,$C$3))&lt;360),"SI","NO"))</f>
        <v>NO</v>
      </c>
      <c r="P331" s="19">
        <f t="shared" si="60"/>
        <v>0</v>
      </c>
      <c r="Q331" s="18" t="str">
        <f>+IF(OR($N331=Listas!$A$3,$N331=Listas!$A$4,$N331=Listas!$A$5,$N331=Listas!$A$6),"N/A",IF(AND((DAYS360(C331,$C$3))&gt;=360,(DAYS360(C331,$C$3))&lt;=1800),"SI","NO"))</f>
        <v>NO</v>
      </c>
      <c r="R331" s="19">
        <f t="shared" si="61"/>
        <v>0</v>
      </c>
      <c r="S331" s="18" t="str">
        <f>+IF(OR($N331=Listas!$A$3,$N331=Listas!$A$4,$N331=Listas!$A$5,$N331=Listas!$A$6),"N/A",IF(AND((DAYS360(C331,$C$3))&gt;1800,(DAYS360(C331,$C$3))&lt;=3600),"SI","NO"))</f>
        <v>NO</v>
      </c>
      <c r="T331" s="19">
        <f t="shared" si="62"/>
        <v>0</v>
      </c>
      <c r="U331" s="18" t="str">
        <f>+IF(OR($N331=Listas!$A$3,$N331=Listas!$A$4,$N331=Listas!$A$5,$N331=Listas!$A$6),"N/A",IF((DAYS360(C331,$C$3))&gt;3600,"SI","NO"))</f>
        <v>SI</v>
      </c>
      <c r="V331" s="20">
        <f t="shared" si="63"/>
        <v>0.21132439384930549</v>
      </c>
      <c r="W331" s="21">
        <f>+IF(OR($N331=Listas!$A$3,$N331=Listas!$A$4,$N331=Listas!$A$5,$N331=Listas!$A$6),"",P331+R331+T331+V331)</f>
        <v>0.21132439384930549</v>
      </c>
      <c r="X331" s="22"/>
      <c r="Y331" s="19">
        <f t="shared" si="64"/>
        <v>0</v>
      </c>
      <c r="Z331" s="21">
        <f>+IF(OR($N331=Listas!$A$3,$N331=Listas!$A$4,$N331=Listas!$A$5,$N331=Listas!$A$6),"",Y331)</f>
        <v>0</v>
      </c>
      <c r="AA331" s="22"/>
      <c r="AB331" s="23">
        <f>+IF(OR($N331=Listas!$A$3,$N331=Listas!$A$4,$N331=Listas!$A$5,$N331=Listas!$A$6),"",IF(AND(DAYS360(C331,$C$3)&lt;=90,AA331="NO"),0,IF(AND(DAYS360(C331,$C$3)&gt;90,AA331="NO"),$AB$7,0)))</f>
        <v>0</v>
      </c>
      <c r="AC331" s="17"/>
      <c r="AD331" s="22"/>
      <c r="AE331" s="23">
        <f>+IF(OR($N331=Listas!$A$3,$N331=Listas!$A$4,$N331=Listas!$A$5,$N331=Listas!$A$6),"",IF(AND(DAYS360(C331,$C$3)&lt;=90,AD331="SI"),0,IF(AND(DAYS360(C331,$C$3)&gt;90,AD331="SI"),$AE$7,0)))</f>
        <v>0</v>
      </c>
      <c r="AF331" s="17"/>
      <c r="AG331" s="24" t="str">
        <f t="shared" si="68"/>
        <v/>
      </c>
      <c r="AH331" s="22"/>
      <c r="AI331" s="23">
        <f>+IF(OR($N331=Listas!$A$3,$N331=Listas!$A$4,$N331=Listas!$A$5,$N331=Listas!$A$6),"",IF(AND(DAYS360(C331,$C$3)&lt;=90,AH331="SI"),0,IF(AND(DAYS360(C331,$C$3)&gt;90,AH331="SI"),$AI$7,0)))</f>
        <v>0</v>
      </c>
      <c r="AJ331" s="25">
        <f>+IF(OR($N331=Listas!$A$3,$N331=Listas!$A$4,$N331=Listas!$A$5,$N331=Listas!$A$6),"",AB331+AE331+AI331)</f>
        <v>0</v>
      </c>
      <c r="AK331" s="26" t="str">
        <f t="shared" si="69"/>
        <v/>
      </c>
      <c r="AL331" s="27" t="str">
        <f t="shared" si="70"/>
        <v/>
      </c>
      <c r="AM331" s="23">
        <f>+IF(OR($N331=Listas!$A$3,$N331=Listas!$A$4,$N331=Listas!$A$5,$N331=Listas!$A$6),"",IF(AND(DAYS360(C331,$C$3)&lt;=90,AL331="SI"),0,IF(AND(DAYS360(C331,$C$3)&gt;90,AL331="SI"),$AM$7,0)))</f>
        <v>0</v>
      </c>
      <c r="AN331" s="27" t="str">
        <f t="shared" si="71"/>
        <v/>
      </c>
      <c r="AO331" s="23">
        <f>+IF(OR($N331=Listas!$A$3,$N331=Listas!$A$4,$N331=Listas!$A$5,$N331=Listas!$A$6),"",IF(AND(DAYS360(C331,$C$3)&lt;=90,AN331="SI"),0,IF(AND(DAYS360(C331,$C$3)&gt;90,AN331="SI"),$AO$7,0)))</f>
        <v>0</v>
      </c>
      <c r="AP331" s="28">
        <f>+IF(OR($N331=Listas!$A$3,$N331=Listas!$A$4,$N331=Listas!$A$5,$N331=[1]Hoja2!$A$6),"",AM331+AO331)</f>
        <v>0</v>
      </c>
      <c r="AQ331" s="22"/>
      <c r="AR331" s="23">
        <f>+IF(OR($N331=Listas!$A$3,$N331=Listas!$A$4,$N331=Listas!$A$5,$N331=Listas!$A$6),"",IF(AND(DAYS360(C331,$C$3)&lt;=90,AQ331="SI"),0,IF(AND(DAYS360(C331,$C$3)&gt;90,AQ331="SI"),$AR$7,0)))</f>
        <v>0</v>
      </c>
      <c r="AS331" s="22"/>
      <c r="AT331" s="23">
        <f>+IF(OR($N331=Listas!$A$3,$N331=Listas!$A$4,$N331=Listas!$A$5,$N331=Listas!$A$6),"",IF(AND(DAYS360(C331,$C$3)&lt;=90,AS331="SI"),0,IF(AND(DAYS360(C331,$C$3)&gt;90,AS331="SI"),$AT$7,0)))</f>
        <v>0</v>
      </c>
      <c r="AU331" s="21">
        <f>+IF(OR($N331=Listas!$A$3,$N331=Listas!$A$4,$N331=Listas!$A$5,$N331=Listas!$A$6),"",AR331+AT331)</f>
        <v>0</v>
      </c>
      <c r="AV331" s="29">
        <f>+IF(OR($N331=Listas!$A$3,$N331=Listas!$A$4,$N331=Listas!$A$5,$N331=Listas!$A$6),"",W331+Z331+AJ331+AP331+AU331)</f>
        <v>0.21132439384930549</v>
      </c>
      <c r="AW331" s="30">
        <f>+IF(OR($N331=Listas!$A$3,$N331=Listas!$A$4,$N331=Listas!$A$5,$N331=Listas!$A$6),"",K331*(1-AV331))</f>
        <v>0</v>
      </c>
      <c r="AX331" s="30">
        <f>+IF(OR($N331=Listas!$A$3,$N331=Listas!$A$4,$N331=Listas!$A$5,$N331=Listas!$A$6),"",L331*(1-AV331))</f>
        <v>0</v>
      </c>
      <c r="AY331" s="31"/>
      <c r="AZ331" s="32"/>
      <c r="BA331" s="30">
        <f>+IF(OR($N331=Listas!$A$3,$N331=Listas!$A$4,$N331=Listas!$A$5,$N331=Listas!$A$6),"",IF(AV331=0,AW331,(-PV(AY331,AZ331,,AW331,0))))</f>
        <v>0</v>
      </c>
      <c r="BB331" s="30">
        <f>+IF(OR($N331=Listas!$A$3,$N331=Listas!$A$4,$N331=Listas!$A$5,$N331=Listas!$A$6),"",IF(AV331=0,AX331,(-PV(AY331,AZ331,,AX331,0))))</f>
        <v>0</v>
      </c>
      <c r="BC331" s="33">
        <f>++IF(OR($N331=Listas!$A$3,$N331=Listas!$A$4,$N331=Listas!$A$5,$N331=Listas!$A$6),"",K331-BA331)</f>
        <v>0</v>
      </c>
      <c r="BD331" s="33">
        <f>++IF(OR($N331=Listas!$A$3,$N331=Listas!$A$4,$N331=Listas!$A$5,$N331=Listas!$A$6),"",L331-BB331)</f>
        <v>0</v>
      </c>
    </row>
    <row r="332" spans="1:56" x14ac:dyDescent="0.25">
      <c r="A332" s="13"/>
      <c r="B332" s="14"/>
      <c r="C332" s="15"/>
      <c r="D332" s="16"/>
      <c r="E332" s="16"/>
      <c r="F332" s="17"/>
      <c r="G332" s="17"/>
      <c r="H332" s="65">
        <f t="shared" si="65"/>
        <v>0</v>
      </c>
      <c r="I332" s="17"/>
      <c r="J332" s="17"/>
      <c r="K332" s="42">
        <f t="shared" si="66"/>
        <v>0</v>
      </c>
      <c r="L332" s="42">
        <f t="shared" si="66"/>
        <v>0</v>
      </c>
      <c r="M332" s="42">
        <f t="shared" si="67"/>
        <v>0</v>
      </c>
      <c r="N332" s="13"/>
      <c r="O332" s="18" t="str">
        <f>+IF(OR($N332=Listas!$A$3,$N332=Listas!$A$4,$N332=Listas!$A$5,$N332=Listas!$A$6),"N/A",IF(AND((DAYS360(C332,$C$3))&gt;90,(DAYS360(C332,$C$3))&lt;360),"SI","NO"))</f>
        <v>NO</v>
      </c>
      <c r="P332" s="19">
        <f t="shared" si="60"/>
        <v>0</v>
      </c>
      <c r="Q332" s="18" t="str">
        <f>+IF(OR($N332=Listas!$A$3,$N332=Listas!$A$4,$N332=Listas!$A$5,$N332=Listas!$A$6),"N/A",IF(AND((DAYS360(C332,$C$3))&gt;=360,(DAYS360(C332,$C$3))&lt;=1800),"SI","NO"))</f>
        <v>NO</v>
      </c>
      <c r="R332" s="19">
        <f t="shared" si="61"/>
        <v>0</v>
      </c>
      <c r="S332" s="18" t="str">
        <f>+IF(OR($N332=Listas!$A$3,$N332=Listas!$A$4,$N332=Listas!$A$5,$N332=Listas!$A$6),"N/A",IF(AND((DAYS360(C332,$C$3))&gt;1800,(DAYS360(C332,$C$3))&lt;=3600),"SI","NO"))</f>
        <v>NO</v>
      </c>
      <c r="T332" s="19">
        <f t="shared" si="62"/>
        <v>0</v>
      </c>
      <c r="U332" s="18" t="str">
        <f>+IF(OR($N332=Listas!$A$3,$N332=Listas!$A$4,$N332=Listas!$A$5,$N332=Listas!$A$6),"N/A",IF((DAYS360(C332,$C$3))&gt;3600,"SI","NO"))</f>
        <v>SI</v>
      </c>
      <c r="V332" s="20">
        <f t="shared" si="63"/>
        <v>0.21132439384930549</v>
      </c>
      <c r="W332" s="21">
        <f>+IF(OR($N332=Listas!$A$3,$N332=Listas!$A$4,$N332=Listas!$A$5,$N332=Listas!$A$6),"",P332+R332+T332+V332)</f>
        <v>0.21132439384930549</v>
      </c>
      <c r="X332" s="22"/>
      <c r="Y332" s="19">
        <f t="shared" si="64"/>
        <v>0</v>
      </c>
      <c r="Z332" s="21">
        <f>+IF(OR($N332=Listas!$A$3,$N332=Listas!$A$4,$N332=Listas!$A$5,$N332=Listas!$A$6),"",Y332)</f>
        <v>0</v>
      </c>
      <c r="AA332" s="22"/>
      <c r="AB332" s="23">
        <f>+IF(OR($N332=Listas!$A$3,$N332=Listas!$A$4,$N332=Listas!$A$5,$N332=Listas!$A$6),"",IF(AND(DAYS360(C332,$C$3)&lt;=90,AA332="NO"),0,IF(AND(DAYS360(C332,$C$3)&gt;90,AA332="NO"),$AB$7,0)))</f>
        <v>0</v>
      </c>
      <c r="AC332" s="17"/>
      <c r="AD332" s="22"/>
      <c r="AE332" s="23">
        <f>+IF(OR($N332=Listas!$A$3,$N332=Listas!$A$4,$N332=Listas!$A$5,$N332=Listas!$A$6),"",IF(AND(DAYS360(C332,$C$3)&lt;=90,AD332="SI"),0,IF(AND(DAYS360(C332,$C$3)&gt;90,AD332="SI"),$AE$7,0)))</f>
        <v>0</v>
      </c>
      <c r="AF332" s="17"/>
      <c r="AG332" s="24" t="str">
        <f t="shared" si="68"/>
        <v/>
      </c>
      <c r="AH332" s="22"/>
      <c r="AI332" s="23">
        <f>+IF(OR($N332=Listas!$A$3,$N332=Listas!$A$4,$N332=Listas!$A$5,$N332=Listas!$A$6),"",IF(AND(DAYS360(C332,$C$3)&lt;=90,AH332="SI"),0,IF(AND(DAYS360(C332,$C$3)&gt;90,AH332="SI"),$AI$7,0)))</f>
        <v>0</v>
      </c>
      <c r="AJ332" s="25">
        <f>+IF(OR($N332=Listas!$A$3,$N332=Listas!$A$4,$N332=Listas!$A$5,$N332=Listas!$A$6),"",AB332+AE332+AI332)</f>
        <v>0</v>
      </c>
      <c r="AK332" s="26" t="str">
        <f t="shared" si="69"/>
        <v/>
      </c>
      <c r="AL332" s="27" t="str">
        <f t="shared" si="70"/>
        <v/>
      </c>
      <c r="AM332" s="23">
        <f>+IF(OR($N332=Listas!$A$3,$N332=Listas!$A$4,$N332=Listas!$A$5,$N332=Listas!$A$6),"",IF(AND(DAYS360(C332,$C$3)&lt;=90,AL332="SI"),0,IF(AND(DAYS360(C332,$C$3)&gt;90,AL332="SI"),$AM$7,0)))</f>
        <v>0</v>
      </c>
      <c r="AN332" s="27" t="str">
        <f t="shared" si="71"/>
        <v/>
      </c>
      <c r="AO332" s="23">
        <f>+IF(OR($N332=Listas!$A$3,$N332=Listas!$A$4,$N332=Listas!$A$5,$N332=Listas!$A$6),"",IF(AND(DAYS360(C332,$C$3)&lt;=90,AN332="SI"),0,IF(AND(DAYS360(C332,$C$3)&gt;90,AN332="SI"),$AO$7,0)))</f>
        <v>0</v>
      </c>
      <c r="AP332" s="28">
        <f>+IF(OR($N332=Listas!$A$3,$N332=Listas!$A$4,$N332=Listas!$A$5,$N332=[1]Hoja2!$A$6),"",AM332+AO332)</f>
        <v>0</v>
      </c>
      <c r="AQ332" s="22"/>
      <c r="AR332" s="23">
        <f>+IF(OR($N332=Listas!$A$3,$N332=Listas!$A$4,$N332=Listas!$A$5,$N332=Listas!$A$6),"",IF(AND(DAYS360(C332,$C$3)&lt;=90,AQ332="SI"),0,IF(AND(DAYS360(C332,$C$3)&gt;90,AQ332="SI"),$AR$7,0)))</f>
        <v>0</v>
      </c>
      <c r="AS332" s="22"/>
      <c r="AT332" s="23">
        <f>+IF(OR($N332=Listas!$A$3,$N332=Listas!$A$4,$N332=Listas!$A$5,$N332=Listas!$A$6),"",IF(AND(DAYS360(C332,$C$3)&lt;=90,AS332="SI"),0,IF(AND(DAYS360(C332,$C$3)&gt;90,AS332="SI"),$AT$7,0)))</f>
        <v>0</v>
      </c>
      <c r="AU332" s="21">
        <f>+IF(OR($N332=Listas!$A$3,$N332=Listas!$A$4,$N332=Listas!$A$5,$N332=Listas!$A$6),"",AR332+AT332)</f>
        <v>0</v>
      </c>
      <c r="AV332" s="29">
        <f>+IF(OR($N332=Listas!$A$3,$N332=Listas!$A$4,$N332=Listas!$A$5,$N332=Listas!$A$6),"",W332+Z332+AJ332+AP332+AU332)</f>
        <v>0.21132439384930549</v>
      </c>
      <c r="AW332" s="30">
        <f>+IF(OR($N332=Listas!$A$3,$N332=Listas!$A$4,$N332=Listas!$A$5,$N332=Listas!$A$6),"",K332*(1-AV332))</f>
        <v>0</v>
      </c>
      <c r="AX332" s="30">
        <f>+IF(OR($N332=Listas!$A$3,$N332=Listas!$A$4,$N332=Listas!$A$5,$N332=Listas!$A$6),"",L332*(1-AV332))</f>
        <v>0</v>
      </c>
      <c r="AY332" s="31"/>
      <c r="AZ332" s="32"/>
      <c r="BA332" s="30">
        <f>+IF(OR($N332=Listas!$A$3,$N332=Listas!$A$4,$N332=Listas!$A$5,$N332=Listas!$A$6),"",IF(AV332=0,AW332,(-PV(AY332,AZ332,,AW332,0))))</f>
        <v>0</v>
      </c>
      <c r="BB332" s="30">
        <f>+IF(OR($N332=Listas!$A$3,$N332=Listas!$A$4,$N332=Listas!$A$5,$N332=Listas!$A$6),"",IF(AV332=0,AX332,(-PV(AY332,AZ332,,AX332,0))))</f>
        <v>0</v>
      </c>
      <c r="BC332" s="33">
        <f>++IF(OR($N332=Listas!$A$3,$N332=Listas!$A$4,$N332=Listas!$A$5,$N332=Listas!$A$6),"",K332-BA332)</f>
        <v>0</v>
      </c>
      <c r="BD332" s="33">
        <f>++IF(OR($N332=Listas!$A$3,$N332=Listas!$A$4,$N332=Listas!$A$5,$N332=Listas!$A$6),"",L332-BB332)</f>
        <v>0</v>
      </c>
    </row>
    <row r="333" spans="1:56" x14ac:dyDescent="0.25">
      <c r="A333" s="13"/>
      <c r="B333" s="14"/>
      <c r="C333" s="15"/>
      <c r="D333" s="16"/>
      <c r="E333" s="16"/>
      <c r="F333" s="17"/>
      <c r="G333" s="17"/>
      <c r="H333" s="65">
        <f t="shared" si="65"/>
        <v>0</v>
      </c>
      <c r="I333" s="17"/>
      <c r="J333" s="17"/>
      <c r="K333" s="42">
        <f t="shared" si="66"/>
        <v>0</v>
      </c>
      <c r="L333" s="42">
        <f t="shared" si="66"/>
        <v>0</v>
      </c>
      <c r="M333" s="42">
        <f t="shared" si="67"/>
        <v>0</v>
      </c>
      <c r="N333" s="13"/>
      <c r="O333" s="18" t="str">
        <f>+IF(OR($N333=Listas!$A$3,$N333=Listas!$A$4,$N333=Listas!$A$5,$N333=Listas!$A$6),"N/A",IF(AND((DAYS360(C333,$C$3))&gt;90,(DAYS360(C333,$C$3))&lt;360),"SI","NO"))</f>
        <v>NO</v>
      </c>
      <c r="P333" s="19">
        <f t="shared" si="60"/>
        <v>0</v>
      </c>
      <c r="Q333" s="18" t="str">
        <f>+IF(OR($N333=Listas!$A$3,$N333=Listas!$A$4,$N333=Listas!$A$5,$N333=Listas!$A$6),"N/A",IF(AND((DAYS360(C333,$C$3))&gt;=360,(DAYS360(C333,$C$3))&lt;=1800),"SI","NO"))</f>
        <v>NO</v>
      </c>
      <c r="R333" s="19">
        <f t="shared" si="61"/>
        <v>0</v>
      </c>
      <c r="S333" s="18" t="str">
        <f>+IF(OR($N333=Listas!$A$3,$N333=Listas!$A$4,$N333=Listas!$A$5,$N333=Listas!$A$6),"N/A",IF(AND((DAYS360(C333,$C$3))&gt;1800,(DAYS360(C333,$C$3))&lt;=3600),"SI","NO"))</f>
        <v>NO</v>
      </c>
      <c r="T333" s="19">
        <f t="shared" si="62"/>
        <v>0</v>
      </c>
      <c r="U333" s="18" t="str">
        <f>+IF(OR($N333=Listas!$A$3,$N333=Listas!$A$4,$N333=Listas!$A$5,$N333=Listas!$A$6),"N/A",IF((DAYS360(C333,$C$3))&gt;3600,"SI","NO"))</f>
        <v>SI</v>
      </c>
      <c r="V333" s="20">
        <f t="shared" si="63"/>
        <v>0.21132439384930549</v>
      </c>
      <c r="W333" s="21">
        <f>+IF(OR($N333=Listas!$A$3,$N333=Listas!$A$4,$N333=Listas!$A$5,$N333=Listas!$A$6),"",P333+R333+T333+V333)</f>
        <v>0.21132439384930549</v>
      </c>
      <c r="X333" s="22"/>
      <c r="Y333" s="19">
        <f t="shared" si="64"/>
        <v>0</v>
      </c>
      <c r="Z333" s="21">
        <f>+IF(OR($N333=Listas!$A$3,$N333=Listas!$A$4,$N333=Listas!$A$5,$N333=Listas!$A$6),"",Y333)</f>
        <v>0</v>
      </c>
      <c r="AA333" s="22"/>
      <c r="AB333" s="23">
        <f>+IF(OR($N333=Listas!$A$3,$N333=Listas!$A$4,$N333=Listas!$A$5,$N333=Listas!$A$6),"",IF(AND(DAYS360(C333,$C$3)&lt;=90,AA333="NO"),0,IF(AND(DAYS360(C333,$C$3)&gt;90,AA333="NO"),$AB$7,0)))</f>
        <v>0</v>
      </c>
      <c r="AC333" s="17"/>
      <c r="AD333" s="22"/>
      <c r="AE333" s="23">
        <f>+IF(OR($N333=Listas!$A$3,$N333=Listas!$A$4,$N333=Listas!$A$5,$N333=Listas!$A$6),"",IF(AND(DAYS360(C333,$C$3)&lt;=90,AD333="SI"),0,IF(AND(DAYS360(C333,$C$3)&gt;90,AD333="SI"),$AE$7,0)))</f>
        <v>0</v>
      </c>
      <c r="AF333" s="17"/>
      <c r="AG333" s="24" t="str">
        <f t="shared" si="68"/>
        <v/>
      </c>
      <c r="AH333" s="22"/>
      <c r="AI333" s="23">
        <f>+IF(OR($N333=Listas!$A$3,$N333=Listas!$A$4,$N333=Listas!$A$5,$N333=Listas!$A$6),"",IF(AND(DAYS360(C333,$C$3)&lt;=90,AH333="SI"),0,IF(AND(DAYS360(C333,$C$3)&gt;90,AH333="SI"),$AI$7,0)))</f>
        <v>0</v>
      </c>
      <c r="AJ333" s="25">
        <f>+IF(OR($N333=Listas!$A$3,$N333=Listas!$A$4,$N333=Listas!$A$5,$N333=Listas!$A$6),"",AB333+AE333+AI333)</f>
        <v>0</v>
      </c>
      <c r="AK333" s="26" t="str">
        <f t="shared" si="69"/>
        <v/>
      </c>
      <c r="AL333" s="27" t="str">
        <f t="shared" si="70"/>
        <v/>
      </c>
      <c r="AM333" s="23">
        <f>+IF(OR($N333=Listas!$A$3,$N333=Listas!$A$4,$N333=Listas!$A$5,$N333=Listas!$A$6),"",IF(AND(DAYS360(C333,$C$3)&lt;=90,AL333="SI"),0,IF(AND(DAYS360(C333,$C$3)&gt;90,AL333="SI"),$AM$7,0)))</f>
        <v>0</v>
      </c>
      <c r="AN333" s="27" t="str">
        <f t="shared" si="71"/>
        <v/>
      </c>
      <c r="AO333" s="23">
        <f>+IF(OR($N333=Listas!$A$3,$N333=Listas!$A$4,$N333=Listas!$A$5,$N333=Listas!$A$6),"",IF(AND(DAYS360(C333,$C$3)&lt;=90,AN333="SI"),0,IF(AND(DAYS360(C333,$C$3)&gt;90,AN333="SI"),$AO$7,0)))</f>
        <v>0</v>
      </c>
      <c r="AP333" s="28">
        <f>+IF(OR($N333=Listas!$A$3,$N333=Listas!$A$4,$N333=Listas!$A$5,$N333=[1]Hoja2!$A$6),"",AM333+AO333)</f>
        <v>0</v>
      </c>
      <c r="AQ333" s="22"/>
      <c r="AR333" s="23">
        <f>+IF(OR($N333=Listas!$A$3,$N333=Listas!$A$4,$N333=Listas!$A$5,$N333=Listas!$A$6),"",IF(AND(DAYS360(C333,$C$3)&lt;=90,AQ333="SI"),0,IF(AND(DAYS360(C333,$C$3)&gt;90,AQ333="SI"),$AR$7,0)))</f>
        <v>0</v>
      </c>
      <c r="AS333" s="22"/>
      <c r="AT333" s="23">
        <f>+IF(OR($N333=Listas!$A$3,$N333=Listas!$A$4,$N333=Listas!$A$5,$N333=Listas!$A$6),"",IF(AND(DAYS360(C333,$C$3)&lt;=90,AS333="SI"),0,IF(AND(DAYS360(C333,$C$3)&gt;90,AS333="SI"),$AT$7,0)))</f>
        <v>0</v>
      </c>
      <c r="AU333" s="21">
        <f>+IF(OR($N333=Listas!$A$3,$N333=Listas!$A$4,$N333=Listas!$A$5,$N333=Listas!$A$6),"",AR333+AT333)</f>
        <v>0</v>
      </c>
      <c r="AV333" s="29">
        <f>+IF(OR($N333=Listas!$A$3,$N333=Listas!$A$4,$N333=Listas!$A$5,$N333=Listas!$A$6),"",W333+Z333+AJ333+AP333+AU333)</f>
        <v>0.21132439384930549</v>
      </c>
      <c r="AW333" s="30">
        <f>+IF(OR($N333=Listas!$A$3,$N333=Listas!$A$4,$N333=Listas!$A$5,$N333=Listas!$A$6),"",K333*(1-AV333))</f>
        <v>0</v>
      </c>
      <c r="AX333" s="30">
        <f>+IF(OR($N333=Listas!$A$3,$N333=Listas!$A$4,$N333=Listas!$A$5,$N333=Listas!$A$6),"",L333*(1-AV333))</f>
        <v>0</v>
      </c>
      <c r="AY333" s="31"/>
      <c r="AZ333" s="32"/>
      <c r="BA333" s="30">
        <f>+IF(OR($N333=Listas!$A$3,$N333=Listas!$A$4,$N333=Listas!$A$5,$N333=Listas!$A$6),"",IF(AV333=0,AW333,(-PV(AY333,AZ333,,AW333,0))))</f>
        <v>0</v>
      </c>
      <c r="BB333" s="30">
        <f>+IF(OR($N333=Listas!$A$3,$N333=Listas!$A$4,$N333=Listas!$A$5,$N333=Listas!$A$6),"",IF(AV333=0,AX333,(-PV(AY333,AZ333,,AX333,0))))</f>
        <v>0</v>
      </c>
      <c r="BC333" s="33">
        <f>++IF(OR($N333=Listas!$A$3,$N333=Listas!$A$4,$N333=Listas!$A$5,$N333=Listas!$A$6),"",K333-BA333)</f>
        <v>0</v>
      </c>
      <c r="BD333" s="33">
        <f>++IF(OR($N333=Listas!$A$3,$N333=Listas!$A$4,$N333=Listas!$A$5,$N333=Listas!$A$6),"",L333-BB333)</f>
        <v>0</v>
      </c>
    </row>
    <row r="334" spans="1:56" x14ac:dyDescent="0.25">
      <c r="A334" s="13"/>
      <c r="B334" s="14"/>
      <c r="C334" s="15"/>
      <c r="D334" s="16"/>
      <c r="E334" s="16"/>
      <c r="F334" s="17"/>
      <c r="G334" s="17"/>
      <c r="H334" s="65">
        <f t="shared" si="65"/>
        <v>0</v>
      </c>
      <c r="I334" s="17"/>
      <c r="J334" s="17"/>
      <c r="K334" s="42">
        <f t="shared" si="66"/>
        <v>0</v>
      </c>
      <c r="L334" s="42">
        <f t="shared" si="66"/>
        <v>0</v>
      </c>
      <c r="M334" s="42">
        <f t="shared" si="67"/>
        <v>0</v>
      </c>
      <c r="N334" s="13"/>
      <c r="O334" s="18" t="str">
        <f>+IF(OR($N334=Listas!$A$3,$N334=Listas!$A$4,$N334=Listas!$A$5,$N334=Listas!$A$6),"N/A",IF(AND((DAYS360(C334,$C$3))&gt;90,(DAYS360(C334,$C$3))&lt;360),"SI","NO"))</f>
        <v>NO</v>
      </c>
      <c r="P334" s="19">
        <f t="shared" si="60"/>
        <v>0</v>
      </c>
      <c r="Q334" s="18" t="str">
        <f>+IF(OR($N334=Listas!$A$3,$N334=Listas!$A$4,$N334=Listas!$A$5,$N334=Listas!$A$6),"N/A",IF(AND((DAYS360(C334,$C$3))&gt;=360,(DAYS360(C334,$C$3))&lt;=1800),"SI","NO"))</f>
        <v>NO</v>
      </c>
      <c r="R334" s="19">
        <f t="shared" si="61"/>
        <v>0</v>
      </c>
      <c r="S334" s="18" t="str">
        <f>+IF(OR($N334=Listas!$A$3,$N334=Listas!$A$4,$N334=Listas!$A$5,$N334=Listas!$A$6),"N/A",IF(AND((DAYS360(C334,$C$3))&gt;1800,(DAYS360(C334,$C$3))&lt;=3600),"SI","NO"))</f>
        <v>NO</v>
      </c>
      <c r="T334" s="19">
        <f t="shared" si="62"/>
        <v>0</v>
      </c>
      <c r="U334" s="18" t="str">
        <f>+IF(OR($N334=Listas!$A$3,$N334=Listas!$A$4,$N334=Listas!$A$5,$N334=Listas!$A$6),"N/A",IF((DAYS360(C334,$C$3))&gt;3600,"SI","NO"))</f>
        <v>SI</v>
      </c>
      <c r="V334" s="20">
        <f t="shared" si="63"/>
        <v>0.21132439384930549</v>
      </c>
      <c r="W334" s="21">
        <f>+IF(OR($N334=Listas!$A$3,$N334=Listas!$A$4,$N334=Listas!$A$5,$N334=Listas!$A$6),"",P334+R334+T334+V334)</f>
        <v>0.21132439384930549</v>
      </c>
      <c r="X334" s="22"/>
      <c r="Y334" s="19">
        <f t="shared" si="64"/>
        <v>0</v>
      </c>
      <c r="Z334" s="21">
        <f>+IF(OR($N334=Listas!$A$3,$N334=Listas!$A$4,$N334=Listas!$A$5,$N334=Listas!$A$6),"",Y334)</f>
        <v>0</v>
      </c>
      <c r="AA334" s="22"/>
      <c r="AB334" s="23">
        <f>+IF(OR($N334=Listas!$A$3,$N334=Listas!$A$4,$N334=Listas!$A$5,$N334=Listas!$A$6),"",IF(AND(DAYS360(C334,$C$3)&lt;=90,AA334="NO"),0,IF(AND(DAYS360(C334,$C$3)&gt;90,AA334="NO"),$AB$7,0)))</f>
        <v>0</v>
      </c>
      <c r="AC334" s="17"/>
      <c r="AD334" s="22"/>
      <c r="AE334" s="23">
        <f>+IF(OR($N334=Listas!$A$3,$N334=Listas!$A$4,$N334=Listas!$A$5,$N334=Listas!$A$6),"",IF(AND(DAYS360(C334,$C$3)&lt;=90,AD334="SI"),0,IF(AND(DAYS360(C334,$C$3)&gt;90,AD334="SI"),$AE$7,0)))</f>
        <v>0</v>
      </c>
      <c r="AF334" s="17"/>
      <c r="AG334" s="24" t="str">
        <f t="shared" si="68"/>
        <v/>
      </c>
      <c r="AH334" s="22"/>
      <c r="AI334" s="23">
        <f>+IF(OR($N334=Listas!$A$3,$N334=Listas!$A$4,$N334=Listas!$A$5,$N334=Listas!$A$6),"",IF(AND(DAYS360(C334,$C$3)&lt;=90,AH334="SI"),0,IF(AND(DAYS360(C334,$C$3)&gt;90,AH334="SI"),$AI$7,0)))</f>
        <v>0</v>
      </c>
      <c r="AJ334" s="25">
        <f>+IF(OR($N334=Listas!$A$3,$N334=Listas!$A$4,$N334=Listas!$A$5,$N334=Listas!$A$6),"",AB334+AE334+AI334)</f>
        <v>0</v>
      </c>
      <c r="AK334" s="26" t="str">
        <f t="shared" si="69"/>
        <v/>
      </c>
      <c r="AL334" s="27" t="str">
        <f t="shared" si="70"/>
        <v/>
      </c>
      <c r="AM334" s="23">
        <f>+IF(OR($N334=Listas!$A$3,$N334=Listas!$A$4,$N334=Listas!$A$5,$N334=Listas!$A$6),"",IF(AND(DAYS360(C334,$C$3)&lt;=90,AL334="SI"),0,IF(AND(DAYS360(C334,$C$3)&gt;90,AL334="SI"),$AM$7,0)))</f>
        <v>0</v>
      </c>
      <c r="AN334" s="27" t="str">
        <f t="shared" si="71"/>
        <v/>
      </c>
      <c r="AO334" s="23">
        <f>+IF(OR($N334=Listas!$A$3,$N334=Listas!$A$4,$N334=Listas!$A$5,$N334=Listas!$A$6),"",IF(AND(DAYS360(C334,$C$3)&lt;=90,AN334="SI"),0,IF(AND(DAYS360(C334,$C$3)&gt;90,AN334="SI"),$AO$7,0)))</f>
        <v>0</v>
      </c>
      <c r="AP334" s="28">
        <f>+IF(OR($N334=Listas!$A$3,$N334=Listas!$A$4,$N334=Listas!$A$5,$N334=[1]Hoja2!$A$6),"",AM334+AO334)</f>
        <v>0</v>
      </c>
      <c r="AQ334" s="22"/>
      <c r="AR334" s="23">
        <f>+IF(OR($N334=Listas!$A$3,$N334=Listas!$A$4,$N334=Listas!$A$5,$N334=Listas!$A$6),"",IF(AND(DAYS360(C334,$C$3)&lt;=90,AQ334="SI"),0,IF(AND(DAYS360(C334,$C$3)&gt;90,AQ334="SI"),$AR$7,0)))</f>
        <v>0</v>
      </c>
      <c r="AS334" s="22"/>
      <c r="AT334" s="23">
        <f>+IF(OR($N334=Listas!$A$3,$N334=Listas!$A$4,$N334=Listas!$A$5,$N334=Listas!$A$6),"",IF(AND(DAYS360(C334,$C$3)&lt;=90,AS334="SI"),0,IF(AND(DAYS360(C334,$C$3)&gt;90,AS334="SI"),$AT$7,0)))</f>
        <v>0</v>
      </c>
      <c r="AU334" s="21">
        <f>+IF(OR($N334=Listas!$A$3,$N334=Listas!$A$4,$N334=Listas!$A$5,$N334=Listas!$A$6),"",AR334+AT334)</f>
        <v>0</v>
      </c>
      <c r="AV334" s="29">
        <f>+IF(OR($N334=Listas!$A$3,$N334=Listas!$A$4,$N334=Listas!$A$5,$N334=Listas!$A$6),"",W334+Z334+AJ334+AP334+AU334)</f>
        <v>0.21132439384930549</v>
      </c>
      <c r="AW334" s="30">
        <f>+IF(OR($N334=Listas!$A$3,$N334=Listas!$A$4,$N334=Listas!$A$5,$N334=Listas!$A$6),"",K334*(1-AV334))</f>
        <v>0</v>
      </c>
      <c r="AX334" s="30">
        <f>+IF(OR($N334=Listas!$A$3,$N334=Listas!$A$4,$N334=Listas!$A$5,$N334=Listas!$A$6),"",L334*(1-AV334))</f>
        <v>0</v>
      </c>
      <c r="AY334" s="31"/>
      <c r="AZ334" s="32"/>
      <c r="BA334" s="30">
        <f>+IF(OR($N334=Listas!$A$3,$N334=Listas!$A$4,$N334=Listas!$A$5,$N334=Listas!$A$6),"",IF(AV334=0,AW334,(-PV(AY334,AZ334,,AW334,0))))</f>
        <v>0</v>
      </c>
      <c r="BB334" s="30">
        <f>+IF(OR($N334=Listas!$A$3,$N334=Listas!$A$4,$N334=Listas!$A$5,$N334=Listas!$A$6),"",IF(AV334=0,AX334,(-PV(AY334,AZ334,,AX334,0))))</f>
        <v>0</v>
      </c>
      <c r="BC334" s="33">
        <f>++IF(OR($N334=Listas!$A$3,$N334=Listas!$A$4,$N334=Listas!$A$5,$N334=Listas!$A$6),"",K334-BA334)</f>
        <v>0</v>
      </c>
      <c r="BD334" s="33">
        <f>++IF(OR($N334=Listas!$A$3,$N334=Listas!$A$4,$N334=Listas!$A$5,$N334=Listas!$A$6),"",L334-BB334)</f>
        <v>0</v>
      </c>
    </row>
    <row r="335" spans="1:56" x14ac:dyDescent="0.25">
      <c r="A335" s="13"/>
      <c r="B335" s="14"/>
      <c r="C335" s="15"/>
      <c r="D335" s="16"/>
      <c r="E335" s="16"/>
      <c r="F335" s="17"/>
      <c r="G335" s="17"/>
      <c r="H335" s="65">
        <f t="shared" si="65"/>
        <v>0</v>
      </c>
      <c r="I335" s="17"/>
      <c r="J335" s="17"/>
      <c r="K335" s="42">
        <f t="shared" si="66"/>
        <v>0</v>
      </c>
      <c r="L335" s="42">
        <f t="shared" si="66"/>
        <v>0</v>
      </c>
      <c r="M335" s="42">
        <f t="shared" si="67"/>
        <v>0</v>
      </c>
      <c r="N335" s="13"/>
      <c r="O335" s="18" t="str">
        <f>+IF(OR($N335=Listas!$A$3,$N335=Listas!$A$4,$N335=Listas!$A$5,$N335=Listas!$A$6),"N/A",IF(AND((DAYS360(C335,$C$3))&gt;90,(DAYS360(C335,$C$3))&lt;360),"SI","NO"))</f>
        <v>NO</v>
      </c>
      <c r="P335" s="19">
        <f t="shared" si="60"/>
        <v>0</v>
      </c>
      <c r="Q335" s="18" t="str">
        <f>+IF(OR($N335=Listas!$A$3,$N335=Listas!$A$4,$N335=Listas!$A$5,$N335=Listas!$A$6),"N/A",IF(AND((DAYS360(C335,$C$3))&gt;=360,(DAYS360(C335,$C$3))&lt;=1800),"SI","NO"))</f>
        <v>NO</v>
      </c>
      <c r="R335" s="19">
        <f t="shared" si="61"/>
        <v>0</v>
      </c>
      <c r="S335" s="18" t="str">
        <f>+IF(OR($N335=Listas!$A$3,$N335=Listas!$A$4,$N335=Listas!$A$5,$N335=Listas!$A$6),"N/A",IF(AND((DAYS360(C335,$C$3))&gt;1800,(DAYS360(C335,$C$3))&lt;=3600),"SI","NO"))</f>
        <v>NO</v>
      </c>
      <c r="T335" s="19">
        <f t="shared" si="62"/>
        <v>0</v>
      </c>
      <c r="U335" s="18" t="str">
        <f>+IF(OR($N335=Listas!$A$3,$N335=Listas!$A$4,$N335=Listas!$A$5,$N335=Listas!$A$6),"N/A",IF((DAYS360(C335,$C$3))&gt;3600,"SI","NO"))</f>
        <v>SI</v>
      </c>
      <c r="V335" s="20">
        <f t="shared" si="63"/>
        <v>0.21132439384930549</v>
      </c>
      <c r="W335" s="21">
        <f>+IF(OR($N335=Listas!$A$3,$N335=Listas!$A$4,$N335=Listas!$A$5,$N335=Listas!$A$6),"",P335+R335+T335+V335)</f>
        <v>0.21132439384930549</v>
      </c>
      <c r="X335" s="22"/>
      <c r="Y335" s="19">
        <f t="shared" si="64"/>
        <v>0</v>
      </c>
      <c r="Z335" s="21">
        <f>+IF(OR($N335=Listas!$A$3,$N335=Listas!$A$4,$N335=Listas!$A$5,$N335=Listas!$A$6),"",Y335)</f>
        <v>0</v>
      </c>
      <c r="AA335" s="22"/>
      <c r="AB335" s="23">
        <f>+IF(OR($N335=Listas!$A$3,$N335=Listas!$A$4,$N335=Listas!$A$5,$N335=Listas!$A$6),"",IF(AND(DAYS360(C335,$C$3)&lt;=90,AA335="NO"),0,IF(AND(DAYS360(C335,$C$3)&gt;90,AA335="NO"),$AB$7,0)))</f>
        <v>0</v>
      </c>
      <c r="AC335" s="17"/>
      <c r="AD335" s="22"/>
      <c r="AE335" s="23">
        <f>+IF(OR($N335=Listas!$A$3,$N335=Listas!$A$4,$N335=Listas!$A$5,$N335=Listas!$A$6),"",IF(AND(DAYS360(C335,$C$3)&lt;=90,AD335="SI"),0,IF(AND(DAYS360(C335,$C$3)&gt;90,AD335="SI"),$AE$7,0)))</f>
        <v>0</v>
      </c>
      <c r="AF335" s="17"/>
      <c r="AG335" s="24" t="str">
        <f t="shared" si="68"/>
        <v/>
      </c>
      <c r="AH335" s="22"/>
      <c r="AI335" s="23">
        <f>+IF(OR($N335=Listas!$A$3,$N335=Listas!$A$4,$N335=Listas!$A$5,$N335=Listas!$A$6),"",IF(AND(DAYS360(C335,$C$3)&lt;=90,AH335="SI"),0,IF(AND(DAYS360(C335,$C$3)&gt;90,AH335="SI"),$AI$7,0)))</f>
        <v>0</v>
      </c>
      <c r="AJ335" s="25">
        <f>+IF(OR($N335=Listas!$A$3,$N335=Listas!$A$4,$N335=Listas!$A$5,$N335=Listas!$A$6),"",AB335+AE335+AI335)</f>
        <v>0</v>
      </c>
      <c r="AK335" s="26" t="str">
        <f t="shared" si="69"/>
        <v/>
      </c>
      <c r="AL335" s="27" t="str">
        <f t="shared" si="70"/>
        <v/>
      </c>
      <c r="AM335" s="23">
        <f>+IF(OR($N335=Listas!$A$3,$N335=Listas!$A$4,$N335=Listas!$A$5,$N335=Listas!$A$6),"",IF(AND(DAYS360(C335,$C$3)&lt;=90,AL335="SI"),0,IF(AND(DAYS360(C335,$C$3)&gt;90,AL335="SI"),$AM$7,0)))</f>
        <v>0</v>
      </c>
      <c r="AN335" s="27" t="str">
        <f t="shared" si="71"/>
        <v/>
      </c>
      <c r="AO335" s="23">
        <f>+IF(OR($N335=Listas!$A$3,$N335=Listas!$A$4,$N335=Listas!$A$5,$N335=Listas!$A$6),"",IF(AND(DAYS360(C335,$C$3)&lt;=90,AN335="SI"),0,IF(AND(DAYS360(C335,$C$3)&gt;90,AN335="SI"),$AO$7,0)))</f>
        <v>0</v>
      </c>
      <c r="AP335" s="28">
        <f>+IF(OR($N335=Listas!$A$3,$N335=Listas!$A$4,$N335=Listas!$A$5,$N335=[1]Hoja2!$A$6),"",AM335+AO335)</f>
        <v>0</v>
      </c>
      <c r="AQ335" s="22"/>
      <c r="AR335" s="23">
        <f>+IF(OR($N335=Listas!$A$3,$N335=Listas!$A$4,$N335=Listas!$A$5,$N335=Listas!$A$6),"",IF(AND(DAYS360(C335,$C$3)&lt;=90,AQ335="SI"),0,IF(AND(DAYS360(C335,$C$3)&gt;90,AQ335="SI"),$AR$7,0)))</f>
        <v>0</v>
      </c>
      <c r="AS335" s="22"/>
      <c r="AT335" s="23">
        <f>+IF(OR($N335=Listas!$A$3,$N335=Listas!$A$4,$N335=Listas!$A$5,$N335=Listas!$A$6),"",IF(AND(DAYS360(C335,$C$3)&lt;=90,AS335="SI"),0,IF(AND(DAYS360(C335,$C$3)&gt;90,AS335="SI"),$AT$7,0)))</f>
        <v>0</v>
      </c>
      <c r="AU335" s="21">
        <f>+IF(OR($N335=Listas!$A$3,$N335=Listas!$A$4,$N335=Listas!$A$5,$N335=Listas!$A$6),"",AR335+AT335)</f>
        <v>0</v>
      </c>
      <c r="AV335" s="29">
        <f>+IF(OR($N335=Listas!$A$3,$N335=Listas!$A$4,$N335=Listas!$A$5,$N335=Listas!$A$6),"",W335+Z335+AJ335+AP335+AU335)</f>
        <v>0.21132439384930549</v>
      </c>
      <c r="AW335" s="30">
        <f>+IF(OR($N335=Listas!$A$3,$N335=Listas!$A$4,$N335=Listas!$A$5,$N335=Listas!$A$6),"",K335*(1-AV335))</f>
        <v>0</v>
      </c>
      <c r="AX335" s="30">
        <f>+IF(OR($N335=Listas!$A$3,$N335=Listas!$A$4,$N335=Listas!$A$5,$N335=Listas!$A$6),"",L335*(1-AV335))</f>
        <v>0</v>
      </c>
      <c r="AY335" s="31"/>
      <c r="AZ335" s="32"/>
      <c r="BA335" s="30">
        <f>+IF(OR($N335=Listas!$A$3,$N335=Listas!$A$4,$N335=Listas!$A$5,$N335=Listas!$A$6),"",IF(AV335=0,AW335,(-PV(AY335,AZ335,,AW335,0))))</f>
        <v>0</v>
      </c>
      <c r="BB335" s="30">
        <f>+IF(OR($N335=Listas!$A$3,$N335=Listas!$A$4,$N335=Listas!$A$5,$N335=Listas!$A$6),"",IF(AV335=0,AX335,(-PV(AY335,AZ335,,AX335,0))))</f>
        <v>0</v>
      </c>
      <c r="BC335" s="33">
        <f>++IF(OR($N335=Listas!$A$3,$N335=Listas!$A$4,$N335=Listas!$A$5,$N335=Listas!$A$6),"",K335-BA335)</f>
        <v>0</v>
      </c>
      <c r="BD335" s="33">
        <f>++IF(OR($N335=Listas!$A$3,$N335=Listas!$A$4,$N335=Listas!$A$5,$N335=Listas!$A$6),"",L335-BB335)</f>
        <v>0</v>
      </c>
    </row>
    <row r="336" spans="1:56" x14ac:dyDescent="0.25">
      <c r="A336" s="13"/>
      <c r="B336" s="14"/>
      <c r="C336" s="15"/>
      <c r="D336" s="16"/>
      <c r="E336" s="16"/>
      <c r="F336" s="17"/>
      <c r="G336" s="17"/>
      <c r="H336" s="65">
        <f t="shared" si="65"/>
        <v>0</v>
      </c>
      <c r="I336" s="17"/>
      <c r="J336" s="17"/>
      <c r="K336" s="42">
        <f t="shared" si="66"/>
        <v>0</v>
      </c>
      <c r="L336" s="42">
        <f t="shared" si="66"/>
        <v>0</v>
      </c>
      <c r="M336" s="42">
        <f t="shared" si="67"/>
        <v>0</v>
      </c>
      <c r="N336" s="13"/>
      <c r="O336" s="18" t="str">
        <f>+IF(OR($N336=Listas!$A$3,$N336=Listas!$A$4,$N336=Listas!$A$5,$N336=Listas!$A$6),"N/A",IF(AND((DAYS360(C336,$C$3))&gt;90,(DAYS360(C336,$C$3))&lt;360),"SI","NO"))</f>
        <v>NO</v>
      </c>
      <c r="P336" s="19">
        <f t="shared" si="60"/>
        <v>0</v>
      </c>
      <c r="Q336" s="18" t="str">
        <f>+IF(OR($N336=Listas!$A$3,$N336=Listas!$A$4,$N336=Listas!$A$5,$N336=Listas!$A$6),"N/A",IF(AND((DAYS360(C336,$C$3))&gt;=360,(DAYS360(C336,$C$3))&lt;=1800),"SI","NO"))</f>
        <v>NO</v>
      </c>
      <c r="R336" s="19">
        <f t="shared" si="61"/>
        <v>0</v>
      </c>
      <c r="S336" s="18" t="str">
        <f>+IF(OR($N336=Listas!$A$3,$N336=Listas!$A$4,$N336=Listas!$A$5,$N336=Listas!$A$6),"N/A",IF(AND((DAYS360(C336,$C$3))&gt;1800,(DAYS360(C336,$C$3))&lt;=3600),"SI","NO"))</f>
        <v>NO</v>
      </c>
      <c r="T336" s="19">
        <f t="shared" si="62"/>
        <v>0</v>
      </c>
      <c r="U336" s="18" t="str">
        <f>+IF(OR($N336=Listas!$A$3,$N336=Listas!$A$4,$N336=Listas!$A$5,$N336=Listas!$A$6),"N/A",IF((DAYS360(C336,$C$3))&gt;3600,"SI","NO"))</f>
        <v>SI</v>
      </c>
      <c r="V336" s="20">
        <f t="shared" si="63"/>
        <v>0.21132439384930549</v>
      </c>
      <c r="W336" s="21">
        <f>+IF(OR($N336=Listas!$A$3,$N336=Listas!$A$4,$N336=Listas!$A$5,$N336=Listas!$A$6),"",P336+R336+T336+V336)</f>
        <v>0.21132439384930549</v>
      </c>
      <c r="X336" s="22"/>
      <c r="Y336" s="19">
        <f t="shared" si="64"/>
        <v>0</v>
      </c>
      <c r="Z336" s="21">
        <f>+IF(OR($N336=Listas!$A$3,$N336=Listas!$A$4,$N336=Listas!$A$5,$N336=Listas!$A$6),"",Y336)</f>
        <v>0</v>
      </c>
      <c r="AA336" s="22"/>
      <c r="AB336" s="23">
        <f>+IF(OR($N336=Listas!$A$3,$N336=Listas!$A$4,$N336=Listas!$A$5,$N336=Listas!$A$6),"",IF(AND(DAYS360(C336,$C$3)&lt;=90,AA336="NO"),0,IF(AND(DAYS360(C336,$C$3)&gt;90,AA336="NO"),$AB$7,0)))</f>
        <v>0</v>
      </c>
      <c r="AC336" s="17"/>
      <c r="AD336" s="22"/>
      <c r="AE336" s="23">
        <f>+IF(OR($N336=Listas!$A$3,$N336=Listas!$A$4,$N336=Listas!$A$5,$N336=Listas!$A$6),"",IF(AND(DAYS360(C336,$C$3)&lt;=90,AD336="SI"),0,IF(AND(DAYS360(C336,$C$3)&gt;90,AD336="SI"),$AE$7,0)))</f>
        <v>0</v>
      </c>
      <c r="AF336" s="17"/>
      <c r="AG336" s="24" t="str">
        <f t="shared" si="68"/>
        <v/>
      </c>
      <c r="AH336" s="22"/>
      <c r="AI336" s="23">
        <f>+IF(OR($N336=Listas!$A$3,$N336=Listas!$A$4,$N336=Listas!$A$5,$N336=Listas!$A$6),"",IF(AND(DAYS360(C336,$C$3)&lt;=90,AH336="SI"),0,IF(AND(DAYS360(C336,$C$3)&gt;90,AH336="SI"),$AI$7,0)))</f>
        <v>0</v>
      </c>
      <c r="AJ336" s="25">
        <f>+IF(OR($N336=Listas!$A$3,$N336=Listas!$A$4,$N336=Listas!$A$5,$N336=Listas!$A$6),"",AB336+AE336+AI336)</f>
        <v>0</v>
      </c>
      <c r="AK336" s="26" t="str">
        <f t="shared" si="69"/>
        <v/>
      </c>
      <c r="AL336" s="27" t="str">
        <f t="shared" si="70"/>
        <v/>
      </c>
      <c r="AM336" s="23">
        <f>+IF(OR($N336=Listas!$A$3,$N336=Listas!$A$4,$N336=Listas!$A$5,$N336=Listas!$A$6),"",IF(AND(DAYS360(C336,$C$3)&lt;=90,AL336="SI"),0,IF(AND(DAYS360(C336,$C$3)&gt;90,AL336="SI"),$AM$7,0)))</f>
        <v>0</v>
      </c>
      <c r="AN336" s="27" t="str">
        <f t="shared" si="71"/>
        <v/>
      </c>
      <c r="AO336" s="23">
        <f>+IF(OR($N336=Listas!$A$3,$N336=Listas!$A$4,$N336=Listas!$A$5,$N336=Listas!$A$6),"",IF(AND(DAYS360(C336,$C$3)&lt;=90,AN336="SI"),0,IF(AND(DAYS360(C336,$C$3)&gt;90,AN336="SI"),$AO$7,0)))</f>
        <v>0</v>
      </c>
      <c r="AP336" s="28">
        <f>+IF(OR($N336=Listas!$A$3,$N336=Listas!$A$4,$N336=Listas!$A$5,$N336=[1]Hoja2!$A$6),"",AM336+AO336)</f>
        <v>0</v>
      </c>
      <c r="AQ336" s="22"/>
      <c r="AR336" s="23">
        <f>+IF(OR($N336=Listas!$A$3,$N336=Listas!$A$4,$N336=Listas!$A$5,$N336=Listas!$A$6),"",IF(AND(DAYS360(C336,$C$3)&lt;=90,AQ336="SI"),0,IF(AND(DAYS360(C336,$C$3)&gt;90,AQ336="SI"),$AR$7,0)))</f>
        <v>0</v>
      </c>
      <c r="AS336" s="22"/>
      <c r="AT336" s="23">
        <f>+IF(OR($N336=Listas!$A$3,$N336=Listas!$A$4,$N336=Listas!$A$5,$N336=Listas!$A$6),"",IF(AND(DAYS360(C336,$C$3)&lt;=90,AS336="SI"),0,IF(AND(DAYS360(C336,$C$3)&gt;90,AS336="SI"),$AT$7,0)))</f>
        <v>0</v>
      </c>
      <c r="AU336" s="21">
        <f>+IF(OR($N336=Listas!$A$3,$N336=Listas!$A$4,$N336=Listas!$A$5,$N336=Listas!$A$6),"",AR336+AT336)</f>
        <v>0</v>
      </c>
      <c r="AV336" s="29">
        <f>+IF(OR($N336=Listas!$A$3,$N336=Listas!$A$4,$N336=Listas!$A$5,$N336=Listas!$A$6),"",W336+Z336+AJ336+AP336+AU336)</f>
        <v>0.21132439384930549</v>
      </c>
      <c r="AW336" s="30">
        <f>+IF(OR($N336=Listas!$A$3,$N336=Listas!$A$4,$N336=Listas!$A$5,$N336=Listas!$A$6),"",K336*(1-AV336))</f>
        <v>0</v>
      </c>
      <c r="AX336" s="30">
        <f>+IF(OR($N336=Listas!$A$3,$N336=Listas!$A$4,$N336=Listas!$A$5,$N336=Listas!$A$6),"",L336*(1-AV336))</f>
        <v>0</v>
      </c>
      <c r="AY336" s="31"/>
      <c r="AZ336" s="32"/>
      <c r="BA336" s="30">
        <f>+IF(OR($N336=Listas!$A$3,$N336=Listas!$A$4,$N336=Listas!$A$5,$N336=Listas!$A$6),"",IF(AV336=0,AW336,(-PV(AY336,AZ336,,AW336,0))))</f>
        <v>0</v>
      </c>
      <c r="BB336" s="30">
        <f>+IF(OR($N336=Listas!$A$3,$N336=Listas!$A$4,$N336=Listas!$A$5,$N336=Listas!$A$6),"",IF(AV336=0,AX336,(-PV(AY336,AZ336,,AX336,0))))</f>
        <v>0</v>
      </c>
      <c r="BC336" s="33">
        <f>++IF(OR($N336=Listas!$A$3,$N336=Listas!$A$4,$N336=Listas!$A$5,$N336=Listas!$A$6),"",K336-BA336)</f>
        <v>0</v>
      </c>
      <c r="BD336" s="33">
        <f>++IF(OR($N336=Listas!$A$3,$N336=Listas!$A$4,$N336=Listas!$A$5,$N336=Listas!$A$6),"",L336-BB336)</f>
        <v>0</v>
      </c>
    </row>
    <row r="337" spans="1:56" x14ac:dyDescent="0.25">
      <c r="A337" s="13"/>
      <c r="B337" s="14"/>
      <c r="C337" s="15"/>
      <c r="D337" s="16"/>
      <c r="E337" s="16"/>
      <c r="F337" s="17"/>
      <c r="G337" s="17"/>
      <c r="H337" s="65">
        <f t="shared" si="65"/>
        <v>0</v>
      </c>
      <c r="I337" s="17"/>
      <c r="J337" s="17"/>
      <c r="K337" s="42">
        <f t="shared" si="66"/>
        <v>0</v>
      </c>
      <c r="L337" s="42">
        <f t="shared" si="66"/>
        <v>0</v>
      </c>
      <c r="M337" s="42">
        <f t="shared" si="67"/>
        <v>0</v>
      </c>
      <c r="N337" s="13"/>
      <c r="O337" s="18" t="str">
        <f>+IF(OR($N337=Listas!$A$3,$N337=Listas!$A$4,$N337=Listas!$A$5,$N337=Listas!$A$6),"N/A",IF(AND((DAYS360(C337,$C$3))&gt;90,(DAYS360(C337,$C$3))&lt;360),"SI","NO"))</f>
        <v>NO</v>
      </c>
      <c r="P337" s="19">
        <f t="shared" si="60"/>
        <v>0</v>
      </c>
      <c r="Q337" s="18" t="str">
        <f>+IF(OR($N337=Listas!$A$3,$N337=Listas!$A$4,$N337=Listas!$A$5,$N337=Listas!$A$6),"N/A",IF(AND((DAYS360(C337,$C$3))&gt;=360,(DAYS360(C337,$C$3))&lt;=1800),"SI","NO"))</f>
        <v>NO</v>
      </c>
      <c r="R337" s="19">
        <f t="shared" si="61"/>
        <v>0</v>
      </c>
      <c r="S337" s="18" t="str">
        <f>+IF(OR($N337=Listas!$A$3,$N337=Listas!$A$4,$N337=Listas!$A$5,$N337=Listas!$A$6),"N/A",IF(AND((DAYS360(C337,$C$3))&gt;1800,(DAYS360(C337,$C$3))&lt;=3600),"SI","NO"))</f>
        <v>NO</v>
      </c>
      <c r="T337" s="19">
        <f t="shared" si="62"/>
        <v>0</v>
      </c>
      <c r="U337" s="18" t="str">
        <f>+IF(OR($N337=Listas!$A$3,$N337=Listas!$A$4,$N337=Listas!$A$5,$N337=Listas!$A$6),"N/A",IF((DAYS360(C337,$C$3))&gt;3600,"SI","NO"))</f>
        <v>SI</v>
      </c>
      <c r="V337" s="20">
        <f t="shared" si="63"/>
        <v>0.21132439384930549</v>
      </c>
      <c r="W337" s="21">
        <f>+IF(OR($N337=Listas!$A$3,$N337=Listas!$A$4,$N337=Listas!$A$5,$N337=Listas!$A$6),"",P337+R337+T337+V337)</f>
        <v>0.21132439384930549</v>
      </c>
      <c r="X337" s="22"/>
      <c r="Y337" s="19">
        <f t="shared" si="64"/>
        <v>0</v>
      </c>
      <c r="Z337" s="21">
        <f>+IF(OR($N337=Listas!$A$3,$N337=Listas!$A$4,$N337=Listas!$A$5,$N337=Listas!$A$6),"",Y337)</f>
        <v>0</v>
      </c>
      <c r="AA337" s="22"/>
      <c r="AB337" s="23">
        <f>+IF(OR($N337=Listas!$A$3,$N337=Listas!$A$4,$N337=Listas!$A$5,$N337=Listas!$A$6),"",IF(AND(DAYS360(C337,$C$3)&lt;=90,AA337="NO"),0,IF(AND(DAYS360(C337,$C$3)&gt;90,AA337="NO"),$AB$7,0)))</f>
        <v>0</v>
      </c>
      <c r="AC337" s="17"/>
      <c r="AD337" s="22"/>
      <c r="AE337" s="23">
        <f>+IF(OR($N337=Listas!$A$3,$N337=Listas!$A$4,$N337=Listas!$A$5,$N337=Listas!$A$6),"",IF(AND(DAYS360(C337,$C$3)&lt;=90,AD337="SI"),0,IF(AND(DAYS360(C337,$C$3)&gt;90,AD337="SI"),$AE$7,0)))</f>
        <v>0</v>
      </c>
      <c r="AF337" s="17"/>
      <c r="AG337" s="24" t="str">
        <f t="shared" si="68"/>
        <v/>
      </c>
      <c r="AH337" s="22"/>
      <c r="AI337" s="23">
        <f>+IF(OR($N337=Listas!$A$3,$N337=Listas!$A$4,$N337=Listas!$A$5,$N337=Listas!$A$6),"",IF(AND(DAYS360(C337,$C$3)&lt;=90,AH337="SI"),0,IF(AND(DAYS360(C337,$C$3)&gt;90,AH337="SI"),$AI$7,0)))</f>
        <v>0</v>
      </c>
      <c r="AJ337" s="25">
        <f>+IF(OR($N337=Listas!$A$3,$N337=Listas!$A$4,$N337=Listas!$A$5,$N337=Listas!$A$6),"",AB337+AE337+AI337)</f>
        <v>0</v>
      </c>
      <c r="AK337" s="26" t="str">
        <f t="shared" si="69"/>
        <v/>
      </c>
      <c r="AL337" s="27" t="str">
        <f t="shared" si="70"/>
        <v/>
      </c>
      <c r="AM337" s="23">
        <f>+IF(OR($N337=Listas!$A$3,$N337=Listas!$A$4,$N337=Listas!$A$5,$N337=Listas!$A$6),"",IF(AND(DAYS360(C337,$C$3)&lt;=90,AL337="SI"),0,IF(AND(DAYS360(C337,$C$3)&gt;90,AL337="SI"),$AM$7,0)))</f>
        <v>0</v>
      </c>
      <c r="AN337" s="27" t="str">
        <f t="shared" si="71"/>
        <v/>
      </c>
      <c r="AO337" s="23">
        <f>+IF(OR($N337=Listas!$A$3,$N337=Listas!$A$4,$N337=Listas!$A$5,$N337=Listas!$A$6),"",IF(AND(DAYS360(C337,$C$3)&lt;=90,AN337="SI"),0,IF(AND(DAYS360(C337,$C$3)&gt;90,AN337="SI"),$AO$7,0)))</f>
        <v>0</v>
      </c>
      <c r="AP337" s="28">
        <f>+IF(OR($N337=Listas!$A$3,$N337=Listas!$A$4,$N337=Listas!$A$5,$N337=[1]Hoja2!$A$6),"",AM337+AO337)</f>
        <v>0</v>
      </c>
      <c r="AQ337" s="22"/>
      <c r="AR337" s="23">
        <f>+IF(OR($N337=Listas!$A$3,$N337=Listas!$A$4,$N337=Listas!$A$5,$N337=Listas!$A$6),"",IF(AND(DAYS360(C337,$C$3)&lt;=90,AQ337="SI"),0,IF(AND(DAYS360(C337,$C$3)&gt;90,AQ337="SI"),$AR$7,0)))</f>
        <v>0</v>
      </c>
      <c r="AS337" s="22"/>
      <c r="AT337" s="23">
        <f>+IF(OR($N337=Listas!$A$3,$N337=Listas!$A$4,$N337=Listas!$A$5,$N337=Listas!$A$6),"",IF(AND(DAYS360(C337,$C$3)&lt;=90,AS337="SI"),0,IF(AND(DAYS360(C337,$C$3)&gt;90,AS337="SI"),$AT$7,0)))</f>
        <v>0</v>
      </c>
      <c r="AU337" s="21">
        <f>+IF(OR($N337=Listas!$A$3,$N337=Listas!$A$4,$N337=Listas!$A$5,$N337=Listas!$A$6),"",AR337+AT337)</f>
        <v>0</v>
      </c>
      <c r="AV337" s="29">
        <f>+IF(OR($N337=Listas!$A$3,$N337=Listas!$A$4,$N337=Listas!$A$5,$N337=Listas!$A$6),"",W337+Z337+AJ337+AP337+AU337)</f>
        <v>0.21132439384930549</v>
      </c>
      <c r="AW337" s="30">
        <f>+IF(OR($N337=Listas!$A$3,$N337=Listas!$A$4,$N337=Listas!$A$5,$N337=Listas!$A$6),"",K337*(1-AV337))</f>
        <v>0</v>
      </c>
      <c r="AX337" s="30">
        <f>+IF(OR($N337=Listas!$A$3,$N337=Listas!$A$4,$N337=Listas!$A$5,$N337=Listas!$A$6),"",L337*(1-AV337))</f>
        <v>0</v>
      </c>
      <c r="AY337" s="31"/>
      <c r="AZ337" s="32"/>
      <c r="BA337" s="30">
        <f>+IF(OR($N337=Listas!$A$3,$N337=Listas!$A$4,$N337=Listas!$A$5,$N337=Listas!$A$6),"",IF(AV337=0,AW337,(-PV(AY337,AZ337,,AW337,0))))</f>
        <v>0</v>
      </c>
      <c r="BB337" s="30">
        <f>+IF(OR($N337=Listas!$A$3,$N337=Listas!$A$4,$N337=Listas!$A$5,$N337=Listas!$A$6),"",IF(AV337=0,AX337,(-PV(AY337,AZ337,,AX337,0))))</f>
        <v>0</v>
      </c>
      <c r="BC337" s="33">
        <f>++IF(OR($N337=Listas!$A$3,$N337=Listas!$A$4,$N337=Listas!$A$5,$N337=Listas!$A$6),"",K337-BA337)</f>
        <v>0</v>
      </c>
      <c r="BD337" s="33">
        <f>++IF(OR($N337=Listas!$A$3,$N337=Listas!$A$4,$N337=Listas!$A$5,$N337=Listas!$A$6),"",L337-BB337)</f>
        <v>0</v>
      </c>
    </row>
    <row r="338" spans="1:56" x14ac:dyDescent="0.25">
      <c r="A338" s="13"/>
      <c r="B338" s="14"/>
      <c r="C338" s="15"/>
      <c r="D338" s="16"/>
      <c r="E338" s="16"/>
      <c r="F338" s="17"/>
      <c r="G338" s="17"/>
      <c r="H338" s="65">
        <f t="shared" si="65"/>
        <v>0</v>
      </c>
      <c r="I338" s="17"/>
      <c r="J338" s="17"/>
      <c r="K338" s="42">
        <f t="shared" si="66"/>
        <v>0</v>
      </c>
      <c r="L338" s="42">
        <f t="shared" si="66"/>
        <v>0</v>
      </c>
      <c r="M338" s="42">
        <f t="shared" si="67"/>
        <v>0</v>
      </c>
      <c r="N338" s="13"/>
      <c r="O338" s="18" t="str">
        <f>+IF(OR($N338=Listas!$A$3,$N338=Listas!$A$4,$N338=Listas!$A$5,$N338=Listas!$A$6),"N/A",IF(AND((DAYS360(C338,$C$3))&gt;90,(DAYS360(C338,$C$3))&lt;360),"SI","NO"))</f>
        <v>NO</v>
      </c>
      <c r="P338" s="19">
        <f t="shared" si="60"/>
        <v>0</v>
      </c>
      <c r="Q338" s="18" t="str">
        <f>+IF(OR($N338=Listas!$A$3,$N338=Listas!$A$4,$N338=Listas!$A$5,$N338=Listas!$A$6),"N/A",IF(AND((DAYS360(C338,$C$3))&gt;=360,(DAYS360(C338,$C$3))&lt;=1800),"SI","NO"))</f>
        <v>NO</v>
      </c>
      <c r="R338" s="19">
        <f t="shared" si="61"/>
        <v>0</v>
      </c>
      <c r="S338" s="18" t="str">
        <f>+IF(OR($N338=Listas!$A$3,$N338=Listas!$A$4,$N338=Listas!$A$5,$N338=Listas!$A$6),"N/A",IF(AND((DAYS360(C338,$C$3))&gt;1800,(DAYS360(C338,$C$3))&lt;=3600),"SI","NO"))</f>
        <v>NO</v>
      </c>
      <c r="T338" s="19">
        <f t="shared" si="62"/>
        <v>0</v>
      </c>
      <c r="U338" s="18" t="str">
        <f>+IF(OR($N338=Listas!$A$3,$N338=Listas!$A$4,$N338=Listas!$A$5,$N338=Listas!$A$6),"N/A",IF((DAYS360(C338,$C$3))&gt;3600,"SI","NO"))</f>
        <v>SI</v>
      </c>
      <c r="V338" s="20">
        <f t="shared" si="63"/>
        <v>0.21132439384930549</v>
      </c>
      <c r="W338" s="21">
        <f>+IF(OR($N338=Listas!$A$3,$N338=Listas!$A$4,$N338=Listas!$A$5,$N338=Listas!$A$6),"",P338+R338+T338+V338)</f>
        <v>0.21132439384930549</v>
      </c>
      <c r="X338" s="22"/>
      <c r="Y338" s="19">
        <f t="shared" si="64"/>
        <v>0</v>
      </c>
      <c r="Z338" s="21">
        <f>+IF(OR($N338=Listas!$A$3,$N338=Listas!$A$4,$N338=Listas!$A$5,$N338=Listas!$A$6),"",Y338)</f>
        <v>0</v>
      </c>
      <c r="AA338" s="22"/>
      <c r="AB338" s="23">
        <f>+IF(OR($N338=Listas!$A$3,$N338=Listas!$A$4,$N338=Listas!$A$5,$N338=Listas!$A$6),"",IF(AND(DAYS360(C338,$C$3)&lt;=90,AA338="NO"),0,IF(AND(DAYS360(C338,$C$3)&gt;90,AA338="NO"),$AB$7,0)))</f>
        <v>0</v>
      </c>
      <c r="AC338" s="17"/>
      <c r="AD338" s="22"/>
      <c r="AE338" s="23">
        <f>+IF(OR($N338=Listas!$A$3,$N338=Listas!$A$4,$N338=Listas!$A$5,$N338=Listas!$A$6),"",IF(AND(DAYS360(C338,$C$3)&lt;=90,AD338="SI"),0,IF(AND(DAYS360(C338,$C$3)&gt;90,AD338="SI"),$AE$7,0)))</f>
        <v>0</v>
      </c>
      <c r="AF338" s="17"/>
      <c r="AG338" s="24" t="str">
        <f t="shared" si="68"/>
        <v/>
      </c>
      <c r="AH338" s="22"/>
      <c r="AI338" s="23">
        <f>+IF(OR($N338=Listas!$A$3,$N338=Listas!$A$4,$N338=Listas!$A$5,$N338=Listas!$A$6),"",IF(AND(DAYS360(C338,$C$3)&lt;=90,AH338="SI"),0,IF(AND(DAYS360(C338,$C$3)&gt;90,AH338="SI"),$AI$7,0)))</f>
        <v>0</v>
      </c>
      <c r="AJ338" s="25">
        <f>+IF(OR($N338=Listas!$A$3,$N338=Listas!$A$4,$N338=Listas!$A$5,$N338=Listas!$A$6),"",AB338+AE338+AI338)</f>
        <v>0</v>
      </c>
      <c r="AK338" s="26" t="str">
        <f t="shared" si="69"/>
        <v/>
      </c>
      <c r="AL338" s="27" t="str">
        <f t="shared" si="70"/>
        <v/>
      </c>
      <c r="AM338" s="23">
        <f>+IF(OR($N338=Listas!$A$3,$N338=Listas!$A$4,$N338=Listas!$A$5,$N338=Listas!$A$6),"",IF(AND(DAYS360(C338,$C$3)&lt;=90,AL338="SI"),0,IF(AND(DAYS360(C338,$C$3)&gt;90,AL338="SI"),$AM$7,0)))</f>
        <v>0</v>
      </c>
      <c r="AN338" s="27" t="str">
        <f t="shared" si="71"/>
        <v/>
      </c>
      <c r="AO338" s="23">
        <f>+IF(OR($N338=Listas!$A$3,$N338=Listas!$A$4,$N338=Listas!$A$5,$N338=Listas!$A$6),"",IF(AND(DAYS360(C338,$C$3)&lt;=90,AN338="SI"),0,IF(AND(DAYS360(C338,$C$3)&gt;90,AN338="SI"),$AO$7,0)))</f>
        <v>0</v>
      </c>
      <c r="AP338" s="28">
        <f>+IF(OR($N338=Listas!$A$3,$N338=Listas!$A$4,$N338=Listas!$A$5,$N338=[1]Hoja2!$A$6),"",AM338+AO338)</f>
        <v>0</v>
      </c>
      <c r="AQ338" s="22"/>
      <c r="AR338" s="23">
        <f>+IF(OR($N338=Listas!$A$3,$N338=Listas!$A$4,$N338=Listas!$A$5,$N338=Listas!$A$6),"",IF(AND(DAYS360(C338,$C$3)&lt;=90,AQ338="SI"),0,IF(AND(DAYS360(C338,$C$3)&gt;90,AQ338="SI"),$AR$7,0)))</f>
        <v>0</v>
      </c>
      <c r="AS338" s="22"/>
      <c r="AT338" s="23">
        <f>+IF(OR($N338=Listas!$A$3,$N338=Listas!$A$4,$N338=Listas!$A$5,$N338=Listas!$A$6),"",IF(AND(DAYS360(C338,$C$3)&lt;=90,AS338="SI"),0,IF(AND(DAYS360(C338,$C$3)&gt;90,AS338="SI"),$AT$7,0)))</f>
        <v>0</v>
      </c>
      <c r="AU338" s="21">
        <f>+IF(OR($N338=Listas!$A$3,$N338=Listas!$A$4,$N338=Listas!$A$5,$N338=Listas!$A$6),"",AR338+AT338)</f>
        <v>0</v>
      </c>
      <c r="AV338" s="29">
        <f>+IF(OR($N338=Listas!$A$3,$N338=Listas!$A$4,$N338=Listas!$A$5,$N338=Listas!$A$6),"",W338+Z338+AJ338+AP338+AU338)</f>
        <v>0.21132439384930549</v>
      </c>
      <c r="AW338" s="30">
        <f>+IF(OR($N338=Listas!$A$3,$N338=Listas!$A$4,$N338=Listas!$A$5,$N338=Listas!$A$6),"",K338*(1-AV338))</f>
        <v>0</v>
      </c>
      <c r="AX338" s="30">
        <f>+IF(OR($N338=Listas!$A$3,$N338=Listas!$A$4,$N338=Listas!$A$5,$N338=Listas!$A$6),"",L338*(1-AV338))</f>
        <v>0</v>
      </c>
      <c r="AY338" s="31"/>
      <c r="AZ338" s="32"/>
      <c r="BA338" s="30">
        <f>+IF(OR($N338=Listas!$A$3,$N338=Listas!$A$4,$N338=Listas!$A$5,$N338=Listas!$A$6),"",IF(AV338=0,AW338,(-PV(AY338,AZ338,,AW338,0))))</f>
        <v>0</v>
      </c>
      <c r="BB338" s="30">
        <f>+IF(OR($N338=Listas!$A$3,$N338=Listas!$A$4,$N338=Listas!$A$5,$N338=Listas!$A$6),"",IF(AV338=0,AX338,(-PV(AY338,AZ338,,AX338,0))))</f>
        <v>0</v>
      </c>
      <c r="BC338" s="33">
        <f>++IF(OR($N338=Listas!$A$3,$N338=Listas!$A$4,$N338=Listas!$A$5,$N338=Listas!$A$6),"",K338-BA338)</f>
        <v>0</v>
      </c>
      <c r="BD338" s="33">
        <f>++IF(OR($N338=Listas!$A$3,$N338=Listas!$A$4,$N338=Listas!$A$5,$N338=Listas!$A$6),"",L338-BB338)</f>
        <v>0</v>
      </c>
    </row>
    <row r="339" spans="1:56" x14ac:dyDescent="0.25">
      <c r="A339" s="13"/>
      <c r="B339" s="14"/>
      <c r="C339" s="15"/>
      <c r="D339" s="16"/>
      <c r="E339" s="16"/>
      <c r="F339" s="17"/>
      <c r="G339" s="17"/>
      <c r="H339" s="65">
        <f t="shared" si="65"/>
        <v>0</v>
      </c>
      <c r="I339" s="17"/>
      <c r="J339" s="17"/>
      <c r="K339" s="42">
        <f t="shared" si="66"/>
        <v>0</v>
      </c>
      <c r="L339" s="42">
        <f t="shared" si="66"/>
        <v>0</v>
      </c>
      <c r="M339" s="42">
        <f t="shared" si="67"/>
        <v>0</v>
      </c>
      <c r="N339" s="13"/>
      <c r="O339" s="18" t="str">
        <f>+IF(OR($N339=Listas!$A$3,$N339=Listas!$A$4,$N339=Listas!$A$5,$N339=Listas!$A$6),"N/A",IF(AND((DAYS360(C339,$C$3))&gt;90,(DAYS360(C339,$C$3))&lt;360),"SI","NO"))</f>
        <v>NO</v>
      </c>
      <c r="P339" s="19">
        <f t="shared" si="60"/>
        <v>0</v>
      </c>
      <c r="Q339" s="18" t="str">
        <f>+IF(OR($N339=Listas!$A$3,$N339=Listas!$A$4,$N339=Listas!$A$5,$N339=Listas!$A$6),"N/A",IF(AND((DAYS360(C339,$C$3))&gt;=360,(DAYS360(C339,$C$3))&lt;=1800),"SI","NO"))</f>
        <v>NO</v>
      </c>
      <c r="R339" s="19">
        <f t="shared" si="61"/>
        <v>0</v>
      </c>
      <c r="S339" s="18" t="str">
        <f>+IF(OR($N339=Listas!$A$3,$N339=Listas!$A$4,$N339=Listas!$A$5,$N339=Listas!$A$6),"N/A",IF(AND((DAYS360(C339,$C$3))&gt;1800,(DAYS360(C339,$C$3))&lt;=3600),"SI","NO"))</f>
        <v>NO</v>
      </c>
      <c r="T339" s="19">
        <f t="shared" si="62"/>
        <v>0</v>
      </c>
      <c r="U339" s="18" t="str">
        <f>+IF(OR($N339=Listas!$A$3,$N339=Listas!$A$4,$N339=Listas!$A$5,$N339=Listas!$A$6),"N/A",IF((DAYS360(C339,$C$3))&gt;3600,"SI","NO"))</f>
        <v>SI</v>
      </c>
      <c r="V339" s="20">
        <f t="shared" si="63"/>
        <v>0.21132439384930549</v>
      </c>
      <c r="W339" s="21">
        <f>+IF(OR($N339=Listas!$A$3,$N339=Listas!$A$4,$N339=Listas!$A$5,$N339=Listas!$A$6),"",P339+R339+T339+V339)</f>
        <v>0.21132439384930549</v>
      </c>
      <c r="X339" s="22"/>
      <c r="Y339" s="19">
        <f t="shared" si="64"/>
        <v>0</v>
      </c>
      <c r="Z339" s="21">
        <f>+IF(OR($N339=Listas!$A$3,$N339=Listas!$A$4,$N339=Listas!$A$5,$N339=Listas!$A$6),"",Y339)</f>
        <v>0</v>
      </c>
      <c r="AA339" s="22"/>
      <c r="AB339" s="23">
        <f>+IF(OR($N339=Listas!$A$3,$N339=Listas!$A$4,$N339=Listas!$A$5,$N339=Listas!$A$6),"",IF(AND(DAYS360(C339,$C$3)&lt;=90,AA339="NO"),0,IF(AND(DAYS360(C339,$C$3)&gt;90,AA339="NO"),$AB$7,0)))</f>
        <v>0</v>
      </c>
      <c r="AC339" s="17"/>
      <c r="AD339" s="22"/>
      <c r="AE339" s="23">
        <f>+IF(OR($N339=Listas!$A$3,$N339=Listas!$A$4,$N339=Listas!$A$5,$N339=Listas!$A$6),"",IF(AND(DAYS360(C339,$C$3)&lt;=90,AD339="SI"),0,IF(AND(DAYS360(C339,$C$3)&gt;90,AD339="SI"),$AE$7,0)))</f>
        <v>0</v>
      </c>
      <c r="AF339" s="17"/>
      <c r="AG339" s="24" t="str">
        <f t="shared" si="68"/>
        <v/>
      </c>
      <c r="AH339" s="22"/>
      <c r="AI339" s="23">
        <f>+IF(OR($N339=Listas!$A$3,$N339=Listas!$A$4,$N339=Listas!$A$5,$N339=Listas!$A$6),"",IF(AND(DAYS360(C339,$C$3)&lt;=90,AH339="SI"),0,IF(AND(DAYS360(C339,$C$3)&gt;90,AH339="SI"),$AI$7,0)))</f>
        <v>0</v>
      </c>
      <c r="AJ339" s="25">
        <f>+IF(OR($N339=Listas!$A$3,$N339=Listas!$A$4,$N339=Listas!$A$5,$N339=Listas!$A$6),"",AB339+AE339+AI339)</f>
        <v>0</v>
      </c>
      <c r="AK339" s="26" t="str">
        <f t="shared" si="69"/>
        <v/>
      </c>
      <c r="AL339" s="27" t="str">
        <f t="shared" si="70"/>
        <v/>
      </c>
      <c r="AM339" s="23">
        <f>+IF(OR($N339=Listas!$A$3,$N339=Listas!$A$4,$N339=Listas!$A$5,$N339=Listas!$A$6),"",IF(AND(DAYS360(C339,$C$3)&lt;=90,AL339="SI"),0,IF(AND(DAYS360(C339,$C$3)&gt;90,AL339="SI"),$AM$7,0)))</f>
        <v>0</v>
      </c>
      <c r="AN339" s="27" t="str">
        <f t="shared" si="71"/>
        <v/>
      </c>
      <c r="AO339" s="23">
        <f>+IF(OR($N339=Listas!$A$3,$N339=Listas!$A$4,$N339=Listas!$A$5,$N339=Listas!$A$6),"",IF(AND(DAYS360(C339,$C$3)&lt;=90,AN339="SI"),0,IF(AND(DAYS360(C339,$C$3)&gt;90,AN339="SI"),$AO$7,0)))</f>
        <v>0</v>
      </c>
      <c r="AP339" s="28">
        <f>+IF(OR($N339=Listas!$A$3,$N339=Listas!$A$4,$N339=Listas!$A$5,$N339=[1]Hoja2!$A$6),"",AM339+AO339)</f>
        <v>0</v>
      </c>
      <c r="AQ339" s="22"/>
      <c r="AR339" s="23">
        <f>+IF(OR($N339=Listas!$A$3,$N339=Listas!$A$4,$N339=Listas!$A$5,$N339=Listas!$A$6),"",IF(AND(DAYS360(C339,$C$3)&lt;=90,AQ339="SI"),0,IF(AND(DAYS360(C339,$C$3)&gt;90,AQ339="SI"),$AR$7,0)))</f>
        <v>0</v>
      </c>
      <c r="AS339" s="22"/>
      <c r="AT339" s="23">
        <f>+IF(OR($N339=Listas!$A$3,$N339=Listas!$A$4,$N339=Listas!$A$5,$N339=Listas!$A$6),"",IF(AND(DAYS360(C339,$C$3)&lt;=90,AS339="SI"),0,IF(AND(DAYS360(C339,$C$3)&gt;90,AS339="SI"),$AT$7,0)))</f>
        <v>0</v>
      </c>
      <c r="AU339" s="21">
        <f>+IF(OR($N339=Listas!$A$3,$N339=Listas!$A$4,$N339=Listas!$A$5,$N339=Listas!$A$6),"",AR339+AT339)</f>
        <v>0</v>
      </c>
      <c r="AV339" s="29">
        <f>+IF(OR($N339=Listas!$A$3,$N339=Listas!$A$4,$N339=Listas!$A$5,$N339=Listas!$A$6),"",W339+Z339+AJ339+AP339+AU339)</f>
        <v>0.21132439384930549</v>
      </c>
      <c r="AW339" s="30">
        <f>+IF(OR($N339=Listas!$A$3,$N339=Listas!$A$4,$N339=Listas!$A$5,$N339=Listas!$A$6),"",K339*(1-AV339))</f>
        <v>0</v>
      </c>
      <c r="AX339" s="30">
        <f>+IF(OR($N339=Listas!$A$3,$N339=Listas!$A$4,$N339=Listas!$A$5,$N339=Listas!$A$6),"",L339*(1-AV339))</f>
        <v>0</v>
      </c>
      <c r="AY339" s="31"/>
      <c r="AZ339" s="32"/>
      <c r="BA339" s="30">
        <f>+IF(OR($N339=Listas!$A$3,$N339=Listas!$A$4,$N339=Listas!$A$5,$N339=Listas!$A$6),"",IF(AV339=0,AW339,(-PV(AY339,AZ339,,AW339,0))))</f>
        <v>0</v>
      </c>
      <c r="BB339" s="30">
        <f>+IF(OR($N339=Listas!$A$3,$N339=Listas!$A$4,$N339=Listas!$A$5,$N339=Listas!$A$6),"",IF(AV339=0,AX339,(-PV(AY339,AZ339,,AX339,0))))</f>
        <v>0</v>
      </c>
      <c r="BC339" s="33">
        <f>++IF(OR($N339=Listas!$A$3,$N339=Listas!$A$4,$N339=Listas!$A$5,$N339=Listas!$A$6),"",K339-BA339)</f>
        <v>0</v>
      </c>
      <c r="BD339" s="33">
        <f>++IF(OR($N339=Listas!$A$3,$N339=Listas!$A$4,$N339=Listas!$A$5,$N339=Listas!$A$6),"",L339-BB339)</f>
        <v>0</v>
      </c>
    </row>
    <row r="340" spans="1:56" x14ac:dyDescent="0.25">
      <c r="A340" s="13"/>
      <c r="B340" s="14"/>
      <c r="C340" s="15"/>
      <c r="D340" s="16"/>
      <c r="E340" s="16"/>
      <c r="F340" s="17"/>
      <c r="G340" s="17"/>
      <c r="H340" s="65">
        <f t="shared" si="65"/>
        <v>0</v>
      </c>
      <c r="I340" s="17"/>
      <c r="J340" s="17"/>
      <c r="K340" s="42">
        <f t="shared" si="66"/>
        <v>0</v>
      </c>
      <c r="L340" s="42">
        <f t="shared" si="66"/>
        <v>0</v>
      </c>
      <c r="M340" s="42">
        <f t="shared" si="67"/>
        <v>0</v>
      </c>
      <c r="N340" s="13"/>
      <c r="O340" s="18" t="str">
        <f>+IF(OR($N340=Listas!$A$3,$N340=Listas!$A$4,$N340=Listas!$A$5,$N340=Listas!$A$6),"N/A",IF(AND((DAYS360(C340,$C$3))&gt;90,(DAYS360(C340,$C$3))&lt;360),"SI","NO"))</f>
        <v>NO</v>
      </c>
      <c r="P340" s="19">
        <f t="shared" si="60"/>
        <v>0</v>
      </c>
      <c r="Q340" s="18" t="str">
        <f>+IF(OR($N340=Listas!$A$3,$N340=Listas!$A$4,$N340=Listas!$A$5,$N340=Listas!$A$6),"N/A",IF(AND((DAYS360(C340,$C$3))&gt;=360,(DAYS360(C340,$C$3))&lt;=1800),"SI","NO"))</f>
        <v>NO</v>
      </c>
      <c r="R340" s="19">
        <f t="shared" si="61"/>
        <v>0</v>
      </c>
      <c r="S340" s="18" t="str">
        <f>+IF(OR($N340=Listas!$A$3,$N340=Listas!$A$4,$N340=Listas!$A$5,$N340=Listas!$A$6),"N/A",IF(AND((DAYS360(C340,$C$3))&gt;1800,(DAYS360(C340,$C$3))&lt;=3600),"SI","NO"))</f>
        <v>NO</v>
      </c>
      <c r="T340" s="19">
        <f t="shared" si="62"/>
        <v>0</v>
      </c>
      <c r="U340" s="18" t="str">
        <f>+IF(OR($N340=Listas!$A$3,$N340=Listas!$A$4,$N340=Listas!$A$5,$N340=Listas!$A$6),"N/A",IF((DAYS360(C340,$C$3))&gt;3600,"SI","NO"))</f>
        <v>SI</v>
      </c>
      <c r="V340" s="20">
        <f t="shared" si="63"/>
        <v>0.21132439384930549</v>
      </c>
      <c r="W340" s="21">
        <f>+IF(OR($N340=Listas!$A$3,$N340=Listas!$A$4,$N340=Listas!$A$5,$N340=Listas!$A$6),"",P340+R340+T340+V340)</f>
        <v>0.21132439384930549</v>
      </c>
      <c r="X340" s="22"/>
      <c r="Y340" s="19">
        <f t="shared" si="64"/>
        <v>0</v>
      </c>
      <c r="Z340" s="21">
        <f>+IF(OR($N340=Listas!$A$3,$N340=Listas!$A$4,$N340=Listas!$A$5,$N340=Listas!$A$6),"",Y340)</f>
        <v>0</v>
      </c>
      <c r="AA340" s="22"/>
      <c r="AB340" s="23">
        <f>+IF(OR($N340=Listas!$A$3,$N340=Listas!$A$4,$N340=Listas!$A$5,$N340=Listas!$A$6),"",IF(AND(DAYS360(C340,$C$3)&lt;=90,AA340="NO"),0,IF(AND(DAYS360(C340,$C$3)&gt;90,AA340="NO"),$AB$7,0)))</f>
        <v>0</v>
      </c>
      <c r="AC340" s="17"/>
      <c r="AD340" s="22"/>
      <c r="AE340" s="23">
        <f>+IF(OR($N340=Listas!$A$3,$N340=Listas!$A$4,$N340=Listas!$A$5,$N340=Listas!$A$6),"",IF(AND(DAYS360(C340,$C$3)&lt;=90,AD340="SI"),0,IF(AND(DAYS360(C340,$C$3)&gt;90,AD340="SI"),$AE$7,0)))</f>
        <v>0</v>
      </c>
      <c r="AF340" s="17"/>
      <c r="AG340" s="24" t="str">
        <f t="shared" si="68"/>
        <v/>
      </c>
      <c r="AH340" s="22"/>
      <c r="AI340" s="23">
        <f>+IF(OR($N340=Listas!$A$3,$N340=Listas!$A$4,$N340=Listas!$A$5,$N340=Listas!$A$6),"",IF(AND(DAYS360(C340,$C$3)&lt;=90,AH340="SI"),0,IF(AND(DAYS360(C340,$C$3)&gt;90,AH340="SI"),$AI$7,0)))</f>
        <v>0</v>
      </c>
      <c r="AJ340" s="25">
        <f>+IF(OR($N340=Listas!$A$3,$N340=Listas!$A$4,$N340=Listas!$A$5,$N340=Listas!$A$6),"",AB340+AE340+AI340)</f>
        <v>0</v>
      </c>
      <c r="AK340" s="26" t="str">
        <f t="shared" si="69"/>
        <v/>
      </c>
      <c r="AL340" s="27" t="str">
        <f t="shared" si="70"/>
        <v/>
      </c>
      <c r="AM340" s="23">
        <f>+IF(OR($N340=Listas!$A$3,$N340=Listas!$A$4,$N340=Listas!$A$5,$N340=Listas!$A$6),"",IF(AND(DAYS360(C340,$C$3)&lt;=90,AL340="SI"),0,IF(AND(DAYS360(C340,$C$3)&gt;90,AL340="SI"),$AM$7,0)))</f>
        <v>0</v>
      </c>
      <c r="AN340" s="27" t="str">
        <f t="shared" si="71"/>
        <v/>
      </c>
      <c r="AO340" s="23">
        <f>+IF(OR($N340=Listas!$A$3,$N340=Listas!$A$4,$N340=Listas!$A$5,$N340=Listas!$A$6),"",IF(AND(DAYS360(C340,$C$3)&lt;=90,AN340="SI"),0,IF(AND(DAYS360(C340,$C$3)&gt;90,AN340="SI"),$AO$7,0)))</f>
        <v>0</v>
      </c>
      <c r="AP340" s="28">
        <f>+IF(OR($N340=Listas!$A$3,$N340=Listas!$A$4,$N340=Listas!$A$5,$N340=[1]Hoja2!$A$6),"",AM340+AO340)</f>
        <v>0</v>
      </c>
      <c r="AQ340" s="22"/>
      <c r="AR340" s="23">
        <f>+IF(OR($N340=Listas!$A$3,$N340=Listas!$A$4,$N340=Listas!$A$5,$N340=Listas!$A$6),"",IF(AND(DAYS360(C340,$C$3)&lt;=90,AQ340="SI"),0,IF(AND(DAYS360(C340,$C$3)&gt;90,AQ340="SI"),$AR$7,0)))</f>
        <v>0</v>
      </c>
      <c r="AS340" s="22"/>
      <c r="AT340" s="23">
        <f>+IF(OR($N340=Listas!$A$3,$N340=Listas!$A$4,$N340=Listas!$A$5,$N340=Listas!$A$6),"",IF(AND(DAYS360(C340,$C$3)&lt;=90,AS340="SI"),0,IF(AND(DAYS360(C340,$C$3)&gt;90,AS340="SI"),$AT$7,0)))</f>
        <v>0</v>
      </c>
      <c r="AU340" s="21">
        <f>+IF(OR($N340=Listas!$A$3,$N340=Listas!$A$4,$N340=Listas!$A$5,$N340=Listas!$A$6),"",AR340+AT340)</f>
        <v>0</v>
      </c>
      <c r="AV340" s="29">
        <f>+IF(OR($N340=Listas!$A$3,$N340=Listas!$A$4,$N340=Listas!$A$5,$N340=Listas!$A$6),"",W340+Z340+AJ340+AP340+AU340)</f>
        <v>0.21132439384930549</v>
      </c>
      <c r="AW340" s="30">
        <f>+IF(OR($N340=Listas!$A$3,$N340=Listas!$A$4,$N340=Listas!$A$5,$N340=Listas!$A$6),"",K340*(1-AV340))</f>
        <v>0</v>
      </c>
      <c r="AX340" s="30">
        <f>+IF(OR($N340=Listas!$A$3,$N340=Listas!$A$4,$N340=Listas!$A$5,$N340=Listas!$A$6),"",L340*(1-AV340))</f>
        <v>0</v>
      </c>
      <c r="AY340" s="31"/>
      <c r="AZ340" s="32"/>
      <c r="BA340" s="30">
        <f>+IF(OR($N340=Listas!$A$3,$N340=Listas!$A$4,$N340=Listas!$A$5,$N340=Listas!$A$6),"",IF(AV340=0,AW340,(-PV(AY340,AZ340,,AW340,0))))</f>
        <v>0</v>
      </c>
      <c r="BB340" s="30">
        <f>+IF(OR($N340=Listas!$A$3,$N340=Listas!$A$4,$N340=Listas!$A$5,$N340=Listas!$A$6),"",IF(AV340=0,AX340,(-PV(AY340,AZ340,,AX340,0))))</f>
        <v>0</v>
      </c>
      <c r="BC340" s="33">
        <f>++IF(OR($N340=Listas!$A$3,$N340=Listas!$A$4,$N340=Listas!$A$5,$N340=Listas!$A$6),"",K340-BA340)</f>
        <v>0</v>
      </c>
      <c r="BD340" s="33">
        <f>++IF(OR($N340=Listas!$A$3,$N340=Listas!$A$4,$N340=Listas!$A$5,$N340=Listas!$A$6),"",L340-BB340)</f>
        <v>0</v>
      </c>
    </row>
    <row r="341" spans="1:56" x14ac:dyDescent="0.25">
      <c r="A341" s="13"/>
      <c r="B341" s="14"/>
      <c r="C341" s="15"/>
      <c r="D341" s="16"/>
      <c r="E341" s="16"/>
      <c r="F341" s="17"/>
      <c r="G341" s="17"/>
      <c r="H341" s="65">
        <f t="shared" si="65"/>
        <v>0</v>
      </c>
      <c r="I341" s="17"/>
      <c r="J341" s="17"/>
      <c r="K341" s="42">
        <f t="shared" si="66"/>
        <v>0</v>
      </c>
      <c r="L341" s="42">
        <f t="shared" si="66"/>
        <v>0</v>
      </c>
      <c r="M341" s="42">
        <f t="shared" si="67"/>
        <v>0</v>
      </c>
      <c r="N341" s="13"/>
      <c r="O341" s="18" t="str">
        <f>+IF(OR($N341=Listas!$A$3,$N341=Listas!$A$4,$N341=Listas!$A$5,$N341=Listas!$A$6),"N/A",IF(AND((DAYS360(C341,$C$3))&gt;90,(DAYS360(C341,$C$3))&lt;360),"SI","NO"))</f>
        <v>NO</v>
      </c>
      <c r="P341" s="19">
        <f t="shared" si="60"/>
        <v>0</v>
      </c>
      <c r="Q341" s="18" t="str">
        <f>+IF(OR($N341=Listas!$A$3,$N341=Listas!$A$4,$N341=Listas!$A$5,$N341=Listas!$A$6),"N/A",IF(AND((DAYS360(C341,$C$3))&gt;=360,(DAYS360(C341,$C$3))&lt;=1800),"SI","NO"))</f>
        <v>NO</v>
      </c>
      <c r="R341" s="19">
        <f t="shared" si="61"/>
        <v>0</v>
      </c>
      <c r="S341" s="18" t="str">
        <f>+IF(OR($N341=Listas!$A$3,$N341=Listas!$A$4,$N341=Listas!$A$5,$N341=Listas!$A$6),"N/A",IF(AND((DAYS360(C341,$C$3))&gt;1800,(DAYS360(C341,$C$3))&lt;=3600),"SI","NO"))</f>
        <v>NO</v>
      </c>
      <c r="T341" s="19">
        <f t="shared" si="62"/>
        <v>0</v>
      </c>
      <c r="U341" s="18" t="str">
        <f>+IF(OR($N341=Listas!$A$3,$N341=Listas!$A$4,$N341=Listas!$A$5,$N341=Listas!$A$6),"N/A",IF((DAYS360(C341,$C$3))&gt;3600,"SI","NO"))</f>
        <v>SI</v>
      </c>
      <c r="V341" s="20">
        <f t="shared" si="63"/>
        <v>0.21132439384930549</v>
      </c>
      <c r="W341" s="21">
        <f>+IF(OR($N341=Listas!$A$3,$N341=Listas!$A$4,$N341=Listas!$A$5,$N341=Listas!$A$6),"",P341+R341+T341+V341)</f>
        <v>0.21132439384930549</v>
      </c>
      <c r="X341" s="22"/>
      <c r="Y341" s="19">
        <f t="shared" si="64"/>
        <v>0</v>
      </c>
      <c r="Z341" s="21">
        <f>+IF(OR($N341=Listas!$A$3,$N341=Listas!$A$4,$N341=Listas!$A$5,$N341=Listas!$A$6),"",Y341)</f>
        <v>0</v>
      </c>
      <c r="AA341" s="22"/>
      <c r="AB341" s="23">
        <f>+IF(OR($N341=Listas!$A$3,$N341=Listas!$A$4,$N341=Listas!$A$5,$N341=Listas!$A$6),"",IF(AND(DAYS360(C341,$C$3)&lt;=90,AA341="NO"),0,IF(AND(DAYS360(C341,$C$3)&gt;90,AA341="NO"),$AB$7,0)))</f>
        <v>0</v>
      </c>
      <c r="AC341" s="17"/>
      <c r="AD341" s="22"/>
      <c r="AE341" s="23">
        <f>+IF(OR($N341=Listas!$A$3,$N341=Listas!$A$4,$N341=Listas!$A$5,$N341=Listas!$A$6),"",IF(AND(DAYS360(C341,$C$3)&lt;=90,AD341="SI"),0,IF(AND(DAYS360(C341,$C$3)&gt;90,AD341="SI"),$AE$7,0)))</f>
        <v>0</v>
      </c>
      <c r="AF341" s="17"/>
      <c r="AG341" s="24" t="str">
        <f t="shared" si="68"/>
        <v/>
      </c>
      <c r="AH341" s="22"/>
      <c r="AI341" s="23">
        <f>+IF(OR($N341=Listas!$A$3,$N341=Listas!$A$4,$N341=Listas!$A$5,$N341=Listas!$A$6),"",IF(AND(DAYS360(C341,$C$3)&lt;=90,AH341="SI"),0,IF(AND(DAYS360(C341,$C$3)&gt;90,AH341="SI"),$AI$7,0)))</f>
        <v>0</v>
      </c>
      <c r="AJ341" s="25">
        <f>+IF(OR($N341=Listas!$A$3,$N341=Listas!$A$4,$N341=Listas!$A$5,$N341=Listas!$A$6),"",AB341+AE341+AI341)</f>
        <v>0</v>
      </c>
      <c r="AK341" s="26" t="str">
        <f t="shared" si="69"/>
        <v/>
      </c>
      <c r="AL341" s="27" t="str">
        <f t="shared" si="70"/>
        <v/>
      </c>
      <c r="AM341" s="23">
        <f>+IF(OR($N341=Listas!$A$3,$N341=Listas!$A$4,$N341=Listas!$A$5,$N341=Listas!$A$6),"",IF(AND(DAYS360(C341,$C$3)&lt;=90,AL341="SI"),0,IF(AND(DAYS360(C341,$C$3)&gt;90,AL341="SI"),$AM$7,0)))</f>
        <v>0</v>
      </c>
      <c r="AN341" s="27" t="str">
        <f t="shared" si="71"/>
        <v/>
      </c>
      <c r="AO341" s="23">
        <f>+IF(OR($N341=Listas!$A$3,$N341=Listas!$A$4,$N341=Listas!$A$5,$N341=Listas!$A$6),"",IF(AND(DAYS360(C341,$C$3)&lt;=90,AN341="SI"),0,IF(AND(DAYS360(C341,$C$3)&gt;90,AN341="SI"),$AO$7,0)))</f>
        <v>0</v>
      </c>
      <c r="AP341" s="28">
        <f>+IF(OR($N341=Listas!$A$3,$N341=Listas!$A$4,$N341=Listas!$A$5,$N341=[1]Hoja2!$A$6),"",AM341+AO341)</f>
        <v>0</v>
      </c>
      <c r="AQ341" s="22"/>
      <c r="AR341" s="23">
        <f>+IF(OR($N341=Listas!$A$3,$N341=Listas!$A$4,$N341=Listas!$A$5,$N341=Listas!$A$6),"",IF(AND(DAYS360(C341,$C$3)&lt;=90,AQ341="SI"),0,IF(AND(DAYS360(C341,$C$3)&gt;90,AQ341="SI"),$AR$7,0)))</f>
        <v>0</v>
      </c>
      <c r="AS341" s="22"/>
      <c r="AT341" s="23">
        <f>+IF(OR($N341=Listas!$A$3,$N341=Listas!$A$4,$N341=Listas!$A$5,$N341=Listas!$A$6),"",IF(AND(DAYS360(C341,$C$3)&lt;=90,AS341="SI"),0,IF(AND(DAYS360(C341,$C$3)&gt;90,AS341="SI"),$AT$7,0)))</f>
        <v>0</v>
      </c>
      <c r="AU341" s="21">
        <f>+IF(OR($N341=Listas!$A$3,$N341=Listas!$A$4,$N341=Listas!$A$5,$N341=Listas!$A$6),"",AR341+AT341)</f>
        <v>0</v>
      </c>
      <c r="AV341" s="29">
        <f>+IF(OR($N341=Listas!$A$3,$N341=Listas!$A$4,$N341=Listas!$A$5,$N341=Listas!$A$6),"",W341+Z341+AJ341+AP341+AU341)</f>
        <v>0.21132439384930549</v>
      </c>
      <c r="AW341" s="30">
        <f>+IF(OR($N341=Listas!$A$3,$N341=Listas!$A$4,$N341=Listas!$A$5,$N341=Listas!$A$6),"",K341*(1-AV341))</f>
        <v>0</v>
      </c>
      <c r="AX341" s="30">
        <f>+IF(OR($N341=Listas!$A$3,$N341=Listas!$A$4,$N341=Listas!$A$5,$N341=Listas!$A$6),"",L341*(1-AV341))</f>
        <v>0</v>
      </c>
      <c r="AY341" s="31"/>
      <c r="AZ341" s="32"/>
      <c r="BA341" s="30">
        <f>+IF(OR($N341=Listas!$A$3,$N341=Listas!$A$4,$N341=Listas!$A$5,$N341=Listas!$A$6),"",IF(AV341=0,AW341,(-PV(AY341,AZ341,,AW341,0))))</f>
        <v>0</v>
      </c>
      <c r="BB341" s="30">
        <f>+IF(OR($N341=Listas!$A$3,$N341=Listas!$A$4,$N341=Listas!$A$5,$N341=Listas!$A$6),"",IF(AV341=0,AX341,(-PV(AY341,AZ341,,AX341,0))))</f>
        <v>0</v>
      </c>
      <c r="BC341" s="33">
        <f>++IF(OR($N341=Listas!$A$3,$N341=Listas!$A$4,$N341=Listas!$A$5,$N341=Listas!$A$6),"",K341-BA341)</f>
        <v>0</v>
      </c>
      <c r="BD341" s="33">
        <f>++IF(OR($N341=Listas!$A$3,$N341=Listas!$A$4,$N341=Listas!$A$5,$N341=Listas!$A$6),"",L341-BB341)</f>
        <v>0</v>
      </c>
    </row>
    <row r="342" spans="1:56" x14ac:dyDescent="0.25">
      <c r="A342" s="13"/>
      <c r="B342" s="14"/>
      <c r="C342" s="15"/>
      <c r="D342" s="16"/>
      <c r="E342" s="16"/>
      <c r="F342" s="17"/>
      <c r="G342" s="17"/>
      <c r="H342" s="65">
        <f t="shared" si="65"/>
        <v>0</v>
      </c>
      <c r="I342" s="17"/>
      <c r="J342" s="17"/>
      <c r="K342" s="42">
        <f t="shared" si="66"/>
        <v>0</v>
      </c>
      <c r="L342" s="42">
        <f t="shared" si="66"/>
        <v>0</v>
      </c>
      <c r="M342" s="42">
        <f t="shared" si="67"/>
        <v>0</v>
      </c>
      <c r="N342" s="13"/>
      <c r="O342" s="18" t="str">
        <f>+IF(OR($N342=Listas!$A$3,$N342=Listas!$A$4,$N342=Listas!$A$5,$N342=Listas!$A$6),"N/A",IF(AND((DAYS360(C342,$C$3))&gt;90,(DAYS360(C342,$C$3))&lt;360),"SI","NO"))</f>
        <v>NO</v>
      </c>
      <c r="P342" s="19">
        <f t="shared" si="60"/>
        <v>0</v>
      </c>
      <c r="Q342" s="18" t="str">
        <f>+IF(OR($N342=Listas!$A$3,$N342=Listas!$A$4,$N342=Listas!$A$5,$N342=Listas!$A$6),"N/A",IF(AND((DAYS360(C342,$C$3))&gt;=360,(DAYS360(C342,$C$3))&lt;=1800),"SI","NO"))</f>
        <v>NO</v>
      </c>
      <c r="R342" s="19">
        <f t="shared" si="61"/>
        <v>0</v>
      </c>
      <c r="S342" s="18" t="str">
        <f>+IF(OR($N342=Listas!$A$3,$N342=Listas!$A$4,$N342=Listas!$A$5,$N342=Listas!$A$6),"N/A",IF(AND((DAYS360(C342,$C$3))&gt;1800,(DAYS360(C342,$C$3))&lt;=3600),"SI","NO"))</f>
        <v>NO</v>
      </c>
      <c r="T342" s="19">
        <f t="shared" si="62"/>
        <v>0</v>
      </c>
      <c r="U342" s="18" t="str">
        <f>+IF(OR($N342=Listas!$A$3,$N342=Listas!$A$4,$N342=Listas!$A$5,$N342=Listas!$A$6),"N/A",IF((DAYS360(C342,$C$3))&gt;3600,"SI","NO"))</f>
        <v>SI</v>
      </c>
      <c r="V342" s="20">
        <f t="shared" si="63"/>
        <v>0.21132439384930549</v>
      </c>
      <c r="W342" s="21">
        <f>+IF(OR($N342=Listas!$A$3,$N342=Listas!$A$4,$N342=Listas!$A$5,$N342=Listas!$A$6),"",P342+R342+T342+V342)</f>
        <v>0.21132439384930549</v>
      </c>
      <c r="X342" s="22"/>
      <c r="Y342" s="19">
        <f t="shared" si="64"/>
        <v>0</v>
      </c>
      <c r="Z342" s="21">
        <f>+IF(OR($N342=Listas!$A$3,$N342=Listas!$A$4,$N342=Listas!$A$5,$N342=Listas!$A$6),"",Y342)</f>
        <v>0</v>
      </c>
      <c r="AA342" s="22"/>
      <c r="AB342" s="23">
        <f>+IF(OR($N342=Listas!$A$3,$N342=Listas!$A$4,$N342=Listas!$A$5,$N342=Listas!$A$6),"",IF(AND(DAYS360(C342,$C$3)&lt;=90,AA342="NO"),0,IF(AND(DAYS360(C342,$C$3)&gt;90,AA342="NO"),$AB$7,0)))</f>
        <v>0</v>
      </c>
      <c r="AC342" s="17"/>
      <c r="AD342" s="22"/>
      <c r="AE342" s="23">
        <f>+IF(OR($N342=Listas!$A$3,$N342=Listas!$A$4,$N342=Listas!$A$5,$N342=Listas!$A$6),"",IF(AND(DAYS360(C342,$C$3)&lt;=90,AD342="SI"),0,IF(AND(DAYS360(C342,$C$3)&gt;90,AD342="SI"),$AE$7,0)))</f>
        <v>0</v>
      </c>
      <c r="AF342" s="17"/>
      <c r="AG342" s="24" t="str">
        <f t="shared" si="68"/>
        <v/>
      </c>
      <c r="AH342" s="22"/>
      <c r="AI342" s="23">
        <f>+IF(OR($N342=Listas!$A$3,$N342=Listas!$A$4,$N342=Listas!$A$5,$N342=Listas!$A$6),"",IF(AND(DAYS360(C342,$C$3)&lt;=90,AH342="SI"),0,IF(AND(DAYS360(C342,$C$3)&gt;90,AH342="SI"),$AI$7,0)))</f>
        <v>0</v>
      </c>
      <c r="AJ342" s="25">
        <f>+IF(OR($N342=Listas!$A$3,$N342=Listas!$A$4,$N342=Listas!$A$5,$N342=Listas!$A$6),"",AB342+AE342+AI342)</f>
        <v>0</v>
      </c>
      <c r="AK342" s="26" t="str">
        <f t="shared" si="69"/>
        <v/>
      </c>
      <c r="AL342" s="27" t="str">
        <f t="shared" si="70"/>
        <v/>
      </c>
      <c r="AM342" s="23">
        <f>+IF(OR($N342=Listas!$A$3,$N342=Listas!$A$4,$N342=Listas!$A$5,$N342=Listas!$A$6),"",IF(AND(DAYS360(C342,$C$3)&lt;=90,AL342="SI"),0,IF(AND(DAYS360(C342,$C$3)&gt;90,AL342="SI"),$AM$7,0)))</f>
        <v>0</v>
      </c>
      <c r="AN342" s="27" t="str">
        <f t="shared" si="71"/>
        <v/>
      </c>
      <c r="AO342" s="23">
        <f>+IF(OR($N342=Listas!$A$3,$N342=Listas!$A$4,$N342=Listas!$A$5,$N342=Listas!$A$6),"",IF(AND(DAYS360(C342,$C$3)&lt;=90,AN342="SI"),0,IF(AND(DAYS360(C342,$C$3)&gt;90,AN342="SI"),$AO$7,0)))</f>
        <v>0</v>
      </c>
      <c r="AP342" s="28">
        <f>+IF(OR($N342=Listas!$A$3,$N342=Listas!$A$4,$N342=Listas!$A$5,$N342=[1]Hoja2!$A$6),"",AM342+AO342)</f>
        <v>0</v>
      </c>
      <c r="AQ342" s="22"/>
      <c r="AR342" s="23">
        <f>+IF(OR($N342=Listas!$A$3,$N342=Listas!$A$4,$N342=Listas!$A$5,$N342=Listas!$A$6),"",IF(AND(DAYS360(C342,$C$3)&lt;=90,AQ342="SI"),0,IF(AND(DAYS360(C342,$C$3)&gt;90,AQ342="SI"),$AR$7,0)))</f>
        <v>0</v>
      </c>
      <c r="AS342" s="22"/>
      <c r="AT342" s="23">
        <f>+IF(OR($N342=Listas!$A$3,$N342=Listas!$A$4,$N342=Listas!$A$5,$N342=Listas!$A$6),"",IF(AND(DAYS360(C342,$C$3)&lt;=90,AS342="SI"),0,IF(AND(DAYS360(C342,$C$3)&gt;90,AS342="SI"),$AT$7,0)))</f>
        <v>0</v>
      </c>
      <c r="AU342" s="21">
        <f>+IF(OR($N342=Listas!$A$3,$N342=Listas!$A$4,$N342=Listas!$A$5,$N342=Listas!$A$6),"",AR342+AT342)</f>
        <v>0</v>
      </c>
      <c r="AV342" s="29">
        <f>+IF(OR($N342=Listas!$A$3,$N342=Listas!$A$4,$N342=Listas!$A$5,$N342=Listas!$A$6),"",W342+Z342+AJ342+AP342+AU342)</f>
        <v>0.21132439384930549</v>
      </c>
      <c r="AW342" s="30">
        <f>+IF(OR($N342=Listas!$A$3,$N342=Listas!$A$4,$N342=Listas!$A$5,$N342=Listas!$A$6),"",K342*(1-AV342))</f>
        <v>0</v>
      </c>
      <c r="AX342" s="30">
        <f>+IF(OR($N342=Listas!$A$3,$N342=Listas!$A$4,$N342=Listas!$A$5,$N342=Listas!$A$6),"",L342*(1-AV342))</f>
        <v>0</v>
      </c>
      <c r="AY342" s="31"/>
      <c r="AZ342" s="32"/>
      <c r="BA342" s="30">
        <f>+IF(OR($N342=Listas!$A$3,$N342=Listas!$A$4,$N342=Listas!$A$5,$N342=Listas!$A$6),"",IF(AV342=0,AW342,(-PV(AY342,AZ342,,AW342,0))))</f>
        <v>0</v>
      </c>
      <c r="BB342" s="30">
        <f>+IF(OR($N342=Listas!$A$3,$N342=Listas!$A$4,$N342=Listas!$A$5,$N342=Listas!$A$6),"",IF(AV342=0,AX342,(-PV(AY342,AZ342,,AX342,0))))</f>
        <v>0</v>
      </c>
      <c r="BC342" s="33">
        <f>++IF(OR($N342=Listas!$A$3,$N342=Listas!$A$4,$N342=Listas!$A$5,$N342=Listas!$A$6),"",K342-BA342)</f>
        <v>0</v>
      </c>
      <c r="BD342" s="33">
        <f>++IF(OR($N342=Listas!$A$3,$N342=Listas!$A$4,$N342=Listas!$A$5,$N342=Listas!$A$6),"",L342-BB342)</f>
        <v>0</v>
      </c>
    </row>
    <row r="343" spans="1:56" x14ac:dyDescent="0.25">
      <c r="A343" s="13"/>
      <c r="B343" s="14"/>
      <c r="C343" s="15"/>
      <c r="D343" s="16"/>
      <c r="E343" s="16"/>
      <c r="F343" s="17"/>
      <c r="G343" s="17"/>
      <c r="H343" s="65">
        <f t="shared" si="65"/>
        <v>0</v>
      </c>
      <c r="I343" s="17"/>
      <c r="J343" s="17"/>
      <c r="K343" s="42">
        <f t="shared" si="66"/>
        <v>0</v>
      </c>
      <c r="L343" s="42">
        <f t="shared" si="66"/>
        <v>0</v>
      </c>
      <c r="M343" s="42">
        <f t="shared" si="67"/>
        <v>0</v>
      </c>
      <c r="N343" s="13"/>
      <c r="O343" s="18" t="str">
        <f>+IF(OR($N343=Listas!$A$3,$N343=Listas!$A$4,$N343=Listas!$A$5,$N343=Listas!$A$6),"N/A",IF(AND((DAYS360(C343,$C$3))&gt;90,(DAYS360(C343,$C$3))&lt;360),"SI","NO"))</f>
        <v>NO</v>
      </c>
      <c r="P343" s="19">
        <f t="shared" si="60"/>
        <v>0</v>
      </c>
      <c r="Q343" s="18" t="str">
        <f>+IF(OR($N343=Listas!$A$3,$N343=Listas!$A$4,$N343=Listas!$A$5,$N343=Listas!$A$6),"N/A",IF(AND((DAYS360(C343,$C$3))&gt;=360,(DAYS360(C343,$C$3))&lt;=1800),"SI","NO"))</f>
        <v>NO</v>
      </c>
      <c r="R343" s="19">
        <f t="shared" si="61"/>
        <v>0</v>
      </c>
      <c r="S343" s="18" t="str">
        <f>+IF(OR($N343=Listas!$A$3,$N343=Listas!$A$4,$N343=Listas!$A$5,$N343=Listas!$A$6),"N/A",IF(AND((DAYS360(C343,$C$3))&gt;1800,(DAYS360(C343,$C$3))&lt;=3600),"SI","NO"))</f>
        <v>NO</v>
      </c>
      <c r="T343" s="19">
        <f t="shared" si="62"/>
        <v>0</v>
      </c>
      <c r="U343" s="18" t="str">
        <f>+IF(OR($N343=Listas!$A$3,$N343=Listas!$A$4,$N343=Listas!$A$5,$N343=Listas!$A$6),"N/A",IF((DAYS360(C343,$C$3))&gt;3600,"SI","NO"))</f>
        <v>SI</v>
      </c>
      <c r="V343" s="20">
        <f t="shared" si="63"/>
        <v>0.21132439384930549</v>
      </c>
      <c r="W343" s="21">
        <f>+IF(OR($N343=Listas!$A$3,$N343=Listas!$A$4,$N343=Listas!$A$5,$N343=Listas!$A$6),"",P343+R343+T343+V343)</f>
        <v>0.21132439384930549</v>
      </c>
      <c r="X343" s="22"/>
      <c r="Y343" s="19">
        <f t="shared" si="64"/>
        <v>0</v>
      </c>
      <c r="Z343" s="21">
        <f>+IF(OR($N343=Listas!$A$3,$N343=Listas!$A$4,$N343=Listas!$A$5,$N343=Listas!$A$6),"",Y343)</f>
        <v>0</v>
      </c>
      <c r="AA343" s="22"/>
      <c r="AB343" s="23">
        <f>+IF(OR($N343=Listas!$A$3,$N343=Listas!$A$4,$N343=Listas!$A$5,$N343=Listas!$A$6),"",IF(AND(DAYS360(C343,$C$3)&lt;=90,AA343="NO"),0,IF(AND(DAYS360(C343,$C$3)&gt;90,AA343="NO"),$AB$7,0)))</f>
        <v>0</v>
      </c>
      <c r="AC343" s="17"/>
      <c r="AD343" s="22"/>
      <c r="AE343" s="23">
        <f>+IF(OR($N343=Listas!$A$3,$N343=Listas!$A$4,$N343=Listas!$A$5,$N343=Listas!$A$6),"",IF(AND(DAYS360(C343,$C$3)&lt;=90,AD343="SI"),0,IF(AND(DAYS360(C343,$C$3)&gt;90,AD343="SI"),$AE$7,0)))</f>
        <v>0</v>
      </c>
      <c r="AF343" s="17"/>
      <c r="AG343" s="24" t="str">
        <f t="shared" si="68"/>
        <v/>
      </c>
      <c r="AH343" s="22"/>
      <c r="AI343" s="23">
        <f>+IF(OR($N343=Listas!$A$3,$N343=Listas!$A$4,$N343=Listas!$A$5,$N343=Listas!$A$6),"",IF(AND(DAYS360(C343,$C$3)&lt;=90,AH343="SI"),0,IF(AND(DAYS360(C343,$C$3)&gt;90,AH343="SI"),$AI$7,0)))</f>
        <v>0</v>
      </c>
      <c r="AJ343" s="25">
        <f>+IF(OR($N343=Listas!$A$3,$N343=Listas!$A$4,$N343=Listas!$A$5,$N343=Listas!$A$6),"",AB343+AE343+AI343)</f>
        <v>0</v>
      </c>
      <c r="AK343" s="26" t="str">
        <f t="shared" si="69"/>
        <v/>
      </c>
      <c r="AL343" s="27" t="str">
        <f t="shared" si="70"/>
        <v/>
      </c>
      <c r="AM343" s="23">
        <f>+IF(OR($N343=Listas!$A$3,$N343=Listas!$A$4,$N343=Listas!$A$5,$N343=Listas!$A$6),"",IF(AND(DAYS360(C343,$C$3)&lt;=90,AL343="SI"),0,IF(AND(DAYS360(C343,$C$3)&gt;90,AL343="SI"),$AM$7,0)))</f>
        <v>0</v>
      </c>
      <c r="AN343" s="27" t="str">
        <f t="shared" si="71"/>
        <v/>
      </c>
      <c r="AO343" s="23">
        <f>+IF(OR($N343=Listas!$A$3,$N343=Listas!$A$4,$N343=Listas!$A$5,$N343=Listas!$A$6),"",IF(AND(DAYS360(C343,$C$3)&lt;=90,AN343="SI"),0,IF(AND(DAYS360(C343,$C$3)&gt;90,AN343="SI"),$AO$7,0)))</f>
        <v>0</v>
      </c>
      <c r="AP343" s="28">
        <f>+IF(OR($N343=Listas!$A$3,$N343=Listas!$A$4,$N343=Listas!$A$5,$N343=[1]Hoja2!$A$6),"",AM343+AO343)</f>
        <v>0</v>
      </c>
      <c r="AQ343" s="22"/>
      <c r="AR343" s="23">
        <f>+IF(OR($N343=Listas!$A$3,$N343=Listas!$A$4,$N343=Listas!$A$5,$N343=Listas!$A$6),"",IF(AND(DAYS360(C343,$C$3)&lt;=90,AQ343="SI"),0,IF(AND(DAYS360(C343,$C$3)&gt;90,AQ343="SI"),$AR$7,0)))</f>
        <v>0</v>
      </c>
      <c r="AS343" s="22"/>
      <c r="AT343" s="23">
        <f>+IF(OR($N343=Listas!$A$3,$N343=Listas!$A$4,$N343=Listas!$A$5,$N343=Listas!$A$6),"",IF(AND(DAYS360(C343,$C$3)&lt;=90,AS343="SI"),0,IF(AND(DAYS360(C343,$C$3)&gt;90,AS343="SI"),$AT$7,0)))</f>
        <v>0</v>
      </c>
      <c r="AU343" s="21">
        <f>+IF(OR($N343=Listas!$A$3,$N343=Listas!$A$4,$N343=Listas!$A$5,$N343=Listas!$A$6),"",AR343+AT343)</f>
        <v>0</v>
      </c>
      <c r="AV343" s="29">
        <f>+IF(OR($N343=Listas!$A$3,$N343=Listas!$A$4,$N343=Listas!$A$5,$N343=Listas!$A$6),"",W343+Z343+AJ343+AP343+AU343)</f>
        <v>0.21132439384930549</v>
      </c>
      <c r="AW343" s="30">
        <f>+IF(OR($N343=Listas!$A$3,$N343=Listas!$A$4,$N343=Listas!$A$5,$N343=Listas!$A$6),"",K343*(1-AV343))</f>
        <v>0</v>
      </c>
      <c r="AX343" s="30">
        <f>+IF(OR($N343=Listas!$A$3,$N343=Listas!$A$4,$N343=Listas!$A$5,$N343=Listas!$A$6),"",L343*(1-AV343))</f>
        <v>0</v>
      </c>
      <c r="AY343" s="31"/>
      <c r="AZ343" s="32"/>
      <c r="BA343" s="30">
        <f>+IF(OR($N343=Listas!$A$3,$N343=Listas!$A$4,$N343=Listas!$A$5,$N343=Listas!$A$6),"",IF(AV343=0,AW343,(-PV(AY343,AZ343,,AW343,0))))</f>
        <v>0</v>
      </c>
      <c r="BB343" s="30">
        <f>+IF(OR($N343=Listas!$A$3,$N343=Listas!$A$4,$N343=Listas!$A$5,$N343=Listas!$A$6),"",IF(AV343=0,AX343,(-PV(AY343,AZ343,,AX343,0))))</f>
        <v>0</v>
      </c>
      <c r="BC343" s="33">
        <f>++IF(OR($N343=Listas!$A$3,$N343=Listas!$A$4,$N343=Listas!$A$5,$N343=Listas!$A$6),"",K343-BA343)</f>
        <v>0</v>
      </c>
      <c r="BD343" s="33">
        <f>++IF(OR($N343=Listas!$A$3,$N343=Listas!$A$4,$N343=Listas!$A$5,$N343=Listas!$A$6),"",L343-BB343)</f>
        <v>0</v>
      </c>
    </row>
    <row r="344" spans="1:56" x14ac:dyDescent="0.25">
      <c r="A344" s="13"/>
      <c r="B344" s="14"/>
      <c r="C344" s="15"/>
      <c r="D344" s="16"/>
      <c r="E344" s="16"/>
      <c r="F344" s="17"/>
      <c r="G344" s="17"/>
      <c r="H344" s="65">
        <f t="shared" si="65"/>
        <v>0</v>
      </c>
      <c r="I344" s="17"/>
      <c r="J344" s="17"/>
      <c r="K344" s="42">
        <f t="shared" si="66"/>
        <v>0</v>
      </c>
      <c r="L344" s="42">
        <f t="shared" si="66"/>
        <v>0</v>
      </c>
      <c r="M344" s="42">
        <f t="shared" si="67"/>
        <v>0</v>
      </c>
      <c r="N344" s="13"/>
      <c r="O344" s="18" t="str">
        <f>+IF(OR($N344=Listas!$A$3,$N344=Listas!$A$4,$N344=Listas!$A$5,$N344=Listas!$A$6),"N/A",IF(AND((DAYS360(C344,$C$3))&gt;90,(DAYS360(C344,$C$3))&lt;360),"SI","NO"))</f>
        <v>NO</v>
      </c>
      <c r="P344" s="19">
        <f t="shared" si="60"/>
        <v>0</v>
      </c>
      <c r="Q344" s="18" t="str">
        <f>+IF(OR($N344=Listas!$A$3,$N344=Listas!$A$4,$N344=Listas!$A$5,$N344=Listas!$A$6),"N/A",IF(AND((DAYS360(C344,$C$3))&gt;=360,(DAYS360(C344,$C$3))&lt;=1800),"SI","NO"))</f>
        <v>NO</v>
      </c>
      <c r="R344" s="19">
        <f t="shared" si="61"/>
        <v>0</v>
      </c>
      <c r="S344" s="18" t="str">
        <f>+IF(OR($N344=Listas!$A$3,$N344=Listas!$A$4,$N344=Listas!$A$5,$N344=Listas!$A$6),"N/A",IF(AND((DAYS360(C344,$C$3))&gt;1800,(DAYS360(C344,$C$3))&lt;=3600),"SI","NO"))</f>
        <v>NO</v>
      </c>
      <c r="T344" s="19">
        <f t="shared" si="62"/>
        <v>0</v>
      </c>
      <c r="U344" s="18" t="str">
        <f>+IF(OR($N344=Listas!$A$3,$N344=Listas!$A$4,$N344=Listas!$A$5,$N344=Listas!$A$6),"N/A",IF((DAYS360(C344,$C$3))&gt;3600,"SI","NO"))</f>
        <v>SI</v>
      </c>
      <c r="V344" s="20">
        <f t="shared" si="63"/>
        <v>0.21132439384930549</v>
      </c>
      <c r="W344" s="21">
        <f>+IF(OR($N344=Listas!$A$3,$N344=Listas!$A$4,$N344=Listas!$A$5,$N344=Listas!$A$6),"",P344+R344+T344+V344)</f>
        <v>0.21132439384930549</v>
      </c>
      <c r="X344" s="22"/>
      <c r="Y344" s="19">
        <f t="shared" si="64"/>
        <v>0</v>
      </c>
      <c r="Z344" s="21">
        <f>+IF(OR($N344=Listas!$A$3,$N344=Listas!$A$4,$N344=Listas!$A$5,$N344=Listas!$A$6),"",Y344)</f>
        <v>0</v>
      </c>
      <c r="AA344" s="22"/>
      <c r="AB344" s="23">
        <f>+IF(OR($N344=Listas!$A$3,$N344=Listas!$A$4,$N344=Listas!$A$5,$N344=Listas!$A$6),"",IF(AND(DAYS360(C344,$C$3)&lt;=90,AA344="NO"),0,IF(AND(DAYS360(C344,$C$3)&gt;90,AA344="NO"),$AB$7,0)))</f>
        <v>0</v>
      </c>
      <c r="AC344" s="17"/>
      <c r="AD344" s="22"/>
      <c r="AE344" s="23">
        <f>+IF(OR($N344=Listas!$A$3,$N344=Listas!$A$4,$N344=Listas!$A$5,$N344=Listas!$A$6),"",IF(AND(DAYS360(C344,$C$3)&lt;=90,AD344="SI"),0,IF(AND(DAYS360(C344,$C$3)&gt;90,AD344="SI"),$AE$7,0)))</f>
        <v>0</v>
      </c>
      <c r="AF344" s="17"/>
      <c r="AG344" s="24" t="str">
        <f t="shared" si="68"/>
        <v/>
      </c>
      <c r="AH344" s="22"/>
      <c r="AI344" s="23">
        <f>+IF(OR($N344=Listas!$A$3,$N344=Listas!$A$4,$N344=Listas!$A$5,$N344=Listas!$A$6),"",IF(AND(DAYS360(C344,$C$3)&lt;=90,AH344="SI"),0,IF(AND(DAYS360(C344,$C$3)&gt;90,AH344="SI"),$AI$7,0)))</f>
        <v>0</v>
      </c>
      <c r="AJ344" s="25">
        <f>+IF(OR($N344=Listas!$A$3,$N344=Listas!$A$4,$N344=Listas!$A$5,$N344=Listas!$A$6),"",AB344+AE344+AI344)</f>
        <v>0</v>
      </c>
      <c r="AK344" s="26" t="str">
        <f t="shared" si="69"/>
        <v/>
      </c>
      <c r="AL344" s="27" t="str">
        <f t="shared" si="70"/>
        <v/>
      </c>
      <c r="AM344" s="23">
        <f>+IF(OR($N344=Listas!$A$3,$N344=Listas!$A$4,$N344=Listas!$A$5,$N344=Listas!$A$6),"",IF(AND(DAYS360(C344,$C$3)&lt;=90,AL344="SI"),0,IF(AND(DAYS360(C344,$C$3)&gt;90,AL344="SI"),$AM$7,0)))</f>
        <v>0</v>
      </c>
      <c r="AN344" s="27" t="str">
        <f t="shared" si="71"/>
        <v/>
      </c>
      <c r="AO344" s="23">
        <f>+IF(OR($N344=Listas!$A$3,$N344=Listas!$A$4,$N344=Listas!$A$5,$N344=Listas!$A$6),"",IF(AND(DAYS360(C344,$C$3)&lt;=90,AN344="SI"),0,IF(AND(DAYS360(C344,$C$3)&gt;90,AN344="SI"),$AO$7,0)))</f>
        <v>0</v>
      </c>
      <c r="AP344" s="28">
        <f>+IF(OR($N344=Listas!$A$3,$N344=Listas!$A$4,$N344=Listas!$A$5,$N344=[1]Hoja2!$A$6),"",AM344+AO344)</f>
        <v>0</v>
      </c>
      <c r="AQ344" s="22"/>
      <c r="AR344" s="23">
        <f>+IF(OR($N344=Listas!$A$3,$N344=Listas!$A$4,$N344=Listas!$A$5,$N344=Listas!$A$6),"",IF(AND(DAYS360(C344,$C$3)&lt;=90,AQ344="SI"),0,IF(AND(DAYS360(C344,$C$3)&gt;90,AQ344="SI"),$AR$7,0)))</f>
        <v>0</v>
      </c>
      <c r="AS344" s="22"/>
      <c r="AT344" s="23">
        <f>+IF(OR($N344=Listas!$A$3,$N344=Listas!$A$4,$N344=Listas!$A$5,$N344=Listas!$A$6),"",IF(AND(DAYS360(C344,$C$3)&lt;=90,AS344="SI"),0,IF(AND(DAYS360(C344,$C$3)&gt;90,AS344="SI"),$AT$7,0)))</f>
        <v>0</v>
      </c>
      <c r="AU344" s="21">
        <f>+IF(OR($N344=Listas!$A$3,$N344=Listas!$A$4,$N344=Listas!$A$5,$N344=Listas!$A$6),"",AR344+AT344)</f>
        <v>0</v>
      </c>
      <c r="AV344" s="29">
        <f>+IF(OR($N344=Listas!$A$3,$N344=Listas!$A$4,$N344=Listas!$A$5,$N344=Listas!$A$6),"",W344+Z344+AJ344+AP344+AU344)</f>
        <v>0.21132439384930549</v>
      </c>
      <c r="AW344" s="30">
        <f>+IF(OR($N344=Listas!$A$3,$N344=Listas!$A$4,$N344=Listas!$A$5,$N344=Listas!$A$6),"",K344*(1-AV344))</f>
        <v>0</v>
      </c>
      <c r="AX344" s="30">
        <f>+IF(OR($N344=Listas!$A$3,$N344=Listas!$A$4,$N344=Listas!$A$5,$N344=Listas!$A$6),"",L344*(1-AV344))</f>
        <v>0</v>
      </c>
      <c r="AY344" s="31"/>
      <c r="AZ344" s="32"/>
      <c r="BA344" s="30">
        <f>+IF(OR($N344=Listas!$A$3,$N344=Listas!$A$4,$N344=Listas!$A$5,$N344=Listas!$A$6),"",IF(AV344=0,AW344,(-PV(AY344,AZ344,,AW344,0))))</f>
        <v>0</v>
      </c>
      <c r="BB344" s="30">
        <f>+IF(OR($N344=Listas!$A$3,$N344=Listas!$A$4,$N344=Listas!$A$5,$N344=Listas!$A$6),"",IF(AV344=0,AX344,(-PV(AY344,AZ344,,AX344,0))))</f>
        <v>0</v>
      </c>
      <c r="BC344" s="33">
        <f>++IF(OR($N344=Listas!$A$3,$N344=Listas!$A$4,$N344=Listas!$A$5,$N344=Listas!$A$6),"",K344-BA344)</f>
        <v>0</v>
      </c>
      <c r="BD344" s="33">
        <f>++IF(OR($N344=Listas!$A$3,$N344=Listas!$A$4,$N344=Listas!$A$5,$N344=Listas!$A$6),"",L344-BB344)</f>
        <v>0</v>
      </c>
    </row>
    <row r="345" spans="1:56" x14ac:dyDescent="0.25">
      <c r="A345" s="13"/>
      <c r="B345" s="14"/>
      <c r="C345" s="15"/>
      <c r="D345" s="16"/>
      <c r="E345" s="16"/>
      <c r="F345" s="17"/>
      <c r="G345" s="17"/>
      <c r="H345" s="65">
        <f t="shared" si="65"/>
        <v>0</v>
      </c>
      <c r="I345" s="17"/>
      <c r="J345" s="17"/>
      <c r="K345" s="42">
        <f t="shared" si="66"/>
        <v>0</v>
      </c>
      <c r="L345" s="42">
        <f t="shared" si="66"/>
        <v>0</v>
      </c>
      <c r="M345" s="42">
        <f t="shared" si="67"/>
        <v>0</v>
      </c>
      <c r="N345" s="13"/>
      <c r="O345" s="18" t="str">
        <f>+IF(OR($N345=Listas!$A$3,$N345=Listas!$A$4,$N345=Listas!$A$5,$N345=Listas!$A$6),"N/A",IF(AND((DAYS360(C345,$C$3))&gt;90,(DAYS360(C345,$C$3))&lt;360),"SI","NO"))</f>
        <v>NO</v>
      </c>
      <c r="P345" s="19">
        <f t="shared" si="60"/>
        <v>0</v>
      </c>
      <c r="Q345" s="18" t="str">
        <f>+IF(OR($N345=Listas!$A$3,$N345=Listas!$A$4,$N345=Listas!$A$5,$N345=Listas!$A$6),"N/A",IF(AND((DAYS360(C345,$C$3))&gt;=360,(DAYS360(C345,$C$3))&lt;=1800),"SI","NO"))</f>
        <v>NO</v>
      </c>
      <c r="R345" s="19">
        <f t="shared" si="61"/>
        <v>0</v>
      </c>
      <c r="S345" s="18" t="str">
        <f>+IF(OR($N345=Listas!$A$3,$N345=Listas!$A$4,$N345=Listas!$A$5,$N345=Listas!$A$6),"N/A",IF(AND((DAYS360(C345,$C$3))&gt;1800,(DAYS360(C345,$C$3))&lt;=3600),"SI","NO"))</f>
        <v>NO</v>
      </c>
      <c r="T345" s="19">
        <f t="shared" si="62"/>
        <v>0</v>
      </c>
      <c r="U345" s="18" t="str">
        <f>+IF(OR($N345=Listas!$A$3,$N345=Listas!$A$4,$N345=Listas!$A$5,$N345=Listas!$A$6),"N/A",IF((DAYS360(C345,$C$3))&gt;3600,"SI","NO"))</f>
        <v>SI</v>
      </c>
      <c r="V345" s="20">
        <f t="shared" si="63"/>
        <v>0.21132439384930549</v>
      </c>
      <c r="W345" s="21">
        <f>+IF(OR($N345=Listas!$A$3,$N345=Listas!$A$4,$N345=Listas!$A$5,$N345=Listas!$A$6),"",P345+R345+T345+V345)</f>
        <v>0.21132439384930549</v>
      </c>
      <c r="X345" s="22"/>
      <c r="Y345" s="19">
        <f t="shared" si="64"/>
        <v>0</v>
      </c>
      <c r="Z345" s="21">
        <f>+IF(OR($N345=Listas!$A$3,$N345=Listas!$A$4,$N345=Listas!$A$5,$N345=Listas!$A$6),"",Y345)</f>
        <v>0</v>
      </c>
      <c r="AA345" s="22"/>
      <c r="AB345" s="23">
        <f>+IF(OR($N345=Listas!$A$3,$N345=Listas!$A$4,$N345=Listas!$A$5,$N345=Listas!$A$6),"",IF(AND(DAYS360(C345,$C$3)&lt;=90,AA345="NO"),0,IF(AND(DAYS360(C345,$C$3)&gt;90,AA345="NO"),$AB$7,0)))</f>
        <v>0</v>
      </c>
      <c r="AC345" s="17"/>
      <c r="AD345" s="22"/>
      <c r="AE345" s="23">
        <f>+IF(OR($N345=Listas!$A$3,$N345=Listas!$A$4,$N345=Listas!$A$5,$N345=Listas!$A$6),"",IF(AND(DAYS360(C345,$C$3)&lt;=90,AD345="SI"),0,IF(AND(DAYS360(C345,$C$3)&gt;90,AD345="SI"),$AE$7,0)))</f>
        <v>0</v>
      </c>
      <c r="AF345" s="17"/>
      <c r="AG345" s="24" t="str">
        <f t="shared" si="68"/>
        <v/>
      </c>
      <c r="AH345" s="22"/>
      <c r="AI345" s="23">
        <f>+IF(OR($N345=Listas!$A$3,$N345=Listas!$A$4,$N345=Listas!$A$5,$N345=Listas!$A$6),"",IF(AND(DAYS360(C345,$C$3)&lt;=90,AH345="SI"),0,IF(AND(DAYS360(C345,$C$3)&gt;90,AH345="SI"),$AI$7,0)))</f>
        <v>0</v>
      </c>
      <c r="AJ345" s="25">
        <f>+IF(OR($N345=Listas!$A$3,$N345=Listas!$A$4,$N345=Listas!$A$5,$N345=Listas!$A$6),"",AB345+AE345+AI345)</f>
        <v>0</v>
      </c>
      <c r="AK345" s="26" t="str">
        <f t="shared" si="69"/>
        <v/>
      </c>
      <c r="AL345" s="27" t="str">
        <f t="shared" si="70"/>
        <v/>
      </c>
      <c r="AM345" s="23">
        <f>+IF(OR($N345=Listas!$A$3,$N345=Listas!$A$4,$N345=Listas!$A$5,$N345=Listas!$A$6),"",IF(AND(DAYS360(C345,$C$3)&lt;=90,AL345="SI"),0,IF(AND(DAYS360(C345,$C$3)&gt;90,AL345="SI"),$AM$7,0)))</f>
        <v>0</v>
      </c>
      <c r="AN345" s="27" t="str">
        <f t="shared" si="71"/>
        <v/>
      </c>
      <c r="AO345" s="23">
        <f>+IF(OR($N345=Listas!$A$3,$N345=Listas!$A$4,$N345=Listas!$A$5,$N345=Listas!$A$6),"",IF(AND(DAYS360(C345,$C$3)&lt;=90,AN345="SI"),0,IF(AND(DAYS360(C345,$C$3)&gt;90,AN345="SI"),$AO$7,0)))</f>
        <v>0</v>
      </c>
      <c r="AP345" s="28">
        <f>+IF(OR($N345=Listas!$A$3,$N345=Listas!$A$4,$N345=Listas!$A$5,$N345=[1]Hoja2!$A$6),"",AM345+AO345)</f>
        <v>0</v>
      </c>
      <c r="AQ345" s="22"/>
      <c r="AR345" s="23">
        <f>+IF(OR($N345=Listas!$A$3,$N345=Listas!$A$4,$N345=Listas!$A$5,$N345=Listas!$A$6),"",IF(AND(DAYS360(C345,$C$3)&lt;=90,AQ345="SI"),0,IF(AND(DAYS360(C345,$C$3)&gt;90,AQ345="SI"),$AR$7,0)))</f>
        <v>0</v>
      </c>
      <c r="AS345" s="22"/>
      <c r="AT345" s="23">
        <f>+IF(OR($N345=Listas!$A$3,$N345=Listas!$A$4,$N345=Listas!$A$5,$N345=Listas!$A$6),"",IF(AND(DAYS360(C345,$C$3)&lt;=90,AS345="SI"),0,IF(AND(DAYS360(C345,$C$3)&gt;90,AS345="SI"),$AT$7,0)))</f>
        <v>0</v>
      </c>
      <c r="AU345" s="21">
        <f>+IF(OR($N345=Listas!$A$3,$N345=Listas!$A$4,$N345=Listas!$A$5,$N345=Listas!$A$6),"",AR345+AT345)</f>
        <v>0</v>
      </c>
      <c r="AV345" s="29">
        <f>+IF(OR($N345=Listas!$A$3,$N345=Listas!$A$4,$N345=Listas!$A$5,$N345=Listas!$A$6),"",W345+Z345+AJ345+AP345+AU345)</f>
        <v>0.21132439384930549</v>
      </c>
      <c r="AW345" s="30">
        <f>+IF(OR($N345=Listas!$A$3,$N345=Listas!$A$4,$N345=Listas!$A$5,$N345=Listas!$A$6),"",K345*(1-AV345))</f>
        <v>0</v>
      </c>
      <c r="AX345" s="30">
        <f>+IF(OR($N345=Listas!$A$3,$N345=Listas!$A$4,$N345=Listas!$A$5,$N345=Listas!$A$6),"",L345*(1-AV345))</f>
        <v>0</v>
      </c>
      <c r="AY345" s="31"/>
      <c r="AZ345" s="32"/>
      <c r="BA345" s="30">
        <f>+IF(OR($N345=Listas!$A$3,$N345=Listas!$A$4,$N345=Listas!$A$5,$N345=Listas!$A$6),"",IF(AV345=0,AW345,(-PV(AY345,AZ345,,AW345,0))))</f>
        <v>0</v>
      </c>
      <c r="BB345" s="30">
        <f>+IF(OR($N345=Listas!$A$3,$N345=Listas!$A$4,$N345=Listas!$A$5,$N345=Listas!$A$6),"",IF(AV345=0,AX345,(-PV(AY345,AZ345,,AX345,0))))</f>
        <v>0</v>
      </c>
      <c r="BC345" s="33">
        <f>++IF(OR($N345=Listas!$A$3,$N345=Listas!$A$4,$N345=Listas!$A$5,$N345=Listas!$A$6),"",K345-BA345)</f>
        <v>0</v>
      </c>
      <c r="BD345" s="33">
        <f>++IF(OR($N345=Listas!$A$3,$N345=Listas!$A$4,$N345=Listas!$A$5,$N345=Listas!$A$6),"",L345-BB345)</f>
        <v>0</v>
      </c>
    </row>
    <row r="346" spans="1:56" x14ac:dyDescent="0.25">
      <c r="A346" s="13"/>
      <c r="B346" s="14"/>
      <c r="C346" s="15"/>
      <c r="D346" s="16"/>
      <c r="E346" s="16"/>
      <c r="F346" s="17"/>
      <c r="G346" s="17"/>
      <c r="H346" s="65">
        <f t="shared" si="65"/>
        <v>0</v>
      </c>
      <c r="I346" s="17"/>
      <c r="J346" s="17"/>
      <c r="K346" s="42">
        <f t="shared" si="66"/>
        <v>0</v>
      </c>
      <c r="L346" s="42">
        <f t="shared" si="66"/>
        <v>0</v>
      </c>
      <c r="M346" s="42">
        <f t="shared" si="67"/>
        <v>0</v>
      </c>
      <c r="N346" s="13"/>
      <c r="O346" s="18" t="str">
        <f>+IF(OR($N346=Listas!$A$3,$N346=Listas!$A$4,$N346=Listas!$A$5,$N346=Listas!$A$6),"N/A",IF(AND((DAYS360(C346,$C$3))&gt;90,(DAYS360(C346,$C$3))&lt;360),"SI","NO"))</f>
        <v>NO</v>
      </c>
      <c r="P346" s="19">
        <f t="shared" si="60"/>
        <v>0</v>
      </c>
      <c r="Q346" s="18" t="str">
        <f>+IF(OR($N346=Listas!$A$3,$N346=Listas!$A$4,$N346=Listas!$A$5,$N346=Listas!$A$6),"N/A",IF(AND((DAYS360(C346,$C$3))&gt;=360,(DAYS360(C346,$C$3))&lt;=1800),"SI","NO"))</f>
        <v>NO</v>
      </c>
      <c r="R346" s="19">
        <f t="shared" si="61"/>
        <v>0</v>
      </c>
      <c r="S346" s="18" t="str">
        <f>+IF(OR($N346=Listas!$A$3,$N346=Listas!$A$4,$N346=Listas!$A$5,$N346=Listas!$A$6),"N/A",IF(AND((DAYS360(C346,$C$3))&gt;1800,(DAYS360(C346,$C$3))&lt;=3600),"SI","NO"))</f>
        <v>NO</v>
      </c>
      <c r="T346" s="19">
        <f t="shared" si="62"/>
        <v>0</v>
      </c>
      <c r="U346" s="18" t="str">
        <f>+IF(OR($N346=Listas!$A$3,$N346=Listas!$A$4,$N346=Listas!$A$5,$N346=Listas!$A$6),"N/A",IF((DAYS360(C346,$C$3))&gt;3600,"SI","NO"))</f>
        <v>SI</v>
      </c>
      <c r="V346" s="20">
        <f t="shared" si="63"/>
        <v>0.21132439384930549</v>
      </c>
      <c r="W346" s="21">
        <f>+IF(OR($N346=Listas!$A$3,$N346=Listas!$A$4,$N346=Listas!$A$5,$N346=Listas!$A$6),"",P346+R346+T346+V346)</f>
        <v>0.21132439384930549</v>
      </c>
      <c r="X346" s="22"/>
      <c r="Y346" s="19">
        <f t="shared" si="64"/>
        <v>0</v>
      </c>
      <c r="Z346" s="21">
        <f>+IF(OR($N346=Listas!$A$3,$N346=Listas!$A$4,$N346=Listas!$A$5,$N346=Listas!$A$6),"",Y346)</f>
        <v>0</v>
      </c>
      <c r="AA346" s="22"/>
      <c r="AB346" s="23">
        <f>+IF(OR($N346=Listas!$A$3,$N346=Listas!$A$4,$N346=Listas!$A$5,$N346=Listas!$A$6),"",IF(AND(DAYS360(C346,$C$3)&lt;=90,AA346="NO"),0,IF(AND(DAYS360(C346,$C$3)&gt;90,AA346="NO"),$AB$7,0)))</f>
        <v>0</v>
      </c>
      <c r="AC346" s="17"/>
      <c r="AD346" s="22"/>
      <c r="AE346" s="23">
        <f>+IF(OR($N346=Listas!$A$3,$N346=Listas!$A$4,$N346=Listas!$A$5,$N346=Listas!$A$6),"",IF(AND(DAYS360(C346,$C$3)&lt;=90,AD346="SI"),0,IF(AND(DAYS360(C346,$C$3)&gt;90,AD346="SI"),$AE$7,0)))</f>
        <v>0</v>
      </c>
      <c r="AF346" s="17"/>
      <c r="AG346" s="24" t="str">
        <f t="shared" si="68"/>
        <v/>
      </c>
      <c r="AH346" s="22"/>
      <c r="AI346" s="23">
        <f>+IF(OR($N346=Listas!$A$3,$N346=Listas!$A$4,$N346=Listas!$A$5,$N346=Listas!$A$6),"",IF(AND(DAYS360(C346,$C$3)&lt;=90,AH346="SI"),0,IF(AND(DAYS360(C346,$C$3)&gt;90,AH346="SI"),$AI$7,0)))</f>
        <v>0</v>
      </c>
      <c r="AJ346" s="25">
        <f>+IF(OR($N346=Listas!$A$3,$N346=Listas!$A$4,$N346=Listas!$A$5,$N346=Listas!$A$6),"",AB346+AE346+AI346)</f>
        <v>0</v>
      </c>
      <c r="AK346" s="26" t="str">
        <f t="shared" si="69"/>
        <v/>
      </c>
      <c r="AL346" s="27" t="str">
        <f t="shared" si="70"/>
        <v/>
      </c>
      <c r="AM346" s="23">
        <f>+IF(OR($N346=Listas!$A$3,$N346=Listas!$A$4,$N346=Listas!$A$5,$N346=Listas!$A$6),"",IF(AND(DAYS360(C346,$C$3)&lt;=90,AL346="SI"),0,IF(AND(DAYS360(C346,$C$3)&gt;90,AL346="SI"),$AM$7,0)))</f>
        <v>0</v>
      </c>
      <c r="AN346" s="27" t="str">
        <f t="shared" si="71"/>
        <v/>
      </c>
      <c r="AO346" s="23">
        <f>+IF(OR($N346=Listas!$A$3,$N346=Listas!$A$4,$N346=Listas!$A$5,$N346=Listas!$A$6),"",IF(AND(DAYS360(C346,$C$3)&lt;=90,AN346="SI"),0,IF(AND(DAYS360(C346,$C$3)&gt;90,AN346="SI"),$AO$7,0)))</f>
        <v>0</v>
      </c>
      <c r="AP346" s="28">
        <f>+IF(OR($N346=Listas!$A$3,$N346=Listas!$A$4,$N346=Listas!$A$5,$N346=[1]Hoja2!$A$6),"",AM346+AO346)</f>
        <v>0</v>
      </c>
      <c r="AQ346" s="22"/>
      <c r="AR346" s="23">
        <f>+IF(OR($N346=Listas!$A$3,$N346=Listas!$A$4,$N346=Listas!$A$5,$N346=Listas!$A$6),"",IF(AND(DAYS360(C346,$C$3)&lt;=90,AQ346="SI"),0,IF(AND(DAYS360(C346,$C$3)&gt;90,AQ346="SI"),$AR$7,0)))</f>
        <v>0</v>
      </c>
      <c r="AS346" s="22"/>
      <c r="AT346" s="23">
        <f>+IF(OR($N346=Listas!$A$3,$N346=Listas!$A$4,$N346=Listas!$A$5,$N346=Listas!$A$6),"",IF(AND(DAYS360(C346,$C$3)&lt;=90,AS346="SI"),0,IF(AND(DAYS360(C346,$C$3)&gt;90,AS346="SI"),$AT$7,0)))</f>
        <v>0</v>
      </c>
      <c r="AU346" s="21">
        <f>+IF(OR($N346=Listas!$A$3,$N346=Listas!$A$4,$N346=Listas!$A$5,$N346=Listas!$A$6),"",AR346+AT346)</f>
        <v>0</v>
      </c>
      <c r="AV346" s="29">
        <f>+IF(OR($N346=Listas!$A$3,$N346=Listas!$A$4,$N346=Listas!$A$5,$N346=Listas!$A$6),"",W346+Z346+AJ346+AP346+AU346)</f>
        <v>0.21132439384930549</v>
      </c>
      <c r="AW346" s="30">
        <f>+IF(OR($N346=Listas!$A$3,$N346=Listas!$A$4,$N346=Listas!$A$5,$N346=Listas!$A$6),"",K346*(1-AV346))</f>
        <v>0</v>
      </c>
      <c r="AX346" s="30">
        <f>+IF(OR($N346=Listas!$A$3,$N346=Listas!$A$4,$N346=Listas!$A$5,$N346=Listas!$A$6),"",L346*(1-AV346))</f>
        <v>0</v>
      </c>
      <c r="AY346" s="31"/>
      <c r="AZ346" s="32"/>
      <c r="BA346" s="30">
        <f>+IF(OR($N346=Listas!$A$3,$N346=Listas!$A$4,$N346=Listas!$A$5,$N346=Listas!$A$6),"",IF(AV346=0,AW346,(-PV(AY346,AZ346,,AW346,0))))</f>
        <v>0</v>
      </c>
      <c r="BB346" s="30">
        <f>+IF(OR($N346=Listas!$A$3,$N346=Listas!$A$4,$N346=Listas!$A$5,$N346=Listas!$A$6),"",IF(AV346=0,AX346,(-PV(AY346,AZ346,,AX346,0))))</f>
        <v>0</v>
      </c>
      <c r="BC346" s="33">
        <f>++IF(OR($N346=Listas!$A$3,$N346=Listas!$A$4,$N346=Listas!$A$5,$N346=Listas!$A$6),"",K346-BA346)</f>
        <v>0</v>
      </c>
      <c r="BD346" s="33">
        <f>++IF(OR($N346=Listas!$A$3,$N346=Listas!$A$4,$N346=Listas!$A$5,$N346=Listas!$A$6),"",L346-BB346)</f>
        <v>0</v>
      </c>
    </row>
    <row r="347" spans="1:56" x14ac:dyDescent="0.25">
      <c r="A347" s="13"/>
      <c r="B347" s="14"/>
      <c r="C347" s="15"/>
      <c r="D347" s="16"/>
      <c r="E347" s="16"/>
      <c r="F347" s="17"/>
      <c r="G347" s="17"/>
      <c r="H347" s="65">
        <f t="shared" si="65"/>
        <v>0</v>
      </c>
      <c r="I347" s="17"/>
      <c r="J347" s="17"/>
      <c r="K347" s="42">
        <f t="shared" si="66"/>
        <v>0</v>
      </c>
      <c r="L347" s="42">
        <f t="shared" si="66"/>
        <v>0</v>
      </c>
      <c r="M347" s="42">
        <f t="shared" si="67"/>
        <v>0</v>
      </c>
      <c r="N347" s="13"/>
      <c r="O347" s="18" t="str">
        <f>+IF(OR($N347=Listas!$A$3,$N347=Listas!$A$4,$N347=Listas!$A$5,$N347=Listas!$A$6),"N/A",IF(AND((DAYS360(C347,$C$3))&gt;90,(DAYS360(C347,$C$3))&lt;360),"SI","NO"))</f>
        <v>NO</v>
      </c>
      <c r="P347" s="19">
        <f t="shared" si="60"/>
        <v>0</v>
      </c>
      <c r="Q347" s="18" t="str">
        <f>+IF(OR($N347=Listas!$A$3,$N347=Listas!$A$4,$N347=Listas!$A$5,$N347=Listas!$A$6),"N/A",IF(AND((DAYS360(C347,$C$3))&gt;=360,(DAYS360(C347,$C$3))&lt;=1800),"SI","NO"))</f>
        <v>NO</v>
      </c>
      <c r="R347" s="19">
        <f t="shared" si="61"/>
        <v>0</v>
      </c>
      <c r="S347" s="18" t="str">
        <f>+IF(OR($N347=Listas!$A$3,$N347=Listas!$A$4,$N347=Listas!$A$5,$N347=Listas!$A$6),"N/A",IF(AND((DAYS360(C347,$C$3))&gt;1800,(DAYS360(C347,$C$3))&lt;=3600),"SI","NO"))</f>
        <v>NO</v>
      </c>
      <c r="T347" s="19">
        <f t="shared" si="62"/>
        <v>0</v>
      </c>
      <c r="U347" s="18" t="str">
        <f>+IF(OR($N347=Listas!$A$3,$N347=Listas!$A$4,$N347=Listas!$A$5,$N347=Listas!$A$6),"N/A",IF((DAYS360(C347,$C$3))&gt;3600,"SI","NO"))</f>
        <v>SI</v>
      </c>
      <c r="V347" s="20">
        <f t="shared" si="63"/>
        <v>0.21132439384930549</v>
      </c>
      <c r="W347" s="21">
        <f>+IF(OR($N347=Listas!$A$3,$N347=Listas!$A$4,$N347=Listas!$A$5,$N347=Listas!$A$6),"",P347+R347+T347+V347)</f>
        <v>0.21132439384930549</v>
      </c>
      <c r="X347" s="22"/>
      <c r="Y347" s="19">
        <f t="shared" si="64"/>
        <v>0</v>
      </c>
      <c r="Z347" s="21">
        <f>+IF(OR($N347=Listas!$A$3,$N347=Listas!$A$4,$N347=Listas!$A$5,$N347=Listas!$A$6),"",Y347)</f>
        <v>0</v>
      </c>
      <c r="AA347" s="22"/>
      <c r="AB347" s="23">
        <f>+IF(OR($N347=Listas!$A$3,$N347=Listas!$A$4,$N347=Listas!$A$5,$N347=Listas!$A$6),"",IF(AND(DAYS360(C347,$C$3)&lt;=90,AA347="NO"),0,IF(AND(DAYS360(C347,$C$3)&gt;90,AA347="NO"),$AB$7,0)))</f>
        <v>0</v>
      </c>
      <c r="AC347" s="17"/>
      <c r="AD347" s="22"/>
      <c r="AE347" s="23">
        <f>+IF(OR($N347=Listas!$A$3,$N347=Listas!$A$4,$N347=Listas!$A$5,$N347=Listas!$A$6),"",IF(AND(DAYS360(C347,$C$3)&lt;=90,AD347="SI"),0,IF(AND(DAYS360(C347,$C$3)&gt;90,AD347="SI"),$AE$7,0)))</f>
        <v>0</v>
      </c>
      <c r="AF347" s="17"/>
      <c r="AG347" s="24" t="str">
        <f t="shared" si="68"/>
        <v/>
      </c>
      <c r="AH347" s="22"/>
      <c r="AI347" s="23">
        <f>+IF(OR($N347=Listas!$A$3,$N347=Listas!$A$4,$N347=Listas!$A$5,$N347=Listas!$A$6),"",IF(AND(DAYS360(C347,$C$3)&lt;=90,AH347="SI"),0,IF(AND(DAYS360(C347,$C$3)&gt;90,AH347="SI"),$AI$7,0)))</f>
        <v>0</v>
      </c>
      <c r="AJ347" s="25">
        <f>+IF(OR($N347=Listas!$A$3,$N347=Listas!$A$4,$N347=Listas!$A$5,$N347=Listas!$A$6),"",AB347+AE347+AI347)</f>
        <v>0</v>
      </c>
      <c r="AK347" s="26" t="str">
        <f t="shared" si="69"/>
        <v/>
      </c>
      <c r="AL347" s="27" t="str">
        <f t="shared" si="70"/>
        <v/>
      </c>
      <c r="AM347" s="23">
        <f>+IF(OR($N347=Listas!$A$3,$N347=Listas!$A$4,$N347=Listas!$A$5,$N347=Listas!$A$6),"",IF(AND(DAYS360(C347,$C$3)&lt;=90,AL347="SI"),0,IF(AND(DAYS360(C347,$C$3)&gt;90,AL347="SI"),$AM$7,0)))</f>
        <v>0</v>
      </c>
      <c r="AN347" s="27" t="str">
        <f t="shared" si="71"/>
        <v/>
      </c>
      <c r="AO347" s="23">
        <f>+IF(OR($N347=Listas!$A$3,$N347=Listas!$A$4,$N347=Listas!$A$5,$N347=Listas!$A$6),"",IF(AND(DAYS360(C347,$C$3)&lt;=90,AN347="SI"),0,IF(AND(DAYS360(C347,$C$3)&gt;90,AN347="SI"),$AO$7,0)))</f>
        <v>0</v>
      </c>
      <c r="AP347" s="28">
        <f>+IF(OR($N347=Listas!$A$3,$N347=Listas!$A$4,$N347=Listas!$A$5,$N347=[1]Hoja2!$A$6),"",AM347+AO347)</f>
        <v>0</v>
      </c>
      <c r="AQ347" s="22"/>
      <c r="AR347" s="23">
        <f>+IF(OR($N347=Listas!$A$3,$N347=Listas!$A$4,$N347=Listas!$A$5,$N347=Listas!$A$6),"",IF(AND(DAYS360(C347,$C$3)&lt;=90,AQ347="SI"),0,IF(AND(DAYS360(C347,$C$3)&gt;90,AQ347="SI"),$AR$7,0)))</f>
        <v>0</v>
      </c>
      <c r="AS347" s="22"/>
      <c r="AT347" s="23">
        <f>+IF(OR($N347=Listas!$A$3,$N347=Listas!$A$4,$N347=Listas!$A$5,$N347=Listas!$A$6),"",IF(AND(DAYS360(C347,$C$3)&lt;=90,AS347="SI"),0,IF(AND(DAYS360(C347,$C$3)&gt;90,AS347="SI"),$AT$7,0)))</f>
        <v>0</v>
      </c>
      <c r="AU347" s="21">
        <f>+IF(OR($N347=Listas!$A$3,$N347=Listas!$A$4,$N347=Listas!$A$5,$N347=Listas!$A$6),"",AR347+AT347)</f>
        <v>0</v>
      </c>
      <c r="AV347" s="29">
        <f>+IF(OR($N347=Listas!$A$3,$N347=Listas!$A$4,$N347=Listas!$A$5,$N347=Listas!$A$6),"",W347+Z347+AJ347+AP347+AU347)</f>
        <v>0.21132439384930549</v>
      </c>
      <c r="AW347" s="30">
        <f>+IF(OR($N347=Listas!$A$3,$N347=Listas!$A$4,$N347=Listas!$A$5,$N347=Listas!$A$6),"",K347*(1-AV347))</f>
        <v>0</v>
      </c>
      <c r="AX347" s="30">
        <f>+IF(OR($N347=Listas!$A$3,$N347=Listas!$A$4,$N347=Listas!$A$5,$N347=Listas!$A$6),"",L347*(1-AV347))</f>
        <v>0</v>
      </c>
      <c r="AY347" s="31"/>
      <c r="AZ347" s="32"/>
      <c r="BA347" s="30">
        <f>+IF(OR($N347=Listas!$A$3,$N347=Listas!$A$4,$N347=Listas!$A$5,$N347=Listas!$A$6),"",IF(AV347=0,AW347,(-PV(AY347,AZ347,,AW347,0))))</f>
        <v>0</v>
      </c>
      <c r="BB347" s="30">
        <f>+IF(OR($N347=Listas!$A$3,$N347=Listas!$A$4,$N347=Listas!$A$5,$N347=Listas!$A$6),"",IF(AV347=0,AX347,(-PV(AY347,AZ347,,AX347,0))))</f>
        <v>0</v>
      </c>
      <c r="BC347" s="33">
        <f>++IF(OR($N347=Listas!$A$3,$N347=Listas!$A$4,$N347=Listas!$A$5,$N347=Listas!$A$6),"",K347-BA347)</f>
        <v>0</v>
      </c>
      <c r="BD347" s="33">
        <f>++IF(OR($N347=Listas!$A$3,$N347=Listas!$A$4,$N347=Listas!$A$5,$N347=Listas!$A$6),"",L347-BB347)</f>
        <v>0</v>
      </c>
    </row>
    <row r="348" spans="1:56" x14ac:dyDescent="0.25">
      <c r="A348" s="13"/>
      <c r="B348" s="14"/>
      <c r="C348" s="15"/>
      <c r="D348" s="16"/>
      <c r="E348" s="16"/>
      <c r="F348" s="17"/>
      <c r="G348" s="17"/>
      <c r="H348" s="65">
        <f t="shared" si="65"/>
        <v>0</v>
      </c>
      <c r="I348" s="17"/>
      <c r="J348" s="17"/>
      <c r="K348" s="42">
        <f t="shared" si="66"/>
        <v>0</v>
      </c>
      <c r="L348" s="42">
        <f t="shared" si="66"/>
        <v>0</v>
      </c>
      <c r="M348" s="42">
        <f t="shared" si="67"/>
        <v>0</v>
      </c>
      <c r="N348" s="13"/>
      <c r="O348" s="18" t="str">
        <f>+IF(OR($N348=Listas!$A$3,$N348=Listas!$A$4,$N348=Listas!$A$5,$N348=Listas!$A$6),"N/A",IF(AND((DAYS360(C348,$C$3))&gt;90,(DAYS360(C348,$C$3))&lt;360),"SI","NO"))</f>
        <v>NO</v>
      </c>
      <c r="P348" s="19">
        <f t="shared" si="60"/>
        <v>0</v>
      </c>
      <c r="Q348" s="18" t="str">
        <f>+IF(OR($N348=Listas!$A$3,$N348=Listas!$A$4,$N348=Listas!$A$5,$N348=Listas!$A$6),"N/A",IF(AND((DAYS360(C348,$C$3))&gt;=360,(DAYS360(C348,$C$3))&lt;=1800),"SI","NO"))</f>
        <v>NO</v>
      </c>
      <c r="R348" s="19">
        <f t="shared" si="61"/>
        <v>0</v>
      </c>
      <c r="S348" s="18" t="str">
        <f>+IF(OR($N348=Listas!$A$3,$N348=Listas!$A$4,$N348=Listas!$A$5,$N348=Listas!$A$6),"N/A",IF(AND((DAYS360(C348,$C$3))&gt;1800,(DAYS360(C348,$C$3))&lt;=3600),"SI","NO"))</f>
        <v>NO</v>
      </c>
      <c r="T348" s="19">
        <f t="shared" si="62"/>
        <v>0</v>
      </c>
      <c r="U348" s="18" t="str">
        <f>+IF(OR($N348=Listas!$A$3,$N348=Listas!$A$4,$N348=Listas!$A$5,$N348=Listas!$A$6),"N/A",IF((DAYS360(C348,$C$3))&gt;3600,"SI","NO"))</f>
        <v>SI</v>
      </c>
      <c r="V348" s="20">
        <f t="shared" si="63"/>
        <v>0.21132439384930549</v>
      </c>
      <c r="W348" s="21">
        <f>+IF(OR($N348=Listas!$A$3,$N348=Listas!$A$4,$N348=Listas!$A$5,$N348=Listas!$A$6),"",P348+R348+T348+V348)</f>
        <v>0.21132439384930549</v>
      </c>
      <c r="X348" s="22"/>
      <c r="Y348" s="19">
        <f t="shared" si="64"/>
        <v>0</v>
      </c>
      <c r="Z348" s="21">
        <f>+IF(OR($N348=Listas!$A$3,$N348=Listas!$A$4,$N348=Listas!$A$5,$N348=Listas!$A$6),"",Y348)</f>
        <v>0</v>
      </c>
      <c r="AA348" s="22"/>
      <c r="AB348" s="23">
        <f>+IF(OR($N348=Listas!$A$3,$N348=Listas!$A$4,$N348=Listas!$A$5,$N348=Listas!$A$6),"",IF(AND(DAYS360(C348,$C$3)&lt;=90,AA348="NO"),0,IF(AND(DAYS360(C348,$C$3)&gt;90,AA348="NO"),$AB$7,0)))</f>
        <v>0</v>
      </c>
      <c r="AC348" s="17"/>
      <c r="AD348" s="22"/>
      <c r="AE348" s="23">
        <f>+IF(OR($N348=Listas!$A$3,$N348=Listas!$A$4,$N348=Listas!$A$5,$N348=Listas!$A$6),"",IF(AND(DAYS360(C348,$C$3)&lt;=90,AD348="SI"),0,IF(AND(DAYS360(C348,$C$3)&gt;90,AD348="SI"),$AE$7,0)))</f>
        <v>0</v>
      </c>
      <c r="AF348" s="17"/>
      <c r="AG348" s="24" t="str">
        <f t="shared" si="68"/>
        <v/>
      </c>
      <c r="AH348" s="22"/>
      <c r="AI348" s="23">
        <f>+IF(OR($N348=Listas!$A$3,$N348=Listas!$A$4,$N348=Listas!$A$5,$N348=Listas!$A$6),"",IF(AND(DAYS360(C348,$C$3)&lt;=90,AH348="SI"),0,IF(AND(DAYS360(C348,$C$3)&gt;90,AH348="SI"),$AI$7,0)))</f>
        <v>0</v>
      </c>
      <c r="AJ348" s="25">
        <f>+IF(OR($N348=Listas!$A$3,$N348=Listas!$A$4,$N348=Listas!$A$5,$N348=Listas!$A$6),"",AB348+AE348+AI348)</f>
        <v>0</v>
      </c>
      <c r="AK348" s="26" t="str">
        <f t="shared" si="69"/>
        <v/>
      </c>
      <c r="AL348" s="27" t="str">
        <f t="shared" si="70"/>
        <v/>
      </c>
      <c r="AM348" s="23">
        <f>+IF(OR($N348=Listas!$A$3,$N348=Listas!$A$4,$N348=Listas!$A$5,$N348=Listas!$A$6),"",IF(AND(DAYS360(C348,$C$3)&lt;=90,AL348="SI"),0,IF(AND(DAYS360(C348,$C$3)&gt;90,AL348="SI"),$AM$7,0)))</f>
        <v>0</v>
      </c>
      <c r="AN348" s="27" t="str">
        <f t="shared" si="71"/>
        <v/>
      </c>
      <c r="AO348" s="23">
        <f>+IF(OR($N348=Listas!$A$3,$N348=Listas!$A$4,$N348=Listas!$A$5,$N348=Listas!$A$6),"",IF(AND(DAYS360(C348,$C$3)&lt;=90,AN348="SI"),0,IF(AND(DAYS360(C348,$C$3)&gt;90,AN348="SI"),$AO$7,0)))</f>
        <v>0</v>
      </c>
      <c r="AP348" s="28">
        <f>+IF(OR($N348=Listas!$A$3,$N348=Listas!$A$4,$N348=Listas!$A$5,$N348=[1]Hoja2!$A$6),"",AM348+AO348)</f>
        <v>0</v>
      </c>
      <c r="AQ348" s="22"/>
      <c r="AR348" s="23">
        <f>+IF(OR($N348=Listas!$A$3,$N348=Listas!$A$4,$N348=Listas!$A$5,$N348=Listas!$A$6),"",IF(AND(DAYS360(C348,$C$3)&lt;=90,AQ348="SI"),0,IF(AND(DAYS360(C348,$C$3)&gt;90,AQ348="SI"),$AR$7,0)))</f>
        <v>0</v>
      </c>
      <c r="AS348" s="22"/>
      <c r="AT348" s="23">
        <f>+IF(OR($N348=Listas!$A$3,$N348=Listas!$A$4,$N348=Listas!$A$5,$N348=Listas!$A$6),"",IF(AND(DAYS360(C348,$C$3)&lt;=90,AS348="SI"),0,IF(AND(DAYS360(C348,$C$3)&gt;90,AS348="SI"),$AT$7,0)))</f>
        <v>0</v>
      </c>
      <c r="AU348" s="21">
        <f>+IF(OR($N348=Listas!$A$3,$N348=Listas!$A$4,$N348=Listas!$A$5,$N348=Listas!$A$6),"",AR348+AT348)</f>
        <v>0</v>
      </c>
      <c r="AV348" s="29">
        <f>+IF(OR($N348=Listas!$A$3,$N348=Listas!$A$4,$N348=Listas!$A$5,$N348=Listas!$A$6),"",W348+Z348+AJ348+AP348+AU348)</f>
        <v>0.21132439384930549</v>
      </c>
      <c r="AW348" s="30">
        <f>+IF(OR($N348=Listas!$A$3,$N348=Listas!$A$4,$N348=Listas!$A$5,$N348=Listas!$A$6),"",K348*(1-AV348))</f>
        <v>0</v>
      </c>
      <c r="AX348" s="30">
        <f>+IF(OR($N348=Listas!$A$3,$N348=Listas!$A$4,$N348=Listas!$A$5,$N348=Listas!$A$6),"",L348*(1-AV348))</f>
        <v>0</v>
      </c>
      <c r="AY348" s="31"/>
      <c r="AZ348" s="32"/>
      <c r="BA348" s="30">
        <f>+IF(OR($N348=Listas!$A$3,$N348=Listas!$A$4,$N348=Listas!$A$5,$N348=Listas!$A$6),"",IF(AV348=0,AW348,(-PV(AY348,AZ348,,AW348,0))))</f>
        <v>0</v>
      </c>
      <c r="BB348" s="30">
        <f>+IF(OR($N348=Listas!$A$3,$N348=Listas!$A$4,$N348=Listas!$A$5,$N348=Listas!$A$6),"",IF(AV348=0,AX348,(-PV(AY348,AZ348,,AX348,0))))</f>
        <v>0</v>
      </c>
      <c r="BC348" s="33">
        <f>++IF(OR($N348=Listas!$A$3,$N348=Listas!$A$4,$N348=Listas!$A$5,$N348=Listas!$A$6),"",K348-BA348)</f>
        <v>0</v>
      </c>
      <c r="BD348" s="33">
        <f>++IF(OR($N348=Listas!$A$3,$N348=Listas!$A$4,$N348=Listas!$A$5,$N348=Listas!$A$6),"",L348-BB348)</f>
        <v>0</v>
      </c>
    </row>
    <row r="349" spans="1:56" x14ac:dyDescent="0.25">
      <c r="A349" s="13"/>
      <c r="B349" s="14"/>
      <c r="C349" s="15"/>
      <c r="D349" s="16"/>
      <c r="E349" s="16"/>
      <c r="F349" s="17"/>
      <c r="G349" s="17"/>
      <c r="H349" s="65">
        <f t="shared" si="65"/>
        <v>0</v>
      </c>
      <c r="I349" s="17"/>
      <c r="J349" s="17"/>
      <c r="K349" s="42">
        <f t="shared" si="66"/>
        <v>0</v>
      </c>
      <c r="L349" s="42">
        <f t="shared" si="66"/>
        <v>0</v>
      </c>
      <c r="M349" s="42">
        <f t="shared" si="67"/>
        <v>0</v>
      </c>
      <c r="N349" s="13"/>
      <c r="O349" s="18" t="str">
        <f>+IF(OR($N349=Listas!$A$3,$N349=Listas!$A$4,$N349=Listas!$A$5,$N349=Listas!$A$6),"N/A",IF(AND((DAYS360(C349,$C$3))&gt;90,(DAYS360(C349,$C$3))&lt;360),"SI","NO"))</f>
        <v>NO</v>
      </c>
      <c r="P349" s="19">
        <f t="shared" si="60"/>
        <v>0</v>
      </c>
      <c r="Q349" s="18" t="str">
        <f>+IF(OR($N349=Listas!$A$3,$N349=Listas!$A$4,$N349=Listas!$A$5,$N349=Listas!$A$6),"N/A",IF(AND((DAYS360(C349,$C$3))&gt;=360,(DAYS360(C349,$C$3))&lt;=1800),"SI","NO"))</f>
        <v>NO</v>
      </c>
      <c r="R349" s="19">
        <f t="shared" si="61"/>
        <v>0</v>
      </c>
      <c r="S349" s="18" t="str">
        <f>+IF(OR($N349=Listas!$A$3,$N349=Listas!$A$4,$N349=Listas!$A$5,$N349=Listas!$A$6),"N/A",IF(AND((DAYS360(C349,$C$3))&gt;1800,(DAYS360(C349,$C$3))&lt;=3600),"SI","NO"))</f>
        <v>NO</v>
      </c>
      <c r="T349" s="19">
        <f t="shared" si="62"/>
        <v>0</v>
      </c>
      <c r="U349" s="18" t="str">
        <f>+IF(OR($N349=Listas!$A$3,$N349=Listas!$A$4,$N349=Listas!$A$5,$N349=Listas!$A$6),"N/A",IF((DAYS360(C349,$C$3))&gt;3600,"SI","NO"))</f>
        <v>SI</v>
      </c>
      <c r="V349" s="20">
        <f t="shared" si="63"/>
        <v>0.21132439384930549</v>
      </c>
      <c r="W349" s="21">
        <f>+IF(OR($N349=Listas!$A$3,$N349=Listas!$A$4,$N349=Listas!$A$5,$N349=Listas!$A$6),"",P349+R349+T349+V349)</f>
        <v>0.21132439384930549</v>
      </c>
      <c r="X349" s="22"/>
      <c r="Y349" s="19">
        <f t="shared" si="64"/>
        <v>0</v>
      </c>
      <c r="Z349" s="21">
        <f>+IF(OR($N349=Listas!$A$3,$N349=Listas!$A$4,$N349=Listas!$A$5,$N349=Listas!$A$6),"",Y349)</f>
        <v>0</v>
      </c>
      <c r="AA349" s="22"/>
      <c r="AB349" s="23">
        <f>+IF(OR($N349=Listas!$A$3,$N349=Listas!$A$4,$N349=Listas!$A$5,$N349=Listas!$A$6),"",IF(AND(DAYS360(C349,$C$3)&lt;=90,AA349="NO"),0,IF(AND(DAYS360(C349,$C$3)&gt;90,AA349="NO"),$AB$7,0)))</f>
        <v>0</v>
      </c>
      <c r="AC349" s="17"/>
      <c r="AD349" s="22"/>
      <c r="AE349" s="23">
        <f>+IF(OR($N349=Listas!$A$3,$N349=Listas!$A$4,$N349=Listas!$A$5,$N349=Listas!$A$6),"",IF(AND(DAYS360(C349,$C$3)&lt;=90,AD349="SI"),0,IF(AND(DAYS360(C349,$C$3)&gt;90,AD349="SI"),$AE$7,0)))</f>
        <v>0</v>
      </c>
      <c r="AF349" s="17"/>
      <c r="AG349" s="24" t="str">
        <f t="shared" si="68"/>
        <v/>
      </c>
      <c r="AH349" s="22"/>
      <c r="AI349" s="23">
        <f>+IF(OR($N349=Listas!$A$3,$N349=Listas!$A$4,$N349=Listas!$A$5,$N349=Listas!$A$6),"",IF(AND(DAYS360(C349,$C$3)&lt;=90,AH349="SI"),0,IF(AND(DAYS360(C349,$C$3)&gt;90,AH349="SI"),$AI$7,0)))</f>
        <v>0</v>
      </c>
      <c r="AJ349" s="25">
        <f>+IF(OR($N349=Listas!$A$3,$N349=Listas!$A$4,$N349=Listas!$A$5,$N349=Listas!$A$6),"",AB349+AE349+AI349)</f>
        <v>0</v>
      </c>
      <c r="AK349" s="26" t="str">
        <f t="shared" si="69"/>
        <v/>
      </c>
      <c r="AL349" s="27" t="str">
        <f t="shared" si="70"/>
        <v/>
      </c>
      <c r="AM349" s="23">
        <f>+IF(OR($N349=Listas!$A$3,$N349=Listas!$A$4,$N349=Listas!$A$5,$N349=Listas!$A$6),"",IF(AND(DAYS360(C349,$C$3)&lt;=90,AL349="SI"),0,IF(AND(DAYS360(C349,$C$3)&gt;90,AL349="SI"),$AM$7,0)))</f>
        <v>0</v>
      </c>
      <c r="AN349" s="27" t="str">
        <f t="shared" si="71"/>
        <v/>
      </c>
      <c r="AO349" s="23">
        <f>+IF(OR($N349=Listas!$A$3,$N349=Listas!$A$4,$N349=Listas!$A$5,$N349=Listas!$A$6),"",IF(AND(DAYS360(C349,$C$3)&lt;=90,AN349="SI"),0,IF(AND(DAYS360(C349,$C$3)&gt;90,AN349="SI"),$AO$7,0)))</f>
        <v>0</v>
      </c>
      <c r="AP349" s="28">
        <f>+IF(OR($N349=Listas!$A$3,$N349=Listas!$A$4,$N349=Listas!$A$5,$N349=[1]Hoja2!$A$6),"",AM349+AO349)</f>
        <v>0</v>
      </c>
      <c r="AQ349" s="22"/>
      <c r="AR349" s="23">
        <f>+IF(OR($N349=Listas!$A$3,$N349=Listas!$A$4,$N349=Listas!$A$5,$N349=Listas!$A$6),"",IF(AND(DAYS360(C349,$C$3)&lt;=90,AQ349="SI"),0,IF(AND(DAYS360(C349,$C$3)&gt;90,AQ349="SI"),$AR$7,0)))</f>
        <v>0</v>
      </c>
      <c r="AS349" s="22"/>
      <c r="AT349" s="23">
        <f>+IF(OR($N349=Listas!$A$3,$N349=Listas!$A$4,$N349=Listas!$A$5,$N349=Listas!$A$6),"",IF(AND(DAYS360(C349,$C$3)&lt;=90,AS349="SI"),0,IF(AND(DAYS360(C349,$C$3)&gt;90,AS349="SI"),$AT$7,0)))</f>
        <v>0</v>
      </c>
      <c r="AU349" s="21">
        <f>+IF(OR($N349=Listas!$A$3,$N349=Listas!$A$4,$N349=Listas!$A$5,$N349=Listas!$A$6),"",AR349+AT349)</f>
        <v>0</v>
      </c>
      <c r="AV349" s="29">
        <f>+IF(OR($N349=Listas!$A$3,$N349=Listas!$A$4,$N349=Listas!$A$5,$N349=Listas!$A$6),"",W349+Z349+AJ349+AP349+AU349)</f>
        <v>0.21132439384930549</v>
      </c>
      <c r="AW349" s="30">
        <f>+IF(OR($N349=Listas!$A$3,$N349=Listas!$A$4,$N349=Listas!$A$5,$N349=Listas!$A$6),"",K349*(1-AV349))</f>
        <v>0</v>
      </c>
      <c r="AX349" s="30">
        <f>+IF(OR($N349=Listas!$A$3,$N349=Listas!$A$4,$N349=Listas!$A$5,$N349=Listas!$A$6),"",L349*(1-AV349))</f>
        <v>0</v>
      </c>
      <c r="AY349" s="31"/>
      <c r="AZ349" s="32"/>
      <c r="BA349" s="30">
        <f>+IF(OR($N349=Listas!$A$3,$N349=Listas!$A$4,$N349=Listas!$A$5,$N349=Listas!$A$6),"",IF(AV349=0,AW349,(-PV(AY349,AZ349,,AW349,0))))</f>
        <v>0</v>
      </c>
      <c r="BB349" s="30">
        <f>+IF(OR($N349=Listas!$A$3,$N349=Listas!$A$4,$N349=Listas!$A$5,$N349=Listas!$A$6),"",IF(AV349=0,AX349,(-PV(AY349,AZ349,,AX349,0))))</f>
        <v>0</v>
      </c>
      <c r="BC349" s="33">
        <f>++IF(OR($N349=Listas!$A$3,$N349=Listas!$A$4,$N349=Listas!$A$5,$N349=Listas!$A$6),"",K349-BA349)</f>
        <v>0</v>
      </c>
      <c r="BD349" s="33">
        <f>++IF(OR($N349=Listas!$A$3,$N349=Listas!$A$4,$N349=Listas!$A$5,$N349=Listas!$A$6),"",L349-BB349)</f>
        <v>0</v>
      </c>
    </row>
    <row r="350" spans="1:56" x14ac:dyDescent="0.25">
      <c r="A350" s="13"/>
      <c r="B350" s="14"/>
      <c r="C350" s="15"/>
      <c r="D350" s="16"/>
      <c r="E350" s="16"/>
      <c r="F350" s="17"/>
      <c r="G350" s="17"/>
      <c r="H350" s="65">
        <f t="shared" si="65"/>
        <v>0</v>
      </c>
      <c r="I350" s="17"/>
      <c r="J350" s="17"/>
      <c r="K350" s="42">
        <f t="shared" si="66"/>
        <v>0</v>
      </c>
      <c r="L350" s="42">
        <f t="shared" si="66"/>
        <v>0</v>
      </c>
      <c r="M350" s="42">
        <f t="shared" si="67"/>
        <v>0</v>
      </c>
      <c r="N350" s="13"/>
      <c r="O350" s="18" t="str">
        <f>+IF(OR($N350=Listas!$A$3,$N350=Listas!$A$4,$N350=Listas!$A$5,$N350=Listas!$A$6),"N/A",IF(AND((DAYS360(C350,$C$3))&gt;90,(DAYS360(C350,$C$3))&lt;360),"SI","NO"))</f>
        <v>NO</v>
      </c>
      <c r="P350" s="19">
        <f t="shared" si="60"/>
        <v>0</v>
      </c>
      <c r="Q350" s="18" t="str">
        <f>+IF(OR($N350=Listas!$A$3,$N350=Listas!$A$4,$N350=Listas!$A$5,$N350=Listas!$A$6),"N/A",IF(AND((DAYS360(C350,$C$3))&gt;=360,(DAYS360(C350,$C$3))&lt;=1800),"SI","NO"))</f>
        <v>NO</v>
      </c>
      <c r="R350" s="19">
        <f t="shared" si="61"/>
        <v>0</v>
      </c>
      <c r="S350" s="18" t="str">
        <f>+IF(OR($N350=Listas!$A$3,$N350=Listas!$A$4,$N350=Listas!$A$5,$N350=Listas!$A$6),"N/A",IF(AND((DAYS360(C350,$C$3))&gt;1800,(DAYS360(C350,$C$3))&lt;=3600),"SI","NO"))</f>
        <v>NO</v>
      </c>
      <c r="T350" s="19">
        <f t="shared" si="62"/>
        <v>0</v>
      </c>
      <c r="U350" s="18" t="str">
        <f>+IF(OR($N350=Listas!$A$3,$N350=Listas!$A$4,$N350=Listas!$A$5,$N350=Listas!$A$6),"N/A",IF((DAYS360(C350,$C$3))&gt;3600,"SI","NO"))</f>
        <v>SI</v>
      </c>
      <c r="V350" s="20">
        <f t="shared" si="63"/>
        <v>0.21132439384930549</v>
      </c>
      <c r="W350" s="21">
        <f>+IF(OR($N350=Listas!$A$3,$N350=Listas!$A$4,$N350=Listas!$A$5,$N350=Listas!$A$6),"",P350+R350+T350+V350)</f>
        <v>0.21132439384930549</v>
      </c>
      <c r="X350" s="22"/>
      <c r="Y350" s="19">
        <f t="shared" si="64"/>
        <v>0</v>
      </c>
      <c r="Z350" s="21">
        <f>+IF(OR($N350=Listas!$A$3,$N350=Listas!$A$4,$N350=Listas!$A$5,$N350=Listas!$A$6),"",Y350)</f>
        <v>0</v>
      </c>
      <c r="AA350" s="22"/>
      <c r="AB350" s="23">
        <f>+IF(OR($N350=Listas!$A$3,$N350=Listas!$A$4,$N350=Listas!$A$5,$N350=Listas!$A$6),"",IF(AND(DAYS360(C350,$C$3)&lt;=90,AA350="NO"),0,IF(AND(DAYS360(C350,$C$3)&gt;90,AA350="NO"),$AB$7,0)))</f>
        <v>0</v>
      </c>
      <c r="AC350" s="17"/>
      <c r="AD350" s="22"/>
      <c r="AE350" s="23">
        <f>+IF(OR($N350=Listas!$A$3,$N350=Listas!$A$4,$N350=Listas!$A$5,$N350=Listas!$A$6),"",IF(AND(DAYS360(C350,$C$3)&lt;=90,AD350="SI"),0,IF(AND(DAYS360(C350,$C$3)&gt;90,AD350="SI"),$AE$7,0)))</f>
        <v>0</v>
      </c>
      <c r="AF350" s="17"/>
      <c r="AG350" s="24" t="str">
        <f t="shared" si="68"/>
        <v/>
      </c>
      <c r="AH350" s="22"/>
      <c r="AI350" s="23">
        <f>+IF(OR($N350=Listas!$A$3,$N350=Listas!$A$4,$N350=Listas!$A$5,$N350=Listas!$A$6),"",IF(AND(DAYS360(C350,$C$3)&lt;=90,AH350="SI"),0,IF(AND(DAYS360(C350,$C$3)&gt;90,AH350="SI"),$AI$7,0)))</f>
        <v>0</v>
      </c>
      <c r="AJ350" s="25">
        <f>+IF(OR($N350=Listas!$A$3,$N350=Listas!$A$4,$N350=Listas!$A$5,$N350=Listas!$A$6),"",AB350+AE350+AI350)</f>
        <v>0</v>
      </c>
      <c r="AK350" s="26" t="str">
        <f t="shared" si="69"/>
        <v/>
      </c>
      <c r="AL350" s="27" t="str">
        <f t="shared" si="70"/>
        <v/>
      </c>
      <c r="AM350" s="23">
        <f>+IF(OR($N350=Listas!$A$3,$N350=Listas!$A$4,$N350=Listas!$A$5,$N350=Listas!$A$6),"",IF(AND(DAYS360(C350,$C$3)&lt;=90,AL350="SI"),0,IF(AND(DAYS360(C350,$C$3)&gt;90,AL350="SI"),$AM$7,0)))</f>
        <v>0</v>
      </c>
      <c r="AN350" s="27" t="str">
        <f t="shared" si="71"/>
        <v/>
      </c>
      <c r="AO350" s="23">
        <f>+IF(OR($N350=Listas!$A$3,$N350=Listas!$A$4,$N350=Listas!$A$5,$N350=Listas!$A$6),"",IF(AND(DAYS360(C350,$C$3)&lt;=90,AN350="SI"),0,IF(AND(DAYS360(C350,$C$3)&gt;90,AN350="SI"),$AO$7,0)))</f>
        <v>0</v>
      </c>
      <c r="AP350" s="28">
        <f>+IF(OR($N350=Listas!$A$3,$N350=Listas!$A$4,$N350=Listas!$A$5,$N350=[1]Hoja2!$A$6),"",AM350+AO350)</f>
        <v>0</v>
      </c>
      <c r="AQ350" s="22"/>
      <c r="AR350" s="23">
        <f>+IF(OR($N350=Listas!$A$3,$N350=Listas!$A$4,$N350=Listas!$A$5,$N350=Listas!$A$6),"",IF(AND(DAYS360(C350,$C$3)&lt;=90,AQ350="SI"),0,IF(AND(DAYS360(C350,$C$3)&gt;90,AQ350="SI"),$AR$7,0)))</f>
        <v>0</v>
      </c>
      <c r="AS350" s="22"/>
      <c r="AT350" s="23">
        <f>+IF(OR($N350=Listas!$A$3,$N350=Listas!$A$4,$N350=Listas!$A$5,$N350=Listas!$A$6),"",IF(AND(DAYS360(C350,$C$3)&lt;=90,AS350="SI"),0,IF(AND(DAYS360(C350,$C$3)&gt;90,AS350="SI"),$AT$7,0)))</f>
        <v>0</v>
      </c>
      <c r="AU350" s="21">
        <f>+IF(OR($N350=Listas!$A$3,$N350=Listas!$A$4,$N350=Listas!$A$5,$N350=Listas!$A$6),"",AR350+AT350)</f>
        <v>0</v>
      </c>
      <c r="AV350" s="29">
        <f>+IF(OR($N350=Listas!$A$3,$N350=Listas!$A$4,$N350=Listas!$A$5,$N350=Listas!$A$6),"",W350+Z350+AJ350+AP350+AU350)</f>
        <v>0.21132439384930549</v>
      </c>
      <c r="AW350" s="30">
        <f>+IF(OR($N350=Listas!$A$3,$N350=Listas!$A$4,$N350=Listas!$A$5,$N350=Listas!$A$6),"",K350*(1-AV350))</f>
        <v>0</v>
      </c>
      <c r="AX350" s="30">
        <f>+IF(OR($N350=Listas!$A$3,$N350=Listas!$A$4,$N350=Listas!$A$5,$N350=Listas!$A$6),"",L350*(1-AV350))</f>
        <v>0</v>
      </c>
      <c r="AY350" s="31"/>
      <c r="AZ350" s="32"/>
      <c r="BA350" s="30">
        <f>+IF(OR($N350=Listas!$A$3,$N350=Listas!$A$4,$N350=Listas!$A$5,$N350=Listas!$A$6),"",IF(AV350=0,AW350,(-PV(AY350,AZ350,,AW350,0))))</f>
        <v>0</v>
      </c>
      <c r="BB350" s="30">
        <f>+IF(OR($N350=Listas!$A$3,$N350=Listas!$A$4,$N350=Listas!$A$5,$N350=Listas!$A$6),"",IF(AV350=0,AX350,(-PV(AY350,AZ350,,AX350,0))))</f>
        <v>0</v>
      </c>
      <c r="BC350" s="33">
        <f>++IF(OR($N350=Listas!$A$3,$N350=Listas!$A$4,$N350=Listas!$A$5,$N350=Listas!$A$6),"",K350-BA350)</f>
        <v>0</v>
      </c>
      <c r="BD350" s="33">
        <f>++IF(OR($N350=Listas!$A$3,$N350=Listas!$A$4,$N350=Listas!$A$5,$N350=Listas!$A$6),"",L350-BB350)</f>
        <v>0</v>
      </c>
    </row>
    <row r="351" spans="1:56" x14ac:dyDescent="0.25">
      <c r="A351" s="13"/>
      <c r="B351" s="14"/>
      <c r="C351" s="15"/>
      <c r="D351" s="16"/>
      <c r="E351" s="16"/>
      <c r="F351" s="17"/>
      <c r="G351" s="17"/>
      <c r="H351" s="65">
        <f t="shared" si="65"/>
        <v>0</v>
      </c>
      <c r="I351" s="17"/>
      <c r="J351" s="17"/>
      <c r="K351" s="42">
        <f t="shared" si="66"/>
        <v>0</v>
      </c>
      <c r="L351" s="42">
        <f t="shared" si="66"/>
        <v>0</v>
      </c>
      <c r="M351" s="42">
        <f t="shared" si="67"/>
        <v>0</v>
      </c>
      <c r="N351" s="13"/>
      <c r="O351" s="18" t="str">
        <f>+IF(OR($N351=Listas!$A$3,$N351=Listas!$A$4,$N351=Listas!$A$5,$N351=Listas!$A$6),"N/A",IF(AND((DAYS360(C351,$C$3))&gt;90,(DAYS360(C351,$C$3))&lt;360),"SI","NO"))</f>
        <v>NO</v>
      </c>
      <c r="P351" s="19">
        <f t="shared" si="60"/>
        <v>0</v>
      </c>
      <c r="Q351" s="18" t="str">
        <f>+IF(OR($N351=Listas!$A$3,$N351=Listas!$A$4,$N351=Listas!$A$5,$N351=Listas!$A$6),"N/A",IF(AND((DAYS360(C351,$C$3))&gt;=360,(DAYS360(C351,$C$3))&lt;=1800),"SI","NO"))</f>
        <v>NO</v>
      </c>
      <c r="R351" s="19">
        <f t="shared" si="61"/>
        <v>0</v>
      </c>
      <c r="S351" s="18" t="str">
        <f>+IF(OR($N351=Listas!$A$3,$N351=Listas!$A$4,$N351=Listas!$A$5,$N351=Listas!$A$6),"N/A",IF(AND((DAYS360(C351,$C$3))&gt;1800,(DAYS360(C351,$C$3))&lt;=3600),"SI","NO"))</f>
        <v>NO</v>
      </c>
      <c r="T351" s="19">
        <f t="shared" si="62"/>
        <v>0</v>
      </c>
      <c r="U351" s="18" t="str">
        <f>+IF(OR($N351=Listas!$A$3,$N351=Listas!$A$4,$N351=Listas!$A$5,$N351=Listas!$A$6),"N/A",IF((DAYS360(C351,$C$3))&gt;3600,"SI","NO"))</f>
        <v>SI</v>
      </c>
      <c r="V351" s="20">
        <f t="shared" si="63"/>
        <v>0.21132439384930549</v>
      </c>
      <c r="W351" s="21">
        <f>+IF(OR($N351=Listas!$A$3,$N351=Listas!$A$4,$N351=Listas!$A$5,$N351=Listas!$A$6),"",P351+R351+T351+V351)</f>
        <v>0.21132439384930549</v>
      </c>
      <c r="X351" s="22"/>
      <c r="Y351" s="19">
        <f t="shared" si="64"/>
        <v>0</v>
      </c>
      <c r="Z351" s="21">
        <f>+IF(OR($N351=Listas!$A$3,$N351=Listas!$A$4,$N351=Listas!$A$5,$N351=Listas!$A$6),"",Y351)</f>
        <v>0</v>
      </c>
      <c r="AA351" s="22"/>
      <c r="AB351" s="23">
        <f>+IF(OR($N351=Listas!$A$3,$N351=Listas!$A$4,$N351=Listas!$A$5,$N351=Listas!$A$6),"",IF(AND(DAYS360(C351,$C$3)&lt;=90,AA351="NO"),0,IF(AND(DAYS360(C351,$C$3)&gt;90,AA351="NO"),$AB$7,0)))</f>
        <v>0</v>
      </c>
      <c r="AC351" s="17"/>
      <c r="AD351" s="22"/>
      <c r="AE351" s="23">
        <f>+IF(OR($N351=Listas!$A$3,$N351=Listas!$A$4,$N351=Listas!$A$5,$N351=Listas!$A$6),"",IF(AND(DAYS360(C351,$C$3)&lt;=90,AD351="SI"),0,IF(AND(DAYS360(C351,$C$3)&gt;90,AD351="SI"),$AE$7,0)))</f>
        <v>0</v>
      </c>
      <c r="AF351" s="17"/>
      <c r="AG351" s="24" t="str">
        <f t="shared" si="68"/>
        <v/>
      </c>
      <c r="AH351" s="22"/>
      <c r="AI351" s="23">
        <f>+IF(OR($N351=Listas!$A$3,$N351=Listas!$A$4,$N351=Listas!$A$5,$N351=Listas!$A$6),"",IF(AND(DAYS360(C351,$C$3)&lt;=90,AH351="SI"),0,IF(AND(DAYS360(C351,$C$3)&gt;90,AH351="SI"),$AI$7,0)))</f>
        <v>0</v>
      </c>
      <c r="AJ351" s="25">
        <f>+IF(OR($N351=Listas!$A$3,$N351=Listas!$A$4,$N351=Listas!$A$5,$N351=Listas!$A$6),"",AB351+AE351+AI351)</f>
        <v>0</v>
      </c>
      <c r="AK351" s="26" t="str">
        <f t="shared" si="69"/>
        <v/>
      </c>
      <c r="AL351" s="27" t="str">
        <f t="shared" si="70"/>
        <v/>
      </c>
      <c r="AM351" s="23">
        <f>+IF(OR($N351=Listas!$A$3,$N351=Listas!$A$4,$N351=Listas!$A$5,$N351=Listas!$A$6),"",IF(AND(DAYS360(C351,$C$3)&lt;=90,AL351="SI"),0,IF(AND(DAYS360(C351,$C$3)&gt;90,AL351="SI"),$AM$7,0)))</f>
        <v>0</v>
      </c>
      <c r="AN351" s="27" t="str">
        <f t="shared" si="71"/>
        <v/>
      </c>
      <c r="AO351" s="23">
        <f>+IF(OR($N351=Listas!$A$3,$N351=Listas!$A$4,$N351=Listas!$A$5,$N351=Listas!$A$6),"",IF(AND(DAYS360(C351,$C$3)&lt;=90,AN351="SI"),0,IF(AND(DAYS360(C351,$C$3)&gt;90,AN351="SI"),$AO$7,0)))</f>
        <v>0</v>
      </c>
      <c r="AP351" s="28">
        <f>+IF(OR($N351=Listas!$A$3,$N351=Listas!$A$4,$N351=Listas!$A$5,$N351=[1]Hoja2!$A$6),"",AM351+AO351)</f>
        <v>0</v>
      </c>
      <c r="AQ351" s="22"/>
      <c r="AR351" s="23">
        <f>+IF(OR($N351=Listas!$A$3,$N351=Listas!$A$4,$N351=Listas!$A$5,$N351=Listas!$A$6),"",IF(AND(DAYS360(C351,$C$3)&lt;=90,AQ351="SI"),0,IF(AND(DAYS360(C351,$C$3)&gt;90,AQ351="SI"),$AR$7,0)))</f>
        <v>0</v>
      </c>
      <c r="AS351" s="22"/>
      <c r="AT351" s="23">
        <f>+IF(OR($N351=Listas!$A$3,$N351=Listas!$A$4,$N351=Listas!$A$5,$N351=Listas!$A$6),"",IF(AND(DAYS360(C351,$C$3)&lt;=90,AS351="SI"),0,IF(AND(DAYS360(C351,$C$3)&gt;90,AS351="SI"),$AT$7,0)))</f>
        <v>0</v>
      </c>
      <c r="AU351" s="21">
        <f>+IF(OR($N351=Listas!$A$3,$N351=Listas!$A$4,$N351=Listas!$A$5,$N351=Listas!$A$6),"",AR351+AT351)</f>
        <v>0</v>
      </c>
      <c r="AV351" s="29">
        <f>+IF(OR($N351=Listas!$A$3,$N351=Listas!$A$4,$N351=Listas!$A$5,$N351=Listas!$A$6),"",W351+Z351+AJ351+AP351+AU351)</f>
        <v>0.21132439384930549</v>
      </c>
      <c r="AW351" s="30">
        <f>+IF(OR($N351=Listas!$A$3,$N351=Listas!$A$4,$N351=Listas!$A$5,$N351=Listas!$A$6),"",K351*(1-AV351))</f>
        <v>0</v>
      </c>
      <c r="AX351" s="30">
        <f>+IF(OR($N351=Listas!$A$3,$N351=Listas!$A$4,$N351=Listas!$A$5,$N351=Listas!$A$6),"",L351*(1-AV351))</f>
        <v>0</v>
      </c>
      <c r="AY351" s="31"/>
      <c r="AZ351" s="32"/>
      <c r="BA351" s="30">
        <f>+IF(OR($N351=Listas!$A$3,$N351=Listas!$A$4,$N351=Listas!$A$5,$N351=Listas!$A$6),"",IF(AV351=0,AW351,(-PV(AY351,AZ351,,AW351,0))))</f>
        <v>0</v>
      </c>
      <c r="BB351" s="30">
        <f>+IF(OR($N351=Listas!$A$3,$N351=Listas!$A$4,$N351=Listas!$A$5,$N351=Listas!$A$6),"",IF(AV351=0,AX351,(-PV(AY351,AZ351,,AX351,0))))</f>
        <v>0</v>
      </c>
      <c r="BC351" s="33">
        <f>++IF(OR($N351=Listas!$A$3,$N351=Listas!$A$4,$N351=Listas!$A$5,$N351=Listas!$A$6),"",K351-BA351)</f>
        <v>0</v>
      </c>
      <c r="BD351" s="33">
        <f>++IF(OR($N351=Listas!$A$3,$N351=Listas!$A$4,$N351=Listas!$A$5,$N351=Listas!$A$6),"",L351-BB351)</f>
        <v>0</v>
      </c>
    </row>
    <row r="352" spans="1:56" x14ac:dyDescent="0.25">
      <c r="A352" s="13"/>
      <c r="B352" s="14"/>
      <c r="C352" s="15"/>
      <c r="D352" s="16"/>
      <c r="E352" s="16"/>
      <c r="F352" s="17"/>
      <c r="G352" s="17"/>
      <c r="H352" s="65">
        <f t="shared" si="65"/>
        <v>0</v>
      </c>
      <c r="I352" s="17"/>
      <c r="J352" s="17"/>
      <c r="K352" s="42">
        <f t="shared" si="66"/>
        <v>0</v>
      </c>
      <c r="L352" s="42">
        <f t="shared" si="66"/>
        <v>0</v>
      </c>
      <c r="M352" s="42">
        <f t="shared" si="67"/>
        <v>0</v>
      </c>
      <c r="N352" s="13"/>
      <c r="O352" s="18" t="str">
        <f>+IF(OR($N352=Listas!$A$3,$N352=Listas!$A$4,$N352=Listas!$A$5,$N352=Listas!$A$6),"N/A",IF(AND((DAYS360(C352,$C$3))&gt;90,(DAYS360(C352,$C$3))&lt;360),"SI","NO"))</f>
        <v>NO</v>
      </c>
      <c r="P352" s="19">
        <f t="shared" si="60"/>
        <v>0</v>
      </c>
      <c r="Q352" s="18" t="str">
        <f>+IF(OR($N352=Listas!$A$3,$N352=Listas!$A$4,$N352=Listas!$A$5,$N352=Listas!$A$6),"N/A",IF(AND((DAYS360(C352,$C$3))&gt;=360,(DAYS360(C352,$C$3))&lt;=1800),"SI","NO"))</f>
        <v>NO</v>
      </c>
      <c r="R352" s="19">
        <f t="shared" si="61"/>
        <v>0</v>
      </c>
      <c r="S352" s="18" t="str">
        <f>+IF(OR($N352=Listas!$A$3,$N352=Listas!$A$4,$N352=Listas!$A$5,$N352=Listas!$A$6),"N/A",IF(AND((DAYS360(C352,$C$3))&gt;1800,(DAYS360(C352,$C$3))&lt;=3600),"SI","NO"))</f>
        <v>NO</v>
      </c>
      <c r="T352" s="19">
        <f t="shared" si="62"/>
        <v>0</v>
      </c>
      <c r="U352" s="18" t="str">
        <f>+IF(OR($N352=Listas!$A$3,$N352=Listas!$A$4,$N352=Listas!$A$5,$N352=Listas!$A$6),"N/A",IF((DAYS360(C352,$C$3))&gt;3600,"SI","NO"))</f>
        <v>SI</v>
      </c>
      <c r="V352" s="20">
        <f t="shared" si="63"/>
        <v>0.21132439384930549</v>
      </c>
      <c r="W352" s="21">
        <f>+IF(OR($N352=Listas!$A$3,$N352=Listas!$A$4,$N352=Listas!$A$5,$N352=Listas!$A$6),"",P352+R352+T352+V352)</f>
        <v>0.21132439384930549</v>
      </c>
      <c r="X352" s="22"/>
      <c r="Y352" s="19">
        <f t="shared" si="64"/>
        <v>0</v>
      </c>
      <c r="Z352" s="21">
        <f>+IF(OR($N352=Listas!$A$3,$N352=Listas!$A$4,$N352=Listas!$A$5,$N352=Listas!$A$6),"",Y352)</f>
        <v>0</v>
      </c>
      <c r="AA352" s="22"/>
      <c r="AB352" s="23">
        <f>+IF(OR($N352=Listas!$A$3,$N352=Listas!$A$4,$N352=Listas!$A$5,$N352=Listas!$A$6),"",IF(AND(DAYS360(C352,$C$3)&lt;=90,AA352="NO"),0,IF(AND(DAYS360(C352,$C$3)&gt;90,AA352="NO"),$AB$7,0)))</f>
        <v>0</v>
      </c>
      <c r="AC352" s="17"/>
      <c r="AD352" s="22"/>
      <c r="AE352" s="23">
        <f>+IF(OR($N352=Listas!$A$3,$N352=Listas!$A$4,$N352=Listas!$A$5,$N352=Listas!$A$6),"",IF(AND(DAYS360(C352,$C$3)&lt;=90,AD352="SI"),0,IF(AND(DAYS360(C352,$C$3)&gt;90,AD352="SI"),$AE$7,0)))</f>
        <v>0</v>
      </c>
      <c r="AF352" s="17"/>
      <c r="AG352" s="24" t="str">
        <f t="shared" si="68"/>
        <v/>
      </c>
      <c r="AH352" s="22"/>
      <c r="AI352" s="23">
        <f>+IF(OR($N352=Listas!$A$3,$N352=Listas!$A$4,$N352=Listas!$A$5,$N352=Listas!$A$6),"",IF(AND(DAYS360(C352,$C$3)&lt;=90,AH352="SI"),0,IF(AND(DAYS360(C352,$C$3)&gt;90,AH352="SI"),$AI$7,0)))</f>
        <v>0</v>
      </c>
      <c r="AJ352" s="25">
        <f>+IF(OR($N352=Listas!$A$3,$N352=Listas!$A$4,$N352=Listas!$A$5,$N352=Listas!$A$6),"",AB352+AE352+AI352)</f>
        <v>0</v>
      </c>
      <c r="AK352" s="26" t="str">
        <f t="shared" si="69"/>
        <v/>
      </c>
      <c r="AL352" s="27" t="str">
        <f t="shared" si="70"/>
        <v/>
      </c>
      <c r="AM352" s="23">
        <f>+IF(OR($N352=Listas!$A$3,$N352=Listas!$A$4,$N352=Listas!$A$5,$N352=Listas!$A$6),"",IF(AND(DAYS360(C352,$C$3)&lt;=90,AL352="SI"),0,IF(AND(DAYS360(C352,$C$3)&gt;90,AL352="SI"),$AM$7,0)))</f>
        <v>0</v>
      </c>
      <c r="AN352" s="27" t="str">
        <f t="shared" si="71"/>
        <v/>
      </c>
      <c r="AO352" s="23">
        <f>+IF(OR($N352=Listas!$A$3,$N352=Listas!$A$4,$N352=Listas!$A$5,$N352=Listas!$A$6),"",IF(AND(DAYS360(C352,$C$3)&lt;=90,AN352="SI"),0,IF(AND(DAYS360(C352,$C$3)&gt;90,AN352="SI"),$AO$7,0)))</f>
        <v>0</v>
      </c>
      <c r="AP352" s="28">
        <f>+IF(OR($N352=Listas!$A$3,$N352=Listas!$A$4,$N352=Listas!$A$5,$N352=[1]Hoja2!$A$6),"",AM352+AO352)</f>
        <v>0</v>
      </c>
      <c r="AQ352" s="22"/>
      <c r="AR352" s="23">
        <f>+IF(OR($N352=Listas!$A$3,$N352=Listas!$A$4,$N352=Listas!$A$5,$N352=Listas!$A$6),"",IF(AND(DAYS360(C352,$C$3)&lt;=90,AQ352="SI"),0,IF(AND(DAYS360(C352,$C$3)&gt;90,AQ352="SI"),$AR$7,0)))</f>
        <v>0</v>
      </c>
      <c r="AS352" s="22"/>
      <c r="AT352" s="23">
        <f>+IF(OR($N352=Listas!$A$3,$N352=Listas!$A$4,$N352=Listas!$A$5,$N352=Listas!$A$6),"",IF(AND(DAYS360(C352,$C$3)&lt;=90,AS352="SI"),0,IF(AND(DAYS360(C352,$C$3)&gt;90,AS352="SI"),$AT$7,0)))</f>
        <v>0</v>
      </c>
      <c r="AU352" s="21">
        <f>+IF(OR($N352=Listas!$A$3,$N352=Listas!$A$4,$N352=Listas!$A$5,$N352=Listas!$A$6),"",AR352+AT352)</f>
        <v>0</v>
      </c>
      <c r="AV352" s="29">
        <f>+IF(OR($N352=Listas!$A$3,$N352=Listas!$A$4,$N352=Listas!$A$5,$N352=Listas!$A$6),"",W352+Z352+AJ352+AP352+AU352)</f>
        <v>0.21132439384930549</v>
      </c>
      <c r="AW352" s="30">
        <f>+IF(OR($N352=Listas!$A$3,$N352=Listas!$A$4,$N352=Listas!$A$5,$N352=Listas!$A$6),"",K352*(1-AV352))</f>
        <v>0</v>
      </c>
      <c r="AX352" s="30">
        <f>+IF(OR($N352=Listas!$A$3,$N352=Listas!$A$4,$N352=Listas!$A$5,$N352=Listas!$A$6),"",L352*(1-AV352))</f>
        <v>0</v>
      </c>
      <c r="AY352" s="31"/>
      <c r="AZ352" s="32"/>
      <c r="BA352" s="30">
        <f>+IF(OR($N352=Listas!$A$3,$N352=Listas!$A$4,$N352=Listas!$A$5,$N352=Listas!$A$6),"",IF(AV352=0,AW352,(-PV(AY352,AZ352,,AW352,0))))</f>
        <v>0</v>
      </c>
      <c r="BB352" s="30">
        <f>+IF(OR($N352=Listas!$A$3,$N352=Listas!$A$4,$N352=Listas!$A$5,$N352=Listas!$A$6),"",IF(AV352=0,AX352,(-PV(AY352,AZ352,,AX352,0))))</f>
        <v>0</v>
      </c>
      <c r="BC352" s="33">
        <f>++IF(OR($N352=Listas!$A$3,$N352=Listas!$A$4,$N352=Listas!$A$5,$N352=Listas!$A$6),"",K352-BA352)</f>
        <v>0</v>
      </c>
      <c r="BD352" s="33">
        <f>++IF(OR($N352=Listas!$A$3,$N352=Listas!$A$4,$N352=Listas!$A$5,$N352=Listas!$A$6),"",L352-BB352)</f>
        <v>0</v>
      </c>
    </row>
    <row r="353" spans="1:56" x14ac:dyDescent="0.25">
      <c r="A353" s="13"/>
      <c r="B353" s="14"/>
      <c r="C353" s="15"/>
      <c r="D353" s="16"/>
      <c r="E353" s="16"/>
      <c r="F353" s="17"/>
      <c r="G353" s="17"/>
      <c r="H353" s="65">
        <f t="shared" si="65"/>
        <v>0</v>
      </c>
      <c r="I353" s="17"/>
      <c r="J353" s="17"/>
      <c r="K353" s="42">
        <f t="shared" si="66"/>
        <v>0</v>
      </c>
      <c r="L353" s="42">
        <f t="shared" si="66"/>
        <v>0</v>
      </c>
      <c r="M353" s="42">
        <f t="shared" si="67"/>
        <v>0</v>
      </c>
      <c r="N353" s="13"/>
      <c r="O353" s="18" t="str">
        <f>+IF(OR($N353=Listas!$A$3,$N353=Listas!$A$4,$N353=Listas!$A$5,$N353=Listas!$A$6),"N/A",IF(AND((DAYS360(C353,$C$3))&gt;90,(DAYS360(C353,$C$3))&lt;360),"SI","NO"))</f>
        <v>NO</v>
      </c>
      <c r="P353" s="19">
        <f t="shared" si="60"/>
        <v>0</v>
      </c>
      <c r="Q353" s="18" t="str">
        <f>+IF(OR($N353=Listas!$A$3,$N353=Listas!$A$4,$N353=Listas!$A$5,$N353=Listas!$A$6),"N/A",IF(AND((DAYS360(C353,$C$3))&gt;=360,(DAYS360(C353,$C$3))&lt;=1800),"SI","NO"))</f>
        <v>NO</v>
      </c>
      <c r="R353" s="19">
        <f t="shared" si="61"/>
        <v>0</v>
      </c>
      <c r="S353" s="18" t="str">
        <f>+IF(OR($N353=Listas!$A$3,$N353=Listas!$A$4,$N353=Listas!$A$5,$N353=Listas!$A$6),"N/A",IF(AND((DAYS360(C353,$C$3))&gt;1800,(DAYS360(C353,$C$3))&lt;=3600),"SI","NO"))</f>
        <v>NO</v>
      </c>
      <c r="T353" s="19">
        <f t="shared" si="62"/>
        <v>0</v>
      </c>
      <c r="U353" s="18" t="str">
        <f>+IF(OR($N353=Listas!$A$3,$N353=Listas!$A$4,$N353=Listas!$A$5,$N353=Listas!$A$6),"N/A",IF((DAYS360(C353,$C$3))&gt;3600,"SI","NO"))</f>
        <v>SI</v>
      </c>
      <c r="V353" s="20">
        <f t="shared" si="63"/>
        <v>0.21132439384930549</v>
      </c>
      <c r="W353" s="21">
        <f>+IF(OR($N353=Listas!$A$3,$N353=Listas!$A$4,$N353=Listas!$A$5,$N353=Listas!$A$6),"",P353+R353+T353+V353)</f>
        <v>0.21132439384930549</v>
      </c>
      <c r="X353" s="22"/>
      <c r="Y353" s="19">
        <f t="shared" si="64"/>
        <v>0</v>
      </c>
      <c r="Z353" s="21">
        <f>+IF(OR($N353=Listas!$A$3,$N353=Listas!$A$4,$N353=Listas!$A$5,$N353=Listas!$A$6),"",Y353)</f>
        <v>0</v>
      </c>
      <c r="AA353" s="22"/>
      <c r="AB353" s="23">
        <f>+IF(OR($N353=Listas!$A$3,$N353=Listas!$A$4,$N353=Listas!$A$5,$N353=Listas!$A$6),"",IF(AND(DAYS360(C353,$C$3)&lt;=90,AA353="NO"),0,IF(AND(DAYS360(C353,$C$3)&gt;90,AA353="NO"),$AB$7,0)))</f>
        <v>0</v>
      </c>
      <c r="AC353" s="17"/>
      <c r="AD353" s="22"/>
      <c r="AE353" s="23">
        <f>+IF(OR($N353=Listas!$A$3,$N353=Listas!$A$4,$N353=Listas!$A$5,$N353=Listas!$A$6),"",IF(AND(DAYS360(C353,$C$3)&lt;=90,AD353="SI"),0,IF(AND(DAYS360(C353,$C$3)&gt;90,AD353="SI"),$AE$7,0)))</f>
        <v>0</v>
      </c>
      <c r="AF353" s="17"/>
      <c r="AG353" s="24" t="str">
        <f t="shared" si="68"/>
        <v/>
      </c>
      <c r="AH353" s="22"/>
      <c r="AI353" s="23">
        <f>+IF(OR($N353=Listas!$A$3,$N353=Listas!$A$4,$N353=Listas!$A$5,$N353=Listas!$A$6),"",IF(AND(DAYS360(C353,$C$3)&lt;=90,AH353="SI"),0,IF(AND(DAYS360(C353,$C$3)&gt;90,AH353="SI"),$AI$7,0)))</f>
        <v>0</v>
      </c>
      <c r="AJ353" s="25">
        <f>+IF(OR($N353=Listas!$A$3,$N353=Listas!$A$4,$N353=Listas!$A$5,$N353=Listas!$A$6),"",AB353+AE353+AI353)</f>
        <v>0</v>
      </c>
      <c r="AK353" s="26" t="str">
        <f t="shared" si="69"/>
        <v/>
      </c>
      <c r="AL353" s="27" t="str">
        <f t="shared" si="70"/>
        <v/>
      </c>
      <c r="AM353" s="23">
        <f>+IF(OR($N353=Listas!$A$3,$N353=Listas!$A$4,$N353=Listas!$A$5,$N353=Listas!$A$6),"",IF(AND(DAYS360(C353,$C$3)&lt;=90,AL353="SI"),0,IF(AND(DAYS360(C353,$C$3)&gt;90,AL353="SI"),$AM$7,0)))</f>
        <v>0</v>
      </c>
      <c r="AN353" s="27" t="str">
        <f t="shared" si="71"/>
        <v/>
      </c>
      <c r="AO353" s="23">
        <f>+IF(OR($N353=Listas!$A$3,$N353=Listas!$A$4,$N353=Listas!$A$5,$N353=Listas!$A$6),"",IF(AND(DAYS360(C353,$C$3)&lt;=90,AN353="SI"),0,IF(AND(DAYS360(C353,$C$3)&gt;90,AN353="SI"),$AO$7,0)))</f>
        <v>0</v>
      </c>
      <c r="AP353" s="28">
        <f>+IF(OR($N353=Listas!$A$3,$N353=Listas!$A$4,$N353=Listas!$A$5,$N353=[1]Hoja2!$A$6),"",AM353+AO353)</f>
        <v>0</v>
      </c>
      <c r="AQ353" s="22"/>
      <c r="AR353" s="23">
        <f>+IF(OR($N353=Listas!$A$3,$N353=Listas!$A$4,$N353=Listas!$A$5,$N353=Listas!$A$6),"",IF(AND(DAYS360(C353,$C$3)&lt;=90,AQ353="SI"),0,IF(AND(DAYS360(C353,$C$3)&gt;90,AQ353="SI"),$AR$7,0)))</f>
        <v>0</v>
      </c>
      <c r="AS353" s="22"/>
      <c r="AT353" s="23">
        <f>+IF(OR($N353=Listas!$A$3,$N353=Listas!$A$4,$N353=Listas!$A$5,$N353=Listas!$A$6),"",IF(AND(DAYS360(C353,$C$3)&lt;=90,AS353="SI"),0,IF(AND(DAYS360(C353,$C$3)&gt;90,AS353="SI"),$AT$7,0)))</f>
        <v>0</v>
      </c>
      <c r="AU353" s="21">
        <f>+IF(OR($N353=Listas!$A$3,$N353=Listas!$A$4,$N353=Listas!$A$5,$N353=Listas!$A$6),"",AR353+AT353)</f>
        <v>0</v>
      </c>
      <c r="AV353" s="29">
        <f>+IF(OR($N353=Listas!$A$3,$N353=Listas!$A$4,$N353=Listas!$A$5,$N353=Listas!$A$6),"",W353+Z353+AJ353+AP353+AU353)</f>
        <v>0.21132439384930549</v>
      </c>
      <c r="AW353" s="30">
        <f>+IF(OR($N353=Listas!$A$3,$N353=Listas!$A$4,$N353=Listas!$A$5,$N353=Listas!$A$6),"",K353*(1-AV353))</f>
        <v>0</v>
      </c>
      <c r="AX353" s="30">
        <f>+IF(OR($N353=Listas!$A$3,$N353=Listas!$A$4,$N353=Listas!$A$5,$N353=Listas!$A$6),"",L353*(1-AV353))</f>
        <v>0</v>
      </c>
      <c r="AY353" s="31"/>
      <c r="AZ353" s="32"/>
      <c r="BA353" s="30">
        <f>+IF(OR($N353=Listas!$A$3,$N353=Listas!$A$4,$N353=Listas!$A$5,$N353=Listas!$A$6),"",IF(AV353=0,AW353,(-PV(AY353,AZ353,,AW353,0))))</f>
        <v>0</v>
      </c>
      <c r="BB353" s="30">
        <f>+IF(OR($N353=Listas!$A$3,$N353=Listas!$A$4,$N353=Listas!$A$5,$N353=Listas!$A$6),"",IF(AV353=0,AX353,(-PV(AY353,AZ353,,AX353,0))))</f>
        <v>0</v>
      </c>
      <c r="BC353" s="33">
        <f>++IF(OR($N353=Listas!$A$3,$N353=Listas!$A$4,$N353=Listas!$A$5,$N353=Listas!$A$6),"",K353-BA353)</f>
        <v>0</v>
      </c>
      <c r="BD353" s="33">
        <f>++IF(OR($N353=Listas!$A$3,$N353=Listas!$A$4,$N353=Listas!$A$5,$N353=Listas!$A$6),"",L353-BB353)</f>
        <v>0</v>
      </c>
    </row>
    <row r="354" spans="1:56" x14ac:dyDescent="0.25">
      <c r="A354" s="13"/>
      <c r="B354" s="14"/>
      <c r="C354" s="15"/>
      <c r="D354" s="16"/>
      <c r="E354" s="16"/>
      <c r="F354" s="17"/>
      <c r="G354" s="17"/>
      <c r="H354" s="65">
        <f t="shared" si="65"/>
        <v>0</v>
      </c>
      <c r="I354" s="17"/>
      <c r="J354" s="17"/>
      <c r="K354" s="42">
        <f t="shared" si="66"/>
        <v>0</v>
      </c>
      <c r="L354" s="42">
        <f t="shared" si="66"/>
        <v>0</v>
      </c>
      <c r="M354" s="42">
        <f t="shared" si="67"/>
        <v>0</v>
      </c>
      <c r="N354" s="13"/>
      <c r="O354" s="18" t="str">
        <f>+IF(OR($N354=Listas!$A$3,$N354=Listas!$A$4,$N354=Listas!$A$5,$N354=Listas!$A$6),"N/A",IF(AND((DAYS360(C354,$C$3))&gt;90,(DAYS360(C354,$C$3))&lt;360),"SI","NO"))</f>
        <v>NO</v>
      </c>
      <c r="P354" s="19">
        <f t="shared" si="60"/>
        <v>0</v>
      </c>
      <c r="Q354" s="18" t="str">
        <f>+IF(OR($N354=Listas!$A$3,$N354=Listas!$A$4,$N354=Listas!$A$5,$N354=Listas!$A$6),"N/A",IF(AND((DAYS360(C354,$C$3))&gt;=360,(DAYS360(C354,$C$3))&lt;=1800),"SI","NO"))</f>
        <v>NO</v>
      </c>
      <c r="R354" s="19">
        <f t="shared" si="61"/>
        <v>0</v>
      </c>
      <c r="S354" s="18" t="str">
        <f>+IF(OR($N354=Listas!$A$3,$N354=Listas!$A$4,$N354=Listas!$A$5,$N354=Listas!$A$6),"N/A",IF(AND((DAYS360(C354,$C$3))&gt;1800,(DAYS360(C354,$C$3))&lt;=3600),"SI","NO"))</f>
        <v>NO</v>
      </c>
      <c r="T354" s="19">
        <f t="shared" si="62"/>
        <v>0</v>
      </c>
      <c r="U354" s="18" t="str">
        <f>+IF(OR($N354=Listas!$A$3,$N354=Listas!$A$4,$N354=Listas!$A$5,$N354=Listas!$A$6),"N/A",IF((DAYS360(C354,$C$3))&gt;3600,"SI","NO"))</f>
        <v>SI</v>
      </c>
      <c r="V354" s="20">
        <f t="shared" si="63"/>
        <v>0.21132439384930549</v>
      </c>
      <c r="W354" s="21">
        <f>+IF(OR($N354=Listas!$A$3,$N354=Listas!$A$4,$N354=Listas!$A$5,$N354=Listas!$A$6),"",P354+R354+T354+V354)</f>
        <v>0.21132439384930549</v>
      </c>
      <c r="X354" s="22"/>
      <c r="Y354" s="19">
        <f t="shared" si="64"/>
        <v>0</v>
      </c>
      <c r="Z354" s="21">
        <f>+IF(OR($N354=Listas!$A$3,$N354=Listas!$A$4,$N354=Listas!$A$5,$N354=Listas!$A$6),"",Y354)</f>
        <v>0</v>
      </c>
      <c r="AA354" s="22"/>
      <c r="AB354" s="23">
        <f>+IF(OR($N354=Listas!$A$3,$N354=Listas!$A$4,$N354=Listas!$A$5,$N354=Listas!$A$6),"",IF(AND(DAYS360(C354,$C$3)&lt;=90,AA354="NO"),0,IF(AND(DAYS360(C354,$C$3)&gt;90,AA354="NO"),$AB$7,0)))</f>
        <v>0</v>
      </c>
      <c r="AC354" s="17"/>
      <c r="AD354" s="22"/>
      <c r="AE354" s="23">
        <f>+IF(OR($N354=Listas!$A$3,$N354=Listas!$A$4,$N354=Listas!$A$5,$N354=Listas!$A$6),"",IF(AND(DAYS360(C354,$C$3)&lt;=90,AD354="SI"),0,IF(AND(DAYS360(C354,$C$3)&gt;90,AD354="SI"),$AE$7,0)))</f>
        <v>0</v>
      </c>
      <c r="AF354" s="17"/>
      <c r="AG354" s="24" t="str">
        <f t="shared" si="68"/>
        <v/>
      </c>
      <c r="AH354" s="22"/>
      <c r="AI354" s="23">
        <f>+IF(OR($N354=Listas!$A$3,$N354=Listas!$A$4,$N354=Listas!$A$5,$N354=Listas!$A$6),"",IF(AND(DAYS360(C354,$C$3)&lt;=90,AH354="SI"),0,IF(AND(DAYS360(C354,$C$3)&gt;90,AH354="SI"),$AI$7,0)))</f>
        <v>0</v>
      </c>
      <c r="AJ354" s="25">
        <f>+IF(OR($N354=Listas!$A$3,$N354=Listas!$A$4,$N354=Listas!$A$5,$N354=Listas!$A$6),"",AB354+AE354+AI354)</f>
        <v>0</v>
      </c>
      <c r="AK354" s="26" t="str">
        <f t="shared" si="69"/>
        <v/>
      </c>
      <c r="AL354" s="27" t="str">
        <f t="shared" si="70"/>
        <v/>
      </c>
      <c r="AM354" s="23">
        <f>+IF(OR($N354=Listas!$A$3,$N354=Listas!$A$4,$N354=Listas!$A$5,$N354=Listas!$A$6),"",IF(AND(DAYS360(C354,$C$3)&lt;=90,AL354="SI"),0,IF(AND(DAYS360(C354,$C$3)&gt;90,AL354="SI"),$AM$7,0)))</f>
        <v>0</v>
      </c>
      <c r="AN354" s="27" t="str">
        <f t="shared" si="71"/>
        <v/>
      </c>
      <c r="AO354" s="23">
        <f>+IF(OR($N354=Listas!$A$3,$N354=Listas!$A$4,$N354=Listas!$A$5,$N354=Listas!$A$6),"",IF(AND(DAYS360(C354,$C$3)&lt;=90,AN354="SI"),0,IF(AND(DAYS360(C354,$C$3)&gt;90,AN354="SI"),$AO$7,0)))</f>
        <v>0</v>
      </c>
      <c r="AP354" s="28">
        <f>+IF(OR($N354=Listas!$A$3,$N354=Listas!$A$4,$N354=Listas!$A$5,$N354=[1]Hoja2!$A$6),"",AM354+AO354)</f>
        <v>0</v>
      </c>
      <c r="AQ354" s="22"/>
      <c r="AR354" s="23">
        <f>+IF(OR($N354=Listas!$A$3,$N354=Listas!$A$4,$N354=Listas!$A$5,$N354=Listas!$A$6),"",IF(AND(DAYS360(C354,$C$3)&lt;=90,AQ354="SI"),0,IF(AND(DAYS360(C354,$C$3)&gt;90,AQ354="SI"),$AR$7,0)))</f>
        <v>0</v>
      </c>
      <c r="AS354" s="22"/>
      <c r="AT354" s="23">
        <f>+IF(OR($N354=Listas!$A$3,$N354=Listas!$A$4,$N354=Listas!$A$5,$N354=Listas!$A$6),"",IF(AND(DAYS360(C354,$C$3)&lt;=90,AS354="SI"),0,IF(AND(DAYS360(C354,$C$3)&gt;90,AS354="SI"),$AT$7,0)))</f>
        <v>0</v>
      </c>
      <c r="AU354" s="21">
        <f>+IF(OR($N354=Listas!$A$3,$N354=Listas!$A$4,$N354=Listas!$A$5,$N354=Listas!$A$6),"",AR354+AT354)</f>
        <v>0</v>
      </c>
      <c r="AV354" s="29">
        <f>+IF(OR($N354=Listas!$A$3,$N354=Listas!$A$4,$N354=Listas!$A$5,$N354=Listas!$A$6),"",W354+Z354+AJ354+AP354+AU354)</f>
        <v>0.21132439384930549</v>
      </c>
      <c r="AW354" s="30">
        <f>+IF(OR($N354=Listas!$A$3,$N354=Listas!$A$4,$N354=Listas!$A$5,$N354=Listas!$A$6),"",K354*(1-AV354))</f>
        <v>0</v>
      </c>
      <c r="AX354" s="30">
        <f>+IF(OR($N354=Listas!$A$3,$N354=Listas!$A$4,$N354=Listas!$A$5,$N354=Listas!$A$6),"",L354*(1-AV354))</f>
        <v>0</v>
      </c>
      <c r="AY354" s="31"/>
      <c r="AZ354" s="32"/>
      <c r="BA354" s="30">
        <f>+IF(OR($N354=Listas!$A$3,$N354=Listas!$A$4,$N354=Listas!$A$5,$N354=Listas!$A$6),"",IF(AV354=0,AW354,(-PV(AY354,AZ354,,AW354,0))))</f>
        <v>0</v>
      </c>
      <c r="BB354" s="30">
        <f>+IF(OR($N354=Listas!$A$3,$N354=Listas!$A$4,$N354=Listas!$A$5,$N354=Listas!$A$6),"",IF(AV354=0,AX354,(-PV(AY354,AZ354,,AX354,0))))</f>
        <v>0</v>
      </c>
      <c r="BC354" s="33">
        <f>++IF(OR($N354=Listas!$A$3,$N354=Listas!$A$4,$N354=Listas!$A$5,$N354=Listas!$A$6),"",K354-BA354)</f>
        <v>0</v>
      </c>
      <c r="BD354" s="33">
        <f>++IF(OR($N354=Listas!$A$3,$N354=Listas!$A$4,$N354=Listas!$A$5,$N354=Listas!$A$6),"",L354-BB354)</f>
        <v>0</v>
      </c>
    </row>
    <row r="355" spans="1:56" x14ac:dyDescent="0.25">
      <c r="A355" s="13"/>
      <c r="B355" s="14"/>
      <c r="C355" s="15"/>
      <c r="D355" s="16"/>
      <c r="E355" s="16"/>
      <c r="F355" s="17"/>
      <c r="G355" s="17"/>
      <c r="H355" s="65">
        <f t="shared" si="65"/>
        <v>0</v>
      </c>
      <c r="I355" s="17"/>
      <c r="J355" s="17"/>
      <c r="K355" s="42">
        <f t="shared" si="66"/>
        <v>0</v>
      </c>
      <c r="L355" s="42">
        <f t="shared" si="66"/>
        <v>0</v>
      </c>
      <c r="M355" s="42">
        <f t="shared" si="67"/>
        <v>0</v>
      </c>
      <c r="N355" s="13"/>
      <c r="O355" s="18" t="str">
        <f>+IF(OR($N355=Listas!$A$3,$N355=Listas!$A$4,$N355=Listas!$A$5,$N355=Listas!$A$6),"N/A",IF(AND((DAYS360(C355,$C$3))&gt;90,(DAYS360(C355,$C$3))&lt;360),"SI","NO"))</f>
        <v>NO</v>
      </c>
      <c r="P355" s="19">
        <f t="shared" si="60"/>
        <v>0</v>
      </c>
      <c r="Q355" s="18" t="str">
        <f>+IF(OR($N355=Listas!$A$3,$N355=Listas!$A$4,$N355=Listas!$A$5,$N355=Listas!$A$6),"N/A",IF(AND((DAYS360(C355,$C$3))&gt;=360,(DAYS360(C355,$C$3))&lt;=1800),"SI","NO"))</f>
        <v>NO</v>
      </c>
      <c r="R355" s="19">
        <f t="shared" si="61"/>
        <v>0</v>
      </c>
      <c r="S355" s="18" t="str">
        <f>+IF(OR($N355=Listas!$A$3,$N355=Listas!$A$4,$N355=Listas!$A$5,$N355=Listas!$A$6),"N/A",IF(AND((DAYS360(C355,$C$3))&gt;1800,(DAYS360(C355,$C$3))&lt;=3600),"SI","NO"))</f>
        <v>NO</v>
      </c>
      <c r="T355" s="19">
        <f t="shared" si="62"/>
        <v>0</v>
      </c>
      <c r="U355" s="18" t="str">
        <f>+IF(OR($N355=Listas!$A$3,$N355=Listas!$A$4,$N355=Listas!$A$5,$N355=Listas!$A$6),"N/A",IF((DAYS360(C355,$C$3))&gt;3600,"SI","NO"))</f>
        <v>SI</v>
      </c>
      <c r="V355" s="20">
        <f t="shared" si="63"/>
        <v>0.21132439384930549</v>
      </c>
      <c r="W355" s="21">
        <f>+IF(OR($N355=Listas!$A$3,$N355=Listas!$A$4,$N355=Listas!$A$5,$N355=Listas!$A$6),"",P355+R355+T355+V355)</f>
        <v>0.21132439384930549</v>
      </c>
      <c r="X355" s="22"/>
      <c r="Y355" s="19">
        <f t="shared" si="64"/>
        <v>0</v>
      </c>
      <c r="Z355" s="21">
        <f>+IF(OR($N355=Listas!$A$3,$N355=Listas!$A$4,$N355=Listas!$A$5,$N355=Listas!$A$6),"",Y355)</f>
        <v>0</v>
      </c>
      <c r="AA355" s="22"/>
      <c r="AB355" s="23">
        <f>+IF(OR($N355=Listas!$A$3,$N355=Listas!$A$4,$N355=Listas!$A$5,$N355=Listas!$A$6),"",IF(AND(DAYS360(C355,$C$3)&lt;=90,AA355="NO"),0,IF(AND(DAYS360(C355,$C$3)&gt;90,AA355="NO"),$AB$7,0)))</f>
        <v>0</v>
      </c>
      <c r="AC355" s="17"/>
      <c r="AD355" s="22"/>
      <c r="AE355" s="23">
        <f>+IF(OR($N355=Listas!$A$3,$N355=Listas!$A$4,$N355=Listas!$A$5,$N355=Listas!$A$6),"",IF(AND(DAYS360(C355,$C$3)&lt;=90,AD355="SI"),0,IF(AND(DAYS360(C355,$C$3)&gt;90,AD355="SI"),$AE$7,0)))</f>
        <v>0</v>
      </c>
      <c r="AF355" s="17"/>
      <c r="AG355" s="24" t="str">
        <f t="shared" si="68"/>
        <v/>
      </c>
      <c r="AH355" s="22"/>
      <c r="AI355" s="23">
        <f>+IF(OR($N355=Listas!$A$3,$N355=Listas!$A$4,$N355=Listas!$A$5,$N355=Listas!$A$6),"",IF(AND(DAYS360(C355,$C$3)&lt;=90,AH355="SI"),0,IF(AND(DAYS360(C355,$C$3)&gt;90,AH355="SI"),$AI$7,0)))</f>
        <v>0</v>
      </c>
      <c r="AJ355" s="25">
        <f>+IF(OR($N355=Listas!$A$3,$N355=Listas!$A$4,$N355=Listas!$A$5,$N355=Listas!$A$6),"",AB355+AE355+AI355)</f>
        <v>0</v>
      </c>
      <c r="AK355" s="26" t="str">
        <f t="shared" si="69"/>
        <v/>
      </c>
      <c r="AL355" s="27" t="str">
        <f t="shared" si="70"/>
        <v/>
      </c>
      <c r="AM355" s="23">
        <f>+IF(OR($N355=Listas!$A$3,$N355=Listas!$A$4,$N355=Listas!$A$5,$N355=Listas!$A$6),"",IF(AND(DAYS360(C355,$C$3)&lt;=90,AL355="SI"),0,IF(AND(DAYS360(C355,$C$3)&gt;90,AL355="SI"),$AM$7,0)))</f>
        <v>0</v>
      </c>
      <c r="AN355" s="27" t="str">
        <f t="shared" si="71"/>
        <v/>
      </c>
      <c r="AO355" s="23">
        <f>+IF(OR($N355=Listas!$A$3,$N355=Listas!$A$4,$N355=Listas!$A$5,$N355=Listas!$A$6),"",IF(AND(DAYS360(C355,$C$3)&lt;=90,AN355="SI"),0,IF(AND(DAYS360(C355,$C$3)&gt;90,AN355="SI"),$AO$7,0)))</f>
        <v>0</v>
      </c>
      <c r="AP355" s="28">
        <f>+IF(OR($N355=Listas!$A$3,$N355=Listas!$A$4,$N355=Listas!$A$5,$N355=[1]Hoja2!$A$6),"",AM355+AO355)</f>
        <v>0</v>
      </c>
      <c r="AQ355" s="22"/>
      <c r="AR355" s="23">
        <f>+IF(OR($N355=Listas!$A$3,$N355=Listas!$A$4,$N355=Listas!$A$5,$N355=Listas!$A$6),"",IF(AND(DAYS360(C355,$C$3)&lt;=90,AQ355="SI"),0,IF(AND(DAYS360(C355,$C$3)&gt;90,AQ355="SI"),$AR$7,0)))</f>
        <v>0</v>
      </c>
      <c r="AS355" s="22"/>
      <c r="AT355" s="23">
        <f>+IF(OR($N355=Listas!$A$3,$N355=Listas!$A$4,$N355=Listas!$A$5,$N355=Listas!$A$6),"",IF(AND(DAYS360(C355,$C$3)&lt;=90,AS355="SI"),0,IF(AND(DAYS360(C355,$C$3)&gt;90,AS355="SI"),$AT$7,0)))</f>
        <v>0</v>
      </c>
      <c r="AU355" s="21">
        <f>+IF(OR($N355=Listas!$A$3,$N355=Listas!$A$4,$N355=Listas!$A$5,$N355=Listas!$A$6),"",AR355+AT355)</f>
        <v>0</v>
      </c>
      <c r="AV355" s="29">
        <f>+IF(OR($N355=Listas!$A$3,$N355=Listas!$A$4,$N355=Listas!$A$5,$N355=Listas!$A$6),"",W355+Z355+AJ355+AP355+AU355)</f>
        <v>0.21132439384930549</v>
      </c>
      <c r="AW355" s="30">
        <f>+IF(OR($N355=Listas!$A$3,$N355=Listas!$A$4,$N355=Listas!$A$5,$N355=Listas!$A$6),"",K355*(1-AV355))</f>
        <v>0</v>
      </c>
      <c r="AX355" s="30">
        <f>+IF(OR($N355=Listas!$A$3,$N355=Listas!$A$4,$N355=Listas!$A$5,$N355=Listas!$A$6),"",L355*(1-AV355))</f>
        <v>0</v>
      </c>
      <c r="AY355" s="31"/>
      <c r="AZ355" s="32"/>
      <c r="BA355" s="30">
        <f>+IF(OR($N355=Listas!$A$3,$N355=Listas!$A$4,$N355=Listas!$A$5,$N355=Listas!$A$6),"",IF(AV355=0,AW355,(-PV(AY355,AZ355,,AW355,0))))</f>
        <v>0</v>
      </c>
      <c r="BB355" s="30">
        <f>+IF(OR($N355=Listas!$A$3,$N355=Listas!$A$4,$N355=Listas!$A$5,$N355=Listas!$A$6),"",IF(AV355=0,AX355,(-PV(AY355,AZ355,,AX355,0))))</f>
        <v>0</v>
      </c>
      <c r="BC355" s="33">
        <f>++IF(OR($N355=Listas!$A$3,$N355=Listas!$A$4,$N355=Listas!$A$5,$N355=Listas!$A$6),"",K355-BA355)</f>
        <v>0</v>
      </c>
      <c r="BD355" s="33">
        <f>++IF(OR($N355=Listas!$A$3,$N355=Listas!$A$4,$N355=Listas!$A$5,$N355=Listas!$A$6),"",L355-BB355)</f>
        <v>0</v>
      </c>
    </row>
    <row r="356" spans="1:56" x14ac:dyDescent="0.25">
      <c r="A356" s="13"/>
      <c r="B356" s="14"/>
      <c r="C356" s="15"/>
      <c r="D356" s="16"/>
      <c r="E356" s="16"/>
      <c r="F356" s="17"/>
      <c r="G356" s="17"/>
      <c r="H356" s="65">
        <f t="shared" si="65"/>
        <v>0</v>
      </c>
      <c r="I356" s="17"/>
      <c r="J356" s="17"/>
      <c r="K356" s="42">
        <f t="shared" si="66"/>
        <v>0</v>
      </c>
      <c r="L356" s="42">
        <f t="shared" si="66"/>
        <v>0</v>
      </c>
      <c r="M356" s="42">
        <f t="shared" si="67"/>
        <v>0</v>
      </c>
      <c r="N356" s="13"/>
      <c r="O356" s="18" t="str">
        <f>+IF(OR($N356=Listas!$A$3,$N356=Listas!$A$4,$N356=Listas!$A$5,$N356=Listas!$A$6),"N/A",IF(AND((DAYS360(C356,$C$3))&gt;90,(DAYS360(C356,$C$3))&lt;360),"SI","NO"))</f>
        <v>NO</v>
      </c>
      <c r="P356" s="19">
        <f t="shared" si="60"/>
        <v>0</v>
      </c>
      <c r="Q356" s="18" t="str">
        <f>+IF(OR($N356=Listas!$A$3,$N356=Listas!$A$4,$N356=Listas!$A$5,$N356=Listas!$A$6),"N/A",IF(AND((DAYS360(C356,$C$3))&gt;=360,(DAYS360(C356,$C$3))&lt;=1800),"SI","NO"))</f>
        <v>NO</v>
      </c>
      <c r="R356" s="19">
        <f t="shared" si="61"/>
        <v>0</v>
      </c>
      <c r="S356" s="18" t="str">
        <f>+IF(OR($N356=Listas!$A$3,$N356=Listas!$A$4,$N356=Listas!$A$5,$N356=Listas!$A$6),"N/A",IF(AND((DAYS360(C356,$C$3))&gt;1800,(DAYS360(C356,$C$3))&lt;=3600),"SI","NO"))</f>
        <v>NO</v>
      </c>
      <c r="T356" s="19">
        <f t="shared" si="62"/>
        <v>0</v>
      </c>
      <c r="U356" s="18" t="str">
        <f>+IF(OR($N356=Listas!$A$3,$N356=Listas!$A$4,$N356=Listas!$A$5,$N356=Listas!$A$6),"N/A",IF((DAYS360(C356,$C$3))&gt;3600,"SI","NO"))</f>
        <v>SI</v>
      </c>
      <c r="V356" s="20">
        <f t="shared" si="63"/>
        <v>0.21132439384930549</v>
      </c>
      <c r="W356" s="21">
        <f>+IF(OR($N356=Listas!$A$3,$N356=Listas!$A$4,$N356=Listas!$A$5,$N356=Listas!$A$6),"",P356+R356+T356+V356)</f>
        <v>0.21132439384930549</v>
      </c>
      <c r="X356" s="22"/>
      <c r="Y356" s="19">
        <f t="shared" si="64"/>
        <v>0</v>
      </c>
      <c r="Z356" s="21">
        <f>+IF(OR($N356=Listas!$A$3,$N356=Listas!$A$4,$N356=Listas!$A$5,$N356=Listas!$A$6),"",Y356)</f>
        <v>0</v>
      </c>
      <c r="AA356" s="22"/>
      <c r="AB356" s="23">
        <f>+IF(OR($N356=Listas!$A$3,$N356=Listas!$A$4,$N356=Listas!$A$5,$N356=Listas!$A$6),"",IF(AND(DAYS360(C356,$C$3)&lt;=90,AA356="NO"),0,IF(AND(DAYS360(C356,$C$3)&gt;90,AA356="NO"),$AB$7,0)))</f>
        <v>0</v>
      </c>
      <c r="AC356" s="17"/>
      <c r="AD356" s="22"/>
      <c r="AE356" s="23">
        <f>+IF(OR($N356=Listas!$A$3,$N356=Listas!$A$4,$N356=Listas!$A$5,$N356=Listas!$A$6),"",IF(AND(DAYS360(C356,$C$3)&lt;=90,AD356="SI"),0,IF(AND(DAYS360(C356,$C$3)&gt;90,AD356="SI"),$AE$7,0)))</f>
        <v>0</v>
      </c>
      <c r="AF356" s="17"/>
      <c r="AG356" s="24" t="str">
        <f t="shared" si="68"/>
        <v/>
      </c>
      <c r="AH356" s="22"/>
      <c r="AI356" s="23">
        <f>+IF(OR($N356=Listas!$A$3,$N356=Listas!$A$4,$N356=Listas!$A$5,$N356=Listas!$A$6),"",IF(AND(DAYS360(C356,$C$3)&lt;=90,AH356="SI"),0,IF(AND(DAYS360(C356,$C$3)&gt;90,AH356="SI"),$AI$7,0)))</f>
        <v>0</v>
      </c>
      <c r="AJ356" s="25">
        <f>+IF(OR($N356=Listas!$A$3,$N356=Listas!$A$4,$N356=Listas!$A$5,$N356=Listas!$A$6),"",AB356+AE356+AI356)</f>
        <v>0</v>
      </c>
      <c r="AK356" s="26" t="str">
        <f t="shared" si="69"/>
        <v/>
      </c>
      <c r="AL356" s="27" t="str">
        <f t="shared" si="70"/>
        <v/>
      </c>
      <c r="AM356" s="23">
        <f>+IF(OR($N356=Listas!$A$3,$N356=Listas!$A$4,$N356=Listas!$A$5,$N356=Listas!$A$6),"",IF(AND(DAYS360(C356,$C$3)&lt;=90,AL356="SI"),0,IF(AND(DAYS360(C356,$C$3)&gt;90,AL356="SI"),$AM$7,0)))</f>
        <v>0</v>
      </c>
      <c r="AN356" s="27" t="str">
        <f t="shared" si="71"/>
        <v/>
      </c>
      <c r="AO356" s="23">
        <f>+IF(OR($N356=Listas!$A$3,$N356=Listas!$A$4,$N356=Listas!$A$5,$N356=Listas!$A$6),"",IF(AND(DAYS360(C356,$C$3)&lt;=90,AN356="SI"),0,IF(AND(DAYS360(C356,$C$3)&gt;90,AN356="SI"),$AO$7,0)))</f>
        <v>0</v>
      </c>
      <c r="AP356" s="28">
        <f>+IF(OR($N356=Listas!$A$3,$N356=Listas!$A$4,$N356=Listas!$A$5,$N356=[1]Hoja2!$A$6),"",AM356+AO356)</f>
        <v>0</v>
      </c>
      <c r="AQ356" s="22"/>
      <c r="AR356" s="23">
        <f>+IF(OR($N356=Listas!$A$3,$N356=Listas!$A$4,$N356=Listas!$A$5,$N356=Listas!$A$6),"",IF(AND(DAYS360(C356,$C$3)&lt;=90,AQ356="SI"),0,IF(AND(DAYS360(C356,$C$3)&gt;90,AQ356="SI"),$AR$7,0)))</f>
        <v>0</v>
      </c>
      <c r="AS356" s="22"/>
      <c r="AT356" s="23">
        <f>+IF(OR($N356=Listas!$A$3,$N356=Listas!$A$4,$N356=Listas!$A$5,$N356=Listas!$A$6),"",IF(AND(DAYS360(C356,$C$3)&lt;=90,AS356="SI"),0,IF(AND(DAYS360(C356,$C$3)&gt;90,AS356="SI"),$AT$7,0)))</f>
        <v>0</v>
      </c>
      <c r="AU356" s="21">
        <f>+IF(OR($N356=Listas!$A$3,$N356=Listas!$A$4,$N356=Listas!$A$5,$N356=Listas!$A$6),"",AR356+AT356)</f>
        <v>0</v>
      </c>
      <c r="AV356" s="29">
        <f>+IF(OR($N356=Listas!$A$3,$N356=Listas!$A$4,$N356=Listas!$A$5,$N356=Listas!$A$6),"",W356+Z356+AJ356+AP356+AU356)</f>
        <v>0.21132439384930549</v>
      </c>
      <c r="AW356" s="30">
        <f>+IF(OR($N356=Listas!$A$3,$N356=Listas!$A$4,$N356=Listas!$A$5,$N356=Listas!$A$6),"",K356*(1-AV356))</f>
        <v>0</v>
      </c>
      <c r="AX356" s="30">
        <f>+IF(OR($N356=Listas!$A$3,$N356=Listas!$A$4,$N356=Listas!$A$5,$N356=Listas!$A$6),"",L356*(1-AV356))</f>
        <v>0</v>
      </c>
      <c r="AY356" s="31"/>
      <c r="AZ356" s="32"/>
      <c r="BA356" s="30">
        <f>+IF(OR($N356=Listas!$A$3,$N356=Listas!$A$4,$N356=Listas!$A$5,$N356=Listas!$A$6),"",IF(AV356=0,AW356,(-PV(AY356,AZ356,,AW356,0))))</f>
        <v>0</v>
      </c>
      <c r="BB356" s="30">
        <f>+IF(OR($N356=Listas!$A$3,$N356=Listas!$A$4,$N356=Listas!$A$5,$N356=Listas!$A$6),"",IF(AV356=0,AX356,(-PV(AY356,AZ356,,AX356,0))))</f>
        <v>0</v>
      </c>
      <c r="BC356" s="33">
        <f>++IF(OR($N356=Listas!$A$3,$N356=Listas!$A$4,$N356=Listas!$A$5,$N356=Listas!$A$6),"",K356-BA356)</f>
        <v>0</v>
      </c>
      <c r="BD356" s="33">
        <f>++IF(OR($N356=Listas!$A$3,$N356=Listas!$A$4,$N356=Listas!$A$5,$N356=Listas!$A$6),"",L356-BB356)</f>
        <v>0</v>
      </c>
    </row>
    <row r="357" spans="1:56" x14ac:dyDescent="0.25">
      <c r="A357" s="13"/>
      <c r="B357" s="14"/>
      <c r="C357" s="15"/>
      <c r="D357" s="16"/>
      <c r="E357" s="16"/>
      <c r="F357" s="17"/>
      <c r="G357" s="17"/>
      <c r="H357" s="65">
        <f t="shared" si="65"/>
        <v>0</v>
      </c>
      <c r="I357" s="17"/>
      <c r="J357" s="17"/>
      <c r="K357" s="42">
        <f t="shared" si="66"/>
        <v>0</v>
      </c>
      <c r="L357" s="42">
        <f t="shared" si="66"/>
        <v>0</v>
      </c>
      <c r="M357" s="42">
        <f t="shared" si="67"/>
        <v>0</v>
      </c>
      <c r="N357" s="13"/>
      <c r="O357" s="18" t="str">
        <f>+IF(OR($N357=Listas!$A$3,$N357=Listas!$A$4,$N357=Listas!$A$5,$N357=Listas!$A$6),"N/A",IF(AND((DAYS360(C357,$C$3))&gt;90,(DAYS360(C357,$C$3))&lt;360),"SI","NO"))</f>
        <v>NO</v>
      </c>
      <c r="P357" s="19">
        <f t="shared" si="60"/>
        <v>0</v>
      </c>
      <c r="Q357" s="18" t="str">
        <f>+IF(OR($N357=Listas!$A$3,$N357=Listas!$A$4,$N357=Listas!$A$5,$N357=Listas!$A$6),"N/A",IF(AND((DAYS360(C357,$C$3))&gt;=360,(DAYS360(C357,$C$3))&lt;=1800),"SI","NO"))</f>
        <v>NO</v>
      </c>
      <c r="R357" s="19">
        <f t="shared" si="61"/>
        <v>0</v>
      </c>
      <c r="S357" s="18" t="str">
        <f>+IF(OR($N357=Listas!$A$3,$N357=Listas!$A$4,$N357=Listas!$A$5,$N357=Listas!$A$6),"N/A",IF(AND((DAYS360(C357,$C$3))&gt;1800,(DAYS360(C357,$C$3))&lt;=3600),"SI","NO"))</f>
        <v>NO</v>
      </c>
      <c r="T357" s="19">
        <f t="shared" si="62"/>
        <v>0</v>
      </c>
      <c r="U357" s="18" t="str">
        <f>+IF(OR($N357=Listas!$A$3,$N357=Listas!$A$4,$N357=Listas!$A$5,$N357=Listas!$A$6),"N/A",IF((DAYS360(C357,$C$3))&gt;3600,"SI","NO"))</f>
        <v>SI</v>
      </c>
      <c r="V357" s="20">
        <f t="shared" si="63"/>
        <v>0.21132439384930549</v>
      </c>
      <c r="W357" s="21">
        <f>+IF(OR($N357=Listas!$A$3,$N357=Listas!$A$4,$N357=Listas!$A$5,$N357=Listas!$A$6),"",P357+R357+T357+V357)</f>
        <v>0.21132439384930549</v>
      </c>
      <c r="X357" s="22"/>
      <c r="Y357" s="19">
        <f t="shared" si="64"/>
        <v>0</v>
      </c>
      <c r="Z357" s="21">
        <f>+IF(OR($N357=Listas!$A$3,$N357=Listas!$A$4,$N357=Listas!$A$5,$N357=Listas!$A$6),"",Y357)</f>
        <v>0</v>
      </c>
      <c r="AA357" s="22"/>
      <c r="AB357" s="23">
        <f>+IF(OR($N357=Listas!$A$3,$N357=Listas!$A$4,$N357=Listas!$A$5,$N357=Listas!$A$6),"",IF(AND(DAYS360(C357,$C$3)&lt;=90,AA357="NO"),0,IF(AND(DAYS360(C357,$C$3)&gt;90,AA357="NO"),$AB$7,0)))</f>
        <v>0</v>
      </c>
      <c r="AC357" s="17"/>
      <c r="AD357" s="22"/>
      <c r="AE357" s="23">
        <f>+IF(OR($N357=Listas!$A$3,$N357=Listas!$A$4,$N357=Listas!$A$5,$N357=Listas!$A$6),"",IF(AND(DAYS360(C357,$C$3)&lt;=90,AD357="SI"),0,IF(AND(DAYS360(C357,$C$3)&gt;90,AD357="SI"),$AE$7,0)))</f>
        <v>0</v>
      </c>
      <c r="AF357" s="17"/>
      <c r="AG357" s="24" t="str">
        <f t="shared" si="68"/>
        <v/>
      </c>
      <c r="AH357" s="22"/>
      <c r="AI357" s="23">
        <f>+IF(OR($N357=Listas!$A$3,$N357=Listas!$A$4,$N357=Listas!$A$5,$N357=Listas!$A$6),"",IF(AND(DAYS360(C357,$C$3)&lt;=90,AH357="SI"),0,IF(AND(DAYS360(C357,$C$3)&gt;90,AH357="SI"),$AI$7,0)))</f>
        <v>0</v>
      </c>
      <c r="AJ357" s="25">
        <f>+IF(OR($N357=Listas!$A$3,$N357=Listas!$A$4,$N357=Listas!$A$5,$N357=Listas!$A$6),"",AB357+AE357+AI357)</f>
        <v>0</v>
      </c>
      <c r="AK357" s="26" t="str">
        <f t="shared" si="69"/>
        <v/>
      </c>
      <c r="AL357" s="27" t="str">
        <f t="shared" si="70"/>
        <v/>
      </c>
      <c r="AM357" s="23">
        <f>+IF(OR($N357=Listas!$A$3,$N357=Listas!$A$4,$N357=Listas!$A$5,$N357=Listas!$A$6),"",IF(AND(DAYS360(C357,$C$3)&lt;=90,AL357="SI"),0,IF(AND(DAYS360(C357,$C$3)&gt;90,AL357="SI"),$AM$7,0)))</f>
        <v>0</v>
      </c>
      <c r="AN357" s="27" t="str">
        <f t="shared" si="71"/>
        <v/>
      </c>
      <c r="AO357" s="23">
        <f>+IF(OR($N357=Listas!$A$3,$N357=Listas!$A$4,$N357=Listas!$A$5,$N357=Listas!$A$6),"",IF(AND(DAYS360(C357,$C$3)&lt;=90,AN357="SI"),0,IF(AND(DAYS360(C357,$C$3)&gt;90,AN357="SI"),$AO$7,0)))</f>
        <v>0</v>
      </c>
      <c r="AP357" s="28">
        <f>+IF(OR($N357=Listas!$A$3,$N357=Listas!$A$4,$N357=Listas!$A$5,$N357=[1]Hoja2!$A$6),"",AM357+AO357)</f>
        <v>0</v>
      </c>
      <c r="AQ357" s="22"/>
      <c r="AR357" s="23">
        <f>+IF(OR($N357=Listas!$A$3,$N357=Listas!$A$4,$N357=Listas!$A$5,$N357=Listas!$A$6),"",IF(AND(DAYS360(C357,$C$3)&lt;=90,AQ357="SI"),0,IF(AND(DAYS360(C357,$C$3)&gt;90,AQ357="SI"),$AR$7,0)))</f>
        <v>0</v>
      </c>
      <c r="AS357" s="22"/>
      <c r="AT357" s="23">
        <f>+IF(OR($N357=Listas!$A$3,$N357=Listas!$A$4,$N357=Listas!$A$5,$N357=Listas!$A$6),"",IF(AND(DAYS360(C357,$C$3)&lt;=90,AS357="SI"),0,IF(AND(DAYS360(C357,$C$3)&gt;90,AS357="SI"),$AT$7,0)))</f>
        <v>0</v>
      </c>
      <c r="AU357" s="21">
        <f>+IF(OR($N357=Listas!$A$3,$N357=Listas!$A$4,$N357=Listas!$A$5,$N357=Listas!$A$6),"",AR357+AT357)</f>
        <v>0</v>
      </c>
      <c r="AV357" s="29">
        <f>+IF(OR($N357=Listas!$A$3,$N357=Listas!$A$4,$N357=Listas!$A$5,$N357=Listas!$A$6),"",W357+Z357+AJ357+AP357+AU357)</f>
        <v>0.21132439384930549</v>
      </c>
      <c r="AW357" s="30">
        <f>+IF(OR($N357=Listas!$A$3,$N357=Listas!$A$4,$N357=Listas!$A$5,$N357=Listas!$A$6),"",K357*(1-AV357))</f>
        <v>0</v>
      </c>
      <c r="AX357" s="30">
        <f>+IF(OR($N357=Listas!$A$3,$N357=Listas!$A$4,$N357=Listas!$A$5,$N357=Listas!$A$6),"",L357*(1-AV357))</f>
        <v>0</v>
      </c>
      <c r="AY357" s="31"/>
      <c r="AZ357" s="32"/>
      <c r="BA357" s="30">
        <f>+IF(OR($N357=Listas!$A$3,$N357=Listas!$A$4,$N357=Listas!$A$5,$N357=Listas!$A$6),"",IF(AV357=0,AW357,(-PV(AY357,AZ357,,AW357,0))))</f>
        <v>0</v>
      </c>
      <c r="BB357" s="30">
        <f>+IF(OR($N357=Listas!$A$3,$N357=Listas!$A$4,$N357=Listas!$A$5,$N357=Listas!$A$6),"",IF(AV357=0,AX357,(-PV(AY357,AZ357,,AX357,0))))</f>
        <v>0</v>
      </c>
      <c r="BC357" s="33">
        <f>++IF(OR($N357=Listas!$A$3,$N357=Listas!$A$4,$N357=Listas!$A$5,$N357=Listas!$A$6),"",K357-BA357)</f>
        <v>0</v>
      </c>
      <c r="BD357" s="33">
        <f>++IF(OR($N357=Listas!$A$3,$N357=Listas!$A$4,$N357=Listas!$A$5,$N357=Listas!$A$6),"",L357-BB357)</f>
        <v>0</v>
      </c>
    </row>
    <row r="358" spans="1:56" x14ac:dyDescent="0.25">
      <c r="A358" s="13"/>
      <c r="B358" s="14"/>
      <c r="C358" s="15"/>
      <c r="D358" s="16"/>
      <c r="E358" s="16"/>
      <c r="F358" s="17"/>
      <c r="G358" s="17"/>
      <c r="H358" s="65">
        <f t="shared" si="65"/>
        <v>0</v>
      </c>
      <c r="I358" s="17"/>
      <c r="J358" s="17"/>
      <c r="K358" s="42">
        <f t="shared" si="66"/>
        <v>0</v>
      </c>
      <c r="L358" s="42">
        <f t="shared" si="66"/>
        <v>0</v>
      </c>
      <c r="M358" s="42">
        <f t="shared" si="67"/>
        <v>0</v>
      </c>
      <c r="N358" s="13"/>
      <c r="O358" s="18" t="str">
        <f>+IF(OR($N358=Listas!$A$3,$N358=Listas!$A$4,$N358=Listas!$A$5,$N358=Listas!$A$6),"N/A",IF(AND((DAYS360(C358,$C$3))&gt;90,(DAYS360(C358,$C$3))&lt;360),"SI","NO"))</f>
        <v>NO</v>
      </c>
      <c r="P358" s="19">
        <f t="shared" si="60"/>
        <v>0</v>
      </c>
      <c r="Q358" s="18" t="str">
        <f>+IF(OR($N358=Listas!$A$3,$N358=Listas!$A$4,$N358=Listas!$A$5,$N358=Listas!$A$6),"N/A",IF(AND((DAYS360(C358,$C$3))&gt;=360,(DAYS360(C358,$C$3))&lt;=1800),"SI","NO"))</f>
        <v>NO</v>
      </c>
      <c r="R358" s="19">
        <f t="shared" si="61"/>
        <v>0</v>
      </c>
      <c r="S358" s="18" t="str">
        <f>+IF(OR($N358=Listas!$A$3,$N358=Listas!$A$4,$N358=Listas!$A$5,$N358=Listas!$A$6),"N/A",IF(AND((DAYS360(C358,$C$3))&gt;1800,(DAYS360(C358,$C$3))&lt;=3600),"SI","NO"))</f>
        <v>NO</v>
      </c>
      <c r="T358" s="19">
        <f t="shared" si="62"/>
        <v>0</v>
      </c>
      <c r="U358" s="18" t="str">
        <f>+IF(OR($N358=Listas!$A$3,$N358=Listas!$A$4,$N358=Listas!$A$5,$N358=Listas!$A$6),"N/A",IF((DAYS360(C358,$C$3))&gt;3600,"SI","NO"))</f>
        <v>SI</v>
      </c>
      <c r="V358" s="20">
        <f t="shared" si="63"/>
        <v>0.21132439384930549</v>
      </c>
      <c r="W358" s="21">
        <f>+IF(OR($N358=Listas!$A$3,$N358=Listas!$A$4,$N358=Listas!$A$5,$N358=Listas!$A$6),"",P358+R358+T358+V358)</f>
        <v>0.21132439384930549</v>
      </c>
      <c r="X358" s="22"/>
      <c r="Y358" s="19">
        <f t="shared" si="64"/>
        <v>0</v>
      </c>
      <c r="Z358" s="21">
        <f>+IF(OR($N358=Listas!$A$3,$N358=Listas!$A$4,$N358=Listas!$A$5,$N358=Listas!$A$6),"",Y358)</f>
        <v>0</v>
      </c>
      <c r="AA358" s="22"/>
      <c r="AB358" s="23">
        <f>+IF(OR($N358=Listas!$A$3,$N358=Listas!$A$4,$N358=Listas!$A$5,$N358=Listas!$A$6),"",IF(AND(DAYS360(C358,$C$3)&lt;=90,AA358="NO"),0,IF(AND(DAYS360(C358,$C$3)&gt;90,AA358="NO"),$AB$7,0)))</f>
        <v>0</v>
      </c>
      <c r="AC358" s="17"/>
      <c r="AD358" s="22"/>
      <c r="AE358" s="23">
        <f>+IF(OR($N358=Listas!$A$3,$N358=Listas!$A$4,$N358=Listas!$A$5,$N358=Listas!$A$6),"",IF(AND(DAYS360(C358,$C$3)&lt;=90,AD358="SI"),0,IF(AND(DAYS360(C358,$C$3)&gt;90,AD358="SI"),$AE$7,0)))</f>
        <v>0</v>
      </c>
      <c r="AF358" s="17"/>
      <c r="AG358" s="24" t="str">
        <f t="shared" si="68"/>
        <v/>
      </c>
      <c r="AH358" s="22"/>
      <c r="AI358" s="23">
        <f>+IF(OR($N358=Listas!$A$3,$N358=Listas!$A$4,$N358=Listas!$A$5,$N358=Listas!$A$6),"",IF(AND(DAYS360(C358,$C$3)&lt;=90,AH358="SI"),0,IF(AND(DAYS360(C358,$C$3)&gt;90,AH358="SI"),$AI$7,0)))</f>
        <v>0</v>
      </c>
      <c r="AJ358" s="25">
        <f>+IF(OR($N358=Listas!$A$3,$N358=Listas!$A$4,$N358=Listas!$A$5,$N358=Listas!$A$6),"",AB358+AE358+AI358)</f>
        <v>0</v>
      </c>
      <c r="AK358" s="26" t="str">
        <f t="shared" si="69"/>
        <v/>
      </c>
      <c r="AL358" s="27" t="str">
        <f t="shared" si="70"/>
        <v/>
      </c>
      <c r="AM358" s="23">
        <f>+IF(OR($N358=Listas!$A$3,$N358=Listas!$A$4,$N358=Listas!$A$5,$N358=Listas!$A$6),"",IF(AND(DAYS360(C358,$C$3)&lt;=90,AL358="SI"),0,IF(AND(DAYS360(C358,$C$3)&gt;90,AL358="SI"),$AM$7,0)))</f>
        <v>0</v>
      </c>
      <c r="AN358" s="27" t="str">
        <f t="shared" si="71"/>
        <v/>
      </c>
      <c r="AO358" s="23">
        <f>+IF(OR($N358=Listas!$A$3,$N358=Listas!$A$4,$N358=Listas!$A$5,$N358=Listas!$A$6),"",IF(AND(DAYS360(C358,$C$3)&lt;=90,AN358="SI"),0,IF(AND(DAYS360(C358,$C$3)&gt;90,AN358="SI"),$AO$7,0)))</f>
        <v>0</v>
      </c>
      <c r="AP358" s="28">
        <f>+IF(OR($N358=Listas!$A$3,$N358=Listas!$A$4,$N358=Listas!$A$5,$N358=[1]Hoja2!$A$6),"",AM358+AO358)</f>
        <v>0</v>
      </c>
      <c r="AQ358" s="22"/>
      <c r="AR358" s="23">
        <f>+IF(OR($N358=Listas!$A$3,$N358=Listas!$A$4,$N358=Listas!$A$5,$N358=Listas!$A$6),"",IF(AND(DAYS360(C358,$C$3)&lt;=90,AQ358="SI"),0,IF(AND(DAYS360(C358,$C$3)&gt;90,AQ358="SI"),$AR$7,0)))</f>
        <v>0</v>
      </c>
      <c r="AS358" s="22"/>
      <c r="AT358" s="23">
        <f>+IF(OR($N358=Listas!$A$3,$N358=Listas!$A$4,$N358=Listas!$A$5,$N358=Listas!$A$6),"",IF(AND(DAYS360(C358,$C$3)&lt;=90,AS358="SI"),0,IF(AND(DAYS360(C358,$C$3)&gt;90,AS358="SI"),$AT$7,0)))</f>
        <v>0</v>
      </c>
      <c r="AU358" s="21">
        <f>+IF(OR($N358=Listas!$A$3,$N358=Listas!$A$4,$N358=Listas!$A$5,$N358=Listas!$A$6),"",AR358+AT358)</f>
        <v>0</v>
      </c>
      <c r="AV358" s="29">
        <f>+IF(OR($N358=Listas!$A$3,$N358=Listas!$A$4,$N358=Listas!$A$5,$N358=Listas!$A$6),"",W358+Z358+AJ358+AP358+AU358)</f>
        <v>0.21132439384930549</v>
      </c>
      <c r="AW358" s="30">
        <f>+IF(OR($N358=Listas!$A$3,$N358=Listas!$A$4,$N358=Listas!$A$5,$N358=Listas!$A$6),"",K358*(1-AV358))</f>
        <v>0</v>
      </c>
      <c r="AX358" s="30">
        <f>+IF(OR($N358=Listas!$A$3,$N358=Listas!$A$4,$N358=Listas!$A$5,$N358=Listas!$A$6),"",L358*(1-AV358))</f>
        <v>0</v>
      </c>
      <c r="AY358" s="31"/>
      <c r="AZ358" s="32"/>
      <c r="BA358" s="30">
        <f>+IF(OR($N358=Listas!$A$3,$N358=Listas!$A$4,$N358=Listas!$A$5,$N358=Listas!$A$6),"",IF(AV358=0,AW358,(-PV(AY358,AZ358,,AW358,0))))</f>
        <v>0</v>
      </c>
      <c r="BB358" s="30">
        <f>+IF(OR($N358=Listas!$A$3,$N358=Listas!$A$4,$N358=Listas!$A$5,$N358=Listas!$A$6),"",IF(AV358=0,AX358,(-PV(AY358,AZ358,,AX358,0))))</f>
        <v>0</v>
      </c>
      <c r="BC358" s="33">
        <f>++IF(OR($N358=Listas!$A$3,$N358=Listas!$A$4,$N358=Listas!$A$5,$N358=Listas!$A$6),"",K358-BA358)</f>
        <v>0</v>
      </c>
      <c r="BD358" s="33">
        <f>++IF(OR($N358=Listas!$A$3,$N358=Listas!$A$4,$N358=Listas!$A$5,$N358=Listas!$A$6),"",L358-BB358)</f>
        <v>0</v>
      </c>
    </row>
    <row r="359" spans="1:56" x14ac:dyDescent="0.25">
      <c r="A359" s="13"/>
      <c r="B359" s="14"/>
      <c r="C359" s="15"/>
      <c r="D359" s="16"/>
      <c r="E359" s="16"/>
      <c r="F359" s="17"/>
      <c r="G359" s="17"/>
      <c r="H359" s="65">
        <f t="shared" si="65"/>
        <v>0</v>
      </c>
      <c r="I359" s="17"/>
      <c r="J359" s="17"/>
      <c r="K359" s="42">
        <f t="shared" si="66"/>
        <v>0</v>
      </c>
      <c r="L359" s="42">
        <f t="shared" si="66"/>
        <v>0</v>
      </c>
      <c r="M359" s="42">
        <f t="shared" si="67"/>
        <v>0</v>
      </c>
      <c r="N359" s="13"/>
      <c r="O359" s="18" t="str">
        <f>+IF(OR($N359=Listas!$A$3,$N359=Listas!$A$4,$N359=Listas!$A$5,$N359=Listas!$A$6),"N/A",IF(AND((DAYS360(C359,$C$3))&gt;90,(DAYS360(C359,$C$3))&lt;360),"SI","NO"))</f>
        <v>NO</v>
      </c>
      <c r="P359" s="19">
        <f t="shared" si="60"/>
        <v>0</v>
      </c>
      <c r="Q359" s="18" t="str">
        <f>+IF(OR($N359=Listas!$A$3,$N359=Listas!$A$4,$N359=Listas!$A$5,$N359=Listas!$A$6),"N/A",IF(AND((DAYS360(C359,$C$3))&gt;=360,(DAYS360(C359,$C$3))&lt;=1800),"SI","NO"))</f>
        <v>NO</v>
      </c>
      <c r="R359" s="19">
        <f t="shared" si="61"/>
        <v>0</v>
      </c>
      <c r="S359" s="18" t="str">
        <f>+IF(OR($N359=Listas!$A$3,$N359=Listas!$A$4,$N359=Listas!$A$5,$N359=Listas!$A$6),"N/A",IF(AND((DAYS360(C359,$C$3))&gt;1800,(DAYS360(C359,$C$3))&lt;=3600),"SI","NO"))</f>
        <v>NO</v>
      </c>
      <c r="T359" s="19">
        <f t="shared" si="62"/>
        <v>0</v>
      </c>
      <c r="U359" s="18" t="str">
        <f>+IF(OR($N359=Listas!$A$3,$N359=Listas!$A$4,$N359=Listas!$A$5,$N359=Listas!$A$6),"N/A",IF((DAYS360(C359,$C$3))&gt;3600,"SI","NO"))</f>
        <v>SI</v>
      </c>
      <c r="V359" s="20">
        <f t="shared" si="63"/>
        <v>0.21132439384930549</v>
      </c>
      <c r="W359" s="21">
        <f>+IF(OR($N359=Listas!$A$3,$N359=Listas!$A$4,$N359=Listas!$A$5,$N359=Listas!$A$6),"",P359+R359+T359+V359)</f>
        <v>0.21132439384930549</v>
      </c>
      <c r="X359" s="22"/>
      <c r="Y359" s="19">
        <f t="shared" si="64"/>
        <v>0</v>
      </c>
      <c r="Z359" s="21">
        <f>+IF(OR($N359=Listas!$A$3,$N359=Listas!$A$4,$N359=Listas!$A$5,$N359=Listas!$A$6),"",Y359)</f>
        <v>0</v>
      </c>
      <c r="AA359" s="22"/>
      <c r="AB359" s="23">
        <f>+IF(OR($N359=Listas!$A$3,$N359=Listas!$A$4,$N359=Listas!$A$5,$N359=Listas!$A$6),"",IF(AND(DAYS360(C359,$C$3)&lt;=90,AA359="NO"),0,IF(AND(DAYS360(C359,$C$3)&gt;90,AA359="NO"),$AB$7,0)))</f>
        <v>0</v>
      </c>
      <c r="AC359" s="17"/>
      <c r="AD359" s="22"/>
      <c r="AE359" s="23">
        <f>+IF(OR($N359=Listas!$A$3,$N359=Listas!$A$4,$N359=Listas!$A$5,$N359=Listas!$A$6),"",IF(AND(DAYS360(C359,$C$3)&lt;=90,AD359="SI"),0,IF(AND(DAYS360(C359,$C$3)&gt;90,AD359="SI"),$AE$7,0)))</f>
        <v>0</v>
      </c>
      <c r="AF359" s="17"/>
      <c r="AG359" s="24" t="str">
        <f t="shared" si="68"/>
        <v/>
      </c>
      <c r="AH359" s="22"/>
      <c r="AI359" s="23">
        <f>+IF(OR($N359=Listas!$A$3,$N359=Listas!$A$4,$N359=Listas!$A$5,$N359=Listas!$A$6),"",IF(AND(DAYS360(C359,$C$3)&lt;=90,AH359="SI"),0,IF(AND(DAYS360(C359,$C$3)&gt;90,AH359="SI"),$AI$7,0)))</f>
        <v>0</v>
      </c>
      <c r="AJ359" s="25">
        <f>+IF(OR($N359=Listas!$A$3,$N359=Listas!$A$4,$N359=Listas!$A$5,$N359=Listas!$A$6),"",AB359+AE359+AI359)</f>
        <v>0</v>
      </c>
      <c r="AK359" s="26" t="str">
        <f t="shared" si="69"/>
        <v/>
      </c>
      <c r="AL359" s="27" t="str">
        <f t="shared" si="70"/>
        <v/>
      </c>
      <c r="AM359" s="23">
        <f>+IF(OR($N359=Listas!$A$3,$N359=Listas!$A$4,$N359=Listas!$A$5,$N359=Listas!$A$6),"",IF(AND(DAYS360(C359,$C$3)&lt;=90,AL359="SI"),0,IF(AND(DAYS360(C359,$C$3)&gt;90,AL359="SI"),$AM$7,0)))</f>
        <v>0</v>
      </c>
      <c r="AN359" s="27" t="str">
        <f t="shared" si="71"/>
        <v/>
      </c>
      <c r="AO359" s="23">
        <f>+IF(OR($N359=Listas!$A$3,$N359=Listas!$A$4,$N359=Listas!$A$5,$N359=Listas!$A$6),"",IF(AND(DAYS360(C359,$C$3)&lt;=90,AN359="SI"),0,IF(AND(DAYS360(C359,$C$3)&gt;90,AN359="SI"),$AO$7,0)))</f>
        <v>0</v>
      </c>
      <c r="AP359" s="28">
        <f>+IF(OR($N359=Listas!$A$3,$N359=Listas!$A$4,$N359=Listas!$A$5,$N359=[1]Hoja2!$A$6),"",AM359+AO359)</f>
        <v>0</v>
      </c>
      <c r="AQ359" s="22"/>
      <c r="AR359" s="23">
        <f>+IF(OR($N359=Listas!$A$3,$N359=Listas!$A$4,$N359=Listas!$A$5,$N359=Listas!$A$6),"",IF(AND(DAYS360(C359,$C$3)&lt;=90,AQ359="SI"),0,IF(AND(DAYS360(C359,$C$3)&gt;90,AQ359="SI"),$AR$7,0)))</f>
        <v>0</v>
      </c>
      <c r="AS359" s="22"/>
      <c r="AT359" s="23">
        <f>+IF(OR($N359=Listas!$A$3,$N359=Listas!$A$4,$N359=Listas!$A$5,$N359=Listas!$A$6),"",IF(AND(DAYS360(C359,$C$3)&lt;=90,AS359="SI"),0,IF(AND(DAYS360(C359,$C$3)&gt;90,AS359="SI"),$AT$7,0)))</f>
        <v>0</v>
      </c>
      <c r="AU359" s="21">
        <f>+IF(OR($N359=Listas!$A$3,$N359=Listas!$A$4,$N359=Listas!$A$5,$N359=Listas!$A$6),"",AR359+AT359)</f>
        <v>0</v>
      </c>
      <c r="AV359" s="29">
        <f>+IF(OR($N359=Listas!$A$3,$N359=Listas!$A$4,$N359=Listas!$A$5,$N359=Listas!$A$6),"",W359+Z359+AJ359+AP359+AU359)</f>
        <v>0.21132439384930549</v>
      </c>
      <c r="AW359" s="30">
        <f>+IF(OR($N359=Listas!$A$3,$N359=Listas!$A$4,$N359=Listas!$A$5,$N359=Listas!$A$6),"",K359*(1-AV359))</f>
        <v>0</v>
      </c>
      <c r="AX359" s="30">
        <f>+IF(OR($N359=Listas!$A$3,$N359=Listas!$A$4,$N359=Listas!$A$5,$N359=Listas!$A$6),"",L359*(1-AV359))</f>
        <v>0</v>
      </c>
      <c r="AY359" s="31"/>
      <c r="AZ359" s="32"/>
      <c r="BA359" s="30">
        <f>+IF(OR($N359=Listas!$A$3,$N359=Listas!$A$4,$N359=Listas!$A$5,$N359=Listas!$A$6),"",IF(AV359=0,AW359,(-PV(AY359,AZ359,,AW359,0))))</f>
        <v>0</v>
      </c>
      <c r="BB359" s="30">
        <f>+IF(OR($N359=Listas!$A$3,$N359=Listas!$A$4,$N359=Listas!$A$5,$N359=Listas!$A$6),"",IF(AV359=0,AX359,(-PV(AY359,AZ359,,AX359,0))))</f>
        <v>0</v>
      </c>
      <c r="BC359" s="33">
        <f>++IF(OR($N359=Listas!$A$3,$N359=Listas!$A$4,$N359=Listas!$A$5,$N359=Listas!$A$6),"",K359-BA359)</f>
        <v>0</v>
      </c>
      <c r="BD359" s="33">
        <f>++IF(OR($N359=Listas!$A$3,$N359=Listas!$A$4,$N359=Listas!$A$5,$N359=Listas!$A$6),"",L359-BB359)</f>
        <v>0</v>
      </c>
    </row>
    <row r="360" spans="1:56" x14ac:dyDescent="0.25">
      <c r="A360" s="13"/>
      <c r="B360" s="14"/>
      <c r="C360" s="15"/>
      <c r="D360" s="16"/>
      <c r="E360" s="16"/>
      <c r="F360" s="17"/>
      <c r="G360" s="17"/>
      <c r="H360" s="65">
        <f t="shared" si="65"/>
        <v>0</v>
      </c>
      <c r="I360" s="17"/>
      <c r="J360" s="17"/>
      <c r="K360" s="42">
        <f t="shared" si="66"/>
        <v>0</v>
      </c>
      <c r="L360" s="42">
        <f t="shared" si="66"/>
        <v>0</v>
      </c>
      <c r="M360" s="42">
        <f t="shared" si="67"/>
        <v>0</v>
      </c>
      <c r="N360" s="13"/>
      <c r="O360" s="18" t="str">
        <f>+IF(OR($N360=Listas!$A$3,$N360=Listas!$A$4,$N360=Listas!$A$5,$N360=Listas!$A$6),"N/A",IF(AND((DAYS360(C360,$C$3))&gt;90,(DAYS360(C360,$C$3))&lt;360),"SI","NO"))</f>
        <v>NO</v>
      </c>
      <c r="P360" s="19">
        <f t="shared" si="60"/>
        <v>0</v>
      </c>
      <c r="Q360" s="18" t="str">
        <f>+IF(OR($N360=Listas!$A$3,$N360=Listas!$A$4,$N360=Listas!$A$5,$N360=Listas!$A$6),"N/A",IF(AND((DAYS360(C360,$C$3))&gt;=360,(DAYS360(C360,$C$3))&lt;=1800),"SI","NO"))</f>
        <v>NO</v>
      </c>
      <c r="R360" s="19">
        <f t="shared" si="61"/>
        <v>0</v>
      </c>
      <c r="S360" s="18" t="str">
        <f>+IF(OR($N360=Listas!$A$3,$N360=Listas!$A$4,$N360=Listas!$A$5,$N360=Listas!$A$6),"N/A",IF(AND((DAYS360(C360,$C$3))&gt;1800,(DAYS360(C360,$C$3))&lt;=3600),"SI","NO"))</f>
        <v>NO</v>
      </c>
      <c r="T360" s="19">
        <f t="shared" si="62"/>
        <v>0</v>
      </c>
      <c r="U360" s="18" t="str">
        <f>+IF(OR($N360=Listas!$A$3,$N360=Listas!$A$4,$N360=Listas!$A$5,$N360=Listas!$A$6),"N/A",IF((DAYS360(C360,$C$3))&gt;3600,"SI","NO"))</f>
        <v>SI</v>
      </c>
      <c r="V360" s="20">
        <f t="shared" si="63"/>
        <v>0.21132439384930549</v>
      </c>
      <c r="W360" s="21">
        <f>+IF(OR($N360=Listas!$A$3,$N360=Listas!$A$4,$N360=Listas!$A$5,$N360=Listas!$A$6),"",P360+R360+T360+V360)</f>
        <v>0.21132439384930549</v>
      </c>
      <c r="X360" s="22"/>
      <c r="Y360" s="19">
        <f t="shared" si="64"/>
        <v>0</v>
      </c>
      <c r="Z360" s="21">
        <f>+IF(OR($N360=Listas!$A$3,$N360=Listas!$A$4,$N360=Listas!$A$5,$N360=Listas!$A$6),"",Y360)</f>
        <v>0</v>
      </c>
      <c r="AA360" s="22"/>
      <c r="AB360" s="23">
        <f>+IF(OR($N360=Listas!$A$3,$N360=Listas!$A$4,$N360=Listas!$A$5,$N360=Listas!$A$6),"",IF(AND(DAYS360(C360,$C$3)&lt;=90,AA360="NO"),0,IF(AND(DAYS360(C360,$C$3)&gt;90,AA360="NO"),$AB$7,0)))</f>
        <v>0</v>
      </c>
      <c r="AC360" s="17"/>
      <c r="AD360" s="22"/>
      <c r="AE360" s="23">
        <f>+IF(OR($N360=Listas!$A$3,$N360=Listas!$A$4,$N360=Listas!$A$5,$N360=Listas!$A$6),"",IF(AND(DAYS360(C360,$C$3)&lt;=90,AD360="SI"),0,IF(AND(DAYS360(C360,$C$3)&gt;90,AD360="SI"),$AE$7,0)))</f>
        <v>0</v>
      </c>
      <c r="AF360" s="17"/>
      <c r="AG360" s="24" t="str">
        <f t="shared" si="68"/>
        <v/>
      </c>
      <c r="AH360" s="22"/>
      <c r="AI360" s="23">
        <f>+IF(OR($N360=Listas!$A$3,$N360=Listas!$A$4,$N360=Listas!$A$5,$N360=Listas!$A$6),"",IF(AND(DAYS360(C360,$C$3)&lt;=90,AH360="SI"),0,IF(AND(DAYS360(C360,$C$3)&gt;90,AH360="SI"),$AI$7,0)))</f>
        <v>0</v>
      </c>
      <c r="AJ360" s="25">
        <f>+IF(OR($N360=Listas!$A$3,$N360=Listas!$A$4,$N360=Listas!$A$5,$N360=Listas!$A$6),"",AB360+AE360+AI360)</f>
        <v>0</v>
      </c>
      <c r="AK360" s="26" t="str">
        <f t="shared" si="69"/>
        <v/>
      </c>
      <c r="AL360" s="27" t="str">
        <f t="shared" si="70"/>
        <v/>
      </c>
      <c r="AM360" s="23">
        <f>+IF(OR($N360=Listas!$A$3,$N360=Listas!$A$4,$N360=Listas!$A$5,$N360=Listas!$A$6),"",IF(AND(DAYS360(C360,$C$3)&lt;=90,AL360="SI"),0,IF(AND(DAYS360(C360,$C$3)&gt;90,AL360="SI"),$AM$7,0)))</f>
        <v>0</v>
      </c>
      <c r="AN360" s="27" t="str">
        <f t="shared" si="71"/>
        <v/>
      </c>
      <c r="AO360" s="23">
        <f>+IF(OR($N360=Listas!$A$3,$N360=Listas!$A$4,$N360=Listas!$A$5,$N360=Listas!$A$6),"",IF(AND(DAYS360(C360,$C$3)&lt;=90,AN360="SI"),0,IF(AND(DAYS360(C360,$C$3)&gt;90,AN360="SI"),$AO$7,0)))</f>
        <v>0</v>
      </c>
      <c r="AP360" s="28">
        <f>+IF(OR($N360=Listas!$A$3,$N360=Listas!$A$4,$N360=Listas!$A$5,$N360=[1]Hoja2!$A$6),"",AM360+AO360)</f>
        <v>0</v>
      </c>
      <c r="AQ360" s="22"/>
      <c r="AR360" s="23">
        <f>+IF(OR($N360=Listas!$A$3,$N360=Listas!$A$4,$N360=Listas!$A$5,$N360=Listas!$A$6),"",IF(AND(DAYS360(C360,$C$3)&lt;=90,AQ360="SI"),0,IF(AND(DAYS360(C360,$C$3)&gt;90,AQ360="SI"),$AR$7,0)))</f>
        <v>0</v>
      </c>
      <c r="AS360" s="22"/>
      <c r="AT360" s="23">
        <f>+IF(OR($N360=Listas!$A$3,$N360=Listas!$A$4,$N360=Listas!$A$5,$N360=Listas!$A$6),"",IF(AND(DAYS360(C360,$C$3)&lt;=90,AS360="SI"),0,IF(AND(DAYS360(C360,$C$3)&gt;90,AS360="SI"),$AT$7,0)))</f>
        <v>0</v>
      </c>
      <c r="AU360" s="21">
        <f>+IF(OR($N360=Listas!$A$3,$N360=Listas!$A$4,$N360=Listas!$A$5,$N360=Listas!$A$6),"",AR360+AT360)</f>
        <v>0</v>
      </c>
      <c r="AV360" s="29">
        <f>+IF(OR($N360=Listas!$A$3,$N360=Listas!$A$4,$N360=Listas!$A$5,$N360=Listas!$A$6),"",W360+Z360+AJ360+AP360+AU360)</f>
        <v>0.21132439384930549</v>
      </c>
      <c r="AW360" s="30">
        <f>+IF(OR($N360=Listas!$A$3,$N360=Listas!$A$4,$N360=Listas!$A$5,$N360=Listas!$A$6),"",K360*(1-AV360))</f>
        <v>0</v>
      </c>
      <c r="AX360" s="30">
        <f>+IF(OR($N360=Listas!$A$3,$N360=Listas!$A$4,$N360=Listas!$A$5,$N360=Listas!$A$6),"",L360*(1-AV360))</f>
        <v>0</v>
      </c>
      <c r="AY360" s="31"/>
      <c r="AZ360" s="32"/>
      <c r="BA360" s="30">
        <f>+IF(OR($N360=Listas!$A$3,$N360=Listas!$A$4,$N360=Listas!$A$5,$N360=Listas!$A$6),"",IF(AV360=0,AW360,(-PV(AY360,AZ360,,AW360,0))))</f>
        <v>0</v>
      </c>
      <c r="BB360" s="30">
        <f>+IF(OR($N360=Listas!$A$3,$N360=Listas!$A$4,$N360=Listas!$A$5,$N360=Listas!$A$6),"",IF(AV360=0,AX360,(-PV(AY360,AZ360,,AX360,0))))</f>
        <v>0</v>
      </c>
      <c r="BC360" s="33">
        <f>++IF(OR($N360=Listas!$A$3,$N360=Listas!$A$4,$N360=Listas!$A$5,$N360=Listas!$A$6),"",K360-BA360)</f>
        <v>0</v>
      </c>
      <c r="BD360" s="33">
        <f>++IF(OR($N360=Listas!$A$3,$N360=Listas!$A$4,$N360=Listas!$A$5,$N360=Listas!$A$6),"",L360-BB360)</f>
        <v>0</v>
      </c>
    </row>
    <row r="361" spans="1:56" x14ac:dyDescent="0.25">
      <c r="A361" s="13"/>
      <c r="B361" s="14"/>
      <c r="C361" s="15"/>
      <c r="D361" s="16"/>
      <c r="E361" s="16"/>
      <c r="F361" s="17"/>
      <c r="G361" s="17"/>
      <c r="H361" s="65">
        <f t="shared" si="65"/>
        <v>0</v>
      </c>
      <c r="I361" s="17"/>
      <c r="J361" s="17"/>
      <c r="K361" s="42">
        <f t="shared" si="66"/>
        <v>0</v>
      </c>
      <c r="L361" s="42">
        <f t="shared" si="66"/>
        <v>0</v>
      </c>
      <c r="M361" s="42">
        <f t="shared" si="67"/>
        <v>0</v>
      </c>
      <c r="N361" s="13"/>
      <c r="O361" s="18" t="str">
        <f>+IF(OR($N361=Listas!$A$3,$N361=Listas!$A$4,$N361=Listas!$A$5,$N361=Listas!$A$6),"N/A",IF(AND((DAYS360(C361,$C$3))&gt;90,(DAYS360(C361,$C$3))&lt;360),"SI","NO"))</f>
        <v>NO</v>
      </c>
      <c r="P361" s="19">
        <f t="shared" si="60"/>
        <v>0</v>
      </c>
      <c r="Q361" s="18" t="str">
        <f>+IF(OR($N361=Listas!$A$3,$N361=Listas!$A$4,$N361=Listas!$A$5,$N361=Listas!$A$6),"N/A",IF(AND((DAYS360(C361,$C$3))&gt;=360,(DAYS360(C361,$C$3))&lt;=1800),"SI","NO"))</f>
        <v>NO</v>
      </c>
      <c r="R361" s="19">
        <f t="shared" si="61"/>
        <v>0</v>
      </c>
      <c r="S361" s="18" t="str">
        <f>+IF(OR($N361=Listas!$A$3,$N361=Listas!$A$4,$N361=Listas!$A$5,$N361=Listas!$A$6),"N/A",IF(AND((DAYS360(C361,$C$3))&gt;1800,(DAYS360(C361,$C$3))&lt;=3600),"SI","NO"))</f>
        <v>NO</v>
      </c>
      <c r="T361" s="19">
        <f t="shared" si="62"/>
        <v>0</v>
      </c>
      <c r="U361" s="18" t="str">
        <f>+IF(OR($N361=Listas!$A$3,$N361=Listas!$A$4,$N361=Listas!$A$5,$N361=Listas!$A$6),"N/A",IF((DAYS360(C361,$C$3))&gt;3600,"SI","NO"))</f>
        <v>SI</v>
      </c>
      <c r="V361" s="20">
        <f t="shared" si="63"/>
        <v>0.21132439384930549</v>
      </c>
      <c r="W361" s="21">
        <f>+IF(OR($N361=Listas!$A$3,$N361=Listas!$A$4,$N361=Listas!$A$5,$N361=Listas!$A$6),"",P361+R361+T361+V361)</f>
        <v>0.21132439384930549</v>
      </c>
      <c r="X361" s="22"/>
      <c r="Y361" s="19">
        <f t="shared" si="64"/>
        <v>0</v>
      </c>
      <c r="Z361" s="21">
        <f>+IF(OR($N361=Listas!$A$3,$N361=Listas!$A$4,$N361=Listas!$A$5,$N361=Listas!$A$6),"",Y361)</f>
        <v>0</v>
      </c>
      <c r="AA361" s="22"/>
      <c r="AB361" s="23">
        <f>+IF(OR($N361=Listas!$A$3,$N361=Listas!$A$4,$N361=Listas!$A$5,$N361=Listas!$A$6),"",IF(AND(DAYS360(C361,$C$3)&lt;=90,AA361="NO"),0,IF(AND(DAYS360(C361,$C$3)&gt;90,AA361="NO"),$AB$7,0)))</f>
        <v>0</v>
      </c>
      <c r="AC361" s="17"/>
      <c r="AD361" s="22"/>
      <c r="AE361" s="23">
        <f>+IF(OR($N361=Listas!$A$3,$N361=Listas!$A$4,$N361=Listas!$A$5,$N361=Listas!$A$6),"",IF(AND(DAYS360(C361,$C$3)&lt;=90,AD361="SI"),0,IF(AND(DAYS360(C361,$C$3)&gt;90,AD361="SI"),$AE$7,0)))</f>
        <v>0</v>
      </c>
      <c r="AF361" s="17"/>
      <c r="AG361" s="24" t="str">
        <f t="shared" si="68"/>
        <v/>
      </c>
      <c r="AH361" s="22"/>
      <c r="AI361" s="23">
        <f>+IF(OR($N361=Listas!$A$3,$N361=Listas!$A$4,$N361=Listas!$A$5,$N361=Listas!$A$6),"",IF(AND(DAYS360(C361,$C$3)&lt;=90,AH361="SI"),0,IF(AND(DAYS360(C361,$C$3)&gt;90,AH361="SI"),$AI$7,0)))</f>
        <v>0</v>
      </c>
      <c r="AJ361" s="25">
        <f>+IF(OR($N361=Listas!$A$3,$N361=Listas!$A$4,$N361=Listas!$A$5,$N361=Listas!$A$6),"",AB361+AE361+AI361)</f>
        <v>0</v>
      </c>
      <c r="AK361" s="26" t="str">
        <f t="shared" si="69"/>
        <v/>
      </c>
      <c r="AL361" s="27" t="str">
        <f t="shared" si="70"/>
        <v/>
      </c>
      <c r="AM361" s="23">
        <f>+IF(OR($N361=Listas!$A$3,$N361=Listas!$A$4,$N361=Listas!$A$5,$N361=Listas!$A$6),"",IF(AND(DAYS360(C361,$C$3)&lt;=90,AL361="SI"),0,IF(AND(DAYS360(C361,$C$3)&gt;90,AL361="SI"),$AM$7,0)))</f>
        <v>0</v>
      </c>
      <c r="AN361" s="27" t="str">
        <f t="shared" si="71"/>
        <v/>
      </c>
      <c r="AO361" s="23">
        <f>+IF(OR($N361=Listas!$A$3,$N361=Listas!$A$4,$N361=Listas!$A$5,$N361=Listas!$A$6),"",IF(AND(DAYS360(C361,$C$3)&lt;=90,AN361="SI"),0,IF(AND(DAYS360(C361,$C$3)&gt;90,AN361="SI"),$AO$7,0)))</f>
        <v>0</v>
      </c>
      <c r="AP361" s="28">
        <f>+IF(OR($N361=Listas!$A$3,$N361=Listas!$A$4,$N361=Listas!$A$5,$N361=[1]Hoja2!$A$6),"",AM361+AO361)</f>
        <v>0</v>
      </c>
      <c r="AQ361" s="22"/>
      <c r="AR361" s="23">
        <f>+IF(OR($N361=Listas!$A$3,$N361=Listas!$A$4,$N361=Listas!$A$5,$N361=Listas!$A$6),"",IF(AND(DAYS360(C361,$C$3)&lt;=90,AQ361="SI"),0,IF(AND(DAYS360(C361,$C$3)&gt;90,AQ361="SI"),$AR$7,0)))</f>
        <v>0</v>
      </c>
      <c r="AS361" s="22"/>
      <c r="AT361" s="23">
        <f>+IF(OR($N361=Listas!$A$3,$N361=Listas!$A$4,$N361=Listas!$A$5,$N361=Listas!$A$6),"",IF(AND(DAYS360(C361,$C$3)&lt;=90,AS361="SI"),0,IF(AND(DAYS360(C361,$C$3)&gt;90,AS361="SI"),$AT$7,0)))</f>
        <v>0</v>
      </c>
      <c r="AU361" s="21">
        <f>+IF(OR($N361=Listas!$A$3,$N361=Listas!$A$4,$N361=Listas!$A$5,$N361=Listas!$A$6),"",AR361+AT361)</f>
        <v>0</v>
      </c>
      <c r="AV361" s="29">
        <f>+IF(OR($N361=Listas!$A$3,$N361=Listas!$A$4,$N361=Listas!$A$5,$N361=Listas!$A$6),"",W361+Z361+AJ361+AP361+AU361)</f>
        <v>0.21132439384930549</v>
      </c>
      <c r="AW361" s="30">
        <f>+IF(OR($N361=Listas!$A$3,$N361=Listas!$A$4,$N361=Listas!$A$5,$N361=Listas!$A$6),"",K361*(1-AV361))</f>
        <v>0</v>
      </c>
      <c r="AX361" s="30">
        <f>+IF(OR($N361=Listas!$A$3,$N361=Listas!$A$4,$N361=Listas!$A$5,$N361=Listas!$A$6),"",L361*(1-AV361))</f>
        <v>0</v>
      </c>
      <c r="AY361" s="31"/>
      <c r="AZ361" s="32"/>
      <c r="BA361" s="30">
        <f>+IF(OR($N361=Listas!$A$3,$N361=Listas!$A$4,$N361=Listas!$A$5,$N361=Listas!$A$6),"",IF(AV361=0,AW361,(-PV(AY361,AZ361,,AW361,0))))</f>
        <v>0</v>
      </c>
      <c r="BB361" s="30">
        <f>+IF(OR($N361=Listas!$A$3,$N361=Listas!$A$4,$N361=Listas!$A$5,$N361=Listas!$A$6),"",IF(AV361=0,AX361,(-PV(AY361,AZ361,,AX361,0))))</f>
        <v>0</v>
      </c>
      <c r="BC361" s="33">
        <f>++IF(OR($N361=Listas!$A$3,$N361=Listas!$A$4,$N361=Listas!$A$5,$N361=Listas!$A$6),"",K361-BA361)</f>
        <v>0</v>
      </c>
      <c r="BD361" s="33">
        <f>++IF(OR($N361=Listas!$A$3,$N361=Listas!$A$4,$N361=Listas!$A$5,$N361=Listas!$A$6),"",L361-BB361)</f>
        <v>0</v>
      </c>
    </row>
    <row r="362" spans="1:56" x14ac:dyDescent="0.25">
      <c r="A362" s="13"/>
      <c r="B362" s="14"/>
      <c r="C362" s="15"/>
      <c r="D362" s="16"/>
      <c r="E362" s="16"/>
      <c r="F362" s="17"/>
      <c r="G362" s="17"/>
      <c r="H362" s="65">
        <f t="shared" si="65"/>
        <v>0</v>
      </c>
      <c r="I362" s="17"/>
      <c r="J362" s="17"/>
      <c r="K362" s="42">
        <f t="shared" si="66"/>
        <v>0</v>
      </c>
      <c r="L362" s="42">
        <f t="shared" si="66"/>
        <v>0</v>
      </c>
      <c r="M362" s="42">
        <f t="shared" si="67"/>
        <v>0</v>
      </c>
      <c r="N362" s="13"/>
      <c r="O362" s="18" t="str">
        <f>+IF(OR($N362=Listas!$A$3,$N362=Listas!$A$4,$N362=Listas!$A$5,$N362=Listas!$A$6),"N/A",IF(AND((DAYS360(C362,$C$3))&gt;90,(DAYS360(C362,$C$3))&lt;360),"SI","NO"))</f>
        <v>NO</v>
      </c>
      <c r="P362" s="19">
        <f t="shared" si="60"/>
        <v>0</v>
      </c>
      <c r="Q362" s="18" t="str">
        <f>+IF(OR($N362=Listas!$A$3,$N362=Listas!$A$4,$N362=Listas!$A$5,$N362=Listas!$A$6),"N/A",IF(AND((DAYS360(C362,$C$3))&gt;=360,(DAYS360(C362,$C$3))&lt;=1800),"SI","NO"))</f>
        <v>NO</v>
      </c>
      <c r="R362" s="19">
        <f t="shared" si="61"/>
        <v>0</v>
      </c>
      <c r="S362" s="18" t="str">
        <f>+IF(OR($N362=Listas!$A$3,$N362=Listas!$A$4,$N362=Listas!$A$5,$N362=Listas!$A$6),"N/A",IF(AND((DAYS360(C362,$C$3))&gt;1800,(DAYS360(C362,$C$3))&lt;=3600),"SI","NO"))</f>
        <v>NO</v>
      </c>
      <c r="T362" s="19">
        <f t="shared" si="62"/>
        <v>0</v>
      </c>
      <c r="U362" s="18" t="str">
        <f>+IF(OR($N362=Listas!$A$3,$N362=Listas!$A$4,$N362=Listas!$A$5,$N362=Listas!$A$6),"N/A",IF((DAYS360(C362,$C$3))&gt;3600,"SI","NO"))</f>
        <v>SI</v>
      </c>
      <c r="V362" s="20">
        <f t="shared" si="63"/>
        <v>0.21132439384930549</v>
      </c>
      <c r="W362" s="21">
        <f>+IF(OR($N362=Listas!$A$3,$N362=Listas!$A$4,$N362=Listas!$A$5,$N362=Listas!$A$6),"",P362+R362+T362+V362)</f>
        <v>0.21132439384930549</v>
      </c>
      <c r="X362" s="22"/>
      <c r="Y362" s="19">
        <f t="shared" si="64"/>
        <v>0</v>
      </c>
      <c r="Z362" s="21">
        <f>+IF(OR($N362=Listas!$A$3,$N362=Listas!$A$4,$N362=Listas!$A$5,$N362=Listas!$A$6),"",Y362)</f>
        <v>0</v>
      </c>
      <c r="AA362" s="22"/>
      <c r="AB362" s="23">
        <f>+IF(OR($N362=Listas!$A$3,$N362=Listas!$A$4,$N362=Listas!$A$5,$N362=Listas!$A$6),"",IF(AND(DAYS360(C362,$C$3)&lt;=90,AA362="NO"),0,IF(AND(DAYS360(C362,$C$3)&gt;90,AA362="NO"),$AB$7,0)))</f>
        <v>0</v>
      </c>
      <c r="AC362" s="17"/>
      <c r="AD362" s="22"/>
      <c r="AE362" s="23">
        <f>+IF(OR($N362=Listas!$A$3,$N362=Listas!$A$4,$N362=Listas!$A$5,$N362=Listas!$A$6),"",IF(AND(DAYS360(C362,$C$3)&lt;=90,AD362="SI"),0,IF(AND(DAYS360(C362,$C$3)&gt;90,AD362="SI"),$AE$7,0)))</f>
        <v>0</v>
      </c>
      <c r="AF362" s="17"/>
      <c r="AG362" s="24" t="str">
        <f t="shared" si="68"/>
        <v/>
      </c>
      <c r="AH362" s="22"/>
      <c r="AI362" s="23">
        <f>+IF(OR($N362=Listas!$A$3,$N362=Listas!$A$4,$N362=Listas!$A$5,$N362=Listas!$A$6),"",IF(AND(DAYS360(C362,$C$3)&lt;=90,AH362="SI"),0,IF(AND(DAYS360(C362,$C$3)&gt;90,AH362="SI"),$AI$7,0)))</f>
        <v>0</v>
      </c>
      <c r="AJ362" s="25">
        <f>+IF(OR($N362=Listas!$A$3,$N362=Listas!$A$4,$N362=Listas!$A$5,$N362=Listas!$A$6),"",AB362+AE362+AI362)</f>
        <v>0</v>
      </c>
      <c r="AK362" s="26" t="str">
        <f t="shared" si="69"/>
        <v/>
      </c>
      <c r="AL362" s="27" t="str">
        <f t="shared" si="70"/>
        <v/>
      </c>
      <c r="AM362" s="23">
        <f>+IF(OR($N362=Listas!$A$3,$N362=Listas!$A$4,$N362=Listas!$A$5,$N362=Listas!$A$6),"",IF(AND(DAYS360(C362,$C$3)&lt;=90,AL362="SI"),0,IF(AND(DAYS360(C362,$C$3)&gt;90,AL362="SI"),$AM$7,0)))</f>
        <v>0</v>
      </c>
      <c r="AN362" s="27" t="str">
        <f t="shared" si="71"/>
        <v/>
      </c>
      <c r="AO362" s="23">
        <f>+IF(OR($N362=Listas!$A$3,$N362=Listas!$A$4,$N362=Listas!$A$5,$N362=Listas!$A$6),"",IF(AND(DAYS360(C362,$C$3)&lt;=90,AN362="SI"),0,IF(AND(DAYS360(C362,$C$3)&gt;90,AN362="SI"),$AO$7,0)))</f>
        <v>0</v>
      </c>
      <c r="AP362" s="28">
        <f>+IF(OR($N362=Listas!$A$3,$N362=Listas!$A$4,$N362=Listas!$A$5,$N362=[1]Hoja2!$A$6),"",AM362+AO362)</f>
        <v>0</v>
      </c>
      <c r="AQ362" s="22"/>
      <c r="AR362" s="23">
        <f>+IF(OR($N362=Listas!$A$3,$N362=Listas!$A$4,$N362=Listas!$A$5,$N362=Listas!$A$6),"",IF(AND(DAYS360(C362,$C$3)&lt;=90,AQ362="SI"),0,IF(AND(DAYS360(C362,$C$3)&gt;90,AQ362="SI"),$AR$7,0)))</f>
        <v>0</v>
      </c>
      <c r="AS362" s="22"/>
      <c r="AT362" s="23">
        <f>+IF(OR($N362=Listas!$A$3,$N362=Listas!$A$4,$N362=Listas!$A$5,$N362=Listas!$A$6),"",IF(AND(DAYS360(C362,$C$3)&lt;=90,AS362="SI"),0,IF(AND(DAYS360(C362,$C$3)&gt;90,AS362="SI"),$AT$7,0)))</f>
        <v>0</v>
      </c>
      <c r="AU362" s="21">
        <f>+IF(OR($N362=Listas!$A$3,$N362=Listas!$A$4,$N362=Listas!$A$5,$N362=Listas!$A$6),"",AR362+AT362)</f>
        <v>0</v>
      </c>
      <c r="AV362" s="29">
        <f>+IF(OR($N362=Listas!$A$3,$N362=Listas!$A$4,$N362=Listas!$A$5,$N362=Listas!$A$6),"",W362+Z362+AJ362+AP362+AU362)</f>
        <v>0.21132439384930549</v>
      </c>
      <c r="AW362" s="30">
        <f>+IF(OR($N362=Listas!$A$3,$N362=Listas!$A$4,$N362=Listas!$A$5,$N362=Listas!$A$6),"",K362*(1-AV362))</f>
        <v>0</v>
      </c>
      <c r="AX362" s="30">
        <f>+IF(OR($N362=Listas!$A$3,$N362=Listas!$A$4,$N362=Listas!$A$5,$N362=Listas!$A$6),"",L362*(1-AV362))</f>
        <v>0</v>
      </c>
      <c r="AY362" s="31"/>
      <c r="AZ362" s="32"/>
      <c r="BA362" s="30">
        <f>+IF(OR($N362=Listas!$A$3,$N362=Listas!$A$4,$N362=Listas!$A$5,$N362=Listas!$A$6),"",IF(AV362=0,AW362,(-PV(AY362,AZ362,,AW362,0))))</f>
        <v>0</v>
      </c>
      <c r="BB362" s="30">
        <f>+IF(OR($N362=Listas!$A$3,$N362=Listas!$A$4,$N362=Listas!$A$5,$N362=Listas!$A$6),"",IF(AV362=0,AX362,(-PV(AY362,AZ362,,AX362,0))))</f>
        <v>0</v>
      </c>
      <c r="BC362" s="33">
        <f>++IF(OR($N362=Listas!$A$3,$N362=Listas!$A$4,$N362=Listas!$A$5,$N362=Listas!$A$6),"",K362-BA362)</f>
        <v>0</v>
      </c>
      <c r="BD362" s="33">
        <f>++IF(OR($N362=Listas!$A$3,$N362=Listas!$A$4,$N362=Listas!$A$5,$N362=Listas!$A$6),"",L362-BB362)</f>
        <v>0</v>
      </c>
    </row>
    <row r="363" spans="1:56" x14ac:dyDescent="0.25">
      <c r="A363" s="13"/>
      <c r="B363" s="14"/>
      <c r="C363" s="15"/>
      <c r="D363" s="16"/>
      <c r="E363" s="16"/>
      <c r="F363" s="17"/>
      <c r="G363" s="17"/>
      <c r="H363" s="65">
        <f t="shared" si="65"/>
        <v>0</v>
      </c>
      <c r="I363" s="17"/>
      <c r="J363" s="17"/>
      <c r="K363" s="42">
        <f t="shared" si="66"/>
        <v>0</v>
      </c>
      <c r="L363" s="42">
        <f t="shared" si="66"/>
        <v>0</v>
      </c>
      <c r="M363" s="42">
        <f t="shared" si="67"/>
        <v>0</v>
      </c>
      <c r="N363" s="13"/>
      <c r="O363" s="18" t="str">
        <f>+IF(OR($N363=Listas!$A$3,$N363=Listas!$A$4,$N363=Listas!$A$5,$N363=Listas!$A$6),"N/A",IF(AND((DAYS360(C363,$C$3))&gt;90,(DAYS360(C363,$C$3))&lt;360),"SI","NO"))</f>
        <v>NO</v>
      </c>
      <c r="P363" s="19">
        <f t="shared" si="60"/>
        <v>0</v>
      </c>
      <c r="Q363" s="18" t="str">
        <f>+IF(OR($N363=Listas!$A$3,$N363=Listas!$A$4,$N363=Listas!$A$5,$N363=Listas!$A$6),"N/A",IF(AND((DAYS360(C363,$C$3))&gt;=360,(DAYS360(C363,$C$3))&lt;=1800),"SI","NO"))</f>
        <v>NO</v>
      </c>
      <c r="R363" s="19">
        <f t="shared" si="61"/>
        <v>0</v>
      </c>
      <c r="S363" s="18" t="str">
        <f>+IF(OR($N363=Listas!$A$3,$N363=Listas!$A$4,$N363=Listas!$A$5,$N363=Listas!$A$6),"N/A",IF(AND((DAYS360(C363,$C$3))&gt;1800,(DAYS360(C363,$C$3))&lt;=3600),"SI","NO"))</f>
        <v>NO</v>
      </c>
      <c r="T363" s="19">
        <f t="shared" si="62"/>
        <v>0</v>
      </c>
      <c r="U363" s="18" t="str">
        <f>+IF(OR($N363=Listas!$A$3,$N363=Listas!$A$4,$N363=Listas!$A$5,$N363=Listas!$A$6),"N/A",IF((DAYS360(C363,$C$3))&gt;3600,"SI","NO"))</f>
        <v>SI</v>
      </c>
      <c r="V363" s="20">
        <f t="shared" si="63"/>
        <v>0.21132439384930549</v>
      </c>
      <c r="W363" s="21">
        <f>+IF(OR($N363=Listas!$A$3,$N363=Listas!$A$4,$N363=Listas!$A$5,$N363=Listas!$A$6),"",P363+R363+T363+V363)</f>
        <v>0.21132439384930549</v>
      </c>
      <c r="X363" s="22"/>
      <c r="Y363" s="19">
        <f t="shared" si="64"/>
        <v>0</v>
      </c>
      <c r="Z363" s="21">
        <f>+IF(OR($N363=Listas!$A$3,$N363=Listas!$A$4,$N363=Listas!$A$5,$N363=Listas!$A$6),"",Y363)</f>
        <v>0</v>
      </c>
      <c r="AA363" s="22"/>
      <c r="AB363" s="23">
        <f>+IF(OR($N363=Listas!$A$3,$N363=Listas!$A$4,$N363=Listas!$A$5,$N363=Listas!$A$6),"",IF(AND(DAYS360(C363,$C$3)&lt;=90,AA363="NO"),0,IF(AND(DAYS360(C363,$C$3)&gt;90,AA363="NO"),$AB$7,0)))</f>
        <v>0</v>
      </c>
      <c r="AC363" s="17"/>
      <c r="AD363" s="22"/>
      <c r="AE363" s="23">
        <f>+IF(OR($N363=Listas!$A$3,$N363=Listas!$A$4,$N363=Listas!$A$5,$N363=Listas!$A$6),"",IF(AND(DAYS360(C363,$C$3)&lt;=90,AD363="SI"),0,IF(AND(DAYS360(C363,$C$3)&gt;90,AD363="SI"),$AE$7,0)))</f>
        <v>0</v>
      </c>
      <c r="AF363" s="17"/>
      <c r="AG363" s="24" t="str">
        <f t="shared" si="68"/>
        <v/>
      </c>
      <c r="AH363" s="22"/>
      <c r="AI363" s="23">
        <f>+IF(OR($N363=Listas!$A$3,$N363=Listas!$A$4,$N363=Listas!$A$5,$N363=Listas!$A$6),"",IF(AND(DAYS360(C363,$C$3)&lt;=90,AH363="SI"),0,IF(AND(DAYS360(C363,$C$3)&gt;90,AH363="SI"),$AI$7,0)))</f>
        <v>0</v>
      </c>
      <c r="AJ363" s="25">
        <f>+IF(OR($N363=Listas!$A$3,$N363=Listas!$A$4,$N363=Listas!$A$5,$N363=Listas!$A$6),"",AB363+AE363+AI363)</f>
        <v>0</v>
      </c>
      <c r="AK363" s="26" t="str">
        <f t="shared" si="69"/>
        <v/>
      </c>
      <c r="AL363" s="27" t="str">
        <f t="shared" si="70"/>
        <v/>
      </c>
      <c r="AM363" s="23">
        <f>+IF(OR($N363=Listas!$A$3,$N363=Listas!$A$4,$N363=Listas!$A$5,$N363=Listas!$A$6),"",IF(AND(DAYS360(C363,$C$3)&lt;=90,AL363="SI"),0,IF(AND(DAYS360(C363,$C$3)&gt;90,AL363="SI"),$AM$7,0)))</f>
        <v>0</v>
      </c>
      <c r="AN363" s="27" t="str">
        <f t="shared" si="71"/>
        <v/>
      </c>
      <c r="AO363" s="23">
        <f>+IF(OR($N363=Listas!$A$3,$N363=Listas!$A$4,$N363=Listas!$A$5,$N363=Listas!$A$6),"",IF(AND(DAYS360(C363,$C$3)&lt;=90,AN363="SI"),0,IF(AND(DAYS360(C363,$C$3)&gt;90,AN363="SI"),$AO$7,0)))</f>
        <v>0</v>
      </c>
      <c r="AP363" s="28">
        <f>+IF(OR($N363=Listas!$A$3,$N363=Listas!$A$4,$N363=Listas!$A$5,$N363=[1]Hoja2!$A$6),"",AM363+AO363)</f>
        <v>0</v>
      </c>
      <c r="AQ363" s="22"/>
      <c r="AR363" s="23">
        <f>+IF(OR($N363=Listas!$A$3,$N363=Listas!$A$4,$N363=Listas!$A$5,$N363=Listas!$A$6),"",IF(AND(DAYS360(C363,$C$3)&lt;=90,AQ363="SI"),0,IF(AND(DAYS360(C363,$C$3)&gt;90,AQ363="SI"),$AR$7,0)))</f>
        <v>0</v>
      </c>
      <c r="AS363" s="22"/>
      <c r="AT363" s="23">
        <f>+IF(OR($N363=Listas!$A$3,$N363=Listas!$A$4,$N363=Listas!$A$5,$N363=Listas!$A$6),"",IF(AND(DAYS360(C363,$C$3)&lt;=90,AS363="SI"),0,IF(AND(DAYS360(C363,$C$3)&gt;90,AS363="SI"),$AT$7,0)))</f>
        <v>0</v>
      </c>
      <c r="AU363" s="21">
        <f>+IF(OR($N363=Listas!$A$3,$N363=Listas!$A$4,$N363=Listas!$A$5,$N363=Listas!$A$6),"",AR363+AT363)</f>
        <v>0</v>
      </c>
      <c r="AV363" s="29">
        <f>+IF(OR($N363=Listas!$A$3,$N363=Listas!$A$4,$N363=Listas!$A$5,$N363=Listas!$A$6),"",W363+Z363+AJ363+AP363+AU363)</f>
        <v>0.21132439384930549</v>
      </c>
      <c r="AW363" s="30">
        <f>+IF(OR($N363=Listas!$A$3,$N363=Listas!$A$4,$N363=Listas!$A$5,$N363=Listas!$A$6),"",K363*(1-AV363))</f>
        <v>0</v>
      </c>
      <c r="AX363" s="30">
        <f>+IF(OR($N363=Listas!$A$3,$N363=Listas!$A$4,$N363=Listas!$A$5,$N363=Listas!$A$6),"",L363*(1-AV363))</f>
        <v>0</v>
      </c>
      <c r="AY363" s="31"/>
      <c r="AZ363" s="32"/>
      <c r="BA363" s="30">
        <f>+IF(OR($N363=Listas!$A$3,$N363=Listas!$A$4,$N363=Listas!$A$5,$N363=Listas!$A$6),"",IF(AV363=0,AW363,(-PV(AY363,AZ363,,AW363,0))))</f>
        <v>0</v>
      </c>
      <c r="BB363" s="30">
        <f>+IF(OR($N363=Listas!$A$3,$N363=Listas!$A$4,$N363=Listas!$A$5,$N363=Listas!$A$6),"",IF(AV363=0,AX363,(-PV(AY363,AZ363,,AX363,0))))</f>
        <v>0</v>
      </c>
      <c r="BC363" s="33">
        <f>++IF(OR($N363=Listas!$A$3,$N363=Listas!$A$4,$N363=Listas!$A$5,$N363=Listas!$A$6),"",K363-BA363)</f>
        <v>0</v>
      </c>
      <c r="BD363" s="33">
        <f>++IF(OR($N363=Listas!$A$3,$N363=Listas!$A$4,$N363=Listas!$A$5,$N363=Listas!$A$6),"",L363-BB363)</f>
        <v>0</v>
      </c>
    </row>
    <row r="364" spans="1:56" x14ac:dyDescent="0.25">
      <c r="A364" s="13"/>
      <c r="B364" s="14"/>
      <c r="C364" s="15"/>
      <c r="D364" s="16"/>
      <c r="E364" s="16"/>
      <c r="F364" s="17"/>
      <c r="G364" s="17"/>
      <c r="H364" s="65">
        <f t="shared" si="65"/>
        <v>0</v>
      </c>
      <c r="I364" s="17"/>
      <c r="J364" s="17"/>
      <c r="K364" s="42">
        <f t="shared" si="66"/>
        <v>0</v>
      </c>
      <c r="L364" s="42">
        <f t="shared" si="66"/>
        <v>0</v>
      </c>
      <c r="M364" s="42">
        <f t="shared" si="67"/>
        <v>0</v>
      </c>
      <c r="N364" s="13"/>
      <c r="O364" s="18" t="str">
        <f>+IF(OR($N364=Listas!$A$3,$N364=Listas!$A$4,$N364=Listas!$A$5,$N364=Listas!$A$6),"N/A",IF(AND((DAYS360(C364,$C$3))&gt;90,(DAYS360(C364,$C$3))&lt;360),"SI","NO"))</f>
        <v>NO</v>
      </c>
      <c r="P364" s="19">
        <f t="shared" si="60"/>
        <v>0</v>
      </c>
      <c r="Q364" s="18" t="str">
        <f>+IF(OR($N364=Listas!$A$3,$N364=Listas!$A$4,$N364=Listas!$A$5,$N364=Listas!$A$6),"N/A",IF(AND((DAYS360(C364,$C$3))&gt;=360,(DAYS360(C364,$C$3))&lt;=1800),"SI","NO"))</f>
        <v>NO</v>
      </c>
      <c r="R364" s="19">
        <f t="shared" si="61"/>
        <v>0</v>
      </c>
      <c r="S364" s="18" t="str">
        <f>+IF(OR($N364=Listas!$A$3,$N364=Listas!$A$4,$N364=Listas!$A$5,$N364=Listas!$A$6),"N/A",IF(AND((DAYS360(C364,$C$3))&gt;1800,(DAYS360(C364,$C$3))&lt;=3600),"SI","NO"))</f>
        <v>NO</v>
      </c>
      <c r="T364" s="19">
        <f t="shared" si="62"/>
        <v>0</v>
      </c>
      <c r="U364" s="18" t="str">
        <f>+IF(OR($N364=Listas!$A$3,$N364=Listas!$A$4,$N364=Listas!$A$5,$N364=Listas!$A$6),"N/A",IF((DAYS360(C364,$C$3))&gt;3600,"SI","NO"))</f>
        <v>SI</v>
      </c>
      <c r="V364" s="20">
        <f t="shared" si="63"/>
        <v>0.21132439384930549</v>
      </c>
      <c r="W364" s="21">
        <f>+IF(OR($N364=Listas!$A$3,$N364=Listas!$A$4,$N364=Listas!$A$5,$N364=Listas!$A$6),"",P364+R364+T364+V364)</f>
        <v>0.21132439384930549</v>
      </c>
      <c r="X364" s="22"/>
      <c r="Y364" s="19">
        <f t="shared" si="64"/>
        <v>0</v>
      </c>
      <c r="Z364" s="21">
        <f>+IF(OR($N364=Listas!$A$3,$N364=Listas!$A$4,$N364=Listas!$A$5,$N364=Listas!$A$6),"",Y364)</f>
        <v>0</v>
      </c>
      <c r="AA364" s="22"/>
      <c r="AB364" s="23">
        <f>+IF(OR($N364=Listas!$A$3,$N364=Listas!$A$4,$N364=Listas!$A$5,$N364=Listas!$A$6),"",IF(AND(DAYS360(C364,$C$3)&lt;=90,AA364="NO"),0,IF(AND(DAYS360(C364,$C$3)&gt;90,AA364="NO"),$AB$7,0)))</f>
        <v>0</v>
      </c>
      <c r="AC364" s="17"/>
      <c r="AD364" s="22"/>
      <c r="AE364" s="23">
        <f>+IF(OR($N364=Listas!$A$3,$N364=Listas!$A$4,$N364=Listas!$A$5,$N364=Listas!$A$6),"",IF(AND(DAYS360(C364,$C$3)&lt;=90,AD364="SI"),0,IF(AND(DAYS360(C364,$C$3)&gt;90,AD364="SI"),$AE$7,0)))</f>
        <v>0</v>
      </c>
      <c r="AF364" s="17"/>
      <c r="AG364" s="24" t="str">
        <f t="shared" si="68"/>
        <v/>
      </c>
      <c r="AH364" s="22"/>
      <c r="AI364" s="23">
        <f>+IF(OR($N364=Listas!$A$3,$N364=Listas!$A$4,$N364=Listas!$A$5,$N364=Listas!$A$6),"",IF(AND(DAYS360(C364,$C$3)&lt;=90,AH364="SI"),0,IF(AND(DAYS360(C364,$C$3)&gt;90,AH364="SI"),$AI$7,0)))</f>
        <v>0</v>
      </c>
      <c r="AJ364" s="25">
        <f>+IF(OR($N364=Listas!$A$3,$N364=Listas!$A$4,$N364=Listas!$A$5,$N364=Listas!$A$6),"",AB364+AE364+AI364)</f>
        <v>0</v>
      </c>
      <c r="AK364" s="26" t="str">
        <f t="shared" si="69"/>
        <v/>
      </c>
      <c r="AL364" s="27" t="str">
        <f t="shared" si="70"/>
        <v/>
      </c>
      <c r="AM364" s="23">
        <f>+IF(OR($N364=Listas!$A$3,$N364=Listas!$A$4,$N364=Listas!$A$5,$N364=Listas!$A$6),"",IF(AND(DAYS360(C364,$C$3)&lt;=90,AL364="SI"),0,IF(AND(DAYS360(C364,$C$3)&gt;90,AL364="SI"),$AM$7,0)))</f>
        <v>0</v>
      </c>
      <c r="AN364" s="27" t="str">
        <f t="shared" si="71"/>
        <v/>
      </c>
      <c r="AO364" s="23">
        <f>+IF(OR($N364=Listas!$A$3,$N364=Listas!$A$4,$N364=Listas!$A$5,$N364=Listas!$A$6),"",IF(AND(DAYS360(C364,$C$3)&lt;=90,AN364="SI"),0,IF(AND(DAYS360(C364,$C$3)&gt;90,AN364="SI"),$AO$7,0)))</f>
        <v>0</v>
      </c>
      <c r="AP364" s="28">
        <f>+IF(OR($N364=Listas!$A$3,$N364=Listas!$A$4,$N364=Listas!$A$5,$N364=[1]Hoja2!$A$6),"",AM364+AO364)</f>
        <v>0</v>
      </c>
      <c r="AQ364" s="22"/>
      <c r="AR364" s="23">
        <f>+IF(OR($N364=Listas!$A$3,$N364=Listas!$A$4,$N364=Listas!$A$5,$N364=Listas!$A$6),"",IF(AND(DAYS360(C364,$C$3)&lt;=90,AQ364="SI"),0,IF(AND(DAYS360(C364,$C$3)&gt;90,AQ364="SI"),$AR$7,0)))</f>
        <v>0</v>
      </c>
      <c r="AS364" s="22"/>
      <c r="AT364" s="23">
        <f>+IF(OR($N364=Listas!$A$3,$N364=Listas!$A$4,$N364=Listas!$A$5,$N364=Listas!$A$6),"",IF(AND(DAYS360(C364,$C$3)&lt;=90,AS364="SI"),0,IF(AND(DAYS360(C364,$C$3)&gt;90,AS364="SI"),$AT$7,0)))</f>
        <v>0</v>
      </c>
      <c r="AU364" s="21">
        <f>+IF(OR($N364=Listas!$A$3,$N364=Listas!$A$4,$N364=Listas!$A$5,$N364=Listas!$A$6),"",AR364+AT364)</f>
        <v>0</v>
      </c>
      <c r="AV364" s="29">
        <f>+IF(OR($N364=Listas!$A$3,$N364=Listas!$A$4,$N364=Listas!$A$5,$N364=Listas!$A$6),"",W364+Z364+AJ364+AP364+AU364)</f>
        <v>0.21132439384930549</v>
      </c>
      <c r="AW364" s="30">
        <f>+IF(OR($N364=Listas!$A$3,$N364=Listas!$A$4,$N364=Listas!$A$5,$N364=Listas!$A$6),"",K364*(1-AV364))</f>
        <v>0</v>
      </c>
      <c r="AX364" s="30">
        <f>+IF(OR($N364=Listas!$A$3,$N364=Listas!$A$4,$N364=Listas!$A$5,$N364=Listas!$A$6),"",L364*(1-AV364))</f>
        <v>0</v>
      </c>
      <c r="AY364" s="31"/>
      <c r="AZ364" s="32"/>
      <c r="BA364" s="30">
        <f>+IF(OR($N364=Listas!$A$3,$N364=Listas!$A$4,$N364=Listas!$A$5,$N364=Listas!$A$6),"",IF(AV364=0,AW364,(-PV(AY364,AZ364,,AW364,0))))</f>
        <v>0</v>
      </c>
      <c r="BB364" s="30">
        <f>+IF(OR($N364=Listas!$A$3,$N364=Listas!$A$4,$N364=Listas!$A$5,$N364=Listas!$A$6),"",IF(AV364=0,AX364,(-PV(AY364,AZ364,,AX364,0))))</f>
        <v>0</v>
      </c>
      <c r="BC364" s="33">
        <f>++IF(OR($N364=Listas!$A$3,$N364=Listas!$A$4,$N364=Listas!$A$5,$N364=Listas!$A$6),"",K364-BA364)</f>
        <v>0</v>
      </c>
      <c r="BD364" s="33">
        <f>++IF(OR($N364=Listas!$A$3,$N364=Listas!$A$4,$N364=Listas!$A$5,$N364=Listas!$A$6),"",L364-BB364)</f>
        <v>0</v>
      </c>
    </row>
    <row r="365" spans="1:56" x14ac:dyDescent="0.25">
      <c r="A365" s="13"/>
      <c r="B365" s="14"/>
      <c r="C365" s="15"/>
      <c r="D365" s="16"/>
      <c r="E365" s="16"/>
      <c r="F365" s="17"/>
      <c r="G365" s="17"/>
      <c r="H365" s="65">
        <f t="shared" si="65"/>
        <v>0</v>
      </c>
      <c r="I365" s="17"/>
      <c r="J365" s="17"/>
      <c r="K365" s="42">
        <f t="shared" si="66"/>
        <v>0</v>
      </c>
      <c r="L365" s="42">
        <f t="shared" si="66"/>
        <v>0</v>
      </c>
      <c r="M365" s="42">
        <f t="shared" si="67"/>
        <v>0</v>
      </c>
      <c r="N365" s="13"/>
      <c r="O365" s="18" t="str">
        <f>+IF(OR($N365=Listas!$A$3,$N365=Listas!$A$4,$N365=Listas!$A$5,$N365=Listas!$A$6),"N/A",IF(AND((DAYS360(C365,$C$3))&gt;90,(DAYS360(C365,$C$3))&lt;360),"SI","NO"))</f>
        <v>NO</v>
      </c>
      <c r="P365" s="19">
        <f t="shared" si="60"/>
        <v>0</v>
      </c>
      <c r="Q365" s="18" t="str">
        <f>+IF(OR($N365=Listas!$A$3,$N365=Listas!$A$4,$N365=Listas!$A$5,$N365=Listas!$A$6),"N/A",IF(AND((DAYS360(C365,$C$3))&gt;=360,(DAYS360(C365,$C$3))&lt;=1800),"SI","NO"))</f>
        <v>NO</v>
      </c>
      <c r="R365" s="19">
        <f t="shared" si="61"/>
        <v>0</v>
      </c>
      <c r="S365" s="18" t="str">
        <f>+IF(OR($N365=Listas!$A$3,$N365=Listas!$A$4,$N365=Listas!$A$5,$N365=Listas!$A$6),"N/A",IF(AND((DAYS360(C365,$C$3))&gt;1800,(DAYS360(C365,$C$3))&lt;=3600),"SI","NO"))</f>
        <v>NO</v>
      </c>
      <c r="T365" s="19">
        <f t="shared" si="62"/>
        <v>0</v>
      </c>
      <c r="U365" s="18" t="str">
        <f>+IF(OR($N365=Listas!$A$3,$N365=Listas!$A$4,$N365=Listas!$A$5,$N365=Listas!$A$6),"N/A",IF((DAYS360(C365,$C$3))&gt;3600,"SI","NO"))</f>
        <v>SI</v>
      </c>
      <c r="V365" s="20">
        <f t="shared" si="63"/>
        <v>0.21132439384930549</v>
      </c>
      <c r="W365" s="21">
        <f>+IF(OR($N365=Listas!$A$3,$N365=Listas!$A$4,$N365=Listas!$A$5,$N365=Listas!$A$6),"",P365+R365+T365+V365)</f>
        <v>0.21132439384930549</v>
      </c>
      <c r="X365" s="22"/>
      <c r="Y365" s="19">
        <f t="shared" si="64"/>
        <v>0</v>
      </c>
      <c r="Z365" s="21">
        <f>+IF(OR($N365=Listas!$A$3,$N365=Listas!$A$4,$N365=Listas!$A$5,$N365=Listas!$A$6),"",Y365)</f>
        <v>0</v>
      </c>
      <c r="AA365" s="22"/>
      <c r="AB365" s="23">
        <f>+IF(OR($N365=Listas!$A$3,$N365=Listas!$A$4,$N365=Listas!$A$5,$N365=Listas!$A$6),"",IF(AND(DAYS360(C365,$C$3)&lt;=90,AA365="NO"),0,IF(AND(DAYS360(C365,$C$3)&gt;90,AA365="NO"),$AB$7,0)))</f>
        <v>0</v>
      </c>
      <c r="AC365" s="17"/>
      <c r="AD365" s="22"/>
      <c r="AE365" s="23">
        <f>+IF(OR($N365=Listas!$A$3,$N365=Listas!$A$4,$N365=Listas!$A$5,$N365=Listas!$A$6),"",IF(AND(DAYS360(C365,$C$3)&lt;=90,AD365="SI"),0,IF(AND(DAYS360(C365,$C$3)&gt;90,AD365="SI"),$AE$7,0)))</f>
        <v>0</v>
      </c>
      <c r="AF365" s="17"/>
      <c r="AG365" s="24" t="str">
        <f t="shared" si="68"/>
        <v/>
      </c>
      <c r="AH365" s="22"/>
      <c r="AI365" s="23">
        <f>+IF(OR($N365=Listas!$A$3,$N365=Listas!$A$4,$N365=Listas!$A$5,$N365=Listas!$A$6),"",IF(AND(DAYS360(C365,$C$3)&lt;=90,AH365="SI"),0,IF(AND(DAYS360(C365,$C$3)&gt;90,AH365="SI"),$AI$7,0)))</f>
        <v>0</v>
      </c>
      <c r="AJ365" s="25">
        <f>+IF(OR($N365=Listas!$A$3,$N365=Listas!$A$4,$N365=Listas!$A$5,$N365=Listas!$A$6),"",AB365+AE365+AI365)</f>
        <v>0</v>
      </c>
      <c r="AK365" s="26" t="str">
        <f t="shared" si="69"/>
        <v/>
      </c>
      <c r="AL365" s="27" t="str">
        <f t="shared" si="70"/>
        <v/>
      </c>
      <c r="AM365" s="23">
        <f>+IF(OR($N365=Listas!$A$3,$N365=Listas!$A$4,$N365=Listas!$A$5,$N365=Listas!$A$6),"",IF(AND(DAYS360(C365,$C$3)&lt;=90,AL365="SI"),0,IF(AND(DAYS360(C365,$C$3)&gt;90,AL365="SI"),$AM$7,0)))</f>
        <v>0</v>
      </c>
      <c r="AN365" s="27" t="str">
        <f t="shared" si="71"/>
        <v/>
      </c>
      <c r="AO365" s="23">
        <f>+IF(OR($N365=Listas!$A$3,$N365=Listas!$A$4,$N365=Listas!$A$5,$N365=Listas!$A$6),"",IF(AND(DAYS360(C365,$C$3)&lt;=90,AN365="SI"),0,IF(AND(DAYS360(C365,$C$3)&gt;90,AN365="SI"),$AO$7,0)))</f>
        <v>0</v>
      </c>
      <c r="AP365" s="28">
        <f>+IF(OR($N365=Listas!$A$3,$N365=Listas!$A$4,$N365=Listas!$A$5,$N365=[1]Hoja2!$A$6),"",AM365+AO365)</f>
        <v>0</v>
      </c>
      <c r="AQ365" s="22"/>
      <c r="AR365" s="23">
        <f>+IF(OR($N365=Listas!$A$3,$N365=Listas!$A$4,$N365=Listas!$A$5,$N365=Listas!$A$6),"",IF(AND(DAYS360(C365,$C$3)&lt;=90,AQ365="SI"),0,IF(AND(DAYS360(C365,$C$3)&gt;90,AQ365="SI"),$AR$7,0)))</f>
        <v>0</v>
      </c>
      <c r="AS365" s="22"/>
      <c r="AT365" s="23">
        <f>+IF(OR($N365=Listas!$A$3,$N365=Listas!$A$4,$N365=Listas!$A$5,$N365=Listas!$A$6),"",IF(AND(DAYS360(C365,$C$3)&lt;=90,AS365="SI"),0,IF(AND(DAYS360(C365,$C$3)&gt;90,AS365="SI"),$AT$7,0)))</f>
        <v>0</v>
      </c>
      <c r="AU365" s="21">
        <f>+IF(OR($N365=Listas!$A$3,$N365=Listas!$A$4,$N365=Listas!$A$5,$N365=Listas!$A$6),"",AR365+AT365)</f>
        <v>0</v>
      </c>
      <c r="AV365" s="29">
        <f>+IF(OR($N365=Listas!$A$3,$N365=Listas!$A$4,$N365=Listas!$A$5,$N365=Listas!$A$6),"",W365+Z365+AJ365+AP365+AU365)</f>
        <v>0.21132439384930549</v>
      </c>
      <c r="AW365" s="30">
        <f>+IF(OR($N365=Listas!$A$3,$N365=Listas!$A$4,$N365=Listas!$A$5,$N365=Listas!$A$6),"",K365*(1-AV365))</f>
        <v>0</v>
      </c>
      <c r="AX365" s="30">
        <f>+IF(OR($N365=Listas!$A$3,$N365=Listas!$A$4,$N365=Listas!$A$5,$N365=Listas!$A$6),"",L365*(1-AV365))</f>
        <v>0</v>
      </c>
      <c r="AY365" s="31"/>
      <c r="AZ365" s="32"/>
      <c r="BA365" s="30">
        <f>+IF(OR($N365=Listas!$A$3,$N365=Listas!$A$4,$N365=Listas!$A$5,$N365=Listas!$A$6),"",IF(AV365=0,AW365,(-PV(AY365,AZ365,,AW365,0))))</f>
        <v>0</v>
      </c>
      <c r="BB365" s="30">
        <f>+IF(OR($N365=Listas!$A$3,$N365=Listas!$A$4,$N365=Listas!$A$5,$N365=Listas!$A$6),"",IF(AV365=0,AX365,(-PV(AY365,AZ365,,AX365,0))))</f>
        <v>0</v>
      </c>
      <c r="BC365" s="33">
        <f>++IF(OR($N365=Listas!$A$3,$N365=Listas!$A$4,$N365=Listas!$A$5,$N365=Listas!$A$6),"",K365-BA365)</f>
        <v>0</v>
      </c>
      <c r="BD365" s="33">
        <f>++IF(OR($N365=Listas!$A$3,$N365=Listas!$A$4,$N365=Listas!$A$5,$N365=Listas!$A$6),"",L365-BB365)</f>
        <v>0</v>
      </c>
    </row>
    <row r="366" spans="1:56" x14ac:dyDescent="0.25">
      <c r="A366" s="13"/>
      <c r="B366" s="14"/>
      <c r="C366" s="15"/>
      <c r="D366" s="16"/>
      <c r="E366" s="16"/>
      <c r="F366" s="17"/>
      <c r="G366" s="17"/>
      <c r="H366" s="65">
        <f t="shared" si="65"/>
        <v>0</v>
      </c>
      <c r="I366" s="17"/>
      <c r="J366" s="17"/>
      <c r="K366" s="42">
        <f t="shared" si="66"/>
        <v>0</v>
      </c>
      <c r="L366" s="42">
        <f t="shared" si="66"/>
        <v>0</v>
      </c>
      <c r="M366" s="42">
        <f t="shared" si="67"/>
        <v>0</v>
      </c>
      <c r="N366" s="13"/>
      <c r="O366" s="18" t="str">
        <f>+IF(OR($N366=Listas!$A$3,$N366=Listas!$A$4,$N366=Listas!$A$5,$N366=Listas!$A$6),"N/A",IF(AND((DAYS360(C366,$C$3))&gt;90,(DAYS360(C366,$C$3))&lt;360),"SI","NO"))</f>
        <v>NO</v>
      </c>
      <c r="P366" s="19">
        <f t="shared" si="60"/>
        <v>0</v>
      </c>
      <c r="Q366" s="18" t="str">
        <f>+IF(OR($N366=Listas!$A$3,$N366=Listas!$A$4,$N366=Listas!$A$5,$N366=Listas!$A$6),"N/A",IF(AND((DAYS360(C366,$C$3))&gt;=360,(DAYS360(C366,$C$3))&lt;=1800),"SI","NO"))</f>
        <v>NO</v>
      </c>
      <c r="R366" s="19">
        <f t="shared" si="61"/>
        <v>0</v>
      </c>
      <c r="S366" s="18" t="str">
        <f>+IF(OR($N366=Listas!$A$3,$N366=Listas!$A$4,$N366=Listas!$A$5,$N366=Listas!$A$6),"N/A",IF(AND((DAYS360(C366,$C$3))&gt;1800,(DAYS360(C366,$C$3))&lt;=3600),"SI","NO"))</f>
        <v>NO</v>
      </c>
      <c r="T366" s="19">
        <f t="shared" si="62"/>
        <v>0</v>
      </c>
      <c r="U366" s="18" t="str">
        <f>+IF(OR($N366=Listas!$A$3,$N366=Listas!$A$4,$N366=Listas!$A$5,$N366=Listas!$A$6),"N/A",IF((DAYS360(C366,$C$3))&gt;3600,"SI","NO"))</f>
        <v>SI</v>
      </c>
      <c r="V366" s="20">
        <f t="shared" si="63"/>
        <v>0.21132439384930549</v>
      </c>
      <c r="W366" s="21">
        <f>+IF(OR($N366=Listas!$A$3,$N366=Listas!$A$4,$N366=Listas!$A$5,$N366=Listas!$A$6),"",P366+R366+T366+V366)</f>
        <v>0.21132439384930549</v>
      </c>
      <c r="X366" s="22"/>
      <c r="Y366" s="19">
        <f t="shared" si="64"/>
        <v>0</v>
      </c>
      <c r="Z366" s="21">
        <f>+IF(OR($N366=Listas!$A$3,$N366=Listas!$A$4,$N366=Listas!$A$5,$N366=Listas!$A$6),"",Y366)</f>
        <v>0</v>
      </c>
      <c r="AA366" s="22"/>
      <c r="AB366" s="23">
        <f>+IF(OR($N366=Listas!$A$3,$N366=Listas!$A$4,$N366=Listas!$A$5,$N366=Listas!$A$6),"",IF(AND(DAYS360(C366,$C$3)&lt;=90,AA366="NO"),0,IF(AND(DAYS360(C366,$C$3)&gt;90,AA366="NO"),$AB$7,0)))</f>
        <v>0</v>
      </c>
      <c r="AC366" s="17"/>
      <c r="AD366" s="22"/>
      <c r="AE366" s="23">
        <f>+IF(OR($N366=Listas!$A$3,$N366=Listas!$A$4,$N366=Listas!$A$5,$N366=Listas!$A$6),"",IF(AND(DAYS360(C366,$C$3)&lt;=90,AD366="SI"),0,IF(AND(DAYS360(C366,$C$3)&gt;90,AD366="SI"),$AE$7,0)))</f>
        <v>0</v>
      </c>
      <c r="AF366" s="17"/>
      <c r="AG366" s="24" t="str">
        <f t="shared" si="68"/>
        <v/>
      </c>
      <c r="AH366" s="22"/>
      <c r="AI366" s="23">
        <f>+IF(OR($N366=Listas!$A$3,$N366=Listas!$A$4,$N366=Listas!$A$5,$N366=Listas!$A$6),"",IF(AND(DAYS360(C366,$C$3)&lt;=90,AH366="SI"),0,IF(AND(DAYS360(C366,$C$3)&gt;90,AH366="SI"),$AI$7,0)))</f>
        <v>0</v>
      </c>
      <c r="AJ366" s="25">
        <f>+IF(OR($N366=Listas!$A$3,$N366=Listas!$A$4,$N366=Listas!$A$5,$N366=Listas!$A$6),"",AB366+AE366+AI366)</f>
        <v>0</v>
      </c>
      <c r="AK366" s="26" t="str">
        <f t="shared" si="69"/>
        <v/>
      </c>
      <c r="AL366" s="27" t="str">
        <f t="shared" si="70"/>
        <v/>
      </c>
      <c r="AM366" s="23">
        <f>+IF(OR($N366=Listas!$A$3,$N366=Listas!$A$4,$N366=Listas!$A$5,$N366=Listas!$A$6),"",IF(AND(DAYS360(C366,$C$3)&lt;=90,AL366="SI"),0,IF(AND(DAYS360(C366,$C$3)&gt;90,AL366="SI"),$AM$7,0)))</f>
        <v>0</v>
      </c>
      <c r="AN366" s="27" t="str">
        <f t="shared" si="71"/>
        <v/>
      </c>
      <c r="AO366" s="23">
        <f>+IF(OR($N366=Listas!$A$3,$N366=Listas!$A$4,$N366=Listas!$A$5,$N366=Listas!$A$6),"",IF(AND(DAYS360(C366,$C$3)&lt;=90,AN366="SI"),0,IF(AND(DAYS360(C366,$C$3)&gt;90,AN366="SI"),$AO$7,0)))</f>
        <v>0</v>
      </c>
      <c r="AP366" s="28">
        <f>+IF(OR($N366=Listas!$A$3,$N366=Listas!$A$4,$N366=Listas!$A$5,$N366=[1]Hoja2!$A$6),"",AM366+AO366)</f>
        <v>0</v>
      </c>
      <c r="AQ366" s="22"/>
      <c r="AR366" s="23">
        <f>+IF(OR($N366=Listas!$A$3,$N366=Listas!$A$4,$N366=Listas!$A$5,$N366=Listas!$A$6),"",IF(AND(DAYS360(C366,$C$3)&lt;=90,AQ366="SI"),0,IF(AND(DAYS360(C366,$C$3)&gt;90,AQ366="SI"),$AR$7,0)))</f>
        <v>0</v>
      </c>
      <c r="AS366" s="22"/>
      <c r="AT366" s="23">
        <f>+IF(OR($N366=Listas!$A$3,$N366=Listas!$A$4,$N366=Listas!$A$5,$N366=Listas!$A$6),"",IF(AND(DAYS360(C366,$C$3)&lt;=90,AS366="SI"),0,IF(AND(DAYS360(C366,$C$3)&gt;90,AS366="SI"),$AT$7,0)))</f>
        <v>0</v>
      </c>
      <c r="AU366" s="21">
        <f>+IF(OR($N366=Listas!$A$3,$N366=Listas!$A$4,$N366=Listas!$A$5,$N366=Listas!$A$6),"",AR366+AT366)</f>
        <v>0</v>
      </c>
      <c r="AV366" s="29">
        <f>+IF(OR($N366=Listas!$A$3,$N366=Listas!$A$4,$N366=Listas!$A$5,$N366=Listas!$A$6),"",W366+Z366+AJ366+AP366+AU366)</f>
        <v>0.21132439384930549</v>
      </c>
      <c r="AW366" s="30">
        <f>+IF(OR($N366=Listas!$A$3,$N366=Listas!$A$4,$N366=Listas!$A$5,$N366=Listas!$A$6),"",K366*(1-AV366))</f>
        <v>0</v>
      </c>
      <c r="AX366" s="30">
        <f>+IF(OR($N366=Listas!$A$3,$N366=Listas!$A$4,$N366=Listas!$A$5,$N366=Listas!$A$6),"",L366*(1-AV366))</f>
        <v>0</v>
      </c>
      <c r="AY366" s="31"/>
      <c r="AZ366" s="32"/>
      <c r="BA366" s="30">
        <f>+IF(OR($N366=Listas!$A$3,$N366=Listas!$A$4,$N366=Listas!$A$5,$N366=Listas!$A$6),"",IF(AV366=0,AW366,(-PV(AY366,AZ366,,AW366,0))))</f>
        <v>0</v>
      </c>
      <c r="BB366" s="30">
        <f>+IF(OR($N366=Listas!$A$3,$N366=Listas!$A$4,$N366=Listas!$A$5,$N366=Listas!$A$6),"",IF(AV366=0,AX366,(-PV(AY366,AZ366,,AX366,0))))</f>
        <v>0</v>
      </c>
      <c r="BC366" s="33">
        <f>++IF(OR($N366=Listas!$A$3,$N366=Listas!$A$4,$N366=Listas!$A$5,$N366=Listas!$A$6),"",K366-BA366)</f>
        <v>0</v>
      </c>
      <c r="BD366" s="33">
        <f>++IF(OR($N366=Listas!$A$3,$N366=Listas!$A$4,$N366=Listas!$A$5,$N366=Listas!$A$6),"",L366-BB366)</f>
        <v>0</v>
      </c>
    </row>
    <row r="367" spans="1:56" x14ac:dyDescent="0.25">
      <c r="A367" s="13"/>
      <c r="B367" s="14"/>
      <c r="C367" s="15"/>
      <c r="D367" s="16"/>
      <c r="E367" s="16"/>
      <c r="F367" s="17"/>
      <c r="G367" s="17"/>
      <c r="H367" s="65">
        <f t="shared" si="65"/>
        <v>0</v>
      </c>
      <c r="I367" s="17"/>
      <c r="J367" s="17"/>
      <c r="K367" s="42">
        <f t="shared" si="66"/>
        <v>0</v>
      </c>
      <c r="L367" s="42">
        <f t="shared" si="66"/>
        <v>0</v>
      </c>
      <c r="M367" s="42">
        <f t="shared" si="67"/>
        <v>0</v>
      </c>
      <c r="N367" s="13"/>
      <c r="O367" s="18" t="str">
        <f>+IF(OR($N367=Listas!$A$3,$N367=Listas!$A$4,$N367=Listas!$A$5,$N367=Listas!$A$6),"N/A",IF(AND((DAYS360(C367,$C$3))&gt;90,(DAYS360(C367,$C$3))&lt;360),"SI","NO"))</f>
        <v>NO</v>
      </c>
      <c r="P367" s="19">
        <f t="shared" si="60"/>
        <v>0</v>
      </c>
      <c r="Q367" s="18" t="str">
        <f>+IF(OR($N367=Listas!$A$3,$N367=Listas!$A$4,$N367=Listas!$A$5,$N367=Listas!$A$6),"N/A",IF(AND((DAYS360(C367,$C$3))&gt;=360,(DAYS360(C367,$C$3))&lt;=1800),"SI","NO"))</f>
        <v>NO</v>
      </c>
      <c r="R367" s="19">
        <f t="shared" si="61"/>
        <v>0</v>
      </c>
      <c r="S367" s="18" t="str">
        <f>+IF(OR($N367=Listas!$A$3,$N367=Listas!$A$4,$N367=Listas!$A$5,$N367=Listas!$A$6),"N/A",IF(AND((DAYS360(C367,$C$3))&gt;1800,(DAYS360(C367,$C$3))&lt;=3600),"SI","NO"))</f>
        <v>NO</v>
      </c>
      <c r="T367" s="19">
        <f t="shared" si="62"/>
        <v>0</v>
      </c>
      <c r="U367" s="18" t="str">
        <f>+IF(OR($N367=Listas!$A$3,$N367=Listas!$A$4,$N367=Listas!$A$5,$N367=Listas!$A$6),"N/A",IF((DAYS360(C367,$C$3))&gt;3600,"SI","NO"))</f>
        <v>SI</v>
      </c>
      <c r="V367" s="20">
        <f t="shared" si="63"/>
        <v>0.21132439384930549</v>
      </c>
      <c r="W367" s="21">
        <f>+IF(OR($N367=Listas!$A$3,$N367=Listas!$A$4,$N367=Listas!$A$5,$N367=Listas!$A$6),"",P367+R367+T367+V367)</f>
        <v>0.21132439384930549</v>
      </c>
      <c r="X367" s="22"/>
      <c r="Y367" s="19">
        <f t="shared" si="64"/>
        <v>0</v>
      </c>
      <c r="Z367" s="21">
        <f>+IF(OR($N367=Listas!$A$3,$N367=Listas!$A$4,$N367=Listas!$A$5,$N367=Listas!$A$6),"",Y367)</f>
        <v>0</v>
      </c>
      <c r="AA367" s="22"/>
      <c r="AB367" s="23">
        <f>+IF(OR($N367=Listas!$A$3,$N367=Listas!$A$4,$N367=Listas!$A$5,$N367=Listas!$A$6),"",IF(AND(DAYS360(C367,$C$3)&lt;=90,AA367="NO"),0,IF(AND(DAYS360(C367,$C$3)&gt;90,AA367="NO"),$AB$7,0)))</f>
        <v>0</v>
      </c>
      <c r="AC367" s="17"/>
      <c r="AD367" s="22"/>
      <c r="AE367" s="23">
        <f>+IF(OR($N367=Listas!$A$3,$N367=Listas!$A$4,$N367=Listas!$A$5,$N367=Listas!$A$6),"",IF(AND(DAYS360(C367,$C$3)&lt;=90,AD367="SI"),0,IF(AND(DAYS360(C367,$C$3)&gt;90,AD367="SI"),$AE$7,0)))</f>
        <v>0</v>
      </c>
      <c r="AF367" s="17"/>
      <c r="AG367" s="24" t="str">
        <f t="shared" si="68"/>
        <v/>
      </c>
      <c r="AH367" s="22"/>
      <c r="AI367" s="23">
        <f>+IF(OR($N367=Listas!$A$3,$N367=Listas!$A$4,$N367=Listas!$A$5,$N367=Listas!$A$6),"",IF(AND(DAYS360(C367,$C$3)&lt;=90,AH367="SI"),0,IF(AND(DAYS360(C367,$C$3)&gt;90,AH367="SI"),$AI$7,0)))</f>
        <v>0</v>
      </c>
      <c r="AJ367" s="25">
        <f>+IF(OR($N367=Listas!$A$3,$N367=Listas!$A$4,$N367=Listas!$A$5,$N367=Listas!$A$6),"",AB367+AE367+AI367)</f>
        <v>0</v>
      </c>
      <c r="AK367" s="26" t="str">
        <f t="shared" si="69"/>
        <v/>
      </c>
      <c r="AL367" s="27" t="str">
        <f t="shared" si="70"/>
        <v/>
      </c>
      <c r="AM367" s="23">
        <f>+IF(OR($N367=Listas!$A$3,$N367=Listas!$A$4,$N367=Listas!$A$5,$N367=Listas!$A$6),"",IF(AND(DAYS360(C367,$C$3)&lt;=90,AL367="SI"),0,IF(AND(DAYS360(C367,$C$3)&gt;90,AL367="SI"),$AM$7,0)))</f>
        <v>0</v>
      </c>
      <c r="AN367" s="27" t="str">
        <f t="shared" si="71"/>
        <v/>
      </c>
      <c r="AO367" s="23">
        <f>+IF(OR($N367=Listas!$A$3,$N367=Listas!$A$4,$N367=Listas!$A$5,$N367=Listas!$A$6),"",IF(AND(DAYS360(C367,$C$3)&lt;=90,AN367="SI"),0,IF(AND(DAYS360(C367,$C$3)&gt;90,AN367="SI"),$AO$7,0)))</f>
        <v>0</v>
      </c>
      <c r="AP367" s="28">
        <f>+IF(OR($N367=Listas!$A$3,$N367=Listas!$A$4,$N367=Listas!$A$5,$N367=[1]Hoja2!$A$6),"",AM367+AO367)</f>
        <v>0</v>
      </c>
      <c r="AQ367" s="22"/>
      <c r="AR367" s="23">
        <f>+IF(OR($N367=Listas!$A$3,$N367=Listas!$A$4,$N367=Listas!$A$5,$N367=Listas!$A$6),"",IF(AND(DAYS360(C367,$C$3)&lt;=90,AQ367="SI"),0,IF(AND(DAYS360(C367,$C$3)&gt;90,AQ367="SI"),$AR$7,0)))</f>
        <v>0</v>
      </c>
      <c r="AS367" s="22"/>
      <c r="AT367" s="23">
        <f>+IF(OR($N367=Listas!$A$3,$N367=Listas!$A$4,$N367=Listas!$A$5,$N367=Listas!$A$6),"",IF(AND(DAYS360(C367,$C$3)&lt;=90,AS367="SI"),0,IF(AND(DAYS360(C367,$C$3)&gt;90,AS367="SI"),$AT$7,0)))</f>
        <v>0</v>
      </c>
      <c r="AU367" s="21">
        <f>+IF(OR($N367=Listas!$A$3,$N367=Listas!$A$4,$N367=Listas!$A$5,$N367=Listas!$A$6),"",AR367+AT367)</f>
        <v>0</v>
      </c>
      <c r="AV367" s="29">
        <f>+IF(OR($N367=Listas!$A$3,$N367=Listas!$A$4,$N367=Listas!$A$5,$N367=Listas!$A$6),"",W367+Z367+AJ367+AP367+AU367)</f>
        <v>0.21132439384930549</v>
      </c>
      <c r="AW367" s="30">
        <f>+IF(OR($N367=Listas!$A$3,$N367=Listas!$A$4,$N367=Listas!$A$5,$N367=Listas!$A$6),"",K367*(1-AV367))</f>
        <v>0</v>
      </c>
      <c r="AX367" s="30">
        <f>+IF(OR($N367=Listas!$A$3,$N367=Listas!$A$4,$N367=Listas!$A$5,$N367=Listas!$A$6),"",L367*(1-AV367))</f>
        <v>0</v>
      </c>
      <c r="AY367" s="31"/>
      <c r="AZ367" s="32"/>
      <c r="BA367" s="30">
        <f>+IF(OR($N367=Listas!$A$3,$N367=Listas!$A$4,$N367=Listas!$A$5,$N367=Listas!$A$6),"",IF(AV367=0,AW367,(-PV(AY367,AZ367,,AW367,0))))</f>
        <v>0</v>
      </c>
      <c r="BB367" s="30">
        <f>+IF(OR($N367=Listas!$A$3,$N367=Listas!$A$4,$N367=Listas!$A$5,$N367=Listas!$A$6),"",IF(AV367=0,AX367,(-PV(AY367,AZ367,,AX367,0))))</f>
        <v>0</v>
      </c>
      <c r="BC367" s="33">
        <f>++IF(OR($N367=Listas!$A$3,$N367=Listas!$A$4,$N367=Listas!$A$5,$N367=Listas!$A$6),"",K367-BA367)</f>
        <v>0</v>
      </c>
      <c r="BD367" s="33">
        <f>++IF(OR($N367=Listas!$A$3,$N367=Listas!$A$4,$N367=Listas!$A$5,$N367=Listas!$A$6),"",L367-BB367)</f>
        <v>0</v>
      </c>
    </row>
    <row r="368" spans="1:56" x14ac:dyDescent="0.25">
      <c r="A368" s="13"/>
      <c r="B368" s="14"/>
      <c r="C368" s="15"/>
      <c r="D368" s="16"/>
      <c r="E368" s="16"/>
      <c r="F368" s="17"/>
      <c r="G368" s="17"/>
      <c r="H368" s="65">
        <f t="shared" si="65"/>
        <v>0</v>
      </c>
      <c r="I368" s="17"/>
      <c r="J368" s="17"/>
      <c r="K368" s="42">
        <f t="shared" si="66"/>
        <v>0</v>
      </c>
      <c r="L368" s="42">
        <f t="shared" si="66"/>
        <v>0</v>
      </c>
      <c r="M368" s="42">
        <f t="shared" si="67"/>
        <v>0</v>
      </c>
      <c r="N368" s="13"/>
      <c r="O368" s="18" t="str">
        <f>+IF(OR($N368=Listas!$A$3,$N368=Listas!$A$4,$N368=Listas!$A$5,$N368=Listas!$A$6),"N/A",IF(AND((DAYS360(C368,$C$3))&gt;90,(DAYS360(C368,$C$3))&lt;360),"SI","NO"))</f>
        <v>NO</v>
      </c>
      <c r="P368" s="19">
        <f t="shared" si="60"/>
        <v>0</v>
      </c>
      <c r="Q368" s="18" t="str">
        <f>+IF(OR($N368=Listas!$A$3,$N368=Listas!$A$4,$N368=Listas!$A$5,$N368=Listas!$A$6),"N/A",IF(AND((DAYS360(C368,$C$3))&gt;=360,(DAYS360(C368,$C$3))&lt;=1800),"SI","NO"))</f>
        <v>NO</v>
      </c>
      <c r="R368" s="19">
        <f t="shared" si="61"/>
        <v>0</v>
      </c>
      <c r="S368" s="18" t="str">
        <f>+IF(OR($N368=Listas!$A$3,$N368=Listas!$A$4,$N368=Listas!$A$5,$N368=Listas!$A$6),"N/A",IF(AND((DAYS360(C368,$C$3))&gt;1800,(DAYS360(C368,$C$3))&lt;=3600),"SI","NO"))</f>
        <v>NO</v>
      </c>
      <c r="T368" s="19">
        <f t="shared" si="62"/>
        <v>0</v>
      </c>
      <c r="U368" s="18" t="str">
        <f>+IF(OR($N368=Listas!$A$3,$N368=Listas!$A$4,$N368=Listas!$A$5,$N368=Listas!$A$6),"N/A",IF((DAYS360(C368,$C$3))&gt;3600,"SI","NO"))</f>
        <v>SI</v>
      </c>
      <c r="V368" s="20">
        <f t="shared" si="63"/>
        <v>0.21132439384930549</v>
      </c>
      <c r="W368" s="21">
        <f>+IF(OR($N368=Listas!$A$3,$N368=Listas!$A$4,$N368=Listas!$A$5,$N368=Listas!$A$6),"",P368+R368+T368+V368)</f>
        <v>0.21132439384930549</v>
      </c>
      <c r="X368" s="22"/>
      <c r="Y368" s="19">
        <f t="shared" si="64"/>
        <v>0</v>
      </c>
      <c r="Z368" s="21">
        <f>+IF(OR($N368=Listas!$A$3,$N368=Listas!$A$4,$N368=Listas!$A$5,$N368=Listas!$A$6),"",Y368)</f>
        <v>0</v>
      </c>
      <c r="AA368" s="22"/>
      <c r="AB368" s="23">
        <f>+IF(OR($N368=Listas!$A$3,$N368=Listas!$A$4,$N368=Listas!$A$5,$N368=Listas!$A$6),"",IF(AND(DAYS360(C368,$C$3)&lt;=90,AA368="NO"),0,IF(AND(DAYS360(C368,$C$3)&gt;90,AA368="NO"),$AB$7,0)))</f>
        <v>0</v>
      </c>
      <c r="AC368" s="17"/>
      <c r="AD368" s="22"/>
      <c r="AE368" s="23">
        <f>+IF(OR($N368=Listas!$A$3,$N368=Listas!$A$4,$N368=Listas!$A$5,$N368=Listas!$A$6),"",IF(AND(DAYS360(C368,$C$3)&lt;=90,AD368="SI"),0,IF(AND(DAYS360(C368,$C$3)&gt;90,AD368="SI"),$AE$7,0)))</f>
        <v>0</v>
      </c>
      <c r="AF368" s="17"/>
      <c r="AG368" s="24" t="str">
        <f t="shared" si="68"/>
        <v/>
      </c>
      <c r="AH368" s="22"/>
      <c r="AI368" s="23">
        <f>+IF(OR($N368=Listas!$A$3,$N368=Listas!$A$4,$N368=Listas!$A$5,$N368=Listas!$A$6),"",IF(AND(DAYS360(C368,$C$3)&lt;=90,AH368="SI"),0,IF(AND(DAYS360(C368,$C$3)&gt;90,AH368="SI"),$AI$7,0)))</f>
        <v>0</v>
      </c>
      <c r="AJ368" s="25">
        <f>+IF(OR($N368=Listas!$A$3,$N368=Listas!$A$4,$N368=Listas!$A$5,$N368=Listas!$A$6),"",AB368+AE368+AI368)</f>
        <v>0</v>
      </c>
      <c r="AK368" s="26" t="str">
        <f t="shared" si="69"/>
        <v/>
      </c>
      <c r="AL368" s="27" t="str">
        <f t="shared" si="70"/>
        <v/>
      </c>
      <c r="AM368" s="23">
        <f>+IF(OR($N368=Listas!$A$3,$N368=Listas!$A$4,$N368=Listas!$A$5,$N368=Listas!$A$6),"",IF(AND(DAYS360(C368,$C$3)&lt;=90,AL368="SI"),0,IF(AND(DAYS360(C368,$C$3)&gt;90,AL368="SI"),$AM$7,0)))</f>
        <v>0</v>
      </c>
      <c r="AN368" s="27" t="str">
        <f t="shared" si="71"/>
        <v/>
      </c>
      <c r="AO368" s="23">
        <f>+IF(OR($N368=Listas!$A$3,$N368=Listas!$A$4,$N368=Listas!$A$5,$N368=Listas!$A$6),"",IF(AND(DAYS360(C368,$C$3)&lt;=90,AN368="SI"),0,IF(AND(DAYS360(C368,$C$3)&gt;90,AN368="SI"),$AO$7,0)))</f>
        <v>0</v>
      </c>
      <c r="AP368" s="28">
        <f>+IF(OR($N368=Listas!$A$3,$N368=Listas!$A$4,$N368=Listas!$A$5,$N368=[1]Hoja2!$A$6),"",AM368+AO368)</f>
        <v>0</v>
      </c>
      <c r="AQ368" s="22"/>
      <c r="AR368" s="23">
        <f>+IF(OR($N368=Listas!$A$3,$N368=Listas!$A$4,$N368=Listas!$A$5,$N368=Listas!$A$6),"",IF(AND(DAYS360(C368,$C$3)&lt;=90,AQ368="SI"),0,IF(AND(DAYS360(C368,$C$3)&gt;90,AQ368="SI"),$AR$7,0)))</f>
        <v>0</v>
      </c>
      <c r="AS368" s="22"/>
      <c r="AT368" s="23">
        <f>+IF(OR($N368=Listas!$A$3,$N368=Listas!$A$4,$N368=Listas!$A$5,$N368=Listas!$A$6),"",IF(AND(DAYS360(C368,$C$3)&lt;=90,AS368="SI"),0,IF(AND(DAYS360(C368,$C$3)&gt;90,AS368="SI"),$AT$7,0)))</f>
        <v>0</v>
      </c>
      <c r="AU368" s="21">
        <f>+IF(OR($N368=Listas!$A$3,$N368=Listas!$A$4,$N368=Listas!$A$5,$N368=Listas!$A$6),"",AR368+AT368)</f>
        <v>0</v>
      </c>
      <c r="AV368" s="29">
        <f>+IF(OR($N368=Listas!$A$3,$N368=Listas!$A$4,$N368=Listas!$A$5,$N368=Listas!$A$6),"",W368+Z368+AJ368+AP368+AU368)</f>
        <v>0.21132439384930549</v>
      </c>
      <c r="AW368" s="30">
        <f>+IF(OR($N368=Listas!$A$3,$N368=Listas!$A$4,$N368=Listas!$A$5,$N368=Listas!$A$6),"",K368*(1-AV368))</f>
        <v>0</v>
      </c>
      <c r="AX368" s="30">
        <f>+IF(OR($N368=Listas!$A$3,$N368=Listas!$A$4,$N368=Listas!$A$5,$N368=Listas!$A$6),"",L368*(1-AV368))</f>
        <v>0</v>
      </c>
      <c r="AY368" s="31"/>
      <c r="AZ368" s="32"/>
      <c r="BA368" s="30">
        <f>+IF(OR($N368=Listas!$A$3,$N368=Listas!$A$4,$N368=Listas!$A$5,$N368=Listas!$A$6),"",IF(AV368=0,AW368,(-PV(AY368,AZ368,,AW368,0))))</f>
        <v>0</v>
      </c>
      <c r="BB368" s="30">
        <f>+IF(OR($N368=Listas!$A$3,$N368=Listas!$A$4,$N368=Listas!$A$5,$N368=Listas!$A$6),"",IF(AV368=0,AX368,(-PV(AY368,AZ368,,AX368,0))))</f>
        <v>0</v>
      </c>
      <c r="BC368" s="33">
        <f>++IF(OR($N368=Listas!$A$3,$N368=Listas!$A$4,$N368=Listas!$A$5,$N368=Listas!$A$6),"",K368-BA368)</f>
        <v>0</v>
      </c>
      <c r="BD368" s="33">
        <f>++IF(OR($N368=Listas!$A$3,$N368=Listas!$A$4,$N368=Listas!$A$5,$N368=Listas!$A$6),"",L368-BB368)</f>
        <v>0</v>
      </c>
    </row>
    <row r="369" spans="1:56" x14ac:dyDescent="0.25">
      <c r="A369" s="13"/>
      <c r="B369" s="14"/>
      <c r="C369" s="15"/>
      <c r="D369" s="16"/>
      <c r="E369" s="16"/>
      <c r="F369" s="17"/>
      <c r="G369" s="17"/>
      <c r="H369" s="65">
        <f t="shared" si="65"/>
        <v>0</v>
      </c>
      <c r="I369" s="17"/>
      <c r="J369" s="17"/>
      <c r="K369" s="42">
        <f t="shared" si="66"/>
        <v>0</v>
      </c>
      <c r="L369" s="42">
        <f t="shared" si="66"/>
        <v>0</v>
      </c>
      <c r="M369" s="42">
        <f t="shared" si="67"/>
        <v>0</v>
      </c>
      <c r="N369" s="13"/>
      <c r="O369" s="18" t="str">
        <f>+IF(OR($N369=Listas!$A$3,$N369=Listas!$A$4,$N369=Listas!$A$5,$N369=Listas!$A$6),"N/A",IF(AND((DAYS360(C369,$C$3))&gt;90,(DAYS360(C369,$C$3))&lt;360),"SI","NO"))</f>
        <v>NO</v>
      </c>
      <c r="P369" s="19">
        <f t="shared" si="60"/>
        <v>0</v>
      </c>
      <c r="Q369" s="18" t="str">
        <f>+IF(OR($N369=Listas!$A$3,$N369=Listas!$A$4,$N369=Listas!$A$5,$N369=Listas!$A$6),"N/A",IF(AND((DAYS360(C369,$C$3))&gt;=360,(DAYS360(C369,$C$3))&lt;=1800),"SI","NO"))</f>
        <v>NO</v>
      </c>
      <c r="R369" s="19">
        <f t="shared" si="61"/>
        <v>0</v>
      </c>
      <c r="S369" s="18" t="str">
        <f>+IF(OR($N369=Listas!$A$3,$N369=Listas!$A$4,$N369=Listas!$A$5,$N369=Listas!$A$6),"N/A",IF(AND((DAYS360(C369,$C$3))&gt;1800,(DAYS360(C369,$C$3))&lt;=3600),"SI","NO"))</f>
        <v>NO</v>
      </c>
      <c r="T369" s="19">
        <f t="shared" si="62"/>
        <v>0</v>
      </c>
      <c r="U369" s="18" t="str">
        <f>+IF(OR($N369=Listas!$A$3,$N369=Listas!$A$4,$N369=Listas!$A$5,$N369=Listas!$A$6),"N/A",IF((DAYS360(C369,$C$3))&gt;3600,"SI","NO"))</f>
        <v>SI</v>
      </c>
      <c r="V369" s="20">
        <f t="shared" si="63"/>
        <v>0.21132439384930549</v>
      </c>
      <c r="W369" s="21">
        <f>+IF(OR($N369=Listas!$A$3,$N369=Listas!$A$4,$N369=Listas!$A$5,$N369=Listas!$A$6),"",P369+R369+T369+V369)</f>
        <v>0.21132439384930549</v>
      </c>
      <c r="X369" s="22"/>
      <c r="Y369" s="19">
        <f t="shared" si="64"/>
        <v>0</v>
      </c>
      <c r="Z369" s="21">
        <f>+IF(OR($N369=Listas!$A$3,$N369=Listas!$A$4,$N369=Listas!$A$5,$N369=Listas!$A$6),"",Y369)</f>
        <v>0</v>
      </c>
      <c r="AA369" s="22"/>
      <c r="AB369" s="23">
        <f>+IF(OR($N369=Listas!$A$3,$N369=Listas!$A$4,$N369=Listas!$A$5,$N369=Listas!$A$6),"",IF(AND(DAYS360(C369,$C$3)&lt;=90,AA369="NO"),0,IF(AND(DAYS360(C369,$C$3)&gt;90,AA369="NO"),$AB$7,0)))</f>
        <v>0</v>
      </c>
      <c r="AC369" s="17"/>
      <c r="AD369" s="22"/>
      <c r="AE369" s="23">
        <f>+IF(OR($N369=Listas!$A$3,$N369=Listas!$A$4,$N369=Listas!$A$5,$N369=Listas!$A$6),"",IF(AND(DAYS360(C369,$C$3)&lt;=90,AD369="SI"),0,IF(AND(DAYS360(C369,$C$3)&gt;90,AD369="SI"),$AE$7,0)))</f>
        <v>0</v>
      </c>
      <c r="AF369" s="17"/>
      <c r="AG369" s="24" t="str">
        <f t="shared" si="68"/>
        <v/>
      </c>
      <c r="AH369" s="22"/>
      <c r="AI369" s="23">
        <f>+IF(OR($N369=Listas!$A$3,$N369=Listas!$A$4,$N369=Listas!$A$5,$N369=Listas!$A$6),"",IF(AND(DAYS360(C369,$C$3)&lt;=90,AH369="SI"),0,IF(AND(DAYS360(C369,$C$3)&gt;90,AH369="SI"),$AI$7,0)))</f>
        <v>0</v>
      </c>
      <c r="AJ369" s="25">
        <f>+IF(OR($N369=Listas!$A$3,$N369=Listas!$A$4,$N369=Listas!$A$5,$N369=Listas!$A$6),"",AB369+AE369+AI369)</f>
        <v>0</v>
      </c>
      <c r="AK369" s="26" t="str">
        <f t="shared" si="69"/>
        <v/>
      </c>
      <c r="AL369" s="27" t="str">
        <f t="shared" si="70"/>
        <v/>
      </c>
      <c r="AM369" s="23">
        <f>+IF(OR($N369=Listas!$A$3,$N369=Listas!$A$4,$N369=Listas!$A$5,$N369=Listas!$A$6),"",IF(AND(DAYS360(C369,$C$3)&lt;=90,AL369="SI"),0,IF(AND(DAYS360(C369,$C$3)&gt;90,AL369="SI"),$AM$7,0)))</f>
        <v>0</v>
      </c>
      <c r="AN369" s="27" t="str">
        <f t="shared" si="71"/>
        <v/>
      </c>
      <c r="AO369" s="23">
        <f>+IF(OR($N369=Listas!$A$3,$N369=Listas!$A$4,$N369=Listas!$A$5,$N369=Listas!$A$6),"",IF(AND(DAYS360(C369,$C$3)&lt;=90,AN369="SI"),0,IF(AND(DAYS360(C369,$C$3)&gt;90,AN369="SI"),$AO$7,0)))</f>
        <v>0</v>
      </c>
      <c r="AP369" s="28">
        <f>+IF(OR($N369=Listas!$A$3,$N369=Listas!$A$4,$N369=Listas!$A$5,$N369=[1]Hoja2!$A$6),"",AM369+AO369)</f>
        <v>0</v>
      </c>
      <c r="AQ369" s="22"/>
      <c r="AR369" s="23">
        <f>+IF(OR($N369=Listas!$A$3,$N369=Listas!$A$4,$N369=Listas!$A$5,$N369=Listas!$A$6),"",IF(AND(DAYS360(C369,$C$3)&lt;=90,AQ369="SI"),0,IF(AND(DAYS360(C369,$C$3)&gt;90,AQ369="SI"),$AR$7,0)))</f>
        <v>0</v>
      </c>
      <c r="AS369" s="22"/>
      <c r="AT369" s="23">
        <f>+IF(OR($N369=Listas!$A$3,$N369=Listas!$A$4,$N369=Listas!$A$5,$N369=Listas!$A$6),"",IF(AND(DAYS360(C369,$C$3)&lt;=90,AS369="SI"),0,IF(AND(DAYS360(C369,$C$3)&gt;90,AS369="SI"),$AT$7,0)))</f>
        <v>0</v>
      </c>
      <c r="AU369" s="21">
        <f>+IF(OR($N369=Listas!$A$3,$N369=Listas!$A$4,$N369=Listas!$A$5,$N369=Listas!$A$6),"",AR369+AT369)</f>
        <v>0</v>
      </c>
      <c r="AV369" s="29">
        <f>+IF(OR($N369=Listas!$A$3,$N369=Listas!$A$4,$N369=Listas!$A$5,$N369=Listas!$A$6),"",W369+Z369+AJ369+AP369+AU369)</f>
        <v>0.21132439384930549</v>
      </c>
      <c r="AW369" s="30">
        <f>+IF(OR($N369=Listas!$A$3,$N369=Listas!$A$4,$N369=Listas!$A$5,$N369=Listas!$A$6),"",K369*(1-AV369))</f>
        <v>0</v>
      </c>
      <c r="AX369" s="30">
        <f>+IF(OR($N369=Listas!$A$3,$N369=Listas!$A$4,$N369=Listas!$A$5,$N369=Listas!$A$6),"",L369*(1-AV369))</f>
        <v>0</v>
      </c>
      <c r="AY369" s="31"/>
      <c r="AZ369" s="32"/>
      <c r="BA369" s="30">
        <f>+IF(OR($N369=Listas!$A$3,$N369=Listas!$A$4,$N369=Listas!$A$5,$N369=Listas!$A$6),"",IF(AV369=0,AW369,(-PV(AY369,AZ369,,AW369,0))))</f>
        <v>0</v>
      </c>
      <c r="BB369" s="30">
        <f>+IF(OR($N369=Listas!$A$3,$N369=Listas!$A$4,$N369=Listas!$A$5,$N369=Listas!$A$6),"",IF(AV369=0,AX369,(-PV(AY369,AZ369,,AX369,0))))</f>
        <v>0</v>
      </c>
      <c r="BC369" s="33">
        <f>++IF(OR($N369=Listas!$A$3,$N369=Listas!$A$4,$N369=Listas!$A$5,$N369=Listas!$A$6),"",K369-BA369)</f>
        <v>0</v>
      </c>
      <c r="BD369" s="33">
        <f>++IF(OR($N369=Listas!$A$3,$N369=Listas!$A$4,$N369=Listas!$A$5,$N369=Listas!$A$6),"",L369-BB369)</f>
        <v>0</v>
      </c>
    </row>
    <row r="370" spans="1:56" x14ac:dyDescent="0.25">
      <c r="A370" s="13"/>
      <c r="B370" s="14"/>
      <c r="C370" s="15"/>
      <c r="D370" s="16"/>
      <c r="E370" s="16"/>
      <c r="F370" s="17"/>
      <c r="G370" s="17"/>
      <c r="H370" s="65">
        <f t="shared" si="65"/>
        <v>0</v>
      </c>
      <c r="I370" s="17"/>
      <c r="J370" s="17"/>
      <c r="K370" s="42">
        <f t="shared" si="66"/>
        <v>0</v>
      </c>
      <c r="L370" s="42">
        <f t="shared" si="66"/>
        <v>0</v>
      </c>
      <c r="M370" s="42">
        <f t="shared" si="67"/>
        <v>0</v>
      </c>
      <c r="N370" s="13"/>
      <c r="O370" s="18" t="str">
        <f>+IF(OR($N370=Listas!$A$3,$N370=Listas!$A$4,$N370=Listas!$A$5,$N370=Listas!$A$6),"N/A",IF(AND((DAYS360(C370,$C$3))&gt;90,(DAYS360(C370,$C$3))&lt;360),"SI","NO"))</f>
        <v>NO</v>
      </c>
      <c r="P370" s="19">
        <f t="shared" si="60"/>
        <v>0</v>
      </c>
      <c r="Q370" s="18" t="str">
        <f>+IF(OR($N370=Listas!$A$3,$N370=Listas!$A$4,$N370=Listas!$A$5,$N370=Listas!$A$6),"N/A",IF(AND((DAYS360(C370,$C$3))&gt;=360,(DAYS360(C370,$C$3))&lt;=1800),"SI","NO"))</f>
        <v>NO</v>
      </c>
      <c r="R370" s="19">
        <f t="shared" si="61"/>
        <v>0</v>
      </c>
      <c r="S370" s="18" t="str">
        <f>+IF(OR($N370=Listas!$A$3,$N370=Listas!$A$4,$N370=Listas!$A$5,$N370=Listas!$A$6),"N/A",IF(AND((DAYS360(C370,$C$3))&gt;1800,(DAYS360(C370,$C$3))&lt;=3600),"SI","NO"))</f>
        <v>NO</v>
      </c>
      <c r="T370" s="19">
        <f t="shared" si="62"/>
        <v>0</v>
      </c>
      <c r="U370" s="18" t="str">
        <f>+IF(OR($N370=Listas!$A$3,$N370=Listas!$A$4,$N370=Listas!$A$5,$N370=Listas!$A$6),"N/A",IF((DAYS360(C370,$C$3))&gt;3600,"SI","NO"))</f>
        <v>SI</v>
      </c>
      <c r="V370" s="20">
        <f t="shared" si="63"/>
        <v>0.21132439384930549</v>
      </c>
      <c r="W370" s="21">
        <f>+IF(OR($N370=Listas!$A$3,$N370=Listas!$A$4,$N370=Listas!$A$5,$N370=Listas!$A$6),"",P370+R370+T370+V370)</f>
        <v>0.21132439384930549</v>
      </c>
      <c r="X370" s="22"/>
      <c r="Y370" s="19">
        <f t="shared" si="64"/>
        <v>0</v>
      </c>
      <c r="Z370" s="21">
        <f>+IF(OR($N370=Listas!$A$3,$N370=Listas!$A$4,$N370=Listas!$A$5,$N370=Listas!$A$6),"",Y370)</f>
        <v>0</v>
      </c>
      <c r="AA370" s="22"/>
      <c r="AB370" s="23">
        <f>+IF(OR($N370=Listas!$A$3,$N370=Listas!$A$4,$N370=Listas!$A$5,$N370=Listas!$A$6),"",IF(AND(DAYS360(C370,$C$3)&lt;=90,AA370="NO"),0,IF(AND(DAYS360(C370,$C$3)&gt;90,AA370="NO"),$AB$7,0)))</f>
        <v>0</v>
      </c>
      <c r="AC370" s="17"/>
      <c r="AD370" s="22"/>
      <c r="AE370" s="23">
        <f>+IF(OR($N370=Listas!$A$3,$N370=Listas!$A$4,$N370=Listas!$A$5,$N370=Listas!$A$6),"",IF(AND(DAYS360(C370,$C$3)&lt;=90,AD370="SI"),0,IF(AND(DAYS360(C370,$C$3)&gt;90,AD370="SI"),$AE$7,0)))</f>
        <v>0</v>
      </c>
      <c r="AF370" s="17"/>
      <c r="AG370" s="24" t="str">
        <f t="shared" si="68"/>
        <v/>
      </c>
      <c r="AH370" s="22"/>
      <c r="AI370" s="23">
        <f>+IF(OR($N370=Listas!$A$3,$N370=Listas!$A$4,$N370=Listas!$A$5,$N370=Listas!$A$6),"",IF(AND(DAYS360(C370,$C$3)&lt;=90,AH370="SI"),0,IF(AND(DAYS360(C370,$C$3)&gt;90,AH370="SI"),$AI$7,0)))</f>
        <v>0</v>
      </c>
      <c r="AJ370" s="25">
        <f>+IF(OR($N370=Listas!$A$3,$N370=Listas!$A$4,$N370=Listas!$A$5,$N370=Listas!$A$6),"",AB370+AE370+AI370)</f>
        <v>0</v>
      </c>
      <c r="AK370" s="26" t="str">
        <f t="shared" si="69"/>
        <v/>
      </c>
      <c r="AL370" s="27" t="str">
        <f t="shared" si="70"/>
        <v/>
      </c>
      <c r="AM370" s="23">
        <f>+IF(OR($N370=Listas!$A$3,$N370=Listas!$A$4,$N370=Listas!$A$5,$N370=Listas!$A$6),"",IF(AND(DAYS360(C370,$C$3)&lt;=90,AL370="SI"),0,IF(AND(DAYS360(C370,$C$3)&gt;90,AL370="SI"),$AM$7,0)))</f>
        <v>0</v>
      </c>
      <c r="AN370" s="27" t="str">
        <f t="shared" si="71"/>
        <v/>
      </c>
      <c r="AO370" s="23">
        <f>+IF(OR($N370=Listas!$A$3,$N370=Listas!$A$4,$N370=Listas!$A$5,$N370=Listas!$A$6),"",IF(AND(DAYS360(C370,$C$3)&lt;=90,AN370="SI"),0,IF(AND(DAYS360(C370,$C$3)&gt;90,AN370="SI"),$AO$7,0)))</f>
        <v>0</v>
      </c>
      <c r="AP370" s="28">
        <f>+IF(OR($N370=Listas!$A$3,$N370=Listas!$A$4,$N370=Listas!$A$5,$N370=[1]Hoja2!$A$6),"",AM370+AO370)</f>
        <v>0</v>
      </c>
      <c r="AQ370" s="22"/>
      <c r="AR370" s="23">
        <f>+IF(OR($N370=Listas!$A$3,$N370=Listas!$A$4,$N370=Listas!$A$5,$N370=Listas!$A$6),"",IF(AND(DAYS360(C370,$C$3)&lt;=90,AQ370="SI"),0,IF(AND(DAYS360(C370,$C$3)&gt;90,AQ370="SI"),$AR$7,0)))</f>
        <v>0</v>
      </c>
      <c r="AS370" s="22"/>
      <c r="AT370" s="23">
        <f>+IF(OR($N370=Listas!$A$3,$N370=Listas!$A$4,$N370=Listas!$A$5,$N370=Listas!$A$6),"",IF(AND(DAYS360(C370,$C$3)&lt;=90,AS370="SI"),0,IF(AND(DAYS360(C370,$C$3)&gt;90,AS370="SI"),$AT$7,0)))</f>
        <v>0</v>
      </c>
      <c r="AU370" s="21">
        <f>+IF(OR($N370=Listas!$A$3,$N370=Listas!$A$4,$N370=Listas!$A$5,$N370=Listas!$A$6),"",AR370+AT370)</f>
        <v>0</v>
      </c>
      <c r="AV370" s="29">
        <f>+IF(OR($N370=Listas!$A$3,$N370=Listas!$A$4,$N370=Listas!$A$5,$N370=Listas!$A$6),"",W370+Z370+AJ370+AP370+AU370)</f>
        <v>0.21132439384930549</v>
      </c>
      <c r="AW370" s="30">
        <f>+IF(OR($N370=Listas!$A$3,$N370=Listas!$A$4,$N370=Listas!$A$5,$N370=Listas!$A$6),"",K370*(1-AV370))</f>
        <v>0</v>
      </c>
      <c r="AX370" s="30">
        <f>+IF(OR($N370=Listas!$A$3,$N370=Listas!$A$4,$N370=Listas!$A$5,$N370=Listas!$A$6),"",L370*(1-AV370))</f>
        <v>0</v>
      </c>
      <c r="AY370" s="31"/>
      <c r="AZ370" s="32"/>
      <c r="BA370" s="30">
        <f>+IF(OR($N370=Listas!$A$3,$N370=Listas!$A$4,$N370=Listas!$A$5,$N370=Listas!$A$6),"",IF(AV370=0,AW370,(-PV(AY370,AZ370,,AW370,0))))</f>
        <v>0</v>
      </c>
      <c r="BB370" s="30">
        <f>+IF(OR($N370=Listas!$A$3,$N370=Listas!$A$4,$N370=Listas!$A$5,$N370=Listas!$A$6),"",IF(AV370=0,AX370,(-PV(AY370,AZ370,,AX370,0))))</f>
        <v>0</v>
      </c>
      <c r="BC370" s="33">
        <f>++IF(OR($N370=Listas!$A$3,$N370=Listas!$A$4,$N370=Listas!$A$5,$N370=Listas!$A$6),"",K370-BA370)</f>
        <v>0</v>
      </c>
      <c r="BD370" s="33">
        <f>++IF(OR($N370=Listas!$A$3,$N370=Listas!$A$4,$N370=Listas!$A$5,$N370=Listas!$A$6),"",L370-BB370)</f>
        <v>0</v>
      </c>
    </row>
    <row r="371" spans="1:56" x14ac:dyDescent="0.25">
      <c r="A371" s="13"/>
      <c r="B371" s="14"/>
      <c r="C371" s="15"/>
      <c r="D371" s="16"/>
      <c r="E371" s="16"/>
      <c r="F371" s="17"/>
      <c r="G371" s="17"/>
      <c r="H371" s="65">
        <f t="shared" si="65"/>
        <v>0</v>
      </c>
      <c r="I371" s="17"/>
      <c r="J371" s="17"/>
      <c r="K371" s="42">
        <f t="shared" si="66"/>
        <v>0</v>
      </c>
      <c r="L371" s="42">
        <f t="shared" si="66"/>
        <v>0</v>
      </c>
      <c r="M371" s="42">
        <f t="shared" si="67"/>
        <v>0</v>
      </c>
      <c r="N371" s="13"/>
      <c r="O371" s="18" t="str">
        <f>+IF(OR($N371=Listas!$A$3,$N371=Listas!$A$4,$N371=Listas!$A$5,$N371=Listas!$A$6),"N/A",IF(AND((DAYS360(C371,$C$3))&gt;90,(DAYS360(C371,$C$3))&lt;360),"SI","NO"))</f>
        <v>NO</v>
      </c>
      <c r="P371" s="19">
        <f t="shared" si="60"/>
        <v>0</v>
      </c>
      <c r="Q371" s="18" t="str">
        <f>+IF(OR($N371=Listas!$A$3,$N371=Listas!$A$4,$N371=Listas!$A$5,$N371=Listas!$A$6),"N/A",IF(AND((DAYS360(C371,$C$3))&gt;=360,(DAYS360(C371,$C$3))&lt;=1800),"SI","NO"))</f>
        <v>NO</v>
      </c>
      <c r="R371" s="19">
        <f t="shared" si="61"/>
        <v>0</v>
      </c>
      <c r="S371" s="18" t="str">
        <f>+IF(OR($N371=Listas!$A$3,$N371=Listas!$A$4,$N371=Listas!$A$5,$N371=Listas!$A$6),"N/A",IF(AND((DAYS360(C371,$C$3))&gt;1800,(DAYS360(C371,$C$3))&lt;=3600),"SI","NO"))</f>
        <v>NO</v>
      </c>
      <c r="T371" s="19">
        <f t="shared" si="62"/>
        <v>0</v>
      </c>
      <c r="U371" s="18" t="str">
        <f>+IF(OR($N371=Listas!$A$3,$N371=Listas!$A$4,$N371=Listas!$A$5,$N371=Listas!$A$6),"N/A",IF((DAYS360(C371,$C$3))&gt;3600,"SI","NO"))</f>
        <v>SI</v>
      </c>
      <c r="V371" s="20">
        <f t="shared" si="63"/>
        <v>0.21132439384930549</v>
      </c>
      <c r="W371" s="21">
        <f>+IF(OR($N371=Listas!$A$3,$N371=Listas!$A$4,$N371=Listas!$A$5,$N371=Listas!$A$6),"",P371+R371+T371+V371)</f>
        <v>0.21132439384930549</v>
      </c>
      <c r="X371" s="22"/>
      <c r="Y371" s="19">
        <f t="shared" si="64"/>
        <v>0</v>
      </c>
      <c r="Z371" s="21">
        <f>+IF(OR($N371=Listas!$A$3,$N371=Listas!$A$4,$N371=Listas!$A$5,$N371=Listas!$A$6),"",Y371)</f>
        <v>0</v>
      </c>
      <c r="AA371" s="22"/>
      <c r="AB371" s="23">
        <f>+IF(OR($N371=Listas!$A$3,$N371=Listas!$A$4,$N371=Listas!$A$5,$N371=Listas!$A$6),"",IF(AND(DAYS360(C371,$C$3)&lt;=90,AA371="NO"),0,IF(AND(DAYS360(C371,$C$3)&gt;90,AA371="NO"),$AB$7,0)))</f>
        <v>0</v>
      </c>
      <c r="AC371" s="17"/>
      <c r="AD371" s="22"/>
      <c r="AE371" s="23">
        <f>+IF(OR($N371=Listas!$A$3,$N371=Listas!$A$4,$N371=Listas!$A$5,$N371=Listas!$A$6),"",IF(AND(DAYS360(C371,$C$3)&lt;=90,AD371="SI"),0,IF(AND(DAYS360(C371,$C$3)&gt;90,AD371="SI"),$AE$7,0)))</f>
        <v>0</v>
      </c>
      <c r="AF371" s="17"/>
      <c r="AG371" s="24" t="str">
        <f t="shared" si="68"/>
        <v/>
      </c>
      <c r="AH371" s="22"/>
      <c r="AI371" s="23">
        <f>+IF(OR($N371=Listas!$A$3,$N371=Listas!$A$4,$N371=Listas!$A$5,$N371=Listas!$A$6),"",IF(AND(DAYS360(C371,$C$3)&lt;=90,AH371="SI"),0,IF(AND(DAYS360(C371,$C$3)&gt;90,AH371="SI"),$AI$7,0)))</f>
        <v>0</v>
      </c>
      <c r="AJ371" s="25">
        <f>+IF(OR($N371=Listas!$A$3,$N371=Listas!$A$4,$N371=Listas!$A$5,$N371=Listas!$A$6),"",AB371+AE371+AI371)</f>
        <v>0</v>
      </c>
      <c r="AK371" s="26" t="str">
        <f t="shared" si="69"/>
        <v/>
      </c>
      <c r="AL371" s="27" t="str">
        <f t="shared" si="70"/>
        <v/>
      </c>
      <c r="AM371" s="23">
        <f>+IF(OR($N371=Listas!$A$3,$N371=Listas!$A$4,$N371=Listas!$A$5,$N371=Listas!$A$6),"",IF(AND(DAYS360(C371,$C$3)&lt;=90,AL371="SI"),0,IF(AND(DAYS360(C371,$C$3)&gt;90,AL371="SI"),$AM$7,0)))</f>
        <v>0</v>
      </c>
      <c r="AN371" s="27" t="str">
        <f t="shared" si="71"/>
        <v/>
      </c>
      <c r="AO371" s="23">
        <f>+IF(OR($N371=Listas!$A$3,$N371=Listas!$A$4,$N371=Listas!$A$5,$N371=Listas!$A$6),"",IF(AND(DAYS360(C371,$C$3)&lt;=90,AN371="SI"),0,IF(AND(DAYS360(C371,$C$3)&gt;90,AN371="SI"),$AO$7,0)))</f>
        <v>0</v>
      </c>
      <c r="AP371" s="28">
        <f>+IF(OR($N371=Listas!$A$3,$N371=Listas!$A$4,$N371=Listas!$A$5,$N371=[1]Hoja2!$A$6),"",AM371+AO371)</f>
        <v>0</v>
      </c>
      <c r="AQ371" s="22"/>
      <c r="AR371" s="23">
        <f>+IF(OR($N371=Listas!$A$3,$N371=Listas!$A$4,$N371=Listas!$A$5,$N371=Listas!$A$6),"",IF(AND(DAYS360(C371,$C$3)&lt;=90,AQ371="SI"),0,IF(AND(DAYS360(C371,$C$3)&gt;90,AQ371="SI"),$AR$7,0)))</f>
        <v>0</v>
      </c>
      <c r="AS371" s="22"/>
      <c r="AT371" s="23">
        <f>+IF(OR($N371=Listas!$A$3,$N371=Listas!$A$4,$N371=Listas!$A$5,$N371=Listas!$A$6),"",IF(AND(DAYS360(C371,$C$3)&lt;=90,AS371="SI"),0,IF(AND(DAYS360(C371,$C$3)&gt;90,AS371="SI"),$AT$7,0)))</f>
        <v>0</v>
      </c>
      <c r="AU371" s="21">
        <f>+IF(OR($N371=Listas!$A$3,$N371=Listas!$A$4,$N371=Listas!$A$5,$N371=Listas!$A$6),"",AR371+AT371)</f>
        <v>0</v>
      </c>
      <c r="AV371" s="29">
        <f>+IF(OR($N371=Listas!$A$3,$N371=Listas!$A$4,$N371=Listas!$A$5,$N371=Listas!$A$6),"",W371+Z371+AJ371+AP371+AU371)</f>
        <v>0.21132439384930549</v>
      </c>
      <c r="AW371" s="30">
        <f>+IF(OR($N371=Listas!$A$3,$N371=Listas!$A$4,$N371=Listas!$A$5,$N371=Listas!$A$6),"",K371*(1-AV371))</f>
        <v>0</v>
      </c>
      <c r="AX371" s="30">
        <f>+IF(OR($N371=Listas!$A$3,$N371=Listas!$A$4,$N371=Listas!$A$5,$N371=Listas!$A$6),"",L371*(1-AV371))</f>
        <v>0</v>
      </c>
      <c r="AY371" s="31"/>
      <c r="AZ371" s="32"/>
      <c r="BA371" s="30">
        <f>+IF(OR($N371=Listas!$A$3,$N371=Listas!$A$4,$N371=Listas!$A$5,$N371=Listas!$A$6),"",IF(AV371=0,AW371,(-PV(AY371,AZ371,,AW371,0))))</f>
        <v>0</v>
      </c>
      <c r="BB371" s="30">
        <f>+IF(OR($N371=Listas!$A$3,$N371=Listas!$A$4,$N371=Listas!$A$5,$N371=Listas!$A$6),"",IF(AV371=0,AX371,(-PV(AY371,AZ371,,AX371,0))))</f>
        <v>0</v>
      </c>
      <c r="BC371" s="33">
        <f>++IF(OR($N371=Listas!$A$3,$N371=Listas!$A$4,$N371=Listas!$A$5,$N371=Listas!$A$6),"",K371-BA371)</f>
        <v>0</v>
      </c>
      <c r="BD371" s="33">
        <f>++IF(OR($N371=Listas!$A$3,$N371=Listas!$A$4,$N371=Listas!$A$5,$N371=Listas!$A$6),"",L371-BB371)</f>
        <v>0</v>
      </c>
    </row>
    <row r="372" spans="1:56" x14ac:dyDescent="0.25">
      <c r="A372" s="13"/>
      <c r="B372" s="14"/>
      <c r="C372" s="15"/>
      <c r="D372" s="16"/>
      <c r="E372" s="16"/>
      <c r="F372" s="17"/>
      <c r="G372" s="17"/>
      <c r="H372" s="65">
        <f t="shared" si="65"/>
        <v>0</v>
      </c>
      <c r="I372" s="17"/>
      <c r="J372" s="17"/>
      <c r="K372" s="42">
        <f t="shared" si="66"/>
        <v>0</v>
      </c>
      <c r="L372" s="42">
        <f t="shared" si="66"/>
        <v>0</v>
      </c>
      <c r="M372" s="42">
        <f t="shared" si="67"/>
        <v>0</v>
      </c>
      <c r="N372" s="13"/>
      <c r="O372" s="18" t="str">
        <f>+IF(OR($N372=Listas!$A$3,$N372=Listas!$A$4,$N372=Listas!$A$5,$N372=Listas!$A$6),"N/A",IF(AND((DAYS360(C372,$C$3))&gt;90,(DAYS360(C372,$C$3))&lt;360),"SI","NO"))</f>
        <v>NO</v>
      </c>
      <c r="P372" s="19">
        <f t="shared" si="60"/>
        <v>0</v>
      </c>
      <c r="Q372" s="18" t="str">
        <f>+IF(OR($N372=Listas!$A$3,$N372=Listas!$A$4,$N372=Listas!$A$5,$N372=Listas!$A$6),"N/A",IF(AND((DAYS360(C372,$C$3))&gt;=360,(DAYS360(C372,$C$3))&lt;=1800),"SI","NO"))</f>
        <v>NO</v>
      </c>
      <c r="R372" s="19">
        <f t="shared" si="61"/>
        <v>0</v>
      </c>
      <c r="S372" s="18" t="str">
        <f>+IF(OR($N372=Listas!$A$3,$N372=Listas!$A$4,$N372=Listas!$A$5,$N372=Listas!$A$6),"N/A",IF(AND((DAYS360(C372,$C$3))&gt;1800,(DAYS360(C372,$C$3))&lt;=3600),"SI","NO"))</f>
        <v>NO</v>
      </c>
      <c r="T372" s="19">
        <f t="shared" si="62"/>
        <v>0</v>
      </c>
      <c r="U372" s="18" t="str">
        <f>+IF(OR($N372=Listas!$A$3,$N372=Listas!$A$4,$N372=Listas!$A$5,$N372=Listas!$A$6),"N/A",IF((DAYS360(C372,$C$3))&gt;3600,"SI","NO"))</f>
        <v>SI</v>
      </c>
      <c r="V372" s="20">
        <f t="shared" si="63"/>
        <v>0.21132439384930549</v>
      </c>
      <c r="W372" s="21">
        <f>+IF(OR($N372=Listas!$A$3,$N372=Listas!$A$4,$N372=Listas!$A$5,$N372=Listas!$A$6),"",P372+R372+T372+V372)</f>
        <v>0.21132439384930549</v>
      </c>
      <c r="X372" s="22"/>
      <c r="Y372" s="19">
        <f t="shared" si="64"/>
        <v>0</v>
      </c>
      <c r="Z372" s="21">
        <f>+IF(OR($N372=Listas!$A$3,$N372=Listas!$A$4,$N372=Listas!$A$5,$N372=Listas!$A$6),"",Y372)</f>
        <v>0</v>
      </c>
      <c r="AA372" s="22"/>
      <c r="AB372" s="23">
        <f>+IF(OR($N372=Listas!$A$3,$N372=Listas!$A$4,$N372=Listas!$A$5,$N372=Listas!$A$6),"",IF(AND(DAYS360(C372,$C$3)&lt;=90,AA372="NO"),0,IF(AND(DAYS360(C372,$C$3)&gt;90,AA372="NO"),$AB$7,0)))</f>
        <v>0</v>
      </c>
      <c r="AC372" s="17"/>
      <c r="AD372" s="22"/>
      <c r="AE372" s="23">
        <f>+IF(OR($N372=Listas!$A$3,$N372=Listas!$A$4,$N372=Listas!$A$5,$N372=Listas!$A$6),"",IF(AND(DAYS360(C372,$C$3)&lt;=90,AD372="SI"),0,IF(AND(DAYS360(C372,$C$3)&gt;90,AD372="SI"),$AE$7,0)))</f>
        <v>0</v>
      </c>
      <c r="AF372" s="17"/>
      <c r="AG372" s="24" t="str">
        <f t="shared" si="68"/>
        <v/>
      </c>
      <c r="AH372" s="22"/>
      <c r="AI372" s="23">
        <f>+IF(OR($N372=Listas!$A$3,$N372=Listas!$A$4,$N372=Listas!$A$5,$N372=Listas!$A$6),"",IF(AND(DAYS360(C372,$C$3)&lt;=90,AH372="SI"),0,IF(AND(DAYS360(C372,$C$3)&gt;90,AH372="SI"),$AI$7,0)))</f>
        <v>0</v>
      </c>
      <c r="AJ372" s="25">
        <f>+IF(OR($N372=Listas!$A$3,$N372=Listas!$A$4,$N372=Listas!$A$5,$N372=Listas!$A$6),"",AB372+AE372+AI372)</f>
        <v>0</v>
      </c>
      <c r="AK372" s="26" t="str">
        <f t="shared" si="69"/>
        <v/>
      </c>
      <c r="AL372" s="27" t="str">
        <f t="shared" si="70"/>
        <v/>
      </c>
      <c r="AM372" s="23">
        <f>+IF(OR($N372=Listas!$A$3,$N372=Listas!$A$4,$N372=Listas!$A$5,$N372=Listas!$A$6),"",IF(AND(DAYS360(C372,$C$3)&lt;=90,AL372="SI"),0,IF(AND(DAYS360(C372,$C$3)&gt;90,AL372="SI"),$AM$7,0)))</f>
        <v>0</v>
      </c>
      <c r="AN372" s="27" t="str">
        <f t="shared" si="71"/>
        <v/>
      </c>
      <c r="AO372" s="23">
        <f>+IF(OR($N372=Listas!$A$3,$N372=Listas!$A$4,$N372=Listas!$A$5,$N372=Listas!$A$6),"",IF(AND(DAYS360(C372,$C$3)&lt;=90,AN372="SI"),0,IF(AND(DAYS360(C372,$C$3)&gt;90,AN372="SI"),$AO$7,0)))</f>
        <v>0</v>
      </c>
      <c r="AP372" s="28">
        <f>+IF(OR($N372=Listas!$A$3,$N372=Listas!$A$4,$N372=Listas!$A$5,$N372=[1]Hoja2!$A$6),"",AM372+AO372)</f>
        <v>0</v>
      </c>
      <c r="AQ372" s="22"/>
      <c r="AR372" s="23">
        <f>+IF(OR($N372=Listas!$A$3,$N372=Listas!$A$4,$N372=Listas!$A$5,$N372=Listas!$A$6),"",IF(AND(DAYS360(C372,$C$3)&lt;=90,AQ372="SI"),0,IF(AND(DAYS360(C372,$C$3)&gt;90,AQ372="SI"),$AR$7,0)))</f>
        <v>0</v>
      </c>
      <c r="AS372" s="22"/>
      <c r="AT372" s="23">
        <f>+IF(OR($N372=Listas!$A$3,$N372=Listas!$A$4,$N372=Listas!$A$5,$N372=Listas!$A$6),"",IF(AND(DAYS360(C372,$C$3)&lt;=90,AS372="SI"),0,IF(AND(DAYS360(C372,$C$3)&gt;90,AS372="SI"),$AT$7,0)))</f>
        <v>0</v>
      </c>
      <c r="AU372" s="21">
        <f>+IF(OR($N372=Listas!$A$3,$N372=Listas!$A$4,$N372=Listas!$A$5,$N372=Listas!$A$6),"",AR372+AT372)</f>
        <v>0</v>
      </c>
      <c r="AV372" s="29">
        <f>+IF(OR($N372=Listas!$A$3,$N372=Listas!$A$4,$N372=Listas!$A$5,$N372=Listas!$A$6),"",W372+Z372+AJ372+AP372+AU372)</f>
        <v>0.21132439384930549</v>
      </c>
      <c r="AW372" s="30">
        <f>+IF(OR($N372=Listas!$A$3,$N372=Listas!$A$4,$N372=Listas!$A$5,$N372=Listas!$A$6),"",K372*(1-AV372))</f>
        <v>0</v>
      </c>
      <c r="AX372" s="30">
        <f>+IF(OR($N372=Listas!$A$3,$N372=Listas!$A$4,$N372=Listas!$A$5,$N372=Listas!$A$6),"",L372*(1-AV372))</f>
        <v>0</v>
      </c>
      <c r="AY372" s="31"/>
      <c r="AZ372" s="32"/>
      <c r="BA372" s="30">
        <f>+IF(OR($N372=Listas!$A$3,$N372=Listas!$A$4,$N372=Listas!$A$5,$N372=Listas!$A$6),"",IF(AV372=0,AW372,(-PV(AY372,AZ372,,AW372,0))))</f>
        <v>0</v>
      </c>
      <c r="BB372" s="30">
        <f>+IF(OR($N372=Listas!$A$3,$N372=Listas!$A$4,$N372=Listas!$A$5,$N372=Listas!$A$6),"",IF(AV372=0,AX372,(-PV(AY372,AZ372,,AX372,0))))</f>
        <v>0</v>
      </c>
      <c r="BC372" s="33">
        <f>++IF(OR($N372=Listas!$A$3,$N372=Listas!$A$4,$N372=Listas!$A$5,$N372=Listas!$A$6),"",K372-BA372)</f>
        <v>0</v>
      </c>
      <c r="BD372" s="33">
        <f>++IF(OR($N372=Listas!$A$3,$N372=Listas!$A$4,$N372=Listas!$A$5,$N372=Listas!$A$6),"",L372-BB372)</f>
        <v>0</v>
      </c>
    </row>
    <row r="373" spans="1:56" x14ac:dyDescent="0.25">
      <c r="A373" s="13"/>
      <c r="B373" s="14"/>
      <c r="C373" s="15"/>
      <c r="D373" s="16"/>
      <c r="E373" s="16"/>
      <c r="F373" s="17"/>
      <c r="G373" s="17"/>
      <c r="H373" s="65">
        <f t="shared" si="65"/>
        <v>0</v>
      </c>
      <c r="I373" s="17"/>
      <c r="J373" s="17"/>
      <c r="K373" s="42">
        <f t="shared" si="66"/>
        <v>0</v>
      </c>
      <c r="L373" s="42">
        <f t="shared" si="66"/>
        <v>0</v>
      </c>
      <c r="M373" s="42">
        <f t="shared" si="67"/>
        <v>0</v>
      </c>
      <c r="N373" s="13"/>
      <c r="O373" s="18" t="str">
        <f>+IF(OR($N373=Listas!$A$3,$N373=Listas!$A$4,$N373=Listas!$A$5,$N373=Listas!$A$6),"N/A",IF(AND((DAYS360(C373,$C$3))&gt;90,(DAYS360(C373,$C$3))&lt;360),"SI","NO"))</f>
        <v>NO</v>
      </c>
      <c r="P373" s="19">
        <f t="shared" si="60"/>
        <v>0</v>
      </c>
      <c r="Q373" s="18" t="str">
        <f>+IF(OR($N373=Listas!$A$3,$N373=Listas!$A$4,$N373=Listas!$A$5,$N373=Listas!$A$6),"N/A",IF(AND((DAYS360(C373,$C$3))&gt;=360,(DAYS360(C373,$C$3))&lt;=1800),"SI","NO"))</f>
        <v>NO</v>
      </c>
      <c r="R373" s="19">
        <f t="shared" si="61"/>
        <v>0</v>
      </c>
      <c r="S373" s="18" t="str">
        <f>+IF(OR($N373=Listas!$A$3,$N373=Listas!$A$4,$N373=Listas!$A$5,$N373=Listas!$A$6),"N/A",IF(AND((DAYS360(C373,$C$3))&gt;1800,(DAYS360(C373,$C$3))&lt;=3600),"SI","NO"))</f>
        <v>NO</v>
      </c>
      <c r="T373" s="19">
        <f t="shared" si="62"/>
        <v>0</v>
      </c>
      <c r="U373" s="18" t="str">
        <f>+IF(OR($N373=Listas!$A$3,$N373=Listas!$A$4,$N373=Listas!$A$5,$N373=Listas!$A$6),"N/A",IF((DAYS360(C373,$C$3))&gt;3600,"SI","NO"))</f>
        <v>SI</v>
      </c>
      <c r="V373" s="20">
        <f t="shared" si="63"/>
        <v>0.21132439384930549</v>
      </c>
      <c r="W373" s="21">
        <f>+IF(OR($N373=Listas!$A$3,$N373=Listas!$A$4,$N373=Listas!$A$5,$N373=Listas!$A$6),"",P373+R373+T373+V373)</f>
        <v>0.21132439384930549</v>
      </c>
      <c r="X373" s="22"/>
      <c r="Y373" s="19">
        <f t="shared" si="64"/>
        <v>0</v>
      </c>
      <c r="Z373" s="21">
        <f>+IF(OR($N373=Listas!$A$3,$N373=Listas!$A$4,$N373=Listas!$A$5,$N373=Listas!$A$6),"",Y373)</f>
        <v>0</v>
      </c>
      <c r="AA373" s="22"/>
      <c r="AB373" s="23">
        <f>+IF(OR($N373=Listas!$A$3,$N373=Listas!$A$4,$N373=Listas!$A$5,$N373=Listas!$A$6),"",IF(AND(DAYS360(C373,$C$3)&lt;=90,AA373="NO"),0,IF(AND(DAYS360(C373,$C$3)&gt;90,AA373="NO"),$AB$7,0)))</f>
        <v>0</v>
      </c>
      <c r="AC373" s="17"/>
      <c r="AD373" s="22"/>
      <c r="AE373" s="23">
        <f>+IF(OR($N373=Listas!$A$3,$N373=Listas!$A$4,$N373=Listas!$A$5,$N373=Listas!$A$6),"",IF(AND(DAYS360(C373,$C$3)&lt;=90,AD373="SI"),0,IF(AND(DAYS360(C373,$C$3)&gt;90,AD373="SI"),$AE$7,0)))</f>
        <v>0</v>
      </c>
      <c r="AF373" s="17"/>
      <c r="AG373" s="24" t="str">
        <f t="shared" si="68"/>
        <v/>
      </c>
      <c r="AH373" s="22"/>
      <c r="AI373" s="23">
        <f>+IF(OR($N373=Listas!$A$3,$N373=Listas!$A$4,$N373=Listas!$A$5,$N373=Listas!$A$6),"",IF(AND(DAYS360(C373,$C$3)&lt;=90,AH373="SI"),0,IF(AND(DAYS360(C373,$C$3)&gt;90,AH373="SI"),$AI$7,0)))</f>
        <v>0</v>
      </c>
      <c r="AJ373" s="25">
        <f>+IF(OR($N373=Listas!$A$3,$N373=Listas!$A$4,$N373=Listas!$A$5,$N373=Listas!$A$6),"",AB373+AE373+AI373)</f>
        <v>0</v>
      </c>
      <c r="AK373" s="26" t="str">
        <f t="shared" si="69"/>
        <v/>
      </c>
      <c r="AL373" s="27" t="str">
        <f t="shared" si="70"/>
        <v/>
      </c>
      <c r="AM373" s="23">
        <f>+IF(OR($N373=Listas!$A$3,$N373=Listas!$A$4,$N373=Listas!$A$5,$N373=Listas!$A$6),"",IF(AND(DAYS360(C373,$C$3)&lt;=90,AL373="SI"),0,IF(AND(DAYS360(C373,$C$3)&gt;90,AL373="SI"),$AM$7,0)))</f>
        <v>0</v>
      </c>
      <c r="AN373" s="27" t="str">
        <f t="shared" si="71"/>
        <v/>
      </c>
      <c r="AO373" s="23">
        <f>+IF(OR($N373=Listas!$A$3,$N373=Listas!$A$4,$N373=Listas!$A$5,$N373=Listas!$A$6),"",IF(AND(DAYS360(C373,$C$3)&lt;=90,AN373="SI"),0,IF(AND(DAYS360(C373,$C$3)&gt;90,AN373="SI"),$AO$7,0)))</f>
        <v>0</v>
      </c>
      <c r="AP373" s="28">
        <f>+IF(OR($N373=Listas!$A$3,$N373=Listas!$A$4,$N373=Listas!$A$5,$N373=[1]Hoja2!$A$6),"",AM373+AO373)</f>
        <v>0</v>
      </c>
      <c r="AQ373" s="22"/>
      <c r="AR373" s="23">
        <f>+IF(OR($N373=Listas!$A$3,$N373=Listas!$A$4,$N373=Listas!$A$5,$N373=Listas!$A$6),"",IF(AND(DAYS360(C373,$C$3)&lt;=90,AQ373="SI"),0,IF(AND(DAYS360(C373,$C$3)&gt;90,AQ373="SI"),$AR$7,0)))</f>
        <v>0</v>
      </c>
      <c r="AS373" s="22"/>
      <c r="AT373" s="23">
        <f>+IF(OR($N373=Listas!$A$3,$N373=Listas!$A$4,$N373=Listas!$A$5,$N373=Listas!$A$6),"",IF(AND(DAYS360(C373,$C$3)&lt;=90,AS373="SI"),0,IF(AND(DAYS360(C373,$C$3)&gt;90,AS373="SI"),$AT$7,0)))</f>
        <v>0</v>
      </c>
      <c r="AU373" s="21">
        <f>+IF(OR($N373=Listas!$A$3,$N373=Listas!$A$4,$N373=Listas!$A$5,$N373=Listas!$A$6),"",AR373+AT373)</f>
        <v>0</v>
      </c>
      <c r="AV373" s="29">
        <f>+IF(OR($N373=Listas!$A$3,$N373=Listas!$A$4,$N373=Listas!$A$5,$N373=Listas!$A$6),"",W373+Z373+AJ373+AP373+AU373)</f>
        <v>0.21132439384930549</v>
      </c>
      <c r="AW373" s="30">
        <f>+IF(OR($N373=Listas!$A$3,$N373=Listas!$A$4,$N373=Listas!$A$5,$N373=Listas!$A$6),"",K373*(1-AV373))</f>
        <v>0</v>
      </c>
      <c r="AX373" s="30">
        <f>+IF(OR($N373=Listas!$A$3,$N373=Listas!$A$4,$N373=Listas!$A$5,$N373=Listas!$A$6),"",L373*(1-AV373))</f>
        <v>0</v>
      </c>
      <c r="AY373" s="31"/>
      <c r="AZ373" s="32"/>
      <c r="BA373" s="30">
        <f>+IF(OR($N373=Listas!$A$3,$N373=Listas!$A$4,$N373=Listas!$A$5,$N373=Listas!$A$6),"",IF(AV373=0,AW373,(-PV(AY373,AZ373,,AW373,0))))</f>
        <v>0</v>
      </c>
      <c r="BB373" s="30">
        <f>+IF(OR($N373=Listas!$A$3,$N373=Listas!$A$4,$N373=Listas!$A$5,$N373=Listas!$A$6),"",IF(AV373=0,AX373,(-PV(AY373,AZ373,,AX373,0))))</f>
        <v>0</v>
      </c>
      <c r="BC373" s="33">
        <f>++IF(OR($N373=Listas!$A$3,$N373=Listas!$A$4,$N373=Listas!$A$5,$N373=Listas!$A$6),"",K373-BA373)</f>
        <v>0</v>
      </c>
      <c r="BD373" s="33">
        <f>++IF(OR($N373=Listas!$A$3,$N373=Listas!$A$4,$N373=Listas!$A$5,$N373=Listas!$A$6),"",L373-BB373)</f>
        <v>0</v>
      </c>
    </row>
    <row r="374" spans="1:56" x14ac:dyDescent="0.25">
      <c r="A374" s="13"/>
      <c r="B374" s="14"/>
      <c r="C374" s="15"/>
      <c r="D374" s="16"/>
      <c r="E374" s="16"/>
      <c r="F374" s="17"/>
      <c r="G374" s="17"/>
      <c r="H374" s="65">
        <f t="shared" si="65"/>
        <v>0</v>
      </c>
      <c r="I374" s="17"/>
      <c r="J374" s="17"/>
      <c r="K374" s="42">
        <f t="shared" si="66"/>
        <v>0</v>
      </c>
      <c r="L374" s="42">
        <f t="shared" si="66"/>
        <v>0</v>
      </c>
      <c r="M374" s="42">
        <f t="shared" si="67"/>
        <v>0</v>
      </c>
      <c r="N374" s="13"/>
      <c r="O374" s="18" t="str">
        <f>+IF(OR($N374=Listas!$A$3,$N374=Listas!$A$4,$N374=Listas!$A$5,$N374=Listas!$A$6),"N/A",IF(AND((DAYS360(C374,$C$3))&gt;90,(DAYS360(C374,$C$3))&lt;360),"SI","NO"))</f>
        <v>NO</v>
      </c>
      <c r="P374" s="19">
        <f t="shared" si="60"/>
        <v>0</v>
      </c>
      <c r="Q374" s="18" t="str">
        <f>+IF(OR($N374=Listas!$A$3,$N374=Listas!$A$4,$N374=Listas!$A$5,$N374=Listas!$A$6),"N/A",IF(AND((DAYS360(C374,$C$3))&gt;=360,(DAYS360(C374,$C$3))&lt;=1800),"SI","NO"))</f>
        <v>NO</v>
      </c>
      <c r="R374" s="19">
        <f t="shared" si="61"/>
        <v>0</v>
      </c>
      <c r="S374" s="18" t="str">
        <f>+IF(OR($N374=Listas!$A$3,$N374=Listas!$A$4,$N374=Listas!$A$5,$N374=Listas!$A$6),"N/A",IF(AND((DAYS360(C374,$C$3))&gt;1800,(DAYS360(C374,$C$3))&lt;=3600),"SI","NO"))</f>
        <v>NO</v>
      </c>
      <c r="T374" s="19">
        <f t="shared" si="62"/>
        <v>0</v>
      </c>
      <c r="U374" s="18" t="str">
        <f>+IF(OR($N374=Listas!$A$3,$N374=Listas!$A$4,$N374=Listas!$A$5,$N374=Listas!$A$6),"N/A",IF((DAYS360(C374,$C$3))&gt;3600,"SI","NO"))</f>
        <v>SI</v>
      </c>
      <c r="V374" s="20">
        <f t="shared" si="63"/>
        <v>0.21132439384930549</v>
      </c>
      <c r="W374" s="21">
        <f>+IF(OR($N374=Listas!$A$3,$N374=Listas!$A$4,$N374=Listas!$A$5,$N374=Listas!$A$6),"",P374+R374+T374+V374)</f>
        <v>0.21132439384930549</v>
      </c>
      <c r="X374" s="22"/>
      <c r="Y374" s="19">
        <f t="shared" si="64"/>
        <v>0</v>
      </c>
      <c r="Z374" s="21">
        <f>+IF(OR($N374=Listas!$A$3,$N374=Listas!$A$4,$N374=Listas!$A$5,$N374=Listas!$A$6),"",Y374)</f>
        <v>0</v>
      </c>
      <c r="AA374" s="22"/>
      <c r="AB374" s="23">
        <f>+IF(OR($N374=Listas!$A$3,$N374=Listas!$A$4,$N374=Listas!$A$5,$N374=Listas!$A$6),"",IF(AND(DAYS360(C374,$C$3)&lt;=90,AA374="NO"),0,IF(AND(DAYS360(C374,$C$3)&gt;90,AA374="NO"),$AB$7,0)))</f>
        <v>0</v>
      </c>
      <c r="AC374" s="17"/>
      <c r="AD374" s="22"/>
      <c r="AE374" s="23">
        <f>+IF(OR($N374=Listas!$A$3,$N374=Listas!$A$4,$N374=Listas!$A$5,$N374=Listas!$A$6),"",IF(AND(DAYS360(C374,$C$3)&lt;=90,AD374="SI"),0,IF(AND(DAYS360(C374,$C$3)&gt;90,AD374="SI"),$AE$7,0)))</f>
        <v>0</v>
      </c>
      <c r="AF374" s="17"/>
      <c r="AG374" s="24" t="str">
        <f t="shared" si="68"/>
        <v/>
      </c>
      <c r="AH374" s="22"/>
      <c r="AI374" s="23">
        <f>+IF(OR($N374=Listas!$A$3,$N374=Listas!$A$4,$N374=Listas!$A$5,$N374=Listas!$A$6),"",IF(AND(DAYS360(C374,$C$3)&lt;=90,AH374="SI"),0,IF(AND(DAYS360(C374,$C$3)&gt;90,AH374="SI"),$AI$7,0)))</f>
        <v>0</v>
      </c>
      <c r="AJ374" s="25">
        <f>+IF(OR($N374=Listas!$A$3,$N374=Listas!$A$4,$N374=Listas!$A$5,$N374=Listas!$A$6),"",AB374+AE374+AI374)</f>
        <v>0</v>
      </c>
      <c r="AK374" s="26" t="str">
        <f t="shared" si="69"/>
        <v/>
      </c>
      <c r="AL374" s="27" t="str">
        <f t="shared" si="70"/>
        <v/>
      </c>
      <c r="AM374" s="23">
        <f>+IF(OR($N374=Listas!$A$3,$N374=Listas!$A$4,$N374=Listas!$A$5,$N374=Listas!$A$6),"",IF(AND(DAYS360(C374,$C$3)&lt;=90,AL374="SI"),0,IF(AND(DAYS360(C374,$C$3)&gt;90,AL374="SI"),$AM$7,0)))</f>
        <v>0</v>
      </c>
      <c r="AN374" s="27" t="str">
        <f t="shared" si="71"/>
        <v/>
      </c>
      <c r="AO374" s="23">
        <f>+IF(OR($N374=Listas!$A$3,$N374=Listas!$A$4,$N374=Listas!$A$5,$N374=Listas!$A$6),"",IF(AND(DAYS360(C374,$C$3)&lt;=90,AN374="SI"),0,IF(AND(DAYS360(C374,$C$3)&gt;90,AN374="SI"),$AO$7,0)))</f>
        <v>0</v>
      </c>
      <c r="AP374" s="28">
        <f>+IF(OR($N374=Listas!$A$3,$N374=Listas!$A$4,$N374=Listas!$A$5,$N374=[1]Hoja2!$A$6),"",AM374+AO374)</f>
        <v>0</v>
      </c>
      <c r="AQ374" s="22"/>
      <c r="AR374" s="23">
        <f>+IF(OR($N374=Listas!$A$3,$N374=Listas!$A$4,$N374=Listas!$A$5,$N374=Listas!$A$6),"",IF(AND(DAYS360(C374,$C$3)&lt;=90,AQ374="SI"),0,IF(AND(DAYS360(C374,$C$3)&gt;90,AQ374="SI"),$AR$7,0)))</f>
        <v>0</v>
      </c>
      <c r="AS374" s="22"/>
      <c r="AT374" s="23">
        <f>+IF(OR($N374=Listas!$A$3,$N374=Listas!$A$4,$N374=Listas!$A$5,$N374=Listas!$A$6),"",IF(AND(DAYS360(C374,$C$3)&lt;=90,AS374="SI"),0,IF(AND(DAYS360(C374,$C$3)&gt;90,AS374="SI"),$AT$7,0)))</f>
        <v>0</v>
      </c>
      <c r="AU374" s="21">
        <f>+IF(OR($N374=Listas!$A$3,$N374=Listas!$A$4,$N374=Listas!$A$5,$N374=Listas!$A$6),"",AR374+AT374)</f>
        <v>0</v>
      </c>
      <c r="AV374" s="29">
        <f>+IF(OR($N374=Listas!$A$3,$N374=Listas!$A$4,$N374=Listas!$A$5,$N374=Listas!$A$6),"",W374+Z374+AJ374+AP374+AU374)</f>
        <v>0.21132439384930549</v>
      </c>
      <c r="AW374" s="30">
        <f>+IF(OR($N374=Listas!$A$3,$N374=Listas!$A$4,$N374=Listas!$A$5,$N374=Listas!$A$6),"",K374*(1-AV374))</f>
        <v>0</v>
      </c>
      <c r="AX374" s="30">
        <f>+IF(OR($N374=Listas!$A$3,$N374=Listas!$A$4,$N374=Listas!$A$5,$N374=Listas!$A$6),"",L374*(1-AV374))</f>
        <v>0</v>
      </c>
      <c r="AY374" s="31"/>
      <c r="AZ374" s="32"/>
      <c r="BA374" s="30">
        <f>+IF(OR($N374=Listas!$A$3,$N374=Listas!$A$4,$N374=Listas!$A$5,$N374=Listas!$A$6),"",IF(AV374=0,AW374,(-PV(AY374,AZ374,,AW374,0))))</f>
        <v>0</v>
      </c>
      <c r="BB374" s="30">
        <f>+IF(OR($N374=Listas!$A$3,$N374=Listas!$A$4,$N374=Listas!$A$5,$N374=Listas!$A$6),"",IF(AV374=0,AX374,(-PV(AY374,AZ374,,AX374,0))))</f>
        <v>0</v>
      </c>
      <c r="BC374" s="33">
        <f>++IF(OR($N374=Listas!$A$3,$N374=Listas!$A$4,$N374=Listas!$A$5,$N374=Listas!$A$6),"",K374-BA374)</f>
        <v>0</v>
      </c>
      <c r="BD374" s="33">
        <f>++IF(OR($N374=Listas!$A$3,$N374=Listas!$A$4,$N374=Listas!$A$5,$N374=Listas!$A$6),"",L374-BB374)</f>
        <v>0</v>
      </c>
    </row>
    <row r="375" spans="1:56" x14ac:dyDescent="0.25">
      <c r="A375" s="13"/>
      <c r="B375" s="14"/>
      <c r="C375" s="15"/>
      <c r="D375" s="16"/>
      <c r="E375" s="16"/>
      <c r="F375" s="17"/>
      <c r="G375" s="17"/>
      <c r="H375" s="65">
        <f t="shared" si="65"/>
        <v>0</v>
      </c>
      <c r="I375" s="17"/>
      <c r="J375" s="17"/>
      <c r="K375" s="42">
        <f t="shared" si="66"/>
        <v>0</v>
      </c>
      <c r="L375" s="42">
        <f t="shared" si="66"/>
        <v>0</v>
      </c>
      <c r="M375" s="42">
        <f t="shared" si="67"/>
        <v>0</v>
      </c>
      <c r="N375" s="13"/>
      <c r="O375" s="18" t="str">
        <f>+IF(OR($N375=Listas!$A$3,$N375=Listas!$A$4,$N375=Listas!$A$5,$N375=Listas!$A$6),"N/A",IF(AND((DAYS360(C375,$C$3))&gt;90,(DAYS360(C375,$C$3))&lt;360),"SI","NO"))</f>
        <v>NO</v>
      </c>
      <c r="P375" s="19">
        <f t="shared" si="60"/>
        <v>0</v>
      </c>
      <c r="Q375" s="18" t="str">
        <f>+IF(OR($N375=Listas!$A$3,$N375=Listas!$A$4,$N375=Listas!$A$5,$N375=Listas!$A$6),"N/A",IF(AND((DAYS360(C375,$C$3))&gt;=360,(DAYS360(C375,$C$3))&lt;=1800),"SI","NO"))</f>
        <v>NO</v>
      </c>
      <c r="R375" s="19">
        <f t="shared" si="61"/>
        <v>0</v>
      </c>
      <c r="S375" s="18" t="str">
        <f>+IF(OR($N375=Listas!$A$3,$N375=Listas!$A$4,$N375=Listas!$A$5,$N375=Listas!$A$6),"N/A",IF(AND((DAYS360(C375,$C$3))&gt;1800,(DAYS360(C375,$C$3))&lt;=3600),"SI","NO"))</f>
        <v>NO</v>
      </c>
      <c r="T375" s="19">
        <f t="shared" si="62"/>
        <v>0</v>
      </c>
      <c r="U375" s="18" t="str">
        <f>+IF(OR($N375=Listas!$A$3,$N375=Listas!$A$4,$N375=Listas!$A$5,$N375=Listas!$A$6),"N/A",IF((DAYS360(C375,$C$3))&gt;3600,"SI","NO"))</f>
        <v>SI</v>
      </c>
      <c r="V375" s="20">
        <f t="shared" si="63"/>
        <v>0.21132439384930549</v>
      </c>
      <c r="W375" s="21">
        <f>+IF(OR($N375=Listas!$A$3,$N375=Listas!$A$4,$N375=Listas!$A$5,$N375=Listas!$A$6),"",P375+R375+T375+V375)</f>
        <v>0.21132439384930549</v>
      </c>
      <c r="X375" s="22"/>
      <c r="Y375" s="19">
        <f t="shared" si="64"/>
        <v>0</v>
      </c>
      <c r="Z375" s="21">
        <f>+IF(OR($N375=Listas!$A$3,$N375=Listas!$A$4,$N375=Listas!$A$5,$N375=Listas!$A$6),"",Y375)</f>
        <v>0</v>
      </c>
      <c r="AA375" s="22"/>
      <c r="AB375" s="23">
        <f>+IF(OR($N375=Listas!$A$3,$N375=Listas!$A$4,$N375=Listas!$A$5,$N375=Listas!$A$6),"",IF(AND(DAYS360(C375,$C$3)&lt;=90,AA375="NO"),0,IF(AND(DAYS360(C375,$C$3)&gt;90,AA375="NO"),$AB$7,0)))</f>
        <v>0</v>
      </c>
      <c r="AC375" s="17"/>
      <c r="AD375" s="22"/>
      <c r="AE375" s="23">
        <f>+IF(OR($N375=Listas!$A$3,$N375=Listas!$A$4,$N375=Listas!$A$5,$N375=Listas!$A$6),"",IF(AND(DAYS360(C375,$C$3)&lt;=90,AD375="SI"),0,IF(AND(DAYS360(C375,$C$3)&gt;90,AD375="SI"),$AE$7,0)))</f>
        <v>0</v>
      </c>
      <c r="AF375" s="17"/>
      <c r="AG375" s="24" t="str">
        <f t="shared" si="68"/>
        <v/>
      </c>
      <c r="AH375" s="22"/>
      <c r="AI375" s="23">
        <f>+IF(OR($N375=Listas!$A$3,$N375=Listas!$A$4,$N375=Listas!$A$5,$N375=Listas!$A$6),"",IF(AND(DAYS360(C375,$C$3)&lt;=90,AH375="SI"),0,IF(AND(DAYS360(C375,$C$3)&gt;90,AH375="SI"),$AI$7,0)))</f>
        <v>0</v>
      </c>
      <c r="AJ375" s="25">
        <f>+IF(OR($N375=Listas!$A$3,$N375=Listas!$A$4,$N375=Listas!$A$5,$N375=Listas!$A$6),"",AB375+AE375+AI375)</f>
        <v>0</v>
      </c>
      <c r="AK375" s="26" t="str">
        <f t="shared" si="69"/>
        <v/>
      </c>
      <c r="AL375" s="27" t="str">
        <f t="shared" si="70"/>
        <v/>
      </c>
      <c r="AM375" s="23">
        <f>+IF(OR($N375=Listas!$A$3,$N375=Listas!$A$4,$N375=Listas!$A$5,$N375=Listas!$A$6),"",IF(AND(DAYS360(C375,$C$3)&lt;=90,AL375="SI"),0,IF(AND(DAYS360(C375,$C$3)&gt;90,AL375="SI"),$AM$7,0)))</f>
        <v>0</v>
      </c>
      <c r="AN375" s="27" t="str">
        <f t="shared" si="71"/>
        <v/>
      </c>
      <c r="AO375" s="23">
        <f>+IF(OR($N375=Listas!$A$3,$N375=Listas!$A$4,$N375=Listas!$A$5,$N375=Listas!$A$6),"",IF(AND(DAYS360(C375,$C$3)&lt;=90,AN375="SI"),0,IF(AND(DAYS360(C375,$C$3)&gt;90,AN375="SI"),$AO$7,0)))</f>
        <v>0</v>
      </c>
      <c r="AP375" s="28">
        <f>+IF(OR($N375=Listas!$A$3,$N375=Listas!$A$4,$N375=Listas!$A$5,$N375=[1]Hoja2!$A$6),"",AM375+AO375)</f>
        <v>0</v>
      </c>
      <c r="AQ375" s="22"/>
      <c r="AR375" s="23">
        <f>+IF(OR($N375=Listas!$A$3,$N375=Listas!$A$4,$N375=Listas!$A$5,$N375=Listas!$A$6),"",IF(AND(DAYS360(C375,$C$3)&lt;=90,AQ375="SI"),0,IF(AND(DAYS360(C375,$C$3)&gt;90,AQ375="SI"),$AR$7,0)))</f>
        <v>0</v>
      </c>
      <c r="AS375" s="22"/>
      <c r="AT375" s="23">
        <f>+IF(OR($N375=Listas!$A$3,$N375=Listas!$A$4,$N375=Listas!$A$5,$N375=Listas!$A$6),"",IF(AND(DAYS360(C375,$C$3)&lt;=90,AS375="SI"),0,IF(AND(DAYS360(C375,$C$3)&gt;90,AS375="SI"),$AT$7,0)))</f>
        <v>0</v>
      </c>
      <c r="AU375" s="21">
        <f>+IF(OR($N375=Listas!$A$3,$N375=Listas!$A$4,$N375=Listas!$A$5,$N375=Listas!$A$6),"",AR375+AT375)</f>
        <v>0</v>
      </c>
      <c r="AV375" s="29">
        <f>+IF(OR($N375=Listas!$A$3,$N375=Listas!$A$4,$N375=Listas!$A$5,$N375=Listas!$A$6),"",W375+Z375+AJ375+AP375+AU375)</f>
        <v>0.21132439384930549</v>
      </c>
      <c r="AW375" s="30">
        <f>+IF(OR($N375=Listas!$A$3,$N375=Listas!$A$4,$N375=Listas!$A$5,$N375=Listas!$A$6),"",K375*(1-AV375))</f>
        <v>0</v>
      </c>
      <c r="AX375" s="30">
        <f>+IF(OR($N375=Listas!$A$3,$N375=Listas!$A$4,$N375=Listas!$A$5,$N375=Listas!$A$6),"",L375*(1-AV375))</f>
        <v>0</v>
      </c>
      <c r="AY375" s="31"/>
      <c r="AZ375" s="32"/>
      <c r="BA375" s="30">
        <f>+IF(OR($N375=Listas!$A$3,$N375=Listas!$A$4,$N375=Listas!$A$5,$N375=Listas!$A$6),"",IF(AV375=0,AW375,(-PV(AY375,AZ375,,AW375,0))))</f>
        <v>0</v>
      </c>
      <c r="BB375" s="30">
        <f>+IF(OR($N375=Listas!$A$3,$N375=Listas!$A$4,$N375=Listas!$A$5,$N375=Listas!$A$6),"",IF(AV375=0,AX375,(-PV(AY375,AZ375,,AX375,0))))</f>
        <v>0</v>
      </c>
      <c r="BC375" s="33">
        <f>++IF(OR($N375=Listas!$A$3,$N375=Listas!$A$4,$N375=Listas!$A$5,$N375=Listas!$A$6),"",K375-BA375)</f>
        <v>0</v>
      </c>
      <c r="BD375" s="33">
        <f>++IF(OR($N375=Listas!$A$3,$N375=Listas!$A$4,$N375=Listas!$A$5,$N375=Listas!$A$6),"",L375-BB375)</f>
        <v>0</v>
      </c>
    </row>
    <row r="376" spans="1:56" x14ac:dyDescent="0.25">
      <c r="A376" s="13"/>
      <c r="B376" s="14"/>
      <c r="C376" s="15"/>
      <c r="D376" s="16"/>
      <c r="E376" s="16"/>
      <c r="F376" s="17"/>
      <c r="G376" s="17"/>
      <c r="H376" s="65">
        <f t="shared" si="65"/>
        <v>0</v>
      </c>
      <c r="I376" s="17"/>
      <c r="J376" s="17"/>
      <c r="K376" s="42">
        <f t="shared" si="66"/>
        <v>0</v>
      </c>
      <c r="L376" s="42">
        <f t="shared" si="66"/>
        <v>0</v>
      </c>
      <c r="M376" s="42">
        <f t="shared" si="67"/>
        <v>0</v>
      </c>
      <c r="N376" s="13"/>
      <c r="O376" s="18" t="str">
        <f>+IF(OR($N376=Listas!$A$3,$N376=Listas!$A$4,$N376=Listas!$A$5,$N376=Listas!$A$6),"N/A",IF(AND((DAYS360(C376,$C$3))&gt;90,(DAYS360(C376,$C$3))&lt;360),"SI","NO"))</f>
        <v>NO</v>
      </c>
      <c r="P376" s="19">
        <f t="shared" si="60"/>
        <v>0</v>
      </c>
      <c r="Q376" s="18" t="str">
        <f>+IF(OR($N376=Listas!$A$3,$N376=Listas!$A$4,$N376=Listas!$A$5,$N376=Listas!$A$6),"N/A",IF(AND((DAYS360(C376,$C$3))&gt;=360,(DAYS360(C376,$C$3))&lt;=1800),"SI","NO"))</f>
        <v>NO</v>
      </c>
      <c r="R376" s="19">
        <f t="shared" si="61"/>
        <v>0</v>
      </c>
      <c r="S376" s="18" t="str">
        <f>+IF(OR($N376=Listas!$A$3,$N376=Listas!$A$4,$N376=Listas!$A$5,$N376=Listas!$A$6),"N/A",IF(AND((DAYS360(C376,$C$3))&gt;1800,(DAYS360(C376,$C$3))&lt;=3600),"SI","NO"))</f>
        <v>NO</v>
      </c>
      <c r="T376" s="19">
        <f t="shared" si="62"/>
        <v>0</v>
      </c>
      <c r="U376" s="18" t="str">
        <f>+IF(OR($N376=Listas!$A$3,$N376=Listas!$A$4,$N376=Listas!$A$5,$N376=Listas!$A$6),"N/A",IF((DAYS360(C376,$C$3))&gt;3600,"SI","NO"))</f>
        <v>SI</v>
      </c>
      <c r="V376" s="20">
        <f t="shared" si="63"/>
        <v>0.21132439384930549</v>
      </c>
      <c r="W376" s="21">
        <f>+IF(OR($N376=Listas!$A$3,$N376=Listas!$A$4,$N376=Listas!$A$5,$N376=Listas!$A$6),"",P376+R376+T376+V376)</f>
        <v>0.21132439384930549</v>
      </c>
      <c r="X376" s="22"/>
      <c r="Y376" s="19">
        <f t="shared" si="64"/>
        <v>0</v>
      </c>
      <c r="Z376" s="21">
        <f>+IF(OR($N376=Listas!$A$3,$N376=Listas!$A$4,$N376=Listas!$A$5,$N376=Listas!$A$6),"",Y376)</f>
        <v>0</v>
      </c>
      <c r="AA376" s="22"/>
      <c r="AB376" s="23">
        <f>+IF(OR($N376=Listas!$A$3,$N376=Listas!$A$4,$N376=Listas!$A$5,$N376=Listas!$A$6),"",IF(AND(DAYS360(C376,$C$3)&lt;=90,AA376="NO"),0,IF(AND(DAYS360(C376,$C$3)&gt;90,AA376="NO"),$AB$7,0)))</f>
        <v>0</v>
      </c>
      <c r="AC376" s="17"/>
      <c r="AD376" s="22"/>
      <c r="AE376" s="23">
        <f>+IF(OR($N376=Listas!$A$3,$N376=Listas!$A$4,$N376=Listas!$A$5,$N376=Listas!$A$6),"",IF(AND(DAYS360(C376,$C$3)&lt;=90,AD376="SI"),0,IF(AND(DAYS360(C376,$C$3)&gt;90,AD376="SI"),$AE$7,0)))</f>
        <v>0</v>
      </c>
      <c r="AF376" s="17"/>
      <c r="AG376" s="24" t="str">
        <f t="shared" si="68"/>
        <v/>
      </c>
      <c r="AH376" s="22"/>
      <c r="AI376" s="23">
        <f>+IF(OR($N376=Listas!$A$3,$N376=Listas!$A$4,$N376=Listas!$A$5,$N376=Listas!$A$6),"",IF(AND(DAYS360(C376,$C$3)&lt;=90,AH376="SI"),0,IF(AND(DAYS360(C376,$C$3)&gt;90,AH376="SI"),$AI$7,0)))</f>
        <v>0</v>
      </c>
      <c r="AJ376" s="25">
        <f>+IF(OR($N376=Listas!$A$3,$N376=Listas!$A$4,$N376=Listas!$A$5,$N376=Listas!$A$6),"",AB376+AE376+AI376)</f>
        <v>0</v>
      </c>
      <c r="AK376" s="26" t="str">
        <f t="shared" si="69"/>
        <v/>
      </c>
      <c r="AL376" s="27" t="str">
        <f t="shared" si="70"/>
        <v/>
      </c>
      <c r="AM376" s="23">
        <f>+IF(OR($N376=Listas!$A$3,$N376=Listas!$A$4,$N376=Listas!$A$5,$N376=Listas!$A$6),"",IF(AND(DAYS360(C376,$C$3)&lt;=90,AL376="SI"),0,IF(AND(DAYS360(C376,$C$3)&gt;90,AL376="SI"),$AM$7,0)))</f>
        <v>0</v>
      </c>
      <c r="AN376" s="27" t="str">
        <f t="shared" si="71"/>
        <v/>
      </c>
      <c r="AO376" s="23">
        <f>+IF(OR($N376=Listas!$A$3,$N376=Listas!$A$4,$N376=Listas!$A$5,$N376=Listas!$A$6),"",IF(AND(DAYS360(C376,$C$3)&lt;=90,AN376="SI"),0,IF(AND(DAYS360(C376,$C$3)&gt;90,AN376="SI"),$AO$7,0)))</f>
        <v>0</v>
      </c>
      <c r="AP376" s="28">
        <f>+IF(OR($N376=Listas!$A$3,$N376=Listas!$A$4,$N376=Listas!$A$5,$N376=[1]Hoja2!$A$6),"",AM376+AO376)</f>
        <v>0</v>
      </c>
      <c r="AQ376" s="22"/>
      <c r="AR376" s="23">
        <f>+IF(OR($N376=Listas!$A$3,$N376=Listas!$A$4,$N376=Listas!$A$5,$N376=Listas!$A$6),"",IF(AND(DAYS360(C376,$C$3)&lt;=90,AQ376="SI"),0,IF(AND(DAYS360(C376,$C$3)&gt;90,AQ376="SI"),$AR$7,0)))</f>
        <v>0</v>
      </c>
      <c r="AS376" s="22"/>
      <c r="AT376" s="23">
        <f>+IF(OR($N376=Listas!$A$3,$N376=Listas!$A$4,$N376=Listas!$A$5,$N376=Listas!$A$6),"",IF(AND(DAYS360(C376,$C$3)&lt;=90,AS376="SI"),0,IF(AND(DAYS360(C376,$C$3)&gt;90,AS376="SI"),$AT$7,0)))</f>
        <v>0</v>
      </c>
      <c r="AU376" s="21">
        <f>+IF(OR($N376=Listas!$A$3,$N376=Listas!$A$4,$N376=Listas!$A$5,$N376=Listas!$A$6),"",AR376+AT376)</f>
        <v>0</v>
      </c>
      <c r="AV376" s="29">
        <f>+IF(OR($N376=Listas!$A$3,$N376=Listas!$A$4,$N376=Listas!$A$5,$N376=Listas!$A$6),"",W376+Z376+AJ376+AP376+AU376)</f>
        <v>0.21132439384930549</v>
      </c>
      <c r="AW376" s="30">
        <f>+IF(OR($N376=Listas!$A$3,$N376=Listas!$A$4,$N376=Listas!$A$5,$N376=Listas!$A$6),"",K376*(1-AV376))</f>
        <v>0</v>
      </c>
      <c r="AX376" s="30">
        <f>+IF(OR($N376=Listas!$A$3,$N376=Listas!$A$4,$N376=Listas!$A$5,$N376=Listas!$A$6),"",L376*(1-AV376))</f>
        <v>0</v>
      </c>
      <c r="AY376" s="31"/>
      <c r="AZ376" s="32"/>
      <c r="BA376" s="30">
        <f>+IF(OR($N376=Listas!$A$3,$N376=Listas!$A$4,$N376=Listas!$A$5,$N376=Listas!$A$6),"",IF(AV376=0,AW376,(-PV(AY376,AZ376,,AW376,0))))</f>
        <v>0</v>
      </c>
      <c r="BB376" s="30">
        <f>+IF(OR($N376=Listas!$A$3,$N376=Listas!$A$4,$N376=Listas!$A$5,$N376=Listas!$A$6),"",IF(AV376=0,AX376,(-PV(AY376,AZ376,,AX376,0))))</f>
        <v>0</v>
      </c>
      <c r="BC376" s="33">
        <f>++IF(OR($N376=Listas!$A$3,$N376=Listas!$A$4,$N376=Listas!$A$5,$N376=Listas!$A$6),"",K376-BA376)</f>
        <v>0</v>
      </c>
      <c r="BD376" s="33">
        <f>++IF(OR($N376=Listas!$A$3,$N376=Listas!$A$4,$N376=Listas!$A$5,$N376=Listas!$A$6),"",L376-BB376)</f>
        <v>0</v>
      </c>
    </row>
    <row r="377" spans="1:56" x14ac:dyDescent="0.25">
      <c r="A377" s="13"/>
      <c r="B377" s="14"/>
      <c r="C377" s="15"/>
      <c r="D377" s="16"/>
      <c r="E377" s="16"/>
      <c r="F377" s="17"/>
      <c r="G377" s="17"/>
      <c r="H377" s="65">
        <f t="shared" si="65"/>
        <v>0</v>
      </c>
      <c r="I377" s="17"/>
      <c r="J377" s="17"/>
      <c r="K377" s="42">
        <f t="shared" si="66"/>
        <v>0</v>
      </c>
      <c r="L377" s="42">
        <f t="shared" si="66"/>
        <v>0</v>
      </c>
      <c r="M377" s="42">
        <f t="shared" si="67"/>
        <v>0</v>
      </c>
      <c r="N377" s="13"/>
      <c r="O377" s="18" t="str">
        <f>+IF(OR($N377=Listas!$A$3,$N377=Listas!$A$4,$N377=Listas!$A$5,$N377=Listas!$A$6),"N/A",IF(AND((DAYS360(C377,$C$3))&gt;90,(DAYS360(C377,$C$3))&lt;360),"SI","NO"))</f>
        <v>NO</v>
      </c>
      <c r="P377" s="19">
        <f t="shared" si="60"/>
        <v>0</v>
      </c>
      <c r="Q377" s="18" t="str">
        <f>+IF(OR($N377=Listas!$A$3,$N377=Listas!$A$4,$N377=Listas!$A$5,$N377=Listas!$A$6),"N/A",IF(AND((DAYS360(C377,$C$3))&gt;=360,(DAYS360(C377,$C$3))&lt;=1800),"SI","NO"))</f>
        <v>NO</v>
      </c>
      <c r="R377" s="19">
        <f t="shared" si="61"/>
        <v>0</v>
      </c>
      <c r="S377" s="18" t="str">
        <f>+IF(OR($N377=Listas!$A$3,$N377=Listas!$A$4,$N377=Listas!$A$5,$N377=Listas!$A$6),"N/A",IF(AND((DAYS360(C377,$C$3))&gt;1800,(DAYS360(C377,$C$3))&lt;=3600),"SI","NO"))</f>
        <v>NO</v>
      </c>
      <c r="T377" s="19">
        <f t="shared" si="62"/>
        <v>0</v>
      </c>
      <c r="U377" s="18" t="str">
        <f>+IF(OR($N377=Listas!$A$3,$N377=Listas!$A$4,$N377=Listas!$A$5,$N377=Listas!$A$6),"N/A",IF((DAYS360(C377,$C$3))&gt;3600,"SI","NO"))</f>
        <v>SI</v>
      </c>
      <c r="V377" s="20">
        <f t="shared" si="63"/>
        <v>0.21132439384930549</v>
      </c>
      <c r="W377" s="21">
        <f>+IF(OR($N377=Listas!$A$3,$N377=Listas!$A$4,$N377=Listas!$A$5,$N377=Listas!$A$6),"",P377+R377+T377+V377)</f>
        <v>0.21132439384930549</v>
      </c>
      <c r="X377" s="22"/>
      <c r="Y377" s="19">
        <f t="shared" si="64"/>
        <v>0</v>
      </c>
      <c r="Z377" s="21">
        <f>+IF(OR($N377=Listas!$A$3,$N377=Listas!$A$4,$N377=Listas!$A$5,$N377=Listas!$A$6),"",Y377)</f>
        <v>0</v>
      </c>
      <c r="AA377" s="22"/>
      <c r="AB377" s="23">
        <f>+IF(OR($N377=Listas!$A$3,$N377=Listas!$A$4,$N377=Listas!$A$5,$N377=Listas!$A$6),"",IF(AND(DAYS360(C377,$C$3)&lt;=90,AA377="NO"),0,IF(AND(DAYS360(C377,$C$3)&gt;90,AA377="NO"),$AB$7,0)))</f>
        <v>0</v>
      </c>
      <c r="AC377" s="17"/>
      <c r="AD377" s="22"/>
      <c r="AE377" s="23">
        <f>+IF(OR($N377=Listas!$A$3,$N377=Listas!$A$4,$N377=Listas!$A$5,$N377=Listas!$A$6),"",IF(AND(DAYS360(C377,$C$3)&lt;=90,AD377="SI"),0,IF(AND(DAYS360(C377,$C$3)&gt;90,AD377="SI"),$AE$7,0)))</f>
        <v>0</v>
      </c>
      <c r="AF377" s="17"/>
      <c r="AG377" s="24" t="str">
        <f t="shared" si="68"/>
        <v/>
      </c>
      <c r="AH377" s="22"/>
      <c r="AI377" s="23">
        <f>+IF(OR($N377=Listas!$A$3,$N377=Listas!$A$4,$N377=Listas!$A$5,$N377=Listas!$A$6),"",IF(AND(DAYS360(C377,$C$3)&lt;=90,AH377="SI"),0,IF(AND(DAYS360(C377,$C$3)&gt;90,AH377="SI"),$AI$7,0)))</f>
        <v>0</v>
      </c>
      <c r="AJ377" s="25">
        <f>+IF(OR($N377=Listas!$A$3,$N377=Listas!$A$4,$N377=Listas!$A$5,$N377=Listas!$A$6),"",AB377+AE377+AI377)</f>
        <v>0</v>
      </c>
      <c r="AK377" s="26" t="str">
        <f t="shared" si="69"/>
        <v/>
      </c>
      <c r="AL377" s="27" t="str">
        <f t="shared" si="70"/>
        <v/>
      </c>
      <c r="AM377" s="23">
        <f>+IF(OR($N377=Listas!$A$3,$N377=Listas!$A$4,$N377=Listas!$A$5,$N377=Listas!$A$6),"",IF(AND(DAYS360(C377,$C$3)&lt;=90,AL377="SI"),0,IF(AND(DAYS360(C377,$C$3)&gt;90,AL377="SI"),$AM$7,0)))</f>
        <v>0</v>
      </c>
      <c r="AN377" s="27" t="str">
        <f t="shared" si="71"/>
        <v/>
      </c>
      <c r="AO377" s="23">
        <f>+IF(OR($N377=Listas!$A$3,$N377=Listas!$A$4,$N377=Listas!$A$5,$N377=Listas!$A$6),"",IF(AND(DAYS360(C377,$C$3)&lt;=90,AN377="SI"),0,IF(AND(DAYS360(C377,$C$3)&gt;90,AN377="SI"),$AO$7,0)))</f>
        <v>0</v>
      </c>
      <c r="AP377" s="28">
        <f>+IF(OR($N377=Listas!$A$3,$N377=Listas!$A$4,$N377=Listas!$A$5,$N377=[1]Hoja2!$A$6),"",AM377+AO377)</f>
        <v>0</v>
      </c>
      <c r="AQ377" s="22"/>
      <c r="AR377" s="23">
        <f>+IF(OR($N377=Listas!$A$3,$N377=Listas!$A$4,$N377=Listas!$A$5,$N377=Listas!$A$6),"",IF(AND(DAYS360(C377,$C$3)&lt;=90,AQ377="SI"),0,IF(AND(DAYS360(C377,$C$3)&gt;90,AQ377="SI"),$AR$7,0)))</f>
        <v>0</v>
      </c>
      <c r="AS377" s="22"/>
      <c r="AT377" s="23">
        <f>+IF(OR($N377=Listas!$A$3,$N377=Listas!$A$4,$N377=Listas!$A$5,$N377=Listas!$A$6),"",IF(AND(DAYS360(C377,$C$3)&lt;=90,AS377="SI"),0,IF(AND(DAYS360(C377,$C$3)&gt;90,AS377="SI"),$AT$7,0)))</f>
        <v>0</v>
      </c>
      <c r="AU377" s="21">
        <f>+IF(OR($N377=Listas!$A$3,$N377=Listas!$A$4,$N377=Listas!$A$5,$N377=Listas!$A$6),"",AR377+AT377)</f>
        <v>0</v>
      </c>
      <c r="AV377" s="29">
        <f>+IF(OR($N377=Listas!$A$3,$N377=Listas!$A$4,$N377=Listas!$A$5,$N377=Listas!$A$6),"",W377+Z377+AJ377+AP377+AU377)</f>
        <v>0.21132439384930549</v>
      </c>
      <c r="AW377" s="30">
        <f>+IF(OR($N377=Listas!$A$3,$N377=Listas!$A$4,$N377=Listas!$A$5,$N377=Listas!$A$6),"",K377*(1-AV377))</f>
        <v>0</v>
      </c>
      <c r="AX377" s="30">
        <f>+IF(OR($N377=Listas!$A$3,$N377=Listas!$A$4,$N377=Listas!$A$5,$N377=Listas!$A$6),"",L377*(1-AV377))</f>
        <v>0</v>
      </c>
      <c r="AY377" s="31"/>
      <c r="AZ377" s="32"/>
      <c r="BA377" s="30">
        <f>+IF(OR($N377=Listas!$A$3,$N377=Listas!$A$4,$N377=Listas!$A$5,$N377=Listas!$A$6),"",IF(AV377=0,AW377,(-PV(AY377,AZ377,,AW377,0))))</f>
        <v>0</v>
      </c>
      <c r="BB377" s="30">
        <f>+IF(OR($N377=Listas!$A$3,$N377=Listas!$A$4,$N377=Listas!$A$5,$N377=Listas!$A$6),"",IF(AV377=0,AX377,(-PV(AY377,AZ377,,AX377,0))))</f>
        <v>0</v>
      </c>
      <c r="BC377" s="33">
        <f>++IF(OR($N377=Listas!$A$3,$N377=Listas!$A$4,$N377=Listas!$A$5,$N377=Listas!$A$6),"",K377-BA377)</f>
        <v>0</v>
      </c>
      <c r="BD377" s="33">
        <f>++IF(OR($N377=Listas!$A$3,$N377=Listas!$A$4,$N377=Listas!$A$5,$N377=Listas!$A$6),"",L377-BB377)</f>
        <v>0</v>
      </c>
    </row>
    <row r="378" spans="1:56" x14ac:dyDescent="0.25">
      <c r="A378" s="13"/>
      <c r="B378" s="14"/>
      <c r="C378" s="15"/>
      <c r="D378" s="16"/>
      <c r="E378" s="16"/>
      <c r="F378" s="17"/>
      <c r="G378" s="17"/>
      <c r="H378" s="65">
        <f t="shared" si="65"/>
        <v>0</v>
      </c>
      <c r="I378" s="17"/>
      <c r="J378" s="17"/>
      <c r="K378" s="42">
        <f t="shared" si="66"/>
        <v>0</v>
      </c>
      <c r="L378" s="42">
        <f t="shared" si="66"/>
        <v>0</v>
      </c>
      <c r="M378" s="42">
        <f t="shared" si="67"/>
        <v>0</v>
      </c>
      <c r="N378" s="13"/>
      <c r="O378" s="18" t="str">
        <f>+IF(OR($N378=Listas!$A$3,$N378=Listas!$A$4,$N378=Listas!$A$5,$N378=Listas!$A$6),"N/A",IF(AND((DAYS360(C378,$C$3))&gt;90,(DAYS360(C378,$C$3))&lt;360),"SI","NO"))</f>
        <v>NO</v>
      </c>
      <c r="P378" s="19">
        <f t="shared" si="60"/>
        <v>0</v>
      </c>
      <c r="Q378" s="18" t="str">
        <f>+IF(OR($N378=Listas!$A$3,$N378=Listas!$A$4,$N378=Listas!$A$5,$N378=Listas!$A$6),"N/A",IF(AND((DAYS360(C378,$C$3))&gt;=360,(DAYS360(C378,$C$3))&lt;=1800),"SI","NO"))</f>
        <v>NO</v>
      </c>
      <c r="R378" s="19">
        <f t="shared" si="61"/>
        <v>0</v>
      </c>
      <c r="S378" s="18" t="str">
        <f>+IF(OR($N378=Listas!$A$3,$N378=Listas!$A$4,$N378=Listas!$A$5,$N378=Listas!$A$6),"N/A",IF(AND((DAYS360(C378,$C$3))&gt;1800,(DAYS360(C378,$C$3))&lt;=3600),"SI","NO"))</f>
        <v>NO</v>
      </c>
      <c r="T378" s="19">
        <f t="shared" si="62"/>
        <v>0</v>
      </c>
      <c r="U378" s="18" t="str">
        <f>+IF(OR($N378=Listas!$A$3,$N378=Listas!$A$4,$N378=Listas!$A$5,$N378=Listas!$A$6),"N/A",IF((DAYS360(C378,$C$3))&gt;3600,"SI","NO"))</f>
        <v>SI</v>
      </c>
      <c r="V378" s="20">
        <f t="shared" si="63"/>
        <v>0.21132439384930549</v>
      </c>
      <c r="W378" s="21">
        <f>+IF(OR($N378=Listas!$A$3,$N378=Listas!$A$4,$N378=Listas!$A$5,$N378=Listas!$A$6),"",P378+R378+T378+V378)</f>
        <v>0.21132439384930549</v>
      </c>
      <c r="X378" s="22"/>
      <c r="Y378" s="19">
        <f t="shared" si="64"/>
        <v>0</v>
      </c>
      <c r="Z378" s="21">
        <f>+IF(OR($N378=Listas!$A$3,$N378=Listas!$A$4,$N378=Listas!$A$5,$N378=Listas!$A$6),"",Y378)</f>
        <v>0</v>
      </c>
      <c r="AA378" s="22"/>
      <c r="AB378" s="23">
        <f>+IF(OR($N378=Listas!$A$3,$N378=Listas!$A$4,$N378=Listas!$A$5,$N378=Listas!$A$6),"",IF(AND(DAYS360(C378,$C$3)&lt;=90,AA378="NO"),0,IF(AND(DAYS360(C378,$C$3)&gt;90,AA378="NO"),$AB$7,0)))</f>
        <v>0</v>
      </c>
      <c r="AC378" s="17"/>
      <c r="AD378" s="22"/>
      <c r="AE378" s="23">
        <f>+IF(OR($N378=Listas!$A$3,$N378=Listas!$A$4,$N378=Listas!$A$5,$N378=Listas!$A$6),"",IF(AND(DAYS360(C378,$C$3)&lt;=90,AD378="SI"),0,IF(AND(DAYS360(C378,$C$3)&gt;90,AD378="SI"),$AE$7,0)))</f>
        <v>0</v>
      </c>
      <c r="AF378" s="17"/>
      <c r="AG378" s="24" t="str">
        <f t="shared" si="68"/>
        <v/>
      </c>
      <c r="AH378" s="22"/>
      <c r="AI378" s="23">
        <f>+IF(OR($N378=Listas!$A$3,$N378=Listas!$A$4,$N378=Listas!$A$5,$N378=Listas!$A$6),"",IF(AND(DAYS360(C378,$C$3)&lt;=90,AH378="SI"),0,IF(AND(DAYS360(C378,$C$3)&gt;90,AH378="SI"),$AI$7,0)))</f>
        <v>0</v>
      </c>
      <c r="AJ378" s="25">
        <f>+IF(OR($N378=Listas!$A$3,$N378=Listas!$A$4,$N378=Listas!$A$5,$N378=Listas!$A$6),"",AB378+AE378+AI378)</f>
        <v>0</v>
      </c>
      <c r="AK378" s="26" t="str">
        <f t="shared" si="69"/>
        <v/>
      </c>
      <c r="AL378" s="27" t="str">
        <f t="shared" si="70"/>
        <v/>
      </c>
      <c r="AM378" s="23">
        <f>+IF(OR($N378=Listas!$A$3,$N378=Listas!$A$4,$N378=Listas!$A$5,$N378=Listas!$A$6),"",IF(AND(DAYS360(C378,$C$3)&lt;=90,AL378="SI"),0,IF(AND(DAYS360(C378,$C$3)&gt;90,AL378="SI"),$AM$7,0)))</f>
        <v>0</v>
      </c>
      <c r="AN378" s="27" t="str">
        <f t="shared" si="71"/>
        <v/>
      </c>
      <c r="AO378" s="23">
        <f>+IF(OR($N378=Listas!$A$3,$N378=Listas!$A$4,$N378=Listas!$A$5,$N378=Listas!$A$6),"",IF(AND(DAYS360(C378,$C$3)&lt;=90,AN378="SI"),0,IF(AND(DAYS360(C378,$C$3)&gt;90,AN378="SI"),$AO$7,0)))</f>
        <v>0</v>
      </c>
      <c r="AP378" s="28">
        <f>+IF(OR($N378=Listas!$A$3,$N378=Listas!$A$4,$N378=Listas!$A$5,$N378=[1]Hoja2!$A$6),"",AM378+AO378)</f>
        <v>0</v>
      </c>
      <c r="AQ378" s="22"/>
      <c r="AR378" s="23">
        <f>+IF(OR($N378=Listas!$A$3,$N378=Listas!$A$4,$N378=Listas!$A$5,$N378=Listas!$A$6),"",IF(AND(DAYS360(C378,$C$3)&lt;=90,AQ378="SI"),0,IF(AND(DAYS360(C378,$C$3)&gt;90,AQ378="SI"),$AR$7,0)))</f>
        <v>0</v>
      </c>
      <c r="AS378" s="22"/>
      <c r="AT378" s="23">
        <f>+IF(OR($N378=Listas!$A$3,$N378=Listas!$A$4,$N378=Listas!$A$5,$N378=Listas!$A$6),"",IF(AND(DAYS360(C378,$C$3)&lt;=90,AS378="SI"),0,IF(AND(DAYS360(C378,$C$3)&gt;90,AS378="SI"),$AT$7,0)))</f>
        <v>0</v>
      </c>
      <c r="AU378" s="21">
        <f>+IF(OR($N378=Listas!$A$3,$N378=Listas!$A$4,$N378=Listas!$A$5,$N378=Listas!$A$6),"",AR378+AT378)</f>
        <v>0</v>
      </c>
      <c r="AV378" s="29">
        <f>+IF(OR($N378=Listas!$A$3,$N378=Listas!$A$4,$N378=Listas!$A$5,$N378=Listas!$A$6),"",W378+Z378+AJ378+AP378+AU378)</f>
        <v>0.21132439384930549</v>
      </c>
      <c r="AW378" s="30">
        <f>+IF(OR($N378=Listas!$A$3,$N378=Listas!$A$4,$N378=Listas!$A$5,$N378=Listas!$A$6),"",K378*(1-AV378))</f>
        <v>0</v>
      </c>
      <c r="AX378" s="30">
        <f>+IF(OR($N378=Listas!$A$3,$N378=Listas!$A$4,$N378=Listas!$A$5,$N378=Listas!$A$6),"",L378*(1-AV378))</f>
        <v>0</v>
      </c>
      <c r="AY378" s="31"/>
      <c r="AZ378" s="32"/>
      <c r="BA378" s="30">
        <f>+IF(OR($N378=Listas!$A$3,$N378=Listas!$A$4,$N378=Listas!$A$5,$N378=Listas!$A$6),"",IF(AV378=0,AW378,(-PV(AY378,AZ378,,AW378,0))))</f>
        <v>0</v>
      </c>
      <c r="BB378" s="30">
        <f>+IF(OR($N378=Listas!$A$3,$N378=Listas!$A$4,$N378=Listas!$A$5,$N378=Listas!$A$6),"",IF(AV378=0,AX378,(-PV(AY378,AZ378,,AX378,0))))</f>
        <v>0</v>
      </c>
      <c r="BC378" s="33">
        <f>++IF(OR($N378=Listas!$A$3,$N378=Listas!$A$4,$N378=Listas!$A$5,$N378=Listas!$A$6),"",K378-BA378)</f>
        <v>0</v>
      </c>
      <c r="BD378" s="33">
        <f>++IF(OR($N378=Listas!$A$3,$N378=Listas!$A$4,$N378=Listas!$A$5,$N378=Listas!$A$6),"",L378-BB378)</f>
        <v>0</v>
      </c>
    </row>
    <row r="379" spans="1:56" x14ac:dyDescent="0.25">
      <c r="A379" s="13"/>
      <c r="B379" s="14"/>
      <c r="C379" s="15"/>
      <c r="D379" s="16"/>
      <c r="E379" s="16"/>
      <c r="F379" s="17"/>
      <c r="G379" s="17"/>
      <c r="H379" s="65">
        <f t="shared" si="65"/>
        <v>0</v>
      </c>
      <c r="I379" s="17"/>
      <c r="J379" s="17"/>
      <c r="K379" s="42">
        <f t="shared" si="66"/>
        <v>0</v>
      </c>
      <c r="L379" s="42">
        <f t="shared" si="66"/>
        <v>0</v>
      </c>
      <c r="M379" s="42">
        <f t="shared" si="67"/>
        <v>0</v>
      </c>
      <c r="N379" s="13"/>
      <c r="O379" s="18" t="str">
        <f>+IF(OR($N379=Listas!$A$3,$N379=Listas!$A$4,$N379=Listas!$A$5,$N379=Listas!$A$6),"N/A",IF(AND((DAYS360(C379,$C$3))&gt;90,(DAYS360(C379,$C$3))&lt;360),"SI","NO"))</f>
        <v>NO</v>
      </c>
      <c r="P379" s="19">
        <f t="shared" si="60"/>
        <v>0</v>
      </c>
      <c r="Q379" s="18" t="str">
        <f>+IF(OR($N379=Listas!$A$3,$N379=Listas!$A$4,$N379=Listas!$A$5,$N379=Listas!$A$6),"N/A",IF(AND((DAYS360(C379,$C$3))&gt;=360,(DAYS360(C379,$C$3))&lt;=1800),"SI","NO"))</f>
        <v>NO</v>
      </c>
      <c r="R379" s="19">
        <f t="shared" si="61"/>
        <v>0</v>
      </c>
      <c r="S379" s="18" t="str">
        <f>+IF(OR($N379=Listas!$A$3,$N379=Listas!$A$4,$N379=Listas!$A$5,$N379=Listas!$A$6),"N/A",IF(AND((DAYS360(C379,$C$3))&gt;1800,(DAYS360(C379,$C$3))&lt;=3600),"SI","NO"))</f>
        <v>NO</v>
      </c>
      <c r="T379" s="19">
        <f t="shared" si="62"/>
        <v>0</v>
      </c>
      <c r="U379" s="18" t="str">
        <f>+IF(OR($N379=Listas!$A$3,$N379=Listas!$A$4,$N379=Listas!$A$5,$N379=Listas!$A$6),"N/A",IF((DAYS360(C379,$C$3))&gt;3600,"SI","NO"))</f>
        <v>SI</v>
      </c>
      <c r="V379" s="20">
        <f t="shared" si="63"/>
        <v>0.21132439384930549</v>
      </c>
      <c r="W379" s="21">
        <f>+IF(OR($N379=Listas!$A$3,$N379=Listas!$A$4,$N379=Listas!$A$5,$N379=Listas!$A$6),"",P379+R379+T379+V379)</f>
        <v>0.21132439384930549</v>
      </c>
      <c r="X379" s="22"/>
      <c r="Y379" s="19">
        <f t="shared" si="64"/>
        <v>0</v>
      </c>
      <c r="Z379" s="21">
        <f>+IF(OR($N379=Listas!$A$3,$N379=Listas!$A$4,$N379=Listas!$A$5,$N379=Listas!$A$6),"",Y379)</f>
        <v>0</v>
      </c>
      <c r="AA379" s="22"/>
      <c r="AB379" s="23">
        <f>+IF(OR($N379=Listas!$A$3,$N379=Listas!$A$4,$N379=Listas!$A$5,$N379=Listas!$A$6),"",IF(AND(DAYS360(C379,$C$3)&lt;=90,AA379="NO"),0,IF(AND(DAYS360(C379,$C$3)&gt;90,AA379="NO"),$AB$7,0)))</f>
        <v>0</v>
      </c>
      <c r="AC379" s="17"/>
      <c r="AD379" s="22"/>
      <c r="AE379" s="23">
        <f>+IF(OR($N379=Listas!$A$3,$N379=Listas!$A$4,$N379=Listas!$A$5,$N379=Listas!$A$6),"",IF(AND(DAYS360(C379,$C$3)&lt;=90,AD379="SI"),0,IF(AND(DAYS360(C379,$C$3)&gt;90,AD379="SI"),$AE$7,0)))</f>
        <v>0</v>
      </c>
      <c r="AF379" s="17"/>
      <c r="AG379" s="24" t="str">
        <f t="shared" si="68"/>
        <v/>
      </c>
      <c r="AH379" s="22"/>
      <c r="AI379" s="23">
        <f>+IF(OR($N379=Listas!$A$3,$N379=Listas!$A$4,$N379=Listas!$A$5,$N379=Listas!$A$6),"",IF(AND(DAYS360(C379,$C$3)&lt;=90,AH379="SI"),0,IF(AND(DAYS360(C379,$C$3)&gt;90,AH379="SI"),$AI$7,0)))</f>
        <v>0</v>
      </c>
      <c r="AJ379" s="25">
        <f>+IF(OR($N379=Listas!$A$3,$N379=Listas!$A$4,$N379=Listas!$A$5,$N379=Listas!$A$6),"",AB379+AE379+AI379)</f>
        <v>0</v>
      </c>
      <c r="AK379" s="26" t="str">
        <f t="shared" si="69"/>
        <v/>
      </c>
      <c r="AL379" s="27" t="str">
        <f t="shared" si="70"/>
        <v/>
      </c>
      <c r="AM379" s="23">
        <f>+IF(OR($N379=Listas!$A$3,$N379=Listas!$A$4,$N379=Listas!$A$5,$N379=Listas!$A$6),"",IF(AND(DAYS360(C379,$C$3)&lt;=90,AL379="SI"),0,IF(AND(DAYS360(C379,$C$3)&gt;90,AL379="SI"),$AM$7,0)))</f>
        <v>0</v>
      </c>
      <c r="AN379" s="27" t="str">
        <f t="shared" si="71"/>
        <v/>
      </c>
      <c r="AO379" s="23">
        <f>+IF(OR($N379=Listas!$A$3,$N379=Listas!$A$4,$N379=Listas!$A$5,$N379=Listas!$A$6),"",IF(AND(DAYS360(C379,$C$3)&lt;=90,AN379="SI"),0,IF(AND(DAYS360(C379,$C$3)&gt;90,AN379="SI"),$AO$7,0)))</f>
        <v>0</v>
      </c>
      <c r="AP379" s="28">
        <f>+IF(OR($N379=Listas!$A$3,$N379=Listas!$A$4,$N379=Listas!$A$5,$N379=[1]Hoja2!$A$6),"",AM379+AO379)</f>
        <v>0</v>
      </c>
      <c r="AQ379" s="22"/>
      <c r="AR379" s="23">
        <f>+IF(OR($N379=Listas!$A$3,$N379=Listas!$A$4,$N379=Listas!$A$5,$N379=Listas!$A$6),"",IF(AND(DAYS360(C379,$C$3)&lt;=90,AQ379="SI"),0,IF(AND(DAYS360(C379,$C$3)&gt;90,AQ379="SI"),$AR$7,0)))</f>
        <v>0</v>
      </c>
      <c r="AS379" s="22"/>
      <c r="AT379" s="23">
        <f>+IF(OR($N379=Listas!$A$3,$N379=Listas!$A$4,$N379=Listas!$A$5,$N379=Listas!$A$6),"",IF(AND(DAYS360(C379,$C$3)&lt;=90,AS379="SI"),0,IF(AND(DAYS360(C379,$C$3)&gt;90,AS379="SI"),$AT$7,0)))</f>
        <v>0</v>
      </c>
      <c r="AU379" s="21">
        <f>+IF(OR($N379=Listas!$A$3,$N379=Listas!$A$4,$N379=Listas!$A$5,$N379=Listas!$A$6),"",AR379+AT379)</f>
        <v>0</v>
      </c>
      <c r="AV379" s="29">
        <f>+IF(OR($N379=Listas!$A$3,$N379=Listas!$A$4,$N379=Listas!$A$5,$N379=Listas!$A$6),"",W379+Z379+AJ379+AP379+AU379)</f>
        <v>0.21132439384930549</v>
      </c>
      <c r="AW379" s="30">
        <f>+IF(OR($N379=Listas!$A$3,$N379=Listas!$A$4,$N379=Listas!$A$5,$N379=Listas!$A$6),"",K379*(1-AV379))</f>
        <v>0</v>
      </c>
      <c r="AX379" s="30">
        <f>+IF(OR($N379=Listas!$A$3,$N379=Listas!$A$4,$N379=Listas!$A$5,$N379=Listas!$A$6),"",L379*(1-AV379))</f>
        <v>0</v>
      </c>
      <c r="AY379" s="31"/>
      <c r="AZ379" s="32"/>
      <c r="BA379" s="30">
        <f>+IF(OR($N379=Listas!$A$3,$N379=Listas!$A$4,$N379=Listas!$A$5,$N379=Listas!$A$6),"",IF(AV379=0,AW379,(-PV(AY379,AZ379,,AW379,0))))</f>
        <v>0</v>
      </c>
      <c r="BB379" s="30">
        <f>+IF(OR($N379=Listas!$A$3,$N379=Listas!$A$4,$N379=Listas!$A$5,$N379=Listas!$A$6),"",IF(AV379=0,AX379,(-PV(AY379,AZ379,,AX379,0))))</f>
        <v>0</v>
      </c>
      <c r="BC379" s="33">
        <f>++IF(OR($N379=Listas!$A$3,$N379=Listas!$A$4,$N379=Listas!$A$5,$N379=Listas!$A$6),"",K379-BA379)</f>
        <v>0</v>
      </c>
      <c r="BD379" s="33">
        <f>++IF(OR($N379=Listas!$A$3,$N379=Listas!$A$4,$N379=Listas!$A$5,$N379=Listas!$A$6),"",L379-BB379)</f>
        <v>0</v>
      </c>
    </row>
    <row r="380" spans="1:56" x14ac:dyDescent="0.25">
      <c r="A380" s="13"/>
      <c r="B380" s="14"/>
      <c r="C380" s="15"/>
      <c r="D380" s="16"/>
      <c r="E380" s="16"/>
      <c r="F380" s="17"/>
      <c r="G380" s="17"/>
      <c r="H380" s="65">
        <f t="shared" si="65"/>
        <v>0</v>
      </c>
      <c r="I380" s="17"/>
      <c r="J380" s="17"/>
      <c r="K380" s="42">
        <f t="shared" si="66"/>
        <v>0</v>
      </c>
      <c r="L380" s="42">
        <f t="shared" si="66"/>
        <v>0</v>
      </c>
      <c r="M380" s="42">
        <f t="shared" si="67"/>
        <v>0</v>
      </c>
      <c r="N380" s="13"/>
      <c r="O380" s="18" t="str">
        <f>+IF(OR($N380=Listas!$A$3,$N380=Listas!$A$4,$N380=Listas!$A$5,$N380=Listas!$A$6),"N/A",IF(AND((DAYS360(C380,$C$3))&gt;90,(DAYS360(C380,$C$3))&lt;360),"SI","NO"))</f>
        <v>NO</v>
      </c>
      <c r="P380" s="19">
        <f t="shared" si="60"/>
        <v>0</v>
      </c>
      <c r="Q380" s="18" t="str">
        <f>+IF(OR($N380=Listas!$A$3,$N380=Listas!$A$4,$N380=Listas!$A$5,$N380=Listas!$A$6),"N/A",IF(AND((DAYS360(C380,$C$3))&gt;=360,(DAYS360(C380,$C$3))&lt;=1800),"SI","NO"))</f>
        <v>NO</v>
      </c>
      <c r="R380" s="19">
        <f t="shared" si="61"/>
        <v>0</v>
      </c>
      <c r="S380" s="18" t="str">
        <f>+IF(OR($N380=Listas!$A$3,$N380=Listas!$A$4,$N380=Listas!$A$5,$N380=Listas!$A$6),"N/A",IF(AND((DAYS360(C380,$C$3))&gt;1800,(DAYS360(C380,$C$3))&lt;=3600),"SI","NO"))</f>
        <v>NO</v>
      </c>
      <c r="T380" s="19">
        <f t="shared" si="62"/>
        <v>0</v>
      </c>
      <c r="U380" s="18" t="str">
        <f>+IF(OR($N380=Listas!$A$3,$N380=Listas!$A$4,$N380=Listas!$A$5,$N380=Listas!$A$6),"N/A",IF((DAYS360(C380,$C$3))&gt;3600,"SI","NO"))</f>
        <v>SI</v>
      </c>
      <c r="V380" s="20">
        <f t="shared" si="63"/>
        <v>0.21132439384930549</v>
      </c>
      <c r="W380" s="21">
        <f>+IF(OR($N380=Listas!$A$3,$N380=Listas!$A$4,$N380=Listas!$A$5,$N380=Listas!$A$6),"",P380+R380+T380+V380)</f>
        <v>0.21132439384930549</v>
      </c>
      <c r="X380" s="22"/>
      <c r="Y380" s="19">
        <f t="shared" si="64"/>
        <v>0</v>
      </c>
      <c r="Z380" s="21">
        <f>+IF(OR($N380=Listas!$A$3,$N380=Listas!$A$4,$N380=Listas!$A$5,$N380=Listas!$A$6),"",Y380)</f>
        <v>0</v>
      </c>
      <c r="AA380" s="22"/>
      <c r="AB380" s="23">
        <f>+IF(OR($N380=Listas!$A$3,$N380=Listas!$A$4,$N380=Listas!$A$5,$N380=Listas!$A$6),"",IF(AND(DAYS360(C380,$C$3)&lt;=90,AA380="NO"),0,IF(AND(DAYS360(C380,$C$3)&gt;90,AA380="NO"),$AB$7,0)))</f>
        <v>0</v>
      </c>
      <c r="AC380" s="17"/>
      <c r="AD380" s="22"/>
      <c r="AE380" s="23">
        <f>+IF(OR($N380=Listas!$A$3,$N380=Listas!$A$4,$N380=Listas!$A$5,$N380=Listas!$A$6),"",IF(AND(DAYS360(C380,$C$3)&lt;=90,AD380="SI"),0,IF(AND(DAYS360(C380,$C$3)&gt;90,AD380="SI"),$AE$7,0)))</f>
        <v>0</v>
      </c>
      <c r="AF380" s="17"/>
      <c r="AG380" s="24" t="str">
        <f t="shared" si="68"/>
        <v/>
      </c>
      <c r="AH380" s="22"/>
      <c r="AI380" s="23">
        <f>+IF(OR($N380=Listas!$A$3,$N380=Listas!$A$4,$N380=Listas!$A$5,$N380=Listas!$A$6),"",IF(AND(DAYS360(C380,$C$3)&lt;=90,AH380="SI"),0,IF(AND(DAYS360(C380,$C$3)&gt;90,AH380="SI"),$AI$7,0)))</f>
        <v>0</v>
      </c>
      <c r="AJ380" s="25">
        <f>+IF(OR($N380=Listas!$A$3,$N380=Listas!$A$4,$N380=Listas!$A$5,$N380=Listas!$A$6),"",AB380+AE380+AI380)</f>
        <v>0</v>
      </c>
      <c r="AK380" s="26" t="str">
        <f t="shared" si="69"/>
        <v/>
      </c>
      <c r="AL380" s="27" t="str">
        <f t="shared" si="70"/>
        <v/>
      </c>
      <c r="AM380" s="23">
        <f>+IF(OR($N380=Listas!$A$3,$N380=Listas!$A$4,$N380=Listas!$A$5,$N380=Listas!$A$6),"",IF(AND(DAYS360(C380,$C$3)&lt;=90,AL380="SI"),0,IF(AND(DAYS360(C380,$C$3)&gt;90,AL380="SI"),$AM$7,0)))</f>
        <v>0</v>
      </c>
      <c r="AN380" s="27" t="str">
        <f t="shared" si="71"/>
        <v/>
      </c>
      <c r="AO380" s="23">
        <f>+IF(OR($N380=Listas!$A$3,$N380=Listas!$A$4,$N380=Listas!$A$5,$N380=Listas!$A$6),"",IF(AND(DAYS360(C380,$C$3)&lt;=90,AN380="SI"),0,IF(AND(DAYS360(C380,$C$3)&gt;90,AN380="SI"),$AO$7,0)))</f>
        <v>0</v>
      </c>
      <c r="AP380" s="28">
        <f>+IF(OR($N380=Listas!$A$3,$N380=Listas!$A$4,$N380=Listas!$A$5,$N380=[1]Hoja2!$A$6),"",AM380+AO380)</f>
        <v>0</v>
      </c>
      <c r="AQ380" s="22"/>
      <c r="AR380" s="23">
        <f>+IF(OR($N380=Listas!$A$3,$N380=Listas!$A$4,$N380=Listas!$A$5,$N380=Listas!$A$6),"",IF(AND(DAYS360(C380,$C$3)&lt;=90,AQ380="SI"),0,IF(AND(DAYS360(C380,$C$3)&gt;90,AQ380="SI"),$AR$7,0)))</f>
        <v>0</v>
      </c>
      <c r="AS380" s="22"/>
      <c r="AT380" s="23">
        <f>+IF(OR($N380=Listas!$A$3,$N380=Listas!$A$4,$N380=Listas!$A$5,$N380=Listas!$A$6),"",IF(AND(DAYS360(C380,$C$3)&lt;=90,AS380="SI"),0,IF(AND(DAYS360(C380,$C$3)&gt;90,AS380="SI"),$AT$7,0)))</f>
        <v>0</v>
      </c>
      <c r="AU380" s="21">
        <f>+IF(OR($N380=Listas!$A$3,$N380=Listas!$A$4,$N380=Listas!$A$5,$N380=Listas!$A$6),"",AR380+AT380)</f>
        <v>0</v>
      </c>
      <c r="AV380" s="29">
        <f>+IF(OR($N380=Listas!$A$3,$N380=Listas!$A$4,$N380=Listas!$A$5,$N380=Listas!$A$6),"",W380+Z380+AJ380+AP380+AU380)</f>
        <v>0.21132439384930549</v>
      </c>
      <c r="AW380" s="30">
        <f>+IF(OR($N380=Listas!$A$3,$N380=Listas!$A$4,$N380=Listas!$A$5,$N380=Listas!$A$6),"",K380*(1-AV380))</f>
        <v>0</v>
      </c>
      <c r="AX380" s="30">
        <f>+IF(OR($N380=Listas!$A$3,$N380=Listas!$A$4,$N380=Listas!$A$5,$N380=Listas!$A$6),"",L380*(1-AV380))</f>
        <v>0</v>
      </c>
      <c r="AY380" s="31"/>
      <c r="AZ380" s="32"/>
      <c r="BA380" s="30">
        <f>+IF(OR($N380=Listas!$A$3,$N380=Listas!$A$4,$N380=Listas!$A$5,$N380=Listas!$A$6),"",IF(AV380=0,AW380,(-PV(AY380,AZ380,,AW380,0))))</f>
        <v>0</v>
      </c>
      <c r="BB380" s="30">
        <f>+IF(OR($N380=Listas!$A$3,$N380=Listas!$A$4,$N380=Listas!$A$5,$N380=Listas!$A$6),"",IF(AV380=0,AX380,(-PV(AY380,AZ380,,AX380,0))))</f>
        <v>0</v>
      </c>
      <c r="BC380" s="33">
        <f>++IF(OR($N380=Listas!$A$3,$N380=Listas!$A$4,$N380=Listas!$A$5,$N380=Listas!$A$6),"",K380-BA380)</f>
        <v>0</v>
      </c>
      <c r="BD380" s="33">
        <f>++IF(OR($N380=Listas!$A$3,$N380=Listas!$A$4,$N380=Listas!$A$5,$N380=Listas!$A$6),"",L380-BB380)</f>
        <v>0</v>
      </c>
    </row>
    <row r="381" spans="1:56" x14ac:dyDescent="0.25">
      <c r="A381" s="13"/>
      <c r="B381" s="14"/>
      <c r="C381" s="15"/>
      <c r="D381" s="16"/>
      <c r="E381" s="16"/>
      <c r="F381" s="17"/>
      <c r="G381" s="17"/>
      <c r="H381" s="65">
        <f t="shared" si="65"/>
        <v>0</v>
      </c>
      <c r="I381" s="17"/>
      <c r="J381" s="17"/>
      <c r="K381" s="42">
        <f t="shared" si="66"/>
        <v>0</v>
      </c>
      <c r="L381" s="42">
        <f t="shared" si="66"/>
        <v>0</v>
      </c>
      <c r="M381" s="42">
        <f t="shared" si="67"/>
        <v>0</v>
      </c>
      <c r="N381" s="13"/>
      <c r="O381" s="18" t="str">
        <f>+IF(OR($N381=Listas!$A$3,$N381=Listas!$A$4,$N381=Listas!$A$5,$N381=Listas!$A$6),"N/A",IF(AND((DAYS360(C381,$C$3))&gt;90,(DAYS360(C381,$C$3))&lt;360),"SI","NO"))</f>
        <v>NO</v>
      </c>
      <c r="P381" s="19">
        <f t="shared" si="60"/>
        <v>0</v>
      </c>
      <c r="Q381" s="18" t="str">
        <f>+IF(OR($N381=Listas!$A$3,$N381=Listas!$A$4,$N381=Listas!$A$5,$N381=Listas!$A$6),"N/A",IF(AND((DAYS360(C381,$C$3))&gt;=360,(DAYS360(C381,$C$3))&lt;=1800),"SI","NO"))</f>
        <v>NO</v>
      </c>
      <c r="R381" s="19">
        <f t="shared" si="61"/>
        <v>0</v>
      </c>
      <c r="S381" s="18" t="str">
        <f>+IF(OR($N381=Listas!$A$3,$N381=Listas!$A$4,$N381=Listas!$A$5,$N381=Listas!$A$6),"N/A",IF(AND((DAYS360(C381,$C$3))&gt;1800,(DAYS360(C381,$C$3))&lt;=3600),"SI","NO"))</f>
        <v>NO</v>
      </c>
      <c r="T381" s="19">
        <f t="shared" si="62"/>
        <v>0</v>
      </c>
      <c r="U381" s="18" t="str">
        <f>+IF(OR($N381=Listas!$A$3,$N381=Listas!$A$4,$N381=Listas!$A$5,$N381=Listas!$A$6),"N/A",IF((DAYS360(C381,$C$3))&gt;3600,"SI","NO"))</f>
        <v>SI</v>
      </c>
      <c r="V381" s="20">
        <f t="shared" si="63"/>
        <v>0.21132439384930549</v>
      </c>
      <c r="W381" s="21">
        <f>+IF(OR($N381=Listas!$A$3,$N381=Listas!$A$4,$N381=Listas!$A$5,$N381=Listas!$A$6),"",P381+R381+T381+V381)</f>
        <v>0.21132439384930549</v>
      </c>
      <c r="X381" s="22"/>
      <c r="Y381" s="19">
        <f t="shared" si="64"/>
        <v>0</v>
      </c>
      <c r="Z381" s="21">
        <f>+IF(OR($N381=Listas!$A$3,$N381=Listas!$A$4,$N381=Listas!$A$5,$N381=Listas!$A$6),"",Y381)</f>
        <v>0</v>
      </c>
      <c r="AA381" s="22"/>
      <c r="AB381" s="23">
        <f>+IF(OR($N381=Listas!$A$3,$N381=Listas!$A$4,$N381=Listas!$A$5,$N381=Listas!$A$6),"",IF(AND(DAYS360(C381,$C$3)&lt;=90,AA381="NO"),0,IF(AND(DAYS360(C381,$C$3)&gt;90,AA381="NO"),$AB$7,0)))</f>
        <v>0</v>
      </c>
      <c r="AC381" s="17"/>
      <c r="AD381" s="22"/>
      <c r="AE381" s="23">
        <f>+IF(OR($N381=Listas!$A$3,$N381=Listas!$A$4,$N381=Listas!$A$5,$N381=Listas!$A$6),"",IF(AND(DAYS360(C381,$C$3)&lt;=90,AD381="SI"),0,IF(AND(DAYS360(C381,$C$3)&gt;90,AD381="SI"),$AE$7,0)))</f>
        <v>0</v>
      </c>
      <c r="AF381" s="17"/>
      <c r="AG381" s="24" t="str">
        <f t="shared" si="68"/>
        <v/>
      </c>
      <c r="AH381" s="22"/>
      <c r="AI381" s="23">
        <f>+IF(OR($N381=Listas!$A$3,$N381=Listas!$A$4,$N381=Listas!$A$5,$N381=Listas!$A$6),"",IF(AND(DAYS360(C381,$C$3)&lt;=90,AH381="SI"),0,IF(AND(DAYS360(C381,$C$3)&gt;90,AH381="SI"),$AI$7,0)))</f>
        <v>0</v>
      </c>
      <c r="AJ381" s="25">
        <f>+IF(OR($N381=Listas!$A$3,$N381=Listas!$A$4,$N381=Listas!$A$5,$N381=Listas!$A$6),"",AB381+AE381+AI381)</f>
        <v>0</v>
      </c>
      <c r="AK381" s="26" t="str">
        <f t="shared" si="69"/>
        <v/>
      </c>
      <c r="AL381" s="27" t="str">
        <f t="shared" si="70"/>
        <v/>
      </c>
      <c r="AM381" s="23">
        <f>+IF(OR($N381=Listas!$A$3,$N381=Listas!$A$4,$N381=Listas!$A$5,$N381=Listas!$A$6),"",IF(AND(DAYS360(C381,$C$3)&lt;=90,AL381="SI"),0,IF(AND(DAYS360(C381,$C$3)&gt;90,AL381="SI"),$AM$7,0)))</f>
        <v>0</v>
      </c>
      <c r="AN381" s="27" t="str">
        <f t="shared" si="71"/>
        <v/>
      </c>
      <c r="AO381" s="23">
        <f>+IF(OR($N381=Listas!$A$3,$N381=Listas!$A$4,$N381=Listas!$A$5,$N381=Listas!$A$6),"",IF(AND(DAYS360(C381,$C$3)&lt;=90,AN381="SI"),0,IF(AND(DAYS360(C381,$C$3)&gt;90,AN381="SI"),$AO$7,0)))</f>
        <v>0</v>
      </c>
      <c r="AP381" s="28">
        <f>+IF(OR($N381=Listas!$A$3,$N381=Listas!$A$4,$N381=Listas!$A$5,$N381=[1]Hoja2!$A$6),"",AM381+AO381)</f>
        <v>0</v>
      </c>
      <c r="AQ381" s="22"/>
      <c r="AR381" s="23">
        <f>+IF(OR($N381=Listas!$A$3,$N381=Listas!$A$4,$N381=Listas!$A$5,$N381=Listas!$A$6),"",IF(AND(DAYS360(C381,$C$3)&lt;=90,AQ381="SI"),0,IF(AND(DAYS360(C381,$C$3)&gt;90,AQ381="SI"),$AR$7,0)))</f>
        <v>0</v>
      </c>
      <c r="AS381" s="22"/>
      <c r="AT381" s="23">
        <f>+IF(OR($N381=Listas!$A$3,$N381=Listas!$A$4,$N381=Listas!$A$5,$N381=Listas!$A$6),"",IF(AND(DAYS360(C381,$C$3)&lt;=90,AS381="SI"),0,IF(AND(DAYS360(C381,$C$3)&gt;90,AS381="SI"),$AT$7,0)))</f>
        <v>0</v>
      </c>
      <c r="AU381" s="21">
        <f>+IF(OR($N381=Listas!$A$3,$N381=Listas!$A$4,$N381=Listas!$A$5,$N381=Listas!$A$6),"",AR381+AT381)</f>
        <v>0</v>
      </c>
      <c r="AV381" s="29">
        <f>+IF(OR($N381=Listas!$A$3,$N381=Listas!$A$4,$N381=Listas!$A$5,$N381=Listas!$A$6),"",W381+Z381+AJ381+AP381+AU381)</f>
        <v>0.21132439384930549</v>
      </c>
      <c r="AW381" s="30">
        <f>+IF(OR($N381=Listas!$A$3,$N381=Listas!$A$4,$N381=Listas!$A$5,$N381=Listas!$A$6),"",K381*(1-AV381))</f>
        <v>0</v>
      </c>
      <c r="AX381" s="30">
        <f>+IF(OR($N381=Listas!$A$3,$N381=Listas!$A$4,$N381=Listas!$A$5,$N381=Listas!$A$6),"",L381*(1-AV381))</f>
        <v>0</v>
      </c>
      <c r="AY381" s="31"/>
      <c r="AZ381" s="32"/>
      <c r="BA381" s="30">
        <f>+IF(OR($N381=Listas!$A$3,$N381=Listas!$A$4,$N381=Listas!$A$5,$N381=Listas!$A$6),"",IF(AV381=0,AW381,(-PV(AY381,AZ381,,AW381,0))))</f>
        <v>0</v>
      </c>
      <c r="BB381" s="30">
        <f>+IF(OR($N381=Listas!$A$3,$N381=Listas!$A$4,$N381=Listas!$A$5,$N381=Listas!$A$6),"",IF(AV381=0,AX381,(-PV(AY381,AZ381,,AX381,0))))</f>
        <v>0</v>
      </c>
      <c r="BC381" s="33">
        <f>++IF(OR($N381=Listas!$A$3,$N381=Listas!$A$4,$N381=Listas!$A$5,$N381=Listas!$A$6),"",K381-BA381)</f>
        <v>0</v>
      </c>
      <c r="BD381" s="33">
        <f>++IF(OR($N381=Listas!$A$3,$N381=Listas!$A$4,$N381=Listas!$A$5,$N381=Listas!$A$6),"",L381-BB381)</f>
        <v>0</v>
      </c>
    </row>
    <row r="382" spans="1:56" x14ac:dyDescent="0.25">
      <c r="A382" s="13"/>
      <c r="B382" s="14"/>
      <c r="C382" s="15"/>
      <c r="D382" s="16"/>
      <c r="E382" s="16"/>
      <c r="F382" s="17"/>
      <c r="G382" s="17"/>
      <c r="H382" s="65">
        <f t="shared" si="65"/>
        <v>0</v>
      </c>
      <c r="I382" s="17"/>
      <c r="J382" s="17"/>
      <c r="K382" s="42">
        <f t="shared" si="66"/>
        <v>0</v>
      </c>
      <c r="L382" s="42">
        <f t="shared" si="66"/>
        <v>0</v>
      </c>
      <c r="M382" s="42">
        <f t="shared" si="67"/>
        <v>0</v>
      </c>
      <c r="N382" s="13"/>
      <c r="O382" s="18" t="str">
        <f>+IF(OR($N382=Listas!$A$3,$N382=Listas!$A$4,$N382=Listas!$A$5,$N382=Listas!$A$6),"N/A",IF(AND((DAYS360(C382,$C$3))&gt;90,(DAYS360(C382,$C$3))&lt;360),"SI","NO"))</f>
        <v>NO</v>
      </c>
      <c r="P382" s="19">
        <f t="shared" si="60"/>
        <v>0</v>
      </c>
      <c r="Q382" s="18" t="str">
        <f>+IF(OR($N382=Listas!$A$3,$N382=Listas!$A$4,$N382=Listas!$A$5,$N382=Listas!$A$6),"N/A",IF(AND((DAYS360(C382,$C$3))&gt;=360,(DAYS360(C382,$C$3))&lt;=1800),"SI","NO"))</f>
        <v>NO</v>
      </c>
      <c r="R382" s="19">
        <f t="shared" si="61"/>
        <v>0</v>
      </c>
      <c r="S382" s="18" t="str">
        <f>+IF(OR($N382=Listas!$A$3,$N382=Listas!$A$4,$N382=Listas!$A$5,$N382=Listas!$A$6),"N/A",IF(AND((DAYS360(C382,$C$3))&gt;1800,(DAYS360(C382,$C$3))&lt;=3600),"SI","NO"))</f>
        <v>NO</v>
      </c>
      <c r="T382" s="19">
        <f t="shared" si="62"/>
        <v>0</v>
      </c>
      <c r="U382" s="18" t="str">
        <f>+IF(OR($N382=Listas!$A$3,$N382=Listas!$A$4,$N382=Listas!$A$5,$N382=Listas!$A$6),"N/A",IF((DAYS360(C382,$C$3))&gt;3600,"SI","NO"))</f>
        <v>SI</v>
      </c>
      <c r="V382" s="20">
        <f t="shared" si="63"/>
        <v>0.21132439384930549</v>
      </c>
      <c r="W382" s="21">
        <f>+IF(OR($N382=Listas!$A$3,$N382=Listas!$A$4,$N382=Listas!$A$5,$N382=Listas!$A$6),"",P382+R382+T382+V382)</f>
        <v>0.21132439384930549</v>
      </c>
      <c r="X382" s="22"/>
      <c r="Y382" s="19">
        <f t="shared" si="64"/>
        <v>0</v>
      </c>
      <c r="Z382" s="21">
        <f>+IF(OR($N382=Listas!$A$3,$N382=Listas!$A$4,$N382=Listas!$A$5,$N382=Listas!$A$6),"",Y382)</f>
        <v>0</v>
      </c>
      <c r="AA382" s="22"/>
      <c r="AB382" s="23">
        <f>+IF(OR($N382=Listas!$A$3,$N382=Listas!$A$4,$N382=Listas!$A$5,$N382=Listas!$A$6),"",IF(AND(DAYS360(C382,$C$3)&lt;=90,AA382="NO"),0,IF(AND(DAYS360(C382,$C$3)&gt;90,AA382="NO"),$AB$7,0)))</f>
        <v>0</v>
      </c>
      <c r="AC382" s="17"/>
      <c r="AD382" s="22"/>
      <c r="AE382" s="23">
        <f>+IF(OR($N382=Listas!$A$3,$N382=Listas!$A$4,$N382=Listas!$A$5,$N382=Listas!$A$6),"",IF(AND(DAYS360(C382,$C$3)&lt;=90,AD382="SI"),0,IF(AND(DAYS360(C382,$C$3)&gt;90,AD382="SI"),$AE$7,0)))</f>
        <v>0</v>
      </c>
      <c r="AF382" s="17"/>
      <c r="AG382" s="24" t="str">
        <f t="shared" si="68"/>
        <v/>
      </c>
      <c r="AH382" s="22"/>
      <c r="AI382" s="23">
        <f>+IF(OR($N382=Listas!$A$3,$N382=Listas!$A$4,$N382=Listas!$A$5,$N382=Listas!$A$6),"",IF(AND(DAYS360(C382,$C$3)&lt;=90,AH382="SI"),0,IF(AND(DAYS360(C382,$C$3)&gt;90,AH382="SI"),$AI$7,0)))</f>
        <v>0</v>
      </c>
      <c r="AJ382" s="25">
        <f>+IF(OR($N382=Listas!$A$3,$N382=Listas!$A$4,$N382=Listas!$A$5,$N382=Listas!$A$6),"",AB382+AE382+AI382)</f>
        <v>0</v>
      </c>
      <c r="AK382" s="26" t="str">
        <f t="shared" si="69"/>
        <v/>
      </c>
      <c r="AL382" s="27" t="str">
        <f t="shared" si="70"/>
        <v/>
      </c>
      <c r="AM382" s="23">
        <f>+IF(OR($N382=Listas!$A$3,$N382=Listas!$A$4,$N382=Listas!$A$5,$N382=Listas!$A$6),"",IF(AND(DAYS360(C382,$C$3)&lt;=90,AL382="SI"),0,IF(AND(DAYS360(C382,$C$3)&gt;90,AL382="SI"),$AM$7,0)))</f>
        <v>0</v>
      </c>
      <c r="AN382" s="27" t="str">
        <f t="shared" si="71"/>
        <v/>
      </c>
      <c r="AO382" s="23">
        <f>+IF(OR($N382=Listas!$A$3,$N382=Listas!$A$4,$N382=Listas!$A$5,$N382=Listas!$A$6),"",IF(AND(DAYS360(C382,$C$3)&lt;=90,AN382="SI"),0,IF(AND(DAYS360(C382,$C$3)&gt;90,AN382="SI"),$AO$7,0)))</f>
        <v>0</v>
      </c>
      <c r="AP382" s="28">
        <f>+IF(OR($N382=Listas!$A$3,$N382=Listas!$A$4,$N382=Listas!$A$5,$N382=[1]Hoja2!$A$6),"",AM382+AO382)</f>
        <v>0</v>
      </c>
      <c r="AQ382" s="22"/>
      <c r="AR382" s="23">
        <f>+IF(OR($N382=Listas!$A$3,$N382=Listas!$A$4,$N382=Listas!$A$5,$N382=Listas!$A$6),"",IF(AND(DAYS360(C382,$C$3)&lt;=90,AQ382="SI"),0,IF(AND(DAYS360(C382,$C$3)&gt;90,AQ382="SI"),$AR$7,0)))</f>
        <v>0</v>
      </c>
      <c r="AS382" s="22"/>
      <c r="AT382" s="23">
        <f>+IF(OR($N382=Listas!$A$3,$N382=Listas!$A$4,$N382=Listas!$A$5,$N382=Listas!$A$6),"",IF(AND(DAYS360(C382,$C$3)&lt;=90,AS382="SI"),0,IF(AND(DAYS360(C382,$C$3)&gt;90,AS382="SI"),$AT$7,0)))</f>
        <v>0</v>
      </c>
      <c r="AU382" s="21">
        <f>+IF(OR($N382=Listas!$A$3,$N382=Listas!$A$4,$N382=Listas!$A$5,$N382=Listas!$A$6),"",AR382+AT382)</f>
        <v>0</v>
      </c>
      <c r="AV382" s="29">
        <f>+IF(OR($N382=Listas!$A$3,$N382=Listas!$A$4,$N382=Listas!$A$5,$N382=Listas!$A$6),"",W382+Z382+AJ382+AP382+AU382)</f>
        <v>0.21132439384930549</v>
      </c>
      <c r="AW382" s="30">
        <f>+IF(OR($N382=Listas!$A$3,$N382=Listas!$A$4,$N382=Listas!$A$5,$N382=Listas!$A$6),"",K382*(1-AV382))</f>
        <v>0</v>
      </c>
      <c r="AX382" s="30">
        <f>+IF(OR($N382=Listas!$A$3,$N382=Listas!$A$4,$N382=Listas!$A$5,$N382=Listas!$A$6),"",L382*(1-AV382))</f>
        <v>0</v>
      </c>
      <c r="AY382" s="31"/>
      <c r="AZ382" s="32"/>
      <c r="BA382" s="30">
        <f>+IF(OR($N382=Listas!$A$3,$N382=Listas!$A$4,$N382=Listas!$A$5,$N382=Listas!$A$6),"",IF(AV382=0,AW382,(-PV(AY382,AZ382,,AW382,0))))</f>
        <v>0</v>
      </c>
      <c r="BB382" s="30">
        <f>+IF(OR($N382=Listas!$A$3,$N382=Listas!$A$4,$N382=Listas!$A$5,$N382=Listas!$A$6),"",IF(AV382=0,AX382,(-PV(AY382,AZ382,,AX382,0))))</f>
        <v>0</v>
      </c>
      <c r="BC382" s="33">
        <f>++IF(OR($N382=Listas!$A$3,$N382=Listas!$A$4,$N382=Listas!$A$5,$N382=Listas!$A$6),"",K382-BA382)</f>
        <v>0</v>
      </c>
      <c r="BD382" s="33">
        <f>++IF(OR($N382=Listas!$A$3,$N382=Listas!$A$4,$N382=Listas!$A$5,$N382=Listas!$A$6),"",L382-BB382)</f>
        <v>0</v>
      </c>
    </row>
    <row r="383" spans="1:56" x14ac:dyDescent="0.25">
      <c r="A383" s="13"/>
      <c r="B383" s="14"/>
      <c r="C383" s="15"/>
      <c r="D383" s="16"/>
      <c r="E383" s="16"/>
      <c r="F383" s="17"/>
      <c r="G383" s="17"/>
      <c r="H383" s="65">
        <f t="shared" si="65"/>
        <v>0</v>
      </c>
      <c r="I383" s="17"/>
      <c r="J383" s="17"/>
      <c r="K383" s="42">
        <f t="shared" si="66"/>
        <v>0</v>
      </c>
      <c r="L383" s="42">
        <f t="shared" si="66"/>
        <v>0</v>
      </c>
      <c r="M383" s="42">
        <f t="shared" si="67"/>
        <v>0</v>
      </c>
      <c r="N383" s="13"/>
      <c r="O383" s="18" t="str">
        <f>+IF(OR($N383=Listas!$A$3,$N383=Listas!$A$4,$N383=Listas!$A$5,$N383=Listas!$A$6),"N/A",IF(AND((DAYS360(C383,$C$3))&gt;90,(DAYS360(C383,$C$3))&lt;360),"SI","NO"))</f>
        <v>NO</v>
      </c>
      <c r="P383" s="19">
        <f t="shared" si="60"/>
        <v>0</v>
      </c>
      <c r="Q383" s="18" t="str">
        <f>+IF(OR($N383=Listas!$A$3,$N383=Listas!$A$4,$N383=Listas!$A$5,$N383=Listas!$A$6),"N/A",IF(AND((DAYS360(C383,$C$3))&gt;=360,(DAYS360(C383,$C$3))&lt;=1800),"SI","NO"))</f>
        <v>NO</v>
      </c>
      <c r="R383" s="19">
        <f t="shared" si="61"/>
        <v>0</v>
      </c>
      <c r="S383" s="18" t="str">
        <f>+IF(OR($N383=Listas!$A$3,$N383=Listas!$A$4,$N383=Listas!$A$5,$N383=Listas!$A$6),"N/A",IF(AND((DAYS360(C383,$C$3))&gt;1800,(DAYS360(C383,$C$3))&lt;=3600),"SI","NO"))</f>
        <v>NO</v>
      </c>
      <c r="T383" s="19">
        <f t="shared" si="62"/>
        <v>0</v>
      </c>
      <c r="U383" s="18" t="str">
        <f>+IF(OR($N383=Listas!$A$3,$N383=Listas!$A$4,$N383=Listas!$A$5,$N383=Listas!$A$6),"N/A",IF((DAYS360(C383,$C$3))&gt;3600,"SI","NO"))</f>
        <v>SI</v>
      </c>
      <c r="V383" s="20">
        <f t="shared" si="63"/>
        <v>0.21132439384930549</v>
      </c>
      <c r="W383" s="21">
        <f>+IF(OR($N383=Listas!$A$3,$N383=Listas!$A$4,$N383=Listas!$A$5,$N383=Listas!$A$6),"",P383+R383+T383+V383)</f>
        <v>0.21132439384930549</v>
      </c>
      <c r="X383" s="22"/>
      <c r="Y383" s="19">
        <f t="shared" si="64"/>
        <v>0</v>
      </c>
      <c r="Z383" s="21">
        <f>+IF(OR($N383=Listas!$A$3,$N383=Listas!$A$4,$N383=Listas!$A$5,$N383=Listas!$A$6),"",Y383)</f>
        <v>0</v>
      </c>
      <c r="AA383" s="22"/>
      <c r="AB383" s="23">
        <f>+IF(OR($N383=Listas!$A$3,$N383=Listas!$A$4,$N383=Listas!$A$5,$N383=Listas!$A$6),"",IF(AND(DAYS360(C383,$C$3)&lt;=90,AA383="NO"),0,IF(AND(DAYS360(C383,$C$3)&gt;90,AA383="NO"),$AB$7,0)))</f>
        <v>0</v>
      </c>
      <c r="AC383" s="17"/>
      <c r="AD383" s="22"/>
      <c r="AE383" s="23">
        <f>+IF(OR($N383=Listas!$A$3,$N383=Listas!$A$4,$N383=Listas!$A$5,$N383=Listas!$A$6),"",IF(AND(DAYS360(C383,$C$3)&lt;=90,AD383="SI"),0,IF(AND(DAYS360(C383,$C$3)&gt;90,AD383="SI"),$AE$7,0)))</f>
        <v>0</v>
      </c>
      <c r="AF383" s="17"/>
      <c r="AG383" s="24" t="str">
        <f t="shared" si="68"/>
        <v/>
      </c>
      <c r="AH383" s="22"/>
      <c r="AI383" s="23">
        <f>+IF(OR($N383=Listas!$A$3,$N383=Listas!$A$4,$N383=Listas!$A$5,$N383=Listas!$A$6),"",IF(AND(DAYS360(C383,$C$3)&lt;=90,AH383="SI"),0,IF(AND(DAYS360(C383,$C$3)&gt;90,AH383="SI"),$AI$7,0)))</f>
        <v>0</v>
      </c>
      <c r="AJ383" s="25">
        <f>+IF(OR($N383=Listas!$A$3,$N383=Listas!$A$4,$N383=Listas!$A$5,$N383=Listas!$A$6),"",AB383+AE383+AI383)</f>
        <v>0</v>
      </c>
      <c r="AK383" s="26" t="str">
        <f t="shared" si="69"/>
        <v/>
      </c>
      <c r="AL383" s="27" t="str">
        <f t="shared" si="70"/>
        <v/>
      </c>
      <c r="AM383" s="23">
        <f>+IF(OR($N383=Listas!$A$3,$N383=Listas!$A$4,$N383=Listas!$A$5,$N383=Listas!$A$6),"",IF(AND(DAYS360(C383,$C$3)&lt;=90,AL383="SI"),0,IF(AND(DAYS360(C383,$C$3)&gt;90,AL383="SI"),$AM$7,0)))</f>
        <v>0</v>
      </c>
      <c r="AN383" s="27" t="str">
        <f t="shared" si="71"/>
        <v/>
      </c>
      <c r="AO383" s="23">
        <f>+IF(OR($N383=Listas!$A$3,$N383=Listas!$A$4,$N383=Listas!$A$5,$N383=Listas!$A$6),"",IF(AND(DAYS360(C383,$C$3)&lt;=90,AN383="SI"),0,IF(AND(DAYS360(C383,$C$3)&gt;90,AN383="SI"),$AO$7,0)))</f>
        <v>0</v>
      </c>
      <c r="AP383" s="28">
        <f>+IF(OR($N383=Listas!$A$3,$N383=Listas!$A$4,$N383=Listas!$A$5,$N383=[1]Hoja2!$A$6),"",AM383+AO383)</f>
        <v>0</v>
      </c>
      <c r="AQ383" s="22"/>
      <c r="AR383" s="23">
        <f>+IF(OR($N383=Listas!$A$3,$N383=Listas!$A$4,$N383=Listas!$A$5,$N383=Listas!$A$6),"",IF(AND(DAYS360(C383,$C$3)&lt;=90,AQ383="SI"),0,IF(AND(DAYS360(C383,$C$3)&gt;90,AQ383="SI"),$AR$7,0)))</f>
        <v>0</v>
      </c>
      <c r="AS383" s="22"/>
      <c r="AT383" s="23">
        <f>+IF(OR($N383=Listas!$A$3,$N383=Listas!$A$4,$N383=Listas!$A$5,$N383=Listas!$A$6),"",IF(AND(DAYS360(C383,$C$3)&lt;=90,AS383="SI"),0,IF(AND(DAYS360(C383,$C$3)&gt;90,AS383="SI"),$AT$7,0)))</f>
        <v>0</v>
      </c>
      <c r="AU383" s="21">
        <f>+IF(OR($N383=Listas!$A$3,$N383=Listas!$A$4,$N383=Listas!$A$5,$N383=Listas!$A$6),"",AR383+AT383)</f>
        <v>0</v>
      </c>
      <c r="AV383" s="29">
        <f>+IF(OR($N383=Listas!$A$3,$N383=Listas!$A$4,$N383=Listas!$A$5,$N383=Listas!$A$6),"",W383+Z383+AJ383+AP383+AU383)</f>
        <v>0.21132439384930549</v>
      </c>
      <c r="AW383" s="30">
        <f>+IF(OR($N383=Listas!$A$3,$N383=Listas!$A$4,$N383=Listas!$A$5,$N383=Listas!$A$6),"",K383*(1-AV383))</f>
        <v>0</v>
      </c>
      <c r="AX383" s="30">
        <f>+IF(OR($N383=Listas!$A$3,$N383=Listas!$A$4,$N383=Listas!$A$5,$N383=Listas!$A$6),"",L383*(1-AV383))</f>
        <v>0</v>
      </c>
      <c r="AY383" s="31"/>
      <c r="AZ383" s="32"/>
      <c r="BA383" s="30">
        <f>+IF(OR($N383=Listas!$A$3,$N383=Listas!$A$4,$N383=Listas!$A$5,$N383=Listas!$A$6),"",IF(AV383=0,AW383,(-PV(AY383,AZ383,,AW383,0))))</f>
        <v>0</v>
      </c>
      <c r="BB383" s="30">
        <f>+IF(OR($N383=Listas!$A$3,$N383=Listas!$A$4,$N383=Listas!$A$5,$N383=Listas!$A$6),"",IF(AV383=0,AX383,(-PV(AY383,AZ383,,AX383,0))))</f>
        <v>0</v>
      </c>
      <c r="BC383" s="33">
        <f>++IF(OR($N383=Listas!$A$3,$N383=Listas!$A$4,$N383=Listas!$A$5,$N383=Listas!$A$6),"",K383-BA383)</f>
        <v>0</v>
      </c>
      <c r="BD383" s="33">
        <f>++IF(OR($N383=Listas!$A$3,$N383=Listas!$A$4,$N383=Listas!$A$5,$N383=Listas!$A$6),"",L383-BB383)</f>
        <v>0</v>
      </c>
    </row>
    <row r="384" spans="1:56" x14ac:dyDescent="0.25">
      <c r="A384" s="13"/>
      <c r="B384" s="14"/>
      <c r="C384" s="15"/>
      <c r="D384" s="16"/>
      <c r="E384" s="16"/>
      <c r="F384" s="17"/>
      <c r="G384" s="17"/>
      <c r="H384" s="65">
        <f t="shared" si="65"/>
        <v>0</v>
      </c>
      <c r="I384" s="17"/>
      <c r="J384" s="17"/>
      <c r="K384" s="42">
        <f t="shared" si="66"/>
        <v>0</v>
      </c>
      <c r="L384" s="42">
        <f t="shared" si="66"/>
        <v>0</v>
      </c>
      <c r="M384" s="42">
        <f t="shared" si="67"/>
        <v>0</v>
      </c>
      <c r="N384" s="13"/>
      <c r="O384" s="18" t="str">
        <f>+IF(OR($N384=Listas!$A$3,$N384=Listas!$A$4,$N384=Listas!$A$5,$N384=Listas!$A$6),"N/A",IF(AND((DAYS360(C384,$C$3))&gt;90,(DAYS360(C384,$C$3))&lt;360),"SI","NO"))</f>
        <v>NO</v>
      </c>
      <c r="P384" s="19">
        <f t="shared" si="60"/>
        <v>0</v>
      </c>
      <c r="Q384" s="18" t="str">
        <f>+IF(OR($N384=Listas!$A$3,$N384=Listas!$A$4,$N384=Listas!$A$5,$N384=Listas!$A$6),"N/A",IF(AND((DAYS360(C384,$C$3))&gt;=360,(DAYS360(C384,$C$3))&lt;=1800),"SI","NO"))</f>
        <v>NO</v>
      </c>
      <c r="R384" s="19">
        <f t="shared" si="61"/>
        <v>0</v>
      </c>
      <c r="S384" s="18" t="str">
        <f>+IF(OR($N384=Listas!$A$3,$N384=Listas!$A$4,$N384=Listas!$A$5,$N384=Listas!$A$6),"N/A",IF(AND((DAYS360(C384,$C$3))&gt;1800,(DAYS360(C384,$C$3))&lt;=3600),"SI","NO"))</f>
        <v>NO</v>
      </c>
      <c r="T384" s="19">
        <f t="shared" si="62"/>
        <v>0</v>
      </c>
      <c r="U384" s="18" t="str">
        <f>+IF(OR($N384=Listas!$A$3,$N384=Listas!$A$4,$N384=Listas!$A$5,$N384=Listas!$A$6),"N/A",IF((DAYS360(C384,$C$3))&gt;3600,"SI","NO"))</f>
        <v>SI</v>
      </c>
      <c r="V384" s="20">
        <f t="shared" si="63"/>
        <v>0.21132439384930549</v>
      </c>
      <c r="W384" s="21">
        <f>+IF(OR($N384=Listas!$A$3,$N384=Listas!$A$4,$N384=Listas!$A$5,$N384=Listas!$A$6),"",P384+R384+T384+V384)</f>
        <v>0.21132439384930549</v>
      </c>
      <c r="X384" s="22"/>
      <c r="Y384" s="19">
        <f t="shared" si="64"/>
        <v>0</v>
      </c>
      <c r="Z384" s="21">
        <f>+IF(OR($N384=Listas!$A$3,$N384=Listas!$A$4,$N384=Listas!$A$5,$N384=Listas!$A$6),"",Y384)</f>
        <v>0</v>
      </c>
      <c r="AA384" s="22"/>
      <c r="AB384" s="23">
        <f>+IF(OR($N384=Listas!$A$3,$N384=Listas!$A$4,$N384=Listas!$A$5,$N384=Listas!$A$6),"",IF(AND(DAYS360(C384,$C$3)&lt;=90,AA384="NO"),0,IF(AND(DAYS360(C384,$C$3)&gt;90,AA384="NO"),$AB$7,0)))</f>
        <v>0</v>
      </c>
      <c r="AC384" s="17"/>
      <c r="AD384" s="22"/>
      <c r="AE384" s="23">
        <f>+IF(OR($N384=Listas!$A$3,$N384=Listas!$A$4,$N384=Listas!$A$5,$N384=Listas!$A$6),"",IF(AND(DAYS360(C384,$C$3)&lt;=90,AD384="SI"),0,IF(AND(DAYS360(C384,$C$3)&gt;90,AD384="SI"),$AE$7,0)))</f>
        <v>0</v>
      </c>
      <c r="AF384" s="17"/>
      <c r="AG384" s="24" t="str">
        <f t="shared" si="68"/>
        <v/>
      </c>
      <c r="AH384" s="22"/>
      <c r="AI384" s="23">
        <f>+IF(OR($N384=Listas!$A$3,$N384=Listas!$A$4,$N384=Listas!$A$5,$N384=Listas!$A$6),"",IF(AND(DAYS360(C384,$C$3)&lt;=90,AH384="SI"),0,IF(AND(DAYS360(C384,$C$3)&gt;90,AH384="SI"),$AI$7,0)))</f>
        <v>0</v>
      </c>
      <c r="AJ384" s="25">
        <f>+IF(OR($N384=Listas!$A$3,$N384=Listas!$A$4,$N384=Listas!$A$5,$N384=Listas!$A$6),"",AB384+AE384+AI384)</f>
        <v>0</v>
      </c>
      <c r="AK384" s="26" t="str">
        <f t="shared" si="69"/>
        <v/>
      </c>
      <c r="AL384" s="27" t="str">
        <f t="shared" si="70"/>
        <v/>
      </c>
      <c r="AM384" s="23">
        <f>+IF(OR($N384=Listas!$A$3,$N384=Listas!$A$4,$N384=Listas!$A$5,$N384=Listas!$A$6),"",IF(AND(DAYS360(C384,$C$3)&lt;=90,AL384="SI"),0,IF(AND(DAYS360(C384,$C$3)&gt;90,AL384="SI"),$AM$7,0)))</f>
        <v>0</v>
      </c>
      <c r="AN384" s="27" t="str">
        <f t="shared" si="71"/>
        <v/>
      </c>
      <c r="AO384" s="23">
        <f>+IF(OR($N384=Listas!$A$3,$N384=Listas!$A$4,$N384=Listas!$A$5,$N384=Listas!$A$6),"",IF(AND(DAYS360(C384,$C$3)&lt;=90,AN384="SI"),0,IF(AND(DAYS360(C384,$C$3)&gt;90,AN384="SI"),$AO$7,0)))</f>
        <v>0</v>
      </c>
      <c r="AP384" s="28">
        <f>+IF(OR($N384=Listas!$A$3,$N384=Listas!$A$4,$N384=Listas!$A$5,$N384=[1]Hoja2!$A$6),"",AM384+AO384)</f>
        <v>0</v>
      </c>
      <c r="AQ384" s="22"/>
      <c r="AR384" s="23">
        <f>+IF(OR($N384=Listas!$A$3,$N384=Listas!$A$4,$N384=Listas!$A$5,$N384=Listas!$A$6),"",IF(AND(DAYS360(C384,$C$3)&lt;=90,AQ384="SI"),0,IF(AND(DAYS360(C384,$C$3)&gt;90,AQ384="SI"),$AR$7,0)))</f>
        <v>0</v>
      </c>
      <c r="AS384" s="22"/>
      <c r="AT384" s="23">
        <f>+IF(OR($N384=Listas!$A$3,$N384=Listas!$A$4,$N384=Listas!$A$5,$N384=Listas!$A$6),"",IF(AND(DAYS360(C384,$C$3)&lt;=90,AS384="SI"),0,IF(AND(DAYS360(C384,$C$3)&gt;90,AS384="SI"),$AT$7,0)))</f>
        <v>0</v>
      </c>
      <c r="AU384" s="21">
        <f>+IF(OR($N384=Listas!$A$3,$N384=Listas!$A$4,$N384=Listas!$A$5,$N384=Listas!$A$6),"",AR384+AT384)</f>
        <v>0</v>
      </c>
      <c r="AV384" s="29">
        <f>+IF(OR($N384=Listas!$A$3,$N384=Listas!$A$4,$N384=Listas!$A$5,$N384=Listas!$A$6),"",W384+Z384+AJ384+AP384+AU384)</f>
        <v>0.21132439384930549</v>
      </c>
      <c r="AW384" s="30">
        <f>+IF(OR($N384=Listas!$A$3,$N384=Listas!$A$4,$N384=Listas!$A$5,$N384=Listas!$A$6),"",K384*(1-AV384))</f>
        <v>0</v>
      </c>
      <c r="AX384" s="30">
        <f>+IF(OR($N384=Listas!$A$3,$N384=Listas!$A$4,$N384=Listas!$A$5,$N384=Listas!$A$6),"",L384*(1-AV384))</f>
        <v>0</v>
      </c>
      <c r="AY384" s="31"/>
      <c r="AZ384" s="32"/>
      <c r="BA384" s="30">
        <f>+IF(OR($N384=Listas!$A$3,$N384=Listas!$A$4,$N384=Listas!$A$5,$N384=Listas!$A$6),"",IF(AV384=0,AW384,(-PV(AY384,AZ384,,AW384,0))))</f>
        <v>0</v>
      </c>
      <c r="BB384" s="30">
        <f>+IF(OR($N384=Listas!$A$3,$N384=Listas!$A$4,$N384=Listas!$A$5,$N384=Listas!$A$6),"",IF(AV384=0,AX384,(-PV(AY384,AZ384,,AX384,0))))</f>
        <v>0</v>
      </c>
      <c r="BC384" s="33">
        <f>++IF(OR($N384=Listas!$A$3,$N384=Listas!$A$4,$N384=Listas!$A$5,$N384=Listas!$A$6),"",K384-BA384)</f>
        <v>0</v>
      </c>
      <c r="BD384" s="33">
        <f>++IF(OR($N384=Listas!$A$3,$N384=Listas!$A$4,$N384=Listas!$A$5,$N384=Listas!$A$6),"",L384-BB384)</f>
        <v>0</v>
      </c>
    </row>
    <row r="385" spans="1:56" x14ac:dyDescent="0.25">
      <c r="A385" s="13"/>
      <c r="B385" s="14"/>
      <c r="C385" s="15"/>
      <c r="D385" s="16"/>
      <c r="E385" s="16"/>
      <c r="F385" s="17"/>
      <c r="G385" s="17"/>
      <c r="H385" s="65">
        <f t="shared" si="65"/>
        <v>0</v>
      </c>
      <c r="I385" s="17"/>
      <c r="J385" s="17"/>
      <c r="K385" s="42">
        <f t="shared" si="66"/>
        <v>0</v>
      </c>
      <c r="L385" s="42">
        <f t="shared" si="66"/>
        <v>0</v>
      </c>
      <c r="M385" s="42">
        <f t="shared" si="67"/>
        <v>0</v>
      </c>
      <c r="N385" s="13"/>
      <c r="O385" s="18" t="str">
        <f>+IF(OR($N385=Listas!$A$3,$N385=Listas!$A$4,$N385=Listas!$A$5,$N385=Listas!$A$6),"N/A",IF(AND((DAYS360(C385,$C$3))&gt;90,(DAYS360(C385,$C$3))&lt;360),"SI","NO"))</f>
        <v>NO</v>
      </c>
      <c r="P385" s="19">
        <f t="shared" si="60"/>
        <v>0</v>
      </c>
      <c r="Q385" s="18" t="str">
        <f>+IF(OR($N385=Listas!$A$3,$N385=Listas!$A$4,$N385=Listas!$A$5,$N385=Listas!$A$6),"N/A",IF(AND((DAYS360(C385,$C$3))&gt;=360,(DAYS360(C385,$C$3))&lt;=1800),"SI","NO"))</f>
        <v>NO</v>
      </c>
      <c r="R385" s="19">
        <f t="shared" si="61"/>
        <v>0</v>
      </c>
      <c r="S385" s="18" t="str">
        <f>+IF(OR($N385=Listas!$A$3,$N385=Listas!$A$4,$N385=Listas!$A$5,$N385=Listas!$A$6),"N/A",IF(AND((DAYS360(C385,$C$3))&gt;1800,(DAYS360(C385,$C$3))&lt;=3600),"SI","NO"))</f>
        <v>NO</v>
      </c>
      <c r="T385" s="19">
        <f t="shared" si="62"/>
        <v>0</v>
      </c>
      <c r="U385" s="18" t="str">
        <f>+IF(OR($N385=Listas!$A$3,$N385=Listas!$A$4,$N385=Listas!$A$5,$N385=Listas!$A$6),"N/A",IF((DAYS360(C385,$C$3))&gt;3600,"SI","NO"))</f>
        <v>SI</v>
      </c>
      <c r="V385" s="20">
        <f t="shared" si="63"/>
        <v>0.21132439384930549</v>
      </c>
      <c r="W385" s="21">
        <f>+IF(OR($N385=Listas!$A$3,$N385=Listas!$A$4,$N385=Listas!$A$5,$N385=Listas!$A$6),"",P385+R385+T385+V385)</f>
        <v>0.21132439384930549</v>
      </c>
      <c r="X385" s="22"/>
      <c r="Y385" s="19">
        <f t="shared" si="64"/>
        <v>0</v>
      </c>
      <c r="Z385" s="21">
        <f>+IF(OR($N385=Listas!$A$3,$N385=Listas!$A$4,$N385=Listas!$A$5,$N385=Listas!$A$6),"",Y385)</f>
        <v>0</v>
      </c>
      <c r="AA385" s="22"/>
      <c r="AB385" s="23">
        <f>+IF(OR($N385=Listas!$A$3,$N385=Listas!$A$4,$N385=Listas!$A$5,$N385=Listas!$A$6),"",IF(AND(DAYS360(C385,$C$3)&lt;=90,AA385="NO"),0,IF(AND(DAYS360(C385,$C$3)&gt;90,AA385="NO"),$AB$7,0)))</f>
        <v>0</v>
      </c>
      <c r="AC385" s="17"/>
      <c r="AD385" s="22"/>
      <c r="AE385" s="23">
        <f>+IF(OR($N385=Listas!$A$3,$N385=Listas!$A$4,$N385=Listas!$A$5,$N385=Listas!$A$6),"",IF(AND(DAYS360(C385,$C$3)&lt;=90,AD385="SI"),0,IF(AND(DAYS360(C385,$C$3)&gt;90,AD385="SI"),$AE$7,0)))</f>
        <v>0</v>
      </c>
      <c r="AF385" s="17"/>
      <c r="AG385" s="24" t="str">
        <f t="shared" si="68"/>
        <v/>
      </c>
      <c r="AH385" s="22"/>
      <c r="AI385" s="23">
        <f>+IF(OR($N385=Listas!$A$3,$N385=Listas!$A$4,$N385=Listas!$A$5,$N385=Listas!$A$6),"",IF(AND(DAYS360(C385,$C$3)&lt;=90,AH385="SI"),0,IF(AND(DAYS360(C385,$C$3)&gt;90,AH385="SI"),$AI$7,0)))</f>
        <v>0</v>
      </c>
      <c r="AJ385" s="25">
        <f>+IF(OR($N385=Listas!$A$3,$N385=Listas!$A$4,$N385=Listas!$A$5,$N385=Listas!$A$6),"",AB385+AE385+AI385)</f>
        <v>0</v>
      </c>
      <c r="AK385" s="26" t="str">
        <f t="shared" si="69"/>
        <v/>
      </c>
      <c r="AL385" s="27" t="str">
        <f t="shared" si="70"/>
        <v/>
      </c>
      <c r="AM385" s="23">
        <f>+IF(OR($N385=Listas!$A$3,$N385=Listas!$A$4,$N385=Listas!$A$5,$N385=Listas!$A$6),"",IF(AND(DAYS360(C385,$C$3)&lt;=90,AL385="SI"),0,IF(AND(DAYS360(C385,$C$3)&gt;90,AL385="SI"),$AM$7,0)))</f>
        <v>0</v>
      </c>
      <c r="AN385" s="27" t="str">
        <f t="shared" si="71"/>
        <v/>
      </c>
      <c r="AO385" s="23">
        <f>+IF(OR($N385=Listas!$A$3,$N385=Listas!$A$4,$N385=Listas!$A$5,$N385=Listas!$A$6),"",IF(AND(DAYS360(C385,$C$3)&lt;=90,AN385="SI"),0,IF(AND(DAYS360(C385,$C$3)&gt;90,AN385="SI"),$AO$7,0)))</f>
        <v>0</v>
      </c>
      <c r="AP385" s="28">
        <f>+IF(OR($N385=Listas!$A$3,$N385=Listas!$A$4,$N385=Listas!$A$5,$N385=[1]Hoja2!$A$6),"",AM385+AO385)</f>
        <v>0</v>
      </c>
      <c r="AQ385" s="22"/>
      <c r="AR385" s="23">
        <f>+IF(OR($N385=Listas!$A$3,$N385=Listas!$A$4,$N385=Listas!$A$5,$N385=Listas!$A$6),"",IF(AND(DAYS360(C385,$C$3)&lt;=90,AQ385="SI"),0,IF(AND(DAYS360(C385,$C$3)&gt;90,AQ385="SI"),$AR$7,0)))</f>
        <v>0</v>
      </c>
      <c r="AS385" s="22"/>
      <c r="AT385" s="23">
        <f>+IF(OR($N385=Listas!$A$3,$N385=Listas!$A$4,$N385=Listas!$A$5,$N385=Listas!$A$6),"",IF(AND(DAYS360(C385,$C$3)&lt;=90,AS385="SI"),0,IF(AND(DAYS360(C385,$C$3)&gt;90,AS385="SI"),$AT$7,0)))</f>
        <v>0</v>
      </c>
      <c r="AU385" s="21">
        <f>+IF(OR($N385=Listas!$A$3,$N385=Listas!$A$4,$N385=Listas!$A$5,$N385=Listas!$A$6),"",AR385+AT385)</f>
        <v>0</v>
      </c>
      <c r="AV385" s="29">
        <f>+IF(OR($N385=Listas!$A$3,$N385=Listas!$A$4,$N385=Listas!$A$5,$N385=Listas!$A$6),"",W385+Z385+AJ385+AP385+AU385)</f>
        <v>0.21132439384930549</v>
      </c>
      <c r="AW385" s="30">
        <f>+IF(OR($N385=Listas!$A$3,$N385=Listas!$A$4,$N385=Listas!$A$5,$N385=Listas!$A$6),"",K385*(1-AV385))</f>
        <v>0</v>
      </c>
      <c r="AX385" s="30">
        <f>+IF(OR($N385=Listas!$A$3,$N385=Listas!$A$4,$N385=Listas!$A$5,$N385=Listas!$A$6),"",L385*(1-AV385))</f>
        <v>0</v>
      </c>
      <c r="AY385" s="31"/>
      <c r="AZ385" s="32"/>
      <c r="BA385" s="30">
        <f>+IF(OR($N385=Listas!$A$3,$N385=Listas!$A$4,$N385=Listas!$A$5,$N385=Listas!$A$6),"",IF(AV385=0,AW385,(-PV(AY385,AZ385,,AW385,0))))</f>
        <v>0</v>
      </c>
      <c r="BB385" s="30">
        <f>+IF(OR($N385=Listas!$A$3,$N385=Listas!$A$4,$N385=Listas!$A$5,$N385=Listas!$A$6),"",IF(AV385=0,AX385,(-PV(AY385,AZ385,,AX385,0))))</f>
        <v>0</v>
      </c>
      <c r="BC385" s="33">
        <f>++IF(OR($N385=Listas!$A$3,$N385=Listas!$A$4,$N385=Listas!$A$5,$N385=Listas!$A$6),"",K385-BA385)</f>
        <v>0</v>
      </c>
      <c r="BD385" s="33">
        <f>++IF(OR($N385=Listas!$A$3,$N385=Listas!$A$4,$N385=Listas!$A$5,$N385=Listas!$A$6),"",L385-BB385)</f>
        <v>0</v>
      </c>
    </row>
    <row r="386" spans="1:56" x14ac:dyDescent="0.25">
      <c r="A386" s="13"/>
      <c r="B386" s="14"/>
      <c r="C386" s="15"/>
      <c r="D386" s="16"/>
      <c r="E386" s="16"/>
      <c r="F386" s="17"/>
      <c r="G386" s="17"/>
      <c r="H386" s="65">
        <f t="shared" si="65"/>
        <v>0</v>
      </c>
      <c r="I386" s="17"/>
      <c r="J386" s="17"/>
      <c r="K386" s="42">
        <f t="shared" si="66"/>
        <v>0</v>
      </c>
      <c r="L386" s="42">
        <f t="shared" si="66"/>
        <v>0</v>
      </c>
      <c r="M386" s="42">
        <f t="shared" si="67"/>
        <v>0</v>
      </c>
      <c r="N386" s="13"/>
      <c r="O386" s="18" t="str">
        <f>+IF(OR($N386=Listas!$A$3,$N386=Listas!$A$4,$N386=Listas!$A$5,$N386=Listas!$A$6),"N/A",IF(AND((DAYS360(C386,$C$3))&gt;90,(DAYS360(C386,$C$3))&lt;360),"SI","NO"))</f>
        <v>NO</v>
      </c>
      <c r="P386" s="19">
        <f t="shared" si="60"/>
        <v>0</v>
      </c>
      <c r="Q386" s="18" t="str">
        <f>+IF(OR($N386=Listas!$A$3,$N386=Listas!$A$4,$N386=Listas!$A$5,$N386=Listas!$A$6),"N/A",IF(AND((DAYS360(C386,$C$3))&gt;=360,(DAYS360(C386,$C$3))&lt;=1800),"SI","NO"))</f>
        <v>NO</v>
      </c>
      <c r="R386" s="19">
        <f t="shared" si="61"/>
        <v>0</v>
      </c>
      <c r="S386" s="18" t="str">
        <f>+IF(OR($N386=Listas!$A$3,$N386=Listas!$A$4,$N386=Listas!$A$5,$N386=Listas!$A$6),"N/A",IF(AND((DAYS360(C386,$C$3))&gt;1800,(DAYS360(C386,$C$3))&lt;=3600),"SI","NO"))</f>
        <v>NO</v>
      </c>
      <c r="T386" s="19">
        <f t="shared" si="62"/>
        <v>0</v>
      </c>
      <c r="U386" s="18" t="str">
        <f>+IF(OR($N386=Listas!$A$3,$N386=Listas!$A$4,$N386=Listas!$A$5,$N386=Listas!$A$6),"N/A",IF((DAYS360(C386,$C$3))&gt;3600,"SI","NO"))</f>
        <v>SI</v>
      </c>
      <c r="V386" s="20">
        <f t="shared" si="63"/>
        <v>0.21132439384930549</v>
      </c>
      <c r="W386" s="21">
        <f>+IF(OR($N386=Listas!$A$3,$N386=Listas!$A$4,$N386=Listas!$A$5,$N386=Listas!$A$6),"",P386+R386+T386+V386)</f>
        <v>0.21132439384930549</v>
      </c>
      <c r="X386" s="22"/>
      <c r="Y386" s="19">
        <f t="shared" si="64"/>
        <v>0</v>
      </c>
      <c r="Z386" s="21">
        <f>+IF(OR($N386=Listas!$A$3,$N386=Listas!$A$4,$N386=Listas!$A$5,$N386=Listas!$A$6),"",Y386)</f>
        <v>0</v>
      </c>
      <c r="AA386" s="22"/>
      <c r="AB386" s="23">
        <f>+IF(OR($N386=Listas!$A$3,$N386=Listas!$A$4,$N386=Listas!$A$5,$N386=Listas!$A$6),"",IF(AND(DAYS360(C386,$C$3)&lt;=90,AA386="NO"),0,IF(AND(DAYS360(C386,$C$3)&gt;90,AA386="NO"),$AB$7,0)))</f>
        <v>0</v>
      </c>
      <c r="AC386" s="17"/>
      <c r="AD386" s="22"/>
      <c r="AE386" s="23">
        <f>+IF(OR($N386=Listas!$A$3,$N386=Listas!$A$4,$N386=Listas!$A$5,$N386=Listas!$A$6),"",IF(AND(DAYS360(C386,$C$3)&lt;=90,AD386="SI"),0,IF(AND(DAYS360(C386,$C$3)&gt;90,AD386="SI"),$AE$7,0)))</f>
        <v>0</v>
      </c>
      <c r="AF386" s="17"/>
      <c r="AG386" s="24" t="str">
        <f t="shared" si="68"/>
        <v/>
      </c>
      <c r="AH386" s="22"/>
      <c r="AI386" s="23">
        <f>+IF(OR($N386=Listas!$A$3,$N386=Listas!$A$4,$N386=Listas!$A$5,$N386=Listas!$A$6),"",IF(AND(DAYS360(C386,$C$3)&lt;=90,AH386="SI"),0,IF(AND(DAYS360(C386,$C$3)&gt;90,AH386="SI"),$AI$7,0)))</f>
        <v>0</v>
      </c>
      <c r="AJ386" s="25">
        <f>+IF(OR($N386=Listas!$A$3,$N386=Listas!$A$4,$N386=Listas!$A$5,$N386=Listas!$A$6),"",AB386+AE386+AI386)</f>
        <v>0</v>
      </c>
      <c r="AK386" s="26" t="str">
        <f t="shared" si="69"/>
        <v/>
      </c>
      <c r="AL386" s="27" t="str">
        <f t="shared" si="70"/>
        <v/>
      </c>
      <c r="AM386" s="23">
        <f>+IF(OR($N386=Listas!$A$3,$N386=Listas!$A$4,$N386=Listas!$A$5,$N386=Listas!$A$6),"",IF(AND(DAYS360(C386,$C$3)&lt;=90,AL386="SI"),0,IF(AND(DAYS360(C386,$C$3)&gt;90,AL386="SI"),$AM$7,0)))</f>
        <v>0</v>
      </c>
      <c r="AN386" s="27" t="str">
        <f t="shared" si="71"/>
        <v/>
      </c>
      <c r="AO386" s="23">
        <f>+IF(OR($N386=Listas!$A$3,$N386=Listas!$A$4,$N386=Listas!$A$5,$N386=Listas!$A$6),"",IF(AND(DAYS360(C386,$C$3)&lt;=90,AN386="SI"),0,IF(AND(DAYS360(C386,$C$3)&gt;90,AN386="SI"),$AO$7,0)))</f>
        <v>0</v>
      </c>
      <c r="AP386" s="28">
        <f>+IF(OR($N386=Listas!$A$3,$N386=Listas!$A$4,$N386=Listas!$A$5,$N386=[1]Hoja2!$A$6),"",AM386+AO386)</f>
        <v>0</v>
      </c>
      <c r="AQ386" s="22"/>
      <c r="AR386" s="23">
        <f>+IF(OR($N386=Listas!$A$3,$N386=Listas!$A$4,$N386=Listas!$A$5,$N386=Listas!$A$6),"",IF(AND(DAYS360(C386,$C$3)&lt;=90,AQ386="SI"),0,IF(AND(DAYS360(C386,$C$3)&gt;90,AQ386="SI"),$AR$7,0)))</f>
        <v>0</v>
      </c>
      <c r="AS386" s="22"/>
      <c r="AT386" s="23">
        <f>+IF(OR($N386=Listas!$A$3,$N386=Listas!$A$4,$N386=Listas!$A$5,$N386=Listas!$A$6),"",IF(AND(DAYS360(C386,$C$3)&lt;=90,AS386="SI"),0,IF(AND(DAYS360(C386,$C$3)&gt;90,AS386="SI"),$AT$7,0)))</f>
        <v>0</v>
      </c>
      <c r="AU386" s="21">
        <f>+IF(OR($N386=Listas!$A$3,$N386=Listas!$A$4,$N386=Listas!$A$5,$N386=Listas!$A$6),"",AR386+AT386)</f>
        <v>0</v>
      </c>
      <c r="AV386" s="29">
        <f>+IF(OR($N386=Listas!$A$3,$N386=Listas!$A$4,$N386=Listas!$A$5,$N386=Listas!$A$6),"",W386+Z386+AJ386+AP386+AU386)</f>
        <v>0.21132439384930549</v>
      </c>
      <c r="AW386" s="30">
        <f>+IF(OR($N386=Listas!$A$3,$N386=Listas!$A$4,$N386=Listas!$A$5,$N386=Listas!$A$6),"",K386*(1-AV386))</f>
        <v>0</v>
      </c>
      <c r="AX386" s="30">
        <f>+IF(OR($N386=Listas!$A$3,$N386=Listas!$A$4,$N386=Listas!$A$5,$N386=Listas!$A$6),"",L386*(1-AV386))</f>
        <v>0</v>
      </c>
      <c r="AY386" s="31"/>
      <c r="AZ386" s="32"/>
      <c r="BA386" s="30">
        <f>+IF(OR($N386=Listas!$A$3,$N386=Listas!$A$4,$N386=Listas!$A$5,$N386=Listas!$A$6),"",IF(AV386=0,AW386,(-PV(AY386,AZ386,,AW386,0))))</f>
        <v>0</v>
      </c>
      <c r="BB386" s="30">
        <f>+IF(OR($N386=Listas!$A$3,$N386=Listas!$A$4,$N386=Listas!$A$5,$N386=Listas!$A$6),"",IF(AV386=0,AX386,(-PV(AY386,AZ386,,AX386,0))))</f>
        <v>0</v>
      </c>
      <c r="BC386" s="33">
        <f>++IF(OR($N386=Listas!$A$3,$N386=Listas!$A$4,$N386=Listas!$A$5,$N386=Listas!$A$6),"",K386-BA386)</f>
        <v>0</v>
      </c>
      <c r="BD386" s="33">
        <f>++IF(OR($N386=Listas!$A$3,$N386=Listas!$A$4,$N386=Listas!$A$5,$N386=Listas!$A$6),"",L386-BB386)</f>
        <v>0</v>
      </c>
    </row>
    <row r="387" spans="1:56" x14ac:dyDescent="0.25">
      <c r="A387" s="13"/>
      <c r="B387" s="14"/>
      <c r="C387" s="15"/>
      <c r="D387" s="16"/>
      <c r="E387" s="16"/>
      <c r="F387" s="17"/>
      <c r="G387" s="17"/>
      <c r="H387" s="65">
        <f t="shared" si="65"/>
        <v>0</v>
      </c>
      <c r="I387" s="17"/>
      <c r="J387" s="17"/>
      <c r="K387" s="42">
        <f t="shared" si="66"/>
        <v>0</v>
      </c>
      <c r="L387" s="42">
        <f t="shared" si="66"/>
        <v>0</v>
      </c>
      <c r="M387" s="42">
        <f t="shared" si="67"/>
        <v>0</v>
      </c>
      <c r="N387" s="13"/>
      <c r="O387" s="18" t="str">
        <f>+IF(OR($N387=Listas!$A$3,$N387=Listas!$A$4,$N387=Listas!$A$5,$N387=Listas!$A$6),"N/A",IF(AND((DAYS360(C387,$C$3))&gt;90,(DAYS360(C387,$C$3))&lt;360),"SI","NO"))</f>
        <v>NO</v>
      </c>
      <c r="P387" s="19">
        <f t="shared" si="60"/>
        <v>0</v>
      </c>
      <c r="Q387" s="18" t="str">
        <f>+IF(OR($N387=Listas!$A$3,$N387=Listas!$A$4,$N387=Listas!$A$5,$N387=Listas!$A$6),"N/A",IF(AND((DAYS360(C387,$C$3))&gt;=360,(DAYS360(C387,$C$3))&lt;=1800),"SI","NO"))</f>
        <v>NO</v>
      </c>
      <c r="R387" s="19">
        <f t="shared" si="61"/>
        <v>0</v>
      </c>
      <c r="S387" s="18" t="str">
        <f>+IF(OR($N387=Listas!$A$3,$N387=Listas!$A$4,$N387=Listas!$A$5,$N387=Listas!$A$6),"N/A",IF(AND((DAYS360(C387,$C$3))&gt;1800,(DAYS360(C387,$C$3))&lt;=3600),"SI","NO"))</f>
        <v>NO</v>
      </c>
      <c r="T387" s="19">
        <f t="shared" si="62"/>
        <v>0</v>
      </c>
      <c r="U387" s="18" t="str">
        <f>+IF(OR($N387=Listas!$A$3,$N387=Listas!$A$4,$N387=Listas!$A$5,$N387=Listas!$A$6),"N/A",IF((DAYS360(C387,$C$3))&gt;3600,"SI","NO"))</f>
        <v>SI</v>
      </c>
      <c r="V387" s="20">
        <f t="shared" si="63"/>
        <v>0.21132439384930549</v>
      </c>
      <c r="W387" s="21">
        <f>+IF(OR($N387=Listas!$A$3,$N387=Listas!$A$4,$N387=Listas!$A$5,$N387=Listas!$A$6),"",P387+R387+T387+V387)</f>
        <v>0.21132439384930549</v>
      </c>
      <c r="X387" s="22"/>
      <c r="Y387" s="19">
        <f t="shared" si="64"/>
        <v>0</v>
      </c>
      <c r="Z387" s="21">
        <f>+IF(OR($N387=Listas!$A$3,$N387=Listas!$A$4,$N387=Listas!$A$5,$N387=Listas!$A$6),"",Y387)</f>
        <v>0</v>
      </c>
      <c r="AA387" s="22"/>
      <c r="AB387" s="23">
        <f>+IF(OR($N387=Listas!$A$3,$N387=Listas!$A$4,$N387=Listas!$A$5,$N387=Listas!$A$6),"",IF(AND(DAYS360(C387,$C$3)&lt;=90,AA387="NO"),0,IF(AND(DAYS360(C387,$C$3)&gt;90,AA387="NO"),$AB$7,0)))</f>
        <v>0</v>
      </c>
      <c r="AC387" s="17"/>
      <c r="AD387" s="22"/>
      <c r="AE387" s="23">
        <f>+IF(OR($N387=Listas!$A$3,$N387=Listas!$A$4,$N387=Listas!$A$5,$N387=Listas!$A$6),"",IF(AND(DAYS360(C387,$C$3)&lt;=90,AD387="SI"),0,IF(AND(DAYS360(C387,$C$3)&gt;90,AD387="SI"),$AE$7,0)))</f>
        <v>0</v>
      </c>
      <c r="AF387" s="17"/>
      <c r="AG387" s="24" t="str">
        <f t="shared" si="68"/>
        <v/>
      </c>
      <c r="AH387" s="22"/>
      <c r="AI387" s="23">
        <f>+IF(OR($N387=Listas!$A$3,$N387=Listas!$A$4,$N387=Listas!$A$5,$N387=Listas!$A$6),"",IF(AND(DAYS360(C387,$C$3)&lt;=90,AH387="SI"),0,IF(AND(DAYS360(C387,$C$3)&gt;90,AH387="SI"),$AI$7,0)))</f>
        <v>0</v>
      </c>
      <c r="AJ387" s="25">
        <f>+IF(OR($N387=Listas!$A$3,$N387=Listas!$A$4,$N387=Listas!$A$5,$N387=Listas!$A$6),"",AB387+AE387+AI387)</f>
        <v>0</v>
      </c>
      <c r="AK387" s="26" t="str">
        <f t="shared" si="69"/>
        <v/>
      </c>
      <c r="AL387" s="27" t="str">
        <f t="shared" si="70"/>
        <v/>
      </c>
      <c r="AM387" s="23">
        <f>+IF(OR($N387=Listas!$A$3,$N387=Listas!$A$4,$N387=Listas!$A$5,$N387=Listas!$A$6),"",IF(AND(DAYS360(C387,$C$3)&lt;=90,AL387="SI"),0,IF(AND(DAYS360(C387,$C$3)&gt;90,AL387="SI"),$AM$7,0)))</f>
        <v>0</v>
      </c>
      <c r="AN387" s="27" t="str">
        <f t="shared" si="71"/>
        <v/>
      </c>
      <c r="AO387" s="23">
        <f>+IF(OR($N387=Listas!$A$3,$N387=Listas!$A$4,$N387=Listas!$A$5,$N387=Listas!$A$6),"",IF(AND(DAYS360(C387,$C$3)&lt;=90,AN387="SI"),0,IF(AND(DAYS360(C387,$C$3)&gt;90,AN387="SI"),$AO$7,0)))</f>
        <v>0</v>
      </c>
      <c r="AP387" s="28">
        <f>+IF(OR($N387=Listas!$A$3,$N387=Listas!$A$4,$N387=Listas!$A$5,$N387=[1]Hoja2!$A$6),"",AM387+AO387)</f>
        <v>0</v>
      </c>
      <c r="AQ387" s="22"/>
      <c r="AR387" s="23">
        <f>+IF(OR($N387=Listas!$A$3,$N387=Listas!$A$4,$N387=Listas!$A$5,$N387=Listas!$A$6),"",IF(AND(DAYS360(C387,$C$3)&lt;=90,AQ387="SI"),0,IF(AND(DAYS360(C387,$C$3)&gt;90,AQ387="SI"),$AR$7,0)))</f>
        <v>0</v>
      </c>
      <c r="AS387" s="22"/>
      <c r="AT387" s="23">
        <f>+IF(OR($N387=Listas!$A$3,$N387=Listas!$A$4,$N387=Listas!$A$5,$N387=Listas!$A$6),"",IF(AND(DAYS360(C387,$C$3)&lt;=90,AS387="SI"),0,IF(AND(DAYS360(C387,$C$3)&gt;90,AS387="SI"),$AT$7,0)))</f>
        <v>0</v>
      </c>
      <c r="AU387" s="21">
        <f>+IF(OR($N387=Listas!$A$3,$N387=Listas!$A$4,$N387=Listas!$A$5,$N387=Listas!$A$6),"",AR387+AT387)</f>
        <v>0</v>
      </c>
      <c r="AV387" s="29">
        <f>+IF(OR($N387=Listas!$A$3,$N387=Listas!$A$4,$N387=Listas!$A$5,$N387=Listas!$A$6),"",W387+Z387+AJ387+AP387+AU387)</f>
        <v>0.21132439384930549</v>
      </c>
      <c r="AW387" s="30">
        <f>+IF(OR($N387=Listas!$A$3,$N387=Listas!$A$4,$N387=Listas!$A$5,$N387=Listas!$A$6),"",K387*(1-AV387))</f>
        <v>0</v>
      </c>
      <c r="AX387" s="30">
        <f>+IF(OR($N387=Listas!$A$3,$N387=Listas!$A$4,$N387=Listas!$A$5,$N387=Listas!$A$6),"",L387*(1-AV387))</f>
        <v>0</v>
      </c>
      <c r="AY387" s="31"/>
      <c r="AZ387" s="32"/>
      <c r="BA387" s="30">
        <f>+IF(OR($N387=Listas!$A$3,$N387=Listas!$A$4,$N387=Listas!$A$5,$N387=Listas!$A$6),"",IF(AV387=0,AW387,(-PV(AY387,AZ387,,AW387,0))))</f>
        <v>0</v>
      </c>
      <c r="BB387" s="30">
        <f>+IF(OR($N387=Listas!$A$3,$N387=Listas!$A$4,$N387=Listas!$A$5,$N387=Listas!$A$6),"",IF(AV387=0,AX387,(-PV(AY387,AZ387,,AX387,0))))</f>
        <v>0</v>
      </c>
      <c r="BC387" s="33">
        <f>++IF(OR($N387=Listas!$A$3,$N387=Listas!$A$4,$N387=Listas!$A$5,$N387=Listas!$A$6),"",K387-BA387)</f>
        <v>0</v>
      </c>
      <c r="BD387" s="33">
        <f>++IF(OR($N387=Listas!$A$3,$N387=Listas!$A$4,$N387=Listas!$A$5,$N387=Listas!$A$6),"",L387-BB387)</f>
        <v>0</v>
      </c>
    </row>
    <row r="388" spans="1:56" x14ac:dyDescent="0.25">
      <c r="A388" s="13"/>
      <c r="B388" s="14"/>
      <c r="C388" s="15"/>
      <c r="D388" s="16"/>
      <c r="E388" s="16"/>
      <c r="F388" s="17"/>
      <c r="G388" s="17"/>
      <c r="H388" s="65">
        <f t="shared" si="65"/>
        <v>0</v>
      </c>
      <c r="I388" s="17"/>
      <c r="J388" s="17"/>
      <c r="K388" s="42">
        <f t="shared" si="66"/>
        <v>0</v>
      </c>
      <c r="L388" s="42">
        <f t="shared" si="66"/>
        <v>0</v>
      </c>
      <c r="M388" s="42">
        <f t="shared" si="67"/>
        <v>0</v>
      </c>
      <c r="N388" s="13"/>
      <c r="O388" s="18" t="str">
        <f>+IF(OR($N388=Listas!$A$3,$N388=Listas!$A$4,$N388=Listas!$A$5,$N388=Listas!$A$6),"N/A",IF(AND((DAYS360(C388,$C$3))&gt;90,(DAYS360(C388,$C$3))&lt;360),"SI","NO"))</f>
        <v>NO</v>
      </c>
      <c r="P388" s="19">
        <f t="shared" si="60"/>
        <v>0</v>
      </c>
      <c r="Q388" s="18" t="str">
        <f>+IF(OR($N388=Listas!$A$3,$N388=Listas!$A$4,$N388=Listas!$A$5,$N388=Listas!$A$6),"N/A",IF(AND((DAYS360(C388,$C$3))&gt;=360,(DAYS360(C388,$C$3))&lt;=1800),"SI","NO"))</f>
        <v>NO</v>
      </c>
      <c r="R388" s="19">
        <f t="shared" si="61"/>
        <v>0</v>
      </c>
      <c r="S388" s="18" t="str">
        <f>+IF(OR($N388=Listas!$A$3,$N388=Listas!$A$4,$N388=Listas!$A$5,$N388=Listas!$A$6),"N/A",IF(AND((DAYS360(C388,$C$3))&gt;1800,(DAYS360(C388,$C$3))&lt;=3600),"SI","NO"))</f>
        <v>NO</v>
      </c>
      <c r="T388" s="19">
        <f t="shared" si="62"/>
        <v>0</v>
      </c>
      <c r="U388" s="18" t="str">
        <f>+IF(OR($N388=Listas!$A$3,$N388=Listas!$A$4,$N388=Listas!$A$5,$N388=Listas!$A$6),"N/A",IF((DAYS360(C388,$C$3))&gt;3600,"SI","NO"))</f>
        <v>SI</v>
      </c>
      <c r="V388" s="20">
        <f t="shared" si="63"/>
        <v>0.21132439384930549</v>
      </c>
      <c r="W388" s="21">
        <f>+IF(OR($N388=Listas!$A$3,$N388=Listas!$A$4,$N388=Listas!$A$5,$N388=Listas!$A$6),"",P388+R388+T388+V388)</f>
        <v>0.21132439384930549</v>
      </c>
      <c r="X388" s="22"/>
      <c r="Y388" s="19">
        <f t="shared" si="64"/>
        <v>0</v>
      </c>
      <c r="Z388" s="21">
        <f>+IF(OR($N388=Listas!$A$3,$N388=Listas!$A$4,$N388=Listas!$A$5,$N388=Listas!$A$6),"",Y388)</f>
        <v>0</v>
      </c>
      <c r="AA388" s="22"/>
      <c r="AB388" s="23">
        <f>+IF(OR($N388=Listas!$A$3,$N388=Listas!$A$4,$N388=Listas!$A$5,$N388=Listas!$A$6),"",IF(AND(DAYS360(C388,$C$3)&lt;=90,AA388="NO"),0,IF(AND(DAYS360(C388,$C$3)&gt;90,AA388="NO"),$AB$7,0)))</f>
        <v>0</v>
      </c>
      <c r="AC388" s="17"/>
      <c r="AD388" s="22"/>
      <c r="AE388" s="23">
        <f>+IF(OR($N388=Listas!$A$3,$N388=Listas!$A$4,$N388=Listas!$A$5,$N388=Listas!$A$6),"",IF(AND(DAYS360(C388,$C$3)&lt;=90,AD388="SI"),0,IF(AND(DAYS360(C388,$C$3)&gt;90,AD388="SI"),$AE$7,0)))</f>
        <v>0</v>
      </c>
      <c r="AF388" s="17"/>
      <c r="AG388" s="24" t="str">
        <f t="shared" si="68"/>
        <v/>
      </c>
      <c r="AH388" s="22"/>
      <c r="AI388" s="23">
        <f>+IF(OR($N388=Listas!$A$3,$N388=Listas!$A$4,$N388=Listas!$A$5,$N388=Listas!$A$6),"",IF(AND(DAYS360(C388,$C$3)&lt;=90,AH388="SI"),0,IF(AND(DAYS360(C388,$C$3)&gt;90,AH388="SI"),$AI$7,0)))</f>
        <v>0</v>
      </c>
      <c r="AJ388" s="25">
        <f>+IF(OR($N388=Listas!$A$3,$N388=Listas!$A$4,$N388=Listas!$A$5,$N388=Listas!$A$6),"",AB388+AE388+AI388)</f>
        <v>0</v>
      </c>
      <c r="AK388" s="26" t="str">
        <f t="shared" si="69"/>
        <v/>
      </c>
      <c r="AL388" s="27" t="str">
        <f t="shared" si="70"/>
        <v/>
      </c>
      <c r="AM388" s="23">
        <f>+IF(OR($N388=Listas!$A$3,$N388=Listas!$A$4,$N388=Listas!$A$5,$N388=Listas!$A$6),"",IF(AND(DAYS360(C388,$C$3)&lt;=90,AL388="SI"),0,IF(AND(DAYS360(C388,$C$3)&gt;90,AL388="SI"),$AM$7,0)))</f>
        <v>0</v>
      </c>
      <c r="AN388" s="27" t="str">
        <f t="shared" si="71"/>
        <v/>
      </c>
      <c r="AO388" s="23">
        <f>+IF(OR($N388=Listas!$A$3,$N388=Listas!$A$4,$N388=Listas!$A$5,$N388=Listas!$A$6),"",IF(AND(DAYS360(C388,$C$3)&lt;=90,AN388="SI"),0,IF(AND(DAYS360(C388,$C$3)&gt;90,AN388="SI"),$AO$7,0)))</f>
        <v>0</v>
      </c>
      <c r="AP388" s="28">
        <f>+IF(OR($N388=Listas!$A$3,$N388=Listas!$A$4,$N388=Listas!$A$5,$N388=[1]Hoja2!$A$6),"",AM388+AO388)</f>
        <v>0</v>
      </c>
      <c r="AQ388" s="22"/>
      <c r="AR388" s="23">
        <f>+IF(OR($N388=Listas!$A$3,$N388=Listas!$A$4,$N388=Listas!$A$5,$N388=Listas!$A$6),"",IF(AND(DAYS360(C388,$C$3)&lt;=90,AQ388="SI"),0,IF(AND(DAYS360(C388,$C$3)&gt;90,AQ388="SI"),$AR$7,0)))</f>
        <v>0</v>
      </c>
      <c r="AS388" s="22"/>
      <c r="AT388" s="23">
        <f>+IF(OR($N388=Listas!$A$3,$N388=Listas!$A$4,$N388=Listas!$A$5,$N388=Listas!$A$6),"",IF(AND(DAYS360(C388,$C$3)&lt;=90,AS388="SI"),0,IF(AND(DAYS360(C388,$C$3)&gt;90,AS388="SI"),$AT$7,0)))</f>
        <v>0</v>
      </c>
      <c r="AU388" s="21">
        <f>+IF(OR($N388=Listas!$A$3,$N388=Listas!$A$4,$N388=Listas!$A$5,$N388=Listas!$A$6),"",AR388+AT388)</f>
        <v>0</v>
      </c>
      <c r="AV388" s="29">
        <f>+IF(OR($N388=Listas!$A$3,$N388=Listas!$A$4,$N388=Listas!$A$5,$N388=Listas!$A$6),"",W388+Z388+AJ388+AP388+AU388)</f>
        <v>0.21132439384930549</v>
      </c>
      <c r="AW388" s="30">
        <f>+IF(OR($N388=Listas!$A$3,$N388=Listas!$A$4,$N388=Listas!$A$5,$N388=Listas!$A$6),"",K388*(1-AV388))</f>
        <v>0</v>
      </c>
      <c r="AX388" s="30">
        <f>+IF(OR($N388=Listas!$A$3,$N388=Listas!$A$4,$N388=Listas!$A$5,$N388=Listas!$A$6),"",L388*(1-AV388))</f>
        <v>0</v>
      </c>
      <c r="AY388" s="31"/>
      <c r="AZ388" s="32"/>
      <c r="BA388" s="30">
        <f>+IF(OR($N388=Listas!$A$3,$N388=Listas!$A$4,$N388=Listas!$A$5,$N388=Listas!$A$6),"",IF(AV388=0,AW388,(-PV(AY388,AZ388,,AW388,0))))</f>
        <v>0</v>
      </c>
      <c r="BB388" s="30">
        <f>+IF(OR($N388=Listas!$A$3,$N388=Listas!$A$4,$N388=Listas!$A$5,$N388=Listas!$A$6),"",IF(AV388=0,AX388,(-PV(AY388,AZ388,,AX388,0))))</f>
        <v>0</v>
      </c>
      <c r="BC388" s="33">
        <f>++IF(OR($N388=Listas!$A$3,$N388=Listas!$A$4,$N388=Listas!$A$5,$N388=Listas!$A$6),"",K388-BA388)</f>
        <v>0</v>
      </c>
      <c r="BD388" s="33">
        <f>++IF(OR($N388=Listas!$A$3,$N388=Listas!$A$4,$N388=Listas!$A$5,$N388=Listas!$A$6),"",L388-BB388)</f>
        <v>0</v>
      </c>
    </row>
    <row r="389" spans="1:56" x14ac:dyDescent="0.25">
      <c r="A389" s="13"/>
      <c r="B389" s="14"/>
      <c r="C389" s="15"/>
      <c r="D389" s="16"/>
      <c r="E389" s="16"/>
      <c r="F389" s="17"/>
      <c r="G389" s="17"/>
      <c r="H389" s="65">
        <f t="shared" si="65"/>
        <v>0</v>
      </c>
      <c r="I389" s="17"/>
      <c r="J389" s="17"/>
      <c r="K389" s="42">
        <f t="shared" si="66"/>
        <v>0</v>
      </c>
      <c r="L389" s="42">
        <f t="shared" si="66"/>
        <v>0</v>
      </c>
      <c r="M389" s="42">
        <f t="shared" si="67"/>
        <v>0</v>
      </c>
      <c r="N389" s="13"/>
      <c r="O389" s="18" t="str">
        <f>+IF(OR($N389=Listas!$A$3,$N389=Listas!$A$4,$N389=Listas!$A$5,$N389=Listas!$A$6),"N/A",IF(AND((DAYS360(C389,$C$3))&gt;90,(DAYS360(C389,$C$3))&lt;360),"SI","NO"))</f>
        <v>NO</v>
      </c>
      <c r="P389" s="19">
        <f t="shared" si="60"/>
        <v>0</v>
      </c>
      <c r="Q389" s="18" t="str">
        <f>+IF(OR($N389=Listas!$A$3,$N389=Listas!$A$4,$N389=Listas!$A$5,$N389=Listas!$A$6),"N/A",IF(AND((DAYS360(C389,$C$3))&gt;=360,(DAYS360(C389,$C$3))&lt;=1800),"SI","NO"))</f>
        <v>NO</v>
      </c>
      <c r="R389" s="19">
        <f t="shared" si="61"/>
        <v>0</v>
      </c>
      <c r="S389" s="18" t="str">
        <f>+IF(OR($N389=Listas!$A$3,$N389=Listas!$A$4,$N389=Listas!$A$5,$N389=Listas!$A$6),"N/A",IF(AND((DAYS360(C389,$C$3))&gt;1800,(DAYS360(C389,$C$3))&lt;=3600),"SI","NO"))</f>
        <v>NO</v>
      </c>
      <c r="T389" s="19">
        <f t="shared" si="62"/>
        <v>0</v>
      </c>
      <c r="U389" s="18" t="str">
        <f>+IF(OR($N389=Listas!$A$3,$N389=Listas!$A$4,$N389=Listas!$A$5,$N389=Listas!$A$6),"N/A",IF((DAYS360(C389,$C$3))&gt;3600,"SI","NO"))</f>
        <v>SI</v>
      </c>
      <c r="V389" s="20">
        <f t="shared" si="63"/>
        <v>0.21132439384930549</v>
      </c>
      <c r="W389" s="21">
        <f>+IF(OR($N389=Listas!$A$3,$N389=Listas!$A$4,$N389=Listas!$A$5,$N389=Listas!$A$6),"",P389+R389+T389+V389)</f>
        <v>0.21132439384930549</v>
      </c>
      <c r="X389" s="22"/>
      <c r="Y389" s="19">
        <f t="shared" si="64"/>
        <v>0</v>
      </c>
      <c r="Z389" s="21">
        <f>+IF(OR($N389=Listas!$A$3,$N389=Listas!$A$4,$N389=Listas!$A$5,$N389=Listas!$A$6),"",Y389)</f>
        <v>0</v>
      </c>
      <c r="AA389" s="22"/>
      <c r="AB389" s="23">
        <f>+IF(OR($N389=Listas!$A$3,$N389=Listas!$A$4,$N389=Listas!$A$5,$N389=Listas!$A$6),"",IF(AND(DAYS360(C389,$C$3)&lt;=90,AA389="NO"),0,IF(AND(DAYS360(C389,$C$3)&gt;90,AA389="NO"),$AB$7,0)))</f>
        <v>0</v>
      </c>
      <c r="AC389" s="17"/>
      <c r="AD389" s="22"/>
      <c r="AE389" s="23">
        <f>+IF(OR($N389=Listas!$A$3,$N389=Listas!$A$4,$N389=Listas!$A$5,$N389=Listas!$A$6),"",IF(AND(DAYS360(C389,$C$3)&lt;=90,AD389="SI"),0,IF(AND(DAYS360(C389,$C$3)&gt;90,AD389="SI"),$AE$7,0)))</f>
        <v>0</v>
      </c>
      <c r="AF389" s="17"/>
      <c r="AG389" s="24" t="str">
        <f t="shared" si="68"/>
        <v/>
      </c>
      <c r="AH389" s="22"/>
      <c r="AI389" s="23">
        <f>+IF(OR($N389=Listas!$A$3,$N389=Listas!$A$4,$N389=Listas!$A$5,$N389=Listas!$A$6),"",IF(AND(DAYS360(C389,$C$3)&lt;=90,AH389="SI"),0,IF(AND(DAYS360(C389,$C$3)&gt;90,AH389="SI"),$AI$7,0)))</f>
        <v>0</v>
      </c>
      <c r="AJ389" s="25">
        <f>+IF(OR($N389=Listas!$A$3,$N389=Listas!$A$4,$N389=Listas!$A$5,$N389=Listas!$A$6),"",AB389+AE389+AI389)</f>
        <v>0</v>
      </c>
      <c r="AK389" s="26" t="str">
        <f t="shared" si="69"/>
        <v/>
      </c>
      <c r="AL389" s="27" t="str">
        <f t="shared" si="70"/>
        <v/>
      </c>
      <c r="AM389" s="23">
        <f>+IF(OR($N389=Listas!$A$3,$N389=Listas!$A$4,$N389=Listas!$A$5,$N389=Listas!$A$6),"",IF(AND(DAYS360(C389,$C$3)&lt;=90,AL389="SI"),0,IF(AND(DAYS360(C389,$C$3)&gt;90,AL389="SI"),$AM$7,0)))</f>
        <v>0</v>
      </c>
      <c r="AN389" s="27" t="str">
        <f t="shared" si="71"/>
        <v/>
      </c>
      <c r="AO389" s="23">
        <f>+IF(OR($N389=Listas!$A$3,$N389=Listas!$A$4,$N389=Listas!$A$5,$N389=Listas!$A$6),"",IF(AND(DAYS360(C389,$C$3)&lt;=90,AN389="SI"),0,IF(AND(DAYS360(C389,$C$3)&gt;90,AN389="SI"),$AO$7,0)))</f>
        <v>0</v>
      </c>
      <c r="AP389" s="28">
        <f>+IF(OR($N389=Listas!$A$3,$N389=Listas!$A$4,$N389=Listas!$A$5,$N389=[1]Hoja2!$A$6),"",AM389+AO389)</f>
        <v>0</v>
      </c>
      <c r="AQ389" s="22"/>
      <c r="AR389" s="23">
        <f>+IF(OR($N389=Listas!$A$3,$N389=Listas!$A$4,$N389=Listas!$A$5,$N389=Listas!$A$6),"",IF(AND(DAYS360(C389,$C$3)&lt;=90,AQ389="SI"),0,IF(AND(DAYS360(C389,$C$3)&gt;90,AQ389="SI"),$AR$7,0)))</f>
        <v>0</v>
      </c>
      <c r="AS389" s="22"/>
      <c r="AT389" s="23">
        <f>+IF(OR($N389=Listas!$A$3,$N389=Listas!$A$4,$N389=Listas!$A$5,$N389=Listas!$A$6),"",IF(AND(DAYS360(C389,$C$3)&lt;=90,AS389="SI"),0,IF(AND(DAYS360(C389,$C$3)&gt;90,AS389="SI"),$AT$7,0)))</f>
        <v>0</v>
      </c>
      <c r="AU389" s="21">
        <f>+IF(OR($N389=Listas!$A$3,$N389=Listas!$A$4,$N389=Listas!$A$5,$N389=Listas!$A$6),"",AR389+AT389)</f>
        <v>0</v>
      </c>
      <c r="AV389" s="29">
        <f>+IF(OR($N389=Listas!$A$3,$N389=Listas!$A$4,$N389=Listas!$A$5,$N389=Listas!$A$6),"",W389+Z389+AJ389+AP389+AU389)</f>
        <v>0.21132439384930549</v>
      </c>
      <c r="AW389" s="30">
        <f>+IF(OR($N389=Listas!$A$3,$N389=Listas!$A$4,$N389=Listas!$A$5,$N389=Listas!$A$6),"",K389*(1-AV389))</f>
        <v>0</v>
      </c>
      <c r="AX389" s="30">
        <f>+IF(OR($N389=Listas!$A$3,$N389=Listas!$A$4,$N389=Listas!$A$5,$N389=Listas!$A$6),"",L389*(1-AV389))</f>
        <v>0</v>
      </c>
      <c r="AY389" s="31"/>
      <c r="AZ389" s="32"/>
      <c r="BA389" s="30">
        <f>+IF(OR($N389=Listas!$A$3,$N389=Listas!$A$4,$N389=Listas!$A$5,$N389=Listas!$A$6),"",IF(AV389=0,AW389,(-PV(AY389,AZ389,,AW389,0))))</f>
        <v>0</v>
      </c>
      <c r="BB389" s="30">
        <f>+IF(OR($N389=Listas!$A$3,$N389=Listas!$A$4,$N389=Listas!$A$5,$N389=Listas!$A$6),"",IF(AV389=0,AX389,(-PV(AY389,AZ389,,AX389,0))))</f>
        <v>0</v>
      </c>
      <c r="BC389" s="33">
        <f>++IF(OR($N389=Listas!$A$3,$N389=Listas!$A$4,$N389=Listas!$A$5,$N389=Listas!$A$6),"",K389-BA389)</f>
        <v>0</v>
      </c>
      <c r="BD389" s="33">
        <f>++IF(OR($N389=Listas!$A$3,$N389=Listas!$A$4,$N389=Listas!$A$5,$N389=Listas!$A$6),"",L389-BB389)</f>
        <v>0</v>
      </c>
    </row>
    <row r="390" spans="1:56" x14ac:dyDescent="0.25">
      <c r="A390" s="13"/>
      <c r="B390" s="14"/>
      <c r="C390" s="15"/>
      <c r="D390" s="16"/>
      <c r="E390" s="16"/>
      <c r="F390" s="17"/>
      <c r="G390" s="17"/>
      <c r="H390" s="65">
        <f t="shared" si="65"/>
        <v>0</v>
      </c>
      <c r="I390" s="17"/>
      <c r="J390" s="17"/>
      <c r="K390" s="42">
        <f t="shared" si="66"/>
        <v>0</v>
      </c>
      <c r="L390" s="42">
        <f t="shared" si="66"/>
        <v>0</v>
      </c>
      <c r="M390" s="42">
        <f t="shared" si="67"/>
        <v>0</v>
      </c>
      <c r="N390" s="13"/>
      <c r="O390" s="18" t="str">
        <f>+IF(OR($N390=Listas!$A$3,$N390=Listas!$A$4,$N390=Listas!$A$5,$N390=Listas!$A$6),"N/A",IF(AND((DAYS360(C390,$C$3))&gt;90,(DAYS360(C390,$C$3))&lt;360),"SI","NO"))</f>
        <v>NO</v>
      </c>
      <c r="P390" s="19">
        <f t="shared" si="60"/>
        <v>0</v>
      </c>
      <c r="Q390" s="18" t="str">
        <f>+IF(OR($N390=Listas!$A$3,$N390=Listas!$A$4,$N390=Listas!$A$5,$N390=Listas!$A$6),"N/A",IF(AND((DAYS360(C390,$C$3))&gt;=360,(DAYS360(C390,$C$3))&lt;=1800),"SI","NO"))</f>
        <v>NO</v>
      </c>
      <c r="R390" s="19">
        <f t="shared" si="61"/>
        <v>0</v>
      </c>
      <c r="S390" s="18" t="str">
        <f>+IF(OR($N390=Listas!$A$3,$N390=Listas!$A$4,$N390=Listas!$A$5,$N390=Listas!$A$6),"N/A",IF(AND((DAYS360(C390,$C$3))&gt;1800,(DAYS360(C390,$C$3))&lt;=3600),"SI","NO"))</f>
        <v>NO</v>
      </c>
      <c r="T390" s="19">
        <f t="shared" si="62"/>
        <v>0</v>
      </c>
      <c r="U390" s="18" t="str">
        <f>+IF(OR($N390=Listas!$A$3,$N390=Listas!$A$4,$N390=Listas!$A$5,$N390=Listas!$A$6),"N/A",IF((DAYS360(C390,$C$3))&gt;3600,"SI","NO"))</f>
        <v>SI</v>
      </c>
      <c r="V390" s="20">
        <f t="shared" si="63"/>
        <v>0.21132439384930549</v>
      </c>
      <c r="W390" s="21">
        <f>+IF(OR($N390=Listas!$A$3,$N390=Listas!$A$4,$N390=Listas!$A$5,$N390=Listas!$A$6),"",P390+R390+T390+V390)</f>
        <v>0.21132439384930549</v>
      </c>
      <c r="X390" s="22"/>
      <c r="Y390" s="19">
        <f t="shared" si="64"/>
        <v>0</v>
      </c>
      <c r="Z390" s="21">
        <f>+IF(OR($N390=Listas!$A$3,$N390=Listas!$A$4,$N390=Listas!$A$5,$N390=Listas!$A$6),"",Y390)</f>
        <v>0</v>
      </c>
      <c r="AA390" s="22"/>
      <c r="AB390" s="23">
        <f>+IF(OR($N390=Listas!$A$3,$N390=Listas!$A$4,$N390=Listas!$A$5,$N390=Listas!$A$6),"",IF(AND(DAYS360(C390,$C$3)&lt;=90,AA390="NO"),0,IF(AND(DAYS360(C390,$C$3)&gt;90,AA390="NO"),$AB$7,0)))</f>
        <v>0</v>
      </c>
      <c r="AC390" s="17"/>
      <c r="AD390" s="22"/>
      <c r="AE390" s="23">
        <f>+IF(OR($N390=Listas!$A$3,$N390=Listas!$A$4,$N390=Listas!$A$5,$N390=Listas!$A$6),"",IF(AND(DAYS360(C390,$C$3)&lt;=90,AD390="SI"),0,IF(AND(DAYS360(C390,$C$3)&gt;90,AD390="SI"),$AE$7,0)))</f>
        <v>0</v>
      </c>
      <c r="AF390" s="17"/>
      <c r="AG390" s="24" t="str">
        <f t="shared" si="68"/>
        <v/>
      </c>
      <c r="AH390" s="22"/>
      <c r="AI390" s="23">
        <f>+IF(OR($N390=Listas!$A$3,$N390=Listas!$A$4,$N390=Listas!$A$5,$N390=Listas!$A$6),"",IF(AND(DAYS360(C390,$C$3)&lt;=90,AH390="SI"),0,IF(AND(DAYS360(C390,$C$3)&gt;90,AH390="SI"),$AI$7,0)))</f>
        <v>0</v>
      </c>
      <c r="AJ390" s="25">
        <f>+IF(OR($N390=Listas!$A$3,$N390=Listas!$A$4,$N390=Listas!$A$5,$N390=Listas!$A$6),"",AB390+AE390+AI390)</f>
        <v>0</v>
      </c>
      <c r="AK390" s="26" t="str">
        <f t="shared" si="69"/>
        <v/>
      </c>
      <c r="AL390" s="27" t="str">
        <f t="shared" si="70"/>
        <v/>
      </c>
      <c r="AM390" s="23">
        <f>+IF(OR($N390=Listas!$A$3,$N390=Listas!$A$4,$N390=Listas!$A$5,$N390=Listas!$A$6),"",IF(AND(DAYS360(C390,$C$3)&lt;=90,AL390="SI"),0,IF(AND(DAYS360(C390,$C$3)&gt;90,AL390="SI"),$AM$7,0)))</f>
        <v>0</v>
      </c>
      <c r="AN390" s="27" t="str">
        <f t="shared" si="71"/>
        <v/>
      </c>
      <c r="AO390" s="23">
        <f>+IF(OR($N390=Listas!$A$3,$N390=Listas!$A$4,$N390=Listas!$A$5,$N390=Listas!$A$6),"",IF(AND(DAYS360(C390,$C$3)&lt;=90,AN390="SI"),0,IF(AND(DAYS360(C390,$C$3)&gt;90,AN390="SI"),$AO$7,0)))</f>
        <v>0</v>
      </c>
      <c r="AP390" s="28">
        <f>+IF(OR($N390=Listas!$A$3,$N390=Listas!$A$4,$N390=Listas!$A$5,$N390=[1]Hoja2!$A$6),"",AM390+AO390)</f>
        <v>0</v>
      </c>
      <c r="AQ390" s="22"/>
      <c r="AR390" s="23">
        <f>+IF(OR($N390=Listas!$A$3,$N390=Listas!$A$4,$N390=Listas!$A$5,$N390=Listas!$A$6),"",IF(AND(DAYS360(C390,$C$3)&lt;=90,AQ390="SI"),0,IF(AND(DAYS360(C390,$C$3)&gt;90,AQ390="SI"),$AR$7,0)))</f>
        <v>0</v>
      </c>
      <c r="AS390" s="22"/>
      <c r="AT390" s="23">
        <f>+IF(OR($N390=Listas!$A$3,$N390=Listas!$A$4,$N390=Listas!$A$5,$N390=Listas!$A$6),"",IF(AND(DAYS360(C390,$C$3)&lt;=90,AS390="SI"),0,IF(AND(DAYS360(C390,$C$3)&gt;90,AS390="SI"),$AT$7,0)))</f>
        <v>0</v>
      </c>
      <c r="AU390" s="21">
        <f>+IF(OR($N390=Listas!$A$3,$N390=Listas!$A$4,$N390=Listas!$A$5,$N390=Listas!$A$6),"",AR390+AT390)</f>
        <v>0</v>
      </c>
      <c r="AV390" s="29">
        <f>+IF(OR($N390=Listas!$A$3,$N390=Listas!$A$4,$N390=Listas!$A$5,$N390=Listas!$A$6),"",W390+Z390+AJ390+AP390+AU390)</f>
        <v>0.21132439384930549</v>
      </c>
      <c r="AW390" s="30">
        <f>+IF(OR($N390=Listas!$A$3,$N390=Listas!$A$4,$N390=Listas!$A$5,$N390=Listas!$A$6),"",K390*(1-AV390))</f>
        <v>0</v>
      </c>
      <c r="AX390" s="30">
        <f>+IF(OR($N390=Listas!$A$3,$N390=Listas!$A$4,$N390=Listas!$A$5,$N390=Listas!$A$6),"",L390*(1-AV390))</f>
        <v>0</v>
      </c>
      <c r="AY390" s="31"/>
      <c r="AZ390" s="32"/>
      <c r="BA390" s="30">
        <f>+IF(OR($N390=Listas!$A$3,$N390=Listas!$A$4,$N390=Listas!$A$5,$N390=Listas!$A$6),"",IF(AV390=0,AW390,(-PV(AY390,AZ390,,AW390,0))))</f>
        <v>0</v>
      </c>
      <c r="BB390" s="30">
        <f>+IF(OR($N390=Listas!$A$3,$N390=Listas!$A$4,$N390=Listas!$A$5,$N390=Listas!$A$6),"",IF(AV390=0,AX390,(-PV(AY390,AZ390,,AX390,0))))</f>
        <v>0</v>
      </c>
      <c r="BC390" s="33">
        <f>++IF(OR($N390=Listas!$A$3,$N390=Listas!$A$4,$N390=Listas!$A$5,$N390=Listas!$A$6),"",K390-BA390)</f>
        <v>0</v>
      </c>
      <c r="BD390" s="33">
        <f>++IF(OR($N390=Listas!$A$3,$N390=Listas!$A$4,$N390=Listas!$A$5,$N390=Listas!$A$6),"",L390-BB390)</f>
        <v>0</v>
      </c>
    </row>
    <row r="391" spans="1:56" x14ac:dyDescent="0.25">
      <c r="A391" s="13"/>
      <c r="B391" s="14"/>
      <c r="C391" s="15"/>
      <c r="D391" s="16"/>
      <c r="E391" s="16"/>
      <c r="F391" s="17"/>
      <c r="G391" s="17"/>
      <c r="H391" s="65">
        <f t="shared" si="65"/>
        <v>0</v>
      </c>
      <c r="I391" s="17"/>
      <c r="J391" s="17"/>
      <c r="K391" s="42">
        <f t="shared" si="66"/>
        <v>0</v>
      </c>
      <c r="L391" s="42">
        <f t="shared" si="66"/>
        <v>0</v>
      </c>
      <c r="M391" s="42">
        <f t="shared" si="67"/>
        <v>0</v>
      </c>
      <c r="N391" s="13"/>
      <c r="O391" s="18" t="str">
        <f>+IF(OR($N391=Listas!$A$3,$N391=Listas!$A$4,$N391=Listas!$A$5,$N391=Listas!$A$6),"N/A",IF(AND((DAYS360(C391,$C$3))&gt;90,(DAYS360(C391,$C$3))&lt;360),"SI","NO"))</f>
        <v>NO</v>
      </c>
      <c r="P391" s="19">
        <f t="shared" si="60"/>
        <v>0</v>
      </c>
      <c r="Q391" s="18" t="str">
        <f>+IF(OR($N391=Listas!$A$3,$N391=Listas!$A$4,$N391=Listas!$A$5,$N391=Listas!$A$6),"N/A",IF(AND((DAYS360(C391,$C$3))&gt;=360,(DAYS360(C391,$C$3))&lt;=1800),"SI","NO"))</f>
        <v>NO</v>
      </c>
      <c r="R391" s="19">
        <f t="shared" si="61"/>
        <v>0</v>
      </c>
      <c r="S391" s="18" t="str">
        <f>+IF(OR($N391=Listas!$A$3,$N391=Listas!$A$4,$N391=Listas!$A$5,$N391=Listas!$A$6),"N/A",IF(AND((DAYS360(C391,$C$3))&gt;1800,(DAYS360(C391,$C$3))&lt;=3600),"SI","NO"))</f>
        <v>NO</v>
      </c>
      <c r="T391" s="19">
        <f t="shared" si="62"/>
        <v>0</v>
      </c>
      <c r="U391" s="18" t="str">
        <f>+IF(OR($N391=Listas!$A$3,$N391=Listas!$A$4,$N391=Listas!$A$5,$N391=Listas!$A$6),"N/A",IF((DAYS360(C391,$C$3))&gt;3600,"SI","NO"))</f>
        <v>SI</v>
      </c>
      <c r="V391" s="20">
        <f t="shared" si="63"/>
        <v>0.21132439384930549</v>
      </c>
      <c r="W391" s="21">
        <f>+IF(OR($N391=Listas!$A$3,$N391=Listas!$A$4,$N391=Listas!$A$5,$N391=Listas!$A$6),"",P391+R391+T391+V391)</f>
        <v>0.21132439384930549</v>
      </c>
      <c r="X391" s="22"/>
      <c r="Y391" s="19">
        <f t="shared" si="64"/>
        <v>0</v>
      </c>
      <c r="Z391" s="21">
        <f>+IF(OR($N391=Listas!$A$3,$N391=Listas!$A$4,$N391=Listas!$A$5,$N391=Listas!$A$6),"",Y391)</f>
        <v>0</v>
      </c>
      <c r="AA391" s="22"/>
      <c r="AB391" s="23">
        <f>+IF(OR($N391=Listas!$A$3,$N391=Listas!$A$4,$N391=Listas!$A$5,$N391=Listas!$A$6),"",IF(AND(DAYS360(C391,$C$3)&lt;=90,AA391="NO"),0,IF(AND(DAYS360(C391,$C$3)&gt;90,AA391="NO"),$AB$7,0)))</f>
        <v>0</v>
      </c>
      <c r="AC391" s="17"/>
      <c r="AD391" s="22"/>
      <c r="AE391" s="23">
        <f>+IF(OR($N391=Listas!$A$3,$N391=Listas!$A$4,$N391=Listas!$A$5,$N391=Listas!$A$6),"",IF(AND(DAYS360(C391,$C$3)&lt;=90,AD391="SI"),0,IF(AND(DAYS360(C391,$C$3)&gt;90,AD391="SI"),$AE$7,0)))</f>
        <v>0</v>
      </c>
      <c r="AF391" s="17"/>
      <c r="AG391" s="24" t="str">
        <f t="shared" si="68"/>
        <v/>
      </c>
      <c r="AH391" s="22"/>
      <c r="AI391" s="23">
        <f>+IF(OR($N391=Listas!$A$3,$N391=Listas!$A$4,$N391=Listas!$A$5,$N391=Listas!$A$6),"",IF(AND(DAYS360(C391,$C$3)&lt;=90,AH391="SI"),0,IF(AND(DAYS360(C391,$C$3)&gt;90,AH391="SI"),$AI$7,0)))</f>
        <v>0</v>
      </c>
      <c r="AJ391" s="25">
        <f>+IF(OR($N391=Listas!$A$3,$N391=Listas!$A$4,$N391=Listas!$A$5,$N391=Listas!$A$6),"",AB391+AE391+AI391)</f>
        <v>0</v>
      </c>
      <c r="AK391" s="26" t="str">
        <f t="shared" si="69"/>
        <v/>
      </c>
      <c r="AL391" s="27" t="str">
        <f t="shared" si="70"/>
        <v/>
      </c>
      <c r="AM391" s="23">
        <f>+IF(OR($N391=Listas!$A$3,$N391=Listas!$A$4,$N391=Listas!$A$5,$N391=Listas!$A$6),"",IF(AND(DAYS360(C391,$C$3)&lt;=90,AL391="SI"),0,IF(AND(DAYS360(C391,$C$3)&gt;90,AL391="SI"),$AM$7,0)))</f>
        <v>0</v>
      </c>
      <c r="AN391" s="27" t="str">
        <f t="shared" si="71"/>
        <v/>
      </c>
      <c r="AO391" s="23">
        <f>+IF(OR($N391=Listas!$A$3,$N391=Listas!$A$4,$N391=Listas!$A$5,$N391=Listas!$A$6),"",IF(AND(DAYS360(C391,$C$3)&lt;=90,AN391="SI"),0,IF(AND(DAYS360(C391,$C$3)&gt;90,AN391="SI"),$AO$7,0)))</f>
        <v>0</v>
      </c>
      <c r="AP391" s="28">
        <f>+IF(OR($N391=Listas!$A$3,$N391=Listas!$A$4,$N391=Listas!$A$5,$N391=[1]Hoja2!$A$6),"",AM391+AO391)</f>
        <v>0</v>
      </c>
      <c r="AQ391" s="22"/>
      <c r="AR391" s="23">
        <f>+IF(OR($N391=Listas!$A$3,$N391=Listas!$A$4,$N391=Listas!$A$5,$N391=Listas!$A$6),"",IF(AND(DAYS360(C391,$C$3)&lt;=90,AQ391="SI"),0,IF(AND(DAYS360(C391,$C$3)&gt;90,AQ391="SI"),$AR$7,0)))</f>
        <v>0</v>
      </c>
      <c r="AS391" s="22"/>
      <c r="AT391" s="23">
        <f>+IF(OR($N391=Listas!$A$3,$N391=Listas!$A$4,$N391=Listas!$A$5,$N391=Listas!$A$6),"",IF(AND(DAYS360(C391,$C$3)&lt;=90,AS391="SI"),0,IF(AND(DAYS360(C391,$C$3)&gt;90,AS391="SI"),$AT$7,0)))</f>
        <v>0</v>
      </c>
      <c r="AU391" s="21">
        <f>+IF(OR($N391=Listas!$A$3,$N391=Listas!$A$4,$N391=Listas!$A$5,$N391=Listas!$A$6),"",AR391+AT391)</f>
        <v>0</v>
      </c>
      <c r="AV391" s="29">
        <f>+IF(OR($N391=Listas!$A$3,$N391=Listas!$A$4,$N391=Listas!$A$5,$N391=Listas!$A$6),"",W391+Z391+AJ391+AP391+AU391)</f>
        <v>0.21132439384930549</v>
      </c>
      <c r="AW391" s="30">
        <f>+IF(OR($N391=Listas!$A$3,$N391=Listas!$A$4,$N391=Listas!$A$5,$N391=Listas!$A$6),"",K391*(1-AV391))</f>
        <v>0</v>
      </c>
      <c r="AX391" s="30">
        <f>+IF(OR($N391=Listas!$A$3,$N391=Listas!$A$4,$N391=Listas!$A$5,$N391=Listas!$A$6),"",L391*(1-AV391))</f>
        <v>0</v>
      </c>
      <c r="AY391" s="31"/>
      <c r="AZ391" s="32"/>
      <c r="BA391" s="30">
        <f>+IF(OR($N391=Listas!$A$3,$N391=Listas!$A$4,$N391=Listas!$A$5,$N391=Listas!$A$6),"",IF(AV391=0,AW391,(-PV(AY391,AZ391,,AW391,0))))</f>
        <v>0</v>
      </c>
      <c r="BB391" s="30">
        <f>+IF(OR($N391=Listas!$A$3,$N391=Listas!$A$4,$N391=Listas!$A$5,$N391=Listas!$A$6),"",IF(AV391=0,AX391,(-PV(AY391,AZ391,,AX391,0))))</f>
        <v>0</v>
      </c>
      <c r="BC391" s="33">
        <f>++IF(OR($N391=Listas!$A$3,$N391=Listas!$A$4,$N391=Listas!$A$5,$N391=Listas!$A$6),"",K391-BA391)</f>
        <v>0</v>
      </c>
      <c r="BD391" s="33">
        <f>++IF(OR($N391=Listas!$A$3,$N391=Listas!$A$4,$N391=Listas!$A$5,$N391=Listas!$A$6),"",L391-BB391)</f>
        <v>0</v>
      </c>
    </row>
    <row r="392" spans="1:56" x14ac:dyDescent="0.25">
      <c r="A392" s="13"/>
      <c r="B392" s="14"/>
      <c r="C392" s="15"/>
      <c r="D392" s="16"/>
      <c r="E392" s="16"/>
      <c r="F392" s="17"/>
      <c r="G392" s="17"/>
      <c r="H392" s="65">
        <f t="shared" si="65"/>
        <v>0</v>
      </c>
      <c r="I392" s="17"/>
      <c r="J392" s="17"/>
      <c r="K392" s="42">
        <f t="shared" si="66"/>
        <v>0</v>
      </c>
      <c r="L392" s="42">
        <f t="shared" si="66"/>
        <v>0</v>
      </c>
      <c r="M392" s="42">
        <f t="shared" si="67"/>
        <v>0</v>
      </c>
      <c r="N392" s="13"/>
      <c r="O392" s="18" t="str">
        <f>+IF(OR($N392=Listas!$A$3,$N392=Listas!$A$4,$N392=Listas!$A$5,$N392=Listas!$A$6),"N/A",IF(AND((DAYS360(C392,$C$3))&gt;90,(DAYS360(C392,$C$3))&lt;360),"SI","NO"))</f>
        <v>NO</v>
      </c>
      <c r="P392" s="19">
        <f t="shared" ref="P392:P455" si="72">IF((O392=$O$4),$P$7,0)</f>
        <v>0</v>
      </c>
      <c r="Q392" s="18" t="str">
        <f>+IF(OR($N392=Listas!$A$3,$N392=Listas!$A$4,$N392=Listas!$A$5,$N392=Listas!$A$6),"N/A",IF(AND((DAYS360(C392,$C$3))&gt;=360,(DAYS360(C392,$C$3))&lt;=1800),"SI","NO"))</f>
        <v>NO</v>
      </c>
      <c r="R392" s="19">
        <f t="shared" ref="R392:R455" si="73">IF((Q392=$O$4),$R$7,0)</f>
        <v>0</v>
      </c>
      <c r="S392" s="18" t="str">
        <f>+IF(OR($N392=Listas!$A$3,$N392=Listas!$A$4,$N392=Listas!$A$5,$N392=Listas!$A$6),"N/A",IF(AND((DAYS360(C392,$C$3))&gt;1800,(DAYS360(C392,$C$3))&lt;=3600),"SI","NO"))</f>
        <v>NO</v>
      </c>
      <c r="T392" s="19">
        <f t="shared" ref="T392:T455" si="74">IF((S392=$O$4),$T$7,0)</f>
        <v>0</v>
      </c>
      <c r="U392" s="18" t="str">
        <f>+IF(OR($N392=Listas!$A$3,$N392=Listas!$A$4,$N392=Listas!$A$5,$N392=Listas!$A$6),"N/A",IF((DAYS360(C392,$C$3))&gt;3600,"SI","NO"))</f>
        <v>SI</v>
      </c>
      <c r="V392" s="20">
        <f t="shared" ref="V392:V455" si="75">IF((U392=$O$4),$V$7,0)</f>
        <v>0.21132439384930549</v>
      </c>
      <c r="W392" s="21">
        <f>+IF(OR($N392=Listas!$A$3,$N392=Listas!$A$4,$N392=Listas!$A$5,$N392=Listas!$A$6),"",P392+R392+T392+V392)</f>
        <v>0.21132439384930549</v>
      </c>
      <c r="X392" s="22"/>
      <c r="Y392" s="19">
        <f t="shared" ref="Y392:Y455" si="76">IF(AND(DAYS360(C392,$C$3)&lt;=90,X392="NO"),0,IF(AND(DAYS360(C392,$C$3)&gt;90,X392="NO"),$Y$7,0))</f>
        <v>0</v>
      </c>
      <c r="Z392" s="21">
        <f>+IF(OR($N392=Listas!$A$3,$N392=Listas!$A$4,$N392=Listas!$A$5,$N392=Listas!$A$6),"",Y392)</f>
        <v>0</v>
      </c>
      <c r="AA392" s="22"/>
      <c r="AB392" s="23">
        <f>+IF(OR($N392=Listas!$A$3,$N392=Listas!$A$4,$N392=Listas!$A$5,$N392=Listas!$A$6),"",IF(AND(DAYS360(C392,$C$3)&lt;=90,AA392="NO"),0,IF(AND(DAYS360(C392,$C$3)&gt;90,AA392="NO"),$AB$7,0)))</f>
        <v>0</v>
      </c>
      <c r="AC392" s="17"/>
      <c r="AD392" s="22"/>
      <c r="AE392" s="23">
        <f>+IF(OR($N392=Listas!$A$3,$N392=Listas!$A$4,$N392=Listas!$A$5,$N392=Listas!$A$6),"",IF(AND(DAYS360(C392,$C$3)&lt;=90,AD392="SI"),0,IF(AND(DAYS360(C392,$C$3)&gt;90,AD392="SI"),$AE$7,0)))</f>
        <v>0</v>
      </c>
      <c r="AF392" s="17"/>
      <c r="AG392" s="24" t="str">
        <f t="shared" si="68"/>
        <v/>
      </c>
      <c r="AH392" s="22"/>
      <c r="AI392" s="23">
        <f>+IF(OR($N392=Listas!$A$3,$N392=Listas!$A$4,$N392=Listas!$A$5,$N392=Listas!$A$6),"",IF(AND(DAYS360(C392,$C$3)&lt;=90,AH392="SI"),0,IF(AND(DAYS360(C392,$C$3)&gt;90,AH392="SI"),$AI$7,0)))</f>
        <v>0</v>
      </c>
      <c r="AJ392" s="25">
        <f>+IF(OR($N392=Listas!$A$3,$N392=Listas!$A$4,$N392=Listas!$A$5,$N392=Listas!$A$6),"",AB392+AE392+AI392)</f>
        <v>0</v>
      </c>
      <c r="AK392" s="26" t="str">
        <f t="shared" si="69"/>
        <v/>
      </c>
      <c r="AL392" s="27" t="str">
        <f t="shared" si="70"/>
        <v/>
      </c>
      <c r="AM392" s="23">
        <f>+IF(OR($N392=Listas!$A$3,$N392=Listas!$A$4,$N392=Listas!$A$5,$N392=Listas!$A$6),"",IF(AND(DAYS360(C392,$C$3)&lt;=90,AL392="SI"),0,IF(AND(DAYS360(C392,$C$3)&gt;90,AL392="SI"),$AM$7,0)))</f>
        <v>0</v>
      </c>
      <c r="AN392" s="27" t="str">
        <f t="shared" si="71"/>
        <v/>
      </c>
      <c r="AO392" s="23">
        <f>+IF(OR($N392=Listas!$A$3,$N392=Listas!$A$4,$N392=Listas!$A$5,$N392=Listas!$A$6),"",IF(AND(DAYS360(C392,$C$3)&lt;=90,AN392="SI"),0,IF(AND(DAYS360(C392,$C$3)&gt;90,AN392="SI"),$AO$7,0)))</f>
        <v>0</v>
      </c>
      <c r="AP392" s="28">
        <f>+IF(OR($N392=Listas!$A$3,$N392=Listas!$A$4,$N392=Listas!$A$5,$N392=[1]Hoja2!$A$6),"",AM392+AO392)</f>
        <v>0</v>
      </c>
      <c r="AQ392" s="22"/>
      <c r="AR392" s="23">
        <f>+IF(OR($N392=Listas!$A$3,$N392=Listas!$A$4,$N392=Listas!$A$5,$N392=Listas!$A$6),"",IF(AND(DAYS360(C392,$C$3)&lt;=90,AQ392="SI"),0,IF(AND(DAYS360(C392,$C$3)&gt;90,AQ392="SI"),$AR$7,0)))</f>
        <v>0</v>
      </c>
      <c r="AS392" s="22"/>
      <c r="AT392" s="23">
        <f>+IF(OR($N392=Listas!$A$3,$N392=Listas!$A$4,$N392=Listas!$A$5,$N392=Listas!$A$6),"",IF(AND(DAYS360(C392,$C$3)&lt;=90,AS392="SI"),0,IF(AND(DAYS360(C392,$C$3)&gt;90,AS392="SI"),$AT$7,0)))</f>
        <v>0</v>
      </c>
      <c r="AU392" s="21">
        <f>+IF(OR($N392=Listas!$A$3,$N392=Listas!$A$4,$N392=Listas!$A$5,$N392=Listas!$A$6),"",AR392+AT392)</f>
        <v>0</v>
      </c>
      <c r="AV392" s="29">
        <f>+IF(OR($N392=Listas!$A$3,$N392=Listas!$A$4,$N392=Listas!$A$5,$N392=Listas!$A$6),"",W392+Z392+AJ392+AP392+AU392)</f>
        <v>0.21132439384930549</v>
      </c>
      <c r="AW392" s="30">
        <f>+IF(OR($N392=Listas!$A$3,$N392=Listas!$A$4,$N392=Listas!$A$5,$N392=Listas!$A$6),"",K392*(1-AV392))</f>
        <v>0</v>
      </c>
      <c r="AX392" s="30">
        <f>+IF(OR($N392=Listas!$A$3,$N392=Listas!$A$4,$N392=Listas!$A$5,$N392=Listas!$A$6),"",L392*(1-AV392))</f>
        <v>0</v>
      </c>
      <c r="AY392" s="31"/>
      <c r="AZ392" s="32"/>
      <c r="BA392" s="30">
        <f>+IF(OR($N392=Listas!$A$3,$N392=Listas!$A$4,$N392=Listas!$A$5,$N392=Listas!$A$6),"",IF(AV392=0,AW392,(-PV(AY392,AZ392,,AW392,0))))</f>
        <v>0</v>
      </c>
      <c r="BB392" s="30">
        <f>+IF(OR($N392=Listas!$A$3,$N392=Listas!$A$4,$N392=Listas!$A$5,$N392=Listas!$A$6),"",IF(AV392=0,AX392,(-PV(AY392,AZ392,,AX392,0))))</f>
        <v>0</v>
      </c>
      <c r="BC392" s="33">
        <f>++IF(OR($N392=Listas!$A$3,$N392=Listas!$A$4,$N392=Listas!$A$5,$N392=Listas!$A$6),"",K392-BA392)</f>
        <v>0</v>
      </c>
      <c r="BD392" s="33">
        <f>++IF(OR($N392=Listas!$A$3,$N392=Listas!$A$4,$N392=Listas!$A$5,$N392=Listas!$A$6),"",L392-BB392)</f>
        <v>0</v>
      </c>
    </row>
    <row r="393" spans="1:56" x14ac:dyDescent="0.25">
      <c r="A393" s="13"/>
      <c r="B393" s="14"/>
      <c r="C393" s="15"/>
      <c r="D393" s="16"/>
      <c r="E393" s="16"/>
      <c r="F393" s="17"/>
      <c r="G393" s="17"/>
      <c r="H393" s="65">
        <f t="shared" ref="H393:H456" si="77">F393+G393</f>
        <v>0</v>
      </c>
      <c r="I393" s="17"/>
      <c r="J393" s="17"/>
      <c r="K393" s="42">
        <f t="shared" ref="K393:L456" si="78">F393-I393</f>
        <v>0</v>
      </c>
      <c r="L393" s="42">
        <f t="shared" si="78"/>
        <v>0</v>
      </c>
      <c r="M393" s="42">
        <f t="shared" ref="M393:M456" si="79">K393+L393</f>
        <v>0</v>
      </c>
      <c r="N393" s="13"/>
      <c r="O393" s="18" t="str">
        <f>+IF(OR($N393=Listas!$A$3,$N393=Listas!$A$4,$N393=Listas!$A$5,$N393=Listas!$A$6),"N/A",IF(AND((DAYS360(C393,$C$3))&gt;90,(DAYS360(C393,$C$3))&lt;360),"SI","NO"))</f>
        <v>NO</v>
      </c>
      <c r="P393" s="19">
        <f t="shared" si="72"/>
        <v>0</v>
      </c>
      <c r="Q393" s="18" t="str">
        <f>+IF(OR($N393=Listas!$A$3,$N393=Listas!$A$4,$N393=Listas!$A$5,$N393=Listas!$A$6),"N/A",IF(AND((DAYS360(C393,$C$3))&gt;=360,(DAYS360(C393,$C$3))&lt;=1800),"SI","NO"))</f>
        <v>NO</v>
      </c>
      <c r="R393" s="19">
        <f t="shared" si="73"/>
        <v>0</v>
      </c>
      <c r="S393" s="18" t="str">
        <f>+IF(OR($N393=Listas!$A$3,$N393=Listas!$A$4,$N393=Listas!$A$5,$N393=Listas!$A$6),"N/A",IF(AND((DAYS360(C393,$C$3))&gt;1800,(DAYS360(C393,$C$3))&lt;=3600),"SI","NO"))</f>
        <v>NO</v>
      </c>
      <c r="T393" s="19">
        <f t="shared" si="74"/>
        <v>0</v>
      </c>
      <c r="U393" s="18" t="str">
        <f>+IF(OR($N393=Listas!$A$3,$N393=Listas!$A$4,$N393=Listas!$A$5,$N393=Listas!$A$6),"N/A",IF((DAYS360(C393,$C$3))&gt;3600,"SI","NO"))</f>
        <v>SI</v>
      </c>
      <c r="V393" s="20">
        <f t="shared" si="75"/>
        <v>0.21132439384930549</v>
      </c>
      <c r="W393" s="21">
        <f>+IF(OR($N393=Listas!$A$3,$N393=Listas!$A$4,$N393=Listas!$A$5,$N393=Listas!$A$6),"",P393+R393+T393+V393)</f>
        <v>0.21132439384930549</v>
      </c>
      <c r="X393" s="22"/>
      <c r="Y393" s="19">
        <f t="shared" si="76"/>
        <v>0</v>
      </c>
      <c r="Z393" s="21">
        <f>+IF(OR($N393=Listas!$A$3,$N393=Listas!$A$4,$N393=Listas!$A$5,$N393=Listas!$A$6),"",Y393)</f>
        <v>0</v>
      </c>
      <c r="AA393" s="22"/>
      <c r="AB393" s="23">
        <f>+IF(OR($N393=Listas!$A$3,$N393=Listas!$A$4,$N393=Listas!$A$5,$N393=Listas!$A$6),"",IF(AND(DAYS360(C393,$C$3)&lt;=90,AA393="NO"),0,IF(AND(DAYS360(C393,$C$3)&gt;90,AA393="NO"),$AB$7,0)))</f>
        <v>0</v>
      </c>
      <c r="AC393" s="17"/>
      <c r="AD393" s="22"/>
      <c r="AE393" s="23">
        <f>+IF(OR($N393=Listas!$A$3,$N393=Listas!$A$4,$N393=Listas!$A$5,$N393=Listas!$A$6),"",IF(AND(DAYS360(C393,$C$3)&lt;=90,AD393="SI"),0,IF(AND(DAYS360(C393,$C$3)&gt;90,AD393="SI"),$AE$7,0)))</f>
        <v>0</v>
      </c>
      <c r="AF393" s="17"/>
      <c r="AG393" s="24" t="str">
        <f t="shared" ref="AG393:AG456" si="80">IFERROR((AF393/AC393),"")</f>
        <v/>
      </c>
      <c r="AH393" s="22"/>
      <c r="AI393" s="23">
        <f>+IF(OR($N393=Listas!$A$3,$N393=Listas!$A$4,$N393=Listas!$A$5,$N393=Listas!$A$6),"",IF(AND(DAYS360(C393,$C$3)&lt;=90,AH393="SI"),0,IF(AND(DAYS360(C393,$C$3)&gt;90,AH393="SI"),$AI$7,0)))</f>
        <v>0</v>
      </c>
      <c r="AJ393" s="25">
        <f>+IF(OR($N393=Listas!$A$3,$N393=Listas!$A$4,$N393=Listas!$A$5,$N393=Listas!$A$6),"",AB393+AE393+AI393)</f>
        <v>0</v>
      </c>
      <c r="AK393" s="26" t="str">
        <f t="shared" ref="AK393:AK456" si="81">+IFERROR(((I393/F393)),"")</f>
        <v/>
      </c>
      <c r="AL393" s="27" t="str">
        <f t="shared" ref="AL393:AL456" si="82">+IF(AK393&lt;=50%,"SI",IF(AK393="","","NO"))</f>
        <v/>
      </c>
      <c r="AM393" s="23">
        <f>+IF(OR($N393=Listas!$A$3,$N393=Listas!$A$4,$N393=Listas!$A$5,$N393=Listas!$A$6),"",IF(AND(DAYS360(C393,$C$3)&lt;=90,AL393="SI"),0,IF(AND(DAYS360(C393,$C$3)&gt;90,AL393="SI"),$AM$7,0)))</f>
        <v>0</v>
      </c>
      <c r="AN393" s="27" t="str">
        <f t="shared" ref="AN393:AN456" si="83">+IF(AL393="SI","NO",IF(AL393="","","SI"))</f>
        <v/>
      </c>
      <c r="AO393" s="23">
        <f>+IF(OR($N393=Listas!$A$3,$N393=Listas!$A$4,$N393=Listas!$A$5,$N393=Listas!$A$6),"",IF(AND(DAYS360(C393,$C$3)&lt;=90,AN393="SI"),0,IF(AND(DAYS360(C393,$C$3)&gt;90,AN393="SI"),$AO$7,0)))</f>
        <v>0</v>
      </c>
      <c r="AP393" s="28">
        <f>+IF(OR($N393=Listas!$A$3,$N393=Listas!$A$4,$N393=Listas!$A$5,$N393=[1]Hoja2!$A$6),"",AM393+AO393)</f>
        <v>0</v>
      </c>
      <c r="AQ393" s="22"/>
      <c r="AR393" s="23">
        <f>+IF(OR($N393=Listas!$A$3,$N393=Listas!$A$4,$N393=Listas!$A$5,$N393=Listas!$A$6),"",IF(AND(DAYS360(C393,$C$3)&lt;=90,AQ393="SI"),0,IF(AND(DAYS360(C393,$C$3)&gt;90,AQ393="SI"),$AR$7,0)))</f>
        <v>0</v>
      </c>
      <c r="AS393" s="22"/>
      <c r="AT393" s="23">
        <f>+IF(OR($N393=Listas!$A$3,$N393=Listas!$A$4,$N393=Listas!$A$5,$N393=Listas!$A$6),"",IF(AND(DAYS360(C393,$C$3)&lt;=90,AS393="SI"),0,IF(AND(DAYS360(C393,$C$3)&gt;90,AS393="SI"),$AT$7,0)))</f>
        <v>0</v>
      </c>
      <c r="AU393" s="21">
        <f>+IF(OR($N393=Listas!$A$3,$N393=Listas!$A$4,$N393=Listas!$A$5,$N393=Listas!$A$6),"",AR393+AT393)</f>
        <v>0</v>
      </c>
      <c r="AV393" s="29">
        <f>+IF(OR($N393=Listas!$A$3,$N393=Listas!$A$4,$N393=Listas!$A$5,$N393=Listas!$A$6),"",W393+Z393+AJ393+AP393+AU393)</f>
        <v>0.21132439384930549</v>
      </c>
      <c r="AW393" s="30">
        <f>+IF(OR($N393=Listas!$A$3,$N393=Listas!$A$4,$N393=Listas!$A$5,$N393=Listas!$A$6),"",K393*(1-AV393))</f>
        <v>0</v>
      </c>
      <c r="AX393" s="30">
        <f>+IF(OR($N393=Listas!$A$3,$N393=Listas!$A$4,$N393=Listas!$A$5,$N393=Listas!$A$6),"",L393*(1-AV393))</f>
        <v>0</v>
      </c>
      <c r="AY393" s="31"/>
      <c r="AZ393" s="32"/>
      <c r="BA393" s="30">
        <f>+IF(OR($N393=Listas!$A$3,$N393=Listas!$A$4,$N393=Listas!$A$5,$N393=Listas!$A$6),"",IF(AV393=0,AW393,(-PV(AY393,AZ393,,AW393,0))))</f>
        <v>0</v>
      </c>
      <c r="BB393" s="30">
        <f>+IF(OR($N393=Listas!$A$3,$N393=Listas!$A$4,$N393=Listas!$A$5,$N393=Listas!$A$6),"",IF(AV393=0,AX393,(-PV(AY393,AZ393,,AX393,0))))</f>
        <v>0</v>
      </c>
      <c r="BC393" s="33">
        <f>++IF(OR($N393=Listas!$A$3,$N393=Listas!$A$4,$N393=Listas!$A$5,$N393=Listas!$A$6),"",K393-BA393)</f>
        <v>0</v>
      </c>
      <c r="BD393" s="33">
        <f>++IF(OR($N393=Listas!$A$3,$N393=Listas!$A$4,$N393=Listas!$A$5,$N393=Listas!$A$6),"",L393-BB393)</f>
        <v>0</v>
      </c>
    </row>
    <row r="394" spans="1:56" x14ac:dyDescent="0.25">
      <c r="A394" s="13"/>
      <c r="B394" s="14"/>
      <c r="C394" s="15"/>
      <c r="D394" s="16"/>
      <c r="E394" s="16"/>
      <c r="F394" s="17"/>
      <c r="G394" s="17"/>
      <c r="H394" s="65">
        <f t="shared" si="77"/>
        <v>0</v>
      </c>
      <c r="I394" s="17"/>
      <c r="J394" s="17"/>
      <c r="K394" s="42">
        <f t="shared" si="78"/>
        <v>0</v>
      </c>
      <c r="L394" s="42">
        <f t="shared" si="78"/>
        <v>0</v>
      </c>
      <c r="M394" s="42">
        <f t="shared" si="79"/>
        <v>0</v>
      </c>
      <c r="N394" s="13"/>
      <c r="O394" s="18" t="str">
        <f>+IF(OR($N394=Listas!$A$3,$N394=Listas!$A$4,$N394=Listas!$A$5,$N394=Listas!$A$6),"N/A",IF(AND((DAYS360(C394,$C$3))&gt;90,(DAYS360(C394,$C$3))&lt;360),"SI","NO"))</f>
        <v>NO</v>
      </c>
      <c r="P394" s="19">
        <f t="shared" si="72"/>
        <v>0</v>
      </c>
      <c r="Q394" s="18" t="str">
        <f>+IF(OR($N394=Listas!$A$3,$N394=Listas!$A$4,$N394=Listas!$A$5,$N394=Listas!$A$6),"N/A",IF(AND((DAYS360(C394,$C$3))&gt;=360,(DAYS360(C394,$C$3))&lt;=1800),"SI","NO"))</f>
        <v>NO</v>
      </c>
      <c r="R394" s="19">
        <f t="shared" si="73"/>
        <v>0</v>
      </c>
      <c r="S394" s="18" t="str">
        <f>+IF(OR($N394=Listas!$A$3,$N394=Listas!$A$4,$N394=Listas!$A$5,$N394=Listas!$A$6),"N/A",IF(AND((DAYS360(C394,$C$3))&gt;1800,(DAYS360(C394,$C$3))&lt;=3600),"SI","NO"))</f>
        <v>NO</v>
      </c>
      <c r="T394" s="19">
        <f t="shared" si="74"/>
        <v>0</v>
      </c>
      <c r="U394" s="18" t="str">
        <f>+IF(OR($N394=Listas!$A$3,$N394=Listas!$A$4,$N394=Listas!$A$5,$N394=Listas!$A$6),"N/A",IF((DAYS360(C394,$C$3))&gt;3600,"SI","NO"))</f>
        <v>SI</v>
      </c>
      <c r="V394" s="20">
        <f t="shared" si="75"/>
        <v>0.21132439384930549</v>
      </c>
      <c r="W394" s="21">
        <f>+IF(OR($N394=Listas!$A$3,$N394=Listas!$A$4,$N394=Listas!$A$5,$N394=Listas!$A$6),"",P394+R394+T394+V394)</f>
        <v>0.21132439384930549</v>
      </c>
      <c r="X394" s="22"/>
      <c r="Y394" s="19">
        <f t="shared" si="76"/>
        <v>0</v>
      </c>
      <c r="Z394" s="21">
        <f>+IF(OR($N394=Listas!$A$3,$N394=Listas!$A$4,$N394=Listas!$A$5,$N394=Listas!$A$6),"",Y394)</f>
        <v>0</v>
      </c>
      <c r="AA394" s="22"/>
      <c r="AB394" s="23">
        <f>+IF(OR($N394=Listas!$A$3,$N394=Listas!$A$4,$N394=Listas!$A$5,$N394=Listas!$A$6),"",IF(AND(DAYS360(C394,$C$3)&lt;=90,AA394="NO"),0,IF(AND(DAYS360(C394,$C$3)&gt;90,AA394="NO"),$AB$7,0)))</f>
        <v>0</v>
      </c>
      <c r="AC394" s="17"/>
      <c r="AD394" s="22"/>
      <c r="AE394" s="23">
        <f>+IF(OR($N394=Listas!$A$3,$N394=Listas!$A$4,$N394=Listas!$A$5,$N394=Listas!$A$6),"",IF(AND(DAYS360(C394,$C$3)&lt;=90,AD394="SI"),0,IF(AND(DAYS360(C394,$C$3)&gt;90,AD394="SI"),$AE$7,0)))</f>
        <v>0</v>
      </c>
      <c r="AF394" s="17"/>
      <c r="AG394" s="24" t="str">
        <f t="shared" si="80"/>
        <v/>
      </c>
      <c r="AH394" s="22"/>
      <c r="AI394" s="23">
        <f>+IF(OR($N394=Listas!$A$3,$N394=Listas!$A$4,$N394=Listas!$A$5,$N394=Listas!$A$6),"",IF(AND(DAYS360(C394,$C$3)&lt;=90,AH394="SI"),0,IF(AND(DAYS360(C394,$C$3)&gt;90,AH394="SI"),$AI$7,0)))</f>
        <v>0</v>
      </c>
      <c r="AJ394" s="25">
        <f>+IF(OR($N394=Listas!$A$3,$N394=Listas!$A$4,$N394=Listas!$A$5,$N394=Listas!$A$6),"",AB394+AE394+AI394)</f>
        <v>0</v>
      </c>
      <c r="AK394" s="26" t="str">
        <f t="shared" si="81"/>
        <v/>
      </c>
      <c r="AL394" s="27" t="str">
        <f t="shared" si="82"/>
        <v/>
      </c>
      <c r="AM394" s="23">
        <f>+IF(OR($N394=Listas!$A$3,$N394=Listas!$A$4,$N394=Listas!$A$5,$N394=Listas!$A$6),"",IF(AND(DAYS360(C394,$C$3)&lt;=90,AL394="SI"),0,IF(AND(DAYS360(C394,$C$3)&gt;90,AL394="SI"),$AM$7,0)))</f>
        <v>0</v>
      </c>
      <c r="AN394" s="27" t="str">
        <f t="shared" si="83"/>
        <v/>
      </c>
      <c r="AO394" s="23">
        <f>+IF(OR($N394=Listas!$A$3,$N394=Listas!$A$4,$N394=Listas!$A$5,$N394=Listas!$A$6),"",IF(AND(DAYS360(C394,$C$3)&lt;=90,AN394="SI"),0,IF(AND(DAYS360(C394,$C$3)&gt;90,AN394="SI"),$AO$7,0)))</f>
        <v>0</v>
      </c>
      <c r="AP394" s="28">
        <f>+IF(OR($N394=Listas!$A$3,$N394=Listas!$A$4,$N394=Listas!$A$5,$N394=[1]Hoja2!$A$6),"",AM394+AO394)</f>
        <v>0</v>
      </c>
      <c r="AQ394" s="22"/>
      <c r="AR394" s="23">
        <f>+IF(OR($N394=Listas!$A$3,$N394=Listas!$A$4,$N394=Listas!$A$5,$N394=Listas!$A$6),"",IF(AND(DAYS360(C394,$C$3)&lt;=90,AQ394="SI"),0,IF(AND(DAYS360(C394,$C$3)&gt;90,AQ394="SI"),$AR$7,0)))</f>
        <v>0</v>
      </c>
      <c r="AS394" s="22"/>
      <c r="AT394" s="23">
        <f>+IF(OR($N394=Listas!$A$3,$N394=Listas!$A$4,$N394=Listas!$A$5,$N394=Listas!$A$6),"",IF(AND(DAYS360(C394,$C$3)&lt;=90,AS394="SI"),0,IF(AND(DAYS360(C394,$C$3)&gt;90,AS394="SI"),$AT$7,0)))</f>
        <v>0</v>
      </c>
      <c r="AU394" s="21">
        <f>+IF(OR($N394=Listas!$A$3,$N394=Listas!$A$4,$N394=Listas!$A$5,$N394=Listas!$A$6),"",AR394+AT394)</f>
        <v>0</v>
      </c>
      <c r="AV394" s="29">
        <f>+IF(OR($N394=Listas!$A$3,$N394=Listas!$A$4,$N394=Listas!$A$5,$N394=Listas!$A$6),"",W394+Z394+AJ394+AP394+AU394)</f>
        <v>0.21132439384930549</v>
      </c>
      <c r="AW394" s="30">
        <f>+IF(OR($N394=Listas!$A$3,$N394=Listas!$A$4,$N394=Listas!$A$5,$N394=Listas!$A$6),"",K394*(1-AV394))</f>
        <v>0</v>
      </c>
      <c r="AX394" s="30">
        <f>+IF(OR($N394=Listas!$A$3,$N394=Listas!$A$4,$N394=Listas!$A$5,$N394=Listas!$A$6),"",L394*(1-AV394))</f>
        <v>0</v>
      </c>
      <c r="AY394" s="31"/>
      <c r="AZ394" s="32"/>
      <c r="BA394" s="30">
        <f>+IF(OR($N394=Listas!$A$3,$N394=Listas!$A$4,$N394=Listas!$A$5,$N394=Listas!$A$6),"",IF(AV394=0,AW394,(-PV(AY394,AZ394,,AW394,0))))</f>
        <v>0</v>
      </c>
      <c r="BB394" s="30">
        <f>+IF(OR($N394=Listas!$A$3,$N394=Listas!$A$4,$N394=Listas!$A$5,$N394=Listas!$A$6),"",IF(AV394=0,AX394,(-PV(AY394,AZ394,,AX394,0))))</f>
        <v>0</v>
      </c>
      <c r="BC394" s="33">
        <f>++IF(OR($N394=Listas!$A$3,$N394=Listas!$A$4,$N394=Listas!$A$5,$N394=Listas!$A$6),"",K394-BA394)</f>
        <v>0</v>
      </c>
      <c r="BD394" s="33">
        <f>++IF(OR($N394=Listas!$A$3,$N394=Listas!$A$4,$N394=Listas!$A$5,$N394=Listas!$A$6),"",L394-BB394)</f>
        <v>0</v>
      </c>
    </row>
    <row r="395" spans="1:56" x14ac:dyDescent="0.25">
      <c r="A395" s="13"/>
      <c r="B395" s="14"/>
      <c r="C395" s="15"/>
      <c r="D395" s="16"/>
      <c r="E395" s="16"/>
      <c r="F395" s="17"/>
      <c r="G395" s="17"/>
      <c r="H395" s="65">
        <f t="shared" si="77"/>
        <v>0</v>
      </c>
      <c r="I395" s="17"/>
      <c r="J395" s="17"/>
      <c r="K395" s="42">
        <f t="shared" si="78"/>
        <v>0</v>
      </c>
      <c r="L395" s="42">
        <f t="shared" si="78"/>
        <v>0</v>
      </c>
      <c r="M395" s="42">
        <f t="shared" si="79"/>
        <v>0</v>
      </c>
      <c r="N395" s="13"/>
      <c r="O395" s="18" t="str">
        <f>+IF(OR($N395=Listas!$A$3,$N395=Listas!$A$4,$N395=Listas!$A$5,$N395=Listas!$A$6),"N/A",IF(AND((DAYS360(C395,$C$3))&gt;90,(DAYS360(C395,$C$3))&lt;360),"SI","NO"))</f>
        <v>NO</v>
      </c>
      <c r="P395" s="19">
        <f t="shared" si="72"/>
        <v>0</v>
      </c>
      <c r="Q395" s="18" t="str">
        <f>+IF(OR($N395=Listas!$A$3,$N395=Listas!$A$4,$N395=Listas!$A$5,$N395=Listas!$A$6),"N/A",IF(AND((DAYS360(C395,$C$3))&gt;=360,(DAYS360(C395,$C$3))&lt;=1800),"SI","NO"))</f>
        <v>NO</v>
      </c>
      <c r="R395" s="19">
        <f t="shared" si="73"/>
        <v>0</v>
      </c>
      <c r="S395" s="18" t="str">
        <f>+IF(OR($N395=Listas!$A$3,$N395=Listas!$A$4,$N395=Listas!$A$5,$N395=Listas!$A$6),"N/A",IF(AND((DAYS360(C395,$C$3))&gt;1800,(DAYS360(C395,$C$3))&lt;=3600),"SI","NO"))</f>
        <v>NO</v>
      </c>
      <c r="T395" s="19">
        <f t="shared" si="74"/>
        <v>0</v>
      </c>
      <c r="U395" s="18" t="str">
        <f>+IF(OR($N395=Listas!$A$3,$N395=Listas!$A$4,$N395=Listas!$A$5,$N395=Listas!$A$6),"N/A",IF((DAYS360(C395,$C$3))&gt;3600,"SI","NO"))</f>
        <v>SI</v>
      </c>
      <c r="V395" s="20">
        <f t="shared" si="75"/>
        <v>0.21132439384930549</v>
      </c>
      <c r="W395" s="21">
        <f>+IF(OR($N395=Listas!$A$3,$N395=Listas!$A$4,$N395=Listas!$A$5,$N395=Listas!$A$6),"",P395+R395+T395+V395)</f>
        <v>0.21132439384930549</v>
      </c>
      <c r="X395" s="22"/>
      <c r="Y395" s="19">
        <f t="shared" si="76"/>
        <v>0</v>
      </c>
      <c r="Z395" s="21">
        <f>+IF(OR($N395=Listas!$A$3,$N395=Listas!$A$4,$N395=Listas!$A$5,$N395=Listas!$A$6),"",Y395)</f>
        <v>0</v>
      </c>
      <c r="AA395" s="22"/>
      <c r="AB395" s="23">
        <f>+IF(OR($N395=Listas!$A$3,$N395=Listas!$A$4,$N395=Listas!$A$5,$N395=Listas!$A$6),"",IF(AND(DAYS360(C395,$C$3)&lt;=90,AA395="NO"),0,IF(AND(DAYS360(C395,$C$3)&gt;90,AA395="NO"),$AB$7,0)))</f>
        <v>0</v>
      </c>
      <c r="AC395" s="17"/>
      <c r="AD395" s="22"/>
      <c r="AE395" s="23">
        <f>+IF(OR($N395=Listas!$A$3,$N395=Listas!$A$4,$N395=Listas!$A$5,$N395=Listas!$A$6),"",IF(AND(DAYS360(C395,$C$3)&lt;=90,AD395="SI"),0,IF(AND(DAYS360(C395,$C$3)&gt;90,AD395="SI"),$AE$7,0)))</f>
        <v>0</v>
      </c>
      <c r="AF395" s="17"/>
      <c r="AG395" s="24" t="str">
        <f t="shared" si="80"/>
        <v/>
      </c>
      <c r="AH395" s="22"/>
      <c r="AI395" s="23">
        <f>+IF(OR($N395=Listas!$A$3,$N395=Listas!$A$4,$N395=Listas!$A$5,$N395=Listas!$A$6),"",IF(AND(DAYS360(C395,$C$3)&lt;=90,AH395="SI"),0,IF(AND(DAYS360(C395,$C$3)&gt;90,AH395="SI"),$AI$7,0)))</f>
        <v>0</v>
      </c>
      <c r="AJ395" s="25">
        <f>+IF(OR($N395=Listas!$A$3,$N395=Listas!$A$4,$N395=Listas!$A$5,$N395=Listas!$A$6),"",AB395+AE395+AI395)</f>
        <v>0</v>
      </c>
      <c r="AK395" s="26" t="str">
        <f t="shared" si="81"/>
        <v/>
      </c>
      <c r="AL395" s="27" t="str">
        <f t="shared" si="82"/>
        <v/>
      </c>
      <c r="AM395" s="23">
        <f>+IF(OR($N395=Listas!$A$3,$N395=Listas!$A$4,$N395=Listas!$A$5,$N395=Listas!$A$6),"",IF(AND(DAYS360(C395,$C$3)&lt;=90,AL395="SI"),0,IF(AND(DAYS360(C395,$C$3)&gt;90,AL395="SI"),$AM$7,0)))</f>
        <v>0</v>
      </c>
      <c r="AN395" s="27" t="str">
        <f t="shared" si="83"/>
        <v/>
      </c>
      <c r="AO395" s="23">
        <f>+IF(OR($N395=Listas!$A$3,$N395=Listas!$A$4,$N395=Listas!$A$5,$N395=Listas!$A$6),"",IF(AND(DAYS360(C395,$C$3)&lt;=90,AN395="SI"),0,IF(AND(DAYS360(C395,$C$3)&gt;90,AN395="SI"),$AO$7,0)))</f>
        <v>0</v>
      </c>
      <c r="AP395" s="28">
        <f>+IF(OR($N395=Listas!$A$3,$N395=Listas!$A$4,$N395=Listas!$A$5,$N395=[1]Hoja2!$A$6),"",AM395+AO395)</f>
        <v>0</v>
      </c>
      <c r="AQ395" s="22"/>
      <c r="AR395" s="23">
        <f>+IF(OR($N395=Listas!$A$3,$N395=Listas!$A$4,$N395=Listas!$A$5,$N395=Listas!$A$6),"",IF(AND(DAYS360(C395,$C$3)&lt;=90,AQ395="SI"),0,IF(AND(DAYS360(C395,$C$3)&gt;90,AQ395="SI"),$AR$7,0)))</f>
        <v>0</v>
      </c>
      <c r="AS395" s="22"/>
      <c r="AT395" s="23">
        <f>+IF(OR($N395=Listas!$A$3,$N395=Listas!$A$4,$N395=Listas!$A$5,$N395=Listas!$A$6),"",IF(AND(DAYS360(C395,$C$3)&lt;=90,AS395="SI"),0,IF(AND(DAYS360(C395,$C$3)&gt;90,AS395="SI"),$AT$7,0)))</f>
        <v>0</v>
      </c>
      <c r="AU395" s="21">
        <f>+IF(OR($N395=Listas!$A$3,$N395=Listas!$A$4,$N395=Listas!$A$5,$N395=Listas!$A$6),"",AR395+AT395)</f>
        <v>0</v>
      </c>
      <c r="AV395" s="29">
        <f>+IF(OR($N395=Listas!$A$3,$N395=Listas!$A$4,$N395=Listas!$A$5,$N395=Listas!$A$6),"",W395+Z395+AJ395+AP395+AU395)</f>
        <v>0.21132439384930549</v>
      </c>
      <c r="AW395" s="30">
        <f>+IF(OR($N395=Listas!$A$3,$N395=Listas!$A$4,$N395=Listas!$A$5,$N395=Listas!$A$6),"",K395*(1-AV395))</f>
        <v>0</v>
      </c>
      <c r="AX395" s="30">
        <f>+IF(OR($N395=Listas!$A$3,$N395=Listas!$A$4,$N395=Listas!$A$5,$N395=Listas!$A$6),"",L395*(1-AV395))</f>
        <v>0</v>
      </c>
      <c r="AY395" s="31"/>
      <c r="AZ395" s="32"/>
      <c r="BA395" s="30">
        <f>+IF(OR($N395=Listas!$A$3,$N395=Listas!$A$4,$N395=Listas!$A$5,$N395=Listas!$A$6),"",IF(AV395=0,AW395,(-PV(AY395,AZ395,,AW395,0))))</f>
        <v>0</v>
      </c>
      <c r="BB395" s="30">
        <f>+IF(OR($N395=Listas!$A$3,$N395=Listas!$A$4,$N395=Listas!$A$5,$N395=Listas!$A$6),"",IF(AV395=0,AX395,(-PV(AY395,AZ395,,AX395,0))))</f>
        <v>0</v>
      </c>
      <c r="BC395" s="33">
        <f>++IF(OR($N395=Listas!$A$3,$N395=Listas!$A$4,$N395=Listas!$A$5,$N395=Listas!$A$6),"",K395-BA395)</f>
        <v>0</v>
      </c>
      <c r="BD395" s="33">
        <f>++IF(OR($N395=Listas!$A$3,$N395=Listas!$A$4,$N395=Listas!$A$5,$N395=Listas!$A$6),"",L395-BB395)</f>
        <v>0</v>
      </c>
    </row>
    <row r="396" spans="1:56" x14ac:dyDescent="0.25">
      <c r="A396" s="13"/>
      <c r="B396" s="14"/>
      <c r="C396" s="15"/>
      <c r="D396" s="16"/>
      <c r="E396" s="16"/>
      <c r="F396" s="17"/>
      <c r="G396" s="17"/>
      <c r="H396" s="65">
        <f t="shared" si="77"/>
        <v>0</v>
      </c>
      <c r="I396" s="17"/>
      <c r="J396" s="17"/>
      <c r="K396" s="42">
        <f t="shared" si="78"/>
        <v>0</v>
      </c>
      <c r="L396" s="42">
        <f t="shared" si="78"/>
        <v>0</v>
      </c>
      <c r="M396" s="42">
        <f t="shared" si="79"/>
        <v>0</v>
      </c>
      <c r="N396" s="13"/>
      <c r="O396" s="18" t="str">
        <f>+IF(OR($N396=Listas!$A$3,$N396=Listas!$A$4,$N396=Listas!$A$5,$N396=Listas!$A$6),"N/A",IF(AND((DAYS360(C396,$C$3))&gt;90,(DAYS360(C396,$C$3))&lt;360),"SI","NO"))</f>
        <v>NO</v>
      </c>
      <c r="P396" s="19">
        <f t="shared" si="72"/>
        <v>0</v>
      </c>
      <c r="Q396" s="18" t="str">
        <f>+IF(OR($N396=Listas!$A$3,$N396=Listas!$A$4,$N396=Listas!$A$5,$N396=Listas!$A$6),"N/A",IF(AND((DAYS360(C396,$C$3))&gt;=360,(DAYS360(C396,$C$3))&lt;=1800),"SI","NO"))</f>
        <v>NO</v>
      </c>
      <c r="R396" s="19">
        <f t="shared" si="73"/>
        <v>0</v>
      </c>
      <c r="S396" s="18" t="str">
        <f>+IF(OR($N396=Listas!$A$3,$N396=Listas!$A$4,$N396=Listas!$A$5,$N396=Listas!$A$6),"N/A",IF(AND((DAYS360(C396,$C$3))&gt;1800,(DAYS360(C396,$C$3))&lt;=3600),"SI","NO"))</f>
        <v>NO</v>
      </c>
      <c r="T396" s="19">
        <f t="shared" si="74"/>
        <v>0</v>
      </c>
      <c r="U396" s="18" t="str">
        <f>+IF(OR($N396=Listas!$A$3,$N396=Listas!$A$4,$N396=Listas!$A$5,$N396=Listas!$A$6),"N/A",IF((DAYS360(C396,$C$3))&gt;3600,"SI","NO"))</f>
        <v>SI</v>
      </c>
      <c r="V396" s="20">
        <f t="shared" si="75"/>
        <v>0.21132439384930549</v>
      </c>
      <c r="W396" s="21">
        <f>+IF(OR($N396=Listas!$A$3,$N396=Listas!$A$4,$N396=Listas!$A$5,$N396=Listas!$A$6),"",P396+R396+T396+V396)</f>
        <v>0.21132439384930549</v>
      </c>
      <c r="X396" s="22"/>
      <c r="Y396" s="19">
        <f t="shared" si="76"/>
        <v>0</v>
      </c>
      <c r="Z396" s="21">
        <f>+IF(OR($N396=Listas!$A$3,$N396=Listas!$A$4,$N396=Listas!$A$5,$N396=Listas!$A$6),"",Y396)</f>
        <v>0</v>
      </c>
      <c r="AA396" s="22"/>
      <c r="AB396" s="23">
        <f>+IF(OR($N396=Listas!$A$3,$N396=Listas!$A$4,$N396=Listas!$A$5,$N396=Listas!$A$6),"",IF(AND(DAYS360(C396,$C$3)&lt;=90,AA396="NO"),0,IF(AND(DAYS360(C396,$C$3)&gt;90,AA396="NO"),$AB$7,0)))</f>
        <v>0</v>
      </c>
      <c r="AC396" s="17"/>
      <c r="AD396" s="22"/>
      <c r="AE396" s="23">
        <f>+IF(OR($N396=Listas!$A$3,$N396=Listas!$A$4,$N396=Listas!$A$5,$N396=Listas!$A$6),"",IF(AND(DAYS360(C396,$C$3)&lt;=90,AD396="SI"),0,IF(AND(DAYS360(C396,$C$3)&gt;90,AD396="SI"),$AE$7,0)))</f>
        <v>0</v>
      </c>
      <c r="AF396" s="17"/>
      <c r="AG396" s="24" t="str">
        <f t="shared" si="80"/>
        <v/>
      </c>
      <c r="AH396" s="22"/>
      <c r="AI396" s="23">
        <f>+IF(OR($N396=Listas!$A$3,$N396=Listas!$A$4,$N396=Listas!$A$5,$N396=Listas!$A$6),"",IF(AND(DAYS360(C396,$C$3)&lt;=90,AH396="SI"),0,IF(AND(DAYS360(C396,$C$3)&gt;90,AH396="SI"),$AI$7,0)))</f>
        <v>0</v>
      </c>
      <c r="AJ396" s="25">
        <f>+IF(OR($N396=Listas!$A$3,$N396=Listas!$A$4,$N396=Listas!$A$5,$N396=Listas!$A$6),"",AB396+AE396+AI396)</f>
        <v>0</v>
      </c>
      <c r="AK396" s="26" t="str">
        <f t="shared" si="81"/>
        <v/>
      </c>
      <c r="AL396" s="27" t="str">
        <f t="shared" si="82"/>
        <v/>
      </c>
      <c r="AM396" s="23">
        <f>+IF(OR($N396=Listas!$A$3,$N396=Listas!$A$4,$N396=Listas!$A$5,$N396=Listas!$A$6),"",IF(AND(DAYS360(C396,$C$3)&lt;=90,AL396="SI"),0,IF(AND(DAYS360(C396,$C$3)&gt;90,AL396="SI"),$AM$7,0)))</f>
        <v>0</v>
      </c>
      <c r="AN396" s="27" t="str">
        <f t="shared" si="83"/>
        <v/>
      </c>
      <c r="AO396" s="23">
        <f>+IF(OR($N396=Listas!$A$3,$N396=Listas!$A$4,$N396=Listas!$A$5,$N396=Listas!$A$6),"",IF(AND(DAYS360(C396,$C$3)&lt;=90,AN396="SI"),0,IF(AND(DAYS360(C396,$C$3)&gt;90,AN396="SI"),$AO$7,0)))</f>
        <v>0</v>
      </c>
      <c r="AP396" s="28">
        <f>+IF(OR($N396=Listas!$A$3,$N396=Listas!$A$4,$N396=Listas!$A$5,$N396=[1]Hoja2!$A$6),"",AM396+AO396)</f>
        <v>0</v>
      </c>
      <c r="AQ396" s="22"/>
      <c r="AR396" s="23">
        <f>+IF(OR($N396=Listas!$A$3,$N396=Listas!$A$4,$N396=Listas!$A$5,$N396=Listas!$A$6),"",IF(AND(DAYS360(C396,$C$3)&lt;=90,AQ396="SI"),0,IF(AND(DAYS360(C396,$C$3)&gt;90,AQ396="SI"),$AR$7,0)))</f>
        <v>0</v>
      </c>
      <c r="AS396" s="22"/>
      <c r="AT396" s="23">
        <f>+IF(OR($N396=Listas!$A$3,$N396=Listas!$A$4,$N396=Listas!$A$5,$N396=Listas!$A$6),"",IF(AND(DAYS360(C396,$C$3)&lt;=90,AS396="SI"),0,IF(AND(DAYS360(C396,$C$3)&gt;90,AS396="SI"),$AT$7,0)))</f>
        <v>0</v>
      </c>
      <c r="AU396" s="21">
        <f>+IF(OR($N396=Listas!$A$3,$N396=Listas!$A$4,$N396=Listas!$A$5,$N396=Listas!$A$6),"",AR396+AT396)</f>
        <v>0</v>
      </c>
      <c r="AV396" s="29">
        <f>+IF(OR($N396=Listas!$A$3,$N396=Listas!$A$4,$N396=Listas!$A$5,$N396=Listas!$A$6),"",W396+Z396+AJ396+AP396+AU396)</f>
        <v>0.21132439384930549</v>
      </c>
      <c r="AW396" s="30">
        <f>+IF(OR($N396=Listas!$A$3,$N396=Listas!$A$4,$N396=Listas!$A$5,$N396=Listas!$A$6),"",K396*(1-AV396))</f>
        <v>0</v>
      </c>
      <c r="AX396" s="30">
        <f>+IF(OR($N396=Listas!$A$3,$N396=Listas!$A$4,$N396=Listas!$A$5,$N396=Listas!$A$6),"",L396*(1-AV396))</f>
        <v>0</v>
      </c>
      <c r="AY396" s="31"/>
      <c r="AZ396" s="32"/>
      <c r="BA396" s="30">
        <f>+IF(OR($N396=Listas!$A$3,$N396=Listas!$A$4,$N396=Listas!$A$5,$N396=Listas!$A$6),"",IF(AV396=0,AW396,(-PV(AY396,AZ396,,AW396,0))))</f>
        <v>0</v>
      </c>
      <c r="BB396" s="30">
        <f>+IF(OR($N396=Listas!$A$3,$N396=Listas!$A$4,$N396=Listas!$A$5,$N396=Listas!$A$6),"",IF(AV396=0,AX396,(-PV(AY396,AZ396,,AX396,0))))</f>
        <v>0</v>
      </c>
      <c r="BC396" s="33">
        <f>++IF(OR($N396=Listas!$A$3,$N396=Listas!$A$4,$N396=Listas!$A$5,$N396=Listas!$A$6),"",K396-BA396)</f>
        <v>0</v>
      </c>
      <c r="BD396" s="33">
        <f>++IF(OR($N396=Listas!$A$3,$N396=Listas!$A$4,$N396=Listas!$A$5,$N396=Listas!$A$6),"",L396-BB396)</f>
        <v>0</v>
      </c>
    </row>
    <row r="397" spans="1:56" x14ac:dyDescent="0.25">
      <c r="A397" s="13"/>
      <c r="B397" s="14"/>
      <c r="C397" s="15"/>
      <c r="D397" s="16"/>
      <c r="E397" s="16"/>
      <c r="F397" s="17"/>
      <c r="G397" s="17"/>
      <c r="H397" s="65">
        <f t="shared" si="77"/>
        <v>0</v>
      </c>
      <c r="I397" s="17"/>
      <c r="J397" s="17"/>
      <c r="K397" s="42">
        <f t="shared" si="78"/>
        <v>0</v>
      </c>
      <c r="L397" s="42">
        <f t="shared" si="78"/>
        <v>0</v>
      </c>
      <c r="M397" s="42">
        <f t="shared" si="79"/>
        <v>0</v>
      </c>
      <c r="N397" s="13"/>
      <c r="O397" s="18" t="str">
        <f>+IF(OR($N397=Listas!$A$3,$N397=Listas!$A$4,$N397=Listas!$A$5,$N397=Listas!$A$6),"N/A",IF(AND((DAYS360(C397,$C$3))&gt;90,(DAYS360(C397,$C$3))&lt;360),"SI","NO"))</f>
        <v>NO</v>
      </c>
      <c r="P397" s="19">
        <f t="shared" si="72"/>
        <v>0</v>
      </c>
      <c r="Q397" s="18" t="str">
        <f>+IF(OR($N397=Listas!$A$3,$N397=Listas!$A$4,$N397=Listas!$A$5,$N397=Listas!$A$6),"N/A",IF(AND((DAYS360(C397,$C$3))&gt;=360,(DAYS360(C397,$C$3))&lt;=1800),"SI","NO"))</f>
        <v>NO</v>
      </c>
      <c r="R397" s="19">
        <f t="shared" si="73"/>
        <v>0</v>
      </c>
      <c r="S397" s="18" t="str">
        <f>+IF(OR($N397=Listas!$A$3,$N397=Listas!$A$4,$N397=Listas!$A$5,$N397=Listas!$A$6),"N/A",IF(AND((DAYS360(C397,$C$3))&gt;1800,(DAYS360(C397,$C$3))&lt;=3600),"SI","NO"))</f>
        <v>NO</v>
      </c>
      <c r="T397" s="19">
        <f t="shared" si="74"/>
        <v>0</v>
      </c>
      <c r="U397" s="18" t="str">
        <f>+IF(OR($N397=Listas!$A$3,$N397=Listas!$A$4,$N397=Listas!$A$5,$N397=Listas!$A$6),"N/A",IF((DAYS360(C397,$C$3))&gt;3600,"SI","NO"))</f>
        <v>SI</v>
      </c>
      <c r="V397" s="20">
        <f t="shared" si="75"/>
        <v>0.21132439384930549</v>
      </c>
      <c r="W397" s="21">
        <f>+IF(OR($N397=Listas!$A$3,$N397=Listas!$A$4,$N397=Listas!$A$5,$N397=Listas!$A$6),"",P397+R397+T397+V397)</f>
        <v>0.21132439384930549</v>
      </c>
      <c r="X397" s="22"/>
      <c r="Y397" s="19">
        <f t="shared" si="76"/>
        <v>0</v>
      </c>
      <c r="Z397" s="21">
        <f>+IF(OR($N397=Listas!$A$3,$N397=Listas!$A$4,$N397=Listas!$A$5,$N397=Listas!$A$6),"",Y397)</f>
        <v>0</v>
      </c>
      <c r="AA397" s="22"/>
      <c r="AB397" s="23">
        <f>+IF(OR($N397=Listas!$A$3,$N397=Listas!$A$4,$N397=Listas!$A$5,$N397=Listas!$A$6),"",IF(AND(DAYS360(C397,$C$3)&lt;=90,AA397="NO"),0,IF(AND(DAYS360(C397,$C$3)&gt;90,AA397="NO"),$AB$7,0)))</f>
        <v>0</v>
      </c>
      <c r="AC397" s="17"/>
      <c r="AD397" s="22"/>
      <c r="AE397" s="23">
        <f>+IF(OR($N397=Listas!$A$3,$N397=Listas!$A$4,$N397=Listas!$A$5,$N397=Listas!$A$6),"",IF(AND(DAYS360(C397,$C$3)&lt;=90,AD397="SI"),0,IF(AND(DAYS360(C397,$C$3)&gt;90,AD397="SI"),$AE$7,0)))</f>
        <v>0</v>
      </c>
      <c r="AF397" s="17"/>
      <c r="AG397" s="24" t="str">
        <f t="shared" si="80"/>
        <v/>
      </c>
      <c r="AH397" s="22"/>
      <c r="AI397" s="23">
        <f>+IF(OR($N397=Listas!$A$3,$N397=Listas!$A$4,$N397=Listas!$A$5,$N397=Listas!$A$6),"",IF(AND(DAYS360(C397,$C$3)&lt;=90,AH397="SI"),0,IF(AND(DAYS360(C397,$C$3)&gt;90,AH397="SI"),$AI$7,0)))</f>
        <v>0</v>
      </c>
      <c r="AJ397" s="25">
        <f>+IF(OR($N397=Listas!$A$3,$N397=Listas!$A$4,$N397=Listas!$A$5,$N397=Listas!$A$6),"",AB397+AE397+AI397)</f>
        <v>0</v>
      </c>
      <c r="AK397" s="26" t="str">
        <f t="shared" si="81"/>
        <v/>
      </c>
      <c r="AL397" s="27" t="str">
        <f t="shared" si="82"/>
        <v/>
      </c>
      <c r="AM397" s="23">
        <f>+IF(OR($N397=Listas!$A$3,$N397=Listas!$A$4,$N397=Listas!$A$5,$N397=Listas!$A$6),"",IF(AND(DAYS360(C397,$C$3)&lt;=90,AL397="SI"),0,IF(AND(DAYS360(C397,$C$3)&gt;90,AL397="SI"),$AM$7,0)))</f>
        <v>0</v>
      </c>
      <c r="AN397" s="27" t="str">
        <f t="shared" si="83"/>
        <v/>
      </c>
      <c r="AO397" s="23">
        <f>+IF(OR($N397=Listas!$A$3,$N397=Listas!$A$4,$N397=Listas!$A$5,$N397=Listas!$A$6),"",IF(AND(DAYS360(C397,$C$3)&lt;=90,AN397="SI"),0,IF(AND(DAYS360(C397,$C$3)&gt;90,AN397="SI"),$AO$7,0)))</f>
        <v>0</v>
      </c>
      <c r="AP397" s="28">
        <f>+IF(OR($N397=Listas!$A$3,$N397=Listas!$A$4,$N397=Listas!$A$5,$N397=[1]Hoja2!$A$6),"",AM397+AO397)</f>
        <v>0</v>
      </c>
      <c r="AQ397" s="22"/>
      <c r="AR397" s="23">
        <f>+IF(OR($N397=Listas!$A$3,$N397=Listas!$A$4,$N397=Listas!$A$5,$N397=Listas!$A$6),"",IF(AND(DAYS360(C397,$C$3)&lt;=90,AQ397="SI"),0,IF(AND(DAYS360(C397,$C$3)&gt;90,AQ397="SI"),$AR$7,0)))</f>
        <v>0</v>
      </c>
      <c r="AS397" s="22"/>
      <c r="AT397" s="23">
        <f>+IF(OR($N397=Listas!$A$3,$N397=Listas!$A$4,$N397=Listas!$A$5,$N397=Listas!$A$6),"",IF(AND(DAYS360(C397,$C$3)&lt;=90,AS397="SI"),0,IF(AND(DAYS360(C397,$C$3)&gt;90,AS397="SI"),$AT$7,0)))</f>
        <v>0</v>
      </c>
      <c r="AU397" s="21">
        <f>+IF(OR($N397=Listas!$A$3,$N397=Listas!$A$4,$N397=Listas!$A$5,$N397=Listas!$A$6),"",AR397+AT397)</f>
        <v>0</v>
      </c>
      <c r="AV397" s="29">
        <f>+IF(OR($N397=Listas!$A$3,$N397=Listas!$A$4,$N397=Listas!$A$5,$N397=Listas!$A$6),"",W397+Z397+AJ397+AP397+AU397)</f>
        <v>0.21132439384930549</v>
      </c>
      <c r="AW397" s="30">
        <f>+IF(OR($N397=Listas!$A$3,$N397=Listas!$A$4,$N397=Listas!$A$5,$N397=Listas!$A$6),"",K397*(1-AV397))</f>
        <v>0</v>
      </c>
      <c r="AX397" s="30">
        <f>+IF(OR($N397=Listas!$A$3,$N397=Listas!$A$4,$N397=Listas!$A$5,$N397=Listas!$A$6),"",L397*(1-AV397))</f>
        <v>0</v>
      </c>
      <c r="AY397" s="31"/>
      <c r="AZ397" s="32"/>
      <c r="BA397" s="30">
        <f>+IF(OR($N397=Listas!$A$3,$N397=Listas!$A$4,$N397=Listas!$A$5,$N397=Listas!$A$6),"",IF(AV397=0,AW397,(-PV(AY397,AZ397,,AW397,0))))</f>
        <v>0</v>
      </c>
      <c r="BB397" s="30">
        <f>+IF(OR($N397=Listas!$A$3,$N397=Listas!$A$4,$N397=Listas!$A$5,$N397=Listas!$A$6),"",IF(AV397=0,AX397,(-PV(AY397,AZ397,,AX397,0))))</f>
        <v>0</v>
      </c>
      <c r="BC397" s="33">
        <f>++IF(OR($N397=Listas!$A$3,$N397=Listas!$A$4,$N397=Listas!$A$5,$N397=Listas!$A$6),"",K397-BA397)</f>
        <v>0</v>
      </c>
      <c r="BD397" s="33">
        <f>++IF(OR($N397=Listas!$A$3,$N397=Listas!$A$4,$N397=Listas!$A$5,$N397=Listas!$A$6),"",L397-BB397)</f>
        <v>0</v>
      </c>
    </row>
    <row r="398" spans="1:56" x14ac:dyDescent="0.25">
      <c r="A398" s="13"/>
      <c r="B398" s="14"/>
      <c r="C398" s="15"/>
      <c r="D398" s="16"/>
      <c r="E398" s="16"/>
      <c r="F398" s="17"/>
      <c r="G398" s="17"/>
      <c r="H398" s="65">
        <f t="shared" si="77"/>
        <v>0</v>
      </c>
      <c r="I398" s="17"/>
      <c r="J398" s="17"/>
      <c r="K398" s="42">
        <f t="shared" si="78"/>
        <v>0</v>
      </c>
      <c r="L398" s="42">
        <f t="shared" si="78"/>
        <v>0</v>
      </c>
      <c r="M398" s="42">
        <f t="shared" si="79"/>
        <v>0</v>
      </c>
      <c r="N398" s="13"/>
      <c r="O398" s="18" t="str">
        <f>+IF(OR($N398=Listas!$A$3,$N398=Listas!$A$4,$N398=Listas!$A$5,$N398=Listas!$A$6),"N/A",IF(AND((DAYS360(C398,$C$3))&gt;90,(DAYS360(C398,$C$3))&lt;360),"SI","NO"))</f>
        <v>NO</v>
      </c>
      <c r="P398" s="19">
        <f t="shared" si="72"/>
        <v>0</v>
      </c>
      <c r="Q398" s="18" t="str">
        <f>+IF(OR($N398=Listas!$A$3,$N398=Listas!$A$4,$N398=Listas!$A$5,$N398=Listas!$A$6),"N/A",IF(AND((DAYS360(C398,$C$3))&gt;=360,(DAYS360(C398,$C$3))&lt;=1800),"SI","NO"))</f>
        <v>NO</v>
      </c>
      <c r="R398" s="19">
        <f t="shared" si="73"/>
        <v>0</v>
      </c>
      <c r="S398" s="18" t="str">
        <f>+IF(OR($N398=Listas!$A$3,$N398=Listas!$A$4,$N398=Listas!$A$5,$N398=Listas!$A$6),"N/A",IF(AND((DAYS360(C398,$C$3))&gt;1800,(DAYS360(C398,$C$3))&lt;=3600),"SI","NO"))</f>
        <v>NO</v>
      </c>
      <c r="T398" s="19">
        <f t="shared" si="74"/>
        <v>0</v>
      </c>
      <c r="U398" s="18" t="str">
        <f>+IF(OR($N398=Listas!$A$3,$N398=Listas!$A$4,$N398=Listas!$A$5,$N398=Listas!$A$6),"N/A",IF((DAYS360(C398,$C$3))&gt;3600,"SI","NO"))</f>
        <v>SI</v>
      </c>
      <c r="V398" s="20">
        <f t="shared" si="75"/>
        <v>0.21132439384930549</v>
      </c>
      <c r="W398" s="21">
        <f>+IF(OR($N398=Listas!$A$3,$N398=Listas!$A$4,$N398=Listas!$A$5,$N398=Listas!$A$6),"",P398+R398+T398+V398)</f>
        <v>0.21132439384930549</v>
      </c>
      <c r="X398" s="22"/>
      <c r="Y398" s="19">
        <f t="shared" si="76"/>
        <v>0</v>
      </c>
      <c r="Z398" s="21">
        <f>+IF(OR($N398=Listas!$A$3,$N398=Listas!$A$4,$N398=Listas!$A$5,$N398=Listas!$A$6),"",Y398)</f>
        <v>0</v>
      </c>
      <c r="AA398" s="22"/>
      <c r="AB398" s="23">
        <f>+IF(OR($N398=Listas!$A$3,$N398=Listas!$A$4,$N398=Listas!$A$5,$N398=Listas!$A$6),"",IF(AND(DAYS360(C398,$C$3)&lt;=90,AA398="NO"),0,IF(AND(DAYS360(C398,$C$3)&gt;90,AA398="NO"),$AB$7,0)))</f>
        <v>0</v>
      </c>
      <c r="AC398" s="17"/>
      <c r="AD398" s="22"/>
      <c r="AE398" s="23">
        <f>+IF(OR($N398=Listas!$A$3,$N398=Listas!$A$4,$N398=Listas!$A$5,$N398=Listas!$A$6),"",IF(AND(DAYS360(C398,$C$3)&lt;=90,AD398="SI"),0,IF(AND(DAYS360(C398,$C$3)&gt;90,AD398="SI"),$AE$7,0)))</f>
        <v>0</v>
      </c>
      <c r="AF398" s="17"/>
      <c r="AG398" s="24" t="str">
        <f t="shared" si="80"/>
        <v/>
      </c>
      <c r="AH398" s="22"/>
      <c r="AI398" s="23">
        <f>+IF(OR($N398=Listas!$A$3,$N398=Listas!$A$4,$N398=Listas!$A$5,$N398=Listas!$A$6),"",IF(AND(DAYS360(C398,$C$3)&lt;=90,AH398="SI"),0,IF(AND(DAYS360(C398,$C$3)&gt;90,AH398="SI"),$AI$7,0)))</f>
        <v>0</v>
      </c>
      <c r="AJ398" s="25">
        <f>+IF(OR($N398=Listas!$A$3,$N398=Listas!$A$4,$N398=Listas!$A$5,$N398=Listas!$A$6),"",AB398+AE398+AI398)</f>
        <v>0</v>
      </c>
      <c r="AK398" s="26" t="str">
        <f t="shared" si="81"/>
        <v/>
      </c>
      <c r="AL398" s="27" t="str">
        <f t="shared" si="82"/>
        <v/>
      </c>
      <c r="AM398" s="23">
        <f>+IF(OR($N398=Listas!$A$3,$N398=Listas!$A$4,$N398=Listas!$A$5,$N398=Listas!$A$6),"",IF(AND(DAYS360(C398,$C$3)&lt;=90,AL398="SI"),0,IF(AND(DAYS360(C398,$C$3)&gt;90,AL398="SI"),$AM$7,0)))</f>
        <v>0</v>
      </c>
      <c r="AN398" s="27" t="str">
        <f t="shared" si="83"/>
        <v/>
      </c>
      <c r="AO398" s="23">
        <f>+IF(OR($N398=Listas!$A$3,$N398=Listas!$A$4,$N398=Listas!$A$5,$N398=Listas!$A$6),"",IF(AND(DAYS360(C398,$C$3)&lt;=90,AN398="SI"),0,IF(AND(DAYS360(C398,$C$3)&gt;90,AN398="SI"),$AO$7,0)))</f>
        <v>0</v>
      </c>
      <c r="AP398" s="28">
        <f>+IF(OR($N398=Listas!$A$3,$N398=Listas!$A$4,$N398=Listas!$A$5,$N398=[1]Hoja2!$A$6),"",AM398+AO398)</f>
        <v>0</v>
      </c>
      <c r="AQ398" s="22"/>
      <c r="AR398" s="23">
        <f>+IF(OR($N398=Listas!$A$3,$N398=Listas!$A$4,$N398=Listas!$A$5,$N398=Listas!$A$6),"",IF(AND(DAYS360(C398,$C$3)&lt;=90,AQ398="SI"),0,IF(AND(DAYS360(C398,$C$3)&gt;90,AQ398="SI"),$AR$7,0)))</f>
        <v>0</v>
      </c>
      <c r="AS398" s="22"/>
      <c r="AT398" s="23">
        <f>+IF(OR($N398=Listas!$A$3,$N398=Listas!$A$4,$N398=Listas!$A$5,$N398=Listas!$A$6),"",IF(AND(DAYS360(C398,$C$3)&lt;=90,AS398="SI"),0,IF(AND(DAYS360(C398,$C$3)&gt;90,AS398="SI"),$AT$7,0)))</f>
        <v>0</v>
      </c>
      <c r="AU398" s="21">
        <f>+IF(OR($N398=Listas!$A$3,$N398=Listas!$A$4,$N398=Listas!$A$5,$N398=Listas!$A$6),"",AR398+AT398)</f>
        <v>0</v>
      </c>
      <c r="AV398" s="29">
        <f>+IF(OR($N398=Listas!$A$3,$N398=Listas!$A$4,$N398=Listas!$A$5,$N398=Listas!$A$6),"",W398+Z398+AJ398+AP398+AU398)</f>
        <v>0.21132439384930549</v>
      </c>
      <c r="AW398" s="30">
        <f>+IF(OR($N398=Listas!$A$3,$N398=Listas!$A$4,$N398=Listas!$A$5,$N398=Listas!$A$6),"",K398*(1-AV398))</f>
        <v>0</v>
      </c>
      <c r="AX398" s="30">
        <f>+IF(OR($N398=Listas!$A$3,$N398=Listas!$A$4,$N398=Listas!$A$5,$N398=Listas!$A$6),"",L398*(1-AV398))</f>
        <v>0</v>
      </c>
      <c r="AY398" s="31"/>
      <c r="AZ398" s="32"/>
      <c r="BA398" s="30">
        <f>+IF(OR($N398=Listas!$A$3,$N398=Listas!$A$4,$N398=Listas!$A$5,$N398=Listas!$A$6),"",IF(AV398=0,AW398,(-PV(AY398,AZ398,,AW398,0))))</f>
        <v>0</v>
      </c>
      <c r="BB398" s="30">
        <f>+IF(OR($N398=Listas!$A$3,$N398=Listas!$A$4,$N398=Listas!$A$5,$N398=Listas!$A$6),"",IF(AV398=0,AX398,(-PV(AY398,AZ398,,AX398,0))))</f>
        <v>0</v>
      </c>
      <c r="BC398" s="33">
        <f>++IF(OR($N398=Listas!$A$3,$N398=Listas!$A$4,$N398=Listas!$A$5,$N398=Listas!$A$6),"",K398-BA398)</f>
        <v>0</v>
      </c>
      <c r="BD398" s="33">
        <f>++IF(OR($N398=Listas!$A$3,$N398=Listas!$A$4,$N398=Listas!$A$5,$N398=Listas!$A$6),"",L398-BB398)</f>
        <v>0</v>
      </c>
    </row>
    <row r="399" spans="1:56" x14ac:dyDescent="0.25">
      <c r="A399" s="13"/>
      <c r="B399" s="14"/>
      <c r="C399" s="15"/>
      <c r="D399" s="16"/>
      <c r="E399" s="16"/>
      <c r="F399" s="17"/>
      <c r="G399" s="17"/>
      <c r="H399" s="65">
        <f t="shared" si="77"/>
        <v>0</v>
      </c>
      <c r="I399" s="17"/>
      <c r="J399" s="17"/>
      <c r="K399" s="42">
        <f t="shared" si="78"/>
        <v>0</v>
      </c>
      <c r="L399" s="42">
        <f t="shared" si="78"/>
        <v>0</v>
      </c>
      <c r="M399" s="42">
        <f t="shared" si="79"/>
        <v>0</v>
      </c>
      <c r="N399" s="13"/>
      <c r="O399" s="18" t="str">
        <f>+IF(OR($N399=Listas!$A$3,$N399=Listas!$A$4,$N399=Listas!$A$5,$N399=Listas!$A$6),"N/A",IF(AND((DAYS360(C399,$C$3))&gt;90,(DAYS360(C399,$C$3))&lt;360),"SI","NO"))</f>
        <v>NO</v>
      </c>
      <c r="P399" s="19">
        <f t="shared" si="72"/>
        <v>0</v>
      </c>
      <c r="Q399" s="18" t="str">
        <f>+IF(OR($N399=Listas!$A$3,$N399=Listas!$A$4,$N399=Listas!$A$5,$N399=Listas!$A$6),"N/A",IF(AND((DAYS360(C399,$C$3))&gt;=360,(DAYS360(C399,$C$3))&lt;=1800),"SI","NO"))</f>
        <v>NO</v>
      </c>
      <c r="R399" s="19">
        <f t="shared" si="73"/>
        <v>0</v>
      </c>
      <c r="S399" s="18" t="str">
        <f>+IF(OR($N399=Listas!$A$3,$N399=Listas!$A$4,$N399=Listas!$A$5,$N399=Listas!$A$6),"N/A",IF(AND((DAYS360(C399,$C$3))&gt;1800,(DAYS360(C399,$C$3))&lt;=3600),"SI","NO"))</f>
        <v>NO</v>
      </c>
      <c r="T399" s="19">
        <f t="shared" si="74"/>
        <v>0</v>
      </c>
      <c r="U399" s="18" t="str">
        <f>+IF(OR($N399=Listas!$A$3,$N399=Listas!$A$4,$N399=Listas!$A$5,$N399=Listas!$A$6),"N/A",IF((DAYS360(C399,$C$3))&gt;3600,"SI","NO"))</f>
        <v>SI</v>
      </c>
      <c r="V399" s="20">
        <f t="shared" si="75"/>
        <v>0.21132439384930549</v>
      </c>
      <c r="W399" s="21">
        <f>+IF(OR($N399=Listas!$A$3,$N399=Listas!$A$4,$N399=Listas!$A$5,$N399=Listas!$A$6),"",P399+R399+T399+V399)</f>
        <v>0.21132439384930549</v>
      </c>
      <c r="X399" s="22"/>
      <c r="Y399" s="19">
        <f t="shared" si="76"/>
        <v>0</v>
      </c>
      <c r="Z399" s="21">
        <f>+IF(OR($N399=Listas!$A$3,$N399=Listas!$A$4,$N399=Listas!$A$5,$N399=Listas!$A$6),"",Y399)</f>
        <v>0</v>
      </c>
      <c r="AA399" s="22"/>
      <c r="AB399" s="23">
        <f>+IF(OR($N399=Listas!$A$3,$N399=Listas!$A$4,$N399=Listas!$A$5,$N399=Listas!$A$6),"",IF(AND(DAYS360(C399,$C$3)&lt;=90,AA399="NO"),0,IF(AND(DAYS360(C399,$C$3)&gt;90,AA399="NO"),$AB$7,0)))</f>
        <v>0</v>
      </c>
      <c r="AC399" s="17"/>
      <c r="AD399" s="22"/>
      <c r="AE399" s="23">
        <f>+IF(OR($N399=Listas!$A$3,$N399=Listas!$A$4,$N399=Listas!$A$5,$N399=Listas!$A$6),"",IF(AND(DAYS360(C399,$C$3)&lt;=90,AD399="SI"),0,IF(AND(DAYS360(C399,$C$3)&gt;90,AD399="SI"),$AE$7,0)))</f>
        <v>0</v>
      </c>
      <c r="AF399" s="17"/>
      <c r="AG399" s="24" t="str">
        <f t="shared" si="80"/>
        <v/>
      </c>
      <c r="AH399" s="22"/>
      <c r="AI399" s="23">
        <f>+IF(OR($N399=Listas!$A$3,$N399=Listas!$A$4,$N399=Listas!$A$5,$N399=Listas!$A$6),"",IF(AND(DAYS360(C399,$C$3)&lt;=90,AH399="SI"),0,IF(AND(DAYS360(C399,$C$3)&gt;90,AH399="SI"),$AI$7,0)))</f>
        <v>0</v>
      </c>
      <c r="AJ399" s="25">
        <f>+IF(OR($N399=Listas!$A$3,$N399=Listas!$A$4,$N399=Listas!$A$5,$N399=Listas!$A$6),"",AB399+AE399+AI399)</f>
        <v>0</v>
      </c>
      <c r="AK399" s="26" t="str">
        <f t="shared" si="81"/>
        <v/>
      </c>
      <c r="AL399" s="27" t="str">
        <f t="shared" si="82"/>
        <v/>
      </c>
      <c r="AM399" s="23">
        <f>+IF(OR($N399=Listas!$A$3,$N399=Listas!$A$4,$N399=Listas!$A$5,$N399=Listas!$A$6),"",IF(AND(DAYS360(C399,$C$3)&lt;=90,AL399="SI"),0,IF(AND(DAYS360(C399,$C$3)&gt;90,AL399="SI"),$AM$7,0)))</f>
        <v>0</v>
      </c>
      <c r="AN399" s="27" t="str">
        <f t="shared" si="83"/>
        <v/>
      </c>
      <c r="AO399" s="23">
        <f>+IF(OR($N399=Listas!$A$3,$N399=Listas!$A$4,$N399=Listas!$A$5,$N399=Listas!$A$6),"",IF(AND(DAYS360(C399,$C$3)&lt;=90,AN399="SI"),0,IF(AND(DAYS360(C399,$C$3)&gt;90,AN399="SI"),$AO$7,0)))</f>
        <v>0</v>
      </c>
      <c r="AP399" s="28">
        <f>+IF(OR($N399=Listas!$A$3,$N399=Listas!$A$4,$N399=Listas!$A$5,$N399=[1]Hoja2!$A$6),"",AM399+AO399)</f>
        <v>0</v>
      </c>
      <c r="AQ399" s="22"/>
      <c r="AR399" s="23">
        <f>+IF(OR($N399=Listas!$A$3,$N399=Listas!$A$4,$N399=Listas!$A$5,$N399=Listas!$A$6),"",IF(AND(DAYS360(C399,$C$3)&lt;=90,AQ399="SI"),0,IF(AND(DAYS360(C399,$C$3)&gt;90,AQ399="SI"),$AR$7,0)))</f>
        <v>0</v>
      </c>
      <c r="AS399" s="22"/>
      <c r="AT399" s="23">
        <f>+IF(OR($N399=Listas!$A$3,$N399=Listas!$A$4,$N399=Listas!$A$5,$N399=Listas!$A$6),"",IF(AND(DAYS360(C399,$C$3)&lt;=90,AS399="SI"),0,IF(AND(DAYS360(C399,$C$3)&gt;90,AS399="SI"),$AT$7,0)))</f>
        <v>0</v>
      </c>
      <c r="AU399" s="21">
        <f>+IF(OR($N399=Listas!$A$3,$N399=Listas!$A$4,$N399=Listas!$A$5,$N399=Listas!$A$6),"",AR399+AT399)</f>
        <v>0</v>
      </c>
      <c r="AV399" s="29">
        <f>+IF(OR($N399=Listas!$A$3,$N399=Listas!$A$4,$N399=Listas!$A$5,$N399=Listas!$A$6),"",W399+Z399+AJ399+AP399+AU399)</f>
        <v>0.21132439384930549</v>
      </c>
      <c r="AW399" s="30">
        <f>+IF(OR($N399=Listas!$A$3,$N399=Listas!$A$4,$N399=Listas!$A$5,$N399=Listas!$A$6),"",K399*(1-AV399))</f>
        <v>0</v>
      </c>
      <c r="AX399" s="30">
        <f>+IF(OR($N399=Listas!$A$3,$N399=Listas!$A$4,$N399=Listas!$A$5,$N399=Listas!$A$6),"",L399*(1-AV399))</f>
        <v>0</v>
      </c>
      <c r="AY399" s="31"/>
      <c r="AZ399" s="32"/>
      <c r="BA399" s="30">
        <f>+IF(OR($N399=Listas!$A$3,$N399=Listas!$A$4,$N399=Listas!$A$5,$N399=Listas!$A$6),"",IF(AV399=0,AW399,(-PV(AY399,AZ399,,AW399,0))))</f>
        <v>0</v>
      </c>
      <c r="BB399" s="30">
        <f>+IF(OR($N399=Listas!$A$3,$N399=Listas!$A$4,$N399=Listas!$A$5,$N399=Listas!$A$6),"",IF(AV399=0,AX399,(-PV(AY399,AZ399,,AX399,0))))</f>
        <v>0</v>
      </c>
      <c r="BC399" s="33">
        <f>++IF(OR($N399=Listas!$A$3,$N399=Listas!$A$4,$N399=Listas!$A$5,$N399=Listas!$A$6),"",K399-BA399)</f>
        <v>0</v>
      </c>
      <c r="BD399" s="33">
        <f>++IF(OR($N399=Listas!$A$3,$N399=Listas!$A$4,$N399=Listas!$A$5,$N399=Listas!$A$6),"",L399-BB399)</f>
        <v>0</v>
      </c>
    </row>
    <row r="400" spans="1:56" x14ac:dyDescent="0.25">
      <c r="A400" s="13"/>
      <c r="B400" s="14"/>
      <c r="C400" s="15"/>
      <c r="D400" s="16"/>
      <c r="E400" s="16"/>
      <c r="F400" s="17"/>
      <c r="G400" s="17"/>
      <c r="H400" s="65">
        <f t="shared" si="77"/>
        <v>0</v>
      </c>
      <c r="I400" s="17"/>
      <c r="J400" s="17"/>
      <c r="K400" s="42">
        <f t="shared" si="78"/>
        <v>0</v>
      </c>
      <c r="L400" s="42">
        <f t="shared" si="78"/>
        <v>0</v>
      </c>
      <c r="M400" s="42">
        <f t="shared" si="79"/>
        <v>0</v>
      </c>
      <c r="N400" s="13"/>
      <c r="O400" s="18" t="str">
        <f>+IF(OR($N400=Listas!$A$3,$N400=Listas!$A$4,$N400=Listas!$A$5,$N400=Listas!$A$6),"N/A",IF(AND((DAYS360(C400,$C$3))&gt;90,(DAYS360(C400,$C$3))&lt;360),"SI","NO"))</f>
        <v>NO</v>
      </c>
      <c r="P400" s="19">
        <f t="shared" si="72"/>
        <v>0</v>
      </c>
      <c r="Q400" s="18" t="str">
        <f>+IF(OR($N400=Listas!$A$3,$N400=Listas!$A$4,$N400=Listas!$A$5,$N400=Listas!$A$6),"N/A",IF(AND((DAYS360(C400,$C$3))&gt;=360,(DAYS360(C400,$C$3))&lt;=1800),"SI","NO"))</f>
        <v>NO</v>
      </c>
      <c r="R400" s="19">
        <f t="shared" si="73"/>
        <v>0</v>
      </c>
      <c r="S400" s="18" t="str">
        <f>+IF(OR($N400=Listas!$A$3,$N400=Listas!$A$4,$N400=Listas!$A$5,$N400=Listas!$A$6),"N/A",IF(AND((DAYS360(C400,$C$3))&gt;1800,(DAYS360(C400,$C$3))&lt;=3600),"SI","NO"))</f>
        <v>NO</v>
      </c>
      <c r="T400" s="19">
        <f t="shared" si="74"/>
        <v>0</v>
      </c>
      <c r="U400" s="18" t="str">
        <f>+IF(OR($N400=Listas!$A$3,$N400=Listas!$A$4,$N400=Listas!$A$5,$N400=Listas!$A$6),"N/A",IF((DAYS360(C400,$C$3))&gt;3600,"SI","NO"))</f>
        <v>SI</v>
      </c>
      <c r="V400" s="20">
        <f t="shared" si="75"/>
        <v>0.21132439384930549</v>
      </c>
      <c r="W400" s="21">
        <f>+IF(OR($N400=Listas!$A$3,$N400=Listas!$A$4,$N400=Listas!$A$5,$N400=Listas!$A$6),"",P400+R400+T400+V400)</f>
        <v>0.21132439384930549</v>
      </c>
      <c r="X400" s="22"/>
      <c r="Y400" s="19">
        <f t="shared" si="76"/>
        <v>0</v>
      </c>
      <c r="Z400" s="21">
        <f>+IF(OR($N400=Listas!$A$3,$N400=Listas!$A$4,$N400=Listas!$A$5,$N400=Listas!$A$6),"",Y400)</f>
        <v>0</v>
      </c>
      <c r="AA400" s="22"/>
      <c r="AB400" s="23">
        <f>+IF(OR($N400=Listas!$A$3,$N400=Listas!$A$4,$N400=Listas!$A$5,$N400=Listas!$A$6),"",IF(AND(DAYS360(C400,$C$3)&lt;=90,AA400="NO"),0,IF(AND(DAYS360(C400,$C$3)&gt;90,AA400="NO"),$AB$7,0)))</f>
        <v>0</v>
      </c>
      <c r="AC400" s="17"/>
      <c r="AD400" s="22"/>
      <c r="AE400" s="23">
        <f>+IF(OR($N400=Listas!$A$3,$N400=Listas!$A$4,$N400=Listas!$A$5,$N400=Listas!$A$6),"",IF(AND(DAYS360(C400,$C$3)&lt;=90,AD400="SI"),0,IF(AND(DAYS360(C400,$C$3)&gt;90,AD400="SI"),$AE$7,0)))</f>
        <v>0</v>
      </c>
      <c r="AF400" s="17"/>
      <c r="AG400" s="24" t="str">
        <f t="shared" si="80"/>
        <v/>
      </c>
      <c r="AH400" s="22"/>
      <c r="AI400" s="23">
        <f>+IF(OR($N400=Listas!$A$3,$N400=Listas!$A$4,$N400=Listas!$A$5,$N400=Listas!$A$6),"",IF(AND(DAYS360(C400,$C$3)&lt;=90,AH400="SI"),0,IF(AND(DAYS360(C400,$C$3)&gt;90,AH400="SI"),$AI$7,0)))</f>
        <v>0</v>
      </c>
      <c r="AJ400" s="25">
        <f>+IF(OR($N400=Listas!$A$3,$N400=Listas!$A$4,$N400=Listas!$A$5,$N400=Listas!$A$6),"",AB400+AE400+AI400)</f>
        <v>0</v>
      </c>
      <c r="AK400" s="26" t="str">
        <f t="shared" si="81"/>
        <v/>
      </c>
      <c r="AL400" s="27" t="str">
        <f t="shared" si="82"/>
        <v/>
      </c>
      <c r="AM400" s="23">
        <f>+IF(OR($N400=Listas!$A$3,$N400=Listas!$A$4,$N400=Listas!$A$5,$N400=Listas!$A$6),"",IF(AND(DAYS360(C400,$C$3)&lt;=90,AL400="SI"),0,IF(AND(DAYS360(C400,$C$3)&gt;90,AL400="SI"),$AM$7,0)))</f>
        <v>0</v>
      </c>
      <c r="AN400" s="27" t="str">
        <f t="shared" si="83"/>
        <v/>
      </c>
      <c r="AO400" s="23">
        <f>+IF(OR($N400=Listas!$A$3,$N400=Listas!$A$4,$N400=Listas!$A$5,$N400=Listas!$A$6),"",IF(AND(DAYS360(C400,$C$3)&lt;=90,AN400="SI"),0,IF(AND(DAYS360(C400,$C$3)&gt;90,AN400="SI"),$AO$7,0)))</f>
        <v>0</v>
      </c>
      <c r="AP400" s="28">
        <f>+IF(OR($N400=Listas!$A$3,$N400=Listas!$A$4,$N400=Listas!$A$5,$N400=[1]Hoja2!$A$6),"",AM400+AO400)</f>
        <v>0</v>
      </c>
      <c r="AQ400" s="22"/>
      <c r="AR400" s="23">
        <f>+IF(OR($N400=Listas!$A$3,$N400=Listas!$A$4,$N400=Listas!$A$5,$N400=Listas!$A$6),"",IF(AND(DAYS360(C400,$C$3)&lt;=90,AQ400="SI"),0,IF(AND(DAYS360(C400,$C$3)&gt;90,AQ400="SI"),$AR$7,0)))</f>
        <v>0</v>
      </c>
      <c r="AS400" s="22"/>
      <c r="AT400" s="23">
        <f>+IF(OR($N400=Listas!$A$3,$N400=Listas!$A$4,$N400=Listas!$A$5,$N400=Listas!$A$6),"",IF(AND(DAYS360(C400,$C$3)&lt;=90,AS400="SI"),0,IF(AND(DAYS360(C400,$C$3)&gt;90,AS400="SI"),$AT$7,0)))</f>
        <v>0</v>
      </c>
      <c r="AU400" s="21">
        <f>+IF(OR($N400=Listas!$A$3,$N400=Listas!$A$4,$N400=Listas!$A$5,$N400=Listas!$A$6),"",AR400+AT400)</f>
        <v>0</v>
      </c>
      <c r="AV400" s="29">
        <f>+IF(OR($N400=Listas!$A$3,$N400=Listas!$A$4,$N400=Listas!$A$5,$N400=Listas!$A$6),"",W400+Z400+AJ400+AP400+AU400)</f>
        <v>0.21132439384930549</v>
      </c>
      <c r="AW400" s="30">
        <f>+IF(OR($N400=Listas!$A$3,$N400=Listas!$A$4,$N400=Listas!$A$5,$N400=Listas!$A$6),"",K400*(1-AV400))</f>
        <v>0</v>
      </c>
      <c r="AX400" s="30">
        <f>+IF(OR($N400=Listas!$A$3,$N400=Listas!$A$4,$N400=Listas!$A$5,$N400=Listas!$A$6),"",L400*(1-AV400))</f>
        <v>0</v>
      </c>
      <c r="AY400" s="31"/>
      <c r="AZ400" s="32"/>
      <c r="BA400" s="30">
        <f>+IF(OR($N400=Listas!$A$3,$N400=Listas!$A$4,$N400=Listas!$A$5,$N400=Listas!$A$6),"",IF(AV400=0,AW400,(-PV(AY400,AZ400,,AW400,0))))</f>
        <v>0</v>
      </c>
      <c r="BB400" s="30">
        <f>+IF(OR($N400=Listas!$A$3,$N400=Listas!$A$4,$N400=Listas!$A$5,$N400=Listas!$A$6),"",IF(AV400=0,AX400,(-PV(AY400,AZ400,,AX400,0))))</f>
        <v>0</v>
      </c>
      <c r="BC400" s="33">
        <f>++IF(OR($N400=Listas!$A$3,$N400=Listas!$A$4,$N400=Listas!$A$5,$N400=Listas!$A$6),"",K400-BA400)</f>
        <v>0</v>
      </c>
      <c r="BD400" s="33">
        <f>++IF(OR($N400=Listas!$A$3,$N400=Listas!$A$4,$N400=Listas!$A$5,$N400=Listas!$A$6),"",L400-BB400)</f>
        <v>0</v>
      </c>
    </row>
    <row r="401" spans="1:56" x14ac:dyDescent="0.25">
      <c r="A401" s="13"/>
      <c r="B401" s="14"/>
      <c r="C401" s="15"/>
      <c r="D401" s="16"/>
      <c r="E401" s="16"/>
      <c r="F401" s="17"/>
      <c r="G401" s="17"/>
      <c r="H401" s="65">
        <f t="shared" si="77"/>
        <v>0</v>
      </c>
      <c r="I401" s="17"/>
      <c r="J401" s="17"/>
      <c r="K401" s="42">
        <f t="shared" si="78"/>
        <v>0</v>
      </c>
      <c r="L401" s="42">
        <f t="shared" si="78"/>
        <v>0</v>
      </c>
      <c r="M401" s="42">
        <f t="shared" si="79"/>
        <v>0</v>
      </c>
      <c r="N401" s="13"/>
      <c r="O401" s="18" t="str">
        <f>+IF(OR($N401=Listas!$A$3,$N401=Listas!$A$4,$N401=Listas!$A$5,$N401=Listas!$A$6),"N/A",IF(AND((DAYS360(C401,$C$3))&gt;90,(DAYS360(C401,$C$3))&lt;360),"SI","NO"))</f>
        <v>NO</v>
      </c>
      <c r="P401" s="19">
        <f t="shared" si="72"/>
        <v>0</v>
      </c>
      <c r="Q401" s="18" t="str">
        <f>+IF(OR($N401=Listas!$A$3,$N401=Listas!$A$4,$N401=Listas!$A$5,$N401=Listas!$A$6),"N/A",IF(AND((DAYS360(C401,$C$3))&gt;=360,(DAYS360(C401,$C$3))&lt;=1800),"SI","NO"))</f>
        <v>NO</v>
      </c>
      <c r="R401" s="19">
        <f t="shared" si="73"/>
        <v>0</v>
      </c>
      <c r="S401" s="18" t="str">
        <f>+IF(OR($N401=Listas!$A$3,$N401=Listas!$A$4,$N401=Listas!$A$5,$N401=Listas!$A$6),"N/A",IF(AND((DAYS360(C401,$C$3))&gt;1800,(DAYS360(C401,$C$3))&lt;=3600),"SI","NO"))</f>
        <v>NO</v>
      </c>
      <c r="T401" s="19">
        <f t="shared" si="74"/>
        <v>0</v>
      </c>
      <c r="U401" s="18" t="str">
        <f>+IF(OR($N401=Listas!$A$3,$N401=Listas!$A$4,$N401=Listas!$A$5,$N401=Listas!$A$6),"N/A",IF((DAYS360(C401,$C$3))&gt;3600,"SI","NO"))</f>
        <v>SI</v>
      </c>
      <c r="V401" s="20">
        <f t="shared" si="75"/>
        <v>0.21132439384930549</v>
      </c>
      <c r="W401" s="21">
        <f>+IF(OR($N401=Listas!$A$3,$N401=Listas!$A$4,$N401=Listas!$A$5,$N401=Listas!$A$6),"",P401+R401+T401+V401)</f>
        <v>0.21132439384930549</v>
      </c>
      <c r="X401" s="22"/>
      <c r="Y401" s="19">
        <f t="shared" si="76"/>
        <v>0</v>
      </c>
      <c r="Z401" s="21">
        <f>+IF(OR($N401=Listas!$A$3,$N401=Listas!$A$4,$N401=Listas!$A$5,$N401=Listas!$A$6),"",Y401)</f>
        <v>0</v>
      </c>
      <c r="AA401" s="22"/>
      <c r="AB401" s="23">
        <f>+IF(OR($N401=Listas!$A$3,$N401=Listas!$A$4,$N401=Listas!$A$5,$N401=Listas!$A$6),"",IF(AND(DAYS360(C401,$C$3)&lt;=90,AA401="NO"),0,IF(AND(DAYS360(C401,$C$3)&gt;90,AA401="NO"),$AB$7,0)))</f>
        <v>0</v>
      </c>
      <c r="AC401" s="17"/>
      <c r="AD401" s="22"/>
      <c r="AE401" s="23">
        <f>+IF(OR($N401=Listas!$A$3,$N401=Listas!$A$4,$N401=Listas!$A$5,$N401=Listas!$A$6),"",IF(AND(DAYS360(C401,$C$3)&lt;=90,AD401="SI"),0,IF(AND(DAYS360(C401,$C$3)&gt;90,AD401="SI"),$AE$7,0)))</f>
        <v>0</v>
      </c>
      <c r="AF401" s="17"/>
      <c r="AG401" s="24" t="str">
        <f t="shared" si="80"/>
        <v/>
      </c>
      <c r="AH401" s="22"/>
      <c r="AI401" s="23">
        <f>+IF(OR($N401=Listas!$A$3,$N401=Listas!$A$4,$N401=Listas!$A$5,$N401=Listas!$A$6),"",IF(AND(DAYS360(C401,$C$3)&lt;=90,AH401="SI"),0,IF(AND(DAYS360(C401,$C$3)&gt;90,AH401="SI"),$AI$7,0)))</f>
        <v>0</v>
      </c>
      <c r="AJ401" s="25">
        <f>+IF(OR($N401=Listas!$A$3,$N401=Listas!$A$4,$N401=Listas!$A$5,$N401=Listas!$A$6),"",AB401+AE401+AI401)</f>
        <v>0</v>
      </c>
      <c r="AK401" s="26" t="str">
        <f t="shared" si="81"/>
        <v/>
      </c>
      <c r="AL401" s="27" t="str">
        <f t="shared" si="82"/>
        <v/>
      </c>
      <c r="AM401" s="23">
        <f>+IF(OR($N401=Listas!$A$3,$N401=Listas!$A$4,$N401=Listas!$A$5,$N401=Listas!$A$6),"",IF(AND(DAYS360(C401,$C$3)&lt;=90,AL401="SI"),0,IF(AND(DAYS360(C401,$C$3)&gt;90,AL401="SI"),$AM$7,0)))</f>
        <v>0</v>
      </c>
      <c r="AN401" s="27" t="str">
        <f t="shared" si="83"/>
        <v/>
      </c>
      <c r="AO401" s="23">
        <f>+IF(OR($N401=Listas!$A$3,$N401=Listas!$A$4,$N401=Listas!$A$5,$N401=Listas!$A$6),"",IF(AND(DAYS360(C401,$C$3)&lt;=90,AN401="SI"),0,IF(AND(DAYS360(C401,$C$3)&gt;90,AN401="SI"),$AO$7,0)))</f>
        <v>0</v>
      </c>
      <c r="AP401" s="28">
        <f>+IF(OR($N401=Listas!$A$3,$N401=Listas!$A$4,$N401=Listas!$A$5,$N401=[1]Hoja2!$A$6),"",AM401+AO401)</f>
        <v>0</v>
      </c>
      <c r="AQ401" s="22"/>
      <c r="AR401" s="23">
        <f>+IF(OR($N401=Listas!$A$3,$N401=Listas!$A$4,$N401=Listas!$A$5,$N401=Listas!$A$6),"",IF(AND(DAYS360(C401,$C$3)&lt;=90,AQ401="SI"),0,IF(AND(DAYS360(C401,$C$3)&gt;90,AQ401="SI"),$AR$7,0)))</f>
        <v>0</v>
      </c>
      <c r="AS401" s="22"/>
      <c r="AT401" s="23">
        <f>+IF(OR($N401=Listas!$A$3,$N401=Listas!$A$4,$N401=Listas!$A$5,$N401=Listas!$A$6),"",IF(AND(DAYS360(C401,$C$3)&lt;=90,AS401="SI"),0,IF(AND(DAYS360(C401,$C$3)&gt;90,AS401="SI"),$AT$7,0)))</f>
        <v>0</v>
      </c>
      <c r="AU401" s="21">
        <f>+IF(OR($N401=Listas!$A$3,$N401=Listas!$A$4,$N401=Listas!$A$5,$N401=Listas!$A$6),"",AR401+AT401)</f>
        <v>0</v>
      </c>
      <c r="AV401" s="29">
        <f>+IF(OR($N401=Listas!$A$3,$N401=Listas!$A$4,$N401=Listas!$A$5,$N401=Listas!$A$6),"",W401+Z401+AJ401+AP401+AU401)</f>
        <v>0.21132439384930549</v>
      </c>
      <c r="AW401" s="30">
        <f>+IF(OR($N401=Listas!$A$3,$N401=Listas!$A$4,$N401=Listas!$A$5,$N401=Listas!$A$6),"",K401*(1-AV401))</f>
        <v>0</v>
      </c>
      <c r="AX401" s="30">
        <f>+IF(OR($N401=Listas!$A$3,$N401=Listas!$A$4,$N401=Listas!$A$5,$N401=Listas!$A$6),"",L401*(1-AV401))</f>
        <v>0</v>
      </c>
      <c r="AY401" s="31"/>
      <c r="AZ401" s="32"/>
      <c r="BA401" s="30">
        <f>+IF(OR($N401=Listas!$A$3,$N401=Listas!$A$4,$N401=Listas!$A$5,$N401=Listas!$A$6),"",IF(AV401=0,AW401,(-PV(AY401,AZ401,,AW401,0))))</f>
        <v>0</v>
      </c>
      <c r="BB401" s="30">
        <f>+IF(OR($N401=Listas!$A$3,$N401=Listas!$A$4,$N401=Listas!$A$5,$N401=Listas!$A$6),"",IF(AV401=0,AX401,(-PV(AY401,AZ401,,AX401,0))))</f>
        <v>0</v>
      </c>
      <c r="BC401" s="33">
        <f>++IF(OR($N401=Listas!$A$3,$N401=Listas!$A$4,$N401=Listas!$A$5,$N401=Listas!$A$6),"",K401-BA401)</f>
        <v>0</v>
      </c>
      <c r="BD401" s="33">
        <f>++IF(OR($N401=Listas!$A$3,$N401=Listas!$A$4,$N401=Listas!$A$5,$N401=Listas!$A$6),"",L401-BB401)</f>
        <v>0</v>
      </c>
    </row>
    <row r="402" spans="1:56" x14ac:dyDescent="0.25">
      <c r="A402" s="13"/>
      <c r="B402" s="14"/>
      <c r="C402" s="15"/>
      <c r="D402" s="16"/>
      <c r="E402" s="16"/>
      <c r="F402" s="17"/>
      <c r="G402" s="17"/>
      <c r="H402" s="65">
        <f t="shared" si="77"/>
        <v>0</v>
      </c>
      <c r="I402" s="17"/>
      <c r="J402" s="17"/>
      <c r="K402" s="42">
        <f t="shared" si="78"/>
        <v>0</v>
      </c>
      <c r="L402" s="42">
        <f t="shared" si="78"/>
        <v>0</v>
      </c>
      <c r="M402" s="42">
        <f t="shared" si="79"/>
        <v>0</v>
      </c>
      <c r="N402" s="13"/>
      <c r="O402" s="18" t="str">
        <f>+IF(OR($N402=Listas!$A$3,$N402=Listas!$A$4,$N402=Listas!$A$5,$N402=Listas!$A$6),"N/A",IF(AND((DAYS360(C402,$C$3))&gt;90,(DAYS360(C402,$C$3))&lt;360),"SI","NO"))</f>
        <v>NO</v>
      </c>
      <c r="P402" s="19">
        <f t="shared" si="72"/>
        <v>0</v>
      </c>
      <c r="Q402" s="18" t="str">
        <f>+IF(OR($N402=Listas!$A$3,$N402=Listas!$A$4,$N402=Listas!$A$5,$N402=Listas!$A$6),"N/A",IF(AND((DAYS360(C402,$C$3))&gt;=360,(DAYS360(C402,$C$3))&lt;=1800),"SI","NO"))</f>
        <v>NO</v>
      </c>
      <c r="R402" s="19">
        <f t="shared" si="73"/>
        <v>0</v>
      </c>
      <c r="S402" s="18" t="str">
        <f>+IF(OR($N402=Listas!$A$3,$N402=Listas!$A$4,$N402=Listas!$A$5,$N402=Listas!$A$6),"N/A",IF(AND((DAYS360(C402,$C$3))&gt;1800,(DAYS360(C402,$C$3))&lt;=3600),"SI","NO"))</f>
        <v>NO</v>
      </c>
      <c r="T402" s="19">
        <f t="shared" si="74"/>
        <v>0</v>
      </c>
      <c r="U402" s="18" t="str">
        <f>+IF(OR($N402=Listas!$A$3,$N402=Listas!$A$4,$N402=Listas!$A$5,$N402=Listas!$A$6),"N/A",IF((DAYS360(C402,$C$3))&gt;3600,"SI","NO"))</f>
        <v>SI</v>
      </c>
      <c r="V402" s="20">
        <f t="shared" si="75"/>
        <v>0.21132439384930549</v>
      </c>
      <c r="W402" s="21">
        <f>+IF(OR($N402=Listas!$A$3,$N402=Listas!$A$4,$N402=Listas!$A$5,$N402=Listas!$A$6),"",P402+R402+T402+V402)</f>
        <v>0.21132439384930549</v>
      </c>
      <c r="X402" s="22"/>
      <c r="Y402" s="19">
        <f t="shared" si="76"/>
        <v>0</v>
      </c>
      <c r="Z402" s="21">
        <f>+IF(OR($N402=Listas!$A$3,$N402=Listas!$A$4,$N402=Listas!$A$5,$N402=Listas!$A$6),"",Y402)</f>
        <v>0</v>
      </c>
      <c r="AA402" s="22"/>
      <c r="AB402" s="23">
        <f>+IF(OR($N402=Listas!$A$3,$N402=Listas!$A$4,$N402=Listas!$A$5,$N402=Listas!$A$6),"",IF(AND(DAYS360(C402,$C$3)&lt;=90,AA402="NO"),0,IF(AND(DAYS360(C402,$C$3)&gt;90,AA402="NO"),$AB$7,0)))</f>
        <v>0</v>
      </c>
      <c r="AC402" s="17"/>
      <c r="AD402" s="22"/>
      <c r="AE402" s="23">
        <f>+IF(OR($N402=Listas!$A$3,$N402=Listas!$A$4,$N402=Listas!$A$5,$N402=Listas!$A$6),"",IF(AND(DAYS360(C402,$C$3)&lt;=90,AD402="SI"),0,IF(AND(DAYS360(C402,$C$3)&gt;90,AD402="SI"),$AE$7,0)))</f>
        <v>0</v>
      </c>
      <c r="AF402" s="17"/>
      <c r="AG402" s="24" t="str">
        <f t="shared" si="80"/>
        <v/>
      </c>
      <c r="AH402" s="22"/>
      <c r="AI402" s="23">
        <f>+IF(OR($N402=Listas!$A$3,$N402=Listas!$A$4,$N402=Listas!$A$5,$N402=Listas!$A$6),"",IF(AND(DAYS360(C402,$C$3)&lt;=90,AH402="SI"),0,IF(AND(DAYS360(C402,$C$3)&gt;90,AH402="SI"),$AI$7,0)))</f>
        <v>0</v>
      </c>
      <c r="AJ402" s="25">
        <f>+IF(OR($N402=Listas!$A$3,$N402=Listas!$A$4,$N402=Listas!$A$5,$N402=Listas!$A$6),"",AB402+AE402+AI402)</f>
        <v>0</v>
      </c>
      <c r="AK402" s="26" t="str">
        <f t="shared" si="81"/>
        <v/>
      </c>
      <c r="AL402" s="27" t="str">
        <f t="shared" si="82"/>
        <v/>
      </c>
      <c r="AM402" s="23">
        <f>+IF(OR($N402=Listas!$A$3,$N402=Listas!$A$4,$N402=Listas!$A$5,$N402=Listas!$A$6),"",IF(AND(DAYS360(C402,$C$3)&lt;=90,AL402="SI"),0,IF(AND(DAYS360(C402,$C$3)&gt;90,AL402="SI"),$AM$7,0)))</f>
        <v>0</v>
      </c>
      <c r="AN402" s="27" t="str">
        <f t="shared" si="83"/>
        <v/>
      </c>
      <c r="AO402" s="23">
        <f>+IF(OR($N402=Listas!$A$3,$N402=Listas!$A$4,$N402=Listas!$A$5,$N402=Listas!$A$6),"",IF(AND(DAYS360(C402,$C$3)&lt;=90,AN402="SI"),0,IF(AND(DAYS360(C402,$C$3)&gt;90,AN402="SI"),$AO$7,0)))</f>
        <v>0</v>
      </c>
      <c r="AP402" s="28">
        <f>+IF(OR($N402=Listas!$A$3,$N402=Listas!$A$4,$N402=Listas!$A$5,$N402=[1]Hoja2!$A$6),"",AM402+AO402)</f>
        <v>0</v>
      </c>
      <c r="AQ402" s="22"/>
      <c r="AR402" s="23">
        <f>+IF(OR($N402=Listas!$A$3,$N402=Listas!$A$4,$N402=Listas!$A$5,$N402=Listas!$A$6),"",IF(AND(DAYS360(C402,$C$3)&lt;=90,AQ402="SI"),0,IF(AND(DAYS360(C402,$C$3)&gt;90,AQ402="SI"),$AR$7,0)))</f>
        <v>0</v>
      </c>
      <c r="AS402" s="22"/>
      <c r="AT402" s="23">
        <f>+IF(OR($N402=Listas!$A$3,$N402=Listas!$A$4,$N402=Listas!$A$5,$N402=Listas!$A$6),"",IF(AND(DAYS360(C402,$C$3)&lt;=90,AS402="SI"),0,IF(AND(DAYS360(C402,$C$3)&gt;90,AS402="SI"),$AT$7,0)))</f>
        <v>0</v>
      </c>
      <c r="AU402" s="21">
        <f>+IF(OR($N402=Listas!$A$3,$N402=Listas!$A$4,$N402=Listas!$A$5,$N402=Listas!$A$6),"",AR402+AT402)</f>
        <v>0</v>
      </c>
      <c r="AV402" s="29">
        <f>+IF(OR($N402=Listas!$A$3,$N402=Listas!$A$4,$N402=Listas!$A$5,$N402=Listas!$A$6),"",W402+Z402+AJ402+AP402+AU402)</f>
        <v>0.21132439384930549</v>
      </c>
      <c r="AW402" s="30">
        <f>+IF(OR($N402=Listas!$A$3,$N402=Listas!$A$4,$N402=Listas!$A$5,$N402=Listas!$A$6),"",K402*(1-AV402))</f>
        <v>0</v>
      </c>
      <c r="AX402" s="30">
        <f>+IF(OR($N402=Listas!$A$3,$N402=Listas!$A$4,$N402=Listas!$A$5,$N402=Listas!$A$6),"",L402*(1-AV402))</f>
        <v>0</v>
      </c>
      <c r="AY402" s="31"/>
      <c r="AZ402" s="32"/>
      <c r="BA402" s="30">
        <f>+IF(OR($N402=Listas!$A$3,$N402=Listas!$A$4,$N402=Listas!$A$5,$N402=Listas!$A$6),"",IF(AV402=0,AW402,(-PV(AY402,AZ402,,AW402,0))))</f>
        <v>0</v>
      </c>
      <c r="BB402" s="30">
        <f>+IF(OR($N402=Listas!$A$3,$N402=Listas!$A$4,$N402=Listas!$A$5,$N402=Listas!$A$6),"",IF(AV402=0,AX402,(-PV(AY402,AZ402,,AX402,0))))</f>
        <v>0</v>
      </c>
      <c r="BC402" s="33">
        <f>++IF(OR($N402=Listas!$A$3,$N402=Listas!$A$4,$N402=Listas!$A$5,$N402=Listas!$A$6),"",K402-BA402)</f>
        <v>0</v>
      </c>
      <c r="BD402" s="33">
        <f>++IF(OR($N402=Listas!$A$3,$N402=Listas!$A$4,$N402=Listas!$A$5,$N402=Listas!$A$6),"",L402-BB402)</f>
        <v>0</v>
      </c>
    </row>
    <row r="403" spans="1:56" x14ac:dyDescent="0.25">
      <c r="A403" s="13"/>
      <c r="B403" s="14"/>
      <c r="C403" s="15"/>
      <c r="D403" s="16"/>
      <c r="E403" s="16"/>
      <c r="F403" s="17"/>
      <c r="G403" s="17"/>
      <c r="H403" s="65">
        <f t="shared" si="77"/>
        <v>0</v>
      </c>
      <c r="I403" s="17"/>
      <c r="J403" s="17"/>
      <c r="K403" s="42">
        <f t="shared" si="78"/>
        <v>0</v>
      </c>
      <c r="L403" s="42">
        <f t="shared" si="78"/>
        <v>0</v>
      </c>
      <c r="M403" s="42">
        <f t="shared" si="79"/>
        <v>0</v>
      </c>
      <c r="N403" s="13"/>
      <c r="O403" s="18" t="str">
        <f>+IF(OR($N403=Listas!$A$3,$N403=Listas!$A$4,$N403=Listas!$A$5,$N403=Listas!$A$6),"N/A",IF(AND((DAYS360(C403,$C$3))&gt;90,(DAYS360(C403,$C$3))&lt;360),"SI","NO"))</f>
        <v>NO</v>
      </c>
      <c r="P403" s="19">
        <f t="shared" si="72"/>
        <v>0</v>
      </c>
      <c r="Q403" s="18" t="str">
        <f>+IF(OR($N403=Listas!$A$3,$N403=Listas!$A$4,$N403=Listas!$A$5,$N403=Listas!$A$6),"N/A",IF(AND((DAYS360(C403,$C$3))&gt;=360,(DAYS360(C403,$C$3))&lt;=1800),"SI","NO"))</f>
        <v>NO</v>
      </c>
      <c r="R403" s="19">
        <f t="shared" si="73"/>
        <v>0</v>
      </c>
      <c r="S403" s="18" t="str">
        <f>+IF(OR($N403=Listas!$A$3,$N403=Listas!$A$4,$N403=Listas!$A$5,$N403=Listas!$A$6),"N/A",IF(AND((DAYS360(C403,$C$3))&gt;1800,(DAYS360(C403,$C$3))&lt;=3600),"SI","NO"))</f>
        <v>NO</v>
      </c>
      <c r="T403" s="19">
        <f t="shared" si="74"/>
        <v>0</v>
      </c>
      <c r="U403" s="18" t="str">
        <f>+IF(OR($N403=Listas!$A$3,$N403=Listas!$A$4,$N403=Listas!$A$5,$N403=Listas!$A$6),"N/A",IF((DAYS360(C403,$C$3))&gt;3600,"SI","NO"))</f>
        <v>SI</v>
      </c>
      <c r="V403" s="20">
        <f t="shared" si="75"/>
        <v>0.21132439384930549</v>
      </c>
      <c r="W403" s="21">
        <f>+IF(OR($N403=Listas!$A$3,$N403=Listas!$A$4,$N403=Listas!$A$5,$N403=Listas!$A$6),"",P403+R403+T403+V403)</f>
        <v>0.21132439384930549</v>
      </c>
      <c r="X403" s="22"/>
      <c r="Y403" s="19">
        <f t="shared" si="76"/>
        <v>0</v>
      </c>
      <c r="Z403" s="21">
        <f>+IF(OR($N403=Listas!$A$3,$N403=Listas!$A$4,$N403=Listas!$A$5,$N403=Listas!$A$6),"",Y403)</f>
        <v>0</v>
      </c>
      <c r="AA403" s="22"/>
      <c r="AB403" s="23">
        <f>+IF(OR($N403=Listas!$A$3,$N403=Listas!$A$4,$N403=Listas!$A$5,$N403=Listas!$A$6),"",IF(AND(DAYS360(C403,$C$3)&lt;=90,AA403="NO"),0,IF(AND(DAYS360(C403,$C$3)&gt;90,AA403="NO"),$AB$7,0)))</f>
        <v>0</v>
      </c>
      <c r="AC403" s="17"/>
      <c r="AD403" s="22"/>
      <c r="AE403" s="23">
        <f>+IF(OR($N403=Listas!$A$3,$N403=Listas!$A$4,$N403=Listas!$A$5,$N403=Listas!$A$6),"",IF(AND(DAYS360(C403,$C$3)&lt;=90,AD403="SI"),0,IF(AND(DAYS360(C403,$C$3)&gt;90,AD403="SI"),$AE$7,0)))</f>
        <v>0</v>
      </c>
      <c r="AF403" s="17"/>
      <c r="AG403" s="24" t="str">
        <f t="shared" si="80"/>
        <v/>
      </c>
      <c r="AH403" s="22"/>
      <c r="AI403" s="23">
        <f>+IF(OR($N403=Listas!$A$3,$N403=Listas!$A$4,$N403=Listas!$A$5,$N403=Listas!$A$6),"",IF(AND(DAYS360(C403,$C$3)&lt;=90,AH403="SI"),0,IF(AND(DAYS360(C403,$C$3)&gt;90,AH403="SI"),$AI$7,0)))</f>
        <v>0</v>
      </c>
      <c r="AJ403" s="25">
        <f>+IF(OR($N403=Listas!$A$3,$N403=Listas!$A$4,$N403=Listas!$A$5,$N403=Listas!$A$6),"",AB403+AE403+AI403)</f>
        <v>0</v>
      </c>
      <c r="AK403" s="26" t="str">
        <f t="shared" si="81"/>
        <v/>
      </c>
      <c r="AL403" s="27" t="str">
        <f t="shared" si="82"/>
        <v/>
      </c>
      <c r="AM403" s="23">
        <f>+IF(OR($N403=Listas!$A$3,$N403=Listas!$A$4,$N403=Listas!$A$5,$N403=Listas!$A$6),"",IF(AND(DAYS360(C403,$C$3)&lt;=90,AL403="SI"),0,IF(AND(DAYS360(C403,$C$3)&gt;90,AL403="SI"),$AM$7,0)))</f>
        <v>0</v>
      </c>
      <c r="AN403" s="27" t="str">
        <f t="shared" si="83"/>
        <v/>
      </c>
      <c r="AO403" s="23">
        <f>+IF(OR($N403=Listas!$A$3,$N403=Listas!$A$4,$N403=Listas!$A$5,$N403=Listas!$A$6),"",IF(AND(DAYS360(C403,$C$3)&lt;=90,AN403="SI"),0,IF(AND(DAYS360(C403,$C$3)&gt;90,AN403="SI"),$AO$7,0)))</f>
        <v>0</v>
      </c>
      <c r="AP403" s="28">
        <f>+IF(OR($N403=Listas!$A$3,$N403=Listas!$A$4,$N403=Listas!$A$5,$N403=[1]Hoja2!$A$6),"",AM403+AO403)</f>
        <v>0</v>
      </c>
      <c r="AQ403" s="22"/>
      <c r="AR403" s="23">
        <f>+IF(OR($N403=Listas!$A$3,$N403=Listas!$A$4,$N403=Listas!$A$5,$N403=Listas!$A$6),"",IF(AND(DAYS360(C403,$C$3)&lt;=90,AQ403="SI"),0,IF(AND(DAYS360(C403,$C$3)&gt;90,AQ403="SI"),$AR$7,0)))</f>
        <v>0</v>
      </c>
      <c r="AS403" s="22"/>
      <c r="AT403" s="23">
        <f>+IF(OR($N403=Listas!$A$3,$N403=Listas!$A$4,$N403=Listas!$A$5,$N403=Listas!$A$6),"",IF(AND(DAYS360(C403,$C$3)&lt;=90,AS403="SI"),0,IF(AND(DAYS360(C403,$C$3)&gt;90,AS403="SI"),$AT$7,0)))</f>
        <v>0</v>
      </c>
      <c r="AU403" s="21">
        <f>+IF(OR($N403=Listas!$A$3,$N403=Listas!$A$4,$N403=Listas!$A$5,$N403=Listas!$A$6),"",AR403+AT403)</f>
        <v>0</v>
      </c>
      <c r="AV403" s="29">
        <f>+IF(OR($N403=Listas!$A$3,$N403=Listas!$A$4,$N403=Listas!$A$5,$N403=Listas!$A$6),"",W403+Z403+AJ403+AP403+AU403)</f>
        <v>0.21132439384930549</v>
      </c>
      <c r="AW403" s="30">
        <f>+IF(OR($N403=Listas!$A$3,$N403=Listas!$A$4,$N403=Listas!$A$5,$N403=Listas!$A$6),"",K403*(1-AV403))</f>
        <v>0</v>
      </c>
      <c r="AX403" s="30">
        <f>+IF(OR($N403=Listas!$A$3,$N403=Listas!$A$4,$N403=Listas!$A$5,$N403=Listas!$A$6),"",L403*(1-AV403))</f>
        <v>0</v>
      </c>
      <c r="AY403" s="31"/>
      <c r="AZ403" s="32"/>
      <c r="BA403" s="30">
        <f>+IF(OR($N403=Listas!$A$3,$N403=Listas!$A$4,$N403=Listas!$A$5,$N403=Listas!$A$6),"",IF(AV403=0,AW403,(-PV(AY403,AZ403,,AW403,0))))</f>
        <v>0</v>
      </c>
      <c r="BB403" s="30">
        <f>+IF(OR($N403=Listas!$A$3,$N403=Listas!$A$4,$N403=Listas!$A$5,$N403=Listas!$A$6),"",IF(AV403=0,AX403,(-PV(AY403,AZ403,,AX403,0))))</f>
        <v>0</v>
      </c>
      <c r="BC403" s="33">
        <f>++IF(OR($N403=Listas!$A$3,$N403=Listas!$A$4,$N403=Listas!$A$5,$N403=Listas!$A$6),"",K403-BA403)</f>
        <v>0</v>
      </c>
      <c r="BD403" s="33">
        <f>++IF(OR($N403=Listas!$A$3,$N403=Listas!$A$4,$N403=Listas!$A$5,$N403=Listas!$A$6),"",L403-BB403)</f>
        <v>0</v>
      </c>
    </row>
    <row r="404" spans="1:56" x14ac:dyDescent="0.25">
      <c r="A404" s="13"/>
      <c r="B404" s="14"/>
      <c r="C404" s="15"/>
      <c r="D404" s="16"/>
      <c r="E404" s="16"/>
      <c r="F404" s="17"/>
      <c r="G404" s="17"/>
      <c r="H404" s="65">
        <f t="shared" si="77"/>
        <v>0</v>
      </c>
      <c r="I404" s="17"/>
      <c r="J404" s="17"/>
      <c r="K404" s="42">
        <f t="shared" si="78"/>
        <v>0</v>
      </c>
      <c r="L404" s="42">
        <f t="shared" si="78"/>
        <v>0</v>
      </c>
      <c r="M404" s="42">
        <f t="shared" si="79"/>
        <v>0</v>
      </c>
      <c r="N404" s="13"/>
      <c r="O404" s="18" t="str">
        <f>+IF(OR($N404=Listas!$A$3,$N404=Listas!$A$4,$N404=Listas!$A$5,$N404=Listas!$A$6),"N/A",IF(AND((DAYS360(C404,$C$3))&gt;90,(DAYS360(C404,$C$3))&lt;360),"SI","NO"))</f>
        <v>NO</v>
      </c>
      <c r="P404" s="19">
        <f t="shared" si="72"/>
        <v>0</v>
      </c>
      <c r="Q404" s="18" t="str">
        <f>+IF(OR($N404=Listas!$A$3,$N404=Listas!$A$4,$N404=Listas!$A$5,$N404=Listas!$A$6),"N/A",IF(AND((DAYS360(C404,$C$3))&gt;=360,(DAYS360(C404,$C$3))&lt;=1800),"SI","NO"))</f>
        <v>NO</v>
      </c>
      <c r="R404" s="19">
        <f t="shared" si="73"/>
        <v>0</v>
      </c>
      <c r="S404" s="18" t="str">
        <f>+IF(OR($N404=Listas!$A$3,$N404=Listas!$A$4,$N404=Listas!$A$5,$N404=Listas!$A$6),"N/A",IF(AND((DAYS360(C404,$C$3))&gt;1800,(DAYS360(C404,$C$3))&lt;=3600),"SI","NO"))</f>
        <v>NO</v>
      </c>
      <c r="T404" s="19">
        <f t="shared" si="74"/>
        <v>0</v>
      </c>
      <c r="U404" s="18" t="str">
        <f>+IF(OR($N404=Listas!$A$3,$N404=Listas!$A$4,$N404=Listas!$A$5,$N404=Listas!$A$6),"N/A",IF((DAYS360(C404,$C$3))&gt;3600,"SI","NO"))</f>
        <v>SI</v>
      </c>
      <c r="V404" s="20">
        <f t="shared" si="75"/>
        <v>0.21132439384930549</v>
      </c>
      <c r="W404" s="21">
        <f>+IF(OR($N404=Listas!$A$3,$N404=Listas!$A$4,$N404=Listas!$A$5,$N404=Listas!$A$6),"",P404+R404+T404+V404)</f>
        <v>0.21132439384930549</v>
      </c>
      <c r="X404" s="22"/>
      <c r="Y404" s="19">
        <f t="shared" si="76"/>
        <v>0</v>
      </c>
      <c r="Z404" s="21">
        <f>+IF(OR($N404=Listas!$A$3,$N404=Listas!$A$4,$N404=Listas!$A$5,$N404=Listas!$A$6),"",Y404)</f>
        <v>0</v>
      </c>
      <c r="AA404" s="22"/>
      <c r="AB404" s="23">
        <f>+IF(OR($N404=Listas!$A$3,$N404=Listas!$A$4,$N404=Listas!$A$5,$N404=Listas!$A$6),"",IF(AND(DAYS360(C404,$C$3)&lt;=90,AA404="NO"),0,IF(AND(DAYS360(C404,$C$3)&gt;90,AA404="NO"),$AB$7,0)))</f>
        <v>0</v>
      </c>
      <c r="AC404" s="17"/>
      <c r="AD404" s="22"/>
      <c r="AE404" s="23">
        <f>+IF(OR($N404=Listas!$A$3,$N404=Listas!$A$4,$N404=Listas!$A$5,$N404=Listas!$A$6),"",IF(AND(DAYS360(C404,$C$3)&lt;=90,AD404="SI"),0,IF(AND(DAYS360(C404,$C$3)&gt;90,AD404="SI"),$AE$7,0)))</f>
        <v>0</v>
      </c>
      <c r="AF404" s="17"/>
      <c r="AG404" s="24" t="str">
        <f t="shared" si="80"/>
        <v/>
      </c>
      <c r="AH404" s="22"/>
      <c r="AI404" s="23">
        <f>+IF(OR($N404=Listas!$A$3,$N404=Listas!$A$4,$N404=Listas!$A$5,$N404=Listas!$A$6),"",IF(AND(DAYS360(C404,$C$3)&lt;=90,AH404="SI"),0,IF(AND(DAYS360(C404,$C$3)&gt;90,AH404="SI"),$AI$7,0)))</f>
        <v>0</v>
      </c>
      <c r="AJ404" s="25">
        <f>+IF(OR($N404=Listas!$A$3,$N404=Listas!$A$4,$N404=Listas!$A$5,$N404=Listas!$A$6),"",AB404+AE404+AI404)</f>
        <v>0</v>
      </c>
      <c r="AK404" s="26" t="str">
        <f t="shared" si="81"/>
        <v/>
      </c>
      <c r="AL404" s="27" t="str">
        <f t="shared" si="82"/>
        <v/>
      </c>
      <c r="AM404" s="23">
        <f>+IF(OR($N404=Listas!$A$3,$N404=Listas!$A$4,$N404=Listas!$A$5,$N404=Listas!$A$6),"",IF(AND(DAYS360(C404,$C$3)&lt;=90,AL404="SI"),0,IF(AND(DAYS360(C404,$C$3)&gt;90,AL404="SI"),$AM$7,0)))</f>
        <v>0</v>
      </c>
      <c r="AN404" s="27" t="str">
        <f t="shared" si="83"/>
        <v/>
      </c>
      <c r="AO404" s="23">
        <f>+IF(OR($N404=Listas!$A$3,$N404=Listas!$A$4,$N404=Listas!$A$5,$N404=Listas!$A$6),"",IF(AND(DAYS360(C404,$C$3)&lt;=90,AN404="SI"),0,IF(AND(DAYS360(C404,$C$3)&gt;90,AN404="SI"),$AO$7,0)))</f>
        <v>0</v>
      </c>
      <c r="AP404" s="28">
        <f>+IF(OR($N404=Listas!$A$3,$N404=Listas!$A$4,$N404=Listas!$A$5,$N404=[1]Hoja2!$A$6),"",AM404+AO404)</f>
        <v>0</v>
      </c>
      <c r="AQ404" s="22"/>
      <c r="AR404" s="23">
        <f>+IF(OR($N404=Listas!$A$3,$N404=Listas!$A$4,$N404=Listas!$A$5,$N404=Listas!$A$6),"",IF(AND(DAYS360(C404,$C$3)&lt;=90,AQ404="SI"),0,IF(AND(DAYS360(C404,$C$3)&gt;90,AQ404="SI"),$AR$7,0)))</f>
        <v>0</v>
      </c>
      <c r="AS404" s="22"/>
      <c r="AT404" s="23">
        <f>+IF(OR($N404=Listas!$A$3,$N404=Listas!$A$4,$N404=Listas!$A$5,$N404=Listas!$A$6),"",IF(AND(DAYS360(C404,$C$3)&lt;=90,AS404="SI"),0,IF(AND(DAYS360(C404,$C$3)&gt;90,AS404="SI"),$AT$7,0)))</f>
        <v>0</v>
      </c>
      <c r="AU404" s="21">
        <f>+IF(OR($N404=Listas!$A$3,$N404=Listas!$A$4,$N404=Listas!$A$5,$N404=Listas!$A$6),"",AR404+AT404)</f>
        <v>0</v>
      </c>
      <c r="AV404" s="29">
        <f>+IF(OR($N404=Listas!$A$3,$N404=Listas!$A$4,$N404=Listas!$A$5,$N404=Listas!$A$6),"",W404+Z404+AJ404+AP404+AU404)</f>
        <v>0.21132439384930549</v>
      </c>
      <c r="AW404" s="30">
        <f>+IF(OR($N404=Listas!$A$3,$N404=Listas!$A$4,$N404=Listas!$A$5,$N404=Listas!$A$6),"",K404*(1-AV404))</f>
        <v>0</v>
      </c>
      <c r="AX404" s="30">
        <f>+IF(OR($N404=Listas!$A$3,$N404=Listas!$A$4,$N404=Listas!$A$5,$N404=Listas!$A$6),"",L404*(1-AV404))</f>
        <v>0</v>
      </c>
      <c r="AY404" s="31"/>
      <c r="AZ404" s="32"/>
      <c r="BA404" s="30">
        <f>+IF(OR($N404=Listas!$A$3,$N404=Listas!$A$4,$N404=Listas!$A$5,$N404=Listas!$A$6),"",IF(AV404=0,AW404,(-PV(AY404,AZ404,,AW404,0))))</f>
        <v>0</v>
      </c>
      <c r="BB404" s="30">
        <f>+IF(OR($N404=Listas!$A$3,$N404=Listas!$A$4,$N404=Listas!$A$5,$N404=Listas!$A$6),"",IF(AV404=0,AX404,(-PV(AY404,AZ404,,AX404,0))))</f>
        <v>0</v>
      </c>
      <c r="BC404" s="33">
        <f>++IF(OR($N404=Listas!$A$3,$N404=Listas!$A$4,$N404=Listas!$A$5,$N404=Listas!$A$6),"",K404-BA404)</f>
        <v>0</v>
      </c>
      <c r="BD404" s="33">
        <f>++IF(OR($N404=Listas!$A$3,$N404=Listas!$A$4,$N404=Listas!$A$5,$N404=Listas!$A$6),"",L404-BB404)</f>
        <v>0</v>
      </c>
    </row>
    <row r="405" spans="1:56" x14ac:dyDescent="0.25">
      <c r="A405" s="13"/>
      <c r="B405" s="14"/>
      <c r="C405" s="15"/>
      <c r="D405" s="16"/>
      <c r="E405" s="16"/>
      <c r="F405" s="17"/>
      <c r="G405" s="17"/>
      <c r="H405" s="65">
        <f t="shared" si="77"/>
        <v>0</v>
      </c>
      <c r="I405" s="17"/>
      <c r="J405" s="17"/>
      <c r="K405" s="42">
        <f t="shared" si="78"/>
        <v>0</v>
      </c>
      <c r="L405" s="42">
        <f t="shared" si="78"/>
        <v>0</v>
      </c>
      <c r="M405" s="42">
        <f t="shared" si="79"/>
        <v>0</v>
      </c>
      <c r="N405" s="13"/>
      <c r="O405" s="18" t="str">
        <f>+IF(OR($N405=Listas!$A$3,$N405=Listas!$A$4,$N405=Listas!$A$5,$N405=Listas!$A$6),"N/A",IF(AND((DAYS360(C405,$C$3))&gt;90,(DAYS360(C405,$C$3))&lt;360),"SI","NO"))</f>
        <v>NO</v>
      </c>
      <c r="P405" s="19">
        <f t="shared" si="72"/>
        <v>0</v>
      </c>
      <c r="Q405" s="18" t="str">
        <f>+IF(OR($N405=Listas!$A$3,$N405=Listas!$A$4,$N405=Listas!$A$5,$N405=Listas!$A$6),"N/A",IF(AND((DAYS360(C405,$C$3))&gt;=360,(DAYS360(C405,$C$3))&lt;=1800),"SI","NO"))</f>
        <v>NO</v>
      </c>
      <c r="R405" s="19">
        <f t="shared" si="73"/>
        <v>0</v>
      </c>
      <c r="S405" s="18" t="str">
        <f>+IF(OR($N405=Listas!$A$3,$N405=Listas!$A$4,$N405=Listas!$A$5,$N405=Listas!$A$6),"N/A",IF(AND((DAYS360(C405,$C$3))&gt;1800,(DAYS360(C405,$C$3))&lt;=3600),"SI","NO"))</f>
        <v>NO</v>
      </c>
      <c r="T405" s="19">
        <f t="shared" si="74"/>
        <v>0</v>
      </c>
      <c r="U405" s="18" t="str">
        <f>+IF(OR($N405=Listas!$A$3,$N405=Listas!$A$4,$N405=Listas!$A$5,$N405=Listas!$A$6),"N/A",IF((DAYS360(C405,$C$3))&gt;3600,"SI","NO"))</f>
        <v>SI</v>
      </c>
      <c r="V405" s="20">
        <f t="shared" si="75"/>
        <v>0.21132439384930549</v>
      </c>
      <c r="W405" s="21">
        <f>+IF(OR($N405=Listas!$A$3,$N405=Listas!$A$4,$N405=Listas!$A$5,$N405=Listas!$A$6),"",P405+R405+T405+V405)</f>
        <v>0.21132439384930549</v>
      </c>
      <c r="X405" s="22"/>
      <c r="Y405" s="19">
        <f t="shared" si="76"/>
        <v>0</v>
      </c>
      <c r="Z405" s="21">
        <f>+IF(OR($N405=Listas!$A$3,$N405=Listas!$A$4,$N405=Listas!$A$5,$N405=Listas!$A$6),"",Y405)</f>
        <v>0</v>
      </c>
      <c r="AA405" s="22"/>
      <c r="AB405" s="23">
        <f>+IF(OR($N405=Listas!$A$3,$N405=Listas!$A$4,$N405=Listas!$A$5,$N405=Listas!$A$6),"",IF(AND(DAYS360(C405,$C$3)&lt;=90,AA405="NO"),0,IF(AND(DAYS360(C405,$C$3)&gt;90,AA405="NO"),$AB$7,0)))</f>
        <v>0</v>
      </c>
      <c r="AC405" s="17"/>
      <c r="AD405" s="22"/>
      <c r="AE405" s="23">
        <f>+IF(OR($N405=Listas!$A$3,$N405=Listas!$A$4,$N405=Listas!$A$5,$N405=Listas!$A$6),"",IF(AND(DAYS360(C405,$C$3)&lt;=90,AD405="SI"),0,IF(AND(DAYS360(C405,$C$3)&gt;90,AD405="SI"),$AE$7,0)))</f>
        <v>0</v>
      </c>
      <c r="AF405" s="17"/>
      <c r="AG405" s="24" t="str">
        <f t="shared" si="80"/>
        <v/>
      </c>
      <c r="AH405" s="22"/>
      <c r="AI405" s="23">
        <f>+IF(OR($N405=Listas!$A$3,$N405=Listas!$A$4,$N405=Listas!$A$5,$N405=Listas!$A$6),"",IF(AND(DAYS360(C405,$C$3)&lt;=90,AH405="SI"),0,IF(AND(DAYS360(C405,$C$3)&gt;90,AH405="SI"),$AI$7,0)))</f>
        <v>0</v>
      </c>
      <c r="AJ405" s="25">
        <f>+IF(OR($N405=Listas!$A$3,$N405=Listas!$A$4,$N405=Listas!$A$5,$N405=Listas!$A$6),"",AB405+AE405+AI405)</f>
        <v>0</v>
      </c>
      <c r="AK405" s="26" t="str">
        <f t="shared" si="81"/>
        <v/>
      </c>
      <c r="AL405" s="27" t="str">
        <f t="shared" si="82"/>
        <v/>
      </c>
      <c r="AM405" s="23">
        <f>+IF(OR($N405=Listas!$A$3,$N405=Listas!$A$4,$N405=Listas!$A$5,$N405=Listas!$A$6),"",IF(AND(DAYS360(C405,$C$3)&lt;=90,AL405="SI"),0,IF(AND(DAYS360(C405,$C$3)&gt;90,AL405="SI"),$AM$7,0)))</f>
        <v>0</v>
      </c>
      <c r="AN405" s="27" t="str">
        <f t="shared" si="83"/>
        <v/>
      </c>
      <c r="AO405" s="23">
        <f>+IF(OR($N405=Listas!$A$3,$N405=Listas!$A$4,$N405=Listas!$A$5,$N405=Listas!$A$6),"",IF(AND(DAYS360(C405,$C$3)&lt;=90,AN405="SI"),0,IF(AND(DAYS360(C405,$C$3)&gt;90,AN405="SI"),$AO$7,0)))</f>
        <v>0</v>
      </c>
      <c r="AP405" s="28">
        <f>+IF(OR($N405=Listas!$A$3,$N405=Listas!$A$4,$N405=Listas!$A$5,$N405=[1]Hoja2!$A$6),"",AM405+AO405)</f>
        <v>0</v>
      </c>
      <c r="AQ405" s="22"/>
      <c r="AR405" s="23">
        <f>+IF(OR($N405=Listas!$A$3,$N405=Listas!$A$4,$N405=Listas!$A$5,$N405=Listas!$A$6),"",IF(AND(DAYS360(C405,$C$3)&lt;=90,AQ405="SI"),0,IF(AND(DAYS360(C405,$C$3)&gt;90,AQ405="SI"),$AR$7,0)))</f>
        <v>0</v>
      </c>
      <c r="AS405" s="22"/>
      <c r="AT405" s="23">
        <f>+IF(OR($N405=Listas!$A$3,$N405=Listas!$A$4,$N405=Listas!$A$5,$N405=Listas!$A$6),"",IF(AND(DAYS360(C405,$C$3)&lt;=90,AS405="SI"),0,IF(AND(DAYS360(C405,$C$3)&gt;90,AS405="SI"),$AT$7,0)))</f>
        <v>0</v>
      </c>
      <c r="AU405" s="21">
        <f>+IF(OR($N405=Listas!$A$3,$N405=Listas!$A$4,$N405=Listas!$A$5,$N405=Listas!$A$6),"",AR405+AT405)</f>
        <v>0</v>
      </c>
      <c r="AV405" s="29">
        <f>+IF(OR($N405=Listas!$A$3,$N405=Listas!$A$4,$N405=Listas!$A$5,$N405=Listas!$A$6),"",W405+Z405+AJ405+AP405+AU405)</f>
        <v>0.21132439384930549</v>
      </c>
      <c r="AW405" s="30">
        <f>+IF(OR($N405=Listas!$A$3,$N405=Listas!$A$4,$N405=Listas!$A$5,$N405=Listas!$A$6),"",K405*(1-AV405))</f>
        <v>0</v>
      </c>
      <c r="AX405" s="30">
        <f>+IF(OR($N405=Listas!$A$3,$N405=Listas!$A$4,$N405=Listas!$A$5,$N405=Listas!$A$6),"",L405*(1-AV405))</f>
        <v>0</v>
      </c>
      <c r="AY405" s="31"/>
      <c r="AZ405" s="32"/>
      <c r="BA405" s="30">
        <f>+IF(OR($N405=Listas!$A$3,$N405=Listas!$A$4,$N405=Listas!$A$5,$N405=Listas!$A$6),"",IF(AV405=0,AW405,(-PV(AY405,AZ405,,AW405,0))))</f>
        <v>0</v>
      </c>
      <c r="BB405" s="30">
        <f>+IF(OR($N405=Listas!$A$3,$N405=Listas!$A$4,$N405=Listas!$A$5,$N405=Listas!$A$6),"",IF(AV405=0,AX405,(-PV(AY405,AZ405,,AX405,0))))</f>
        <v>0</v>
      </c>
      <c r="BC405" s="33">
        <f>++IF(OR($N405=Listas!$A$3,$N405=Listas!$A$4,$N405=Listas!$A$5,$N405=Listas!$A$6),"",K405-BA405)</f>
        <v>0</v>
      </c>
      <c r="BD405" s="33">
        <f>++IF(OR($N405=Listas!$A$3,$N405=Listas!$A$4,$N405=Listas!$A$5,$N405=Listas!$A$6),"",L405-BB405)</f>
        <v>0</v>
      </c>
    </row>
    <row r="406" spans="1:56" x14ac:dyDescent="0.25">
      <c r="A406" s="13"/>
      <c r="B406" s="14"/>
      <c r="C406" s="15"/>
      <c r="D406" s="16"/>
      <c r="E406" s="16"/>
      <c r="F406" s="17"/>
      <c r="G406" s="17"/>
      <c r="H406" s="65">
        <f t="shared" si="77"/>
        <v>0</v>
      </c>
      <c r="I406" s="17"/>
      <c r="J406" s="17"/>
      <c r="K406" s="42">
        <f t="shared" si="78"/>
        <v>0</v>
      </c>
      <c r="L406" s="42">
        <f t="shared" si="78"/>
        <v>0</v>
      </c>
      <c r="M406" s="42">
        <f t="shared" si="79"/>
        <v>0</v>
      </c>
      <c r="N406" s="13"/>
      <c r="O406" s="18" t="str">
        <f>+IF(OR($N406=Listas!$A$3,$N406=Listas!$A$4,$N406=Listas!$A$5,$N406=Listas!$A$6),"N/A",IF(AND((DAYS360(C406,$C$3))&gt;90,(DAYS360(C406,$C$3))&lt;360),"SI","NO"))</f>
        <v>NO</v>
      </c>
      <c r="P406" s="19">
        <f t="shared" si="72"/>
        <v>0</v>
      </c>
      <c r="Q406" s="18" t="str">
        <f>+IF(OR($N406=Listas!$A$3,$N406=Listas!$A$4,$N406=Listas!$A$5,$N406=Listas!$A$6),"N/A",IF(AND((DAYS360(C406,$C$3))&gt;=360,(DAYS360(C406,$C$3))&lt;=1800),"SI","NO"))</f>
        <v>NO</v>
      </c>
      <c r="R406" s="19">
        <f t="shared" si="73"/>
        <v>0</v>
      </c>
      <c r="S406" s="18" t="str">
        <f>+IF(OR($N406=Listas!$A$3,$N406=Listas!$A$4,$N406=Listas!$A$5,$N406=Listas!$A$6),"N/A",IF(AND((DAYS360(C406,$C$3))&gt;1800,(DAYS360(C406,$C$3))&lt;=3600),"SI","NO"))</f>
        <v>NO</v>
      </c>
      <c r="T406" s="19">
        <f t="shared" si="74"/>
        <v>0</v>
      </c>
      <c r="U406" s="18" t="str">
        <f>+IF(OR($N406=Listas!$A$3,$N406=Listas!$A$4,$N406=Listas!$A$5,$N406=Listas!$A$6),"N/A",IF((DAYS360(C406,$C$3))&gt;3600,"SI","NO"))</f>
        <v>SI</v>
      </c>
      <c r="V406" s="20">
        <f t="shared" si="75"/>
        <v>0.21132439384930549</v>
      </c>
      <c r="W406" s="21">
        <f>+IF(OR($N406=Listas!$A$3,$N406=Listas!$A$4,$N406=Listas!$A$5,$N406=Listas!$A$6),"",P406+R406+T406+V406)</f>
        <v>0.21132439384930549</v>
      </c>
      <c r="X406" s="22"/>
      <c r="Y406" s="19">
        <f t="shared" si="76"/>
        <v>0</v>
      </c>
      <c r="Z406" s="21">
        <f>+IF(OR($N406=Listas!$A$3,$N406=Listas!$A$4,$N406=Listas!$A$5,$N406=Listas!$A$6),"",Y406)</f>
        <v>0</v>
      </c>
      <c r="AA406" s="22"/>
      <c r="AB406" s="23">
        <f>+IF(OR($N406=Listas!$A$3,$N406=Listas!$A$4,$N406=Listas!$A$5,$N406=Listas!$A$6),"",IF(AND(DAYS360(C406,$C$3)&lt;=90,AA406="NO"),0,IF(AND(DAYS360(C406,$C$3)&gt;90,AA406="NO"),$AB$7,0)))</f>
        <v>0</v>
      </c>
      <c r="AC406" s="17"/>
      <c r="AD406" s="22"/>
      <c r="AE406" s="23">
        <f>+IF(OR($N406=Listas!$A$3,$N406=Listas!$A$4,$N406=Listas!$A$5,$N406=Listas!$A$6),"",IF(AND(DAYS360(C406,$C$3)&lt;=90,AD406="SI"),0,IF(AND(DAYS360(C406,$C$3)&gt;90,AD406="SI"),$AE$7,0)))</f>
        <v>0</v>
      </c>
      <c r="AF406" s="17"/>
      <c r="AG406" s="24" t="str">
        <f t="shared" si="80"/>
        <v/>
      </c>
      <c r="AH406" s="22"/>
      <c r="AI406" s="23">
        <f>+IF(OR($N406=Listas!$A$3,$N406=Listas!$A$4,$N406=Listas!$A$5,$N406=Listas!$A$6),"",IF(AND(DAYS360(C406,$C$3)&lt;=90,AH406="SI"),0,IF(AND(DAYS360(C406,$C$3)&gt;90,AH406="SI"),$AI$7,0)))</f>
        <v>0</v>
      </c>
      <c r="AJ406" s="25">
        <f>+IF(OR($N406=Listas!$A$3,$N406=Listas!$A$4,$N406=Listas!$A$5,$N406=Listas!$A$6),"",AB406+AE406+AI406)</f>
        <v>0</v>
      </c>
      <c r="AK406" s="26" t="str">
        <f t="shared" si="81"/>
        <v/>
      </c>
      <c r="AL406" s="27" t="str">
        <f t="shared" si="82"/>
        <v/>
      </c>
      <c r="AM406" s="23">
        <f>+IF(OR($N406=Listas!$A$3,$N406=Listas!$A$4,$N406=Listas!$A$5,$N406=Listas!$A$6),"",IF(AND(DAYS360(C406,$C$3)&lt;=90,AL406="SI"),0,IF(AND(DAYS360(C406,$C$3)&gt;90,AL406="SI"),$AM$7,0)))</f>
        <v>0</v>
      </c>
      <c r="AN406" s="27" t="str">
        <f t="shared" si="83"/>
        <v/>
      </c>
      <c r="AO406" s="23">
        <f>+IF(OR($N406=Listas!$A$3,$N406=Listas!$A$4,$N406=Listas!$A$5,$N406=Listas!$A$6),"",IF(AND(DAYS360(C406,$C$3)&lt;=90,AN406="SI"),0,IF(AND(DAYS360(C406,$C$3)&gt;90,AN406="SI"),$AO$7,0)))</f>
        <v>0</v>
      </c>
      <c r="AP406" s="28">
        <f>+IF(OR($N406=Listas!$A$3,$N406=Listas!$A$4,$N406=Listas!$A$5,$N406=[1]Hoja2!$A$6),"",AM406+AO406)</f>
        <v>0</v>
      </c>
      <c r="AQ406" s="22"/>
      <c r="AR406" s="23">
        <f>+IF(OR($N406=Listas!$A$3,$N406=Listas!$A$4,$N406=Listas!$A$5,$N406=Listas!$A$6),"",IF(AND(DAYS360(C406,$C$3)&lt;=90,AQ406="SI"),0,IF(AND(DAYS360(C406,$C$3)&gt;90,AQ406="SI"),$AR$7,0)))</f>
        <v>0</v>
      </c>
      <c r="AS406" s="22"/>
      <c r="AT406" s="23">
        <f>+IF(OR($N406=Listas!$A$3,$N406=Listas!$A$4,$N406=Listas!$A$5,$N406=Listas!$A$6),"",IF(AND(DAYS360(C406,$C$3)&lt;=90,AS406="SI"),0,IF(AND(DAYS360(C406,$C$3)&gt;90,AS406="SI"),$AT$7,0)))</f>
        <v>0</v>
      </c>
      <c r="AU406" s="21">
        <f>+IF(OR($N406=Listas!$A$3,$N406=Listas!$A$4,$N406=Listas!$A$5,$N406=Listas!$A$6),"",AR406+AT406)</f>
        <v>0</v>
      </c>
      <c r="AV406" s="29">
        <f>+IF(OR($N406=Listas!$A$3,$N406=Listas!$A$4,$N406=Listas!$A$5,$N406=Listas!$A$6),"",W406+Z406+AJ406+AP406+AU406)</f>
        <v>0.21132439384930549</v>
      </c>
      <c r="AW406" s="30">
        <f>+IF(OR($N406=Listas!$A$3,$N406=Listas!$A$4,$N406=Listas!$A$5,$N406=Listas!$A$6),"",K406*(1-AV406))</f>
        <v>0</v>
      </c>
      <c r="AX406" s="30">
        <f>+IF(OR($N406=Listas!$A$3,$N406=Listas!$A$4,$N406=Listas!$A$5,$N406=Listas!$A$6),"",L406*(1-AV406))</f>
        <v>0</v>
      </c>
      <c r="AY406" s="31"/>
      <c r="AZ406" s="32"/>
      <c r="BA406" s="30">
        <f>+IF(OR($N406=Listas!$A$3,$N406=Listas!$A$4,$N406=Listas!$A$5,$N406=Listas!$A$6),"",IF(AV406=0,AW406,(-PV(AY406,AZ406,,AW406,0))))</f>
        <v>0</v>
      </c>
      <c r="BB406" s="30">
        <f>+IF(OR($N406=Listas!$A$3,$N406=Listas!$A$4,$N406=Listas!$A$5,$N406=Listas!$A$6),"",IF(AV406=0,AX406,(-PV(AY406,AZ406,,AX406,0))))</f>
        <v>0</v>
      </c>
      <c r="BC406" s="33">
        <f>++IF(OR($N406=Listas!$A$3,$N406=Listas!$A$4,$N406=Listas!$A$5,$N406=Listas!$A$6),"",K406-BA406)</f>
        <v>0</v>
      </c>
      <c r="BD406" s="33">
        <f>++IF(OR($N406=Listas!$A$3,$N406=Listas!$A$4,$N406=Listas!$A$5,$N406=Listas!$A$6),"",L406-BB406)</f>
        <v>0</v>
      </c>
    </row>
    <row r="407" spans="1:56" x14ac:dyDescent="0.25">
      <c r="A407" s="13"/>
      <c r="B407" s="14"/>
      <c r="C407" s="15"/>
      <c r="D407" s="16"/>
      <c r="E407" s="16"/>
      <c r="F407" s="17"/>
      <c r="G407" s="17"/>
      <c r="H407" s="65">
        <f t="shared" si="77"/>
        <v>0</v>
      </c>
      <c r="I407" s="17"/>
      <c r="J407" s="17"/>
      <c r="K407" s="42">
        <f t="shared" si="78"/>
        <v>0</v>
      </c>
      <c r="L407" s="42">
        <f t="shared" si="78"/>
        <v>0</v>
      </c>
      <c r="M407" s="42">
        <f t="shared" si="79"/>
        <v>0</v>
      </c>
      <c r="N407" s="13"/>
      <c r="O407" s="18" t="str">
        <f>+IF(OR($N407=Listas!$A$3,$N407=Listas!$A$4,$N407=Listas!$A$5,$N407=Listas!$A$6),"N/A",IF(AND((DAYS360(C407,$C$3))&gt;90,(DAYS360(C407,$C$3))&lt;360),"SI","NO"))</f>
        <v>NO</v>
      </c>
      <c r="P407" s="19">
        <f t="shared" si="72"/>
        <v>0</v>
      </c>
      <c r="Q407" s="18" t="str">
        <f>+IF(OR($N407=Listas!$A$3,$N407=Listas!$A$4,$N407=Listas!$A$5,$N407=Listas!$A$6),"N/A",IF(AND((DAYS360(C407,$C$3))&gt;=360,(DAYS360(C407,$C$3))&lt;=1800),"SI","NO"))</f>
        <v>NO</v>
      </c>
      <c r="R407" s="19">
        <f t="shared" si="73"/>
        <v>0</v>
      </c>
      <c r="S407" s="18" t="str">
        <f>+IF(OR($N407=Listas!$A$3,$N407=Listas!$A$4,$N407=Listas!$A$5,$N407=Listas!$A$6),"N/A",IF(AND((DAYS360(C407,$C$3))&gt;1800,(DAYS360(C407,$C$3))&lt;=3600),"SI","NO"))</f>
        <v>NO</v>
      </c>
      <c r="T407" s="19">
        <f t="shared" si="74"/>
        <v>0</v>
      </c>
      <c r="U407" s="18" t="str">
        <f>+IF(OR($N407=Listas!$A$3,$N407=Listas!$A$4,$N407=Listas!$A$5,$N407=Listas!$A$6),"N/A",IF((DAYS360(C407,$C$3))&gt;3600,"SI","NO"))</f>
        <v>SI</v>
      </c>
      <c r="V407" s="20">
        <f t="shared" si="75"/>
        <v>0.21132439384930549</v>
      </c>
      <c r="W407" s="21">
        <f>+IF(OR($N407=Listas!$A$3,$N407=Listas!$A$4,$N407=Listas!$A$5,$N407=Listas!$A$6),"",P407+R407+T407+V407)</f>
        <v>0.21132439384930549</v>
      </c>
      <c r="X407" s="22"/>
      <c r="Y407" s="19">
        <f t="shared" si="76"/>
        <v>0</v>
      </c>
      <c r="Z407" s="21">
        <f>+IF(OR($N407=Listas!$A$3,$N407=Listas!$A$4,$N407=Listas!$A$5,$N407=Listas!$A$6),"",Y407)</f>
        <v>0</v>
      </c>
      <c r="AA407" s="22"/>
      <c r="AB407" s="23">
        <f>+IF(OR($N407=Listas!$A$3,$N407=Listas!$A$4,$N407=Listas!$A$5,$N407=Listas!$A$6),"",IF(AND(DAYS360(C407,$C$3)&lt;=90,AA407="NO"),0,IF(AND(DAYS360(C407,$C$3)&gt;90,AA407="NO"),$AB$7,0)))</f>
        <v>0</v>
      </c>
      <c r="AC407" s="17"/>
      <c r="AD407" s="22"/>
      <c r="AE407" s="23">
        <f>+IF(OR($N407=Listas!$A$3,$N407=Listas!$A$4,$N407=Listas!$A$5,$N407=Listas!$A$6),"",IF(AND(DAYS360(C407,$C$3)&lt;=90,AD407="SI"),0,IF(AND(DAYS360(C407,$C$3)&gt;90,AD407="SI"),$AE$7,0)))</f>
        <v>0</v>
      </c>
      <c r="AF407" s="17"/>
      <c r="AG407" s="24" t="str">
        <f t="shared" si="80"/>
        <v/>
      </c>
      <c r="AH407" s="22"/>
      <c r="AI407" s="23">
        <f>+IF(OR($N407=Listas!$A$3,$N407=Listas!$A$4,$N407=Listas!$A$5,$N407=Listas!$A$6),"",IF(AND(DAYS360(C407,$C$3)&lt;=90,AH407="SI"),0,IF(AND(DAYS360(C407,$C$3)&gt;90,AH407="SI"),$AI$7,0)))</f>
        <v>0</v>
      </c>
      <c r="AJ407" s="25">
        <f>+IF(OR($N407=Listas!$A$3,$N407=Listas!$A$4,$N407=Listas!$A$5,$N407=Listas!$A$6),"",AB407+AE407+AI407)</f>
        <v>0</v>
      </c>
      <c r="AK407" s="26" t="str">
        <f t="shared" si="81"/>
        <v/>
      </c>
      <c r="AL407" s="27" t="str">
        <f t="shared" si="82"/>
        <v/>
      </c>
      <c r="AM407" s="23">
        <f>+IF(OR($N407=Listas!$A$3,$N407=Listas!$A$4,$N407=Listas!$A$5,$N407=Listas!$A$6),"",IF(AND(DAYS360(C407,$C$3)&lt;=90,AL407="SI"),0,IF(AND(DAYS360(C407,$C$3)&gt;90,AL407="SI"),$AM$7,0)))</f>
        <v>0</v>
      </c>
      <c r="AN407" s="27" t="str">
        <f t="shared" si="83"/>
        <v/>
      </c>
      <c r="AO407" s="23">
        <f>+IF(OR($N407=Listas!$A$3,$N407=Listas!$A$4,$N407=Listas!$A$5,$N407=Listas!$A$6),"",IF(AND(DAYS360(C407,$C$3)&lt;=90,AN407="SI"),0,IF(AND(DAYS360(C407,$C$3)&gt;90,AN407="SI"),$AO$7,0)))</f>
        <v>0</v>
      </c>
      <c r="AP407" s="28">
        <f>+IF(OR($N407=Listas!$A$3,$N407=Listas!$A$4,$N407=Listas!$A$5,$N407=[1]Hoja2!$A$6),"",AM407+AO407)</f>
        <v>0</v>
      </c>
      <c r="AQ407" s="22"/>
      <c r="AR407" s="23">
        <f>+IF(OR($N407=Listas!$A$3,$N407=Listas!$A$4,$N407=Listas!$A$5,$N407=Listas!$A$6),"",IF(AND(DAYS360(C407,$C$3)&lt;=90,AQ407="SI"),0,IF(AND(DAYS360(C407,$C$3)&gt;90,AQ407="SI"),$AR$7,0)))</f>
        <v>0</v>
      </c>
      <c r="AS407" s="22"/>
      <c r="AT407" s="23">
        <f>+IF(OR($N407=Listas!$A$3,$N407=Listas!$A$4,$N407=Listas!$A$5,$N407=Listas!$A$6),"",IF(AND(DAYS360(C407,$C$3)&lt;=90,AS407="SI"),0,IF(AND(DAYS360(C407,$C$3)&gt;90,AS407="SI"),$AT$7,0)))</f>
        <v>0</v>
      </c>
      <c r="AU407" s="21">
        <f>+IF(OR($N407=Listas!$A$3,$N407=Listas!$A$4,$N407=Listas!$A$5,$N407=Listas!$A$6),"",AR407+AT407)</f>
        <v>0</v>
      </c>
      <c r="AV407" s="29">
        <f>+IF(OR($N407=Listas!$A$3,$N407=Listas!$A$4,$N407=Listas!$A$5,$N407=Listas!$A$6),"",W407+Z407+AJ407+AP407+AU407)</f>
        <v>0.21132439384930549</v>
      </c>
      <c r="AW407" s="30">
        <f>+IF(OR($N407=Listas!$A$3,$N407=Listas!$A$4,$N407=Listas!$A$5,$N407=Listas!$A$6),"",K407*(1-AV407))</f>
        <v>0</v>
      </c>
      <c r="AX407" s="30">
        <f>+IF(OR($N407=Listas!$A$3,$N407=Listas!$A$4,$N407=Listas!$A$5,$N407=Listas!$A$6),"",L407*(1-AV407))</f>
        <v>0</v>
      </c>
      <c r="AY407" s="31"/>
      <c r="AZ407" s="32"/>
      <c r="BA407" s="30">
        <f>+IF(OR($N407=Listas!$A$3,$N407=Listas!$A$4,$N407=Listas!$A$5,$N407=Listas!$A$6),"",IF(AV407=0,AW407,(-PV(AY407,AZ407,,AW407,0))))</f>
        <v>0</v>
      </c>
      <c r="BB407" s="30">
        <f>+IF(OR($N407=Listas!$A$3,$N407=Listas!$A$4,$N407=Listas!$A$5,$N407=Listas!$A$6),"",IF(AV407=0,AX407,(-PV(AY407,AZ407,,AX407,0))))</f>
        <v>0</v>
      </c>
      <c r="BC407" s="33">
        <f>++IF(OR($N407=Listas!$A$3,$N407=Listas!$A$4,$N407=Listas!$A$5,$N407=Listas!$A$6),"",K407-BA407)</f>
        <v>0</v>
      </c>
      <c r="BD407" s="33">
        <f>++IF(OR($N407=Listas!$A$3,$N407=Listas!$A$4,$N407=Listas!$A$5,$N407=Listas!$A$6),"",L407-BB407)</f>
        <v>0</v>
      </c>
    </row>
    <row r="408" spans="1:56" x14ac:dyDescent="0.25">
      <c r="A408" s="13"/>
      <c r="B408" s="14"/>
      <c r="C408" s="15"/>
      <c r="D408" s="16"/>
      <c r="E408" s="16"/>
      <c r="F408" s="17"/>
      <c r="G408" s="17"/>
      <c r="H408" s="65">
        <f t="shared" si="77"/>
        <v>0</v>
      </c>
      <c r="I408" s="17"/>
      <c r="J408" s="17"/>
      <c r="K408" s="42">
        <f t="shared" si="78"/>
        <v>0</v>
      </c>
      <c r="L408" s="42">
        <f t="shared" si="78"/>
        <v>0</v>
      </c>
      <c r="M408" s="42">
        <f t="shared" si="79"/>
        <v>0</v>
      </c>
      <c r="N408" s="13"/>
      <c r="O408" s="18" t="str">
        <f>+IF(OR($N408=Listas!$A$3,$N408=Listas!$A$4,$N408=Listas!$A$5,$N408=Listas!$A$6),"N/A",IF(AND((DAYS360(C408,$C$3))&gt;90,(DAYS360(C408,$C$3))&lt;360),"SI","NO"))</f>
        <v>NO</v>
      </c>
      <c r="P408" s="19">
        <f t="shared" si="72"/>
        <v>0</v>
      </c>
      <c r="Q408" s="18" t="str">
        <f>+IF(OR($N408=Listas!$A$3,$N408=Listas!$A$4,$N408=Listas!$A$5,$N408=Listas!$A$6),"N/A",IF(AND((DAYS360(C408,$C$3))&gt;=360,(DAYS360(C408,$C$3))&lt;=1800),"SI","NO"))</f>
        <v>NO</v>
      </c>
      <c r="R408" s="19">
        <f t="shared" si="73"/>
        <v>0</v>
      </c>
      <c r="S408" s="18" t="str">
        <f>+IF(OR($N408=Listas!$A$3,$N408=Listas!$A$4,$N408=Listas!$A$5,$N408=Listas!$A$6),"N/A",IF(AND((DAYS360(C408,$C$3))&gt;1800,(DAYS360(C408,$C$3))&lt;=3600),"SI","NO"))</f>
        <v>NO</v>
      </c>
      <c r="T408" s="19">
        <f t="shared" si="74"/>
        <v>0</v>
      </c>
      <c r="U408" s="18" t="str">
        <f>+IF(OR($N408=Listas!$A$3,$N408=Listas!$A$4,$N408=Listas!$A$5,$N408=Listas!$A$6),"N/A",IF((DAYS360(C408,$C$3))&gt;3600,"SI","NO"))</f>
        <v>SI</v>
      </c>
      <c r="V408" s="20">
        <f t="shared" si="75"/>
        <v>0.21132439384930549</v>
      </c>
      <c r="W408" s="21">
        <f>+IF(OR($N408=Listas!$A$3,$N408=Listas!$A$4,$N408=Listas!$A$5,$N408=Listas!$A$6),"",P408+R408+T408+V408)</f>
        <v>0.21132439384930549</v>
      </c>
      <c r="X408" s="22"/>
      <c r="Y408" s="19">
        <f t="shared" si="76"/>
        <v>0</v>
      </c>
      <c r="Z408" s="21">
        <f>+IF(OR($N408=Listas!$A$3,$N408=Listas!$A$4,$N408=Listas!$A$5,$N408=Listas!$A$6),"",Y408)</f>
        <v>0</v>
      </c>
      <c r="AA408" s="22"/>
      <c r="AB408" s="23">
        <f>+IF(OR($N408=Listas!$A$3,$N408=Listas!$A$4,$N408=Listas!$A$5,$N408=Listas!$A$6),"",IF(AND(DAYS360(C408,$C$3)&lt;=90,AA408="NO"),0,IF(AND(DAYS360(C408,$C$3)&gt;90,AA408="NO"),$AB$7,0)))</f>
        <v>0</v>
      </c>
      <c r="AC408" s="17"/>
      <c r="AD408" s="22"/>
      <c r="AE408" s="23">
        <f>+IF(OR($N408=Listas!$A$3,$N408=Listas!$A$4,$N408=Listas!$A$5,$N408=Listas!$A$6),"",IF(AND(DAYS360(C408,$C$3)&lt;=90,AD408="SI"),0,IF(AND(DAYS360(C408,$C$3)&gt;90,AD408="SI"),$AE$7,0)))</f>
        <v>0</v>
      </c>
      <c r="AF408" s="17"/>
      <c r="AG408" s="24" t="str">
        <f t="shared" si="80"/>
        <v/>
      </c>
      <c r="AH408" s="22"/>
      <c r="AI408" s="23">
        <f>+IF(OR($N408=Listas!$A$3,$N408=Listas!$A$4,$N408=Listas!$A$5,$N408=Listas!$A$6),"",IF(AND(DAYS360(C408,$C$3)&lt;=90,AH408="SI"),0,IF(AND(DAYS360(C408,$C$3)&gt;90,AH408="SI"),$AI$7,0)))</f>
        <v>0</v>
      </c>
      <c r="AJ408" s="25">
        <f>+IF(OR($N408=Listas!$A$3,$N408=Listas!$A$4,$N408=Listas!$A$5,$N408=Listas!$A$6),"",AB408+AE408+AI408)</f>
        <v>0</v>
      </c>
      <c r="AK408" s="26" t="str">
        <f t="shared" si="81"/>
        <v/>
      </c>
      <c r="AL408" s="27" t="str">
        <f t="shared" si="82"/>
        <v/>
      </c>
      <c r="AM408" s="23">
        <f>+IF(OR($N408=Listas!$A$3,$N408=Listas!$A$4,$N408=Listas!$A$5,$N408=Listas!$A$6),"",IF(AND(DAYS360(C408,$C$3)&lt;=90,AL408="SI"),0,IF(AND(DAYS360(C408,$C$3)&gt;90,AL408="SI"),$AM$7,0)))</f>
        <v>0</v>
      </c>
      <c r="AN408" s="27" t="str">
        <f t="shared" si="83"/>
        <v/>
      </c>
      <c r="AO408" s="23">
        <f>+IF(OR($N408=Listas!$A$3,$N408=Listas!$A$4,$N408=Listas!$A$5,$N408=Listas!$A$6),"",IF(AND(DAYS360(C408,$C$3)&lt;=90,AN408="SI"),0,IF(AND(DAYS360(C408,$C$3)&gt;90,AN408="SI"),$AO$7,0)))</f>
        <v>0</v>
      </c>
      <c r="AP408" s="28">
        <f>+IF(OR($N408=Listas!$A$3,$N408=Listas!$A$4,$N408=Listas!$A$5,$N408=[1]Hoja2!$A$6),"",AM408+AO408)</f>
        <v>0</v>
      </c>
      <c r="AQ408" s="22"/>
      <c r="AR408" s="23">
        <f>+IF(OR($N408=Listas!$A$3,$N408=Listas!$A$4,$N408=Listas!$A$5,$N408=Listas!$A$6),"",IF(AND(DAYS360(C408,$C$3)&lt;=90,AQ408="SI"),0,IF(AND(DAYS360(C408,$C$3)&gt;90,AQ408="SI"),$AR$7,0)))</f>
        <v>0</v>
      </c>
      <c r="AS408" s="22"/>
      <c r="AT408" s="23">
        <f>+IF(OR($N408=Listas!$A$3,$N408=Listas!$A$4,$N408=Listas!$A$5,$N408=Listas!$A$6),"",IF(AND(DAYS360(C408,$C$3)&lt;=90,AS408="SI"),0,IF(AND(DAYS360(C408,$C$3)&gt;90,AS408="SI"),$AT$7,0)))</f>
        <v>0</v>
      </c>
      <c r="AU408" s="21">
        <f>+IF(OR($N408=Listas!$A$3,$N408=Listas!$A$4,$N408=Listas!$A$5,$N408=Listas!$A$6),"",AR408+AT408)</f>
        <v>0</v>
      </c>
      <c r="AV408" s="29">
        <f>+IF(OR($N408=Listas!$A$3,$N408=Listas!$A$4,$N408=Listas!$A$5,$N408=Listas!$A$6),"",W408+Z408+AJ408+AP408+AU408)</f>
        <v>0.21132439384930549</v>
      </c>
      <c r="AW408" s="30">
        <f>+IF(OR($N408=Listas!$A$3,$N408=Listas!$A$4,$N408=Listas!$A$5,$N408=Listas!$A$6),"",K408*(1-AV408))</f>
        <v>0</v>
      </c>
      <c r="AX408" s="30">
        <f>+IF(OR($N408=Listas!$A$3,$N408=Listas!$A$4,$N408=Listas!$A$5,$N408=Listas!$A$6),"",L408*(1-AV408))</f>
        <v>0</v>
      </c>
      <c r="AY408" s="31"/>
      <c r="AZ408" s="32"/>
      <c r="BA408" s="30">
        <f>+IF(OR($N408=Listas!$A$3,$N408=Listas!$A$4,$N408=Listas!$A$5,$N408=Listas!$A$6),"",IF(AV408=0,AW408,(-PV(AY408,AZ408,,AW408,0))))</f>
        <v>0</v>
      </c>
      <c r="BB408" s="30">
        <f>+IF(OR($N408=Listas!$A$3,$N408=Listas!$A$4,$N408=Listas!$A$5,$N408=Listas!$A$6),"",IF(AV408=0,AX408,(-PV(AY408,AZ408,,AX408,0))))</f>
        <v>0</v>
      </c>
      <c r="BC408" s="33">
        <f>++IF(OR($N408=Listas!$A$3,$N408=Listas!$A$4,$N408=Listas!$A$5,$N408=Listas!$A$6),"",K408-BA408)</f>
        <v>0</v>
      </c>
      <c r="BD408" s="33">
        <f>++IF(OR($N408=Listas!$A$3,$N408=Listas!$A$4,$N408=Listas!$A$5,$N408=Listas!$A$6),"",L408-BB408)</f>
        <v>0</v>
      </c>
    </row>
    <row r="409" spans="1:56" x14ac:dyDescent="0.25">
      <c r="A409" s="13"/>
      <c r="B409" s="14"/>
      <c r="C409" s="15"/>
      <c r="D409" s="16"/>
      <c r="E409" s="16"/>
      <c r="F409" s="17"/>
      <c r="G409" s="17"/>
      <c r="H409" s="65">
        <f t="shared" si="77"/>
        <v>0</v>
      </c>
      <c r="I409" s="17"/>
      <c r="J409" s="17"/>
      <c r="K409" s="42">
        <f t="shared" si="78"/>
        <v>0</v>
      </c>
      <c r="L409" s="42">
        <f t="shared" si="78"/>
        <v>0</v>
      </c>
      <c r="M409" s="42">
        <f t="shared" si="79"/>
        <v>0</v>
      </c>
      <c r="N409" s="13"/>
      <c r="O409" s="18" t="str">
        <f>+IF(OR($N409=Listas!$A$3,$N409=Listas!$A$4,$N409=Listas!$A$5,$N409=Listas!$A$6),"N/A",IF(AND((DAYS360(C409,$C$3))&gt;90,(DAYS360(C409,$C$3))&lt;360),"SI","NO"))</f>
        <v>NO</v>
      </c>
      <c r="P409" s="19">
        <f t="shared" si="72"/>
        <v>0</v>
      </c>
      <c r="Q409" s="18" t="str">
        <f>+IF(OR($N409=Listas!$A$3,$N409=Listas!$A$4,$N409=Listas!$A$5,$N409=Listas!$A$6),"N/A",IF(AND((DAYS360(C409,$C$3))&gt;=360,(DAYS360(C409,$C$3))&lt;=1800),"SI","NO"))</f>
        <v>NO</v>
      </c>
      <c r="R409" s="19">
        <f t="shared" si="73"/>
        <v>0</v>
      </c>
      <c r="S409" s="18" t="str">
        <f>+IF(OR($N409=Listas!$A$3,$N409=Listas!$A$4,$N409=Listas!$A$5,$N409=Listas!$A$6),"N/A",IF(AND((DAYS360(C409,$C$3))&gt;1800,(DAYS360(C409,$C$3))&lt;=3600),"SI","NO"))</f>
        <v>NO</v>
      </c>
      <c r="T409" s="19">
        <f t="shared" si="74"/>
        <v>0</v>
      </c>
      <c r="U409" s="18" t="str">
        <f>+IF(OR($N409=Listas!$A$3,$N409=Listas!$A$4,$N409=Listas!$A$5,$N409=Listas!$A$6),"N/A",IF((DAYS360(C409,$C$3))&gt;3600,"SI","NO"))</f>
        <v>SI</v>
      </c>
      <c r="V409" s="20">
        <f t="shared" si="75"/>
        <v>0.21132439384930549</v>
      </c>
      <c r="W409" s="21">
        <f>+IF(OR($N409=Listas!$A$3,$N409=Listas!$A$4,$N409=Listas!$A$5,$N409=Listas!$A$6),"",P409+R409+T409+V409)</f>
        <v>0.21132439384930549</v>
      </c>
      <c r="X409" s="22"/>
      <c r="Y409" s="19">
        <f t="shared" si="76"/>
        <v>0</v>
      </c>
      <c r="Z409" s="21">
        <f>+IF(OR($N409=Listas!$A$3,$N409=Listas!$A$4,$N409=Listas!$A$5,$N409=Listas!$A$6),"",Y409)</f>
        <v>0</v>
      </c>
      <c r="AA409" s="22"/>
      <c r="AB409" s="23">
        <f>+IF(OR($N409=Listas!$A$3,$N409=Listas!$A$4,$N409=Listas!$A$5,$N409=Listas!$A$6),"",IF(AND(DAYS360(C409,$C$3)&lt;=90,AA409="NO"),0,IF(AND(DAYS360(C409,$C$3)&gt;90,AA409="NO"),$AB$7,0)))</f>
        <v>0</v>
      </c>
      <c r="AC409" s="17"/>
      <c r="AD409" s="22"/>
      <c r="AE409" s="23">
        <f>+IF(OR($N409=Listas!$A$3,$N409=Listas!$A$4,$N409=Listas!$A$5,$N409=Listas!$A$6),"",IF(AND(DAYS360(C409,$C$3)&lt;=90,AD409="SI"),0,IF(AND(DAYS360(C409,$C$3)&gt;90,AD409="SI"),$AE$7,0)))</f>
        <v>0</v>
      </c>
      <c r="AF409" s="17"/>
      <c r="AG409" s="24" t="str">
        <f t="shared" si="80"/>
        <v/>
      </c>
      <c r="AH409" s="22"/>
      <c r="AI409" s="23">
        <f>+IF(OR($N409=Listas!$A$3,$N409=Listas!$A$4,$N409=Listas!$A$5,$N409=Listas!$A$6),"",IF(AND(DAYS360(C409,$C$3)&lt;=90,AH409="SI"),0,IF(AND(DAYS360(C409,$C$3)&gt;90,AH409="SI"),$AI$7,0)))</f>
        <v>0</v>
      </c>
      <c r="AJ409" s="25">
        <f>+IF(OR($N409=Listas!$A$3,$N409=Listas!$A$4,$N409=Listas!$A$5,$N409=Listas!$A$6),"",AB409+AE409+AI409)</f>
        <v>0</v>
      </c>
      <c r="AK409" s="26" t="str">
        <f t="shared" si="81"/>
        <v/>
      </c>
      <c r="AL409" s="27" t="str">
        <f t="shared" si="82"/>
        <v/>
      </c>
      <c r="AM409" s="23">
        <f>+IF(OR($N409=Listas!$A$3,$N409=Listas!$A$4,$N409=Listas!$A$5,$N409=Listas!$A$6),"",IF(AND(DAYS360(C409,$C$3)&lt;=90,AL409="SI"),0,IF(AND(DAYS360(C409,$C$3)&gt;90,AL409="SI"),$AM$7,0)))</f>
        <v>0</v>
      </c>
      <c r="AN409" s="27" t="str">
        <f t="shared" si="83"/>
        <v/>
      </c>
      <c r="AO409" s="23">
        <f>+IF(OR($N409=Listas!$A$3,$N409=Listas!$A$4,$N409=Listas!$A$5,$N409=Listas!$A$6),"",IF(AND(DAYS360(C409,$C$3)&lt;=90,AN409="SI"),0,IF(AND(DAYS360(C409,$C$3)&gt;90,AN409="SI"),$AO$7,0)))</f>
        <v>0</v>
      </c>
      <c r="AP409" s="28">
        <f>+IF(OR($N409=Listas!$A$3,$N409=Listas!$A$4,$N409=Listas!$A$5,$N409=[1]Hoja2!$A$6),"",AM409+AO409)</f>
        <v>0</v>
      </c>
      <c r="AQ409" s="22"/>
      <c r="AR409" s="23">
        <f>+IF(OR($N409=Listas!$A$3,$N409=Listas!$A$4,$N409=Listas!$A$5,$N409=Listas!$A$6),"",IF(AND(DAYS360(C409,$C$3)&lt;=90,AQ409="SI"),0,IF(AND(DAYS360(C409,$C$3)&gt;90,AQ409="SI"),$AR$7,0)))</f>
        <v>0</v>
      </c>
      <c r="AS409" s="22"/>
      <c r="AT409" s="23">
        <f>+IF(OR($N409=Listas!$A$3,$N409=Listas!$A$4,$N409=Listas!$A$5,$N409=Listas!$A$6),"",IF(AND(DAYS360(C409,$C$3)&lt;=90,AS409="SI"),0,IF(AND(DAYS360(C409,$C$3)&gt;90,AS409="SI"),$AT$7,0)))</f>
        <v>0</v>
      </c>
      <c r="AU409" s="21">
        <f>+IF(OR($N409=Listas!$A$3,$N409=Listas!$A$4,$N409=Listas!$A$5,$N409=Listas!$A$6),"",AR409+AT409)</f>
        <v>0</v>
      </c>
      <c r="AV409" s="29">
        <f>+IF(OR($N409=Listas!$A$3,$N409=Listas!$A$4,$N409=Listas!$A$5,$N409=Listas!$A$6),"",W409+Z409+AJ409+AP409+AU409)</f>
        <v>0.21132439384930549</v>
      </c>
      <c r="AW409" s="30">
        <f>+IF(OR($N409=Listas!$A$3,$N409=Listas!$A$4,$N409=Listas!$A$5,$N409=Listas!$A$6),"",K409*(1-AV409))</f>
        <v>0</v>
      </c>
      <c r="AX409" s="30">
        <f>+IF(OR($N409=Listas!$A$3,$N409=Listas!$A$4,$N409=Listas!$A$5,$N409=Listas!$A$6),"",L409*(1-AV409))</f>
        <v>0</v>
      </c>
      <c r="AY409" s="31"/>
      <c r="AZ409" s="32"/>
      <c r="BA409" s="30">
        <f>+IF(OR($N409=Listas!$A$3,$N409=Listas!$A$4,$N409=Listas!$A$5,$N409=Listas!$A$6),"",IF(AV409=0,AW409,(-PV(AY409,AZ409,,AW409,0))))</f>
        <v>0</v>
      </c>
      <c r="BB409" s="30">
        <f>+IF(OR($N409=Listas!$A$3,$N409=Listas!$A$4,$N409=Listas!$A$5,$N409=Listas!$A$6),"",IF(AV409=0,AX409,(-PV(AY409,AZ409,,AX409,0))))</f>
        <v>0</v>
      </c>
      <c r="BC409" s="33">
        <f>++IF(OR($N409=Listas!$A$3,$N409=Listas!$A$4,$N409=Listas!$A$5,$N409=Listas!$A$6),"",K409-BA409)</f>
        <v>0</v>
      </c>
      <c r="BD409" s="33">
        <f>++IF(OR($N409=Listas!$A$3,$N409=Listas!$A$4,$N409=Listas!$A$5,$N409=Listas!$A$6),"",L409-BB409)</f>
        <v>0</v>
      </c>
    </row>
    <row r="410" spans="1:56" x14ac:dyDescent="0.25">
      <c r="A410" s="13"/>
      <c r="B410" s="14"/>
      <c r="C410" s="15"/>
      <c r="D410" s="16"/>
      <c r="E410" s="16"/>
      <c r="F410" s="17"/>
      <c r="G410" s="17"/>
      <c r="H410" s="65">
        <f t="shared" si="77"/>
        <v>0</v>
      </c>
      <c r="I410" s="17"/>
      <c r="J410" s="17"/>
      <c r="K410" s="42">
        <f t="shared" si="78"/>
        <v>0</v>
      </c>
      <c r="L410" s="42">
        <f t="shared" si="78"/>
        <v>0</v>
      </c>
      <c r="M410" s="42">
        <f t="shared" si="79"/>
        <v>0</v>
      </c>
      <c r="N410" s="13"/>
      <c r="O410" s="18" t="str">
        <f>+IF(OR($N410=Listas!$A$3,$N410=Listas!$A$4,$N410=Listas!$A$5,$N410=Listas!$A$6),"N/A",IF(AND((DAYS360(C410,$C$3))&gt;90,(DAYS360(C410,$C$3))&lt;360),"SI","NO"))</f>
        <v>NO</v>
      </c>
      <c r="P410" s="19">
        <f t="shared" si="72"/>
        <v>0</v>
      </c>
      <c r="Q410" s="18" t="str">
        <f>+IF(OR($N410=Listas!$A$3,$N410=Listas!$A$4,$N410=Listas!$A$5,$N410=Listas!$A$6),"N/A",IF(AND((DAYS360(C410,$C$3))&gt;=360,(DAYS360(C410,$C$3))&lt;=1800),"SI","NO"))</f>
        <v>NO</v>
      </c>
      <c r="R410" s="19">
        <f t="shared" si="73"/>
        <v>0</v>
      </c>
      <c r="S410" s="18" t="str">
        <f>+IF(OR($N410=Listas!$A$3,$N410=Listas!$A$4,$N410=Listas!$A$5,$N410=Listas!$A$6),"N/A",IF(AND((DAYS360(C410,$C$3))&gt;1800,(DAYS360(C410,$C$3))&lt;=3600),"SI","NO"))</f>
        <v>NO</v>
      </c>
      <c r="T410" s="19">
        <f t="shared" si="74"/>
        <v>0</v>
      </c>
      <c r="U410" s="18" t="str">
        <f>+IF(OR($N410=Listas!$A$3,$N410=Listas!$A$4,$N410=Listas!$A$5,$N410=Listas!$A$6),"N/A",IF((DAYS360(C410,$C$3))&gt;3600,"SI","NO"))</f>
        <v>SI</v>
      </c>
      <c r="V410" s="20">
        <f t="shared" si="75"/>
        <v>0.21132439384930549</v>
      </c>
      <c r="W410" s="21">
        <f>+IF(OR($N410=Listas!$A$3,$N410=Listas!$A$4,$N410=Listas!$A$5,$N410=Listas!$A$6),"",P410+R410+T410+V410)</f>
        <v>0.21132439384930549</v>
      </c>
      <c r="X410" s="22"/>
      <c r="Y410" s="19">
        <f t="shared" si="76"/>
        <v>0</v>
      </c>
      <c r="Z410" s="21">
        <f>+IF(OR($N410=Listas!$A$3,$N410=Listas!$A$4,$N410=Listas!$A$5,$N410=Listas!$A$6),"",Y410)</f>
        <v>0</v>
      </c>
      <c r="AA410" s="22"/>
      <c r="AB410" s="23">
        <f>+IF(OR($N410=Listas!$A$3,$N410=Listas!$A$4,$N410=Listas!$A$5,$N410=Listas!$A$6),"",IF(AND(DAYS360(C410,$C$3)&lt;=90,AA410="NO"),0,IF(AND(DAYS360(C410,$C$3)&gt;90,AA410="NO"),$AB$7,0)))</f>
        <v>0</v>
      </c>
      <c r="AC410" s="17"/>
      <c r="AD410" s="22"/>
      <c r="AE410" s="23">
        <f>+IF(OR($N410=Listas!$A$3,$N410=Listas!$A$4,$N410=Listas!$A$5,$N410=Listas!$A$6),"",IF(AND(DAYS360(C410,$C$3)&lt;=90,AD410="SI"),0,IF(AND(DAYS360(C410,$C$3)&gt;90,AD410="SI"),$AE$7,0)))</f>
        <v>0</v>
      </c>
      <c r="AF410" s="17"/>
      <c r="AG410" s="24" t="str">
        <f t="shared" si="80"/>
        <v/>
      </c>
      <c r="AH410" s="22"/>
      <c r="AI410" s="23">
        <f>+IF(OR($N410=Listas!$A$3,$N410=Listas!$A$4,$N410=Listas!$A$5,$N410=Listas!$A$6),"",IF(AND(DAYS360(C410,$C$3)&lt;=90,AH410="SI"),0,IF(AND(DAYS360(C410,$C$3)&gt;90,AH410="SI"),$AI$7,0)))</f>
        <v>0</v>
      </c>
      <c r="AJ410" s="25">
        <f>+IF(OR($N410=Listas!$A$3,$N410=Listas!$A$4,$N410=Listas!$A$5,$N410=Listas!$A$6),"",AB410+AE410+AI410)</f>
        <v>0</v>
      </c>
      <c r="AK410" s="26" t="str">
        <f t="shared" si="81"/>
        <v/>
      </c>
      <c r="AL410" s="27" t="str">
        <f t="shared" si="82"/>
        <v/>
      </c>
      <c r="AM410" s="23">
        <f>+IF(OR($N410=Listas!$A$3,$N410=Listas!$A$4,$N410=Listas!$A$5,$N410=Listas!$A$6),"",IF(AND(DAYS360(C410,$C$3)&lt;=90,AL410="SI"),0,IF(AND(DAYS360(C410,$C$3)&gt;90,AL410="SI"),$AM$7,0)))</f>
        <v>0</v>
      </c>
      <c r="AN410" s="27" t="str">
        <f t="shared" si="83"/>
        <v/>
      </c>
      <c r="AO410" s="23">
        <f>+IF(OR($N410=Listas!$A$3,$N410=Listas!$A$4,$N410=Listas!$A$5,$N410=Listas!$A$6),"",IF(AND(DAYS360(C410,$C$3)&lt;=90,AN410="SI"),0,IF(AND(DAYS360(C410,$C$3)&gt;90,AN410="SI"),$AO$7,0)))</f>
        <v>0</v>
      </c>
      <c r="AP410" s="28">
        <f>+IF(OR($N410=Listas!$A$3,$N410=Listas!$A$4,$N410=Listas!$A$5,$N410=[1]Hoja2!$A$6),"",AM410+AO410)</f>
        <v>0</v>
      </c>
      <c r="AQ410" s="22"/>
      <c r="AR410" s="23">
        <f>+IF(OR($N410=Listas!$A$3,$N410=Listas!$A$4,$N410=Listas!$A$5,$N410=Listas!$A$6),"",IF(AND(DAYS360(C410,$C$3)&lt;=90,AQ410="SI"),0,IF(AND(DAYS360(C410,$C$3)&gt;90,AQ410="SI"),$AR$7,0)))</f>
        <v>0</v>
      </c>
      <c r="AS410" s="22"/>
      <c r="AT410" s="23">
        <f>+IF(OR($N410=Listas!$A$3,$N410=Listas!$A$4,$N410=Listas!$A$5,$N410=Listas!$A$6),"",IF(AND(DAYS360(C410,$C$3)&lt;=90,AS410="SI"),0,IF(AND(DAYS360(C410,$C$3)&gt;90,AS410="SI"),$AT$7,0)))</f>
        <v>0</v>
      </c>
      <c r="AU410" s="21">
        <f>+IF(OR($N410=Listas!$A$3,$N410=Listas!$A$4,$N410=Listas!$A$5,$N410=Listas!$A$6),"",AR410+AT410)</f>
        <v>0</v>
      </c>
      <c r="AV410" s="29">
        <f>+IF(OR($N410=Listas!$A$3,$N410=Listas!$A$4,$N410=Listas!$A$5,$N410=Listas!$A$6),"",W410+Z410+AJ410+AP410+AU410)</f>
        <v>0.21132439384930549</v>
      </c>
      <c r="AW410" s="30">
        <f>+IF(OR($N410=Listas!$A$3,$N410=Listas!$A$4,$N410=Listas!$A$5,$N410=Listas!$A$6),"",K410*(1-AV410))</f>
        <v>0</v>
      </c>
      <c r="AX410" s="30">
        <f>+IF(OR($N410=Listas!$A$3,$N410=Listas!$A$4,$N410=Listas!$A$5,$N410=Listas!$A$6),"",L410*(1-AV410))</f>
        <v>0</v>
      </c>
      <c r="AY410" s="31"/>
      <c r="AZ410" s="32"/>
      <c r="BA410" s="30">
        <f>+IF(OR($N410=Listas!$A$3,$N410=Listas!$A$4,$N410=Listas!$A$5,$N410=Listas!$A$6),"",IF(AV410=0,AW410,(-PV(AY410,AZ410,,AW410,0))))</f>
        <v>0</v>
      </c>
      <c r="BB410" s="30">
        <f>+IF(OR($N410=Listas!$A$3,$N410=Listas!$A$4,$N410=Listas!$A$5,$N410=Listas!$A$6),"",IF(AV410=0,AX410,(-PV(AY410,AZ410,,AX410,0))))</f>
        <v>0</v>
      </c>
      <c r="BC410" s="33">
        <f>++IF(OR($N410=Listas!$A$3,$N410=Listas!$A$4,$N410=Listas!$A$5,$N410=Listas!$A$6),"",K410-BA410)</f>
        <v>0</v>
      </c>
      <c r="BD410" s="33">
        <f>++IF(OR($N410=Listas!$A$3,$N410=Listas!$A$4,$N410=Listas!$A$5,$N410=Listas!$A$6),"",L410-BB410)</f>
        <v>0</v>
      </c>
    </row>
    <row r="411" spans="1:56" x14ac:dyDescent="0.25">
      <c r="A411" s="13"/>
      <c r="B411" s="14"/>
      <c r="C411" s="15"/>
      <c r="D411" s="16"/>
      <c r="E411" s="16"/>
      <c r="F411" s="17"/>
      <c r="G411" s="17"/>
      <c r="H411" s="65">
        <f t="shared" si="77"/>
        <v>0</v>
      </c>
      <c r="I411" s="17"/>
      <c r="J411" s="17"/>
      <c r="K411" s="42">
        <f t="shared" si="78"/>
        <v>0</v>
      </c>
      <c r="L411" s="42">
        <f t="shared" si="78"/>
        <v>0</v>
      </c>
      <c r="M411" s="42">
        <f t="shared" si="79"/>
        <v>0</v>
      </c>
      <c r="N411" s="13"/>
      <c r="O411" s="18" t="str">
        <f>+IF(OR($N411=Listas!$A$3,$N411=Listas!$A$4,$N411=Listas!$A$5,$N411=Listas!$A$6),"N/A",IF(AND((DAYS360(C411,$C$3))&gt;90,(DAYS360(C411,$C$3))&lt;360),"SI","NO"))</f>
        <v>NO</v>
      </c>
      <c r="P411" s="19">
        <f t="shared" si="72"/>
        <v>0</v>
      </c>
      <c r="Q411" s="18" t="str">
        <f>+IF(OR($N411=Listas!$A$3,$N411=Listas!$A$4,$N411=Listas!$A$5,$N411=Listas!$A$6),"N/A",IF(AND((DAYS360(C411,$C$3))&gt;=360,(DAYS360(C411,$C$3))&lt;=1800),"SI","NO"))</f>
        <v>NO</v>
      </c>
      <c r="R411" s="19">
        <f t="shared" si="73"/>
        <v>0</v>
      </c>
      <c r="S411" s="18" t="str">
        <f>+IF(OR($N411=Listas!$A$3,$N411=Listas!$A$4,$N411=Listas!$A$5,$N411=Listas!$A$6),"N/A",IF(AND((DAYS360(C411,$C$3))&gt;1800,(DAYS360(C411,$C$3))&lt;=3600),"SI","NO"))</f>
        <v>NO</v>
      </c>
      <c r="T411" s="19">
        <f t="shared" si="74"/>
        <v>0</v>
      </c>
      <c r="U411" s="18" t="str">
        <f>+IF(OR($N411=Listas!$A$3,$N411=Listas!$A$4,$N411=Listas!$A$5,$N411=Listas!$A$6),"N/A",IF((DAYS360(C411,$C$3))&gt;3600,"SI","NO"))</f>
        <v>SI</v>
      </c>
      <c r="V411" s="20">
        <f t="shared" si="75"/>
        <v>0.21132439384930549</v>
      </c>
      <c r="W411" s="21">
        <f>+IF(OR($N411=Listas!$A$3,$N411=Listas!$A$4,$N411=Listas!$A$5,$N411=Listas!$A$6),"",P411+R411+T411+V411)</f>
        <v>0.21132439384930549</v>
      </c>
      <c r="X411" s="22"/>
      <c r="Y411" s="19">
        <f t="shared" si="76"/>
        <v>0</v>
      </c>
      <c r="Z411" s="21">
        <f>+IF(OR($N411=Listas!$A$3,$N411=Listas!$A$4,$N411=Listas!$A$5,$N411=Listas!$A$6),"",Y411)</f>
        <v>0</v>
      </c>
      <c r="AA411" s="22"/>
      <c r="AB411" s="23">
        <f>+IF(OR($N411=Listas!$A$3,$N411=Listas!$A$4,$N411=Listas!$A$5,$N411=Listas!$A$6),"",IF(AND(DAYS360(C411,$C$3)&lt;=90,AA411="NO"),0,IF(AND(DAYS360(C411,$C$3)&gt;90,AA411="NO"),$AB$7,0)))</f>
        <v>0</v>
      </c>
      <c r="AC411" s="17"/>
      <c r="AD411" s="22"/>
      <c r="AE411" s="23">
        <f>+IF(OR($N411=Listas!$A$3,$N411=Listas!$A$4,$N411=Listas!$A$5,$N411=Listas!$A$6),"",IF(AND(DAYS360(C411,$C$3)&lt;=90,AD411="SI"),0,IF(AND(DAYS360(C411,$C$3)&gt;90,AD411="SI"),$AE$7,0)))</f>
        <v>0</v>
      </c>
      <c r="AF411" s="17"/>
      <c r="AG411" s="24" t="str">
        <f t="shared" si="80"/>
        <v/>
      </c>
      <c r="AH411" s="22"/>
      <c r="AI411" s="23">
        <f>+IF(OR($N411=Listas!$A$3,$N411=Listas!$A$4,$N411=Listas!$A$5,$N411=Listas!$A$6),"",IF(AND(DAYS360(C411,$C$3)&lt;=90,AH411="SI"),0,IF(AND(DAYS360(C411,$C$3)&gt;90,AH411="SI"),$AI$7,0)))</f>
        <v>0</v>
      </c>
      <c r="AJ411" s="25">
        <f>+IF(OR($N411=Listas!$A$3,$N411=Listas!$A$4,$N411=Listas!$A$5,$N411=Listas!$A$6),"",AB411+AE411+AI411)</f>
        <v>0</v>
      </c>
      <c r="AK411" s="26" t="str">
        <f t="shared" si="81"/>
        <v/>
      </c>
      <c r="AL411" s="27" t="str">
        <f t="shared" si="82"/>
        <v/>
      </c>
      <c r="AM411" s="23">
        <f>+IF(OR($N411=Listas!$A$3,$N411=Listas!$A$4,$N411=Listas!$A$5,$N411=Listas!$A$6),"",IF(AND(DAYS360(C411,$C$3)&lt;=90,AL411="SI"),0,IF(AND(DAYS360(C411,$C$3)&gt;90,AL411="SI"),$AM$7,0)))</f>
        <v>0</v>
      </c>
      <c r="AN411" s="27" t="str">
        <f t="shared" si="83"/>
        <v/>
      </c>
      <c r="AO411" s="23">
        <f>+IF(OR($N411=Listas!$A$3,$N411=Listas!$A$4,$N411=Listas!$A$5,$N411=Listas!$A$6),"",IF(AND(DAYS360(C411,$C$3)&lt;=90,AN411="SI"),0,IF(AND(DAYS360(C411,$C$3)&gt;90,AN411="SI"),$AO$7,0)))</f>
        <v>0</v>
      </c>
      <c r="AP411" s="28">
        <f>+IF(OR($N411=Listas!$A$3,$N411=Listas!$A$4,$N411=Listas!$A$5,$N411=[1]Hoja2!$A$6),"",AM411+AO411)</f>
        <v>0</v>
      </c>
      <c r="AQ411" s="22"/>
      <c r="AR411" s="23">
        <f>+IF(OR($N411=Listas!$A$3,$N411=Listas!$A$4,$N411=Listas!$A$5,$N411=Listas!$A$6),"",IF(AND(DAYS360(C411,$C$3)&lt;=90,AQ411="SI"),0,IF(AND(DAYS360(C411,$C$3)&gt;90,AQ411="SI"),$AR$7,0)))</f>
        <v>0</v>
      </c>
      <c r="AS411" s="22"/>
      <c r="AT411" s="23">
        <f>+IF(OR($N411=Listas!$A$3,$N411=Listas!$A$4,$N411=Listas!$A$5,$N411=Listas!$A$6),"",IF(AND(DAYS360(C411,$C$3)&lt;=90,AS411="SI"),0,IF(AND(DAYS360(C411,$C$3)&gt;90,AS411="SI"),$AT$7,0)))</f>
        <v>0</v>
      </c>
      <c r="AU411" s="21">
        <f>+IF(OR($N411=Listas!$A$3,$N411=Listas!$A$4,$N411=Listas!$A$5,$N411=Listas!$A$6),"",AR411+AT411)</f>
        <v>0</v>
      </c>
      <c r="AV411" s="29">
        <f>+IF(OR($N411=Listas!$A$3,$N411=Listas!$A$4,$N411=Listas!$A$5,$N411=Listas!$A$6),"",W411+Z411+AJ411+AP411+AU411)</f>
        <v>0.21132439384930549</v>
      </c>
      <c r="AW411" s="30">
        <f>+IF(OR($N411=Listas!$A$3,$N411=Listas!$A$4,$N411=Listas!$A$5,$N411=Listas!$A$6),"",K411*(1-AV411))</f>
        <v>0</v>
      </c>
      <c r="AX411" s="30">
        <f>+IF(OR($N411=Listas!$A$3,$N411=Listas!$A$4,$N411=Listas!$A$5,$N411=Listas!$A$6),"",L411*(1-AV411))</f>
        <v>0</v>
      </c>
      <c r="AY411" s="31"/>
      <c r="AZ411" s="32"/>
      <c r="BA411" s="30">
        <f>+IF(OR($N411=Listas!$A$3,$N411=Listas!$A$4,$N411=Listas!$A$5,$N411=Listas!$A$6),"",IF(AV411=0,AW411,(-PV(AY411,AZ411,,AW411,0))))</f>
        <v>0</v>
      </c>
      <c r="BB411" s="30">
        <f>+IF(OR($N411=Listas!$A$3,$N411=Listas!$A$4,$N411=Listas!$A$5,$N411=Listas!$A$6),"",IF(AV411=0,AX411,(-PV(AY411,AZ411,,AX411,0))))</f>
        <v>0</v>
      </c>
      <c r="BC411" s="33">
        <f>++IF(OR($N411=Listas!$A$3,$N411=Listas!$A$4,$N411=Listas!$A$5,$N411=Listas!$A$6),"",K411-BA411)</f>
        <v>0</v>
      </c>
      <c r="BD411" s="33">
        <f>++IF(OR($N411=Listas!$A$3,$N411=Listas!$A$4,$N411=Listas!$A$5,$N411=Listas!$A$6),"",L411-BB411)</f>
        <v>0</v>
      </c>
    </row>
    <row r="412" spans="1:56" x14ac:dyDescent="0.25">
      <c r="A412" s="13"/>
      <c r="B412" s="14"/>
      <c r="C412" s="15"/>
      <c r="D412" s="16"/>
      <c r="E412" s="16"/>
      <c r="F412" s="17"/>
      <c r="G412" s="17"/>
      <c r="H412" s="65">
        <f t="shared" si="77"/>
        <v>0</v>
      </c>
      <c r="I412" s="17"/>
      <c r="J412" s="17"/>
      <c r="K412" s="42">
        <f t="shared" si="78"/>
        <v>0</v>
      </c>
      <c r="L412" s="42">
        <f t="shared" si="78"/>
        <v>0</v>
      </c>
      <c r="M412" s="42">
        <f t="shared" si="79"/>
        <v>0</v>
      </c>
      <c r="N412" s="13"/>
      <c r="O412" s="18" t="str">
        <f>+IF(OR($N412=Listas!$A$3,$N412=Listas!$A$4,$N412=Listas!$A$5,$N412=Listas!$A$6),"N/A",IF(AND((DAYS360(C412,$C$3))&gt;90,(DAYS360(C412,$C$3))&lt;360),"SI","NO"))</f>
        <v>NO</v>
      </c>
      <c r="P412" s="19">
        <f t="shared" si="72"/>
        <v>0</v>
      </c>
      <c r="Q412" s="18" t="str">
        <f>+IF(OR($N412=Listas!$A$3,$N412=Listas!$A$4,$N412=Listas!$A$5,$N412=Listas!$A$6),"N/A",IF(AND((DAYS360(C412,$C$3))&gt;=360,(DAYS360(C412,$C$3))&lt;=1800),"SI","NO"))</f>
        <v>NO</v>
      </c>
      <c r="R412" s="19">
        <f t="shared" si="73"/>
        <v>0</v>
      </c>
      <c r="S412" s="18" t="str">
        <f>+IF(OR($N412=Listas!$A$3,$N412=Listas!$A$4,$N412=Listas!$A$5,$N412=Listas!$A$6),"N/A",IF(AND((DAYS360(C412,$C$3))&gt;1800,(DAYS360(C412,$C$3))&lt;=3600),"SI","NO"))</f>
        <v>NO</v>
      </c>
      <c r="T412" s="19">
        <f t="shared" si="74"/>
        <v>0</v>
      </c>
      <c r="U412" s="18" t="str">
        <f>+IF(OR($N412=Listas!$A$3,$N412=Listas!$A$4,$N412=Listas!$A$5,$N412=Listas!$A$6),"N/A",IF((DAYS360(C412,$C$3))&gt;3600,"SI","NO"))</f>
        <v>SI</v>
      </c>
      <c r="V412" s="20">
        <f t="shared" si="75"/>
        <v>0.21132439384930549</v>
      </c>
      <c r="W412" s="21">
        <f>+IF(OR($N412=Listas!$A$3,$N412=Listas!$A$4,$N412=Listas!$A$5,$N412=Listas!$A$6),"",P412+R412+T412+V412)</f>
        <v>0.21132439384930549</v>
      </c>
      <c r="X412" s="22"/>
      <c r="Y412" s="19">
        <f t="shared" si="76"/>
        <v>0</v>
      </c>
      <c r="Z412" s="21">
        <f>+IF(OR($N412=Listas!$A$3,$N412=Listas!$A$4,$N412=Listas!$A$5,$N412=Listas!$A$6),"",Y412)</f>
        <v>0</v>
      </c>
      <c r="AA412" s="22"/>
      <c r="AB412" s="23">
        <f>+IF(OR($N412=Listas!$A$3,$N412=Listas!$A$4,$N412=Listas!$A$5,$N412=Listas!$A$6),"",IF(AND(DAYS360(C412,$C$3)&lt;=90,AA412="NO"),0,IF(AND(DAYS360(C412,$C$3)&gt;90,AA412="NO"),$AB$7,0)))</f>
        <v>0</v>
      </c>
      <c r="AC412" s="17"/>
      <c r="AD412" s="22"/>
      <c r="AE412" s="23">
        <f>+IF(OR($N412=Listas!$A$3,$N412=Listas!$A$4,$N412=Listas!$A$5,$N412=Listas!$A$6),"",IF(AND(DAYS360(C412,$C$3)&lt;=90,AD412="SI"),0,IF(AND(DAYS360(C412,$C$3)&gt;90,AD412="SI"),$AE$7,0)))</f>
        <v>0</v>
      </c>
      <c r="AF412" s="17"/>
      <c r="AG412" s="24" t="str">
        <f t="shared" si="80"/>
        <v/>
      </c>
      <c r="AH412" s="22"/>
      <c r="AI412" s="23">
        <f>+IF(OR($N412=Listas!$A$3,$N412=Listas!$A$4,$N412=Listas!$A$5,$N412=Listas!$A$6),"",IF(AND(DAYS360(C412,$C$3)&lt;=90,AH412="SI"),0,IF(AND(DAYS360(C412,$C$3)&gt;90,AH412="SI"),$AI$7,0)))</f>
        <v>0</v>
      </c>
      <c r="AJ412" s="25">
        <f>+IF(OR($N412=Listas!$A$3,$N412=Listas!$A$4,$N412=Listas!$A$5,$N412=Listas!$A$6),"",AB412+AE412+AI412)</f>
        <v>0</v>
      </c>
      <c r="AK412" s="26" t="str">
        <f t="shared" si="81"/>
        <v/>
      </c>
      <c r="AL412" s="27" t="str">
        <f t="shared" si="82"/>
        <v/>
      </c>
      <c r="AM412" s="23">
        <f>+IF(OR($N412=Listas!$A$3,$N412=Listas!$A$4,$N412=Listas!$A$5,$N412=Listas!$A$6),"",IF(AND(DAYS360(C412,$C$3)&lt;=90,AL412="SI"),0,IF(AND(DAYS360(C412,$C$3)&gt;90,AL412="SI"),$AM$7,0)))</f>
        <v>0</v>
      </c>
      <c r="AN412" s="27" t="str">
        <f t="shared" si="83"/>
        <v/>
      </c>
      <c r="AO412" s="23">
        <f>+IF(OR($N412=Listas!$A$3,$N412=Listas!$A$4,$N412=Listas!$A$5,$N412=Listas!$A$6),"",IF(AND(DAYS360(C412,$C$3)&lt;=90,AN412="SI"),0,IF(AND(DAYS360(C412,$C$3)&gt;90,AN412="SI"),$AO$7,0)))</f>
        <v>0</v>
      </c>
      <c r="AP412" s="28">
        <f>+IF(OR($N412=Listas!$A$3,$N412=Listas!$A$4,$N412=Listas!$A$5,$N412=[1]Hoja2!$A$6),"",AM412+AO412)</f>
        <v>0</v>
      </c>
      <c r="AQ412" s="22"/>
      <c r="AR412" s="23">
        <f>+IF(OR($N412=Listas!$A$3,$N412=Listas!$A$4,$N412=Listas!$A$5,$N412=Listas!$A$6),"",IF(AND(DAYS360(C412,$C$3)&lt;=90,AQ412="SI"),0,IF(AND(DAYS360(C412,$C$3)&gt;90,AQ412="SI"),$AR$7,0)))</f>
        <v>0</v>
      </c>
      <c r="AS412" s="22"/>
      <c r="AT412" s="23">
        <f>+IF(OR($N412=Listas!$A$3,$N412=Listas!$A$4,$N412=Listas!$A$5,$N412=Listas!$A$6),"",IF(AND(DAYS360(C412,$C$3)&lt;=90,AS412="SI"),0,IF(AND(DAYS360(C412,$C$3)&gt;90,AS412="SI"),$AT$7,0)))</f>
        <v>0</v>
      </c>
      <c r="AU412" s="21">
        <f>+IF(OR($N412=Listas!$A$3,$N412=Listas!$A$4,$N412=Listas!$A$5,$N412=Listas!$A$6),"",AR412+AT412)</f>
        <v>0</v>
      </c>
      <c r="AV412" s="29">
        <f>+IF(OR($N412=Listas!$A$3,$N412=Listas!$A$4,$N412=Listas!$A$5,$N412=Listas!$A$6),"",W412+Z412+AJ412+AP412+AU412)</f>
        <v>0.21132439384930549</v>
      </c>
      <c r="AW412" s="30">
        <f>+IF(OR($N412=Listas!$A$3,$N412=Listas!$A$4,$N412=Listas!$A$5,$N412=Listas!$A$6),"",K412*(1-AV412))</f>
        <v>0</v>
      </c>
      <c r="AX412" s="30">
        <f>+IF(OR($N412=Listas!$A$3,$N412=Listas!$A$4,$N412=Listas!$A$5,$N412=Listas!$A$6),"",L412*(1-AV412))</f>
        <v>0</v>
      </c>
      <c r="AY412" s="31"/>
      <c r="AZ412" s="32"/>
      <c r="BA412" s="30">
        <f>+IF(OR($N412=Listas!$A$3,$N412=Listas!$A$4,$N412=Listas!$A$5,$N412=Listas!$A$6),"",IF(AV412=0,AW412,(-PV(AY412,AZ412,,AW412,0))))</f>
        <v>0</v>
      </c>
      <c r="BB412" s="30">
        <f>+IF(OR($N412=Listas!$A$3,$N412=Listas!$A$4,$N412=Listas!$A$5,$N412=Listas!$A$6),"",IF(AV412=0,AX412,(-PV(AY412,AZ412,,AX412,0))))</f>
        <v>0</v>
      </c>
      <c r="BC412" s="33">
        <f>++IF(OR($N412=Listas!$A$3,$N412=Listas!$A$4,$N412=Listas!$A$5,$N412=Listas!$A$6),"",K412-BA412)</f>
        <v>0</v>
      </c>
      <c r="BD412" s="33">
        <f>++IF(OR($N412=Listas!$A$3,$N412=Listas!$A$4,$N412=Listas!$A$5,$N412=Listas!$A$6),"",L412-BB412)</f>
        <v>0</v>
      </c>
    </row>
    <row r="413" spans="1:56" x14ac:dyDescent="0.25">
      <c r="A413" s="13"/>
      <c r="B413" s="14"/>
      <c r="C413" s="15"/>
      <c r="D413" s="16"/>
      <c r="E413" s="16"/>
      <c r="F413" s="17"/>
      <c r="G413" s="17"/>
      <c r="H413" s="65">
        <f t="shared" si="77"/>
        <v>0</v>
      </c>
      <c r="I413" s="17"/>
      <c r="J413" s="17"/>
      <c r="K413" s="42">
        <f t="shared" si="78"/>
        <v>0</v>
      </c>
      <c r="L413" s="42">
        <f t="shared" si="78"/>
        <v>0</v>
      </c>
      <c r="M413" s="42">
        <f t="shared" si="79"/>
        <v>0</v>
      </c>
      <c r="N413" s="13"/>
      <c r="O413" s="18" t="str">
        <f>+IF(OR($N413=Listas!$A$3,$N413=Listas!$A$4,$N413=Listas!$A$5,$N413=Listas!$A$6),"N/A",IF(AND((DAYS360(C413,$C$3))&gt;90,(DAYS360(C413,$C$3))&lt;360),"SI","NO"))</f>
        <v>NO</v>
      </c>
      <c r="P413" s="19">
        <f t="shared" si="72"/>
        <v>0</v>
      </c>
      <c r="Q413" s="18" t="str">
        <f>+IF(OR($N413=Listas!$A$3,$N413=Listas!$A$4,$N413=Listas!$A$5,$N413=Listas!$A$6),"N/A",IF(AND((DAYS360(C413,$C$3))&gt;=360,(DAYS360(C413,$C$3))&lt;=1800),"SI","NO"))</f>
        <v>NO</v>
      </c>
      <c r="R413" s="19">
        <f t="shared" si="73"/>
        <v>0</v>
      </c>
      <c r="S413" s="18" t="str">
        <f>+IF(OR($N413=Listas!$A$3,$N413=Listas!$A$4,$N413=Listas!$A$5,$N413=Listas!$A$6),"N/A",IF(AND((DAYS360(C413,$C$3))&gt;1800,(DAYS360(C413,$C$3))&lt;=3600),"SI","NO"))</f>
        <v>NO</v>
      </c>
      <c r="T413" s="19">
        <f t="shared" si="74"/>
        <v>0</v>
      </c>
      <c r="U413" s="18" t="str">
        <f>+IF(OR($N413=Listas!$A$3,$N413=Listas!$A$4,$N413=Listas!$A$5,$N413=Listas!$A$6),"N/A",IF((DAYS360(C413,$C$3))&gt;3600,"SI","NO"))</f>
        <v>SI</v>
      </c>
      <c r="V413" s="20">
        <f t="shared" si="75"/>
        <v>0.21132439384930549</v>
      </c>
      <c r="W413" s="21">
        <f>+IF(OR($N413=Listas!$A$3,$N413=Listas!$A$4,$N413=Listas!$A$5,$N413=Listas!$A$6),"",P413+R413+T413+V413)</f>
        <v>0.21132439384930549</v>
      </c>
      <c r="X413" s="22"/>
      <c r="Y413" s="19">
        <f t="shared" si="76"/>
        <v>0</v>
      </c>
      <c r="Z413" s="21">
        <f>+IF(OR($N413=Listas!$A$3,$N413=Listas!$A$4,$N413=Listas!$A$5,$N413=Listas!$A$6),"",Y413)</f>
        <v>0</v>
      </c>
      <c r="AA413" s="22"/>
      <c r="AB413" s="23">
        <f>+IF(OR($N413=Listas!$A$3,$N413=Listas!$A$4,$N413=Listas!$A$5,$N413=Listas!$A$6),"",IF(AND(DAYS360(C413,$C$3)&lt;=90,AA413="NO"),0,IF(AND(DAYS360(C413,$C$3)&gt;90,AA413="NO"),$AB$7,0)))</f>
        <v>0</v>
      </c>
      <c r="AC413" s="17"/>
      <c r="AD413" s="22"/>
      <c r="AE413" s="23">
        <f>+IF(OR($N413=Listas!$A$3,$N413=Listas!$A$4,$N413=Listas!$A$5,$N413=Listas!$A$6),"",IF(AND(DAYS360(C413,$C$3)&lt;=90,AD413="SI"),0,IF(AND(DAYS360(C413,$C$3)&gt;90,AD413="SI"),$AE$7,0)))</f>
        <v>0</v>
      </c>
      <c r="AF413" s="17"/>
      <c r="AG413" s="24" t="str">
        <f t="shared" si="80"/>
        <v/>
      </c>
      <c r="AH413" s="22"/>
      <c r="AI413" s="23">
        <f>+IF(OR($N413=Listas!$A$3,$N413=Listas!$A$4,$N413=Listas!$A$5,$N413=Listas!$A$6),"",IF(AND(DAYS360(C413,$C$3)&lt;=90,AH413="SI"),0,IF(AND(DAYS360(C413,$C$3)&gt;90,AH413="SI"),$AI$7,0)))</f>
        <v>0</v>
      </c>
      <c r="AJ413" s="25">
        <f>+IF(OR($N413=Listas!$A$3,$N413=Listas!$A$4,$N413=Listas!$A$5,$N413=Listas!$A$6),"",AB413+AE413+AI413)</f>
        <v>0</v>
      </c>
      <c r="AK413" s="26" t="str">
        <f t="shared" si="81"/>
        <v/>
      </c>
      <c r="AL413" s="27" t="str">
        <f t="shared" si="82"/>
        <v/>
      </c>
      <c r="AM413" s="23">
        <f>+IF(OR($N413=Listas!$A$3,$N413=Listas!$A$4,$N413=Listas!$A$5,$N413=Listas!$A$6),"",IF(AND(DAYS360(C413,$C$3)&lt;=90,AL413="SI"),0,IF(AND(DAYS360(C413,$C$3)&gt;90,AL413="SI"),$AM$7,0)))</f>
        <v>0</v>
      </c>
      <c r="AN413" s="27" t="str">
        <f t="shared" si="83"/>
        <v/>
      </c>
      <c r="AO413" s="23">
        <f>+IF(OR($N413=Listas!$A$3,$N413=Listas!$A$4,$N413=Listas!$A$5,$N413=Listas!$A$6),"",IF(AND(DAYS360(C413,$C$3)&lt;=90,AN413="SI"),0,IF(AND(DAYS360(C413,$C$3)&gt;90,AN413="SI"),$AO$7,0)))</f>
        <v>0</v>
      </c>
      <c r="AP413" s="28">
        <f>+IF(OR($N413=Listas!$A$3,$N413=Listas!$A$4,$N413=Listas!$A$5,$N413=[1]Hoja2!$A$6),"",AM413+AO413)</f>
        <v>0</v>
      </c>
      <c r="AQ413" s="22"/>
      <c r="AR413" s="23">
        <f>+IF(OR($N413=Listas!$A$3,$N413=Listas!$A$4,$N413=Listas!$A$5,$N413=Listas!$A$6),"",IF(AND(DAYS360(C413,$C$3)&lt;=90,AQ413="SI"),0,IF(AND(DAYS360(C413,$C$3)&gt;90,AQ413="SI"),$AR$7,0)))</f>
        <v>0</v>
      </c>
      <c r="AS413" s="22"/>
      <c r="AT413" s="23">
        <f>+IF(OR($N413=Listas!$A$3,$N413=Listas!$A$4,$N413=Listas!$A$5,$N413=Listas!$A$6),"",IF(AND(DAYS360(C413,$C$3)&lt;=90,AS413="SI"),0,IF(AND(DAYS360(C413,$C$3)&gt;90,AS413="SI"),$AT$7,0)))</f>
        <v>0</v>
      </c>
      <c r="AU413" s="21">
        <f>+IF(OR($N413=Listas!$A$3,$N413=Listas!$A$4,$N413=Listas!$A$5,$N413=Listas!$A$6),"",AR413+AT413)</f>
        <v>0</v>
      </c>
      <c r="AV413" s="29">
        <f>+IF(OR($N413=Listas!$A$3,$N413=Listas!$A$4,$N413=Listas!$A$5,$N413=Listas!$A$6),"",W413+Z413+AJ413+AP413+AU413)</f>
        <v>0.21132439384930549</v>
      </c>
      <c r="AW413" s="30">
        <f>+IF(OR($N413=Listas!$A$3,$N413=Listas!$A$4,$N413=Listas!$A$5,$N413=Listas!$A$6),"",K413*(1-AV413))</f>
        <v>0</v>
      </c>
      <c r="AX413" s="30">
        <f>+IF(OR($N413=Listas!$A$3,$N413=Listas!$A$4,$N413=Listas!$A$5,$N413=Listas!$A$6),"",L413*(1-AV413))</f>
        <v>0</v>
      </c>
      <c r="AY413" s="31"/>
      <c r="AZ413" s="32"/>
      <c r="BA413" s="30">
        <f>+IF(OR($N413=Listas!$A$3,$N413=Listas!$A$4,$N413=Listas!$A$5,$N413=Listas!$A$6),"",IF(AV413=0,AW413,(-PV(AY413,AZ413,,AW413,0))))</f>
        <v>0</v>
      </c>
      <c r="BB413" s="30">
        <f>+IF(OR($N413=Listas!$A$3,$N413=Listas!$A$4,$N413=Listas!$A$5,$N413=Listas!$A$6),"",IF(AV413=0,AX413,(-PV(AY413,AZ413,,AX413,0))))</f>
        <v>0</v>
      </c>
      <c r="BC413" s="33">
        <f>++IF(OR($N413=Listas!$A$3,$N413=Listas!$A$4,$N413=Listas!$A$5,$N413=Listas!$A$6),"",K413-BA413)</f>
        <v>0</v>
      </c>
      <c r="BD413" s="33">
        <f>++IF(OR($N413=Listas!$A$3,$N413=Listas!$A$4,$N413=Listas!$A$5,$N413=Listas!$A$6),"",L413-BB413)</f>
        <v>0</v>
      </c>
    </row>
    <row r="414" spans="1:56" x14ac:dyDescent="0.25">
      <c r="A414" s="13"/>
      <c r="B414" s="14"/>
      <c r="C414" s="15"/>
      <c r="D414" s="16"/>
      <c r="E414" s="16"/>
      <c r="F414" s="17"/>
      <c r="G414" s="17"/>
      <c r="H414" s="65">
        <f t="shared" si="77"/>
        <v>0</v>
      </c>
      <c r="I414" s="17"/>
      <c r="J414" s="17"/>
      <c r="K414" s="42">
        <f t="shared" si="78"/>
        <v>0</v>
      </c>
      <c r="L414" s="42">
        <f t="shared" si="78"/>
        <v>0</v>
      </c>
      <c r="M414" s="42">
        <f t="shared" si="79"/>
        <v>0</v>
      </c>
      <c r="N414" s="13"/>
      <c r="O414" s="18" t="str">
        <f>+IF(OR($N414=Listas!$A$3,$N414=Listas!$A$4,$N414=Listas!$A$5,$N414=Listas!$A$6),"N/A",IF(AND((DAYS360(C414,$C$3))&gt;90,(DAYS360(C414,$C$3))&lt;360),"SI","NO"))</f>
        <v>NO</v>
      </c>
      <c r="P414" s="19">
        <f t="shared" si="72"/>
        <v>0</v>
      </c>
      <c r="Q414" s="18" t="str">
        <f>+IF(OR($N414=Listas!$A$3,$N414=Listas!$A$4,$N414=Listas!$A$5,$N414=Listas!$A$6),"N/A",IF(AND((DAYS360(C414,$C$3))&gt;=360,(DAYS360(C414,$C$3))&lt;=1800),"SI","NO"))</f>
        <v>NO</v>
      </c>
      <c r="R414" s="19">
        <f t="shared" si="73"/>
        <v>0</v>
      </c>
      <c r="S414" s="18" t="str">
        <f>+IF(OR($N414=Listas!$A$3,$N414=Listas!$A$4,$N414=Listas!$A$5,$N414=Listas!$A$6),"N/A",IF(AND((DAYS360(C414,$C$3))&gt;1800,(DAYS360(C414,$C$3))&lt;=3600),"SI","NO"))</f>
        <v>NO</v>
      </c>
      <c r="T414" s="19">
        <f t="shared" si="74"/>
        <v>0</v>
      </c>
      <c r="U414" s="18" t="str">
        <f>+IF(OR($N414=Listas!$A$3,$N414=Listas!$A$4,$N414=Listas!$A$5,$N414=Listas!$A$6),"N/A",IF((DAYS360(C414,$C$3))&gt;3600,"SI","NO"))</f>
        <v>SI</v>
      </c>
      <c r="V414" s="20">
        <f t="shared" si="75"/>
        <v>0.21132439384930549</v>
      </c>
      <c r="W414" s="21">
        <f>+IF(OR($N414=Listas!$A$3,$N414=Listas!$A$4,$N414=Listas!$A$5,$N414=Listas!$A$6),"",P414+R414+T414+V414)</f>
        <v>0.21132439384930549</v>
      </c>
      <c r="X414" s="22"/>
      <c r="Y414" s="19">
        <f t="shared" si="76"/>
        <v>0</v>
      </c>
      <c r="Z414" s="21">
        <f>+IF(OR($N414=Listas!$A$3,$N414=Listas!$A$4,$N414=Listas!$A$5,$N414=Listas!$A$6),"",Y414)</f>
        <v>0</v>
      </c>
      <c r="AA414" s="22"/>
      <c r="AB414" s="23">
        <f>+IF(OR($N414=Listas!$A$3,$N414=Listas!$A$4,$N414=Listas!$A$5,$N414=Listas!$A$6),"",IF(AND(DAYS360(C414,$C$3)&lt;=90,AA414="NO"),0,IF(AND(DAYS360(C414,$C$3)&gt;90,AA414="NO"),$AB$7,0)))</f>
        <v>0</v>
      </c>
      <c r="AC414" s="17"/>
      <c r="AD414" s="22"/>
      <c r="AE414" s="23">
        <f>+IF(OR($N414=Listas!$A$3,$N414=Listas!$A$4,$N414=Listas!$A$5,$N414=Listas!$A$6),"",IF(AND(DAYS360(C414,$C$3)&lt;=90,AD414="SI"),0,IF(AND(DAYS360(C414,$C$3)&gt;90,AD414="SI"),$AE$7,0)))</f>
        <v>0</v>
      </c>
      <c r="AF414" s="17"/>
      <c r="AG414" s="24" t="str">
        <f t="shared" si="80"/>
        <v/>
      </c>
      <c r="AH414" s="22"/>
      <c r="AI414" s="23">
        <f>+IF(OR($N414=Listas!$A$3,$N414=Listas!$A$4,$N414=Listas!$A$5,$N414=Listas!$A$6),"",IF(AND(DAYS360(C414,$C$3)&lt;=90,AH414="SI"),0,IF(AND(DAYS360(C414,$C$3)&gt;90,AH414="SI"),$AI$7,0)))</f>
        <v>0</v>
      </c>
      <c r="AJ414" s="25">
        <f>+IF(OR($N414=Listas!$A$3,$N414=Listas!$A$4,$N414=Listas!$A$5,$N414=Listas!$A$6),"",AB414+AE414+AI414)</f>
        <v>0</v>
      </c>
      <c r="AK414" s="26" t="str">
        <f t="shared" si="81"/>
        <v/>
      </c>
      <c r="AL414" s="27" t="str">
        <f t="shared" si="82"/>
        <v/>
      </c>
      <c r="AM414" s="23">
        <f>+IF(OR($N414=Listas!$A$3,$N414=Listas!$A$4,$N414=Listas!$A$5,$N414=Listas!$A$6),"",IF(AND(DAYS360(C414,$C$3)&lt;=90,AL414="SI"),0,IF(AND(DAYS360(C414,$C$3)&gt;90,AL414="SI"),$AM$7,0)))</f>
        <v>0</v>
      </c>
      <c r="AN414" s="27" t="str">
        <f t="shared" si="83"/>
        <v/>
      </c>
      <c r="AO414" s="23">
        <f>+IF(OR($N414=Listas!$A$3,$N414=Listas!$A$4,$N414=Listas!$A$5,$N414=Listas!$A$6),"",IF(AND(DAYS360(C414,$C$3)&lt;=90,AN414="SI"),0,IF(AND(DAYS360(C414,$C$3)&gt;90,AN414="SI"),$AO$7,0)))</f>
        <v>0</v>
      </c>
      <c r="AP414" s="28">
        <f>+IF(OR($N414=Listas!$A$3,$N414=Listas!$A$4,$N414=Listas!$A$5,$N414=[1]Hoja2!$A$6),"",AM414+AO414)</f>
        <v>0</v>
      </c>
      <c r="AQ414" s="22"/>
      <c r="AR414" s="23">
        <f>+IF(OR($N414=Listas!$A$3,$N414=Listas!$A$4,$N414=Listas!$A$5,$N414=Listas!$A$6),"",IF(AND(DAYS360(C414,$C$3)&lt;=90,AQ414="SI"),0,IF(AND(DAYS360(C414,$C$3)&gt;90,AQ414="SI"),$AR$7,0)))</f>
        <v>0</v>
      </c>
      <c r="AS414" s="22"/>
      <c r="AT414" s="23">
        <f>+IF(OR($N414=Listas!$A$3,$N414=Listas!$A$4,$N414=Listas!$A$5,$N414=Listas!$A$6),"",IF(AND(DAYS360(C414,$C$3)&lt;=90,AS414="SI"),0,IF(AND(DAYS360(C414,$C$3)&gt;90,AS414="SI"),$AT$7,0)))</f>
        <v>0</v>
      </c>
      <c r="AU414" s="21">
        <f>+IF(OR($N414=Listas!$A$3,$N414=Listas!$A$4,$N414=Listas!$A$5,$N414=Listas!$A$6),"",AR414+AT414)</f>
        <v>0</v>
      </c>
      <c r="AV414" s="29">
        <f>+IF(OR($N414=Listas!$A$3,$N414=Listas!$A$4,$N414=Listas!$A$5,$N414=Listas!$A$6),"",W414+Z414+AJ414+AP414+AU414)</f>
        <v>0.21132439384930549</v>
      </c>
      <c r="AW414" s="30">
        <f>+IF(OR($N414=Listas!$A$3,$N414=Listas!$A$4,$N414=Listas!$A$5,$N414=Listas!$A$6),"",K414*(1-AV414))</f>
        <v>0</v>
      </c>
      <c r="AX414" s="30">
        <f>+IF(OR($N414=Listas!$A$3,$N414=Listas!$A$4,$N414=Listas!$A$5,$N414=Listas!$A$6),"",L414*(1-AV414))</f>
        <v>0</v>
      </c>
      <c r="AY414" s="31"/>
      <c r="AZ414" s="32"/>
      <c r="BA414" s="30">
        <f>+IF(OR($N414=Listas!$A$3,$N414=Listas!$A$4,$N414=Listas!$A$5,$N414=Listas!$A$6),"",IF(AV414=0,AW414,(-PV(AY414,AZ414,,AW414,0))))</f>
        <v>0</v>
      </c>
      <c r="BB414" s="30">
        <f>+IF(OR($N414=Listas!$A$3,$N414=Listas!$A$4,$N414=Listas!$A$5,$N414=Listas!$A$6),"",IF(AV414=0,AX414,(-PV(AY414,AZ414,,AX414,0))))</f>
        <v>0</v>
      </c>
      <c r="BC414" s="33">
        <f>++IF(OR($N414=Listas!$A$3,$N414=Listas!$A$4,$N414=Listas!$A$5,$N414=Listas!$A$6),"",K414-BA414)</f>
        <v>0</v>
      </c>
      <c r="BD414" s="33">
        <f>++IF(OR($N414=Listas!$A$3,$N414=Listas!$A$4,$N414=Listas!$A$5,$N414=Listas!$A$6),"",L414-BB414)</f>
        <v>0</v>
      </c>
    </row>
    <row r="415" spans="1:56" x14ac:dyDescent="0.25">
      <c r="A415" s="13"/>
      <c r="B415" s="14"/>
      <c r="C415" s="15"/>
      <c r="D415" s="16"/>
      <c r="E415" s="16"/>
      <c r="F415" s="17"/>
      <c r="G415" s="17"/>
      <c r="H415" s="65">
        <f t="shared" si="77"/>
        <v>0</v>
      </c>
      <c r="I415" s="17"/>
      <c r="J415" s="17"/>
      <c r="K415" s="42">
        <f t="shared" si="78"/>
        <v>0</v>
      </c>
      <c r="L415" s="42">
        <f t="shared" si="78"/>
        <v>0</v>
      </c>
      <c r="M415" s="42">
        <f t="shared" si="79"/>
        <v>0</v>
      </c>
      <c r="N415" s="13"/>
      <c r="O415" s="18" t="str">
        <f>+IF(OR($N415=Listas!$A$3,$N415=Listas!$A$4,$N415=Listas!$A$5,$N415=Listas!$A$6),"N/A",IF(AND((DAYS360(C415,$C$3))&gt;90,(DAYS360(C415,$C$3))&lt;360),"SI","NO"))</f>
        <v>NO</v>
      </c>
      <c r="P415" s="19">
        <f t="shared" si="72"/>
        <v>0</v>
      </c>
      <c r="Q415" s="18" t="str">
        <f>+IF(OR($N415=Listas!$A$3,$N415=Listas!$A$4,$N415=Listas!$A$5,$N415=Listas!$A$6),"N/A",IF(AND((DAYS360(C415,$C$3))&gt;=360,(DAYS360(C415,$C$3))&lt;=1800),"SI","NO"))</f>
        <v>NO</v>
      </c>
      <c r="R415" s="19">
        <f t="shared" si="73"/>
        <v>0</v>
      </c>
      <c r="S415" s="18" t="str">
        <f>+IF(OR($N415=Listas!$A$3,$N415=Listas!$A$4,$N415=Listas!$A$5,$N415=Listas!$A$6),"N/A",IF(AND((DAYS360(C415,$C$3))&gt;1800,(DAYS360(C415,$C$3))&lt;=3600),"SI","NO"))</f>
        <v>NO</v>
      </c>
      <c r="T415" s="19">
        <f t="shared" si="74"/>
        <v>0</v>
      </c>
      <c r="U415" s="18" t="str">
        <f>+IF(OR($N415=Listas!$A$3,$N415=Listas!$A$4,$N415=Listas!$A$5,$N415=Listas!$A$6),"N/A",IF((DAYS360(C415,$C$3))&gt;3600,"SI","NO"))</f>
        <v>SI</v>
      </c>
      <c r="V415" s="20">
        <f t="shared" si="75"/>
        <v>0.21132439384930549</v>
      </c>
      <c r="W415" s="21">
        <f>+IF(OR($N415=Listas!$A$3,$N415=Listas!$A$4,$N415=Listas!$A$5,$N415=Listas!$A$6),"",P415+R415+T415+V415)</f>
        <v>0.21132439384930549</v>
      </c>
      <c r="X415" s="22"/>
      <c r="Y415" s="19">
        <f t="shared" si="76"/>
        <v>0</v>
      </c>
      <c r="Z415" s="21">
        <f>+IF(OR($N415=Listas!$A$3,$N415=Listas!$A$4,$N415=Listas!$A$5,$N415=Listas!$A$6),"",Y415)</f>
        <v>0</v>
      </c>
      <c r="AA415" s="22"/>
      <c r="AB415" s="23">
        <f>+IF(OR($N415=Listas!$A$3,$N415=Listas!$A$4,$N415=Listas!$A$5,$N415=Listas!$A$6),"",IF(AND(DAYS360(C415,$C$3)&lt;=90,AA415="NO"),0,IF(AND(DAYS360(C415,$C$3)&gt;90,AA415="NO"),$AB$7,0)))</f>
        <v>0</v>
      </c>
      <c r="AC415" s="17"/>
      <c r="AD415" s="22"/>
      <c r="AE415" s="23">
        <f>+IF(OR($N415=Listas!$A$3,$N415=Listas!$A$4,$N415=Listas!$A$5,$N415=Listas!$A$6),"",IF(AND(DAYS360(C415,$C$3)&lt;=90,AD415="SI"),0,IF(AND(DAYS360(C415,$C$3)&gt;90,AD415="SI"),$AE$7,0)))</f>
        <v>0</v>
      </c>
      <c r="AF415" s="17"/>
      <c r="AG415" s="24" t="str">
        <f t="shared" si="80"/>
        <v/>
      </c>
      <c r="AH415" s="22"/>
      <c r="AI415" s="23">
        <f>+IF(OR($N415=Listas!$A$3,$N415=Listas!$A$4,$N415=Listas!$A$5,$N415=Listas!$A$6),"",IF(AND(DAYS360(C415,$C$3)&lt;=90,AH415="SI"),0,IF(AND(DAYS360(C415,$C$3)&gt;90,AH415="SI"),$AI$7,0)))</f>
        <v>0</v>
      </c>
      <c r="AJ415" s="25">
        <f>+IF(OR($N415=Listas!$A$3,$N415=Listas!$A$4,$N415=Listas!$A$5,$N415=Listas!$A$6),"",AB415+AE415+AI415)</f>
        <v>0</v>
      </c>
      <c r="AK415" s="26" t="str">
        <f t="shared" si="81"/>
        <v/>
      </c>
      <c r="AL415" s="27" t="str">
        <f t="shared" si="82"/>
        <v/>
      </c>
      <c r="AM415" s="23">
        <f>+IF(OR($N415=Listas!$A$3,$N415=Listas!$A$4,$N415=Listas!$A$5,$N415=Listas!$A$6),"",IF(AND(DAYS360(C415,$C$3)&lt;=90,AL415="SI"),0,IF(AND(DAYS360(C415,$C$3)&gt;90,AL415="SI"),$AM$7,0)))</f>
        <v>0</v>
      </c>
      <c r="AN415" s="27" t="str">
        <f t="shared" si="83"/>
        <v/>
      </c>
      <c r="AO415" s="23">
        <f>+IF(OR($N415=Listas!$A$3,$N415=Listas!$A$4,$N415=Listas!$A$5,$N415=Listas!$A$6),"",IF(AND(DAYS360(C415,$C$3)&lt;=90,AN415="SI"),0,IF(AND(DAYS360(C415,$C$3)&gt;90,AN415="SI"),$AO$7,0)))</f>
        <v>0</v>
      </c>
      <c r="AP415" s="28">
        <f>+IF(OR($N415=Listas!$A$3,$N415=Listas!$A$4,$N415=Listas!$A$5,$N415=[1]Hoja2!$A$6),"",AM415+AO415)</f>
        <v>0</v>
      </c>
      <c r="AQ415" s="22"/>
      <c r="AR415" s="23">
        <f>+IF(OR($N415=Listas!$A$3,$N415=Listas!$A$4,$N415=Listas!$A$5,$N415=Listas!$A$6),"",IF(AND(DAYS360(C415,$C$3)&lt;=90,AQ415="SI"),0,IF(AND(DAYS360(C415,$C$3)&gt;90,AQ415="SI"),$AR$7,0)))</f>
        <v>0</v>
      </c>
      <c r="AS415" s="22"/>
      <c r="AT415" s="23">
        <f>+IF(OR($N415=Listas!$A$3,$N415=Listas!$A$4,$N415=Listas!$A$5,$N415=Listas!$A$6),"",IF(AND(DAYS360(C415,$C$3)&lt;=90,AS415="SI"),0,IF(AND(DAYS360(C415,$C$3)&gt;90,AS415="SI"),$AT$7,0)))</f>
        <v>0</v>
      </c>
      <c r="AU415" s="21">
        <f>+IF(OR($N415=Listas!$A$3,$N415=Listas!$A$4,$N415=Listas!$A$5,$N415=Listas!$A$6),"",AR415+AT415)</f>
        <v>0</v>
      </c>
      <c r="AV415" s="29">
        <f>+IF(OR($N415=Listas!$A$3,$N415=Listas!$A$4,$N415=Listas!$A$5,$N415=Listas!$A$6),"",W415+Z415+AJ415+AP415+AU415)</f>
        <v>0.21132439384930549</v>
      </c>
      <c r="AW415" s="30">
        <f>+IF(OR($N415=Listas!$A$3,$N415=Listas!$A$4,$N415=Listas!$A$5,$N415=Listas!$A$6),"",K415*(1-AV415))</f>
        <v>0</v>
      </c>
      <c r="AX415" s="30">
        <f>+IF(OR($N415=Listas!$A$3,$N415=Listas!$A$4,$N415=Listas!$A$5,$N415=Listas!$A$6),"",L415*(1-AV415))</f>
        <v>0</v>
      </c>
      <c r="AY415" s="31"/>
      <c r="AZ415" s="32"/>
      <c r="BA415" s="30">
        <f>+IF(OR($N415=Listas!$A$3,$N415=Listas!$A$4,$N415=Listas!$A$5,$N415=Listas!$A$6),"",IF(AV415=0,AW415,(-PV(AY415,AZ415,,AW415,0))))</f>
        <v>0</v>
      </c>
      <c r="BB415" s="30">
        <f>+IF(OR($N415=Listas!$A$3,$N415=Listas!$A$4,$N415=Listas!$A$5,$N415=Listas!$A$6),"",IF(AV415=0,AX415,(-PV(AY415,AZ415,,AX415,0))))</f>
        <v>0</v>
      </c>
      <c r="BC415" s="33">
        <f>++IF(OR($N415=Listas!$A$3,$N415=Listas!$A$4,$N415=Listas!$A$5,$N415=Listas!$A$6),"",K415-BA415)</f>
        <v>0</v>
      </c>
      <c r="BD415" s="33">
        <f>++IF(OR($N415=Listas!$A$3,$N415=Listas!$A$4,$N415=Listas!$A$5,$N415=Listas!$A$6),"",L415-BB415)</f>
        <v>0</v>
      </c>
    </row>
    <row r="416" spans="1:56" x14ac:dyDescent="0.25">
      <c r="A416" s="13"/>
      <c r="B416" s="14"/>
      <c r="C416" s="15"/>
      <c r="D416" s="16"/>
      <c r="E416" s="16"/>
      <c r="F416" s="17"/>
      <c r="G416" s="17"/>
      <c r="H416" s="65">
        <f t="shared" si="77"/>
        <v>0</v>
      </c>
      <c r="I416" s="17"/>
      <c r="J416" s="17"/>
      <c r="K416" s="42">
        <f t="shared" si="78"/>
        <v>0</v>
      </c>
      <c r="L416" s="42">
        <f t="shared" si="78"/>
        <v>0</v>
      </c>
      <c r="M416" s="42">
        <f t="shared" si="79"/>
        <v>0</v>
      </c>
      <c r="N416" s="13"/>
      <c r="O416" s="18" t="str">
        <f>+IF(OR($N416=Listas!$A$3,$N416=Listas!$A$4,$N416=Listas!$A$5,$N416=Listas!$A$6),"N/A",IF(AND((DAYS360(C416,$C$3))&gt;90,(DAYS360(C416,$C$3))&lt;360),"SI","NO"))</f>
        <v>NO</v>
      </c>
      <c r="P416" s="19">
        <f t="shared" si="72"/>
        <v>0</v>
      </c>
      <c r="Q416" s="18" t="str">
        <f>+IF(OR($N416=Listas!$A$3,$N416=Listas!$A$4,$N416=Listas!$A$5,$N416=Listas!$A$6),"N/A",IF(AND((DAYS360(C416,$C$3))&gt;=360,(DAYS360(C416,$C$3))&lt;=1800),"SI","NO"))</f>
        <v>NO</v>
      </c>
      <c r="R416" s="19">
        <f t="shared" si="73"/>
        <v>0</v>
      </c>
      <c r="S416" s="18" t="str">
        <f>+IF(OR($N416=Listas!$A$3,$N416=Listas!$A$4,$N416=Listas!$A$5,$N416=Listas!$A$6),"N/A",IF(AND((DAYS360(C416,$C$3))&gt;1800,(DAYS360(C416,$C$3))&lt;=3600),"SI","NO"))</f>
        <v>NO</v>
      </c>
      <c r="T416" s="19">
        <f t="shared" si="74"/>
        <v>0</v>
      </c>
      <c r="U416" s="18" t="str">
        <f>+IF(OR($N416=Listas!$A$3,$N416=Listas!$A$4,$N416=Listas!$A$5,$N416=Listas!$A$6),"N/A",IF((DAYS360(C416,$C$3))&gt;3600,"SI","NO"))</f>
        <v>SI</v>
      </c>
      <c r="V416" s="20">
        <f t="shared" si="75"/>
        <v>0.21132439384930549</v>
      </c>
      <c r="W416" s="21">
        <f>+IF(OR($N416=Listas!$A$3,$N416=Listas!$A$4,$N416=Listas!$A$5,$N416=Listas!$A$6),"",P416+R416+T416+V416)</f>
        <v>0.21132439384930549</v>
      </c>
      <c r="X416" s="22"/>
      <c r="Y416" s="19">
        <f t="shared" si="76"/>
        <v>0</v>
      </c>
      <c r="Z416" s="21">
        <f>+IF(OR($N416=Listas!$A$3,$N416=Listas!$A$4,$N416=Listas!$A$5,$N416=Listas!$A$6),"",Y416)</f>
        <v>0</v>
      </c>
      <c r="AA416" s="22"/>
      <c r="AB416" s="23">
        <f>+IF(OR($N416=Listas!$A$3,$N416=Listas!$A$4,$N416=Listas!$A$5,$N416=Listas!$A$6),"",IF(AND(DAYS360(C416,$C$3)&lt;=90,AA416="NO"),0,IF(AND(DAYS360(C416,$C$3)&gt;90,AA416="NO"),$AB$7,0)))</f>
        <v>0</v>
      </c>
      <c r="AC416" s="17"/>
      <c r="AD416" s="22"/>
      <c r="AE416" s="23">
        <f>+IF(OR($N416=Listas!$A$3,$N416=Listas!$A$4,$N416=Listas!$A$5,$N416=Listas!$A$6),"",IF(AND(DAYS360(C416,$C$3)&lt;=90,AD416="SI"),0,IF(AND(DAYS360(C416,$C$3)&gt;90,AD416="SI"),$AE$7,0)))</f>
        <v>0</v>
      </c>
      <c r="AF416" s="17"/>
      <c r="AG416" s="24" t="str">
        <f t="shared" si="80"/>
        <v/>
      </c>
      <c r="AH416" s="22"/>
      <c r="AI416" s="23">
        <f>+IF(OR($N416=Listas!$A$3,$N416=Listas!$A$4,$N416=Listas!$A$5,$N416=Listas!$A$6),"",IF(AND(DAYS360(C416,$C$3)&lt;=90,AH416="SI"),0,IF(AND(DAYS360(C416,$C$3)&gt;90,AH416="SI"),$AI$7,0)))</f>
        <v>0</v>
      </c>
      <c r="AJ416" s="25">
        <f>+IF(OR($N416=Listas!$A$3,$N416=Listas!$A$4,$N416=Listas!$A$5,$N416=Listas!$A$6),"",AB416+AE416+AI416)</f>
        <v>0</v>
      </c>
      <c r="AK416" s="26" t="str">
        <f t="shared" si="81"/>
        <v/>
      </c>
      <c r="AL416" s="27" t="str">
        <f t="shared" si="82"/>
        <v/>
      </c>
      <c r="AM416" s="23">
        <f>+IF(OR($N416=Listas!$A$3,$N416=Listas!$A$4,$N416=Listas!$A$5,$N416=Listas!$A$6),"",IF(AND(DAYS360(C416,$C$3)&lt;=90,AL416="SI"),0,IF(AND(DAYS360(C416,$C$3)&gt;90,AL416="SI"),$AM$7,0)))</f>
        <v>0</v>
      </c>
      <c r="AN416" s="27" t="str">
        <f t="shared" si="83"/>
        <v/>
      </c>
      <c r="AO416" s="23">
        <f>+IF(OR($N416=Listas!$A$3,$N416=Listas!$A$4,$N416=Listas!$A$5,$N416=Listas!$A$6),"",IF(AND(DAYS360(C416,$C$3)&lt;=90,AN416="SI"),0,IF(AND(DAYS360(C416,$C$3)&gt;90,AN416="SI"),$AO$7,0)))</f>
        <v>0</v>
      </c>
      <c r="AP416" s="28">
        <f>+IF(OR($N416=Listas!$A$3,$N416=Listas!$A$4,$N416=Listas!$A$5,$N416=[1]Hoja2!$A$6),"",AM416+AO416)</f>
        <v>0</v>
      </c>
      <c r="AQ416" s="22"/>
      <c r="AR416" s="23">
        <f>+IF(OR($N416=Listas!$A$3,$N416=Listas!$A$4,$N416=Listas!$A$5,$N416=Listas!$A$6),"",IF(AND(DAYS360(C416,$C$3)&lt;=90,AQ416="SI"),0,IF(AND(DAYS360(C416,$C$3)&gt;90,AQ416="SI"),$AR$7,0)))</f>
        <v>0</v>
      </c>
      <c r="AS416" s="22"/>
      <c r="AT416" s="23">
        <f>+IF(OR($N416=Listas!$A$3,$N416=Listas!$A$4,$N416=Listas!$A$5,$N416=Listas!$A$6),"",IF(AND(DAYS360(C416,$C$3)&lt;=90,AS416="SI"),0,IF(AND(DAYS360(C416,$C$3)&gt;90,AS416="SI"),$AT$7,0)))</f>
        <v>0</v>
      </c>
      <c r="AU416" s="21">
        <f>+IF(OR($N416=Listas!$A$3,$N416=Listas!$A$4,$N416=Listas!$A$5,$N416=Listas!$A$6),"",AR416+AT416)</f>
        <v>0</v>
      </c>
      <c r="AV416" s="29">
        <f>+IF(OR($N416=Listas!$A$3,$N416=Listas!$A$4,$N416=Listas!$A$5,$N416=Listas!$A$6),"",W416+Z416+AJ416+AP416+AU416)</f>
        <v>0.21132439384930549</v>
      </c>
      <c r="AW416" s="30">
        <f>+IF(OR($N416=Listas!$A$3,$N416=Listas!$A$4,$N416=Listas!$A$5,$N416=Listas!$A$6),"",K416*(1-AV416))</f>
        <v>0</v>
      </c>
      <c r="AX416" s="30">
        <f>+IF(OR($N416=Listas!$A$3,$N416=Listas!$A$4,$N416=Listas!$A$5,$N416=Listas!$A$6),"",L416*(1-AV416))</f>
        <v>0</v>
      </c>
      <c r="AY416" s="31"/>
      <c r="AZ416" s="32"/>
      <c r="BA416" s="30">
        <f>+IF(OR($N416=Listas!$A$3,$N416=Listas!$A$4,$N416=Listas!$A$5,$N416=Listas!$A$6),"",IF(AV416=0,AW416,(-PV(AY416,AZ416,,AW416,0))))</f>
        <v>0</v>
      </c>
      <c r="BB416" s="30">
        <f>+IF(OR($N416=Listas!$A$3,$N416=Listas!$A$4,$N416=Listas!$A$5,$N416=Listas!$A$6),"",IF(AV416=0,AX416,(-PV(AY416,AZ416,,AX416,0))))</f>
        <v>0</v>
      </c>
      <c r="BC416" s="33">
        <f>++IF(OR($N416=Listas!$A$3,$N416=Listas!$A$4,$N416=Listas!$A$5,$N416=Listas!$A$6),"",K416-BA416)</f>
        <v>0</v>
      </c>
      <c r="BD416" s="33">
        <f>++IF(OR($N416=Listas!$A$3,$N416=Listas!$A$4,$N416=Listas!$A$5,$N416=Listas!$A$6),"",L416-BB416)</f>
        <v>0</v>
      </c>
    </row>
    <row r="417" spans="1:56" x14ac:dyDescent="0.25">
      <c r="A417" s="13"/>
      <c r="B417" s="14"/>
      <c r="C417" s="15"/>
      <c r="D417" s="16"/>
      <c r="E417" s="16"/>
      <c r="F417" s="17"/>
      <c r="G417" s="17"/>
      <c r="H417" s="65">
        <f t="shared" si="77"/>
        <v>0</v>
      </c>
      <c r="I417" s="17"/>
      <c r="J417" s="17"/>
      <c r="K417" s="42">
        <f t="shared" si="78"/>
        <v>0</v>
      </c>
      <c r="L417" s="42">
        <f t="shared" si="78"/>
        <v>0</v>
      </c>
      <c r="M417" s="42">
        <f t="shared" si="79"/>
        <v>0</v>
      </c>
      <c r="N417" s="13"/>
      <c r="O417" s="18" t="str">
        <f>+IF(OR($N417=Listas!$A$3,$N417=Listas!$A$4,$N417=Listas!$A$5,$N417=Listas!$A$6),"N/A",IF(AND((DAYS360(C417,$C$3))&gt;90,(DAYS360(C417,$C$3))&lt;360),"SI","NO"))</f>
        <v>NO</v>
      </c>
      <c r="P417" s="19">
        <f t="shared" si="72"/>
        <v>0</v>
      </c>
      <c r="Q417" s="18" t="str">
        <f>+IF(OR($N417=Listas!$A$3,$N417=Listas!$A$4,$N417=Listas!$A$5,$N417=Listas!$A$6),"N/A",IF(AND((DAYS360(C417,$C$3))&gt;=360,(DAYS360(C417,$C$3))&lt;=1800),"SI","NO"))</f>
        <v>NO</v>
      </c>
      <c r="R417" s="19">
        <f t="shared" si="73"/>
        <v>0</v>
      </c>
      <c r="S417" s="18" t="str">
        <f>+IF(OR($N417=Listas!$A$3,$N417=Listas!$A$4,$N417=Listas!$A$5,$N417=Listas!$A$6),"N/A",IF(AND((DAYS360(C417,$C$3))&gt;1800,(DAYS360(C417,$C$3))&lt;=3600),"SI","NO"))</f>
        <v>NO</v>
      </c>
      <c r="T417" s="19">
        <f t="shared" si="74"/>
        <v>0</v>
      </c>
      <c r="U417" s="18" t="str">
        <f>+IF(OR($N417=Listas!$A$3,$N417=Listas!$A$4,$N417=Listas!$A$5,$N417=Listas!$A$6),"N/A",IF((DAYS360(C417,$C$3))&gt;3600,"SI","NO"))</f>
        <v>SI</v>
      </c>
      <c r="V417" s="20">
        <f t="shared" si="75"/>
        <v>0.21132439384930549</v>
      </c>
      <c r="W417" s="21">
        <f>+IF(OR($N417=Listas!$A$3,$N417=Listas!$A$4,$N417=Listas!$A$5,$N417=Listas!$A$6),"",P417+R417+T417+V417)</f>
        <v>0.21132439384930549</v>
      </c>
      <c r="X417" s="22"/>
      <c r="Y417" s="19">
        <f t="shared" si="76"/>
        <v>0</v>
      </c>
      <c r="Z417" s="21">
        <f>+IF(OR($N417=Listas!$A$3,$N417=Listas!$A$4,$N417=Listas!$A$5,$N417=Listas!$A$6),"",Y417)</f>
        <v>0</v>
      </c>
      <c r="AA417" s="22"/>
      <c r="AB417" s="23">
        <f>+IF(OR($N417=Listas!$A$3,$N417=Listas!$A$4,$N417=Listas!$A$5,$N417=Listas!$A$6),"",IF(AND(DAYS360(C417,$C$3)&lt;=90,AA417="NO"),0,IF(AND(DAYS360(C417,$C$3)&gt;90,AA417="NO"),$AB$7,0)))</f>
        <v>0</v>
      </c>
      <c r="AC417" s="17"/>
      <c r="AD417" s="22"/>
      <c r="AE417" s="23">
        <f>+IF(OR($N417=Listas!$A$3,$N417=Listas!$A$4,$N417=Listas!$A$5,$N417=Listas!$A$6),"",IF(AND(DAYS360(C417,$C$3)&lt;=90,AD417="SI"),0,IF(AND(DAYS360(C417,$C$3)&gt;90,AD417="SI"),$AE$7,0)))</f>
        <v>0</v>
      </c>
      <c r="AF417" s="17"/>
      <c r="AG417" s="24" t="str">
        <f t="shared" si="80"/>
        <v/>
      </c>
      <c r="AH417" s="22"/>
      <c r="AI417" s="23">
        <f>+IF(OR($N417=Listas!$A$3,$N417=Listas!$A$4,$N417=Listas!$A$5,$N417=Listas!$A$6),"",IF(AND(DAYS360(C417,$C$3)&lt;=90,AH417="SI"),0,IF(AND(DAYS360(C417,$C$3)&gt;90,AH417="SI"),$AI$7,0)))</f>
        <v>0</v>
      </c>
      <c r="AJ417" s="25">
        <f>+IF(OR($N417=Listas!$A$3,$N417=Listas!$A$4,$N417=Listas!$A$5,$N417=Listas!$A$6),"",AB417+AE417+AI417)</f>
        <v>0</v>
      </c>
      <c r="AK417" s="26" t="str">
        <f t="shared" si="81"/>
        <v/>
      </c>
      <c r="AL417" s="27" t="str">
        <f t="shared" si="82"/>
        <v/>
      </c>
      <c r="AM417" s="23">
        <f>+IF(OR($N417=Listas!$A$3,$N417=Listas!$A$4,$N417=Listas!$A$5,$N417=Listas!$A$6),"",IF(AND(DAYS360(C417,$C$3)&lt;=90,AL417="SI"),0,IF(AND(DAYS360(C417,$C$3)&gt;90,AL417="SI"),$AM$7,0)))</f>
        <v>0</v>
      </c>
      <c r="AN417" s="27" t="str">
        <f t="shared" si="83"/>
        <v/>
      </c>
      <c r="AO417" s="23">
        <f>+IF(OR($N417=Listas!$A$3,$N417=Listas!$A$4,$N417=Listas!$A$5,$N417=Listas!$A$6),"",IF(AND(DAYS360(C417,$C$3)&lt;=90,AN417="SI"),0,IF(AND(DAYS360(C417,$C$3)&gt;90,AN417="SI"),$AO$7,0)))</f>
        <v>0</v>
      </c>
      <c r="AP417" s="28">
        <f>+IF(OR($N417=Listas!$A$3,$N417=Listas!$A$4,$N417=Listas!$A$5,$N417=[1]Hoja2!$A$6),"",AM417+AO417)</f>
        <v>0</v>
      </c>
      <c r="AQ417" s="22"/>
      <c r="AR417" s="23">
        <f>+IF(OR($N417=Listas!$A$3,$N417=Listas!$A$4,$N417=Listas!$A$5,$N417=Listas!$A$6),"",IF(AND(DAYS360(C417,$C$3)&lt;=90,AQ417="SI"),0,IF(AND(DAYS360(C417,$C$3)&gt;90,AQ417="SI"),$AR$7,0)))</f>
        <v>0</v>
      </c>
      <c r="AS417" s="22"/>
      <c r="AT417" s="23">
        <f>+IF(OR($N417=Listas!$A$3,$N417=Listas!$A$4,$N417=Listas!$A$5,$N417=Listas!$A$6),"",IF(AND(DAYS360(C417,$C$3)&lt;=90,AS417="SI"),0,IF(AND(DAYS360(C417,$C$3)&gt;90,AS417="SI"),$AT$7,0)))</f>
        <v>0</v>
      </c>
      <c r="AU417" s="21">
        <f>+IF(OR($N417=Listas!$A$3,$N417=Listas!$A$4,$N417=Listas!$A$5,$N417=Listas!$A$6),"",AR417+AT417)</f>
        <v>0</v>
      </c>
      <c r="AV417" s="29">
        <f>+IF(OR($N417=Listas!$A$3,$N417=Listas!$A$4,$N417=Listas!$A$5,$N417=Listas!$A$6),"",W417+Z417+AJ417+AP417+AU417)</f>
        <v>0.21132439384930549</v>
      </c>
      <c r="AW417" s="30">
        <f>+IF(OR($N417=Listas!$A$3,$N417=Listas!$A$4,$N417=Listas!$A$5,$N417=Listas!$A$6),"",K417*(1-AV417))</f>
        <v>0</v>
      </c>
      <c r="AX417" s="30">
        <f>+IF(OR($N417=Listas!$A$3,$N417=Listas!$A$4,$N417=Listas!$A$5,$N417=Listas!$A$6),"",L417*(1-AV417))</f>
        <v>0</v>
      </c>
      <c r="AY417" s="31"/>
      <c r="AZ417" s="32"/>
      <c r="BA417" s="30">
        <f>+IF(OR($N417=Listas!$A$3,$N417=Listas!$A$4,$N417=Listas!$A$5,$N417=Listas!$A$6),"",IF(AV417=0,AW417,(-PV(AY417,AZ417,,AW417,0))))</f>
        <v>0</v>
      </c>
      <c r="BB417" s="30">
        <f>+IF(OR($N417=Listas!$A$3,$N417=Listas!$A$4,$N417=Listas!$A$5,$N417=Listas!$A$6),"",IF(AV417=0,AX417,(-PV(AY417,AZ417,,AX417,0))))</f>
        <v>0</v>
      </c>
      <c r="BC417" s="33">
        <f>++IF(OR($N417=Listas!$A$3,$N417=Listas!$A$4,$N417=Listas!$A$5,$N417=Listas!$A$6),"",K417-BA417)</f>
        <v>0</v>
      </c>
      <c r="BD417" s="33">
        <f>++IF(OR($N417=Listas!$A$3,$N417=Listas!$A$4,$N417=Listas!$A$5,$N417=Listas!$A$6),"",L417-BB417)</f>
        <v>0</v>
      </c>
    </row>
    <row r="418" spans="1:56" x14ac:dyDescent="0.25">
      <c r="A418" s="13"/>
      <c r="B418" s="14"/>
      <c r="C418" s="15"/>
      <c r="D418" s="16"/>
      <c r="E418" s="16"/>
      <c r="F418" s="17"/>
      <c r="G418" s="17"/>
      <c r="H418" s="65">
        <f t="shared" si="77"/>
        <v>0</v>
      </c>
      <c r="I418" s="17"/>
      <c r="J418" s="17"/>
      <c r="K418" s="42">
        <f t="shared" si="78"/>
        <v>0</v>
      </c>
      <c r="L418" s="42">
        <f t="shared" si="78"/>
        <v>0</v>
      </c>
      <c r="M418" s="42">
        <f t="shared" si="79"/>
        <v>0</v>
      </c>
      <c r="N418" s="13"/>
      <c r="O418" s="18" t="str">
        <f>+IF(OR($N418=Listas!$A$3,$N418=Listas!$A$4,$N418=Listas!$A$5,$N418=Listas!$A$6),"N/A",IF(AND((DAYS360(C418,$C$3))&gt;90,(DAYS360(C418,$C$3))&lt;360),"SI","NO"))</f>
        <v>NO</v>
      </c>
      <c r="P418" s="19">
        <f t="shared" si="72"/>
        <v>0</v>
      </c>
      <c r="Q418" s="18" t="str">
        <f>+IF(OR($N418=Listas!$A$3,$N418=Listas!$A$4,$N418=Listas!$A$5,$N418=Listas!$A$6),"N/A",IF(AND((DAYS360(C418,$C$3))&gt;=360,(DAYS360(C418,$C$3))&lt;=1800),"SI","NO"))</f>
        <v>NO</v>
      </c>
      <c r="R418" s="19">
        <f t="shared" si="73"/>
        <v>0</v>
      </c>
      <c r="S418" s="18" t="str">
        <f>+IF(OR($N418=Listas!$A$3,$N418=Listas!$A$4,$N418=Listas!$A$5,$N418=Listas!$A$6),"N/A",IF(AND((DAYS360(C418,$C$3))&gt;1800,(DAYS360(C418,$C$3))&lt;=3600),"SI","NO"))</f>
        <v>NO</v>
      </c>
      <c r="T418" s="19">
        <f t="shared" si="74"/>
        <v>0</v>
      </c>
      <c r="U418" s="18" t="str">
        <f>+IF(OR($N418=Listas!$A$3,$N418=Listas!$A$4,$N418=Listas!$A$5,$N418=Listas!$A$6),"N/A",IF((DAYS360(C418,$C$3))&gt;3600,"SI","NO"))</f>
        <v>SI</v>
      </c>
      <c r="V418" s="20">
        <f t="shared" si="75"/>
        <v>0.21132439384930549</v>
      </c>
      <c r="W418" s="21">
        <f>+IF(OR($N418=Listas!$A$3,$N418=Listas!$A$4,$N418=Listas!$A$5,$N418=Listas!$A$6),"",P418+R418+T418+V418)</f>
        <v>0.21132439384930549</v>
      </c>
      <c r="X418" s="22"/>
      <c r="Y418" s="19">
        <f t="shared" si="76"/>
        <v>0</v>
      </c>
      <c r="Z418" s="21">
        <f>+IF(OR($N418=Listas!$A$3,$N418=Listas!$A$4,$N418=Listas!$A$5,$N418=Listas!$A$6),"",Y418)</f>
        <v>0</v>
      </c>
      <c r="AA418" s="22"/>
      <c r="AB418" s="23">
        <f>+IF(OR($N418=Listas!$A$3,$N418=Listas!$A$4,$N418=Listas!$A$5,$N418=Listas!$A$6),"",IF(AND(DAYS360(C418,$C$3)&lt;=90,AA418="NO"),0,IF(AND(DAYS360(C418,$C$3)&gt;90,AA418="NO"),$AB$7,0)))</f>
        <v>0</v>
      </c>
      <c r="AC418" s="17"/>
      <c r="AD418" s="22"/>
      <c r="AE418" s="23">
        <f>+IF(OR($N418=Listas!$A$3,$N418=Listas!$A$4,$N418=Listas!$A$5,$N418=Listas!$A$6),"",IF(AND(DAYS360(C418,$C$3)&lt;=90,AD418="SI"),0,IF(AND(DAYS360(C418,$C$3)&gt;90,AD418="SI"),$AE$7,0)))</f>
        <v>0</v>
      </c>
      <c r="AF418" s="17"/>
      <c r="AG418" s="24" t="str">
        <f t="shared" si="80"/>
        <v/>
      </c>
      <c r="AH418" s="22"/>
      <c r="AI418" s="23">
        <f>+IF(OR($N418=Listas!$A$3,$N418=Listas!$A$4,$N418=Listas!$A$5,$N418=Listas!$A$6),"",IF(AND(DAYS360(C418,$C$3)&lt;=90,AH418="SI"),0,IF(AND(DAYS360(C418,$C$3)&gt;90,AH418="SI"),$AI$7,0)))</f>
        <v>0</v>
      </c>
      <c r="AJ418" s="25">
        <f>+IF(OR($N418=Listas!$A$3,$N418=Listas!$A$4,$N418=Listas!$A$5,$N418=Listas!$A$6),"",AB418+AE418+AI418)</f>
        <v>0</v>
      </c>
      <c r="AK418" s="26" t="str">
        <f t="shared" si="81"/>
        <v/>
      </c>
      <c r="AL418" s="27" t="str">
        <f t="shared" si="82"/>
        <v/>
      </c>
      <c r="AM418" s="23">
        <f>+IF(OR($N418=Listas!$A$3,$N418=Listas!$A$4,$N418=Listas!$A$5,$N418=Listas!$A$6),"",IF(AND(DAYS360(C418,$C$3)&lt;=90,AL418="SI"),0,IF(AND(DAYS360(C418,$C$3)&gt;90,AL418="SI"),$AM$7,0)))</f>
        <v>0</v>
      </c>
      <c r="AN418" s="27" t="str">
        <f t="shared" si="83"/>
        <v/>
      </c>
      <c r="AO418" s="23">
        <f>+IF(OR($N418=Listas!$A$3,$N418=Listas!$A$4,$N418=Listas!$A$5,$N418=Listas!$A$6),"",IF(AND(DAYS360(C418,$C$3)&lt;=90,AN418="SI"),0,IF(AND(DAYS360(C418,$C$3)&gt;90,AN418="SI"),$AO$7,0)))</f>
        <v>0</v>
      </c>
      <c r="AP418" s="28">
        <f>+IF(OR($N418=Listas!$A$3,$N418=Listas!$A$4,$N418=Listas!$A$5,$N418=[1]Hoja2!$A$6),"",AM418+AO418)</f>
        <v>0</v>
      </c>
      <c r="AQ418" s="22"/>
      <c r="AR418" s="23">
        <f>+IF(OR($N418=Listas!$A$3,$N418=Listas!$A$4,$N418=Listas!$A$5,$N418=Listas!$A$6),"",IF(AND(DAYS360(C418,$C$3)&lt;=90,AQ418="SI"),0,IF(AND(DAYS360(C418,$C$3)&gt;90,AQ418="SI"),$AR$7,0)))</f>
        <v>0</v>
      </c>
      <c r="AS418" s="22"/>
      <c r="AT418" s="23">
        <f>+IF(OR($N418=Listas!$A$3,$N418=Listas!$A$4,$N418=Listas!$A$5,$N418=Listas!$A$6),"",IF(AND(DAYS360(C418,$C$3)&lt;=90,AS418="SI"),0,IF(AND(DAYS360(C418,$C$3)&gt;90,AS418="SI"),$AT$7,0)))</f>
        <v>0</v>
      </c>
      <c r="AU418" s="21">
        <f>+IF(OR($N418=Listas!$A$3,$N418=Listas!$A$4,$N418=Listas!$A$5,$N418=Listas!$A$6),"",AR418+AT418)</f>
        <v>0</v>
      </c>
      <c r="AV418" s="29">
        <f>+IF(OR($N418=Listas!$A$3,$N418=Listas!$A$4,$N418=Listas!$A$5,$N418=Listas!$A$6),"",W418+Z418+AJ418+AP418+AU418)</f>
        <v>0.21132439384930549</v>
      </c>
      <c r="AW418" s="30">
        <f>+IF(OR($N418=Listas!$A$3,$N418=Listas!$A$4,$N418=Listas!$A$5,$N418=Listas!$A$6),"",K418*(1-AV418))</f>
        <v>0</v>
      </c>
      <c r="AX418" s="30">
        <f>+IF(OR($N418=Listas!$A$3,$N418=Listas!$A$4,$N418=Listas!$A$5,$N418=Listas!$A$6),"",L418*(1-AV418))</f>
        <v>0</v>
      </c>
      <c r="AY418" s="31"/>
      <c r="AZ418" s="32"/>
      <c r="BA418" s="30">
        <f>+IF(OR($N418=Listas!$A$3,$N418=Listas!$A$4,$N418=Listas!$A$5,$N418=Listas!$A$6),"",IF(AV418=0,AW418,(-PV(AY418,AZ418,,AW418,0))))</f>
        <v>0</v>
      </c>
      <c r="BB418" s="30">
        <f>+IF(OR($N418=Listas!$A$3,$N418=Listas!$A$4,$N418=Listas!$A$5,$N418=Listas!$A$6),"",IF(AV418=0,AX418,(-PV(AY418,AZ418,,AX418,0))))</f>
        <v>0</v>
      </c>
      <c r="BC418" s="33">
        <f>++IF(OR($N418=Listas!$A$3,$N418=Listas!$A$4,$N418=Listas!$A$5,$N418=Listas!$A$6),"",K418-BA418)</f>
        <v>0</v>
      </c>
      <c r="BD418" s="33">
        <f>++IF(OR($N418=Listas!$A$3,$N418=Listas!$A$4,$N418=Listas!$A$5,$N418=Listas!$A$6),"",L418-BB418)</f>
        <v>0</v>
      </c>
    </row>
    <row r="419" spans="1:56" x14ac:dyDescent="0.25">
      <c r="A419" s="13"/>
      <c r="B419" s="14"/>
      <c r="C419" s="15"/>
      <c r="D419" s="16"/>
      <c r="E419" s="16"/>
      <c r="F419" s="17"/>
      <c r="G419" s="17"/>
      <c r="H419" s="65">
        <f t="shared" si="77"/>
        <v>0</v>
      </c>
      <c r="I419" s="17"/>
      <c r="J419" s="17"/>
      <c r="K419" s="42">
        <f t="shared" si="78"/>
        <v>0</v>
      </c>
      <c r="L419" s="42">
        <f t="shared" si="78"/>
        <v>0</v>
      </c>
      <c r="M419" s="42">
        <f t="shared" si="79"/>
        <v>0</v>
      </c>
      <c r="N419" s="13"/>
      <c r="O419" s="18" t="str">
        <f>+IF(OR($N419=Listas!$A$3,$N419=Listas!$A$4,$N419=Listas!$A$5,$N419=Listas!$A$6),"N/A",IF(AND((DAYS360(C419,$C$3))&gt;90,(DAYS360(C419,$C$3))&lt;360),"SI","NO"))</f>
        <v>NO</v>
      </c>
      <c r="P419" s="19">
        <f t="shared" si="72"/>
        <v>0</v>
      </c>
      <c r="Q419" s="18" t="str">
        <f>+IF(OR($N419=Listas!$A$3,$N419=Listas!$A$4,$N419=Listas!$A$5,$N419=Listas!$A$6),"N/A",IF(AND((DAYS360(C419,$C$3))&gt;=360,(DAYS360(C419,$C$3))&lt;=1800),"SI","NO"))</f>
        <v>NO</v>
      </c>
      <c r="R419" s="19">
        <f t="shared" si="73"/>
        <v>0</v>
      </c>
      <c r="S419" s="18" t="str">
        <f>+IF(OR($N419=Listas!$A$3,$N419=Listas!$A$4,$N419=Listas!$A$5,$N419=Listas!$A$6),"N/A",IF(AND((DAYS360(C419,$C$3))&gt;1800,(DAYS360(C419,$C$3))&lt;=3600),"SI","NO"))</f>
        <v>NO</v>
      </c>
      <c r="T419" s="19">
        <f t="shared" si="74"/>
        <v>0</v>
      </c>
      <c r="U419" s="18" t="str">
        <f>+IF(OR($N419=Listas!$A$3,$N419=Listas!$A$4,$N419=Listas!$A$5,$N419=Listas!$A$6),"N/A",IF((DAYS360(C419,$C$3))&gt;3600,"SI","NO"))</f>
        <v>SI</v>
      </c>
      <c r="V419" s="20">
        <f t="shared" si="75"/>
        <v>0.21132439384930549</v>
      </c>
      <c r="W419" s="21">
        <f>+IF(OR($N419=Listas!$A$3,$N419=Listas!$A$4,$N419=Listas!$A$5,$N419=Listas!$A$6),"",P419+R419+T419+V419)</f>
        <v>0.21132439384930549</v>
      </c>
      <c r="X419" s="22"/>
      <c r="Y419" s="19">
        <f t="shared" si="76"/>
        <v>0</v>
      </c>
      <c r="Z419" s="21">
        <f>+IF(OR($N419=Listas!$A$3,$N419=Listas!$A$4,$N419=Listas!$A$5,$N419=Listas!$A$6),"",Y419)</f>
        <v>0</v>
      </c>
      <c r="AA419" s="22"/>
      <c r="AB419" s="23">
        <f>+IF(OR($N419=Listas!$A$3,$N419=Listas!$A$4,$N419=Listas!$A$5,$N419=Listas!$A$6),"",IF(AND(DAYS360(C419,$C$3)&lt;=90,AA419="NO"),0,IF(AND(DAYS360(C419,$C$3)&gt;90,AA419="NO"),$AB$7,0)))</f>
        <v>0</v>
      </c>
      <c r="AC419" s="17"/>
      <c r="AD419" s="22"/>
      <c r="AE419" s="23">
        <f>+IF(OR($N419=Listas!$A$3,$N419=Listas!$A$4,$N419=Listas!$A$5,$N419=Listas!$A$6),"",IF(AND(DAYS360(C419,$C$3)&lt;=90,AD419="SI"),0,IF(AND(DAYS360(C419,$C$3)&gt;90,AD419="SI"),$AE$7,0)))</f>
        <v>0</v>
      </c>
      <c r="AF419" s="17"/>
      <c r="AG419" s="24" t="str">
        <f t="shared" si="80"/>
        <v/>
      </c>
      <c r="AH419" s="22"/>
      <c r="AI419" s="23">
        <f>+IF(OR($N419=Listas!$A$3,$N419=Listas!$A$4,$N419=Listas!$A$5,$N419=Listas!$A$6),"",IF(AND(DAYS360(C419,$C$3)&lt;=90,AH419="SI"),0,IF(AND(DAYS360(C419,$C$3)&gt;90,AH419="SI"),$AI$7,0)))</f>
        <v>0</v>
      </c>
      <c r="AJ419" s="25">
        <f>+IF(OR($N419=Listas!$A$3,$N419=Listas!$A$4,$N419=Listas!$A$5,$N419=Listas!$A$6),"",AB419+AE419+AI419)</f>
        <v>0</v>
      </c>
      <c r="AK419" s="26" t="str">
        <f t="shared" si="81"/>
        <v/>
      </c>
      <c r="AL419" s="27" t="str">
        <f t="shared" si="82"/>
        <v/>
      </c>
      <c r="AM419" s="23">
        <f>+IF(OR($N419=Listas!$A$3,$N419=Listas!$A$4,$N419=Listas!$A$5,$N419=Listas!$A$6),"",IF(AND(DAYS360(C419,$C$3)&lt;=90,AL419="SI"),0,IF(AND(DAYS360(C419,$C$3)&gt;90,AL419="SI"),$AM$7,0)))</f>
        <v>0</v>
      </c>
      <c r="AN419" s="27" t="str">
        <f t="shared" si="83"/>
        <v/>
      </c>
      <c r="AO419" s="23">
        <f>+IF(OR($N419=Listas!$A$3,$N419=Listas!$A$4,$N419=Listas!$A$5,$N419=Listas!$A$6),"",IF(AND(DAYS360(C419,$C$3)&lt;=90,AN419="SI"),0,IF(AND(DAYS360(C419,$C$3)&gt;90,AN419="SI"),$AO$7,0)))</f>
        <v>0</v>
      </c>
      <c r="AP419" s="28">
        <f>+IF(OR($N419=Listas!$A$3,$N419=Listas!$A$4,$N419=Listas!$A$5,$N419=[1]Hoja2!$A$6),"",AM419+AO419)</f>
        <v>0</v>
      </c>
      <c r="AQ419" s="22"/>
      <c r="AR419" s="23">
        <f>+IF(OR($N419=Listas!$A$3,$N419=Listas!$A$4,$N419=Listas!$A$5,$N419=Listas!$A$6),"",IF(AND(DAYS360(C419,$C$3)&lt;=90,AQ419="SI"),0,IF(AND(DAYS360(C419,$C$3)&gt;90,AQ419="SI"),$AR$7,0)))</f>
        <v>0</v>
      </c>
      <c r="AS419" s="22"/>
      <c r="AT419" s="23">
        <f>+IF(OR($N419=Listas!$A$3,$N419=Listas!$A$4,$N419=Listas!$A$5,$N419=Listas!$A$6),"",IF(AND(DAYS360(C419,$C$3)&lt;=90,AS419="SI"),0,IF(AND(DAYS360(C419,$C$3)&gt;90,AS419="SI"),$AT$7,0)))</f>
        <v>0</v>
      </c>
      <c r="AU419" s="21">
        <f>+IF(OR($N419=Listas!$A$3,$N419=Listas!$A$4,$N419=Listas!$A$5,$N419=Listas!$A$6),"",AR419+AT419)</f>
        <v>0</v>
      </c>
      <c r="AV419" s="29">
        <f>+IF(OR($N419=Listas!$A$3,$N419=Listas!$A$4,$N419=Listas!$A$5,$N419=Listas!$A$6),"",W419+Z419+AJ419+AP419+AU419)</f>
        <v>0.21132439384930549</v>
      </c>
      <c r="AW419" s="30">
        <f>+IF(OR($N419=Listas!$A$3,$N419=Listas!$A$4,$N419=Listas!$A$5,$N419=Listas!$A$6),"",K419*(1-AV419))</f>
        <v>0</v>
      </c>
      <c r="AX419" s="30">
        <f>+IF(OR($N419=Listas!$A$3,$N419=Listas!$A$4,$N419=Listas!$A$5,$N419=Listas!$A$6),"",L419*(1-AV419))</f>
        <v>0</v>
      </c>
      <c r="AY419" s="31"/>
      <c r="AZ419" s="32"/>
      <c r="BA419" s="30">
        <f>+IF(OR($N419=Listas!$A$3,$N419=Listas!$A$4,$N419=Listas!$A$5,$N419=Listas!$A$6),"",IF(AV419=0,AW419,(-PV(AY419,AZ419,,AW419,0))))</f>
        <v>0</v>
      </c>
      <c r="BB419" s="30">
        <f>+IF(OR($N419=Listas!$A$3,$N419=Listas!$A$4,$N419=Listas!$A$5,$N419=Listas!$A$6),"",IF(AV419=0,AX419,(-PV(AY419,AZ419,,AX419,0))))</f>
        <v>0</v>
      </c>
      <c r="BC419" s="33">
        <f>++IF(OR($N419=Listas!$A$3,$N419=Listas!$A$4,$N419=Listas!$A$5,$N419=Listas!$A$6),"",K419-BA419)</f>
        <v>0</v>
      </c>
      <c r="BD419" s="33">
        <f>++IF(OR($N419=Listas!$A$3,$N419=Listas!$A$4,$N419=Listas!$A$5,$N419=Listas!$A$6),"",L419-BB419)</f>
        <v>0</v>
      </c>
    </row>
    <row r="420" spans="1:56" x14ac:dyDescent="0.25">
      <c r="A420" s="13"/>
      <c r="B420" s="14"/>
      <c r="C420" s="15"/>
      <c r="D420" s="16"/>
      <c r="E420" s="16"/>
      <c r="F420" s="17"/>
      <c r="G420" s="17"/>
      <c r="H420" s="65">
        <f t="shared" si="77"/>
        <v>0</v>
      </c>
      <c r="I420" s="17"/>
      <c r="J420" s="17"/>
      <c r="K420" s="42">
        <f t="shared" si="78"/>
        <v>0</v>
      </c>
      <c r="L420" s="42">
        <f t="shared" si="78"/>
        <v>0</v>
      </c>
      <c r="M420" s="42">
        <f t="shared" si="79"/>
        <v>0</v>
      </c>
      <c r="N420" s="13"/>
      <c r="O420" s="18" t="str">
        <f>+IF(OR($N420=Listas!$A$3,$N420=Listas!$A$4,$N420=Listas!$A$5,$N420=Listas!$A$6),"N/A",IF(AND((DAYS360(C420,$C$3))&gt;90,(DAYS360(C420,$C$3))&lt;360),"SI","NO"))</f>
        <v>NO</v>
      </c>
      <c r="P420" s="19">
        <f t="shared" si="72"/>
        <v>0</v>
      </c>
      <c r="Q420" s="18" t="str">
        <f>+IF(OR($N420=Listas!$A$3,$N420=Listas!$A$4,$N420=Listas!$A$5,$N420=Listas!$A$6),"N/A",IF(AND((DAYS360(C420,$C$3))&gt;=360,(DAYS360(C420,$C$3))&lt;=1800),"SI","NO"))</f>
        <v>NO</v>
      </c>
      <c r="R420" s="19">
        <f t="shared" si="73"/>
        <v>0</v>
      </c>
      <c r="S420" s="18" t="str">
        <f>+IF(OR($N420=Listas!$A$3,$N420=Listas!$A$4,$N420=Listas!$A$5,$N420=Listas!$A$6),"N/A",IF(AND((DAYS360(C420,$C$3))&gt;1800,(DAYS360(C420,$C$3))&lt;=3600),"SI","NO"))</f>
        <v>NO</v>
      </c>
      <c r="T420" s="19">
        <f t="shared" si="74"/>
        <v>0</v>
      </c>
      <c r="U420" s="18" t="str">
        <f>+IF(OR($N420=Listas!$A$3,$N420=Listas!$A$4,$N420=Listas!$A$5,$N420=Listas!$A$6),"N/A",IF((DAYS360(C420,$C$3))&gt;3600,"SI","NO"))</f>
        <v>SI</v>
      </c>
      <c r="V420" s="20">
        <f t="shared" si="75"/>
        <v>0.21132439384930549</v>
      </c>
      <c r="W420" s="21">
        <f>+IF(OR($N420=Listas!$A$3,$N420=Listas!$A$4,$N420=Listas!$A$5,$N420=Listas!$A$6),"",P420+R420+T420+V420)</f>
        <v>0.21132439384930549</v>
      </c>
      <c r="X420" s="22"/>
      <c r="Y420" s="19">
        <f t="shared" si="76"/>
        <v>0</v>
      </c>
      <c r="Z420" s="21">
        <f>+IF(OR($N420=Listas!$A$3,$N420=Listas!$A$4,$N420=Listas!$A$5,$N420=Listas!$A$6),"",Y420)</f>
        <v>0</v>
      </c>
      <c r="AA420" s="22"/>
      <c r="AB420" s="23">
        <f>+IF(OR($N420=Listas!$A$3,$N420=Listas!$A$4,$N420=Listas!$A$5,$N420=Listas!$A$6),"",IF(AND(DAYS360(C420,$C$3)&lt;=90,AA420="NO"),0,IF(AND(DAYS360(C420,$C$3)&gt;90,AA420="NO"),$AB$7,0)))</f>
        <v>0</v>
      </c>
      <c r="AC420" s="17"/>
      <c r="AD420" s="22"/>
      <c r="AE420" s="23">
        <f>+IF(OR($N420=Listas!$A$3,$N420=Listas!$A$4,$N420=Listas!$A$5,$N420=Listas!$A$6),"",IF(AND(DAYS360(C420,$C$3)&lt;=90,AD420="SI"),0,IF(AND(DAYS360(C420,$C$3)&gt;90,AD420="SI"),$AE$7,0)))</f>
        <v>0</v>
      </c>
      <c r="AF420" s="17"/>
      <c r="AG420" s="24" t="str">
        <f t="shared" si="80"/>
        <v/>
      </c>
      <c r="AH420" s="22"/>
      <c r="AI420" s="23">
        <f>+IF(OR($N420=Listas!$A$3,$N420=Listas!$A$4,$N420=Listas!$A$5,$N420=Listas!$A$6),"",IF(AND(DAYS360(C420,$C$3)&lt;=90,AH420="SI"),0,IF(AND(DAYS360(C420,$C$3)&gt;90,AH420="SI"),$AI$7,0)))</f>
        <v>0</v>
      </c>
      <c r="AJ420" s="25">
        <f>+IF(OR($N420=Listas!$A$3,$N420=Listas!$A$4,$N420=Listas!$A$5,$N420=Listas!$A$6),"",AB420+AE420+AI420)</f>
        <v>0</v>
      </c>
      <c r="AK420" s="26" t="str">
        <f t="shared" si="81"/>
        <v/>
      </c>
      <c r="AL420" s="27" t="str">
        <f t="shared" si="82"/>
        <v/>
      </c>
      <c r="AM420" s="23">
        <f>+IF(OR($N420=Listas!$A$3,$N420=Listas!$A$4,$N420=Listas!$A$5,$N420=Listas!$A$6),"",IF(AND(DAYS360(C420,$C$3)&lt;=90,AL420="SI"),0,IF(AND(DAYS360(C420,$C$3)&gt;90,AL420="SI"),$AM$7,0)))</f>
        <v>0</v>
      </c>
      <c r="AN420" s="27" t="str">
        <f t="shared" si="83"/>
        <v/>
      </c>
      <c r="AO420" s="23">
        <f>+IF(OR($N420=Listas!$A$3,$N420=Listas!$A$4,$N420=Listas!$A$5,$N420=Listas!$A$6),"",IF(AND(DAYS360(C420,$C$3)&lt;=90,AN420="SI"),0,IF(AND(DAYS360(C420,$C$3)&gt;90,AN420="SI"),$AO$7,0)))</f>
        <v>0</v>
      </c>
      <c r="AP420" s="28">
        <f>+IF(OR($N420=Listas!$A$3,$N420=Listas!$A$4,$N420=Listas!$A$5,$N420=[1]Hoja2!$A$6),"",AM420+AO420)</f>
        <v>0</v>
      </c>
      <c r="AQ420" s="22"/>
      <c r="AR420" s="23">
        <f>+IF(OR($N420=Listas!$A$3,$N420=Listas!$A$4,$N420=Listas!$A$5,$N420=Listas!$A$6),"",IF(AND(DAYS360(C420,$C$3)&lt;=90,AQ420="SI"),0,IF(AND(DAYS360(C420,$C$3)&gt;90,AQ420="SI"),$AR$7,0)))</f>
        <v>0</v>
      </c>
      <c r="AS420" s="22"/>
      <c r="AT420" s="23">
        <f>+IF(OR($N420=Listas!$A$3,$N420=Listas!$A$4,$N420=Listas!$A$5,$N420=Listas!$A$6),"",IF(AND(DAYS360(C420,$C$3)&lt;=90,AS420="SI"),0,IF(AND(DAYS360(C420,$C$3)&gt;90,AS420="SI"),$AT$7,0)))</f>
        <v>0</v>
      </c>
      <c r="AU420" s="21">
        <f>+IF(OR($N420=Listas!$A$3,$N420=Listas!$A$4,$N420=Listas!$A$5,$N420=Listas!$A$6),"",AR420+AT420)</f>
        <v>0</v>
      </c>
      <c r="AV420" s="29">
        <f>+IF(OR($N420=Listas!$A$3,$N420=Listas!$A$4,$N420=Listas!$A$5,$N420=Listas!$A$6),"",W420+Z420+AJ420+AP420+AU420)</f>
        <v>0.21132439384930549</v>
      </c>
      <c r="AW420" s="30">
        <f>+IF(OR($N420=Listas!$A$3,$N420=Listas!$A$4,$N420=Listas!$A$5,$N420=Listas!$A$6),"",K420*(1-AV420))</f>
        <v>0</v>
      </c>
      <c r="AX420" s="30">
        <f>+IF(OR($N420=Listas!$A$3,$N420=Listas!$A$4,$N420=Listas!$A$5,$N420=Listas!$A$6),"",L420*(1-AV420))</f>
        <v>0</v>
      </c>
      <c r="AY420" s="31"/>
      <c r="AZ420" s="32"/>
      <c r="BA420" s="30">
        <f>+IF(OR($N420=Listas!$A$3,$N420=Listas!$A$4,$N420=Listas!$A$5,$N420=Listas!$A$6),"",IF(AV420=0,AW420,(-PV(AY420,AZ420,,AW420,0))))</f>
        <v>0</v>
      </c>
      <c r="BB420" s="30">
        <f>+IF(OR($N420=Listas!$A$3,$N420=Listas!$A$4,$N420=Listas!$A$5,$N420=Listas!$A$6),"",IF(AV420=0,AX420,(-PV(AY420,AZ420,,AX420,0))))</f>
        <v>0</v>
      </c>
      <c r="BC420" s="33">
        <f>++IF(OR($N420=Listas!$A$3,$N420=Listas!$A$4,$N420=Listas!$A$5,$N420=Listas!$A$6),"",K420-BA420)</f>
        <v>0</v>
      </c>
      <c r="BD420" s="33">
        <f>++IF(OR($N420=Listas!$A$3,$N420=Listas!$A$4,$N420=Listas!$A$5,$N420=Listas!$A$6),"",L420-BB420)</f>
        <v>0</v>
      </c>
    </row>
    <row r="421" spans="1:56" x14ac:dyDescent="0.25">
      <c r="A421" s="13"/>
      <c r="B421" s="14"/>
      <c r="C421" s="15"/>
      <c r="D421" s="16"/>
      <c r="E421" s="16"/>
      <c r="F421" s="17"/>
      <c r="G421" s="17"/>
      <c r="H421" s="65">
        <f t="shared" si="77"/>
        <v>0</v>
      </c>
      <c r="I421" s="17"/>
      <c r="J421" s="17"/>
      <c r="K421" s="42">
        <f t="shared" si="78"/>
        <v>0</v>
      </c>
      <c r="L421" s="42">
        <f t="shared" si="78"/>
        <v>0</v>
      </c>
      <c r="M421" s="42">
        <f t="shared" si="79"/>
        <v>0</v>
      </c>
      <c r="N421" s="13"/>
      <c r="O421" s="18" t="str">
        <f>+IF(OR($N421=Listas!$A$3,$N421=Listas!$A$4,$N421=Listas!$A$5,$N421=Listas!$A$6),"N/A",IF(AND((DAYS360(C421,$C$3))&gt;90,(DAYS360(C421,$C$3))&lt;360),"SI","NO"))</f>
        <v>NO</v>
      </c>
      <c r="P421" s="19">
        <f t="shared" si="72"/>
        <v>0</v>
      </c>
      <c r="Q421" s="18" t="str">
        <f>+IF(OR($N421=Listas!$A$3,$N421=Listas!$A$4,$N421=Listas!$A$5,$N421=Listas!$A$6),"N/A",IF(AND((DAYS360(C421,$C$3))&gt;=360,(DAYS360(C421,$C$3))&lt;=1800),"SI","NO"))</f>
        <v>NO</v>
      </c>
      <c r="R421" s="19">
        <f t="shared" si="73"/>
        <v>0</v>
      </c>
      <c r="S421" s="18" t="str">
        <f>+IF(OR($N421=Listas!$A$3,$N421=Listas!$A$4,$N421=Listas!$A$5,$N421=Listas!$A$6),"N/A",IF(AND((DAYS360(C421,$C$3))&gt;1800,(DAYS360(C421,$C$3))&lt;=3600),"SI","NO"))</f>
        <v>NO</v>
      </c>
      <c r="T421" s="19">
        <f t="shared" si="74"/>
        <v>0</v>
      </c>
      <c r="U421" s="18" t="str">
        <f>+IF(OR($N421=Listas!$A$3,$N421=Listas!$A$4,$N421=Listas!$A$5,$N421=Listas!$A$6),"N/A",IF((DAYS360(C421,$C$3))&gt;3600,"SI","NO"))</f>
        <v>SI</v>
      </c>
      <c r="V421" s="20">
        <f t="shared" si="75"/>
        <v>0.21132439384930549</v>
      </c>
      <c r="W421" s="21">
        <f>+IF(OR($N421=Listas!$A$3,$N421=Listas!$A$4,$N421=Listas!$A$5,$N421=Listas!$A$6),"",P421+R421+T421+V421)</f>
        <v>0.21132439384930549</v>
      </c>
      <c r="X421" s="22"/>
      <c r="Y421" s="19">
        <f t="shared" si="76"/>
        <v>0</v>
      </c>
      <c r="Z421" s="21">
        <f>+IF(OR($N421=Listas!$A$3,$N421=Listas!$A$4,$N421=Listas!$A$5,$N421=Listas!$A$6),"",Y421)</f>
        <v>0</v>
      </c>
      <c r="AA421" s="22"/>
      <c r="AB421" s="23">
        <f>+IF(OR($N421=Listas!$A$3,$N421=Listas!$A$4,$N421=Listas!$A$5,$N421=Listas!$A$6),"",IF(AND(DAYS360(C421,$C$3)&lt;=90,AA421="NO"),0,IF(AND(DAYS360(C421,$C$3)&gt;90,AA421="NO"),$AB$7,0)))</f>
        <v>0</v>
      </c>
      <c r="AC421" s="17"/>
      <c r="AD421" s="22"/>
      <c r="AE421" s="23">
        <f>+IF(OR($N421=Listas!$A$3,$N421=Listas!$A$4,$N421=Listas!$A$5,$N421=Listas!$A$6),"",IF(AND(DAYS360(C421,$C$3)&lt;=90,AD421="SI"),0,IF(AND(DAYS360(C421,$C$3)&gt;90,AD421="SI"),$AE$7,0)))</f>
        <v>0</v>
      </c>
      <c r="AF421" s="17"/>
      <c r="AG421" s="24" t="str">
        <f t="shared" si="80"/>
        <v/>
      </c>
      <c r="AH421" s="22"/>
      <c r="AI421" s="23">
        <f>+IF(OR($N421=Listas!$A$3,$N421=Listas!$A$4,$N421=Listas!$A$5,$N421=Listas!$A$6),"",IF(AND(DAYS360(C421,$C$3)&lt;=90,AH421="SI"),0,IF(AND(DAYS360(C421,$C$3)&gt;90,AH421="SI"),$AI$7,0)))</f>
        <v>0</v>
      </c>
      <c r="AJ421" s="25">
        <f>+IF(OR($N421=Listas!$A$3,$N421=Listas!$A$4,$N421=Listas!$A$5,$N421=Listas!$A$6),"",AB421+AE421+AI421)</f>
        <v>0</v>
      </c>
      <c r="AK421" s="26" t="str">
        <f t="shared" si="81"/>
        <v/>
      </c>
      <c r="AL421" s="27" t="str">
        <f t="shared" si="82"/>
        <v/>
      </c>
      <c r="AM421" s="23">
        <f>+IF(OR($N421=Listas!$A$3,$N421=Listas!$A$4,$N421=Listas!$A$5,$N421=Listas!$A$6),"",IF(AND(DAYS360(C421,$C$3)&lt;=90,AL421="SI"),0,IF(AND(DAYS360(C421,$C$3)&gt;90,AL421="SI"),$AM$7,0)))</f>
        <v>0</v>
      </c>
      <c r="AN421" s="27" t="str">
        <f t="shared" si="83"/>
        <v/>
      </c>
      <c r="AO421" s="23">
        <f>+IF(OR($N421=Listas!$A$3,$N421=Listas!$A$4,$N421=Listas!$A$5,$N421=Listas!$A$6),"",IF(AND(DAYS360(C421,$C$3)&lt;=90,AN421="SI"),0,IF(AND(DAYS360(C421,$C$3)&gt;90,AN421="SI"),$AO$7,0)))</f>
        <v>0</v>
      </c>
      <c r="AP421" s="28">
        <f>+IF(OR($N421=Listas!$A$3,$N421=Listas!$A$4,$N421=Listas!$A$5,$N421=[1]Hoja2!$A$6),"",AM421+AO421)</f>
        <v>0</v>
      </c>
      <c r="AQ421" s="22"/>
      <c r="AR421" s="23">
        <f>+IF(OR($N421=Listas!$A$3,$N421=Listas!$A$4,$N421=Listas!$A$5,$N421=Listas!$A$6),"",IF(AND(DAYS360(C421,$C$3)&lt;=90,AQ421="SI"),0,IF(AND(DAYS360(C421,$C$3)&gt;90,AQ421="SI"),$AR$7,0)))</f>
        <v>0</v>
      </c>
      <c r="AS421" s="22"/>
      <c r="AT421" s="23">
        <f>+IF(OR($N421=Listas!$A$3,$N421=Listas!$A$4,$N421=Listas!$A$5,$N421=Listas!$A$6),"",IF(AND(DAYS360(C421,$C$3)&lt;=90,AS421="SI"),0,IF(AND(DAYS360(C421,$C$3)&gt;90,AS421="SI"),$AT$7,0)))</f>
        <v>0</v>
      </c>
      <c r="AU421" s="21">
        <f>+IF(OR($N421=Listas!$A$3,$N421=Listas!$A$4,$N421=Listas!$A$5,$N421=Listas!$A$6),"",AR421+AT421)</f>
        <v>0</v>
      </c>
      <c r="AV421" s="29">
        <f>+IF(OR($N421=Listas!$A$3,$N421=Listas!$A$4,$N421=Listas!$A$5,$N421=Listas!$A$6),"",W421+Z421+AJ421+AP421+AU421)</f>
        <v>0.21132439384930549</v>
      </c>
      <c r="AW421" s="30">
        <f>+IF(OR($N421=Listas!$A$3,$N421=Listas!$A$4,$N421=Listas!$A$5,$N421=Listas!$A$6),"",K421*(1-AV421))</f>
        <v>0</v>
      </c>
      <c r="AX421" s="30">
        <f>+IF(OR($N421=Listas!$A$3,$N421=Listas!$A$4,$N421=Listas!$A$5,$N421=Listas!$A$6),"",L421*(1-AV421))</f>
        <v>0</v>
      </c>
      <c r="AY421" s="31"/>
      <c r="AZ421" s="32"/>
      <c r="BA421" s="30">
        <f>+IF(OR($N421=Listas!$A$3,$N421=Listas!$A$4,$N421=Listas!$A$5,$N421=Listas!$A$6),"",IF(AV421=0,AW421,(-PV(AY421,AZ421,,AW421,0))))</f>
        <v>0</v>
      </c>
      <c r="BB421" s="30">
        <f>+IF(OR($N421=Listas!$A$3,$N421=Listas!$A$4,$N421=Listas!$A$5,$N421=Listas!$A$6),"",IF(AV421=0,AX421,(-PV(AY421,AZ421,,AX421,0))))</f>
        <v>0</v>
      </c>
      <c r="BC421" s="33">
        <f>++IF(OR($N421=Listas!$A$3,$N421=Listas!$A$4,$N421=Listas!$A$5,$N421=Listas!$A$6),"",K421-BA421)</f>
        <v>0</v>
      </c>
      <c r="BD421" s="33">
        <f>++IF(OR($N421=Listas!$A$3,$N421=Listas!$A$4,$N421=Listas!$A$5,$N421=Listas!$A$6),"",L421-BB421)</f>
        <v>0</v>
      </c>
    </row>
    <row r="422" spans="1:56" x14ac:dyDescent="0.25">
      <c r="A422" s="13"/>
      <c r="B422" s="14"/>
      <c r="C422" s="15"/>
      <c r="D422" s="16"/>
      <c r="E422" s="16"/>
      <c r="F422" s="17"/>
      <c r="G422" s="17"/>
      <c r="H422" s="65">
        <f t="shared" si="77"/>
        <v>0</v>
      </c>
      <c r="I422" s="17"/>
      <c r="J422" s="17"/>
      <c r="K422" s="42">
        <f t="shared" si="78"/>
        <v>0</v>
      </c>
      <c r="L422" s="42">
        <f t="shared" si="78"/>
        <v>0</v>
      </c>
      <c r="M422" s="42">
        <f t="shared" si="79"/>
        <v>0</v>
      </c>
      <c r="N422" s="13"/>
      <c r="O422" s="18" t="str">
        <f>+IF(OR($N422=Listas!$A$3,$N422=Listas!$A$4,$N422=Listas!$A$5,$N422=Listas!$A$6),"N/A",IF(AND((DAYS360(C422,$C$3))&gt;90,(DAYS360(C422,$C$3))&lt;360),"SI","NO"))</f>
        <v>NO</v>
      </c>
      <c r="P422" s="19">
        <f t="shared" si="72"/>
        <v>0</v>
      </c>
      <c r="Q422" s="18" t="str">
        <f>+IF(OR($N422=Listas!$A$3,$N422=Listas!$A$4,$N422=Listas!$A$5,$N422=Listas!$A$6),"N/A",IF(AND((DAYS360(C422,$C$3))&gt;=360,(DAYS360(C422,$C$3))&lt;=1800),"SI","NO"))</f>
        <v>NO</v>
      </c>
      <c r="R422" s="19">
        <f t="shared" si="73"/>
        <v>0</v>
      </c>
      <c r="S422" s="18" t="str">
        <f>+IF(OR($N422=Listas!$A$3,$N422=Listas!$A$4,$N422=Listas!$A$5,$N422=Listas!$A$6),"N/A",IF(AND((DAYS360(C422,$C$3))&gt;1800,(DAYS360(C422,$C$3))&lt;=3600),"SI","NO"))</f>
        <v>NO</v>
      </c>
      <c r="T422" s="19">
        <f t="shared" si="74"/>
        <v>0</v>
      </c>
      <c r="U422" s="18" t="str">
        <f>+IF(OR($N422=Listas!$A$3,$N422=Listas!$A$4,$N422=Listas!$A$5,$N422=Listas!$A$6),"N/A",IF((DAYS360(C422,$C$3))&gt;3600,"SI","NO"))</f>
        <v>SI</v>
      </c>
      <c r="V422" s="20">
        <f t="shared" si="75"/>
        <v>0.21132439384930549</v>
      </c>
      <c r="W422" s="21">
        <f>+IF(OR($N422=Listas!$A$3,$N422=Listas!$A$4,$N422=Listas!$A$5,$N422=Listas!$A$6),"",P422+R422+T422+V422)</f>
        <v>0.21132439384930549</v>
      </c>
      <c r="X422" s="22"/>
      <c r="Y422" s="19">
        <f t="shared" si="76"/>
        <v>0</v>
      </c>
      <c r="Z422" s="21">
        <f>+IF(OR($N422=Listas!$A$3,$N422=Listas!$A$4,$N422=Listas!$A$5,$N422=Listas!$A$6),"",Y422)</f>
        <v>0</v>
      </c>
      <c r="AA422" s="22"/>
      <c r="AB422" s="23">
        <f>+IF(OR($N422=Listas!$A$3,$N422=Listas!$A$4,$N422=Listas!$A$5,$N422=Listas!$A$6),"",IF(AND(DAYS360(C422,$C$3)&lt;=90,AA422="NO"),0,IF(AND(DAYS360(C422,$C$3)&gt;90,AA422="NO"),$AB$7,0)))</f>
        <v>0</v>
      </c>
      <c r="AC422" s="17"/>
      <c r="AD422" s="22"/>
      <c r="AE422" s="23">
        <f>+IF(OR($N422=Listas!$A$3,$N422=Listas!$A$4,$N422=Listas!$A$5,$N422=Listas!$A$6),"",IF(AND(DAYS360(C422,$C$3)&lt;=90,AD422="SI"),0,IF(AND(DAYS360(C422,$C$3)&gt;90,AD422="SI"),$AE$7,0)))</f>
        <v>0</v>
      </c>
      <c r="AF422" s="17"/>
      <c r="AG422" s="24" t="str">
        <f t="shared" si="80"/>
        <v/>
      </c>
      <c r="AH422" s="22"/>
      <c r="AI422" s="23">
        <f>+IF(OR($N422=Listas!$A$3,$N422=Listas!$A$4,$N422=Listas!$A$5,$N422=Listas!$A$6),"",IF(AND(DAYS360(C422,$C$3)&lt;=90,AH422="SI"),0,IF(AND(DAYS360(C422,$C$3)&gt;90,AH422="SI"),$AI$7,0)))</f>
        <v>0</v>
      </c>
      <c r="AJ422" s="25">
        <f>+IF(OR($N422=Listas!$A$3,$N422=Listas!$A$4,$N422=Listas!$A$5,$N422=Listas!$A$6),"",AB422+AE422+AI422)</f>
        <v>0</v>
      </c>
      <c r="AK422" s="26" t="str">
        <f t="shared" si="81"/>
        <v/>
      </c>
      <c r="AL422" s="27" t="str">
        <f t="shared" si="82"/>
        <v/>
      </c>
      <c r="AM422" s="23">
        <f>+IF(OR($N422=Listas!$A$3,$N422=Listas!$A$4,$N422=Listas!$A$5,$N422=Listas!$A$6),"",IF(AND(DAYS360(C422,$C$3)&lt;=90,AL422="SI"),0,IF(AND(DAYS360(C422,$C$3)&gt;90,AL422="SI"),$AM$7,0)))</f>
        <v>0</v>
      </c>
      <c r="AN422" s="27" t="str">
        <f t="shared" si="83"/>
        <v/>
      </c>
      <c r="AO422" s="23">
        <f>+IF(OR($N422=Listas!$A$3,$N422=Listas!$A$4,$N422=Listas!$A$5,$N422=Listas!$A$6),"",IF(AND(DAYS360(C422,$C$3)&lt;=90,AN422="SI"),0,IF(AND(DAYS360(C422,$C$3)&gt;90,AN422="SI"),$AO$7,0)))</f>
        <v>0</v>
      </c>
      <c r="AP422" s="28">
        <f>+IF(OR($N422=Listas!$A$3,$N422=Listas!$A$4,$N422=Listas!$A$5,$N422=[1]Hoja2!$A$6),"",AM422+AO422)</f>
        <v>0</v>
      </c>
      <c r="AQ422" s="22"/>
      <c r="AR422" s="23">
        <f>+IF(OR($N422=Listas!$A$3,$N422=Listas!$A$4,$N422=Listas!$A$5,$N422=Listas!$A$6),"",IF(AND(DAYS360(C422,$C$3)&lt;=90,AQ422="SI"),0,IF(AND(DAYS360(C422,$C$3)&gt;90,AQ422="SI"),$AR$7,0)))</f>
        <v>0</v>
      </c>
      <c r="AS422" s="22"/>
      <c r="AT422" s="23">
        <f>+IF(OR($N422=Listas!$A$3,$N422=Listas!$A$4,$N422=Listas!$A$5,$N422=Listas!$A$6),"",IF(AND(DAYS360(C422,$C$3)&lt;=90,AS422="SI"),0,IF(AND(DAYS360(C422,$C$3)&gt;90,AS422="SI"),$AT$7,0)))</f>
        <v>0</v>
      </c>
      <c r="AU422" s="21">
        <f>+IF(OR($N422=Listas!$A$3,$N422=Listas!$A$4,$N422=Listas!$A$5,$N422=Listas!$A$6),"",AR422+AT422)</f>
        <v>0</v>
      </c>
      <c r="AV422" s="29">
        <f>+IF(OR($N422=Listas!$A$3,$N422=Listas!$A$4,$N422=Listas!$A$5,$N422=Listas!$A$6),"",W422+Z422+AJ422+AP422+AU422)</f>
        <v>0.21132439384930549</v>
      </c>
      <c r="AW422" s="30">
        <f>+IF(OR($N422=Listas!$A$3,$N422=Listas!$A$4,$N422=Listas!$A$5,$N422=Listas!$A$6),"",K422*(1-AV422))</f>
        <v>0</v>
      </c>
      <c r="AX422" s="30">
        <f>+IF(OR($N422=Listas!$A$3,$N422=Listas!$A$4,$N422=Listas!$A$5,$N422=Listas!$A$6),"",L422*(1-AV422))</f>
        <v>0</v>
      </c>
      <c r="AY422" s="31"/>
      <c r="AZ422" s="32"/>
      <c r="BA422" s="30">
        <f>+IF(OR($N422=Listas!$A$3,$N422=Listas!$A$4,$N422=Listas!$A$5,$N422=Listas!$A$6),"",IF(AV422=0,AW422,(-PV(AY422,AZ422,,AW422,0))))</f>
        <v>0</v>
      </c>
      <c r="BB422" s="30">
        <f>+IF(OR($N422=Listas!$A$3,$N422=Listas!$A$4,$N422=Listas!$A$5,$N422=Listas!$A$6),"",IF(AV422=0,AX422,(-PV(AY422,AZ422,,AX422,0))))</f>
        <v>0</v>
      </c>
      <c r="BC422" s="33">
        <f>++IF(OR($N422=Listas!$A$3,$N422=Listas!$A$4,$N422=Listas!$A$5,$N422=Listas!$A$6),"",K422-BA422)</f>
        <v>0</v>
      </c>
      <c r="BD422" s="33">
        <f>++IF(OR($N422=Listas!$A$3,$N422=Listas!$A$4,$N422=Listas!$A$5,$N422=Listas!$A$6),"",L422-BB422)</f>
        <v>0</v>
      </c>
    </row>
    <row r="423" spans="1:56" x14ac:dyDescent="0.25">
      <c r="A423" s="13"/>
      <c r="B423" s="14"/>
      <c r="C423" s="15"/>
      <c r="D423" s="16"/>
      <c r="E423" s="16"/>
      <c r="F423" s="17"/>
      <c r="G423" s="17"/>
      <c r="H423" s="65">
        <f t="shared" si="77"/>
        <v>0</v>
      </c>
      <c r="I423" s="17"/>
      <c r="J423" s="17"/>
      <c r="K423" s="42">
        <f t="shared" si="78"/>
        <v>0</v>
      </c>
      <c r="L423" s="42">
        <f t="shared" si="78"/>
        <v>0</v>
      </c>
      <c r="M423" s="42">
        <f t="shared" si="79"/>
        <v>0</v>
      </c>
      <c r="N423" s="13"/>
      <c r="O423" s="18" t="str">
        <f>+IF(OR($N423=Listas!$A$3,$N423=Listas!$A$4,$N423=Listas!$A$5,$N423=Listas!$A$6),"N/A",IF(AND((DAYS360(C423,$C$3))&gt;90,(DAYS360(C423,$C$3))&lt;360),"SI","NO"))</f>
        <v>NO</v>
      </c>
      <c r="P423" s="19">
        <f t="shared" si="72"/>
        <v>0</v>
      </c>
      <c r="Q423" s="18" t="str">
        <f>+IF(OR($N423=Listas!$A$3,$N423=Listas!$A$4,$N423=Listas!$A$5,$N423=Listas!$A$6),"N/A",IF(AND((DAYS360(C423,$C$3))&gt;=360,(DAYS360(C423,$C$3))&lt;=1800),"SI","NO"))</f>
        <v>NO</v>
      </c>
      <c r="R423" s="19">
        <f t="shared" si="73"/>
        <v>0</v>
      </c>
      <c r="S423" s="18" t="str">
        <f>+IF(OR($N423=Listas!$A$3,$N423=Listas!$A$4,$N423=Listas!$A$5,$N423=Listas!$A$6),"N/A",IF(AND((DAYS360(C423,$C$3))&gt;1800,(DAYS360(C423,$C$3))&lt;=3600),"SI","NO"))</f>
        <v>NO</v>
      </c>
      <c r="T423" s="19">
        <f t="shared" si="74"/>
        <v>0</v>
      </c>
      <c r="U423" s="18" t="str">
        <f>+IF(OR($N423=Listas!$A$3,$N423=Listas!$A$4,$N423=Listas!$A$5,$N423=Listas!$A$6),"N/A",IF((DAYS360(C423,$C$3))&gt;3600,"SI","NO"))</f>
        <v>SI</v>
      </c>
      <c r="V423" s="20">
        <f t="shared" si="75"/>
        <v>0.21132439384930549</v>
      </c>
      <c r="W423" s="21">
        <f>+IF(OR($N423=Listas!$A$3,$N423=Listas!$A$4,$N423=Listas!$A$5,$N423=Listas!$A$6),"",P423+R423+T423+V423)</f>
        <v>0.21132439384930549</v>
      </c>
      <c r="X423" s="22"/>
      <c r="Y423" s="19">
        <f t="shared" si="76"/>
        <v>0</v>
      </c>
      <c r="Z423" s="21">
        <f>+IF(OR($N423=Listas!$A$3,$N423=Listas!$A$4,$N423=Listas!$A$5,$N423=Listas!$A$6),"",Y423)</f>
        <v>0</v>
      </c>
      <c r="AA423" s="22"/>
      <c r="AB423" s="23">
        <f>+IF(OR($N423=Listas!$A$3,$N423=Listas!$A$4,$N423=Listas!$A$5,$N423=Listas!$A$6),"",IF(AND(DAYS360(C423,$C$3)&lt;=90,AA423="NO"),0,IF(AND(DAYS360(C423,$C$3)&gt;90,AA423="NO"),$AB$7,0)))</f>
        <v>0</v>
      </c>
      <c r="AC423" s="17"/>
      <c r="AD423" s="22"/>
      <c r="AE423" s="23">
        <f>+IF(OR($N423=Listas!$A$3,$N423=Listas!$A$4,$N423=Listas!$A$5,$N423=Listas!$A$6),"",IF(AND(DAYS360(C423,$C$3)&lt;=90,AD423="SI"),0,IF(AND(DAYS360(C423,$C$3)&gt;90,AD423="SI"),$AE$7,0)))</f>
        <v>0</v>
      </c>
      <c r="AF423" s="17"/>
      <c r="AG423" s="24" t="str">
        <f t="shared" si="80"/>
        <v/>
      </c>
      <c r="AH423" s="22"/>
      <c r="AI423" s="23">
        <f>+IF(OR($N423=Listas!$A$3,$N423=Listas!$A$4,$N423=Listas!$A$5,$N423=Listas!$A$6),"",IF(AND(DAYS360(C423,$C$3)&lt;=90,AH423="SI"),0,IF(AND(DAYS360(C423,$C$3)&gt;90,AH423="SI"),$AI$7,0)))</f>
        <v>0</v>
      </c>
      <c r="AJ423" s="25">
        <f>+IF(OR($N423=Listas!$A$3,$N423=Listas!$A$4,$N423=Listas!$A$5,$N423=Listas!$A$6),"",AB423+AE423+AI423)</f>
        <v>0</v>
      </c>
      <c r="AK423" s="26" t="str">
        <f t="shared" si="81"/>
        <v/>
      </c>
      <c r="AL423" s="27" t="str">
        <f t="shared" si="82"/>
        <v/>
      </c>
      <c r="AM423" s="23">
        <f>+IF(OR($N423=Listas!$A$3,$N423=Listas!$A$4,$N423=Listas!$A$5,$N423=Listas!$A$6),"",IF(AND(DAYS360(C423,$C$3)&lt;=90,AL423="SI"),0,IF(AND(DAYS360(C423,$C$3)&gt;90,AL423="SI"),$AM$7,0)))</f>
        <v>0</v>
      </c>
      <c r="AN423" s="27" t="str">
        <f t="shared" si="83"/>
        <v/>
      </c>
      <c r="AO423" s="23">
        <f>+IF(OR($N423=Listas!$A$3,$N423=Listas!$A$4,$N423=Listas!$A$5,$N423=Listas!$A$6),"",IF(AND(DAYS360(C423,$C$3)&lt;=90,AN423="SI"),0,IF(AND(DAYS360(C423,$C$3)&gt;90,AN423="SI"),$AO$7,0)))</f>
        <v>0</v>
      </c>
      <c r="AP423" s="28">
        <f>+IF(OR($N423=Listas!$A$3,$N423=Listas!$A$4,$N423=Listas!$A$5,$N423=[1]Hoja2!$A$6),"",AM423+AO423)</f>
        <v>0</v>
      </c>
      <c r="AQ423" s="22"/>
      <c r="AR423" s="23">
        <f>+IF(OR($N423=Listas!$A$3,$N423=Listas!$A$4,$N423=Listas!$A$5,$N423=Listas!$A$6),"",IF(AND(DAYS360(C423,$C$3)&lt;=90,AQ423="SI"),0,IF(AND(DAYS360(C423,$C$3)&gt;90,AQ423="SI"),$AR$7,0)))</f>
        <v>0</v>
      </c>
      <c r="AS423" s="22"/>
      <c r="AT423" s="23">
        <f>+IF(OR($N423=Listas!$A$3,$N423=Listas!$A$4,$N423=Listas!$A$5,$N423=Listas!$A$6),"",IF(AND(DAYS360(C423,$C$3)&lt;=90,AS423="SI"),0,IF(AND(DAYS360(C423,$C$3)&gt;90,AS423="SI"),$AT$7,0)))</f>
        <v>0</v>
      </c>
      <c r="AU423" s="21">
        <f>+IF(OR($N423=Listas!$A$3,$N423=Listas!$A$4,$N423=Listas!$A$5,$N423=Listas!$A$6),"",AR423+AT423)</f>
        <v>0</v>
      </c>
      <c r="AV423" s="29">
        <f>+IF(OR($N423=Listas!$A$3,$N423=Listas!$A$4,$N423=Listas!$A$5,$N423=Listas!$A$6),"",W423+Z423+AJ423+AP423+AU423)</f>
        <v>0.21132439384930549</v>
      </c>
      <c r="AW423" s="30">
        <f>+IF(OR($N423=Listas!$A$3,$N423=Listas!$A$4,$N423=Listas!$A$5,$N423=Listas!$A$6),"",K423*(1-AV423))</f>
        <v>0</v>
      </c>
      <c r="AX423" s="30">
        <f>+IF(OR($N423=Listas!$A$3,$N423=Listas!$A$4,$N423=Listas!$A$5,$N423=Listas!$A$6),"",L423*(1-AV423))</f>
        <v>0</v>
      </c>
      <c r="AY423" s="31"/>
      <c r="AZ423" s="32"/>
      <c r="BA423" s="30">
        <f>+IF(OR($N423=Listas!$A$3,$N423=Listas!$A$4,$N423=Listas!$A$5,$N423=Listas!$A$6),"",IF(AV423=0,AW423,(-PV(AY423,AZ423,,AW423,0))))</f>
        <v>0</v>
      </c>
      <c r="BB423" s="30">
        <f>+IF(OR($N423=Listas!$A$3,$N423=Listas!$A$4,$N423=Listas!$A$5,$N423=Listas!$A$6),"",IF(AV423=0,AX423,(-PV(AY423,AZ423,,AX423,0))))</f>
        <v>0</v>
      </c>
      <c r="BC423" s="33">
        <f>++IF(OR($N423=Listas!$A$3,$N423=Listas!$A$4,$N423=Listas!$A$5,$N423=Listas!$A$6),"",K423-BA423)</f>
        <v>0</v>
      </c>
      <c r="BD423" s="33">
        <f>++IF(OR($N423=Listas!$A$3,$N423=Listas!$A$4,$N423=Listas!$A$5,$N423=Listas!$A$6),"",L423-BB423)</f>
        <v>0</v>
      </c>
    </row>
    <row r="424" spans="1:56" x14ac:dyDescent="0.25">
      <c r="A424" s="13"/>
      <c r="B424" s="14"/>
      <c r="C424" s="15"/>
      <c r="D424" s="16"/>
      <c r="E424" s="16"/>
      <c r="F424" s="17"/>
      <c r="G424" s="17"/>
      <c r="H424" s="65">
        <f t="shared" si="77"/>
        <v>0</v>
      </c>
      <c r="I424" s="17"/>
      <c r="J424" s="17"/>
      <c r="K424" s="42">
        <f t="shared" si="78"/>
        <v>0</v>
      </c>
      <c r="L424" s="42">
        <f t="shared" si="78"/>
        <v>0</v>
      </c>
      <c r="M424" s="42">
        <f t="shared" si="79"/>
        <v>0</v>
      </c>
      <c r="N424" s="13"/>
      <c r="O424" s="18" t="str">
        <f>+IF(OR($N424=Listas!$A$3,$N424=Listas!$A$4,$N424=Listas!$A$5,$N424=Listas!$A$6),"N/A",IF(AND((DAYS360(C424,$C$3))&gt;90,(DAYS360(C424,$C$3))&lt;360),"SI","NO"))</f>
        <v>NO</v>
      </c>
      <c r="P424" s="19">
        <f t="shared" si="72"/>
        <v>0</v>
      </c>
      <c r="Q424" s="18" t="str">
        <f>+IF(OR($N424=Listas!$A$3,$N424=Listas!$A$4,$N424=Listas!$A$5,$N424=Listas!$A$6),"N/A",IF(AND((DAYS360(C424,$C$3))&gt;=360,(DAYS360(C424,$C$3))&lt;=1800),"SI","NO"))</f>
        <v>NO</v>
      </c>
      <c r="R424" s="19">
        <f t="shared" si="73"/>
        <v>0</v>
      </c>
      <c r="S424" s="18" t="str">
        <f>+IF(OR($N424=Listas!$A$3,$N424=Listas!$A$4,$N424=Listas!$A$5,$N424=Listas!$A$6),"N/A",IF(AND((DAYS360(C424,$C$3))&gt;1800,(DAYS360(C424,$C$3))&lt;=3600),"SI","NO"))</f>
        <v>NO</v>
      </c>
      <c r="T424" s="19">
        <f t="shared" si="74"/>
        <v>0</v>
      </c>
      <c r="U424" s="18" t="str">
        <f>+IF(OR($N424=Listas!$A$3,$N424=Listas!$A$4,$N424=Listas!$A$5,$N424=Listas!$A$6),"N/A",IF((DAYS360(C424,$C$3))&gt;3600,"SI","NO"))</f>
        <v>SI</v>
      </c>
      <c r="V424" s="20">
        <f t="shared" si="75"/>
        <v>0.21132439384930549</v>
      </c>
      <c r="W424" s="21">
        <f>+IF(OR($N424=Listas!$A$3,$N424=Listas!$A$4,$N424=Listas!$A$5,$N424=Listas!$A$6),"",P424+R424+T424+V424)</f>
        <v>0.21132439384930549</v>
      </c>
      <c r="X424" s="22"/>
      <c r="Y424" s="19">
        <f t="shared" si="76"/>
        <v>0</v>
      </c>
      <c r="Z424" s="21">
        <f>+IF(OR($N424=Listas!$A$3,$N424=Listas!$A$4,$N424=Listas!$A$5,$N424=Listas!$A$6),"",Y424)</f>
        <v>0</v>
      </c>
      <c r="AA424" s="22"/>
      <c r="AB424" s="23">
        <f>+IF(OR($N424=Listas!$A$3,$N424=Listas!$A$4,$N424=Listas!$A$5,$N424=Listas!$A$6),"",IF(AND(DAYS360(C424,$C$3)&lt;=90,AA424="NO"),0,IF(AND(DAYS360(C424,$C$3)&gt;90,AA424="NO"),$AB$7,0)))</f>
        <v>0</v>
      </c>
      <c r="AC424" s="17"/>
      <c r="AD424" s="22"/>
      <c r="AE424" s="23">
        <f>+IF(OR($N424=Listas!$A$3,$N424=Listas!$A$4,$N424=Listas!$A$5,$N424=Listas!$A$6),"",IF(AND(DAYS360(C424,$C$3)&lt;=90,AD424="SI"),0,IF(AND(DAYS360(C424,$C$3)&gt;90,AD424="SI"),$AE$7,0)))</f>
        <v>0</v>
      </c>
      <c r="AF424" s="17"/>
      <c r="AG424" s="24" t="str">
        <f t="shared" si="80"/>
        <v/>
      </c>
      <c r="AH424" s="22"/>
      <c r="AI424" s="23">
        <f>+IF(OR($N424=Listas!$A$3,$N424=Listas!$A$4,$N424=Listas!$A$5,$N424=Listas!$A$6),"",IF(AND(DAYS360(C424,$C$3)&lt;=90,AH424="SI"),0,IF(AND(DAYS360(C424,$C$3)&gt;90,AH424="SI"),$AI$7,0)))</f>
        <v>0</v>
      </c>
      <c r="AJ424" s="25">
        <f>+IF(OR($N424=Listas!$A$3,$N424=Listas!$A$4,$N424=Listas!$A$5,$N424=Listas!$A$6),"",AB424+AE424+AI424)</f>
        <v>0</v>
      </c>
      <c r="AK424" s="26" t="str">
        <f t="shared" si="81"/>
        <v/>
      </c>
      <c r="AL424" s="27" t="str">
        <f t="shared" si="82"/>
        <v/>
      </c>
      <c r="AM424" s="23">
        <f>+IF(OR($N424=Listas!$A$3,$N424=Listas!$A$4,$N424=Listas!$A$5,$N424=Listas!$A$6),"",IF(AND(DAYS360(C424,$C$3)&lt;=90,AL424="SI"),0,IF(AND(DAYS360(C424,$C$3)&gt;90,AL424="SI"),$AM$7,0)))</f>
        <v>0</v>
      </c>
      <c r="AN424" s="27" t="str">
        <f t="shared" si="83"/>
        <v/>
      </c>
      <c r="AO424" s="23">
        <f>+IF(OR($N424=Listas!$A$3,$N424=Listas!$A$4,$N424=Listas!$A$5,$N424=Listas!$A$6),"",IF(AND(DAYS360(C424,$C$3)&lt;=90,AN424="SI"),0,IF(AND(DAYS360(C424,$C$3)&gt;90,AN424="SI"),$AO$7,0)))</f>
        <v>0</v>
      </c>
      <c r="AP424" s="28">
        <f>+IF(OR($N424=Listas!$A$3,$N424=Listas!$A$4,$N424=Listas!$A$5,$N424=[1]Hoja2!$A$6),"",AM424+AO424)</f>
        <v>0</v>
      </c>
      <c r="AQ424" s="22"/>
      <c r="AR424" s="23">
        <f>+IF(OR($N424=Listas!$A$3,$N424=Listas!$A$4,$N424=Listas!$A$5,$N424=Listas!$A$6),"",IF(AND(DAYS360(C424,$C$3)&lt;=90,AQ424="SI"),0,IF(AND(DAYS360(C424,$C$3)&gt;90,AQ424="SI"),$AR$7,0)))</f>
        <v>0</v>
      </c>
      <c r="AS424" s="22"/>
      <c r="AT424" s="23">
        <f>+IF(OR($N424=Listas!$A$3,$N424=Listas!$A$4,$N424=Listas!$A$5,$N424=Listas!$A$6),"",IF(AND(DAYS360(C424,$C$3)&lt;=90,AS424="SI"),0,IF(AND(DAYS360(C424,$C$3)&gt;90,AS424="SI"),$AT$7,0)))</f>
        <v>0</v>
      </c>
      <c r="AU424" s="21">
        <f>+IF(OR($N424=Listas!$A$3,$N424=Listas!$A$4,$N424=Listas!$A$5,$N424=Listas!$A$6),"",AR424+AT424)</f>
        <v>0</v>
      </c>
      <c r="AV424" s="29">
        <f>+IF(OR($N424=Listas!$A$3,$N424=Listas!$A$4,$N424=Listas!$A$5,$N424=Listas!$A$6),"",W424+Z424+AJ424+AP424+AU424)</f>
        <v>0.21132439384930549</v>
      </c>
      <c r="AW424" s="30">
        <f>+IF(OR($N424=Listas!$A$3,$N424=Listas!$A$4,$N424=Listas!$A$5,$N424=Listas!$A$6),"",K424*(1-AV424))</f>
        <v>0</v>
      </c>
      <c r="AX424" s="30">
        <f>+IF(OR($N424=Listas!$A$3,$N424=Listas!$A$4,$N424=Listas!$A$5,$N424=Listas!$A$6),"",L424*(1-AV424))</f>
        <v>0</v>
      </c>
      <c r="AY424" s="31"/>
      <c r="AZ424" s="32"/>
      <c r="BA424" s="30">
        <f>+IF(OR($N424=Listas!$A$3,$N424=Listas!$A$4,$N424=Listas!$A$5,$N424=Listas!$A$6),"",IF(AV424=0,AW424,(-PV(AY424,AZ424,,AW424,0))))</f>
        <v>0</v>
      </c>
      <c r="BB424" s="30">
        <f>+IF(OR($N424=Listas!$A$3,$N424=Listas!$A$4,$N424=Listas!$A$5,$N424=Listas!$A$6),"",IF(AV424=0,AX424,(-PV(AY424,AZ424,,AX424,0))))</f>
        <v>0</v>
      </c>
      <c r="BC424" s="33">
        <f>++IF(OR($N424=Listas!$A$3,$N424=Listas!$A$4,$N424=Listas!$A$5,$N424=Listas!$A$6),"",K424-BA424)</f>
        <v>0</v>
      </c>
      <c r="BD424" s="33">
        <f>++IF(OR($N424=Listas!$A$3,$N424=Listas!$A$4,$N424=Listas!$A$5,$N424=Listas!$A$6),"",L424-BB424)</f>
        <v>0</v>
      </c>
    </row>
    <row r="425" spans="1:56" x14ac:dyDescent="0.25">
      <c r="A425" s="13"/>
      <c r="B425" s="14"/>
      <c r="C425" s="15"/>
      <c r="D425" s="16"/>
      <c r="E425" s="16"/>
      <c r="F425" s="17"/>
      <c r="G425" s="17"/>
      <c r="H425" s="65">
        <f t="shared" si="77"/>
        <v>0</v>
      </c>
      <c r="I425" s="17"/>
      <c r="J425" s="17"/>
      <c r="K425" s="42">
        <f t="shared" si="78"/>
        <v>0</v>
      </c>
      <c r="L425" s="42">
        <f t="shared" si="78"/>
        <v>0</v>
      </c>
      <c r="M425" s="42">
        <f t="shared" si="79"/>
        <v>0</v>
      </c>
      <c r="N425" s="13"/>
      <c r="O425" s="18" t="str">
        <f>+IF(OR($N425=Listas!$A$3,$N425=Listas!$A$4,$N425=Listas!$A$5,$N425=Listas!$A$6),"N/A",IF(AND((DAYS360(C425,$C$3))&gt;90,(DAYS360(C425,$C$3))&lt;360),"SI","NO"))</f>
        <v>NO</v>
      </c>
      <c r="P425" s="19">
        <f t="shared" si="72"/>
        <v>0</v>
      </c>
      <c r="Q425" s="18" t="str">
        <f>+IF(OR($N425=Listas!$A$3,$N425=Listas!$A$4,$N425=Listas!$A$5,$N425=Listas!$A$6),"N/A",IF(AND((DAYS360(C425,$C$3))&gt;=360,(DAYS360(C425,$C$3))&lt;=1800),"SI","NO"))</f>
        <v>NO</v>
      </c>
      <c r="R425" s="19">
        <f t="shared" si="73"/>
        <v>0</v>
      </c>
      <c r="S425" s="18" t="str">
        <f>+IF(OR($N425=Listas!$A$3,$N425=Listas!$A$4,$N425=Listas!$A$5,$N425=Listas!$A$6),"N/A",IF(AND((DAYS360(C425,$C$3))&gt;1800,(DAYS360(C425,$C$3))&lt;=3600),"SI","NO"))</f>
        <v>NO</v>
      </c>
      <c r="T425" s="19">
        <f t="shared" si="74"/>
        <v>0</v>
      </c>
      <c r="U425" s="18" t="str">
        <f>+IF(OR($N425=Listas!$A$3,$N425=Listas!$A$4,$N425=Listas!$A$5,$N425=Listas!$A$6),"N/A",IF((DAYS360(C425,$C$3))&gt;3600,"SI","NO"))</f>
        <v>SI</v>
      </c>
      <c r="V425" s="20">
        <f t="shared" si="75"/>
        <v>0.21132439384930549</v>
      </c>
      <c r="W425" s="21">
        <f>+IF(OR($N425=Listas!$A$3,$N425=Listas!$A$4,$N425=Listas!$A$5,$N425=Listas!$A$6),"",P425+R425+T425+V425)</f>
        <v>0.21132439384930549</v>
      </c>
      <c r="X425" s="22"/>
      <c r="Y425" s="19">
        <f t="shared" si="76"/>
        <v>0</v>
      </c>
      <c r="Z425" s="21">
        <f>+IF(OR($N425=Listas!$A$3,$N425=Listas!$A$4,$N425=Listas!$A$5,$N425=Listas!$A$6),"",Y425)</f>
        <v>0</v>
      </c>
      <c r="AA425" s="22"/>
      <c r="AB425" s="23">
        <f>+IF(OR($N425=Listas!$A$3,$N425=Listas!$A$4,$N425=Listas!$A$5,$N425=Listas!$A$6),"",IF(AND(DAYS360(C425,$C$3)&lt;=90,AA425="NO"),0,IF(AND(DAYS360(C425,$C$3)&gt;90,AA425="NO"),$AB$7,0)))</f>
        <v>0</v>
      </c>
      <c r="AC425" s="17"/>
      <c r="AD425" s="22"/>
      <c r="AE425" s="23">
        <f>+IF(OR($N425=Listas!$A$3,$N425=Listas!$A$4,$N425=Listas!$A$5,$N425=Listas!$A$6),"",IF(AND(DAYS360(C425,$C$3)&lt;=90,AD425="SI"),0,IF(AND(DAYS360(C425,$C$3)&gt;90,AD425="SI"),$AE$7,0)))</f>
        <v>0</v>
      </c>
      <c r="AF425" s="17"/>
      <c r="AG425" s="24" t="str">
        <f t="shared" si="80"/>
        <v/>
      </c>
      <c r="AH425" s="22"/>
      <c r="AI425" s="23">
        <f>+IF(OR($N425=Listas!$A$3,$N425=Listas!$A$4,$N425=Listas!$A$5,$N425=Listas!$A$6),"",IF(AND(DAYS360(C425,$C$3)&lt;=90,AH425="SI"),0,IF(AND(DAYS360(C425,$C$3)&gt;90,AH425="SI"),$AI$7,0)))</f>
        <v>0</v>
      </c>
      <c r="AJ425" s="25">
        <f>+IF(OR($N425=Listas!$A$3,$N425=Listas!$A$4,$N425=Listas!$A$5,$N425=Listas!$A$6),"",AB425+AE425+AI425)</f>
        <v>0</v>
      </c>
      <c r="AK425" s="26" t="str">
        <f t="shared" si="81"/>
        <v/>
      </c>
      <c r="AL425" s="27" t="str">
        <f t="shared" si="82"/>
        <v/>
      </c>
      <c r="AM425" s="23">
        <f>+IF(OR($N425=Listas!$A$3,$N425=Listas!$A$4,$N425=Listas!$A$5,$N425=Listas!$A$6),"",IF(AND(DAYS360(C425,$C$3)&lt;=90,AL425="SI"),0,IF(AND(DAYS360(C425,$C$3)&gt;90,AL425="SI"),$AM$7,0)))</f>
        <v>0</v>
      </c>
      <c r="AN425" s="27" t="str">
        <f t="shared" si="83"/>
        <v/>
      </c>
      <c r="AO425" s="23">
        <f>+IF(OR($N425=Listas!$A$3,$N425=Listas!$A$4,$N425=Listas!$A$5,$N425=Listas!$A$6),"",IF(AND(DAYS360(C425,$C$3)&lt;=90,AN425="SI"),0,IF(AND(DAYS360(C425,$C$3)&gt;90,AN425="SI"),$AO$7,0)))</f>
        <v>0</v>
      </c>
      <c r="AP425" s="28">
        <f>+IF(OR($N425=Listas!$A$3,$N425=Listas!$A$4,$N425=Listas!$A$5,$N425=[1]Hoja2!$A$6),"",AM425+AO425)</f>
        <v>0</v>
      </c>
      <c r="AQ425" s="22"/>
      <c r="AR425" s="23">
        <f>+IF(OR($N425=Listas!$A$3,$N425=Listas!$A$4,$N425=Listas!$A$5,$N425=Listas!$A$6),"",IF(AND(DAYS360(C425,$C$3)&lt;=90,AQ425="SI"),0,IF(AND(DAYS360(C425,$C$3)&gt;90,AQ425="SI"),$AR$7,0)))</f>
        <v>0</v>
      </c>
      <c r="AS425" s="22"/>
      <c r="AT425" s="23">
        <f>+IF(OR($N425=Listas!$A$3,$N425=Listas!$A$4,$N425=Listas!$A$5,$N425=Listas!$A$6),"",IF(AND(DAYS360(C425,$C$3)&lt;=90,AS425="SI"),0,IF(AND(DAYS360(C425,$C$3)&gt;90,AS425="SI"),$AT$7,0)))</f>
        <v>0</v>
      </c>
      <c r="AU425" s="21">
        <f>+IF(OR($N425=Listas!$A$3,$N425=Listas!$A$4,$N425=Listas!$A$5,$N425=Listas!$A$6),"",AR425+AT425)</f>
        <v>0</v>
      </c>
      <c r="AV425" s="29">
        <f>+IF(OR($N425=Listas!$A$3,$N425=Listas!$A$4,$N425=Listas!$A$5,$N425=Listas!$A$6),"",W425+Z425+AJ425+AP425+AU425)</f>
        <v>0.21132439384930549</v>
      </c>
      <c r="AW425" s="30">
        <f>+IF(OR($N425=Listas!$A$3,$N425=Listas!$A$4,$N425=Listas!$A$5,$N425=Listas!$A$6),"",K425*(1-AV425))</f>
        <v>0</v>
      </c>
      <c r="AX425" s="30">
        <f>+IF(OR($N425=Listas!$A$3,$N425=Listas!$A$4,$N425=Listas!$A$5,$N425=Listas!$A$6),"",L425*(1-AV425))</f>
        <v>0</v>
      </c>
      <c r="AY425" s="31"/>
      <c r="AZ425" s="32"/>
      <c r="BA425" s="30">
        <f>+IF(OR($N425=Listas!$A$3,$N425=Listas!$A$4,$N425=Listas!$A$5,$N425=Listas!$A$6),"",IF(AV425=0,AW425,(-PV(AY425,AZ425,,AW425,0))))</f>
        <v>0</v>
      </c>
      <c r="BB425" s="30">
        <f>+IF(OR($N425=Listas!$A$3,$N425=Listas!$A$4,$N425=Listas!$A$5,$N425=Listas!$A$6),"",IF(AV425=0,AX425,(-PV(AY425,AZ425,,AX425,0))))</f>
        <v>0</v>
      </c>
      <c r="BC425" s="33">
        <f>++IF(OR($N425=Listas!$A$3,$N425=Listas!$A$4,$N425=Listas!$A$5,$N425=Listas!$A$6),"",K425-BA425)</f>
        <v>0</v>
      </c>
      <c r="BD425" s="33">
        <f>++IF(OR($N425=Listas!$A$3,$N425=Listas!$A$4,$N425=Listas!$A$5,$N425=Listas!$A$6),"",L425-BB425)</f>
        <v>0</v>
      </c>
    </row>
    <row r="426" spans="1:56" x14ac:dyDescent="0.25">
      <c r="A426" s="13"/>
      <c r="B426" s="14"/>
      <c r="C426" s="15"/>
      <c r="D426" s="16"/>
      <c r="E426" s="16"/>
      <c r="F426" s="17"/>
      <c r="G426" s="17"/>
      <c r="H426" s="65">
        <f t="shared" si="77"/>
        <v>0</v>
      </c>
      <c r="I426" s="17"/>
      <c r="J426" s="17"/>
      <c r="K426" s="42">
        <f t="shared" si="78"/>
        <v>0</v>
      </c>
      <c r="L426" s="42">
        <f t="shared" si="78"/>
        <v>0</v>
      </c>
      <c r="M426" s="42">
        <f t="shared" si="79"/>
        <v>0</v>
      </c>
      <c r="N426" s="13"/>
      <c r="O426" s="18" t="str">
        <f>+IF(OR($N426=Listas!$A$3,$N426=Listas!$A$4,$N426=Listas!$A$5,$N426=Listas!$A$6),"N/A",IF(AND((DAYS360(C426,$C$3))&gt;90,(DAYS360(C426,$C$3))&lt;360),"SI","NO"))</f>
        <v>NO</v>
      </c>
      <c r="P426" s="19">
        <f t="shared" si="72"/>
        <v>0</v>
      </c>
      <c r="Q426" s="18" t="str">
        <f>+IF(OR($N426=Listas!$A$3,$N426=Listas!$A$4,$N426=Listas!$A$5,$N426=Listas!$A$6),"N/A",IF(AND((DAYS360(C426,$C$3))&gt;=360,(DAYS360(C426,$C$3))&lt;=1800),"SI","NO"))</f>
        <v>NO</v>
      </c>
      <c r="R426" s="19">
        <f t="shared" si="73"/>
        <v>0</v>
      </c>
      <c r="S426" s="18" t="str">
        <f>+IF(OR($N426=Listas!$A$3,$N426=Listas!$A$4,$N426=Listas!$A$5,$N426=Listas!$A$6),"N/A",IF(AND((DAYS360(C426,$C$3))&gt;1800,(DAYS360(C426,$C$3))&lt;=3600),"SI","NO"))</f>
        <v>NO</v>
      </c>
      <c r="T426" s="19">
        <f t="shared" si="74"/>
        <v>0</v>
      </c>
      <c r="U426" s="18" t="str">
        <f>+IF(OR($N426=Listas!$A$3,$N426=Listas!$A$4,$N426=Listas!$A$5,$N426=Listas!$A$6),"N/A",IF((DAYS360(C426,$C$3))&gt;3600,"SI","NO"))</f>
        <v>SI</v>
      </c>
      <c r="V426" s="20">
        <f t="shared" si="75"/>
        <v>0.21132439384930549</v>
      </c>
      <c r="W426" s="21">
        <f>+IF(OR($N426=Listas!$A$3,$N426=Listas!$A$4,$N426=Listas!$A$5,$N426=Listas!$A$6),"",P426+R426+T426+V426)</f>
        <v>0.21132439384930549</v>
      </c>
      <c r="X426" s="22"/>
      <c r="Y426" s="19">
        <f t="shared" si="76"/>
        <v>0</v>
      </c>
      <c r="Z426" s="21">
        <f>+IF(OR($N426=Listas!$A$3,$N426=Listas!$A$4,$N426=Listas!$A$5,$N426=Listas!$A$6),"",Y426)</f>
        <v>0</v>
      </c>
      <c r="AA426" s="22"/>
      <c r="AB426" s="23">
        <f>+IF(OR($N426=Listas!$A$3,$N426=Listas!$A$4,$N426=Listas!$A$5,$N426=Listas!$A$6),"",IF(AND(DAYS360(C426,$C$3)&lt;=90,AA426="NO"),0,IF(AND(DAYS360(C426,$C$3)&gt;90,AA426="NO"),$AB$7,0)))</f>
        <v>0</v>
      </c>
      <c r="AC426" s="17"/>
      <c r="AD426" s="22"/>
      <c r="AE426" s="23">
        <f>+IF(OR($N426=Listas!$A$3,$N426=Listas!$A$4,$N426=Listas!$A$5,$N426=Listas!$A$6),"",IF(AND(DAYS360(C426,$C$3)&lt;=90,AD426="SI"),0,IF(AND(DAYS360(C426,$C$3)&gt;90,AD426="SI"),$AE$7,0)))</f>
        <v>0</v>
      </c>
      <c r="AF426" s="17"/>
      <c r="AG426" s="24" t="str">
        <f t="shared" si="80"/>
        <v/>
      </c>
      <c r="AH426" s="22"/>
      <c r="AI426" s="23">
        <f>+IF(OR($N426=Listas!$A$3,$N426=Listas!$A$4,$N426=Listas!$A$5,$N426=Listas!$A$6),"",IF(AND(DAYS360(C426,$C$3)&lt;=90,AH426="SI"),0,IF(AND(DAYS360(C426,$C$3)&gt;90,AH426="SI"),$AI$7,0)))</f>
        <v>0</v>
      </c>
      <c r="AJ426" s="25">
        <f>+IF(OR($N426=Listas!$A$3,$N426=Listas!$A$4,$N426=Listas!$A$5,$N426=Listas!$A$6),"",AB426+AE426+AI426)</f>
        <v>0</v>
      </c>
      <c r="AK426" s="26" t="str">
        <f t="shared" si="81"/>
        <v/>
      </c>
      <c r="AL426" s="27" t="str">
        <f t="shared" si="82"/>
        <v/>
      </c>
      <c r="AM426" s="23">
        <f>+IF(OR($N426=Listas!$A$3,$N426=Listas!$A$4,$N426=Listas!$A$5,$N426=Listas!$A$6),"",IF(AND(DAYS360(C426,$C$3)&lt;=90,AL426="SI"),0,IF(AND(DAYS360(C426,$C$3)&gt;90,AL426="SI"),$AM$7,0)))</f>
        <v>0</v>
      </c>
      <c r="AN426" s="27" t="str">
        <f t="shared" si="83"/>
        <v/>
      </c>
      <c r="AO426" s="23">
        <f>+IF(OR($N426=Listas!$A$3,$N426=Listas!$A$4,$N426=Listas!$A$5,$N426=Listas!$A$6),"",IF(AND(DAYS360(C426,$C$3)&lt;=90,AN426="SI"),0,IF(AND(DAYS360(C426,$C$3)&gt;90,AN426="SI"),$AO$7,0)))</f>
        <v>0</v>
      </c>
      <c r="AP426" s="28">
        <f>+IF(OR($N426=Listas!$A$3,$N426=Listas!$A$4,$N426=Listas!$A$5,$N426=[1]Hoja2!$A$6),"",AM426+AO426)</f>
        <v>0</v>
      </c>
      <c r="AQ426" s="22"/>
      <c r="AR426" s="23">
        <f>+IF(OR($N426=Listas!$A$3,$N426=Listas!$A$4,$N426=Listas!$A$5,$N426=Listas!$A$6),"",IF(AND(DAYS360(C426,$C$3)&lt;=90,AQ426="SI"),0,IF(AND(DAYS360(C426,$C$3)&gt;90,AQ426="SI"),$AR$7,0)))</f>
        <v>0</v>
      </c>
      <c r="AS426" s="22"/>
      <c r="AT426" s="23">
        <f>+IF(OR($N426=Listas!$A$3,$N426=Listas!$A$4,$N426=Listas!$A$5,$N426=Listas!$A$6),"",IF(AND(DAYS360(C426,$C$3)&lt;=90,AS426="SI"),0,IF(AND(DAYS360(C426,$C$3)&gt;90,AS426="SI"),$AT$7,0)))</f>
        <v>0</v>
      </c>
      <c r="AU426" s="21">
        <f>+IF(OR($N426=Listas!$A$3,$N426=Listas!$A$4,$N426=Listas!$A$5,$N426=Listas!$A$6),"",AR426+AT426)</f>
        <v>0</v>
      </c>
      <c r="AV426" s="29">
        <f>+IF(OR($N426=Listas!$A$3,$N426=Listas!$A$4,$N426=Listas!$A$5,$N426=Listas!$A$6),"",W426+Z426+AJ426+AP426+AU426)</f>
        <v>0.21132439384930549</v>
      </c>
      <c r="AW426" s="30">
        <f>+IF(OR($N426=Listas!$A$3,$N426=Listas!$A$4,$N426=Listas!$A$5,$N426=Listas!$A$6),"",K426*(1-AV426))</f>
        <v>0</v>
      </c>
      <c r="AX426" s="30">
        <f>+IF(OR($N426=Listas!$A$3,$N426=Listas!$A$4,$N426=Listas!$A$5,$N426=Listas!$A$6),"",L426*(1-AV426))</f>
        <v>0</v>
      </c>
      <c r="AY426" s="31"/>
      <c r="AZ426" s="32"/>
      <c r="BA426" s="30">
        <f>+IF(OR($N426=Listas!$A$3,$N426=Listas!$A$4,$N426=Listas!$A$5,$N426=Listas!$A$6),"",IF(AV426=0,AW426,(-PV(AY426,AZ426,,AW426,0))))</f>
        <v>0</v>
      </c>
      <c r="BB426" s="30">
        <f>+IF(OR($N426=Listas!$A$3,$N426=Listas!$A$4,$N426=Listas!$A$5,$N426=Listas!$A$6),"",IF(AV426=0,AX426,(-PV(AY426,AZ426,,AX426,0))))</f>
        <v>0</v>
      </c>
      <c r="BC426" s="33">
        <f>++IF(OR($N426=Listas!$A$3,$N426=Listas!$A$4,$N426=Listas!$A$5,$N426=Listas!$A$6),"",K426-BA426)</f>
        <v>0</v>
      </c>
      <c r="BD426" s="33">
        <f>++IF(OR($N426=Listas!$A$3,$N426=Listas!$A$4,$N426=Listas!$A$5,$N426=Listas!$A$6),"",L426-BB426)</f>
        <v>0</v>
      </c>
    </row>
    <row r="427" spans="1:56" x14ac:dyDescent="0.25">
      <c r="A427" s="13"/>
      <c r="B427" s="14"/>
      <c r="C427" s="15"/>
      <c r="D427" s="16"/>
      <c r="E427" s="16"/>
      <c r="F427" s="17"/>
      <c r="G427" s="17"/>
      <c r="H427" s="65">
        <f t="shared" si="77"/>
        <v>0</v>
      </c>
      <c r="I427" s="17"/>
      <c r="J427" s="17"/>
      <c r="K427" s="42">
        <f t="shared" si="78"/>
        <v>0</v>
      </c>
      <c r="L427" s="42">
        <f t="shared" si="78"/>
        <v>0</v>
      </c>
      <c r="M427" s="42">
        <f t="shared" si="79"/>
        <v>0</v>
      </c>
      <c r="N427" s="13"/>
      <c r="O427" s="18" t="str">
        <f>+IF(OR($N427=Listas!$A$3,$N427=Listas!$A$4,$N427=Listas!$A$5,$N427=Listas!$A$6),"N/A",IF(AND((DAYS360(C427,$C$3))&gt;90,(DAYS360(C427,$C$3))&lt;360),"SI","NO"))</f>
        <v>NO</v>
      </c>
      <c r="P427" s="19">
        <f t="shared" si="72"/>
        <v>0</v>
      </c>
      <c r="Q427" s="18" t="str">
        <f>+IF(OR($N427=Listas!$A$3,$N427=Listas!$A$4,$N427=Listas!$A$5,$N427=Listas!$A$6),"N/A",IF(AND((DAYS360(C427,$C$3))&gt;=360,(DAYS360(C427,$C$3))&lt;=1800),"SI","NO"))</f>
        <v>NO</v>
      </c>
      <c r="R427" s="19">
        <f t="shared" si="73"/>
        <v>0</v>
      </c>
      <c r="S427" s="18" t="str">
        <f>+IF(OR($N427=Listas!$A$3,$N427=Listas!$A$4,$N427=Listas!$A$5,$N427=Listas!$A$6),"N/A",IF(AND((DAYS360(C427,$C$3))&gt;1800,(DAYS360(C427,$C$3))&lt;=3600),"SI","NO"))</f>
        <v>NO</v>
      </c>
      <c r="T427" s="19">
        <f t="shared" si="74"/>
        <v>0</v>
      </c>
      <c r="U427" s="18" t="str">
        <f>+IF(OR($N427=Listas!$A$3,$N427=Listas!$A$4,$N427=Listas!$A$5,$N427=Listas!$A$6),"N/A",IF((DAYS360(C427,$C$3))&gt;3600,"SI","NO"))</f>
        <v>SI</v>
      </c>
      <c r="V427" s="20">
        <f t="shared" si="75"/>
        <v>0.21132439384930549</v>
      </c>
      <c r="W427" s="21">
        <f>+IF(OR($N427=Listas!$A$3,$N427=Listas!$A$4,$N427=Listas!$A$5,$N427=Listas!$A$6),"",P427+R427+T427+V427)</f>
        <v>0.21132439384930549</v>
      </c>
      <c r="X427" s="22"/>
      <c r="Y427" s="19">
        <f t="shared" si="76"/>
        <v>0</v>
      </c>
      <c r="Z427" s="21">
        <f>+IF(OR($N427=Listas!$A$3,$N427=Listas!$A$4,$N427=Listas!$A$5,$N427=Listas!$A$6),"",Y427)</f>
        <v>0</v>
      </c>
      <c r="AA427" s="22"/>
      <c r="AB427" s="23">
        <f>+IF(OR($N427=Listas!$A$3,$N427=Listas!$A$4,$N427=Listas!$A$5,$N427=Listas!$A$6),"",IF(AND(DAYS360(C427,$C$3)&lt;=90,AA427="NO"),0,IF(AND(DAYS360(C427,$C$3)&gt;90,AA427="NO"),$AB$7,0)))</f>
        <v>0</v>
      </c>
      <c r="AC427" s="17"/>
      <c r="AD427" s="22"/>
      <c r="AE427" s="23">
        <f>+IF(OR($N427=Listas!$A$3,$N427=Listas!$A$4,$N427=Listas!$A$5,$N427=Listas!$A$6),"",IF(AND(DAYS360(C427,$C$3)&lt;=90,AD427="SI"),0,IF(AND(DAYS360(C427,$C$3)&gt;90,AD427="SI"),$AE$7,0)))</f>
        <v>0</v>
      </c>
      <c r="AF427" s="17"/>
      <c r="AG427" s="24" t="str">
        <f t="shared" si="80"/>
        <v/>
      </c>
      <c r="AH427" s="22"/>
      <c r="AI427" s="23">
        <f>+IF(OR($N427=Listas!$A$3,$N427=Listas!$A$4,$N427=Listas!$A$5,$N427=Listas!$A$6),"",IF(AND(DAYS360(C427,$C$3)&lt;=90,AH427="SI"),0,IF(AND(DAYS360(C427,$C$3)&gt;90,AH427="SI"),$AI$7,0)))</f>
        <v>0</v>
      </c>
      <c r="AJ427" s="25">
        <f>+IF(OR($N427=Listas!$A$3,$N427=Listas!$A$4,$N427=Listas!$A$5,$N427=Listas!$A$6),"",AB427+AE427+AI427)</f>
        <v>0</v>
      </c>
      <c r="AK427" s="26" t="str">
        <f t="shared" si="81"/>
        <v/>
      </c>
      <c r="AL427" s="27" t="str">
        <f t="shared" si="82"/>
        <v/>
      </c>
      <c r="AM427" s="23">
        <f>+IF(OR($N427=Listas!$A$3,$N427=Listas!$A$4,$N427=Listas!$A$5,$N427=Listas!$A$6),"",IF(AND(DAYS360(C427,$C$3)&lt;=90,AL427="SI"),0,IF(AND(DAYS360(C427,$C$3)&gt;90,AL427="SI"),$AM$7,0)))</f>
        <v>0</v>
      </c>
      <c r="AN427" s="27" t="str">
        <f t="shared" si="83"/>
        <v/>
      </c>
      <c r="AO427" s="23">
        <f>+IF(OR($N427=Listas!$A$3,$N427=Listas!$A$4,$N427=Listas!$A$5,$N427=Listas!$A$6),"",IF(AND(DAYS360(C427,$C$3)&lt;=90,AN427="SI"),0,IF(AND(DAYS360(C427,$C$3)&gt;90,AN427="SI"),$AO$7,0)))</f>
        <v>0</v>
      </c>
      <c r="AP427" s="28">
        <f>+IF(OR($N427=Listas!$A$3,$N427=Listas!$A$4,$N427=Listas!$A$5,$N427=[1]Hoja2!$A$6),"",AM427+AO427)</f>
        <v>0</v>
      </c>
      <c r="AQ427" s="22"/>
      <c r="AR427" s="23">
        <f>+IF(OR($N427=Listas!$A$3,$N427=Listas!$A$4,$N427=Listas!$A$5,$N427=Listas!$A$6),"",IF(AND(DAYS360(C427,$C$3)&lt;=90,AQ427="SI"),0,IF(AND(DAYS360(C427,$C$3)&gt;90,AQ427="SI"),$AR$7,0)))</f>
        <v>0</v>
      </c>
      <c r="AS427" s="22"/>
      <c r="AT427" s="23">
        <f>+IF(OR($N427=Listas!$A$3,$N427=Listas!$A$4,$N427=Listas!$A$5,$N427=Listas!$A$6),"",IF(AND(DAYS360(C427,$C$3)&lt;=90,AS427="SI"),0,IF(AND(DAYS360(C427,$C$3)&gt;90,AS427="SI"),$AT$7,0)))</f>
        <v>0</v>
      </c>
      <c r="AU427" s="21">
        <f>+IF(OR($N427=Listas!$A$3,$N427=Listas!$A$4,$N427=Listas!$A$5,$N427=Listas!$A$6),"",AR427+AT427)</f>
        <v>0</v>
      </c>
      <c r="AV427" s="29">
        <f>+IF(OR($N427=Listas!$A$3,$N427=Listas!$A$4,$N427=Listas!$A$5,$N427=Listas!$A$6),"",W427+Z427+AJ427+AP427+AU427)</f>
        <v>0.21132439384930549</v>
      </c>
      <c r="AW427" s="30">
        <f>+IF(OR($N427=Listas!$A$3,$N427=Listas!$A$4,$N427=Listas!$A$5,$N427=Listas!$A$6),"",K427*(1-AV427))</f>
        <v>0</v>
      </c>
      <c r="AX427" s="30">
        <f>+IF(OR($N427=Listas!$A$3,$N427=Listas!$A$4,$N427=Listas!$A$5,$N427=Listas!$A$6),"",L427*(1-AV427))</f>
        <v>0</v>
      </c>
      <c r="AY427" s="31"/>
      <c r="AZ427" s="32"/>
      <c r="BA427" s="30">
        <f>+IF(OR($N427=Listas!$A$3,$N427=Listas!$A$4,$N427=Listas!$A$5,$N427=Listas!$A$6),"",IF(AV427=0,AW427,(-PV(AY427,AZ427,,AW427,0))))</f>
        <v>0</v>
      </c>
      <c r="BB427" s="30">
        <f>+IF(OR($N427=Listas!$A$3,$N427=Listas!$A$4,$N427=Listas!$A$5,$N427=Listas!$A$6),"",IF(AV427=0,AX427,(-PV(AY427,AZ427,,AX427,0))))</f>
        <v>0</v>
      </c>
      <c r="BC427" s="33">
        <f>++IF(OR($N427=Listas!$A$3,$N427=Listas!$A$4,$N427=Listas!$A$5,$N427=Listas!$A$6),"",K427-BA427)</f>
        <v>0</v>
      </c>
      <c r="BD427" s="33">
        <f>++IF(OR($N427=Listas!$A$3,$N427=Listas!$A$4,$N427=Listas!$A$5,$N427=Listas!$A$6),"",L427-BB427)</f>
        <v>0</v>
      </c>
    </row>
    <row r="428" spans="1:56" x14ac:dyDescent="0.25">
      <c r="A428" s="13"/>
      <c r="B428" s="14"/>
      <c r="C428" s="15"/>
      <c r="D428" s="16"/>
      <c r="E428" s="16"/>
      <c r="F428" s="17"/>
      <c r="G428" s="17"/>
      <c r="H428" s="65">
        <f t="shared" si="77"/>
        <v>0</v>
      </c>
      <c r="I428" s="17"/>
      <c r="J428" s="17"/>
      <c r="K428" s="42">
        <f t="shared" si="78"/>
        <v>0</v>
      </c>
      <c r="L428" s="42">
        <f t="shared" si="78"/>
        <v>0</v>
      </c>
      <c r="M428" s="42">
        <f t="shared" si="79"/>
        <v>0</v>
      </c>
      <c r="N428" s="13"/>
      <c r="O428" s="18" t="str">
        <f>+IF(OR($N428=Listas!$A$3,$N428=Listas!$A$4,$N428=Listas!$A$5,$N428=Listas!$A$6),"N/A",IF(AND((DAYS360(C428,$C$3))&gt;90,(DAYS360(C428,$C$3))&lt;360),"SI","NO"))</f>
        <v>NO</v>
      </c>
      <c r="P428" s="19">
        <f t="shared" si="72"/>
        <v>0</v>
      </c>
      <c r="Q428" s="18" t="str">
        <f>+IF(OR($N428=Listas!$A$3,$N428=Listas!$A$4,$N428=Listas!$A$5,$N428=Listas!$A$6),"N/A",IF(AND((DAYS360(C428,$C$3))&gt;=360,(DAYS360(C428,$C$3))&lt;=1800),"SI","NO"))</f>
        <v>NO</v>
      </c>
      <c r="R428" s="19">
        <f t="shared" si="73"/>
        <v>0</v>
      </c>
      <c r="S428" s="18" t="str">
        <f>+IF(OR($N428=Listas!$A$3,$N428=Listas!$A$4,$N428=Listas!$A$5,$N428=Listas!$A$6),"N/A",IF(AND((DAYS360(C428,$C$3))&gt;1800,(DAYS360(C428,$C$3))&lt;=3600),"SI","NO"))</f>
        <v>NO</v>
      </c>
      <c r="T428" s="19">
        <f t="shared" si="74"/>
        <v>0</v>
      </c>
      <c r="U428" s="18" t="str">
        <f>+IF(OR($N428=Listas!$A$3,$N428=Listas!$A$4,$N428=Listas!$A$5,$N428=Listas!$A$6),"N/A",IF((DAYS360(C428,$C$3))&gt;3600,"SI","NO"))</f>
        <v>SI</v>
      </c>
      <c r="V428" s="20">
        <f t="shared" si="75"/>
        <v>0.21132439384930549</v>
      </c>
      <c r="W428" s="21">
        <f>+IF(OR($N428=Listas!$A$3,$N428=Listas!$A$4,$N428=Listas!$A$5,$N428=Listas!$A$6),"",P428+R428+T428+V428)</f>
        <v>0.21132439384930549</v>
      </c>
      <c r="X428" s="22"/>
      <c r="Y428" s="19">
        <f t="shared" si="76"/>
        <v>0</v>
      </c>
      <c r="Z428" s="21">
        <f>+IF(OR($N428=Listas!$A$3,$N428=Listas!$A$4,$N428=Listas!$A$5,$N428=Listas!$A$6),"",Y428)</f>
        <v>0</v>
      </c>
      <c r="AA428" s="22"/>
      <c r="AB428" s="23">
        <f>+IF(OR($N428=Listas!$A$3,$N428=Listas!$A$4,$N428=Listas!$A$5,$N428=Listas!$A$6),"",IF(AND(DAYS360(C428,$C$3)&lt;=90,AA428="NO"),0,IF(AND(DAYS360(C428,$C$3)&gt;90,AA428="NO"),$AB$7,0)))</f>
        <v>0</v>
      </c>
      <c r="AC428" s="17"/>
      <c r="AD428" s="22"/>
      <c r="AE428" s="23">
        <f>+IF(OR($N428=Listas!$A$3,$N428=Listas!$A$4,$N428=Listas!$A$5,$N428=Listas!$A$6),"",IF(AND(DAYS360(C428,$C$3)&lt;=90,AD428="SI"),0,IF(AND(DAYS360(C428,$C$3)&gt;90,AD428="SI"),$AE$7,0)))</f>
        <v>0</v>
      </c>
      <c r="AF428" s="17"/>
      <c r="AG428" s="24" t="str">
        <f t="shared" si="80"/>
        <v/>
      </c>
      <c r="AH428" s="22"/>
      <c r="AI428" s="23">
        <f>+IF(OR($N428=Listas!$A$3,$N428=Listas!$A$4,$N428=Listas!$A$5,$N428=Listas!$A$6),"",IF(AND(DAYS360(C428,$C$3)&lt;=90,AH428="SI"),0,IF(AND(DAYS360(C428,$C$3)&gt;90,AH428="SI"),$AI$7,0)))</f>
        <v>0</v>
      </c>
      <c r="AJ428" s="25">
        <f>+IF(OR($N428=Listas!$A$3,$N428=Listas!$A$4,$N428=Listas!$A$5,$N428=Listas!$A$6),"",AB428+AE428+AI428)</f>
        <v>0</v>
      </c>
      <c r="AK428" s="26" t="str">
        <f t="shared" si="81"/>
        <v/>
      </c>
      <c r="AL428" s="27" t="str">
        <f t="shared" si="82"/>
        <v/>
      </c>
      <c r="AM428" s="23">
        <f>+IF(OR($N428=Listas!$A$3,$N428=Listas!$A$4,$N428=Listas!$A$5,$N428=Listas!$A$6),"",IF(AND(DAYS360(C428,$C$3)&lt;=90,AL428="SI"),0,IF(AND(DAYS360(C428,$C$3)&gt;90,AL428="SI"),$AM$7,0)))</f>
        <v>0</v>
      </c>
      <c r="AN428" s="27" t="str">
        <f t="shared" si="83"/>
        <v/>
      </c>
      <c r="AO428" s="23">
        <f>+IF(OR($N428=Listas!$A$3,$N428=Listas!$A$4,$N428=Listas!$A$5,$N428=Listas!$A$6),"",IF(AND(DAYS360(C428,$C$3)&lt;=90,AN428="SI"),0,IF(AND(DAYS360(C428,$C$3)&gt;90,AN428="SI"),$AO$7,0)))</f>
        <v>0</v>
      </c>
      <c r="AP428" s="28">
        <f>+IF(OR($N428=Listas!$A$3,$N428=Listas!$A$4,$N428=Listas!$A$5,$N428=[1]Hoja2!$A$6),"",AM428+AO428)</f>
        <v>0</v>
      </c>
      <c r="AQ428" s="22"/>
      <c r="AR428" s="23">
        <f>+IF(OR($N428=Listas!$A$3,$N428=Listas!$A$4,$N428=Listas!$A$5,$N428=Listas!$A$6),"",IF(AND(DAYS360(C428,$C$3)&lt;=90,AQ428="SI"),0,IF(AND(DAYS360(C428,$C$3)&gt;90,AQ428="SI"),$AR$7,0)))</f>
        <v>0</v>
      </c>
      <c r="AS428" s="22"/>
      <c r="AT428" s="23">
        <f>+IF(OR($N428=Listas!$A$3,$N428=Listas!$A$4,$N428=Listas!$A$5,$N428=Listas!$A$6),"",IF(AND(DAYS360(C428,$C$3)&lt;=90,AS428="SI"),0,IF(AND(DAYS360(C428,$C$3)&gt;90,AS428="SI"),$AT$7,0)))</f>
        <v>0</v>
      </c>
      <c r="AU428" s="21">
        <f>+IF(OR($N428=Listas!$A$3,$N428=Listas!$A$4,$N428=Listas!$A$5,$N428=Listas!$A$6),"",AR428+AT428)</f>
        <v>0</v>
      </c>
      <c r="AV428" s="29">
        <f>+IF(OR($N428=Listas!$A$3,$N428=Listas!$A$4,$N428=Listas!$A$5,$N428=Listas!$A$6),"",W428+Z428+AJ428+AP428+AU428)</f>
        <v>0.21132439384930549</v>
      </c>
      <c r="AW428" s="30">
        <f>+IF(OR($N428=Listas!$A$3,$N428=Listas!$A$4,$N428=Listas!$A$5,$N428=Listas!$A$6),"",K428*(1-AV428))</f>
        <v>0</v>
      </c>
      <c r="AX428" s="30">
        <f>+IF(OR($N428=Listas!$A$3,$N428=Listas!$A$4,$N428=Listas!$A$5,$N428=Listas!$A$6),"",L428*(1-AV428))</f>
        <v>0</v>
      </c>
      <c r="AY428" s="31"/>
      <c r="AZ428" s="32"/>
      <c r="BA428" s="30">
        <f>+IF(OR($N428=Listas!$A$3,$N428=Listas!$A$4,$N428=Listas!$A$5,$N428=Listas!$A$6),"",IF(AV428=0,AW428,(-PV(AY428,AZ428,,AW428,0))))</f>
        <v>0</v>
      </c>
      <c r="BB428" s="30">
        <f>+IF(OR($N428=Listas!$A$3,$N428=Listas!$A$4,$N428=Listas!$A$5,$N428=Listas!$A$6),"",IF(AV428=0,AX428,(-PV(AY428,AZ428,,AX428,0))))</f>
        <v>0</v>
      </c>
      <c r="BC428" s="33">
        <f>++IF(OR($N428=Listas!$A$3,$N428=Listas!$A$4,$N428=Listas!$A$5,$N428=Listas!$A$6),"",K428-BA428)</f>
        <v>0</v>
      </c>
      <c r="BD428" s="33">
        <f>++IF(OR($N428=Listas!$A$3,$N428=Listas!$A$4,$N428=Listas!$A$5,$N428=Listas!$A$6),"",L428-BB428)</f>
        <v>0</v>
      </c>
    </row>
    <row r="429" spans="1:56" x14ac:dyDescent="0.25">
      <c r="A429" s="13"/>
      <c r="B429" s="14"/>
      <c r="C429" s="15"/>
      <c r="D429" s="16"/>
      <c r="E429" s="16"/>
      <c r="F429" s="17"/>
      <c r="G429" s="17"/>
      <c r="H429" s="65">
        <f t="shared" si="77"/>
        <v>0</v>
      </c>
      <c r="I429" s="17"/>
      <c r="J429" s="17"/>
      <c r="K429" s="42">
        <f t="shared" si="78"/>
        <v>0</v>
      </c>
      <c r="L429" s="42">
        <f t="shared" si="78"/>
        <v>0</v>
      </c>
      <c r="M429" s="42">
        <f t="shared" si="79"/>
        <v>0</v>
      </c>
      <c r="N429" s="13"/>
      <c r="O429" s="18" t="str">
        <f>+IF(OR($N429=Listas!$A$3,$N429=Listas!$A$4,$N429=Listas!$A$5,$N429=Listas!$A$6),"N/A",IF(AND((DAYS360(C429,$C$3))&gt;90,(DAYS360(C429,$C$3))&lt;360),"SI","NO"))</f>
        <v>NO</v>
      </c>
      <c r="P429" s="19">
        <f t="shared" si="72"/>
        <v>0</v>
      </c>
      <c r="Q429" s="18" t="str">
        <f>+IF(OR($N429=Listas!$A$3,$N429=Listas!$A$4,$N429=Listas!$A$5,$N429=Listas!$A$6),"N/A",IF(AND((DAYS360(C429,$C$3))&gt;=360,(DAYS360(C429,$C$3))&lt;=1800),"SI","NO"))</f>
        <v>NO</v>
      </c>
      <c r="R429" s="19">
        <f t="shared" si="73"/>
        <v>0</v>
      </c>
      <c r="S429" s="18" t="str">
        <f>+IF(OR($N429=Listas!$A$3,$N429=Listas!$A$4,$N429=Listas!$A$5,$N429=Listas!$A$6),"N/A",IF(AND((DAYS360(C429,$C$3))&gt;1800,(DAYS360(C429,$C$3))&lt;=3600),"SI","NO"))</f>
        <v>NO</v>
      </c>
      <c r="T429" s="19">
        <f t="shared" si="74"/>
        <v>0</v>
      </c>
      <c r="U429" s="18" t="str">
        <f>+IF(OR($N429=Listas!$A$3,$N429=Listas!$A$4,$N429=Listas!$A$5,$N429=Listas!$A$6),"N/A",IF((DAYS360(C429,$C$3))&gt;3600,"SI","NO"))</f>
        <v>SI</v>
      </c>
      <c r="V429" s="20">
        <f t="shared" si="75"/>
        <v>0.21132439384930549</v>
      </c>
      <c r="W429" s="21">
        <f>+IF(OR($N429=Listas!$A$3,$N429=Listas!$A$4,$N429=Listas!$A$5,$N429=Listas!$A$6),"",P429+R429+T429+V429)</f>
        <v>0.21132439384930549</v>
      </c>
      <c r="X429" s="22"/>
      <c r="Y429" s="19">
        <f t="shared" si="76"/>
        <v>0</v>
      </c>
      <c r="Z429" s="21">
        <f>+IF(OR($N429=Listas!$A$3,$N429=Listas!$A$4,$N429=Listas!$A$5,$N429=Listas!$A$6),"",Y429)</f>
        <v>0</v>
      </c>
      <c r="AA429" s="22"/>
      <c r="AB429" s="23">
        <f>+IF(OR($N429=Listas!$A$3,$N429=Listas!$A$4,$N429=Listas!$A$5,$N429=Listas!$A$6),"",IF(AND(DAYS360(C429,$C$3)&lt;=90,AA429="NO"),0,IF(AND(DAYS360(C429,$C$3)&gt;90,AA429="NO"),$AB$7,0)))</f>
        <v>0</v>
      </c>
      <c r="AC429" s="17"/>
      <c r="AD429" s="22"/>
      <c r="AE429" s="23">
        <f>+IF(OR($N429=Listas!$A$3,$N429=Listas!$A$4,$N429=Listas!$A$5,$N429=Listas!$A$6),"",IF(AND(DAYS360(C429,$C$3)&lt;=90,AD429="SI"),0,IF(AND(DAYS360(C429,$C$3)&gt;90,AD429="SI"),$AE$7,0)))</f>
        <v>0</v>
      </c>
      <c r="AF429" s="17"/>
      <c r="AG429" s="24" t="str">
        <f t="shared" si="80"/>
        <v/>
      </c>
      <c r="AH429" s="22"/>
      <c r="AI429" s="23">
        <f>+IF(OR($N429=Listas!$A$3,$N429=Listas!$A$4,$N429=Listas!$A$5,$N429=Listas!$A$6),"",IF(AND(DAYS360(C429,$C$3)&lt;=90,AH429="SI"),0,IF(AND(DAYS360(C429,$C$3)&gt;90,AH429="SI"),$AI$7,0)))</f>
        <v>0</v>
      </c>
      <c r="AJ429" s="25">
        <f>+IF(OR($N429=Listas!$A$3,$N429=Listas!$A$4,$N429=Listas!$A$5,$N429=Listas!$A$6),"",AB429+AE429+AI429)</f>
        <v>0</v>
      </c>
      <c r="AK429" s="26" t="str">
        <f t="shared" si="81"/>
        <v/>
      </c>
      <c r="AL429" s="27" t="str">
        <f t="shared" si="82"/>
        <v/>
      </c>
      <c r="AM429" s="23">
        <f>+IF(OR($N429=Listas!$A$3,$N429=Listas!$A$4,$N429=Listas!$A$5,$N429=Listas!$A$6),"",IF(AND(DAYS360(C429,$C$3)&lt;=90,AL429="SI"),0,IF(AND(DAYS360(C429,$C$3)&gt;90,AL429="SI"),$AM$7,0)))</f>
        <v>0</v>
      </c>
      <c r="AN429" s="27" t="str">
        <f t="shared" si="83"/>
        <v/>
      </c>
      <c r="AO429" s="23">
        <f>+IF(OR($N429=Listas!$A$3,$N429=Listas!$A$4,$N429=Listas!$A$5,$N429=Listas!$A$6),"",IF(AND(DAYS360(C429,$C$3)&lt;=90,AN429="SI"),0,IF(AND(DAYS360(C429,$C$3)&gt;90,AN429="SI"),$AO$7,0)))</f>
        <v>0</v>
      </c>
      <c r="AP429" s="28">
        <f>+IF(OR($N429=Listas!$A$3,$N429=Listas!$A$4,$N429=Listas!$A$5,$N429=[1]Hoja2!$A$6),"",AM429+AO429)</f>
        <v>0</v>
      </c>
      <c r="AQ429" s="22"/>
      <c r="AR429" s="23">
        <f>+IF(OR($N429=Listas!$A$3,$N429=Listas!$A$4,$N429=Listas!$A$5,$N429=Listas!$A$6),"",IF(AND(DAYS360(C429,$C$3)&lt;=90,AQ429="SI"),0,IF(AND(DAYS360(C429,$C$3)&gt;90,AQ429="SI"),$AR$7,0)))</f>
        <v>0</v>
      </c>
      <c r="AS429" s="22"/>
      <c r="AT429" s="23">
        <f>+IF(OR($N429=Listas!$A$3,$N429=Listas!$A$4,$N429=Listas!$A$5,$N429=Listas!$A$6),"",IF(AND(DAYS360(C429,$C$3)&lt;=90,AS429="SI"),0,IF(AND(DAYS360(C429,$C$3)&gt;90,AS429="SI"),$AT$7,0)))</f>
        <v>0</v>
      </c>
      <c r="AU429" s="21">
        <f>+IF(OR($N429=Listas!$A$3,$N429=Listas!$A$4,$N429=Listas!$A$5,$N429=Listas!$A$6),"",AR429+AT429)</f>
        <v>0</v>
      </c>
      <c r="AV429" s="29">
        <f>+IF(OR($N429=Listas!$A$3,$N429=Listas!$A$4,$N429=Listas!$A$5,$N429=Listas!$A$6),"",W429+Z429+AJ429+AP429+AU429)</f>
        <v>0.21132439384930549</v>
      </c>
      <c r="AW429" s="30">
        <f>+IF(OR($N429=Listas!$A$3,$N429=Listas!$A$4,$N429=Listas!$A$5,$N429=Listas!$A$6),"",K429*(1-AV429))</f>
        <v>0</v>
      </c>
      <c r="AX429" s="30">
        <f>+IF(OR($N429=Listas!$A$3,$N429=Listas!$A$4,$N429=Listas!$A$5,$N429=Listas!$A$6),"",L429*(1-AV429))</f>
        <v>0</v>
      </c>
      <c r="AY429" s="31"/>
      <c r="AZ429" s="32"/>
      <c r="BA429" s="30">
        <f>+IF(OR($N429=Listas!$A$3,$N429=Listas!$A$4,$N429=Listas!$A$5,$N429=Listas!$A$6),"",IF(AV429=0,AW429,(-PV(AY429,AZ429,,AW429,0))))</f>
        <v>0</v>
      </c>
      <c r="BB429" s="30">
        <f>+IF(OR($N429=Listas!$A$3,$N429=Listas!$A$4,$N429=Listas!$A$5,$N429=Listas!$A$6),"",IF(AV429=0,AX429,(-PV(AY429,AZ429,,AX429,0))))</f>
        <v>0</v>
      </c>
      <c r="BC429" s="33">
        <f>++IF(OR($N429=Listas!$A$3,$N429=Listas!$A$4,$N429=Listas!$A$5,$N429=Listas!$A$6),"",K429-BA429)</f>
        <v>0</v>
      </c>
      <c r="BD429" s="33">
        <f>++IF(OR($N429=Listas!$A$3,$N429=Listas!$A$4,$N429=Listas!$A$5,$N429=Listas!$A$6),"",L429-BB429)</f>
        <v>0</v>
      </c>
    </row>
    <row r="430" spans="1:56" x14ac:dyDescent="0.25">
      <c r="A430" s="13"/>
      <c r="B430" s="14"/>
      <c r="C430" s="15"/>
      <c r="D430" s="16"/>
      <c r="E430" s="16"/>
      <c r="F430" s="17"/>
      <c r="G430" s="17"/>
      <c r="H430" s="65">
        <f t="shared" si="77"/>
        <v>0</v>
      </c>
      <c r="I430" s="17"/>
      <c r="J430" s="17"/>
      <c r="K430" s="42">
        <f t="shared" si="78"/>
        <v>0</v>
      </c>
      <c r="L430" s="42">
        <f t="shared" si="78"/>
        <v>0</v>
      </c>
      <c r="M430" s="42">
        <f t="shared" si="79"/>
        <v>0</v>
      </c>
      <c r="N430" s="13"/>
      <c r="O430" s="18" t="str">
        <f>+IF(OR($N430=Listas!$A$3,$N430=Listas!$A$4,$N430=Listas!$A$5,$N430=Listas!$A$6),"N/A",IF(AND((DAYS360(C430,$C$3))&gt;90,(DAYS360(C430,$C$3))&lt;360),"SI","NO"))</f>
        <v>NO</v>
      </c>
      <c r="P430" s="19">
        <f t="shared" si="72"/>
        <v>0</v>
      </c>
      <c r="Q430" s="18" t="str">
        <f>+IF(OR($N430=Listas!$A$3,$N430=Listas!$A$4,$N430=Listas!$A$5,$N430=Listas!$A$6),"N/A",IF(AND((DAYS360(C430,$C$3))&gt;=360,(DAYS360(C430,$C$3))&lt;=1800),"SI","NO"))</f>
        <v>NO</v>
      </c>
      <c r="R430" s="19">
        <f t="shared" si="73"/>
        <v>0</v>
      </c>
      <c r="S430" s="18" t="str">
        <f>+IF(OR($N430=Listas!$A$3,$N430=Listas!$A$4,$N430=Listas!$A$5,$N430=Listas!$A$6),"N/A",IF(AND((DAYS360(C430,$C$3))&gt;1800,(DAYS360(C430,$C$3))&lt;=3600),"SI","NO"))</f>
        <v>NO</v>
      </c>
      <c r="T430" s="19">
        <f t="shared" si="74"/>
        <v>0</v>
      </c>
      <c r="U430" s="18" t="str">
        <f>+IF(OR($N430=Listas!$A$3,$N430=Listas!$A$4,$N430=Listas!$A$5,$N430=Listas!$A$6),"N/A",IF((DAYS360(C430,$C$3))&gt;3600,"SI","NO"))</f>
        <v>SI</v>
      </c>
      <c r="V430" s="20">
        <f t="shared" si="75"/>
        <v>0.21132439384930549</v>
      </c>
      <c r="W430" s="21">
        <f>+IF(OR($N430=Listas!$A$3,$N430=Listas!$A$4,$N430=Listas!$A$5,$N430=Listas!$A$6),"",P430+R430+T430+V430)</f>
        <v>0.21132439384930549</v>
      </c>
      <c r="X430" s="22"/>
      <c r="Y430" s="19">
        <f t="shared" si="76"/>
        <v>0</v>
      </c>
      <c r="Z430" s="21">
        <f>+IF(OR($N430=Listas!$A$3,$N430=Listas!$A$4,$N430=Listas!$A$5,$N430=Listas!$A$6),"",Y430)</f>
        <v>0</v>
      </c>
      <c r="AA430" s="22"/>
      <c r="AB430" s="23">
        <f>+IF(OR($N430=Listas!$A$3,$N430=Listas!$A$4,$N430=Listas!$A$5,$N430=Listas!$A$6),"",IF(AND(DAYS360(C430,$C$3)&lt;=90,AA430="NO"),0,IF(AND(DAYS360(C430,$C$3)&gt;90,AA430="NO"),$AB$7,0)))</f>
        <v>0</v>
      </c>
      <c r="AC430" s="17"/>
      <c r="AD430" s="22"/>
      <c r="AE430" s="23">
        <f>+IF(OR($N430=Listas!$A$3,$N430=Listas!$A$4,$N430=Listas!$A$5,$N430=Listas!$A$6),"",IF(AND(DAYS360(C430,$C$3)&lt;=90,AD430="SI"),0,IF(AND(DAYS360(C430,$C$3)&gt;90,AD430="SI"),$AE$7,0)))</f>
        <v>0</v>
      </c>
      <c r="AF430" s="17"/>
      <c r="AG430" s="24" t="str">
        <f t="shared" si="80"/>
        <v/>
      </c>
      <c r="AH430" s="22"/>
      <c r="AI430" s="23">
        <f>+IF(OR($N430=Listas!$A$3,$N430=Listas!$A$4,$N430=Listas!$A$5,$N430=Listas!$A$6),"",IF(AND(DAYS360(C430,$C$3)&lt;=90,AH430="SI"),0,IF(AND(DAYS360(C430,$C$3)&gt;90,AH430="SI"),$AI$7,0)))</f>
        <v>0</v>
      </c>
      <c r="AJ430" s="25">
        <f>+IF(OR($N430=Listas!$A$3,$N430=Listas!$A$4,$N430=Listas!$A$5,$N430=Listas!$A$6),"",AB430+AE430+AI430)</f>
        <v>0</v>
      </c>
      <c r="AK430" s="26" t="str">
        <f t="shared" si="81"/>
        <v/>
      </c>
      <c r="AL430" s="27" t="str">
        <f t="shared" si="82"/>
        <v/>
      </c>
      <c r="AM430" s="23">
        <f>+IF(OR($N430=Listas!$A$3,$N430=Listas!$A$4,$N430=Listas!$A$5,$N430=Listas!$A$6),"",IF(AND(DAYS360(C430,$C$3)&lt;=90,AL430="SI"),0,IF(AND(DAYS360(C430,$C$3)&gt;90,AL430="SI"),$AM$7,0)))</f>
        <v>0</v>
      </c>
      <c r="AN430" s="27" t="str">
        <f t="shared" si="83"/>
        <v/>
      </c>
      <c r="AO430" s="23">
        <f>+IF(OR($N430=Listas!$A$3,$N430=Listas!$A$4,$N430=Listas!$A$5,$N430=Listas!$A$6),"",IF(AND(DAYS360(C430,$C$3)&lt;=90,AN430="SI"),0,IF(AND(DAYS360(C430,$C$3)&gt;90,AN430="SI"),$AO$7,0)))</f>
        <v>0</v>
      </c>
      <c r="AP430" s="28">
        <f>+IF(OR($N430=Listas!$A$3,$N430=Listas!$A$4,$N430=Listas!$A$5,$N430=[1]Hoja2!$A$6),"",AM430+AO430)</f>
        <v>0</v>
      </c>
      <c r="AQ430" s="22"/>
      <c r="AR430" s="23">
        <f>+IF(OR($N430=Listas!$A$3,$N430=Listas!$A$4,$N430=Listas!$A$5,$N430=Listas!$A$6),"",IF(AND(DAYS360(C430,$C$3)&lt;=90,AQ430="SI"),0,IF(AND(DAYS360(C430,$C$3)&gt;90,AQ430="SI"),$AR$7,0)))</f>
        <v>0</v>
      </c>
      <c r="AS430" s="22"/>
      <c r="AT430" s="23">
        <f>+IF(OR($N430=Listas!$A$3,$N430=Listas!$A$4,$N430=Listas!$A$5,$N430=Listas!$A$6),"",IF(AND(DAYS360(C430,$C$3)&lt;=90,AS430="SI"),0,IF(AND(DAYS360(C430,$C$3)&gt;90,AS430="SI"),$AT$7,0)))</f>
        <v>0</v>
      </c>
      <c r="AU430" s="21">
        <f>+IF(OR($N430=Listas!$A$3,$N430=Listas!$A$4,$N430=Listas!$A$5,$N430=Listas!$A$6),"",AR430+AT430)</f>
        <v>0</v>
      </c>
      <c r="AV430" s="29">
        <f>+IF(OR($N430=Listas!$A$3,$N430=Listas!$A$4,$N430=Listas!$A$5,$N430=Listas!$A$6),"",W430+Z430+AJ430+AP430+AU430)</f>
        <v>0.21132439384930549</v>
      </c>
      <c r="AW430" s="30">
        <f>+IF(OR($N430=Listas!$A$3,$N430=Listas!$A$4,$N430=Listas!$A$5,$N430=Listas!$A$6),"",K430*(1-AV430))</f>
        <v>0</v>
      </c>
      <c r="AX430" s="30">
        <f>+IF(OR($N430=Listas!$A$3,$N430=Listas!$A$4,$N430=Listas!$A$5,$N430=Listas!$A$6),"",L430*(1-AV430))</f>
        <v>0</v>
      </c>
      <c r="AY430" s="31"/>
      <c r="AZ430" s="32"/>
      <c r="BA430" s="30">
        <f>+IF(OR($N430=Listas!$A$3,$N430=Listas!$A$4,$N430=Listas!$A$5,$N430=Listas!$A$6),"",IF(AV430=0,AW430,(-PV(AY430,AZ430,,AW430,0))))</f>
        <v>0</v>
      </c>
      <c r="BB430" s="30">
        <f>+IF(OR($N430=Listas!$A$3,$N430=Listas!$A$4,$N430=Listas!$A$5,$N430=Listas!$A$6),"",IF(AV430=0,AX430,(-PV(AY430,AZ430,,AX430,0))))</f>
        <v>0</v>
      </c>
      <c r="BC430" s="33">
        <f>++IF(OR($N430=Listas!$A$3,$N430=Listas!$A$4,$N430=Listas!$A$5,$N430=Listas!$A$6),"",K430-BA430)</f>
        <v>0</v>
      </c>
      <c r="BD430" s="33">
        <f>++IF(OR($N430=Listas!$A$3,$N430=Listas!$A$4,$N430=Listas!$A$5,$N430=Listas!$A$6),"",L430-BB430)</f>
        <v>0</v>
      </c>
    </row>
    <row r="431" spans="1:56" x14ac:dyDescent="0.25">
      <c r="A431" s="13"/>
      <c r="B431" s="14"/>
      <c r="C431" s="15"/>
      <c r="D431" s="16"/>
      <c r="E431" s="16"/>
      <c r="F431" s="17"/>
      <c r="G431" s="17"/>
      <c r="H431" s="65">
        <f t="shared" si="77"/>
        <v>0</v>
      </c>
      <c r="I431" s="17"/>
      <c r="J431" s="17"/>
      <c r="K431" s="42">
        <f t="shared" si="78"/>
        <v>0</v>
      </c>
      <c r="L431" s="42">
        <f t="shared" si="78"/>
        <v>0</v>
      </c>
      <c r="M431" s="42">
        <f t="shared" si="79"/>
        <v>0</v>
      </c>
      <c r="N431" s="13"/>
      <c r="O431" s="18" t="str">
        <f>+IF(OR($N431=Listas!$A$3,$N431=Listas!$A$4,$N431=Listas!$A$5,$N431=Listas!$A$6),"N/A",IF(AND((DAYS360(C431,$C$3))&gt;90,(DAYS360(C431,$C$3))&lt;360),"SI","NO"))</f>
        <v>NO</v>
      </c>
      <c r="P431" s="19">
        <f t="shared" si="72"/>
        <v>0</v>
      </c>
      <c r="Q431" s="18" t="str">
        <f>+IF(OR($N431=Listas!$A$3,$N431=Listas!$A$4,$N431=Listas!$A$5,$N431=Listas!$A$6),"N/A",IF(AND((DAYS360(C431,$C$3))&gt;=360,(DAYS360(C431,$C$3))&lt;=1800),"SI","NO"))</f>
        <v>NO</v>
      </c>
      <c r="R431" s="19">
        <f t="shared" si="73"/>
        <v>0</v>
      </c>
      <c r="S431" s="18" t="str">
        <f>+IF(OR($N431=Listas!$A$3,$N431=Listas!$A$4,$N431=Listas!$A$5,$N431=Listas!$A$6),"N/A",IF(AND((DAYS360(C431,$C$3))&gt;1800,(DAYS360(C431,$C$3))&lt;=3600),"SI","NO"))</f>
        <v>NO</v>
      </c>
      <c r="T431" s="19">
        <f t="shared" si="74"/>
        <v>0</v>
      </c>
      <c r="U431" s="18" t="str">
        <f>+IF(OR($N431=Listas!$A$3,$N431=Listas!$A$4,$N431=Listas!$A$5,$N431=Listas!$A$6),"N/A",IF((DAYS360(C431,$C$3))&gt;3600,"SI","NO"))</f>
        <v>SI</v>
      </c>
      <c r="V431" s="20">
        <f t="shared" si="75"/>
        <v>0.21132439384930549</v>
      </c>
      <c r="W431" s="21">
        <f>+IF(OR($N431=Listas!$A$3,$N431=Listas!$A$4,$N431=Listas!$A$5,$N431=Listas!$A$6),"",P431+R431+T431+V431)</f>
        <v>0.21132439384930549</v>
      </c>
      <c r="X431" s="22"/>
      <c r="Y431" s="19">
        <f t="shared" si="76"/>
        <v>0</v>
      </c>
      <c r="Z431" s="21">
        <f>+IF(OR($N431=Listas!$A$3,$N431=Listas!$A$4,$N431=Listas!$A$5,$N431=Listas!$A$6),"",Y431)</f>
        <v>0</v>
      </c>
      <c r="AA431" s="22"/>
      <c r="AB431" s="23">
        <f>+IF(OR($N431=Listas!$A$3,$N431=Listas!$A$4,$N431=Listas!$A$5,$N431=Listas!$A$6),"",IF(AND(DAYS360(C431,$C$3)&lt;=90,AA431="NO"),0,IF(AND(DAYS360(C431,$C$3)&gt;90,AA431="NO"),$AB$7,0)))</f>
        <v>0</v>
      </c>
      <c r="AC431" s="17"/>
      <c r="AD431" s="22"/>
      <c r="AE431" s="23">
        <f>+IF(OR($N431=Listas!$A$3,$N431=Listas!$A$4,$N431=Listas!$A$5,$N431=Listas!$A$6),"",IF(AND(DAYS360(C431,$C$3)&lt;=90,AD431="SI"),0,IF(AND(DAYS360(C431,$C$3)&gt;90,AD431="SI"),$AE$7,0)))</f>
        <v>0</v>
      </c>
      <c r="AF431" s="17"/>
      <c r="AG431" s="24" t="str">
        <f t="shared" si="80"/>
        <v/>
      </c>
      <c r="AH431" s="22"/>
      <c r="AI431" s="23">
        <f>+IF(OR($N431=Listas!$A$3,$N431=Listas!$A$4,$N431=Listas!$A$5,$N431=Listas!$A$6),"",IF(AND(DAYS360(C431,$C$3)&lt;=90,AH431="SI"),0,IF(AND(DAYS360(C431,$C$3)&gt;90,AH431="SI"),$AI$7,0)))</f>
        <v>0</v>
      </c>
      <c r="AJ431" s="25">
        <f>+IF(OR($N431=Listas!$A$3,$N431=Listas!$A$4,$N431=Listas!$A$5,$N431=Listas!$A$6),"",AB431+AE431+AI431)</f>
        <v>0</v>
      </c>
      <c r="AK431" s="26" t="str">
        <f t="shared" si="81"/>
        <v/>
      </c>
      <c r="AL431" s="27" t="str">
        <f t="shared" si="82"/>
        <v/>
      </c>
      <c r="AM431" s="23">
        <f>+IF(OR($N431=Listas!$A$3,$N431=Listas!$A$4,$N431=Listas!$A$5,$N431=Listas!$A$6),"",IF(AND(DAYS360(C431,$C$3)&lt;=90,AL431="SI"),0,IF(AND(DAYS360(C431,$C$3)&gt;90,AL431="SI"),$AM$7,0)))</f>
        <v>0</v>
      </c>
      <c r="AN431" s="27" t="str">
        <f t="shared" si="83"/>
        <v/>
      </c>
      <c r="AO431" s="23">
        <f>+IF(OR($N431=Listas!$A$3,$N431=Listas!$A$4,$N431=Listas!$A$5,$N431=Listas!$A$6),"",IF(AND(DAYS360(C431,$C$3)&lt;=90,AN431="SI"),0,IF(AND(DAYS360(C431,$C$3)&gt;90,AN431="SI"),$AO$7,0)))</f>
        <v>0</v>
      </c>
      <c r="AP431" s="28">
        <f>+IF(OR($N431=Listas!$A$3,$N431=Listas!$A$4,$N431=Listas!$A$5,$N431=[1]Hoja2!$A$6),"",AM431+AO431)</f>
        <v>0</v>
      </c>
      <c r="AQ431" s="22"/>
      <c r="AR431" s="23">
        <f>+IF(OR($N431=Listas!$A$3,$N431=Listas!$A$4,$N431=Listas!$A$5,$N431=Listas!$A$6),"",IF(AND(DAYS360(C431,$C$3)&lt;=90,AQ431="SI"),0,IF(AND(DAYS360(C431,$C$3)&gt;90,AQ431="SI"),$AR$7,0)))</f>
        <v>0</v>
      </c>
      <c r="AS431" s="22"/>
      <c r="AT431" s="23">
        <f>+IF(OR($N431=Listas!$A$3,$N431=Listas!$A$4,$N431=Listas!$A$5,$N431=Listas!$A$6),"",IF(AND(DAYS360(C431,$C$3)&lt;=90,AS431="SI"),0,IF(AND(DAYS360(C431,$C$3)&gt;90,AS431="SI"),$AT$7,0)))</f>
        <v>0</v>
      </c>
      <c r="AU431" s="21">
        <f>+IF(OR($N431=Listas!$A$3,$N431=Listas!$A$4,$N431=Listas!$A$5,$N431=Listas!$A$6),"",AR431+AT431)</f>
        <v>0</v>
      </c>
      <c r="AV431" s="29">
        <f>+IF(OR($N431=Listas!$A$3,$N431=Listas!$A$4,$N431=Listas!$A$5,$N431=Listas!$A$6),"",W431+Z431+AJ431+AP431+AU431)</f>
        <v>0.21132439384930549</v>
      </c>
      <c r="AW431" s="30">
        <f>+IF(OR($N431=Listas!$A$3,$N431=Listas!$A$4,$N431=Listas!$A$5,$N431=Listas!$A$6),"",K431*(1-AV431))</f>
        <v>0</v>
      </c>
      <c r="AX431" s="30">
        <f>+IF(OR($N431=Listas!$A$3,$N431=Listas!$A$4,$N431=Listas!$A$5,$N431=Listas!$A$6),"",L431*(1-AV431))</f>
        <v>0</v>
      </c>
      <c r="AY431" s="31"/>
      <c r="AZ431" s="32"/>
      <c r="BA431" s="30">
        <f>+IF(OR($N431=Listas!$A$3,$N431=Listas!$A$4,$N431=Listas!$A$5,$N431=Listas!$A$6),"",IF(AV431=0,AW431,(-PV(AY431,AZ431,,AW431,0))))</f>
        <v>0</v>
      </c>
      <c r="BB431" s="30">
        <f>+IF(OR($N431=Listas!$A$3,$N431=Listas!$A$4,$N431=Listas!$A$5,$N431=Listas!$A$6),"",IF(AV431=0,AX431,(-PV(AY431,AZ431,,AX431,0))))</f>
        <v>0</v>
      </c>
      <c r="BC431" s="33">
        <f>++IF(OR($N431=Listas!$A$3,$N431=Listas!$A$4,$N431=Listas!$A$5,$N431=Listas!$A$6),"",K431-BA431)</f>
        <v>0</v>
      </c>
      <c r="BD431" s="33">
        <f>++IF(OR($N431=Listas!$A$3,$N431=Listas!$A$4,$N431=Listas!$A$5,$N431=Listas!$A$6),"",L431-BB431)</f>
        <v>0</v>
      </c>
    </row>
    <row r="432" spans="1:56" x14ac:dyDescent="0.25">
      <c r="A432" s="13"/>
      <c r="B432" s="14"/>
      <c r="C432" s="15"/>
      <c r="D432" s="16"/>
      <c r="E432" s="16"/>
      <c r="F432" s="17"/>
      <c r="G432" s="17"/>
      <c r="H432" s="65">
        <f t="shared" si="77"/>
        <v>0</v>
      </c>
      <c r="I432" s="17"/>
      <c r="J432" s="17"/>
      <c r="K432" s="42">
        <f t="shared" si="78"/>
        <v>0</v>
      </c>
      <c r="L432" s="42">
        <f t="shared" si="78"/>
        <v>0</v>
      </c>
      <c r="M432" s="42">
        <f t="shared" si="79"/>
        <v>0</v>
      </c>
      <c r="N432" s="13"/>
      <c r="O432" s="18" t="str">
        <f>+IF(OR($N432=Listas!$A$3,$N432=Listas!$A$4,$N432=Listas!$A$5,$N432=Listas!$A$6),"N/A",IF(AND((DAYS360(C432,$C$3))&gt;90,(DAYS360(C432,$C$3))&lt;360),"SI","NO"))</f>
        <v>NO</v>
      </c>
      <c r="P432" s="19">
        <f t="shared" si="72"/>
        <v>0</v>
      </c>
      <c r="Q432" s="18" t="str">
        <f>+IF(OR($N432=Listas!$A$3,$N432=Listas!$A$4,$N432=Listas!$A$5,$N432=Listas!$A$6),"N/A",IF(AND((DAYS360(C432,$C$3))&gt;=360,(DAYS360(C432,$C$3))&lt;=1800),"SI","NO"))</f>
        <v>NO</v>
      </c>
      <c r="R432" s="19">
        <f t="shared" si="73"/>
        <v>0</v>
      </c>
      <c r="S432" s="18" t="str">
        <f>+IF(OR($N432=Listas!$A$3,$N432=Listas!$A$4,$N432=Listas!$A$5,$N432=Listas!$A$6),"N/A",IF(AND((DAYS360(C432,$C$3))&gt;1800,(DAYS360(C432,$C$3))&lt;=3600),"SI","NO"))</f>
        <v>NO</v>
      </c>
      <c r="T432" s="19">
        <f t="shared" si="74"/>
        <v>0</v>
      </c>
      <c r="U432" s="18" t="str">
        <f>+IF(OR($N432=Listas!$A$3,$N432=Listas!$A$4,$N432=Listas!$A$5,$N432=Listas!$A$6),"N/A",IF((DAYS360(C432,$C$3))&gt;3600,"SI","NO"))</f>
        <v>SI</v>
      </c>
      <c r="V432" s="20">
        <f t="shared" si="75"/>
        <v>0.21132439384930549</v>
      </c>
      <c r="W432" s="21">
        <f>+IF(OR($N432=Listas!$A$3,$N432=Listas!$A$4,$N432=Listas!$A$5,$N432=Listas!$A$6),"",P432+R432+T432+V432)</f>
        <v>0.21132439384930549</v>
      </c>
      <c r="X432" s="22"/>
      <c r="Y432" s="19">
        <f t="shared" si="76"/>
        <v>0</v>
      </c>
      <c r="Z432" s="21">
        <f>+IF(OR($N432=Listas!$A$3,$N432=Listas!$A$4,$N432=Listas!$A$5,$N432=Listas!$A$6),"",Y432)</f>
        <v>0</v>
      </c>
      <c r="AA432" s="22"/>
      <c r="AB432" s="23">
        <f>+IF(OR($N432=Listas!$A$3,$N432=Listas!$A$4,$N432=Listas!$A$5,$N432=Listas!$A$6),"",IF(AND(DAYS360(C432,$C$3)&lt;=90,AA432="NO"),0,IF(AND(DAYS360(C432,$C$3)&gt;90,AA432="NO"),$AB$7,0)))</f>
        <v>0</v>
      </c>
      <c r="AC432" s="17"/>
      <c r="AD432" s="22"/>
      <c r="AE432" s="23">
        <f>+IF(OR($N432=Listas!$A$3,$N432=Listas!$A$4,$N432=Listas!$A$5,$N432=Listas!$A$6),"",IF(AND(DAYS360(C432,$C$3)&lt;=90,AD432="SI"),0,IF(AND(DAYS360(C432,$C$3)&gt;90,AD432="SI"),$AE$7,0)))</f>
        <v>0</v>
      </c>
      <c r="AF432" s="17"/>
      <c r="AG432" s="24" t="str">
        <f t="shared" si="80"/>
        <v/>
      </c>
      <c r="AH432" s="22"/>
      <c r="AI432" s="23">
        <f>+IF(OR($N432=Listas!$A$3,$N432=Listas!$A$4,$N432=Listas!$A$5,$N432=Listas!$A$6),"",IF(AND(DAYS360(C432,$C$3)&lt;=90,AH432="SI"),0,IF(AND(DAYS360(C432,$C$3)&gt;90,AH432="SI"),$AI$7,0)))</f>
        <v>0</v>
      </c>
      <c r="AJ432" s="25">
        <f>+IF(OR($N432=Listas!$A$3,$N432=Listas!$A$4,$N432=Listas!$A$5,$N432=Listas!$A$6),"",AB432+AE432+AI432)</f>
        <v>0</v>
      </c>
      <c r="AK432" s="26" t="str">
        <f t="shared" si="81"/>
        <v/>
      </c>
      <c r="AL432" s="27" t="str">
        <f t="shared" si="82"/>
        <v/>
      </c>
      <c r="AM432" s="23">
        <f>+IF(OR($N432=Listas!$A$3,$N432=Listas!$A$4,$N432=Listas!$A$5,$N432=Listas!$A$6),"",IF(AND(DAYS360(C432,$C$3)&lt;=90,AL432="SI"),0,IF(AND(DAYS360(C432,$C$3)&gt;90,AL432="SI"),$AM$7,0)))</f>
        <v>0</v>
      </c>
      <c r="AN432" s="27" t="str">
        <f t="shared" si="83"/>
        <v/>
      </c>
      <c r="AO432" s="23">
        <f>+IF(OR($N432=Listas!$A$3,$N432=Listas!$A$4,$N432=Listas!$A$5,$N432=Listas!$A$6),"",IF(AND(DAYS360(C432,$C$3)&lt;=90,AN432="SI"),0,IF(AND(DAYS360(C432,$C$3)&gt;90,AN432="SI"),$AO$7,0)))</f>
        <v>0</v>
      </c>
      <c r="AP432" s="28">
        <f>+IF(OR($N432=Listas!$A$3,$N432=Listas!$A$4,$N432=Listas!$A$5,$N432=[1]Hoja2!$A$6),"",AM432+AO432)</f>
        <v>0</v>
      </c>
      <c r="AQ432" s="22"/>
      <c r="AR432" s="23">
        <f>+IF(OR($N432=Listas!$A$3,$N432=Listas!$A$4,$N432=Listas!$A$5,$N432=Listas!$A$6),"",IF(AND(DAYS360(C432,$C$3)&lt;=90,AQ432="SI"),0,IF(AND(DAYS360(C432,$C$3)&gt;90,AQ432="SI"),$AR$7,0)))</f>
        <v>0</v>
      </c>
      <c r="AS432" s="22"/>
      <c r="AT432" s="23">
        <f>+IF(OR($N432=Listas!$A$3,$N432=Listas!$A$4,$N432=Listas!$A$5,$N432=Listas!$A$6),"",IF(AND(DAYS360(C432,$C$3)&lt;=90,AS432="SI"),0,IF(AND(DAYS360(C432,$C$3)&gt;90,AS432="SI"),$AT$7,0)))</f>
        <v>0</v>
      </c>
      <c r="AU432" s="21">
        <f>+IF(OR($N432=Listas!$A$3,$N432=Listas!$A$4,$N432=Listas!$A$5,$N432=Listas!$A$6),"",AR432+AT432)</f>
        <v>0</v>
      </c>
      <c r="AV432" s="29">
        <f>+IF(OR($N432=Listas!$A$3,$N432=Listas!$A$4,$N432=Listas!$A$5,$N432=Listas!$A$6),"",W432+Z432+AJ432+AP432+AU432)</f>
        <v>0.21132439384930549</v>
      </c>
      <c r="AW432" s="30">
        <f>+IF(OR($N432=Listas!$A$3,$N432=Listas!$A$4,$N432=Listas!$A$5,$N432=Listas!$A$6),"",K432*(1-AV432))</f>
        <v>0</v>
      </c>
      <c r="AX432" s="30">
        <f>+IF(OR($N432=Listas!$A$3,$N432=Listas!$A$4,$N432=Listas!$A$5,$N432=Listas!$A$6),"",L432*(1-AV432))</f>
        <v>0</v>
      </c>
      <c r="AY432" s="31"/>
      <c r="AZ432" s="32"/>
      <c r="BA432" s="30">
        <f>+IF(OR($N432=Listas!$A$3,$N432=Listas!$A$4,$N432=Listas!$A$5,$N432=Listas!$A$6),"",IF(AV432=0,AW432,(-PV(AY432,AZ432,,AW432,0))))</f>
        <v>0</v>
      </c>
      <c r="BB432" s="30">
        <f>+IF(OR($N432=Listas!$A$3,$N432=Listas!$A$4,$N432=Listas!$A$5,$N432=Listas!$A$6),"",IF(AV432=0,AX432,(-PV(AY432,AZ432,,AX432,0))))</f>
        <v>0</v>
      </c>
      <c r="BC432" s="33">
        <f>++IF(OR($N432=Listas!$A$3,$N432=Listas!$A$4,$N432=Listas!$A$5,$N432=Listas!$A$6),"",K432-BA432)</f>
        <v>0</v>
      </c>
      <c r="BD432" s="33">
        <f>++IF(OR($N432=Listas!$A$3,$N432=Listas!$A$4,$N432=Listas!$A$5,$N432=Listas!$A$6),"",L432-BB432)</f>
        <v>0</v>
      </c>
    </row>
    <row r="433" spans="1:56" x14ac:dyDescent="0.25">
      <c r="A433" s="13"/>
      <c r="B433" s="14"/>
      <c r="C433" s="15"/>
      <c r="D433" s="16"/>
      <c r="E433" s="16"/>
      <c r="F433" s="17"/>
      <c r="G433" s="17"/>
      <c r="H433" s="65">
        <f t="shared" si="77"/>
        <v>0</v>
      </c>
      <c r="I433" s="17"/>
      <c r="J433" s="17"/>
      <c r="K433" s="42">
        <f t="shared" si="78"/>
        <v>0</v>
      </c>
      <c r="L433" s="42">
        <f t="shared" si="78"/>
        <v>0</v>
      </c>
      <c r="M433" s="42">
        <f t="shared" si="79"/>
        <v>0</v>
      </c>
      <c r="N433" s="13"/>
      <c r="O433" s="18" t="str">
        <f>+IF(OR($N433=Listas!$A$3,$N433=Listas!$A$4,$N433=Listas!$A$5,$N433=Listas!$A$6),"N/A",IF(AND((DAYS360(C433,$C$3))&gt;90,(DAYS360(C433,$C$3))&lt;360),"SI","NO"))</f>
        <v>NO</v>
      </c>
      <c r="P433" s="19">
        <f t="shared" si="72"/>
        <v>0</v>
      </c>
      <c r="Q433" s="18" t="str">
        <f>+IF(OR($N433=Listas!$A$3,$N433=Listas!$A$4,$N433=Listas!$A$5,$N433=Listas!$A$6),"N/A",IF(AND((DAYS360(C433,$C$3))&gt;=360,(DAYS360(C433,$C$3))&lt;=1800),"SI","NO"))</f>
        <v>NO</v>
      </c>
      <c r="R433" s="19">
        <f t="shared" si="73"/>
        <v>0</v>
      </c>
      <c r="S433" s="18" t="str">
        <f>+IF(OR($N433=Listas!$A$3,$N433=Listas!$A$4,$N433=Listas!$A$5,$N433=Listas!$A$6),"N/A",IF(AND((DAYS360(C433,$C$3))&gt;1800,(DAYS360(C433,$C$3))&lt;=3600),"SI","NO"))</f>
        <v>NO</v>
      </c>
      <c r="T433" s="19">
        <f t="shared" si="74"/>
        <v>0</v>
      </c>
      <c r="U433" s="18" t="str">
        <f>+IF(OR($N433=Listas!$A$3,$N433=Listas!$A$4,$N433=Listas!$A$5,$N433=Listas!$A$6),"N/A",IF((DAYS360(C433,$C$3))&gt;3600,"SI","NO"))</f>
        <v>SI</v>
      </c>
      <c r="V433" s="20">
        <f t="shared" si="75"/>
        <v>0.21132439384930549</v>
      </c>
      <c r="W433" s="21">
        <f>+IF(OR($N433=Listas!$A$3,$N433=Listas!$A$4,$N433=Listas!$A$5,$N433=Listas!$A$6),"",P433+R433+T433+V433)</f>
        <v>0.21132439384930549</v>
      </c>
      <c r="X433" s="22"/>
      <c r="Y433" s="19">
        <f t="shared" si="76"/>
        <v>0</v>
      </c>
      <c r="Z433" s="21">
        <f>+IF(OR($N433=Listas!$A$3,$N433=Listas!$A$4,$N433=Listas!$A$5,$N433=Listas!$A$6),"",Y433)</f>
        <v>0</v>
      </c>
      <c r="AA433" s="22"/>
      <c r="AB433" s="23">
        <f>+IF(OR($N433=Listas!$A$3,$N433=Listas!$A$4,$N433=Listas!$A$5,$N433=Listas!$A$6),"",IF(AND(DAYS360(C433,$C$3)&lt;=90,AA433="NO"),0,IF(AND(DAYS360(C433,$C$3)&gt;90,AA433="NO"),$AB$7,0)))</f>
        <v>0</v>
      </c>
      <c r="AC433" s="17"/>
      <c r="AD433" s="22"/>
      <c r="AE433" s="23">
        <f>+IF(OR($N433=Listas!$A$3,$N433=Listas!$A$4,$N433=Listas!$A$5,$N433=Listas!$A$6),"",IF(AND(DAYS360(C433,$C$3)&lt;=90,AD433="SI"),0,IF(AND(DAYS360(C433,$C$3)&gt;90,AD433="SI"),$AE$7,0)))</f>
        <v>0</v>
      </c>
      <c r="AF433" s="17"/>
      <c r="AG433" s="24" t="str">
        <f t="shared" si="80"/>
        <v/>
      </c>
      <c r="AH433" s="22"/>
      <c r="AI433" s="23">
        <f>+IF(OR($N433=Listas!$A$3,$N433=Listas!$A$4,$N433=Listas!$A$5,$N433=Listas!$A$6),"",IF(AND(DAYS360(C433,$C$3)&lt;=90,AH433="SI"),0,IF(AND(DAYS360(C433,$C$3)&gt;90,AH433="SI"),$AI$7,0)))</f>
        <v>0</v>
      </c>
      <c r="AJ433" s="25">
        <f>+IF(OR($N433=Listas!$A$3,$N433=Listas!$A$4,$N433=Listas!$A$5,$N433=Listas!$A$6),"",AB433+AE433+AI433)</f>
        <v>0</v>
      </c>
      <c r="AK433" s="26" t="str">
        <f t="shared" si="81"/>
        <v/>
      </c>
      <c r="AL433" s="27" t="str">
        <f t="shared" si="82"/>
        <v/>
      </c>
      <c r="AM433" s="23">
        <f>+IF(OR($N433=Listas!$A$3,$N433=Listas!$A$4,$N433=Listas!$A$5,$N433=Listas!$A$6),"",IF(AND(DAYS360(C433,$C$3)&lt;=90,AL433="SI"),0,IF(AND(DAYS360(C433,$C$3)&gt;90,AL433="SI"),$AM$7,0)))</f>
        <v>0</v>
      </c>
      <c r="AN433" s="27" t="str">
        <f t="shared" si="83"/>
        <v/>
      </c>
      <c r="AO433" s="23">
        <f>+IF(OR($N433=Listas!$A$3,$N433=Listas!$A$4,$N433=Listas!$A$5,$N433=Listas!$A$6),"",IF(AND(DAYS360(C433,$C$3)&lt;=90,AN433="SI"),0,IF(AND(DAYS360(C433,$C$3)&gt;90,AN433="SI"),$AO$7,0)))</f>
        <v>0</v>
      </c>
      <c r="AP433" s="28">
        <f>+IF(OR($N433=Listas!$A$3,$N433=Listas!$A$4,$N433=Listas!$A$5,$N433=[1]Hoja2!$A$6),"",AM433+AO433)</f>
        <v>0</v>
      </c>
      <c r="AQ433" s="22"/>
      <c r="AR433" s="23">
        <f>+IF(OR($N433=Listas!$A$3,$N433=Listas!$A$4,$N433=Listas!$A$5,$N433=Listas!$A$6),"",IF(AND(DAYS360(C433,$C$3)&lt;=90,AQ433="SI"),0,IF(AND(DAYS360(C433,$C$3)&gt;90,AQ433="SI"),$AR$7,0)))</f>
        <v>0</v>
      </c>
      <c r="AS433" s="22"/>
      <c r="AT433" s="23">
        <f>+IF(OR($N433=Listas!$A$3,$N433=Listas!$A$4,$N433=Listas!$A$5,$N433=Listas!$A$6),"",IF(AND(DAYS360(C433,$C$3)&lt;=90,AS433="SI"),0,IF(AND(DAYS360(C433,$C$3)&gt;90,AS433="SI"),$AT$7,0)))</f>
        <v>0</v>
      </c>
      <c r="AU433" s="21">
        <f>+IF(OR($N433=Listas!$A$3,$N433=Listas!$A$4,$N433=Listas!$A$5,$N433=Listas!$A$6),"",AR433+AT433)</f>
        <v>0</v>
      </c>
      <c r="AV433" s="29">
        <f>+IF(OR($N433=Listas!$A$3,$N433=Listas!$A$4,$N433=Listas!$A$5,$N433=Listas!$A$6),"",W433+Z433+AJ433+AP433+AU433)</f>
        <v>0.21132439384930549</v>
      </c>
      <c r="AW433" s="30">
        <f>+IF(OR($N433=Listas!$A$3,$N433=Listas!$A$4,$N433=Listas!$A$5,$N433=Listas!$A$6),"",K433*(1-AV433))</f>
        <v>0</v>
      </c>
      <c r="AX433" s="30">
        <f>+IF(OR($N433=Listas!$A$3,$N433=Listas!$A$4,$N433=Listas!$A$5,$N433=Listas!$A$6),"",L433*(1-AV433))</f>
        <v>0</v>
      </c>
      <c r="AY433" s="31"/>
      <c r="AZ433" s="32"/>
      <c r="BA433" s="30">
        <f>+IF(OR($N433=Listas!$A$3,$N433=Listas!$A$4,$N433=Listas!$A$5,$N433=Listas!$A$6),"",IF(AV433=0,AW433,(-PV(AY433,AZ433,,AW433,0))))</f>
        <v>0</v>
      </c>
      <c r="BB433" s="30">
        <f>+IF(OR($N433=Listas!$A$3,$N433=Listas!$A$4,$N433=Listas!$A$5,$N433=Listas!$A$6),"",IF(AV433=0,AX433,(-PV(AY433,AZ433,,AX433,0))))</f>
        <v>0</v>
      </c>
      <c r="BC433" s="33">
        <f>++IF(OR($N433=Listas!$A$3,$N433=Listas!$A$4,$N433=Listas!$A$5,$N433=Listas!$A$6),"",K433-BA433)</f>
        <v>0</v>
      </c>
      <c r="BD433" s="33">
        <f>++IF(OR($N433=Listas!$A$3,$N433=Listas!$A$4,$N433=Listas!$A$5,$N433=Listas!$A$6),"",L433-BB433)</f>
        <v>0</v>
      </c>
    </row>
    <row r="434" spans="1:56" x14ac:dyDescent="0.25">
      <c r="A434" s="13"/>
      <c r="B434" s="14"/>
      <c r="C434" s="15"/>
      <c r="D434" s="16"/>
      <c r="E434" s="16"/>
      <c r="F434" s="17"/>
      <c r="G434" s="17"/>
      <c r="H434" s="65">
        <f t="shared" si="77"/>
        <v>0</v>
      </c>
      <c r="I434" s="17"/>
      <c r="J434" s="17"/>
      <c r="K434" s="42">
        <f t="shared" si="78"/>
        <v>0</v>
      </c>
      <c r="L434" s="42">
        <f t="shared" si="78"/>
        <v>0</v>
      </c>
      <c r="M434" s="42">
        <f t="shared" si="79"/>
        <v>0</v>
      </c>
      <c r="N434" s="13"/>
      <c r="O434" s="18" t="str">
        <f>+IF(OR($N434=Listas!$A$3,$N434=Listas!$A$4,$N434=Listas!$A$5,$N434=Listas!$A$6),"N/A",IF(AND((DAYS360(C434,$C$3))&gt;90,(DAYS360(C434,$C$3))&lt;360),"SI","NO"))</f>
        <v>NO</v>
      </c>
      <c r="P434" s="19">
        <f t="shared" si="72"/>
        <v>0</v>
      </c>
      <c r="Q434" s="18" t="str">
        <f>+IF(OR($N434=Listas!$A$3,$N434=Listas!$A$4,$N434=Listas!$A$5,$N434=Listas!$A$6),"N/A",IF(AND((DAYS360(C434,$C$3))&gt;=360,(DAYS360(C434,$C$3))&lt;=1800),"SI","NO"))</f>
        <v>NO</v>
      </c>
      <c r="R434" s="19">
        <f t="shared" si="73"/>
        <v>0</v>
      </c>
      <c r="S434" s="18" t="str">
        <f>+IF(OR($N434=Listas!$A$3,$N434=Listas!$A$4,$N434=Listas!$A$5,$N434=Listas!$A$6),"N/A",IF(AND((DAYS360(C434,$C$3))&gt;1800,(DAYS360(C434,$C$3))&lt;=3600),"SI","NO"))</f>
        <v>NO</v>
      </c>
      <c r="T434" s="19">
        <f t="shared" si="74"/>
        <v>0</v>
      </c>
      <c r="U434" s="18" t="str">
        <f>+IF(OR($N434=Listas!$A$3,$N434=Listas!$A$4,$N434=Listas!$A$5,$N434=Listas!$A$6),"N/A",IF((DAYS360(C434,$C$3))&gt;3600,"SI","NO"))</f>
        <v>SI</v>
      </c>
      <c r="V434" s="20">
        <f t="shared" si="75"/>
        <v>0.21132439384930549</v>
      </c>
      <c r="W434" s="21">
        <f>+IF(OR($N434=Listas!$A$3,$N434=Listas!$A$4,$N434=Listas!$A$5,$N434=Listas!$A$6),"",P434+R434+T434+V434)</f>
        <v>0.21132439384930549</v>
      </c>
      <c r="X434" s="22"/>
      <c r="Y434" s="19">
        <f t="shared" si="76"/>
        <v>0</v>
      </c>
      <c r="Z434" s="21">
        <f>+IF(OR($N434=Listas!$A$3,$N434=Listas!$A$4,$N434=Listas!$A$5,$N434=Listas!$A$6),"",Y434)</f>
        <v>0</v>
      </c>
      <c r="AA434" s="22"/>
      <c r="AB434" s="23">
        <f>+IF(OR($N434=Listas!$A$3,$N434=Listas!$A$4,$N434=Listas!$A$5,$N434=Listas!$A$6),"",IF(AND(DAYS360(C434,$C$3)&lt;=90,AA434="NO"),0,IF(AND(DAYS360(C434,$C$3)&gt;90,AA434="NO"),$AB$7,0)))</f>
        <v>0</v>
      </c>
      <c r="AC434" s="17"/>
      <c r="AD434" s="22"/>
      <c r="AE434" s="23">
        <f>+IF(OR($N434=Listas!$A$3,$N434=Listas!$A$4,$N434=Listas!$A$5,$N434=Listas!$A$6),"",IF(AND(DAYS360(C434,$C$3)&lt;=90,AD434="SI"),0,IF(AND(DAYS360(C434,$C$3)&gt;90,AD434="SI"),$AE$7,0)))</f>
        <v>0</v>
      </c>
      <c r="AF434" s="17"/>
      <c r="AG434" s="24" t="str">
        <f t="shared" si="80"/>
        <v/>
      </c>
      <c r="AH434" s="22"/>
      <c r="AI434" s="23">
        <f>+IF(OR($N434=Listas!$A$3,$N434=Listas!$A$4,$N434=Listas!$A$5,$N434=Listas!$A$6),"",IF(AND(DAYS360(C434,$C$3)&lt;=90,AH434="SI"),0,IF(AND(DAYS360(C434,$C$3)&gt;90,AH434="SI"),$AI$7,0)))</f>
        <v>0</v>
      </c>
      <c r="AJ434" s="25">
        <f>+IF(OR($N434=Listas!$A$3,$N434=Listas!$A$4,$N434=Listas!$A$5,$N434=Listas!$A$6),"",AB434+AE434+AI434)</f>
        <v>0</v>
      </c>
      <c r="AK434" s="26" t="str">
        <f t="shared" si="81"/>
        <v/>
      </c>
      <c r="AL434" s="27" t="str">
        <f t="shared" si="82"/>
        <v/>
      </c>
      <c r="AM434" s="23">
        <f>+IF(OR($N434=Listas!$A$3,$N434=Listas!$A$4,$N434=Listas!$A$5,$N434=Listas!$A$6),"",IF(AND(DAYS360(C434,$C$3)&lt;=90,AL434="SI"),0,IF(AND(DAYS360(C434,$C$3)&gt;90,AL434="SI"),$AM$7,0)))</f>
        <v>0</v>
      </c>
      <c r="AN434" s="27" t="str">
        <f t="shared" si="83"/>
        <v/>
      </c>
      <c r="AO434" s="23">
        <f>+IF(OR($N434=Listas!$A$3,$N434=Listas!$A$4,$N434=Listas!$A$5,$N434=Listas!$A$6),"",IF(AND(DAYS360(C434,$C$3)&lt;=90,AN434="SI"),0,IF(AND(DAYS360(C434,$C$3)&gt;90,AN434="SI"),$AO$7,0)))</f>
        <v>0</v>
      </c>
      <c r="AP434" s="28">
        <f>+IF(OR($N434=Listas!$A$3,$N434=Listas!$A$4,$N434=Listas!$A$5,$N434=[1]Hoja2!$A$6),"",AM434+AO434)</f>
        <v>0</v>
      </c>
      <c r="AQ434" s="22"/>
      <c r="AR434" s="23">
        <f>+IF(OR($N434=Listas!$A$3,$N434=Listas!$A$4,$N434=Listas!$A$5,$N434=Listas!$A$6),"",IF(AND(DAYS360(C434,$C$3)&lt;=90,AQ434="SI"),0,IF(AND(DAYS360(C434,$C$3)&gt;90,AQ434="SI"),$AR$7,0)))</f>
        <v>0</v>
      </c>
      <c r="AS434" s="22"/>
      <c r="AT434" s="23">
        <f>+IF(OR($N434=Listas!$A$3,$N434=Listas!$A$4,$N434=Listas!$A$5,$N434=Listas!$A$6),"",IF(AND(DAYS360(C434,$C$3)&lt;=90,AS434="SI"),0,IF(AND(DAYS360(C434,$C$3)&gt;90,AS434="SI"),$AT$7,0)))</f>
        <v>0</v>
      </c>
      <c r="AU434" s="21">
        <f>+IF(OR($N434=Listas!$A$3,$N434=Listas!$A$4,$N434=Listas!$A$5,$N434=Listas!$A$6),"",AR434+AT434)</f>
        <v>0</v>
      </c>
      <c r="AV434" s="29">
        <f>+IF(OR($N434=Listas!$A$3,$N434=Listas!$A$4,$N434=Listas!$A$5,$N434=Listas!$A$6),"",W434+Z434+AJ434+AP434+AU434)</f>
        <v>0.21132439384930549</v>
      </c>
      <c r="AW434" s="30">
        <f>+IF(OR($N434=Listas!$A$3,$N434=Listas!$A$4,$N434=Listas!$A$5,$N434=Listas!$A$6),"",K434*(1-AV434))</f>
        <v>0</v>
      </c>
      <c r="AX434" s="30">
        <f>+IF(OR($N434=Listas!$A$3,$N434=Listas!$A$4,$N434=Listas!$A$5,$N434=Listas!$A$6),"",L434*(1-AV434))</f>
        <v>0</v>
      </c>
      <c r="AY434" s="31"/>
      <c r="AZ434" s="32"/>
      <c r="BA434" s="30">
        <f>+IF(OR($N434=Listas!$A$3,$N434=Listas!$A$4,$N434=Listas!$A$5,$N434=Listas!$A$6),"",IF(AV434=0,AW434,(-PV(AY434,AZ434,,AW434,0))))</f>
        <v>0</v>
      </c>
      <c r="BB434" s="30">
        <f>+IF(OR($N434=Listas!$A$3,$N434=Listas!$A$4,$N434=Listas!$A$5,$N434=Listas!$A$6),"",IF(AV434=0,AX434,(-PV(AY434,AZ434,,AX434,0))))</f>
        <v>0</v>
      </c>
      <c r="BC434" s="33">
        <f>++IF(OR($N434=Listas!$A$3,$N434=Listas!$A$4,$N434=Listas!$A$5,$N434=Listas!$A$6),"",K434-BA434)</f>
        <v>0</v>
      </c>
      <c r="BD434" s="33">
        <f>++IF(OR($N434=Listas!$A$3,$N434=Listas!$A$4,$N434=Listas!$A$5,$N434=Listas!$A$6),"",L434-BB434)</f>
        <v>0</v>
      </c>
    </row>
    <row r="435" spans="1:56" x14ac:dyDescent="0.25">
      <c r="A435" s="13"/>
      <c r="B435" s="14"/>
      <c r="C435" s="15"/>
      <c r="D435" s="16"/>
      <c r="E435" s="16"/>
      <c r="F435" s="17"/>
      <c r="G435" s="17"/>
      <c r="H435" s="65">
        <f t="shared" si="77"/>
        <v>0</v>
      </c>
      <c r="I435" s="17"/>
      <c r="J435" s="17"/>
      <c r="K435" s="42">
        <f t="shared" si="78"/>
        <v>0</v>
      </c>
      <c r="L435" s="42">
        <f t="shared" si="78"/>
        <v>0</v>
      </c>
      <c r="M435" s="42">
        <f t="shared" si="79"/>
        <v>0</v>
      </c>
      <c r="N435" s="13"/>
      <c r="O435" s="18" t="str">
        <f>+IF(OR($N435=Listas!$A$3,$N435=Listas!$A$4,$N435=Listas!$A$5,$N435=Listas!$A$6),"N/A",IF(AND((DAYS360(C435,$C$3))&gt;90,(DAYS360(C435,$C$3))&lt;360),"SI","NO"))</f>
        <v>NO</v>
      </c>
      <c r="P435" s="19">
        <f t="shared" si="72"/>
        <v>0</v>
      </c>
      <c r="Q435" s="18" t="str">
        <f>+IF(OR($N435=Listas!$A$3,$N435=Listas!$A$4,$N435=Listas!$A$5,$N435=Listas!$A$6),"N/A",IF(AND((DAYS360(C435,$C$3))&gt;=360,(DAYS360(C435,$C$3))&lt;=1800),"SI","NO"))</f>
        <v>NO</v>
      </c>
      <c r="R435" s="19">
        <f t="shared" si="73"/>
        <v>0</v>
      </c>
      <c r="S435" s="18" t="str">
        <f>+IF(OR($N435=Listas!$A$3,$N435=Listas!$A$4,$N435=Listas!$A$5,$N435=Listas!$A$6),"N/A",IF(AND((DAYS360(C435,$C$3))&gt;1800,(DAYS360(C435,$C$3))&lt;=3600),"SI","NO"))</f>
        <v>NO</v>
      </c>
      <c r="T435" s="19">
        <f t="shared" si="74"/>
        <v>0</v>
      </c>
      <c r="U435" s="18" t="str">
        <f>+IF(OR($N435=Listas!$A$3,$N435=Listas!$A$4,$N435=Listas!$A$5,$N435=Listas!$A$6),"N/A",IF((DAYS360(C435,$C$3))&gt;3600,"SI","NO"))</f>
        <v>SI</v>
      </c>
      <c r="V435" s="20">
        <f t="shared" si="75"/>
        <v>0.21132439384930549</v>
      </c>
      <c r="W435" s="21">
        <f>+IF(OR($N435=Listas!$A$3,$N435=Listas!$A$4,$N435=Listas!$A$5,$N435=Listas!$A$6),"",P435+R435+T435+V435)</f>
        <v>0.21132439384930549</v>
      </c>
      <c r="X435" s="22"/>
      <c r="Y435" s="19">
        <f t="shared" si="76"/>
        <v>0</v>
      </c>
      <c r="Z435" s="21">
        <f>+IF(OR($N435=Listas!$A$3,$N435=Listas!$A$4,$N435=Listas!$A$5,$N435=Listas!$A$6),"",Y435)</f>
        <v>0</v>
      </c>
      <c r="AA435" s="22"/>
      <c r="AB435" s="23">
        <f>+IF(OR($N435=Listas!$A$3,$N435=Listas!$A$4,$N435=Listas!$A$5,$N435=Listas!$A$6),"",IF(AND(DAYS360(C435,$C$3)&lt;=90,AA435="NO"),0,IF(AND(DAYS360(C435,$C$3)&gt;90,AA435="NO"),$AB$7,0)))</f>
        <v>0</v>
      </c>
      <c r="AC435" s="17"/>
      <c r="AD435" s="22"/>
      <c r="AE435" s="23">
        <f>+IF(OR($N435=Listas!$A$3,$N435=Listas!$A$4,$N435=Listas!$A$5,$N435=Listas!$A$6),"",IF(AND(DAYS360(C435,$C$3)&lt;=90,AD435="SI"),0,IF(AND(DAYS360(C435,$C$3)&gt;90,AD435="SI"),$AE$7,0)))</f>
        <v>0</v>
      </c>
      <c r="AF435" s="17"/>
      <c r="AG435" s="24" t="str">
        <f t="shared" si="80"/>
        <v/>
      </c>
      <c r="AH435" s="22"/>
      <c r="AI435" s="23">
        <f>+IF(OR($N435=Listas!$A$3,$N435=Listas!$A$4,$N435=Listas!$A$5,$N435=Listas!$A$6),"",IF(AND(DAYS360(C435,$C$3)&lt;=90,AH435="SI"),0,IF(AND(DAYS360(C435,$C$3)&gt;90,AH435="SI"),$AI$7,0)))</f>
        <v>0</v>
      </c>
      <c r="AJ435" s="25">
        <f>+IF(OR($N435=Listas!$A$3,$N435=Listas!$A$4,$N435=Listas!$A$5,$N435=Listas!$A$6),"",AB435+AE435+AI435)</f>
        <v>0</v>
      </c>
      <c r="AK435" s="26" t="str">
        <f t="shared" si="81"/>
        <v/>
      </c>
      <c r="AL435" s="27" t="str">
        <f t="shared" si="82"/>
        <v/>
      </c>
      <c r="AM435" s="23">
        <f>+IF(OR($N435=Listas!$A$3,$N435=Listas!$A$4,$N435=Listas!$A$5,$N435=Listas!$A$6),"",IF(AND(DAYS360(C435,$C$3)&lt;=90,AL435="SI"),0,IF(AND(DAYS360(C435,$C$3)&gt;90,AL435="SI"),$AM$7,0)))</f>
        <v>0</v>
      </c>
      <c r="AN435" s="27" t="str">
        <f t="shared" si="83"/>
        <v/>
      </c>
      <c r="AO435" s="23">
        <f>+IF(OR($N435=Listas!$A$3,$N435=Listas!$A$4,$N435=Listas!$A$5,$N435=Listas!$A$6),"",IF(AND(DAYS360(C435,$C$3)&lt;=90,AN435="SI"),0,IF(AND(DAYS360(C435,$C$3)&gt;90,AN435="SI"),$AO$7,0)))</f>
        <v>0</v>
      </c>
      <c r="AP435" s="28">
        <f>+IF(OR($N435=Listas!$A$3,$N435=Listas!$A$4,$N435=Listas!$A$5,$N435=[1]Hoja2!$A$6),"",AM435+AO435)</f>
        <v>0</v>
      </c>
      <c r="AQ435" s="22"/>
      <c r="AR435" s="23">
        <f>+IF(OR($N435=Listas!$A$3,$N435=Listas!$A$4,$N435=Listas!$A$5,$N435=Listas!$A$6),"",IF(AND(DAYS360(C435,$C$3)&lt;=90,AQ435="SI"),0,IF(AND(DAYS360(C435,$C$3)&gt;90,AQ435="SI"),$AR$7,0)))</f>
        <v>0</v>
      </c>
      <c r="AS435" s="22"/>
      <c r="AT435" s="23">
        <f>+IF(OR($N435=Listas!$A$3,$N435=Listas!$A$4,$N435=Listas!$A$5,$N435=Listas!$A$6),"",IF(AND(DAYS360(C435,$C$3)&lt;=90,AS435="SI"),0,IF(AND(DAYS360(C435,$C$3)&gt;90,AS435="SI"),$AT$7,0)))</f>
        <v>0</v>
      </c>
      <c r="AU435" s="21">
        <f>+IF(OR($N435=Listas!$A$3,$N435=Listas!$A$4,$N435=Listas!$A$5,$N435=Listas!$A$6),"",AR435+AT435)</f>
        <v>0</v>
      </c>
      <c r="AV435" s="29">
        <f>+IF(OR($N435=Listas!$A$3,$N435=Listas!$A$4,$N435=Listas!$A$5,$N435=Listas!$A$6),"",W435+Z435+AJ435+AP435+AU435)</f>
        <v>0.21132439384930549</v>
      </c>
      <c r="AW435" s="30">
        <f>+IF(OR($N435=Listas!$A$3,$N435=Listas!$A$4,$N435=Listas!$A$5,$N435=Listas!$A$6),"",K435*(1-AV435))</f>
        <v>0</v>
      </c>
      <c r="AX435" s="30">
        <f>+IF(OR($N435=Listas!$A$3,$N435=Listas!$A$4,$N435=Listas!$A$5,$N435=Listas!$A$6),"",L435*(1-AV435))</f>
        <v>0</v>
      </c>
      <c r="AY435" s="31"/>
      <c r="AZ435" s="32"/>
      <c r="BA435" s="30">
        <f>+IF(OR($N435=Listas!$A$3,$N435=Listas!$A$4,$N435=Listas!$A$5,$N435=Listas!$A$6),"",IF(AV435=0,AW435,(-PV(AY435,AZ435,,AW435,0))))</f>
        <v>0</v>
      </c>
      <c r="BB435" s="30">
        <f>+IF(OR($N435=Listas!$A$3,$N435=Listas!$A$4,$N435=Listas!$A$5,$N435=Listas!$A$6),"",IF(AV435=0,AX435,(-PV(AY435,AZ435,,AX435,0))))</f>
        <v>0</v>
      </c>
      <c r="BC435" s="33">
        <f>++IF(OR($N435=Listas!$A$3,$N435=Listas!$A$4,$N435=Listas!$A$5,$N435=Listas!$A$6),"",K435-BA435)</f>
        <v>0</v>
      </c>
      <c r="BD435" s="33">
        <f>++IF(OR($N435=Listas!$A$3,$N435=Listas!$A$4,$N435=Listas!$A$5,$N435=Listas!$A$6),"",L435-BB435)</f>
        <v>0</v>
      </c>
    </row>
    <row r="436" spans="1:56" x14ac:dyDescent="0.25">
      <c r="A436" s="13"/>
      <c r="B436" s="14"/>
      <c r="C436" s="15"/>
      <c r="D436" s="16"/>
      <c r="E436" s="16"/>
      <c r="F436" s="17"/>
      <c r="G436" s="17"/>
      <c r="H436" s="65">
        <f t="shared" si="77"/>
        <v>0</v>
      </c>
      <c r="I436" s="17"/>
      <c r="J436" s="17"/>
      <c r="K436" s="42">
        <f t="shared" si="78"/>
        <v>0</v>
      </c>
      <c r="L436" s="42">
        <f t="shared" si="78"/>
        <v>0</v>
      </c>
      <c r="M436" s="42">
        <f t="shared" si="79"/>
        <v>0</v>
      </c>
      <c r="N436" s="13"/>
      <c r="O436" s="18" t="str">
        <f>+IF(OR($N436=Listas!$A$3,$N436=Listas!$A$4,$N436=Listas!$A$5,$N436=Listas!$A$6),"N/A",IF(AND((DAYS360(C436,$C$3))&gt;90,(DAYS360(C436,$C$3))&lt;360),"SI","NO"))</f>
        <v>NO</v>
      </c>
      <c r="P436" s="19">
        <f t="shared" si="72"/>
        <v>0</v>
      </c>
      <c r="Q436" s="18" t="str">
        <f>+IF(OR($N436=Listas!$A$3,$N436=Listas!$A$4,$N436=Listas!$A$5,$N436=Listas!$A$6),"N/A",IF(AND((DAYS360(C436,$C$3))&gt;=360,(DAYS360(C436,$C$3))&lt;=1800),"SI","NO"))</f>
        <v>NO</v>
      </c>
      <c r="R436" s="19">
        <f t="shared" si="73"/>
        <v>0</v>
      </c>
      <c r="S436" s="18" t="str">
        <f>+IF(OR($N436=Listas!$A$3,$N436=Listas!$A$4,$N436=Listas!$A$5,$N436=Listas!$A$6),"N/A",IF(AND((DAYS360(C436,$C$3))&gt;1800,(DAYS360(C436,$C$3))&lt;=3600),"SI","NO"))</f>
        <v>NO</v>
      </c>
      <c r="T436" s="19">
        <f t="shared" si="74"/>
        <v>0</v>
      </c>
      <c r="U436" s="18" t="str">
        <f>+IF(OR($N436=Listas!$A$3,$N436=Listas!$A$4,$N436=Listas!$A$5,$N436=Listas!$A$6),"N/A",IF((DAYS360(C436,$C$3))&gt;3600,"SI","NO"))</f>
        <v>SI</v>
      </c>
      <c r="V436" s="20">
        <f t="shared" si="75"/>
        <v>0.21132439384930549</v>
      </c>
      <c r="W436" s="21">
        <f>+IF(OR($N436=Listas!$A$3,$N436=Listas!$A$4,$N436=Listas!$A$5,$N436=Listas!$A$6),"",P436+R436+T436+V436)</f>
        <v>0.21132439384930549</v>
      </c>
      <c r="X436" s="22"/>
      <c r="Y436" s="19">
        <f t="shared" si="76"/>
        <v>0</v>
      </c>
      <c r="Z436" s="21">
        <f>+IF(OR($N436=Listas!$A$3,$N436=Listas!$A$4,$N436=Listas!$A$5,$N436=Listas!$A$6),"",Y436)</f>
        <v>0</v>
      </c>
      <c r="AA436" s="22"/>
      <c r="AB436" s="23">
        <f>+IF(OR($N436=Listas!$A$3,$N436=Listas!$A$4,$N436=Listas!$A$5,$N436=Listas!$A$6),"",IF(AND(DAYS360(C436,$C$3)&lt;=90,AA436="NO"),0,IF(AND(DAYS360(C436,$C$3)&gt;90,AA436="NO"),$AB$7,0)))</f>
        <v>0</v>
      </c>
      <c r="AC436" s="17"/>
      <c r="AD436" s="22"/>
      <c r="AE436" s="23">
        <f>+IF(OR($N436=Listas!$A$3,$N436=Listas!$A$4,$N436=Listas!$A$5,$N436=Listas!$A$6),"",IF(AND(DAYS360(C436,$C$3)&lt;=90,AD436="SI"),0,IF(AND(DAYS360(C436,$C$3)&gt;90,AD436="SI"),$AE$7,0)))</f>
        <v>0</v>
      </c>
      <c r="AF436" s="17"/>
      <c r="AG436" s="24" t="str">
        <f t="shared" si="80"/>
        <v/>
      </c>
      <c r="AH436" s="22"/>
      <c r="AI436" s="23">
        <f>+IF(OR($N436=Listas!$A$3,$N436=Listas!$A$4,$N436=Listas!$A$5,$N436=Listas!$A$6),"",IF(AND(DAYS360(C436,$C$3)&lt;=90,AH436="SI"),0,IF(AND(DAYS360(C436,$C$3)&gt;90,AH436="SI"),$AI$7,0)))</f>
        <v>0</v>
      </c>
      <c r="AJ436" s="25">
        <f>+IF(OR($N436=Listas!$A$3,$N436=Listas!$A$4,$N436=Listas!$A$5,$N436=Listas!$A$6),"",AB436+AE436+AI436)</f>
        <v>0</v>
      </c>
      <c r="AK436" s="26" t="str">
        <f t="shared" si="81"/>
        <v/>
      </c>
      <c r="AL436" s="27" t="str">
        <f t="shared" si="82"/>
        <v/>
      </c>
      <c r="AM436" s="23">
        <f>+IF(OR($N436=Listas!$A$3,$N436=Listas!$A$4,$N436=Listas!$A$5,$N436=Listas!$A$6),"",IF(AND(DAYS360(C436,$C$3)&lt;=90,AL436="SI"),0,IF(AND(DAYS360(C436,$C$3)&gt;90,AL436="SI"),$AM$7,0)))</f>
        <v>0</v>
      </c>
      <c r="AN436" s="27" t="str">
        <f t="shared" si="83"/>
        <v/>
      </c>
      <c r="AO436" s="23">
        <f>+IF(OR($N436=Listas!$A$3,$N436=Listas!$A$4,$N436=Listas!$A$5,$N436=Listas!$A$6),"",IF(AND(DAYS360(C436,$C$3)&lt;=90,AN436="SI"),0,IF(AND(DAYS360(C436,$C$3)&gt;90,AN436="SI"),$AO$7,0)))</f>
        <v>0</v>
      </c>
      <c r="AP436" s="28">
        <f>+IF(OR($N436=Listas!$A$3,$N436=Listas!$A$4,$N436=Listas!$A$5,$N436=[1]Hoja2!$A$6),"",AM436+AO436)</f>
        <v>0</v>
      </c>
      <c r="AQ436" s="22"/>
      <c r="AR436" s="23">
        <f>+IF(OR($N436=Listas!$A$3,$N436=Listas!$A$4,$N436=Listas!$A$5,$N436=Listas!$A$6),"",IF(AND(DAYS360(C436,$C$3)&lt;=90,AQ436="SI"),0,IF(AND(DAYS360(C436,$C$3)&gt;90,AQ436="SI"),$AR$7,0)))</f>
        <v>0</v>
      </c>
      <c r="AS436" s="22"/>
      <c r="AT436" s="23">
        <f>+IF(OR($N436=Listas!$A$3,$N436=Listas!$A$4,$N436=Listas!$A$5,$N436=Listas!$A$6),"",IF(AND(DAYS360(C436,$C$3)&lt;=90,AS436="SI"),0,IF(AND(DAYS360(C436,$C$3)&gt;90,AS436="SI"),$AT$7,0)))</f>
        <v>0</v>
      </c>
      <c r="AU436" s="21">
        <f>+IF(OR($N436=Listas!$A$3,$N436=Listas!$A$4,$N436=Listas!$A$5,$N436=Listas!$A$6),"",AR436+AT436)</f>
        <v>0</v>
      </c>
      <c r="AV436" s="29">
        <f>+IF(OR($N436=Listas!$A$3,$N436=Listas!$A$4,$N436=Listas!$A$5,$N436=Listas!$A$6),"",W436+Z436+AJ436+AP436+AU436)</f>
        <v>0.21132439384930549</v>
      </c>
      <c r="AW436" s="30">
        <f>+IF(OR($N436=Listas!$A$3,$N436=Listas!$A$4,$N436=Listas!$A$5,$N436=Listas!$A$6),"",K436*(1-AV436))</f>
        <v>0</v>
      </c>
      <c r="AX436" s="30">
        <f>+IF(OR($N436=Listas!$A$3,$N436=Listas!$A$4,$N436=Listas!$A$5,$N436=Listas!$A$6),"",L436*(1-AV436))</f>
        <v>0</v>
      </c>
      <c r="AY436" s="31"/>
      <c r="AZ436" s="32"/>
      <c r="BA436" s="30">
        <f>+IF(OR($N436=Listas!$A$3,$N436=Listas!$A$4,$N436=Listas!$A$5,$N436=Listas!$A$6),"",IF(AV436=0,AW436,(-PV(AY436,AZ436,,AW436,0))))</f>
        <v>0</v>
      </c>
      <c r="BB436" s="30">
        <f>+IF(OR($N436=Listas!$A$3,$N436=Listas!$A$4,$N436=Listas!$A$5,$N436=Listas!$A$6),"",IF(AV436=0,AX436,(-PV(AY436,AZ436,,AX436,0))))</f>
        <v>0</v>
      </c>
      <c r="BC436" s="33">
        <f>++IF(OR($N436=Listas!$A$3,$N436=Listas!$A$4,$N436=Listas!$A$5,$N436=Listas!$A$6),"",K436-BA436)</f>
        <v>0</v>
      </c>
      <c r="BD436" s="33">
        <f>++IF(OR($N436=Listas!$A$3,$N436=Listas!$A$4,$N436=Listas!$A$5,$N436=Listas!$A$6),"",L436-BB436)</f>
        <v>0</v>
      </c>
    </row>
    <row r="437" spans="1:56" x14ac:dyDescent="0.25">
      <c r="A437" s="13"/>
      <c r="B437" s="14"/>
      <c r="C437" s="15"/>
      <c r="D437" s="16"/>
      <c r="E437" s="16"/>
      <c r="F437" s="17"/>
      <c r="G437" s="17"/>
      <c r="H437" s="65">
        <f t="shared" si="77"/>
        <v>0</v>
      </c>
      <c r="I437" s="17"/>
      <c r="J437" s="17"/>
      <c r="K437" s="42">
        <f t="shared" si="78"/>
        <v>0</v>
      </c>
      <c r="L437" s="42">
        <f t="shared" si="78"/>
        <v>0</v>
      </c>
      <c r="M437" s="42">
        <f t="shared" si="79"/>
        <v>0</v>
      </c>
      <c r="N437" s="13"/>
      <c r="O437" s="18" t="str">
        <f>+IF(OR($N437=Listas!$A$3,$N437=Listas!$A$4,$N437=Listas!$A$5,$N437=Listas!$A$6),"N/A",IF(AND((DAYS360(C437,$C$3))&gt;90,(DAYS360(C437,$C$3))&lt;360),"SI","NO"))</f>
        <v>NO</v>
      </c>
      <c r="P437" s="19">
        <f t="shared" si="72"/>
        <v>0</v>
      </c>
      <c r="Q437" s="18" t="str">
        <f>+IF(OR($N437=Listas!$A$3,$N437=Listas!$A$4,$N437=Listas!$A$5,$N437=Listas!$A$6),"N/A",IF(AND((DAYS360(C437,$C$3))&gt;=360,(DAYS360(C437,$C$3))&lt;=1800),"SI","NO"))</f>
        <v>NO</v>
      </c>
      <c r="R437" s="19">
        <f t="shared" si="73"/>
        <v>0</v>
      </c>
      <c r="S437" s="18" t="str">
        <f>+IF(OR($N437=Listas!$A$3,$N437=Listas!$A$4,$N437=Listas!$A$5,$N437=Listas!$A$6),"N/A",IF(AND((DAYS360(C437,$C$3))&gt;1800,(DAYS360(C437,$C$3))&lt;=3600),"SI","NO"))</f>
        <v>NO</v>
      </c>
      <c r="T437" s="19">
        <f t="shared" si="74"/>
        <v>0</v>
      </c>
      <c r="U437" s="18" t="str">
        <f>+IF(OR($N437=Listas!$A$3,$N437=Listas!$A$4,$N437=Listas!$A$5,$N437=Listas!$A$6),"N/A",IF((DAYS360(C437,$C$3))&gt;3600,"SI","NO"))</f>
        <v>SI</v>
      </c>
      <c r="V437" s="20">
        <f t="shared" si="75"/>
        <v>0.21132439384930549</v>
      </c>
      <c r="W437" s="21">
        <f>+IF(OR($N437=Listas!$A$3,$N437=Listas!$A$4,$N437=Listas!$A$5,$N437=Listas!$A$6),"",P437+R437+T437+V437)</f>
        <v>0.21132439384930549</v>
      </c>
      <c r="X437" s="22"/>
      <c r="Y437" s="19">
        <f t="shared" si="76"/>
        <v>0</v>
      </c>
      <c r="Z437" s="21">
        <f>+IF(OR($N437=Listas!$A$3,$N437=Listas!$A$4,$N437=Listas!$A$5,$N437=Listas!$A$6),"",Y437)</f>
        <v>0</v>
      </c>
      <c r="AA437" s="22"/>
      <c r="AB437" s="23">
        <f>+IF(OR($N437=Listas!$A$3,$N437=Listas!$A$4,$N437=Listas!$A$5,$N437=Listas!$A$6),"",IF(AND(DAYS360(C437,$C$3)&lt;=90,AA437="NO"),0,IF(AND(DAYS360(C437,$C$3)&gt;90,AA437="NO"),$AB$7,0)))</f>
        <v>0</v>
      </c>
      <c r="AC437" s="17"/>
      <c r="AD437" s="22"/>
      <c r="AE437" s="23">
        <f>+IF(OR($N437=Listas!$A$3,$N437=Listas!$A$4,$N437=Listas!$A$5,$N437=Listas!$A$6),"",IF(AND(DAYS360(C437,$C$3)&lt;=90,AD437="SI"),0,IF(AND(DAYS360(C437,$C$3)&gt;90,AD437="SI"),$AE$7,0)))</f>
        <v>0</v>
      </c>
      <c r="AF437" s="17"/>
      <c r="AG437" s="24" t="str">
        <f t="shared" si="80"/>
        <v/>
      </c>
      <c r="AH437" s="22"/>
      <c r="AI437" s="23">
        <f>+IF(OR($N437=Listas!$A$3,$N437=Listas!$A$4,$N437=Listas!$A$5,$N437=Listas!$A$6),"",IF(AND(DAYS360(C437,$C$3)&lt;=90,AH437="SI"),0,IF(AND(DAYS360(C437,$C$3)&gt;90,AH437="SI"),$AI$7,0)))</f>
        <v>0</v>
      </c>
      <c r="AJ437" s="25">
        <f>+IF(OR($N437=Listas!$A$3,$N437=Listas!$A$4,$N437=Listas!$A$5,$N437=Listas!$A$6),"",AB437+AE437+AI437)</f>
        <v>0</v>
      </c>
      <c r="AK437" s="26" t="str">
        <f t="shared" si="81"/>
        <v/>
      </c>
      <c r="AL437" s="27" t="str">
        <f t="shared" si="82"/>
        <v/>
      </c>
      <c r="AM437" s="23">
        <f>+IF(OR($N437=Listas!$A$3,$N437=Listas!$A$4,$N437=Listas!$A$5,$N437=Listas!$A$6),"",IF(AND(DAYS360(C437,$C$3)&lt;=90,AL437="SI"),0,IF(AND(DAYS360(C437,$C$3)&gt;90,AL437="SI"),$AM$7,0)))</f>
        <v>0</v>
      </c>
      <c r="AN437" s="27" t="str">
        <f t="shared" si="83"/>
        <v/>
      </c>
      <c r="AO437" s="23">
        <f>+IF(OR($N437=Listas!$A$3,$N437=Listas!$A$4,$N437=Listas!$A$5,$N437=Listas!$A$6),"",IF(AND(DAYS360(C437,$C$3)&lt;=90,AN437="SI"),0,IF(AND(DAYS360(C437,$C$3)&gt;90,AN437="SI"),$AO$7,0)))</f>
        <v>0</v>
      </c>
      <c r="AP437" s="28">
        <f>+IF(OR($N437=Listas!$A$3,$N437=Listas!$A$4,$N437=Listas!$A$5,$N437=[1]Hoja2!$A$6),"",AM437+AO437)</f>
        <v>0</v>
      </c>
      <c r="AQ437" s="22"/>
      <c r="AR437" s="23">
        <f>+IF(OR($N437=Listas!$A$3,$N437=Listas!$A$4,$N437=Listas!$A$5,$N437=Listas!$A$6),"",IF(AND(DAYS360(C437,$C$3)&lt;=90,AQ437="SI"),0,IF(AND(DAYS360(C437,$C$3)&gt;90,AQ437="SI"),$AR$7,0)))</f>
        <v>0</v>
      </c>
      <c r="AS437" s="22"/>
      <c r="AT437" s="23">
        <f>+IF(OR($N437=Listas!$A$3,$N437=Listas!$A$4,$N437=Listas!$A$5,$N437=Listas!$A$6),"",IF(AND(DAYS360(C437,$C$3)&lt;=90,AS437="SI"),0,IF(AND(DAYS360(C437,$C$3)&gt;90,AS437="SI"),$AT$7,0)))</f>
        <v>0</v>
      </c>
      <c r="AU437" s="21">
        <f>+IF(OR($N437=Listas!$A$3,$N437=Listas!$A$4,$N437=Listas!$A$5,$N437=Listas!$A$6),"",AR437+AT437)</f>
        <v>0</v>
      </c>
      <c r="AV437" s="29">
        <f>+IF(OR($N437=Listas!$A$3,$N437=Listas!$A$4,$N437=Listas!$A$5,$N437=Listas!$A$6),"",W437+Z437+AJ437+AP437+AU437)</f>
        <v>0.21132439384930549</v>
      </c>
      <c r="AW437" s="30">
        <f>+IF(OR($N437=Listas!$A$3,$N437=Listas!$A$4,$N437=Listas!$A$5,$N437=Listas!$A$6),"",K437*(1-AV437))</f>
        <v>0</v>
      </c>
      <c r="AX437" s="30">
        <f>+IF(OR($N437=Listas!$A$3,$N437=Listas!$A$4,$N437=Listas!$A$5,$N437=Listas!$A$6),"",L437*(1-AV437))</f>
        <v>0</v>
      </c>
      <c r="AY437" s="31"/>
      <c r="AZ437" s="32"/>
      <c r="BA437" s="30">
        <f>+IF(OR($N437=Listas!$A$3,$N437=Listas!$A$4,$N437=Listas!$A$5,$N437=Listas!$A$6),"",IF(AV437=0,AW437,(-PV(AY437,AZ437,,AW437,0))))</f>
        <v>0</v>
      </c>
      <c r="BB437" s="30">
        <f>+IF(OR($N437=Listas!$A$3,$N437=Listas!$A$4,$N437=Listas!$A$5,$N437=Listas!$A$6),"",IF(AV437=0,AX437,(-PV(AY437,AZ437,,AX437,0))))</f>
        <v>0</v>
      </c>
      <c r="BC437" s="33">
        <f>++IF(OR($N437=Listas!$A$3,$N437=Listas!$A$4,$N437=Listas!$A$5,$N437=Listas!$A$6),"",K437-BA437)</f>
        <v>0</v>
      </c>
      <c r="BD437" s="33">
        <f>++IF(OR($N437=Listas!$A$3,$N437=Listas!$A$4,$N437=Listas!$A$5,$N437=Listas!$A$6),"",L437-BB437)</f>
        <v>0</v>
      </c>
    </row>
    <row r="438" spans="1:56" x14ac:dyDescent="0.25">
      <c r="A438" s="13"/>
      <c r="B438" s="14"/>
      <c r="C438" s="15"/>
      <c r="D438" s="16"/>
      <c r="E438" s="16"/>
      <c r="F438" s="17"/>
      <c r="G438" s="17"/>
      <c r="H438" s="65">
        <f t="shared" si="77"/>
        <v>0</v>
      </c>
      <c r="I438" s="17"/>
      <c r="J438" s="17"/>
      <c r="K438" s="42">
        <f t="shared" si="78"/>
        <v>0</v>
      </c>
      <c r="L438" s="42">
        <f t="shared" si="78"/>
        <v>0</v>
      </c>
      <c r="M438" s="42">
        <f t="shared" si="79"/>
        <v>0</v>
      </c>
      <c r="N438" s="13"/>
      <c r="O438" s="18" t="str">
        <f>+IF(OR($N438=Listas!$A$3,$N438=Listas!$A$4,$N438=Listas!$A$5,$N438=Listas!$A$6),"N/A",IF(AND((DAYS360(C438,$C$3))&gt;90,(DAYS360(C438,$C$3))&lt;360),"SI","NO"))</f>
        <v>NO</v>
      </c>
      <c r="P438" s="19">
        <f t="shared" si="72"/>
        <v>0</v>
      </c>
      <c r="Q438" s="18" t="str">
        <f>+IF(OR($N438=Listas!$A$3,$N438=Listas!$A$4,$N438=Listas!$A$5,$N438=Listas!$A$6),"N/A",IF(AND((DAYS360(C438,$C$3))&gt;=360,(DAYS360(C438,$C$3))&lt;=1800),"SI","NO"))</f>
        <v>NO</v>
      </c>
      <c r="R438" s="19">
        <f t="shared" si="73"/>
        <v>0</v>
      </c>
      <c r="S438" s="18" t="str">
        <f>+IF(OR($N438=Listas!$A$3,$N438=Listas!$A$4,$N438=Listas!$A$5,$N438=Listas!$A$6),"N/A",IF(AND((DAYS360(C438,$C$3))&gt;1800,(DAYS360(C438,$C$3))&lt;=3600),"SI","NO"))</f>
        <v>NO</v>
      </c>
      <c r="T438" s="19">
        <f t="shared" si="74"/>
        <v>0</v>
      </c>
      <c r="U438" s="18" t="str">
        <f>+IF(OR($N438=Listas!$A$3,$N438=Listas!$A$4,$N438=Listas!$A$5,$N438=Listas!$A$6),"N/A",IF((DAYS360(C438,$C$3))&gt;3600,"SI","NO"))</f>
        <v>SI</v>
      </c>
      <c r="V438" s="20">
        <f t="shared" si="75"/>
        <v>0.21132439384930549</v>
      </c>
      <c r="W438" s="21">
        <f>+IF(OR($N438=Listas!$A$3,$N438=Listas!$A$4,$N438=Listas!$A$5,$N438=Listas!$A$6),"",P438+R438+T438+V438)</f>
        <v>0.21132439384930549</v>
      </c>
      <c r="X438" s="22"/>
      <c r="Y438" s="19">
        <f t="shared" si="76"/>
        <v>0</v>
      </c>
      <c r="Z438" s="21">
        <f>+IF(OR($N438=Listas!$A$3,$N438=Listas!$A$4,$N438=Listas!$A$5,$N438=Listas!$A$6),"",Y438)</f>
        <v>0</v>
      </c>
      <c r="AA438" s="22"/>
      <c r="AB438" s="23">
        <f>+IF(OR($N438=Listas!$A$3,$N438=Listas!$A$4,$N438=Listas!$A$5,$N438=Listas!$A$6),"",IF(AND(DAYS360(C438,$C$3)&lt;=90,AA438="NO"),0,IF(AND(DAYS360(C438,$C$3)&gt;90,AA438="NO"),$AB$7,0)))</f>
        <v>0</v>
      </c>
      <c r="AC438" s="17"/>
      <c r="AD438" s="22"/>
      <c r="AE438" s="23">
        <f>+IF(OR($N438=Listas!$A$3,$N438=Listas!$A$4,$N438=Listas!$A$5,$N438=Listas!$A$6),"",IF(AND(DAYS360(C438,$C$3)&lt;=90,AD438="SI"),0,IF(AND(DAYS360(C438,$C$3)&gt;90,AD438="SI"),$AE$7,0)))</f>
        <v>0</v>
      </c>
      <c r="AF438" s="17"/>
      <c r="AG438" s="24" t="str">
        <f t="shared" si="80"/>
        <v/>
      </c>
      <c r="AH438" s="22"/>
      <c r="AI438" s="23">
        <f>+IF(OR($N438=Listas!$A$3,$N438=Listas!$A$4,$N438=Listas!$A$5,$N438=Listas!$A$6),"",IF(AND(DAYS360(C438,$C$3)&lt;=90,AH438="SI"),0,IF(AND(DAYS360(C438,$C$3)&gt;90,AH438="SI"),$AI$7,0)))</f>
        <v>0</v>
      </c>
      <c r="AJ438" s="25">
        <f>+IF(OR($N438=Listas!$A$3,$N438=Listas!$A$4,$N438=Listas!$A$5,$N438=Listas!$A$6),"",AB438+AE438+AI438)</f>
        <v>0</v>
      </c>
      <c r="AK438" s="26" t="str">
        <f t="shared" si="81"/>
        <v/>
      </c>
      <c r="AL438" s="27" t="str">
        <f t="shared" si="82"/>
        <v/>
      </c>
      <c r="AM438" s="23">
        <f>+IF(OR($N438=Listas!$A$3,$N438=Listas!$A$4,$N438=Listas!$A$5,$N438=Listas!$A$6),"",IF(AND(DAYS360(C438,$C$3)&lt;=90,AL438="SI"),0,IF(AND(DAYS360(C438,$C$3)&gt;90,AL438="SI"),$AM$7,0)))</f>
        <v>0</v>
      </c>
      <c r="AN438" s="27" t="str">
        <f t="shared" si="83"/>
        <v/>
      </c>
      <c r="AO438" s="23">
        <f>+IF(OR($N438=Listas!$A$3,$N438=Listas!$A$4,$N438=Listas!$A$5,$N438=Listas!$A$6),"",IF(AND(DAYS360(C438,$C$3)&lt;=90,AN438="SI"),0,IF(AND(DAYS360(C438,$C$3)&gt;90,AN438="SI"),$AO$7,0)))</f>
        <v>0</v>
      </c>
      <c r="AP438" s="28">
        <f>+IF(OR($N438=Listas!$A$3,$N438=Listas!$A$4,$N438=Listas!$A$5,$N438=[1]Hoja2!$A$6),"",AM438+AO438)</f>
        <v>0</v>
      </c>
      <c r="AQ438" s="22"/>
      <c r="AR438" s="23">
        <f>+IF(OR($N438=Listas!$A$3,$N438=Listas!$A$4,$N438=Listas!$A$5,$N438=Listas!$A$6),"",IF(AND(DAYS360(C438,$C$3)&lt;=90,AQ438="SI"),0,IF(AND(DAYS360(C438,$C$3)&gt;90,AQ438="SI"),$AR$7,0)))</f>
        <v>0</v>
      </c>
      <c r="AS438" s="22"/>
      <c r="AT438" s="23">
        <f>+IF(OR($N438=Listas!$A$3,$N438=Listas!$A$4,$N438=Listas!$A$5,$N438=Listas!$A$6),"",IF(AND(DAYS360(C438,$C$3)&lt;=90,AS438="SI"),0,IF(AND(DAYS360(C438,$C$3)&gt;90,AS438="SI"),$AT$7,0)))</f>
        <v>0</v>
      </c>
      <c r="AU438" s="21">
        <f>+IF(OR($N438=Listas!$A$3,$N438=Listas!$A$4,$N438=Listas!$A$5,$N438=Listas!$A$6),"",AR438+AT438)</f>
        <v>0</v>
      </c>
      <c r="AV438" s="29">
        <f>+IF(OR($N438=Listas!$A$3,$N438=Listas!$A$4,$N438=Listas!$A$5,$N438=Listas!$A$6),"",W438+Z438+AJ438+AP438+AU438)</f>
        <v>0.21132439384930549</v>
      </c>
      <c r="AW438" s="30">
        <f>+IF(OR($N438=Listas!$A$3,$N438=Listas!$A$4,$N438=Listas!$A$5,$N438=Listas!$A$6),"",K438*(1-AV438))</f>
        <v>0</v>
      </c>
      <c r="AX438" s="30">
        <f>+IF(OR($N438=Listas!$A$3,$N438=Listas!$A$4,$N438=Listas!$A$5,$N438=Listas!$A$6),"",L438*(1-AV438))</f>
        <v>0</v>
      </c>
      <c r="AY438" s="31"/>
      <c r="AZ438" s="32"/>
      <c r="BA438" s="30">
        <f>+IF(OR($N438=Listas!$A$3,$N438=Listas!$A$4,$N438=Listas!$A$5,$N438=Listas!$A$6),"",IF(AV438=0,AW438,(-PV(AY438,AZ438,,AW438,0))))</f>
        <v>0</v>
      </c>
      <c r="BB438" s="30">
        <f>+IF(OR($N438=Listas!$A$3,$N438=Listas!$A$4,$N438=Listas!$A$5,$N438=Listas!$A$6),"",IF(AV438=0,AX438,(-PV(AY438,AZ438,,AX438,0))))</f>
        <v>0</v>
      </c>
      <c r="BC438" s="33">
        <f>++IF(OR($N438=Listas!$A$3,$N438=Listas!$A$4,$N438=Listas!$A$5,$N438=Listas!$A$6),"",K438-BA438)</f>
        <v>0</v>
      </c>
      <c r="BD438" s="33">
        <f>++IF(OR($N438=Listas!$A$3,$N438=Listas!$A$4,$N438=Listas!$A$5,$N438=Listas!$A$6),"",L438-BB438)</f>
        <v>0</v>
      </c>
    </row>
    <row r="439" spans="1:56" x14ac:dyDescent="0.25">
      <c r="A439" s="13"/>
      <c r="B439" s="14"/>
      <c r="C439" s="15"/>
      <c r="D439" s="16"/>
      <c r="E439" s="16"/>
      <c r="F439" s="17"/>
      <c r="G439" s="17"/>
      <c r="H439" s="65">
        <f t="shared" si="77"/>
        <v>0</v>
      </c>
      <c r="I439" s="17"/>
      <c r="J439" s="17"/>
      <c r="K439" s="42">
        <f t="shared" si="78"/>
        <v>0</v>
      </c>
      <c r="L439" s="42">
        <f t="shared" si="78"/>
        <v>0</v>
      </c>
      <c r="M439" s="42">
        <f t="shared" si="79"/>
        <v>0</v>
      </c>
      <c r="N439" s="13"/>
      <c r="O439" s="18" t="str">
        <f>+IF(OR($N439=Listas!$A$3,$N439=Listas!$A$4,$N439=Listas!$A$5,$N439=Listas!$A$6),"N/A",IF(AND((DAYS360(C439,$C$3))&gt;90,(DAYS360(C439,$C$3))&lt;360),"SI","NO"))</f>
        <v>NO</v>
      </c>
      <c r="P439" s="19">
        <f t="shared" si="72"/>
        <v>0</v>
      </c>
      <c r="Q439" s="18" t="str">
        <f>+IF(OR($N439=Listas!$A$3,$N439=Listas!$A$4,$N439=Listas!$A$5,$N439=Listas!$A$6),"N/A",IF(AND((DAYS360(C439,$C$3))&gt;=360,(DAYS360(C439,$C$3))&lt;=1800),"SI","NO"))</f>
        <v>NO</v>
      </c>
      <c r="R439" s="19">
        <f t="shared" si="73"/>
        <v>0</v>
      </c>
      <c r="S439" s="18" t="str">
        <f>+IF(OR($N439=Listas!$A$3,$N439=Listas!$A$4,$N439=Listas!$A$5,$N439=Listas!$A$6),"N/A",IF(AND((DAYS360(C439,$C$3))&gt;1800,(DAYS360(C439,$C$3))&lt;=3600),"SI","NO"))</f>
        <v>NO</v>
      </c>
      <c r="T439" s="19">
        <f t="shared" si="74"/>
        <v>0</v>
      </c>
      <c r="U439" s="18" t="str">
        <f>+IF(OR($N439=Listas!$A$3,$N439=Listas!$A$4,$N439=Listas!$A$5,$N439=Listas!$A$6),"N/A",IF((DAYS360(C439,$C$3))&gt;3600,"SI","NO"))</f>
        <v>SI</v>
      </c>
      <c r="V439" s="20">
        <f t="shared" si="75"/>
        <v>0.21132439384930549</v>
      </c>
      <c r="W439" s="21">
        <f>+IF(OR($N439=Listas!$A$3,$N439=Listas!$A$4,$N439=Listas!$A$5,$N439=Listas!$A$6),"",P439+R439+T439+V439)</f>
        <v>0.21132439384930549</v>
      </c>
      <c r="X439" s="22"/>
      <c r="Y439" s="19">
        <f t="shared" si="76"/>
        <v>0</v>
      </c>
      <c r="Z439" s="21">
        <f>+IF(OR($N439=Listas!$A$3,$N439=Listas!$A$4,$N439=Listas!$A$5,$N439=Listas!$A$6),"",Y439)</f>
        <v>0</v>
      </c>
      <c r="AA439" s="22"/>
      <c r="AB439" s="23">
        <f>+IF(OR($N439=Listas!$A$3,$N439=Listas!$A$4,$N439=Listas!$A$5,$N439=Listas!$A$6),"",IF(AND(DAYS360(C439,$C$3)&lt;=90,AA439="NO"),0,IF(AND(DAYS360(C439,$C$3)&gt;90,AA439="NO"),$AB$7,0)))</f>
        <v>0</v>
      </c>
      <c r="AC439" s="17"/>
      <c r="AD439" s="22"/>
      <c r="AE439" s="23">
        <f>+IF(OR($N439=Listas!$A$3,$N439=Listas!$A$4,$N439=Listas!$A$5,$N439=Listas!$A$6),"",IF(AND(DAYS360(C439,$C$3)&lt;=90,AD439="SI"),0,IF(AND(DAYS360(C439,$C$3)&gt;90,AD439="SI"),$AE$7,0)))</f>
        <v>0</v>
      </c>
      <c r="AF439" s="17"/>
      <c r="AG439" s="24" t="str">
        <f t="shared" si="80"/>
        <v/>
      </c>
      <c r="AH439" s="22"/>
      <c r="AI439" s="23">
        <f>+IF(OR($N439=Listas!$A$3,$N439=Listas!$A$4,$N439=Listas!$A$5,$N439=Listas!$A$6),"",IF(AND(DAYS360(C439,$C$3)&lt;=90,AH439="SI"),0,IF(AND(DAYS360(C439,$C$3)&gt;90,AH439="SI"),$AI$7,0)))</f>
        <v>0</v>
      </c>
      <c r="AJ439" s="25">
        <f>+IF(OR($N439=Listas!$A$3,$N439=Listas!$A$4,$N439=Listas!$A$5,$N439=Listas!$A$6),"",AB439+AE439+AI439)</f>
        <v>0</v>
      </c>
      <c r="AK439" s="26" t="str">
        <f t="shared" si="81"/>
        <v/>
      </c>
      <c r="AL439" s="27" t="str">
        <f t="shared" si="82"/>
        <v/>
      </c>
      <c r="AM439" s="23">
        <f>+IF(OR($N439=Listas!$A$3,$N439=Listas!$A$4,$N439=Listas!$A$5,$N439=Listas!$A$6),"",IF(AND(DAYS360(C439,$C$3)&lt;=90,AL439="SI"),0,IF(AND(DAYS360(C439,$C$3)&gt;90,AL439="SI"),$AM$7,0)))</f>
        <v>0</v>
      </c>
      <c r="AN439" s="27" t="str">
        <f t="shared" si="83"/>
        <v/>
      </c>
      <c r="AO439" s="23">
        <f>+IF(OR($N439=Listas!$A$3,$N439=Listas!$A$4,$N439=Listas!$A$5,$N439=Listas!$A$6),"",IF(AND(DAYS360(C439,$C$3)&lt;=90,AN439="SI"),0,IF(AND(DAYS360(C439,$C$3)&gt;90,AN439="SI"),$AO$7,0)))</f>
        <v>0</v>
      </c>
      <c r="AP439" s="28">
        <f>+IF(OR($N439=Listas!$A$3,$N439=Listas!$A$4,$N439=Listas!$A$5,$N439=[1]Hoja2!$A$6),"",AM439+AO439)</f>
        <v>0</v>
      </c>
      <c r="AQ439" s="22"/>
      <c r="AR439" s="23">
        <f>+IF(OR($N439=Listas!$A$3,$N439=Listas!$A$4,$N439=Listas!$A$5,$N439=Listas!$A$6),"",IF(AND(DAYS360(C439,$C$3)&lt;=90,AQ439="SI"),0,IF(AND(DAYS360(C439,$C$3)&gt;90,AQ439="SI"),$AR$7,0)))</f>
        <v>0</v>
      </c>
      <c r="AS439" s="22"/>
      <c r="AT439" s="23">
        <f>+IF(OR($N439=Listas!$A$3,$N439=Listas!$A$4,$N439=Listas!$A$5,$N439=Listas!$A$6),"",IF(AND(DAYS360(C439,$C$3)&lt;=90,AS439="SI"),0,IF(AND(DAYS360(C439,$C$3)&gt;90,AS439="SI"),$AT$7,0)))</f>
        <v>0</v>
      </c>
      <c r="AU439" s="21">
        <f>+IF(OR($N439=Listas!$A$3,$N439=Listas!$A$4,$N439=Listas!$A$5,$N439=Listas!$A$6),"",AR439+AT439)</f>
        <v>0</v>
      </c>
      <c r="AV439" s="29">
        <f>+IF(OR($N439=Listas!$A$3,$N439=Listas!$A$4,$N439=Listas!$A$5,$N439=Listas!$A$6),"",W439+Z439+AJ439+AP439+AU439)</f>
        <v>0.21132439384930549</v>
      </c>
      <c r="AW439" s="30">
        <f>+IF(OR($N439=Listas!$A$3,$N439=Listas!$A$4,$N439=Listas!$A$5,$N439=Listas!$A$6),"",K439*(1-AV439))</f>
        <v>0</v>
      </c>
      <c r="AX439" s="30">
        <f>+IF(OR($N439=Listas!$A$3,$N439=Listas!$A$4,$N439=Listas!$A$5,$N439=Listas!$A$6),"",L439*(1-AV439))</f>
        <v>0</v>
      </c>
      <c r="AY439" s="31"/>
      <c r="AZ439" s="32"/>
      <c r="BA439" s="30">
        <f>+IF(OR($N439=Listas!$A$3,$N439=Listas!$A$4,$N439=Listas!$A$5,$N439=Listas!$A$6),"",IF(AV439=0,AW439,(-PV(AY439,AZ439,,AW439,0))))</f>
        <v>0</v>
      </c>
      <c r="BB439" s="30">
        <f>+IF(OR($N439=Listas!$A$3,$N439=Listas!$A$4,$N439=Listas!$A$5,$N439=Listas!$A$6),"",IF(AV439=0,AX439,(-PV(AY439,AZ439,,AX439,0))))</f>
        <v>0</v>
      </c>
      <c r="BC439" s="33">
        <f>++IF(OR($N439=Listas!$A$3,$N439=Listas!$A$4,$N439=Listas!$A$5,$N439=Listas!$A$6),"",K439-BA439)</f>
        <v>0</v>
      </c>
      <c r="BD439" s="33">
        <f>++IF(OR($N439=Listas!$A$3,$N439=Listas!$A$4,$N439=Listas!$A$5,$N439=Listas!$A$6),"",L439-BB439)</f>
        <v>0</v>
      </c>
    </row>
    <row r="440" spans="1:56" x14ac:dyDescent="0.25">
      <c r="A440" s="13"/>
      <c r="B440" s="14"/>
      <c r="C440" s="15"/>
      <c r="D440" s="16"/>
      <c r="E440" s="16"/>
      <c r="F440" s="17"/>
      <c r="G440" s="17"/>
      <c r="H440" s="65">
        <f t="shared" si="77"/>
        <v>0</v>
      </c>
      <c r="I440" s="17"/>
      <c r="J440" s="17"/>
      <c r="K440" s="42">
        <f t="shared" si="78"/>
        <v>0</v>
      </c>
      <c r="L440" s="42">
        <f t="shared" si="78"/>
        <v>0</v>
      </c>
      <c r="M440" s="42">
        <f t="shared" si="79"/>
        <v>0</v>
      </c>
      <c r="N440" s="13"/>
      <c r="O440" s="18" t="str">
        <f>+IF(OR($N440=Listas!$A$3,$N440=Listas!$A$4,$N440=Listas!$A$5,$N440=Listas!$A$6),"N/A",IF(AND((DAYS360(C440,$C$3))&gt;90,(DAYS360(C440,$C$3))&lt;360),"SI","NO"))</f>
        <v>NO</v>
      </c>
      <c r="P440" s="19">
        <f t="shared" si="72"/>
        <v>0</v>
      </c>
      <c r="Q440" s="18" t="str">
        <f>+IF(OR($N440=Listas!$A$3,$N440=Listas!$A$4,$N440=Listas!$A$5,$N440=Listas!$A$6),"N/A",IF(AND((DAYS360(C440,$C$3))&gt;=360,(DAYS360(C440,$C$3))&lt;=1800),"SI","NO"))</f>
        <v>NO</v>
      </c>
      <c r="R440" s="19">
        <f t="shared" si="73"/>
        <v>0</v>
      </c>
      <c r="S440" s="18" t="str">
        <f>+IF(OR($N440=Listas!$A$3,$N440=Listas!$A$4,$N440=Listas!$A$5,$N440=Listas!$A$6),"N/A",IF(AND((DAYS360(C440,$C$3))&gt;1800,(DAYS360(C440,$C$3))&lt;=3600),"SI","NO"))</f>
        <v>NO</v>
      </c>
      <c r="T440" s="19">
        <f t="shared" si="74"/>
        <v>0</v>
      </c>
      <c r="U440" s="18" t="str">
        <f>+IF(OR($N440=Listas!$A$3,$N440=Listas!$A$4,$N440=Listas!$A$5,$N440=Listas!$A$6),"N/A",IF((DAYS360(C440,$C$3))&gt;3600,"SI","NO"))</f>
        <v>SI</v>
      </c>
      <c r="V440" s="20">
        <f t="shared" si="75"/>
        <v>0.21132439384930549</v>
      </c>
      <c r="W440" s="21">
        <f>+IF(OR($N440=Listas!$A$3,$N440=Listas!$A$4,$N440=Listas!$A$5,$N440=Listas!$A$6),"",P440+R440+T440+V440)</f>
        <v>0.21132439384930549</v>
      </c>
      <c r="X440" s="22"/>
      <c r="Y440" s="19">
        <f t="shared" si="76"/>
        <v>0</v>
      </c>
      <c r="Z440" s="21">
        <f>+IF(OR($N440=Listas!$A$3,$N440=Listas!$A$4,$N440=Listas!$A$5,$N440=Listas!$A$6),"",Y440)</f>
        <v>0</v>
      </c>
      <c r="AA440" s="22"/>
      <c r="AB440" s="23">
        <f>+IF(OR($N440=Listas!$A$3,$N440=Listas!$A$4,$N440=Listas!$A$5,$N440=Listas!$A$6),"",IF(AND(DAYS360(C440,$C$3)&lt;=90,AA440="NO"),0,IF(AND(DAYS360(C440,$C$3)&gt;90,AA440="NO"),$AB$7,0)))</f>
        <v>0</v>
      </c>
      <c r="AC440" s="17"/>
      <c r="AD440" s="22"/>
      <c r="AE440" s="23">
        <f>+IF(OR($N440=Listas!$A$3,$N440=Listas!$A$4,$N440=Listas!$A$5,$N440=Listas!$A$6),"",IF(AND(DAYS360(C440,$C$3)&lt;=90,AD440="SI"),0,IF(AND(DAYS360(C440,$C$3)&gt;90,AD440="SI"),$AE$7,0)))</f>
        <v>0</v>
      </c>
      <c r="AF440" s="17"/>
      <c r="AG440" s="24" t="str">
        <f t="shared" si="80"/>
        <v/>
      </c>
      <c r="AH440" s="22"/>
      <c r="AI440" s="23">
        <f>+IF(OR($N440=Listas!$A$3,$N440=Listas!$A$4,$N440=Listas!$A$5,$N440=Listas!$A$6),"",IF(AND(DAYS360(C440,$C$3)&lt;=90,AH440="SI"),0,IF(AND(DAYS360(C440,$C$3)&gt;90,AH440="SI"),$AI$7,0)))</f>
        <v>0</v>
      </c>
      <c r="AJ440" s="25">
        <f>+IF(OR($N440=Listas!$A$3,$N440=Listas!$A$4,$N440=Listas!$A$5,$N440=Listas!$A$6),"",AB440+AE440+AI440)</f>
        <v>0</v>
      </c>
      <c r="AK440" s="26" t="str">
        <f t="shared" si="81"/>
        <v/>
      </c>
      <c r="AL440" s="27" t="str">
        <f t="shared" si="82"/>
        <v/>
      </c>
      <c r="AM440" s="23">
        <f>+IF(OR($N440=Listas!$A$3,$N440=Listas!$A$4,$N440=Listas!$A$5,$N440=Listas!$A$6),"",IF(AND(DAYS360(C440,$C$3)&lt;=90,AL440="SI"),0,IF(AND(DAYS360(C440,$C$3)&gt;90,AL440="SI"),$AM$7,0)))</f>
        <v>0</v>
      </c>
      <c r="AN440" s="27" t="str">
        <f t="shared" si="83"/>
        <v/>
      </c>
      <c r="AO440" s="23">
        <f>+IF(OR($N440=Listas!$A$3,$N440=Listas!$A$4,$N440=Listas!$A$5,$N440=Listas!$A$6),"",IF(AND(DAYS360(C440,$C$3)&lt;=90,AN440="SI"),0,IF(AND(DAYS360(C440,$C$3)&gt;90,AN440="SI"),$AO$7,0)))</f>
        <v>0</v>
      </c>
      <c r="AP440" s="28">
        <f>+IF(OR($N440=Listas!$A$3,$N440=Listas!$A$4,$N440=Listas!$A$5,$N440=[1]Hoja2!$A$6),"",AM440+AO440)</f>
        <v>0</v>
      </c>
      <c r="AQ440" s="22"/>
      <c r="AR440" s="23">
        <f>+IF(OR($N440=Listas!$A$3,$N440=Listas!$A$4,$N440=Listas!$A$5,$N440=Listas!$A$6),"",IF(AND(DAYS360(C440,$C$3)&lt;=90,AQ440="SI"),0,IF(AND(DAYS360(C440,$C$3)&gt;90,AQ440="SI"),$AR$7,0)))</f>
        <v>0</v>
      </c>
      <c r="AS440" s="22"/>
      <c r="AT440" s="23">
        <f>+IF(OR($N440=Listas!$A$3,$N440=Listas!$A$4,$N440=Listas!$A$5,$N440=Listas!$A$6),"",IF(AND(DAYS360(C440,$C$3)&lt;=90,AS440="SI"),0,IF(AND(DAYS360(C440,$C$3)&gt;90,AS440="SI"),$AT$7,0)))</f>
        <v>0</v>
      </c>
      <c r="AU440" s="21">
        <f>+IF(OR($N440=Listas!$A$3,$N440=Listas!$A$4,$N440=Listas!$A$5,$N440=Listas!$A$6),"",AR440+AT440)</f>
        <v>0</v>
      </c>
      <c r="AV440" s="29">
        <f>+IF(OR($N440=Listas!$A$3,$N440=Listas!$A$4,$N440=Listas!$A$5,$N440=Listas!$A$6),"",W440+Z440+AJ440+AP440+AU440)</f>
        <v>0.21132439384930549</v>
      </c>
      <c r="AW440" s="30">
        <f>+IF(OR($N440=Listas!$A$3,$N440=Listas!$A$4,$N440=Listas!$A$5,$N440=Listas!$A$6),"",K440*(1-AV440))</f>
        <v>0</v>
      </c>
      <c r="AX440" s="30">
        <f>+IF(OR($N440=Listas!$A$3,$N440=Listas!$A$4,$N440=Listas!$A$5,$N440=Listas!$A$6),"",L440*(1-AV440))</f>
        <v>0</v>
      </c>
      <c r="AY440" s="31"/>
      <c r="AZ440" s="32"/>
      <c r="BA440" s="30">
        <f>+IF(OR($N440=Listas!$A$3,$N440=Listas!$A$4,$N440=Listas!$A$5,$N440=Listas!$A$6),"",IF(AV440=0,AW440,(-PV(AY440,AZ440,,AW440,0))))</f>
        <v>0</v>
      </c>
      <c r="BB440" s="30">
        <f>+IF(OR($N440=Listas!$A$3,$N440=Listas!$A$4,$N440=Listas!$A$5,$N440=Listas!$A$6),"",IF(AV440=0,AX440,(-PV(AY440,AZ440,,AX440,0))))</f>
        <v>0</v>
      </c>
      <c r="BC440" s="33">
        <f>++IF(OR($N440=Listas!$A$3,$N440=Listas!$A$4,$N440=Listas!$A$5,$N440=Listas!$A$6),"",K440-BA440)</f>
        <v>0</v>
      </c>
      <c r="BD440" s="33">
        <f>++IF(OR($N440=Listas!$A$3,$N440=Listas!$A$4,$N440=Listas!$A$5,$N440=Listas!$A$6),"",L440-BB440)</f>
        <v>0</v>
      </c>
    </row>
    <row r="441" spans="1:56" x14ac:dyDescent="0.25">
      <c r="A441" s="13"/>
      <c r="B441" s="14"/>
      <c r="C441" s="15"/>
      <c r="D441" s="16"/>
      <c r="E441" s="16"/>
      <c r="F441" s="17"/>
      <c r="G441" s="17"/>
      <c r="H441" s="65">
        <f t="shared" si="77"/>
        <v>0</v>
      </c>
      <c r="I441" s="17"/>
      <c r="J441" s="17"/>
      <c r="K441" s="42">
        <f t="shared" si="78"/>
        <v>0</v>
      </c>
      <c r="L441" s="42">
        <f t="shared" si="78"/>
        <v>0</v>
      </c>
      <c r="M441" s="42">
        <f t="shared" si="79"/>
        <v>0</v>
      </c>
      <c r="N441" s="13"/>
      <c r="O441" s="18" t="str">
        <f>+IF(OR($N441=Listas!$A$3,$N441=Listas!$A$4,$N441=Listas!$A$5,$N441=Listas!$A$6),"N/A",IF(AND((DAYS360(C441,$C$3))&gt;90,(DAYS360(C441,$C$3))&lt;360),"SI","NO"))</f>
        <v>NO</v>
      </c>
      <c r="P441" s="19">
        <f t="shared" si="72"/>
        <v>0</v>
      </c>
      <c r="Q441" s="18" t="str">
        <f>+IF(OR($N441=Listas!$A$3,$N441=Listas!$A$4,$N441=Listas!$A$5,$N441=Listas!$A$6),"N/A",IF(AND((DAYS360(C441,$C$3))&gt;=360,(DAYS360(C441,$C$3))&lt;=1800),"SI","NO"))</f>
        <v>NO</v>
      </c>
      <c r="R441" s="19">
        <f t="shared" si="73"/>
        <v>0</v>
      </c>
      <c r="S441" s="18" t="str">
        <f>+IF(OR($N441=Listas!$A$3,$N441=Listas!$A$4,$N441=Listas!$A$5,$N441=Listas!$A$6),"N/A",IF(AND((DAYS360(C441,$C$3))&gt;1800,(DAYS360(C441,$C$3))&lt;=3600),"SI","NO"))</f>
        <v>NO</v>
      </c>
      <c r="T441" s="19">
        <f t="shared" si="74"/>
        <v>0</v>
      </c>
      <c r="U441" s="18" t="str">
        <f>+IF(OR($N441=Listas!$A$3,$N441=Listas!$A$4,$N441=Listas!$A$5,$N441=Listas!$A$6),"N/A",IF((DAYS360(C441,$C$3))&gt;3600,"SI","NO"))</f>
        <v>SI</v>
      </c>
      <c r="V441" s="20">
        <f t="shared" si="75"/>
        <v>0.21132439384930549</v>
      </c>
      <c r="W441" s="21">
        <f>+IF(OR($N441=Listas!$A$3,$N441=Listas!$A$4,$N441=Listas!$A$5,$N441=Listas!$A$6),"",P441+R441+T441+V441)</f>
        <v>0.21132439384930549</v>
      </c>
      <c r="X441" s="22"/>
      <c r="Y441" s="19">
        <f t="shared" si="76"/>
        <v>0</v>
      </c>
      <c r="Z441" s="21">
        <f>+IF(OR($N441=Listas!$A$3,$N441=Listas!$A$4,$N441=Listas!$A$5,$N441=Listas!$A$6),"",Y441)</f>
        <v>0</v>
      </c>
      <c r="AA441" s="22"/>
      <c r="AB441" s="23">
        <f>+IF(OR($N441=Listas!$A$3,$N441=Listas!$A$4,$N441=Listas!$A$5,$N441=Listas!$A$6),"",IF(AND(DAYS360(C441,$C$3)&lt;=90,AA441="NO"),0,IF(AND(DAYS360(C441,$C$3)&gt;90,AA441="NO"),$AB$7,0)))</f>
        <v>0</v>
      </c>
      <c r="AC441" s="17"/>
      <c r="AD441" s="22"/>
      <c r="AE441" s="23">
        <f>+IF(OR($N441=Listas!$A$3,$N441=Listas!$A$4,$N441=Listas!$A$5,$N441=Listas!$A$6),"",IF(AND(DAYS360(C441,$C$3)&lt;=90,AD441="SI"),0,IF(AND(DAYS360(C441,$C$3)&gt;90,AD441="SI"),$AE$7,0)))</f>
        <v>0</v>
      </c>
      <c r="AF441" s="17"/>
      <c r="AG441" s="24" t="str">
        <f t="shared" si="80"/>
        <v/>
      </c>
      <c r="AH441" s="22"/>
      <c r="AI441" s="23">
        <f>+IF(OR($N441=Listas!$A$3,$N441=Listas!$A$4,$N441=Listas!$A$5,$N441=Listas!$A$6),"",IF(AND(DAYS360(C441,$C$3)&lt;=90,AH441="SI"),0,IF(AND(DAYS360(C441,$C$3)&gt;90,AH441="SI"),$AI$7,0)))</f>
        <v>0</v>
      </c>
      <c r="AJ441" s="25">
        <f>+IF(OR($N441=Listas!$A$3,$N441=Listas!$A$4,$N441=Listas!$A$5,$N441=Listas!$A$6),"",AB441+AE441+AI441)</f>
        <v>0</v>
      </c>
      <c r="AK441" s="26" t="str">
        <f t="shared" si="81"/>
        <v/>
      </c>
      <c r="AL441" s="27" t="str">
        <f t="shared" si="82"/>
        <v/>
      </c>
      <c r="AM441" s="23">
        <f>+IF(OR($N441=Listas!$A$3,$N441=Listas!$A$4,$N441=Listas!$A$5,$N441=Listas!$A$6),"",IF(AND(DAYS360(C441,$C$3)&lt;=90,AL441="SI"),0,IF(AND(DAYS360(C441,$C$3)&gt;90,AL441="SI"),$AM$7,0)))</f>
        <v>0</v>
      </c>
      <c r="AN441" s="27" t="str">
        <f t="shared" si="83"/>
        <v/>
      </c>
      <c r="AO441" s="23">
        <f>+IF(OR($N441=Listas!$A$3,$N441=Listas!$A$4,$N441=Listas!$A$5,$N441=Listas!$A$6),"",IF(AND(DAYS360(C441,$C$3)&lt;=90,AN441="SI"),0,IF(AND(DAYS360(C441,$C$3)&gt;90,AN441="SI"),$AO$7,0)))</f>
        <v>0</v>
      </c>
      <c r="AP441" s="28">
        <f>+IF(OR($N441=Listas!$A$3,$N441=Listas!$A$4,$N441=Listas!$A$5,$N441=[1]Hoja2!$A$6),"",AM441+AO441)</f>
        <v>0</v>
      </c>
      <c r="AQ441" s="22"/>
      <c r="AR441" s="23">
        <f>+IF(OR($N441=Listas!$A$3,$N441=Listas!$A$4,$N441=Listas!$A$5,$N441=Listas!$A$6),"",IF(AND(DAYS360(C441,$C$3)&lt;=90,AQ441="SI"),0,IF(AND(DAYS360(C441,$C$3)&gt;90,AQ441="SI"),$AR$7,0)))</f>
        <v>0</v>
      </c>
      <c r="AS441" s="22"/>
      <c r="AT441" s="23">
        <f>+IF(OR($N441=Listas!$A$3,$N441=Listas!$A$4,$N441=Listas!$A$5,$N441=Listas!$A$6),"",IF(AND(DAYS360(C441,$C$3)&lt;=90,AS441="SI"),0,IF(AND(DAYS360(C441,$C$3)&gt;90,AS441="SI"),$AT$7,0)))</f>
        <v>0</v>
      </c>
      <c r="AU441" s="21">
        <f>+IF(OR($N441=Listas!$A$3,$N441=Listas!$A$4,$N441=Listas!$A$5,$N441=Listas!$A$6),"",AR441+AT441)</f>
        <v>0</v>
      </c>
      <c r="AV441" s="29">
        <f>+IF(OR($N441=Listas!$A$3,$N441=Listas!$A$4,$N441=Listas!$A$5,$N441=Listas!$A$6),"",W441+Z441+AJ441+AP441+AU441)</f>
        <v>0.21132439384930549</v>
      </c>
      <c r="AW441" s="30">
        <f>+IF(OR($N441=Listas!$A$3,$N441=Listas!$A$4,$N441=Listas!$A$5,$N441=Listas!$A$6),"",K441*(1-AV441))</f>
        <v>0</v>
      </c>
      <c r="AX441" s="30">
        <f>+IF(OR($N441=Listas!$A$3,$N441=Listas!$A$4,$N441=Listas!$A$5,$N441=Listas!$A$6),"",L441*(1-AV441))</f>
        <v>0</v>
      </c>
      <c r="AY441" s="31"/>
      <c r="AZ441" s="32"/>
      <c r="BA441" s="30">
        <f>+IF(OR($N441=Listas!$A$3,$N441=Listas!$A$4,$N441=Listas!$A$5,$N441=Listas!$A$6),"",IF(AV441=0,AW441,(-PV(AY441,AZ441,,AW441,0))))</f>
        <v>0</v>
      </c>
      <c r="BB441" s="30">
        <f>+IF(OR($N441=Listas!$A$3,$N441=Listas!$A$4,$N441=Listas!$A$5,$N441=Listas!$A$6),"",IF(AV441=0,AX441,(-PV(AY441,AZ441,,AX441,0))))</f>
        <v>0</v>
      </c>
      <c r="BC441" s="33">
        <f>++IF(OR($N441=Listas!$A$3,$N441=Listas!$A$4,$N441=Listas!$A$5,$N441=Listas!$A$6),"",K441-BA441)</f>
        <v>0</v>
      </c>
      <c r="BD441" s="33">
        <f>++IF(OR($N441=Listas!$A$3,$N441=Listas!$A$4,$N441=Listas!$A$5,$N441=Listas!$A$6),"",L441-BB441)</f>
        <v>0</v>
      </c>
    </row>
    <row r="442" spans="1:56" x14ac:dyDescent="0.25">
      <c r="A442" s="13"/>
      <c r="B442" s="14"/>
      <c r="C442" s="15"/>
      <c r="D442" s="16"/>
      <c r="E442" s="16"/>
      <c r="F442" s="17"/>
      <c r="G442" s="17"/>
      <c r="H442" s="65">
        <f t="shared" si="77"/>
        <v>0</v>
      </c>
      <c r="I442" s="17"/>
      <c r="J442" s="17"/>
      <c r="K442" s="42">
        <f t="shared" si="78"/>
        <v>0</v>
      </c>
      <c r="L442" s="42">
        <f t="shared" si="78"/>
        <v>0</v>
      </c>
      <c r="M442" s="42">
        <f t="shared" si="79"/>
        <v>0</v>
      </c>
      <c r="N442" s="13"/>
      <c r="O442" s="18" t="str">
        <f>+IF(OR($N442=Listas!$A$3,$N442=Listas!$A$4,$N442=Listas!$A$5,$N442=Listas!$A$6),"N/A",IF(AND((DAYS360(C442,$C$3))&gt;90,(DAYS360(C442,$C$3))&lt;360),"SI","NO"))</f>
        <v>NO</v>
      </c>
      <c r="P442" s="19">
        <f t="shared" si="72"/>
        <v>0</v>
      </c>
      <c r="Q442" s="18" t="str">
        <f>+IF(OR($N442=Listas!$A$3,$N442=Listas!$A$4,$N442=Listas!$A$5,$N442=Listas!$A$6),"N/A",IF(AND((DAYS360(C442,$C$3))&gt;=360,(DAYS360(C442,$C$3))&lt;=1800),"SI","NO"))</f>
        <v>NO</v>
      </c>
      <c r="R442" s="19">
        <f t="shared" si="73"/>
        <v>0</v>
      </c>
      <c r="S442" s="18" t="str">
        <f>+IF(OR($N442=Listas!$A$3,$N442=Listas!$A$4,$N442=Listas!$A$5,$N442=Listas!$A$6),"N/A",IF(AND((DAYS360(C442,$C$3))&gt;1800,(DAYS360(C442,$C$3))&lt;=3600),"SI","NO"))</f>
        <v>NO</v>
      </c>
      <c r="T442" s="19">
        <f t="shared" si="74"/>
        <v>0</v>
      </c>
      <c r="U442" s="18" t="str">
        <f>+IF(OR($N442=Listas!$A$3,$N442=Listas!$A$4,$N442=Listas!$A$5,$N442=Listas!$A$6),"N/A",IF((DAYS360(C442,$C$3))&gt;3600,"SI","NO"))</f>
        <v>SI</v>
      </c>
      <c r="V442" s="20">
        <f t="shared" si="75"/>
        <v>0.21132439384930549</v>
      </c>
      <c r="W442" s="21">
        <f>+IF(OR($N442=Listas!$A$3,$N442=Listas!$A$4,$N442=Listas!$A$5,$N442=Listas!$A$6),"",P442+R442+T442+V442)</f>
        <v>0.21132439384930549</v>
      </c>
      <c r="X442" s="22"/>
      <c r="Y442" s="19">
        <f t="shared" si="76"/>
        <v>0</v>
      </c>
      <c r="Z442" s="21">
        <f>+IF(OR($N442=Listas!$A$3,$N442=Listas!$A$4,$N442=Listas!$A$5,$N442=Listas!$A$6),"",Y442)</f>
        <v>0</v>
      </c>
      <c r="AA442" s="22"/>
      <c r="AB442" s="23">
        <f>+IF(OR($N442=Listas!$A$3,$N442=Listas!$A$4,$N442=Listas!$A$5,$N442=Listas!$A$6),"",IF(AND(DAYS360(C442,$C$3)&lt;=90,AA442="NO"),0,IF(AND(DAYS360(C442,$C$3)&gt;90,AA442="NO"),$AB$7,0)))</f>
        <v>0</v>
      </c>
      <c r="AC442" s="17"/>
      <c r="AD442" s="22"/>
      <c r="AE442" s="23">
        <f>+IF(OR($N442=Listas!$A$3,$N442=Listas!$A$4,$N442=Listas!$A$5,$N442=Listas!$A$6),"",IF(AND(DAYS360(C442,$C$3)&lt;=90,AD442="SI"),0,IF(AND(DAYS360(C442,$C$3)&gt;90,AD442="SI"),$AE$7,0)))</f>
        <v>0</v>
      </c>
      <c r="AF442" s="17"/>
      <c r="AG442" s="24" t="str">
        <f t="shared" si="80"/>
        <v/>
      </c>
      <c r="AH442" s="22"/>
      <c r="AI442" s="23">
        <f>+IF(OR($N442=Listas!$A$3,$N442=Listas!$A$4,$N442=Listas!$A$5,$N442=Listas!$A$6),"",IF(AND(DAYS360(C442,$C$3)&lt;=90,AH442="SI"),0,IF(AND(DAYS360(C442,$C$3)&gt;90,AH442="SI"),$AI$7,0)))</f>
        <v>0</v>
      </c>
      <c r="AJ442" s="25">
        <f>+IF(OR($N442=Listas!$A$3,$N442=Listas!$A$4,$N442=Listas!$A$5,$N442=Listas!$A$6),"",AB442+AE442+AI442)</f>
        <v>0</v>
      </c>
      <c r="AK442" s="26" t="str">
        <f t="shared" si="81"/>
        <v/>
      </c>
      <c r="AL442" s="27" t="str">
        <f t="shared" si="82"/>
        <v/>
      </c>
      <c r="AM442" s="23">
        <f>+IF(OR($N442=Listas!$A$3,$N442=Listas!$A$4,$N442=Listas!$A$5,$N442=Listas!$A$6),"",IF(AND(DAYS360(C442,$C$3)&lt;=90,AL442="SI"),0,IF(AND(DAYS360(C442,$C$3)&gt;90,AL442="SI"),$AM$7,0)))</f>
        <v>0</v>
      </c>
      <c r="AN442" s="27" t="str">
        <f t="shared" si="83"/>
        <v/>
      </c>
      <c r="AO442" s="23">
        <f>+IF(OR($N442=Listas!$A$3,$N442=Listas!$A$4,$N442=Listas!$A$5,$N442=Listas!$A$6),"",IF(AND(DAYS360(C442,$C$3)&lt;=90,AN442="SI"),0,IF(AND(DAYS360(C442,$C$3)&gt;90,AN442="SI"),$AO$7,0)))</f>
        <v>0</v>
      </c>
      <c r="AP442" s="28">
        <f>+IF(OR($N442=Listas!$A$3,$N442=Listas!$A$4,$N442=Listas!$A$5,$N442=[1]Hoja2!$A$6),"",AM442+AO442)</f>
        <v>0</v>
      </c>
      <c r="AQ442" s="22"/>
      <c r="AR442" s="23">
        <f>+IF(OR($N442=Listas!$A$3,$N442=Listas!$A$4,$N442=Listas!$A$5,$N442=Listas!$A$6),"",IF(AND(DAYS360(C442,$C$3)&lt;=90,AQ442="SI"),0,IF(AND(DAYS360(C442,$C$3)&gt;90,AQ442="SI"),$AR$7,0)))</f>
        <v>0</v>
      </c>
      <c r="AS442" s="22"/>
      <c r="AT442" s="23">
        <f>+IF(OR($N442=Listas!$A$3,$N442=Listas!$A$4,$N442=Listas!$A$5,$N442=Listas!$A$6),"",IF(AND(DAYS360(C442,$C$3)&lt;=90,AS442="SI"),0,IF(AND(DAYS360(C442,$C$3)&gt;90,AS442="SI"),$AT$7,0)))</f>
        <v>0</v>
      </c>
      <c r="AU442" s="21">
        <f>+IF(OR($N442=Listas!$A$3,$N442=Listas!$A$4,$N442=Listas!$A$5,$N442=Listas!$A$6),"",AR442+AT442)</f>
        <v>0</v>
      </c>
      <c r="AV442" s="29">
        <f>+IF(OR($N442=Listas!$A$3,$N442=Listas!$A$4,$N442=Listas!$A$5,$N442=Listas!$A$6),"",W442+Z442+AJ442+AP442+AU442)</f>
        <v>0.21132439384930549</v>
      </c>
      <c r="AW442" s="30">
        <f>+IF(OR($N442=Listas!$A$3,$N442=Listas!$A$4,$N442=Listas!$A$5,$N442=Listas!$A$6),"",K442*(1-AV442))</f>
        <v>0</v>
      </c>
      <c r="AX442" s="30">
        <f>+IF(OR($N442=Listas!$A$3,$N442=Listas!$A$4,$N442=Listas!$A$5,$N442=Listas!$A$6),"",L442*(1-AV442))</f>
        <v>0</v>
      </c>
      <c r="AY442" s="31"/>
      <c r="AZ442" s="32"/>
      <c r="BA442" s="30">
        <f>+IF(OR($N442=Listas!$A$3,$N442=Listas!$A$4,$N442=Listas!$A$5,$N442=Listas!$A$6),"",IF(AV442=0,AW442,(-PV(AY442,AZ442,,AW442,0))))</f>
        <v>0</v>
      </c>
      <c r="BB442" s="30">
        <f>+IF(OR($N442=Listas!$A$3,$N442=Listas!$A$4,$N442=Listas!$A$5,$N442=Listas!$A$6),"",IF(AV442=0,AX442,(-PV(AY442,AZ442,,AX442,0))))</f>
        <v>0</v>
      </c>
      <c r="BC442" s="33">
        <f>++IF(OR($N442=Listas!$A$3,$N442=Listas!$A$4,$N442=Listas!$A$5,$N442=Listas!$A$6),"",K442-BA442)</f>
        <v>0</v>
      </c>
      <c r="BD442" s="33">
        <f>++IF(OR($N442=Listas!$A$3,$N442=Listas!$A$4,$N442=Listas!$A$5,$N442=Listas!$A$6),"",L442-BB442)</f>
        <v>0</v>
      </c>
    </row>
    <row r="443" spans="1:56" x14ac:dyDescent="0.25">
      <c r="A443" s="13"/>
      <c r="B443" s="14"/>
      <c r="C443" s="15"/>
      <c r="D443" s="16"/>
      <c r="E443" s="16"/>
      <c r="F443" s="17"/>
      <c r="G443" s="17"/>
      <c r="H443" s="65">
        <f t="shared" si="77"/>
        <v>0</v>
      </c>
      <c r="I443" s="17"/>
      <c r="J443" s="17"/>
      <c r="K443" s="42">
        <f t="shared" si="78"/>
        <v>0</v>
      </c>
      <c r="L443" s="42">
        <f t="shared" si="78"/>
        <v>0</v>
      </c>
      <c r="M443" s="42">
        <f t="shared" si="79"/>
        <v>0</v>
      </c>
      <c r="N443" s="13"/>
      <c r="O443" s="18" t="str">
        <f>+IF(OR($N443=Listas!$A$3,$N443=Listas!$A$4,$N443=Listas!$A$5,$N443=Listas!$A$6),"N/A",IF(AND((DAYS360(C443,$C$3))&gt;90,(DAYS360(C443,$C$3))&lt;360),"SI","NO"))</f>
        <v>NO</v>
      </c>
      <c r="P443" s="19">
        <f t="shared" si="72"/>
        <v>0</v>
      </c>
      <c r="Q443" s="18" t="str">
        <f>+IF(OR($N443=Listas!$A$3,$N443=Listas!$A$4,$N443=Listas!$A$5,$N443=Listas!$A$6),"N/A",IF(AND((DAYS360(C443,$C$3))&gt;=360,(DAYS360(C443,$C$3))&lt;=1800),"SI","NO"))</f>
        <v>NO</v>
      </c>
      <c r="R443" s="19">
        <f t="shared" si="73"/>
        <v>0</v>
      </c>
      <c r="S443" s="18" t="str">
        <f>+IF(OR($N443=Listas!$A$3,$N443=Listas!$A$4,$N443=Listas!$A$5,$N443=Listas!$A$6),"N/A",IF(AND((DAYS360(C443,$C$3))&gt;1800,(DAYS360(C443,$C$3))&lt;=3600),"SI","NO"))</f>
        <v>NO</v>
      </c>
      <c r="T443" s="19">
        <f t="shared" si="74"/>
        <v>0</v>
      </c>
      <c r="U443" s="18" t="str">
        <f>+IF(OR($N443=Listas!$A$3,$N443=Listas!$A$4,$N443=Listas!$A$5,$N443=Listas!$A$6),"N/A",IF((DAYS360(C443,$C$3))&gt;3600,"SI","NO"))</f>
        <v>SI</v>
      </c>
      <c r="V443" s="20">
        <f t="shared" si="75"/>
        <v>0.21132439384930549</v>
      </c>
      <c r="W443" s="21">
        <f>+IF(OR($N443=Listas!$A$3,$N443=Listas!$A$4,$N443=Listas!$A$5,$N443=Listas!$A$6),"",P443+R443+T443+V443)</f>
        <v>0.21132439384930549</v>
      </c>
      <c r="X443" s="22"/>
      <c r="Y443" s="19">
        <f t="shared" si="76"/>
        <v>0</v>
      </c>
      <c r="Z443" s="21">
        <f>+IF(OR($N443=Listas!$A$3,$N443=Listas!$A$4,$N443=Listas!$A$5,$N443=Listas!$A$6),"",Y443)</f>
        <v>0</v>
      </c>
      <c r="AA443" s="22"/>
      <c r="AB443" s="23">
        <f>+IF(OR($N443=Listas!$A$3,$N443=Listas!$A$4,$N443=Listas!$A$5,$N443=Listas!$A$6),"",IF(AND(DAYS360(C443,$C$3)&lt;=90,AA443="NO"),0,IF(AND(DAYS360(C443,$C$3)&gt;90,AA443="NO"),$AB$7,0)))</f>
        <v>0</v>
      </c>
      <c r="AC443" s="17"/>
      <c r="AD443" s="22"/>
      <c r="AE443" s="23">
        <f>+IF(OR($N443=Listas!$A$3,$N443=Listas!$A$4,$N443=Listas!$A$5,$N443=Listas!$A$6),"",IF(AND(DAYS360(C443,$C$3)&lt;=90,AD443="SI"),0,IF(AND(DAYS360(C443,$C$3)&gt;90,AD443="SI"),$AE$7,0)))</f>
        <v>0</v>
      </c>
      <c r="AF443" s="17"/>
      <c r="AG443" s="24" t="str">
        <f t="shared" si="80"/>
        <v/>
      </c>
      <c r="AH443" s="22"/>
      <c r="AI443" s="23">
        <f>+IF(OR($N443=Listas!$A$3,$N443=Listas!$A$4,$N443=Listas!$A$5,$N443=Listas!$A$6),"",IF(AND(DAYS360(C443,$C$3)&lt;=90,AH443="SI"),0,IF(AND(DAYS360(C443,$C$3)&gt;90,AH443="SI"),$AI$7,0)))</f>
        <v>0</v>
      </c>
      <c r="AJ443" s="25">
        <f>+IF(OR($N443=Listas!$A$3,$N443=Listas!$A$4,$N443=Listas!$A$5,$N443=Listas!$A$6),"",AB443+AE443+AI443)</f>
        <v>0</v>
      </c>
      <c r="AK443" s="26" t="str">
        <f t="shared" si="81"/>
        <v/>
      </c>
      <c r="AL443" s="27" t="str">
        <f t="shared" si="82"/>
        <v/>
      </c>
      <c r="AM443" s="23">
        <f>+IF(OR($N443=Listas!$A$3,$N443=Listas!$A$4,$N443=Listas!$A$5,$N443=Listas!$A$6),"",IF(AND(DAYS360(C443,$C$3)&lt;=90,AL443="SI"),0,IF(AND(DAYS360(C443,$C$3)&gt;90,AL443="SI"),$AM$7,0)))</f>
        <v>0</v>
      </c>
      <c r="AN443" s="27" t="str">
        <f t="shared" si="83"/>
        <v/>
      </c>
      <c r="AO443" s="23">
        <f>+IF(OR($N443=Listas!$A$3,$N443=Listas!$A$4,$N443=Listas!$A$5,$N443=Listas!$A$6),"",IF(AND(DAYS360(C443,$C$3)&lt;=90,AN443="SI"),0,IF(AND(DAYS360(C443,$C$3)&gt;90,AN443="SI"),$AO$7,0)))</f>
        <v>0</v>
      </c>
      <c r="AP443" s="28">
        <f>+IF(OR($N443=Listas!$A$3,$N443=Listas!$A$4,$N443=Listas!$A$5,$N443=[1]Hoja2!$A$6),"",AM443+AO443)</f>
        <v>0</v>
      </c>
      <c r="AQ443" s="22"/>
      <c r="AR443" s="23">
        <f>+IF(OR($N443=Listas!$A$3,$N443=Listas!$A$4,$N443=Listas!$A$5,$N443=Listas!$A$6),"",IF(AND(DAYS360(C443,$C$3)&lt;=90,AQ443="SI"),0,IF(AND(DAYS360(C443,$C$3)&gt;90,AQ443="SI"),$AR$7,0)))</f>
        <v>0</v>
      </c>
      <c r="AS443" s="22"/>
      <c r="AT443" s="23">
        <f>+IF(OR($N443=Listas!$A$3,$N443=Listas!$A$4,$N443=Listas!$A$5,$N443=Listas!$A$6),"",IF(AND(DAYS360(C443,$C$3)&lt;=90,AS443="SI"),0,IF(AND(DAYS360(C443,$C$3)&gt;90,AS443="SI"),$AT$7,0)))</f>
        <v>0</v>
      </c>
      <c r="AU443" s="21">
        <f>+IF(OR($N443=Listas!$A$3,$N443=Listas!$A$4,$N443=Listas!$A$5,$N443=Listas!$A$6),"",AR443+AT443)</f>
        <v>0</v>
      </c>
      <c r="AV443" s="29">
        <f>+IF(OR($N443=Listas!$A$3,$N443=Listas!$A$4,$N443=Listas!$A$5,$N443=Listas!$A$6),"",W443+Z443+AJ443+AP443+AU443)</f>
        <v>0.21132439384930549</v>
      </c>
      <c r="AW443" s="30">
        <f>+IF(OR($N443=Listas!$A$3,$N443=Listas!$A$4,$N443=Listas!$A$5,$N443=Listas!$A$6),"",K443*(1-AV443))</f>
        <v>0</v>
      </c>
      <c r="AX443" s="30">
        <f>+IF(OR($N443=Listas!$A$3,$N443=Listas!$A$4,$N443=Listas!$A$5,$N443=Listas!$A$6),"",L443*(1-AV443))</f>
        <v>0</v>
      </c>
      <c r="AY443" s="31"/>
      <c r="AZ443" s="32"/>
      <c r="BA443" s="30">
        <f>+IF(OR($N443=Listas!$A$3,$N443=Listas!$A$4,$N443=Listas!$A$5,$N443=Listas!$A$6),"",IF(AV443=0,AW443,(-PV(AY443,AZ443,,AW443,0))))</f>
        <v>0</v>
      </c>
      <c r="BB443" s="30">
        <f>+IF(OR($N443=Listas!$A$3,$N443=Listas!$A$4,$N443=Listas!$A$5,$N443=Listas!$A$6),"",IF(AV443=0,AX443,(-PV(AY443,AZ443,,AX443,0))))</f>
        <v>0</v>
      </c>
      <c r="BC443" s="33">
        <f>++IF(OR($N443=Listas!$A$3,$N443=Listas!$A$4,$N443=Listas!$A$5,$N443=Listas!$A$6),"",K443-BA443)</f>
        <v>0</v>
      </c>
      <c r="BD443" s="33">
        <f>++IF(OR($N443=Listas!$A$3,$N443=Listas!$A$4,$N443=Listas!$A$5,$N443=Listas!$A$6),"",L443-BB443)</f>
        <v>0</v>
      </c>
    </row>
    <row r="444" spans="1:56" x14ac:dyDescent="0.25">
      <c r="A444" s="13"/>
      <c r="B444" s="14"/>
      <c r="C444" s="15"/>
      <c r="D444" s="16"/>
      <c r="E444" s="16"/>
      <c r="F444" s="17"/>
      <c r="G444" s="17"/>
      <c r="H444" s="65">
        <f t="shared" si="77"/>
        <v>0</v>
      </c>
      <c r="I444" s="17"/>
      <c r="J444" s="17"/>
      <c r="K444" s="42">
        <f t="shared" si="78"/>
        <v>0</v>
      </c>
      <c r="L444" s="42">
        <f t="shared" si="78"/>
        <v>0</v>
      </c>
      <c r="M444" s="42">
        <f t="shared" si="79"/>
        <v>0</v>
      </c>
      <c r="N444" s="13"/>
      <c r="O444" s="18" t="str">
        <f>+IF(OR($N444=Listas!$A$3,$N444=Listas!$A$4,$N444=Listas!$A$5,$N444=Listas!$A$6),"N/A",IF(AND((DAYS360(C444,$C$3))&gt;90,(DAYS360(C444,$C$3))&lt;360),"SI","NO"))</f>
        <v>NO</v>
      </c>
      <c r="P444" s="19">
        <f t="shared" si="72"/>
        <v>0</v>
      </c>
      <c r="Q444" s="18" t="str">
        <f>+IF(OR($N444=Listas!$A$3,$N444=Listas!$A$4,$N444=Listas!$A$5,$N444=Listas!$A$6),"N/A",IF(AND((DAYS360(C444,$C$3))&gt;=360,(DAYS360(C444,$C$3))&lt;=1800),"SI","NO"))</f>
        <v>NO</v>
      </c>
      <c r="R444" s="19">
        <f t="shared" si="73"/>
        <v>0</v>
      </c>
      <c r="S444" s="18" t="str">
        <f>+IF(OR($N444=Listas!$A$3,$N444=Listas!$A$4,$N444=Listas!$A$5,$N444=Listas!$A$6),"N/A",IF(AND((DAYS360(C444,$C$3))&gt;1800,(DAYS360(C444,$C$3))&lt;=3600),"SI","NO"))</f>
        <v>NO</v>
      </c>
      <c r="T444" s="19">
        <f t="shared" si="74"/>
        <v>0</v>
      </c>
      <c r="U444" s="18" t="str">
        <f>+IF(OR($N444=Listas!$A$3,$N444=Listas!$A$4,$N444=Listas!$A$5,$N444=Listas!$A$6),"N/A",IF((DAYS360(C444,$C$3))&gt;3600,"SI","NO"))</f>
        <v>SI</v>
      </c>
      <c r="V444" s="20">
        <f t="shared" si="75"/>
        <v>0.21132439384930549</v>
      </c>
      <c r="W444" s="21">
        <f>+IF(OR($N444=Listas!$A$3,$N444=Listas!$A$4,$N444=Listas!$A$5,$N444=Listas!$A$6),"",P444+R444+T444+V444)</f>
        <v>0.21132439384930549</v>
      </c>
      <c r="X444" s="22"/>
      <c r="Y444" s="19">
        <f t="shared" si="76"/>
        <v>0</v>
      </c>
      <c r="Z444" s="21">
        <f>+IF(OR($N444=Listas!$A$3,$N444=Listas!$A$4,$N444=Listas!$A$5,$N444=Listas!$A$6),"",Y444)</f>
        <v>0</v>
      </c>
      <c r="AA444" s="22"/>
      <c r="AB444" s="23">
        <f>+IF(OR($N444=Listas!$A$3,$N444=Listas!$A$4,$N444=Listas!$A$5,$N444=Listas!$A$6),"",IF(AND(DAYS360(C444,$C$3)&lt;=90,AA444="NO"),0,IF(AND(DAYS360(C444,$C$3)&gt;90,AA444="NO"),$AB$7,0)))</f>
        <v>0</v>
      </c>
      <c r="AC444" s="17"/>
      <c r="AD444" s="22"/>
      <c r="AE444" s="23">
        <f>+IF(OR($N444=Listas!$A$3,$N444=Listas!$A$4,$N444=Listas!$A$5,$N444=Listas!$A$6),"",IF(AND(DAYS360(C444,$C$3)&lt;=90,AD444="SI"),0,IF(AND(DAYS360(C444,$C$3)&gt;90,AD444="SI"),$AE$7,0)))</f>
        <v>0</v>
      </c>
      <c r="AF444" s="17"/>
      <c r="AG444" s="24" t="str">
        <f t="shared" si="80"/>
        <v/>
      </c>
      <c r="AH444" s="22"/>
      <c r="AI444" s="23">
        <f>+IF(OR($N444=Listas!$A$3,$N444=Listas!$A$4,$N444=Listas!$A$5,$N444=Listas!$A$6),"",IF(AND(DAYS360(C444,$C$3)&lt;=90,AH444="SI"),0,IF(AND(DAYS360(C444,$C$3)&gt;90,AH444="SI"),$AI$7,0)))</f>
        <v>0</v>
      </c>
      <c r="AJ444" s="25">
        <f>+IF(OR($N444=Listas!$A$3,$N444=Listas!$A$4,$N444=Listas!$A$5,$N444=Listas!$A$6),"",AB444+AE444+AI444)</f>
        <v>0</v>
      </c>
      <c r="AK444" s="26" t="str">
        <f t="shared" si="81"/>
        <v/>
      </c>
      <c r="AL444" s="27" t="str">
        <f t="shared" si="82"/>
        <v/>
      </c>
      <c r="AM444" s="23">
        <f>+IF(OR($N444=Listas!$A$3,$N444=Listas!$A$4,$N444=Listas!$A$5,$N444=Listas!$A$6),"",IF(AND(DAYS360(C444,$C$3)&lt;=90,AL444="SI"),0,IF(AND(DAYS360(C444,$C$3)&gt;90,AL444="SI"),$AM$7,0)))</f>
        <v>0</v>
      </c>
      <c r="AN444" s="27" t="str">
        <f t="shared" si="83"/>
        <v/>
      </c>
      <c r="AO444" s="23">
        <f>+IF(OR($N444=Listas!$A$3,$N444=Listas!$A$4,$N444=Listas!$A$5,$N444=Listas!$A$6),"",IF(AND(DAYS360(C444,$C$3)&lt;=90,AN444="SI"),0,IF(AND(DAYS360(C444,$C$3)&gt;90,AN444="SI"),$AO$7,0)))</f>
        <v>0</v>
      </c>
      <c r="AP444" s="28">
        <f>+IF(OR($N444=Listas!$A$3,$N444=Listas!$A$4,$N444=Listas!$A$5,$N444=[1]Hoja2!$A$6),"",AM444+AO444)</f>
        <v>0</v>
      </c>
      <c r="AQ444" s="22"/>
      <c r="AR444" s="23">
        <f>+IF(OR($N444=Listas!$A$3,$N444=Listas!$A$4,$N444=Listas!$A$5,$N444=Listas!$A$6),"",IF(AND(DAYS360(C444,$C$3)&lt;=90,AQ444="SI"),0,IF(AND(DAYS360(C444,$C$3)&gt;90,AQ444="SI"),$AR$7,0)))</f>
        <v>0</v>
      </c>
      <c r="AS444" s="22"/>
      <c r="AT444" s="23">
        <f>+IF(OR($N444=Listas!$A$3,$N444=Listas!$A$4,$N444=Listas!$A$5,$N444=Listas!$A$6),"",IF(AND(DAYS360(C444,$C$3)&lt;=90,AS444="SI"),0,IF(AND(DAYS360(C444,$C$3)&gt;90,AS444="SI"),$AT$7,0)))</f>
        <v>0</v>
      </c>
      <c r="AU444" s="21">
        <f>+IF(OR($N444=Listas!$A$3,$N444=Listas!$A$4,$N444=Listas!$A$5,$N444=Listas!$A$6),"",AR444+AT444)</f>
        <v>0</v>
      </c>
      <c r="AV444" s="29">
        <f>+IF(OR($N444=Listas!$A$3,$N444=Listas!$A$4,$N444=Listas!$A$5,$N444=Listas!$A$6),"",W444+Z444+AJ444+AP444+AU444)</f>
        <v>0.21132439384930549</v>
      </c>
      <c r="AW444" s="30">
        <f>+IF(OR($N444=Listas!$A$3,$N444=Listas!$A$4,$N444=Listas!$A$5,$N444=Listas!$A$6),"",K444*(1-AV444))</f>
        <v>0</v>
      </c>
      <c r="AX444" s="30">
        <f>+IF(OR($N444=Listas!$A$3,$N444=Listas!$A$4,$N444=Listas!$A$5,$N444=Listas!$A$6),"",L444*(1-AV444))</f>
        <v>0</v>
      </c>
      <c r="AY444" s="31"/>
      <c r="AZ444" s="32"/>
      <c r="BA444" s="30">
        <f>+IF(OR($N444=Listas!$A$3,$N444=Listas!$A$4,$N444=Listas!$A$5,$N444=Listas!$A$6),"",IF(AV444=0,AW444,(-PV(AY444,AZ444,,AW444,0))))</f>
        <v>0</v>
      </c>
      <c r="BB444" s="30">
        <f>+IF(OR($N444=Listas!$A$3,$N444=Listas!$A$4,$N444=Listas!$A$5,$N444=Listas!$A$6),"",IF(AV444=0,AX444,(-PV(AY444,AZ444,,AX444,0))))</f>
        <v>0</v>
      </c>
      <c r="BC444" s="33">
        <f>++IF(OR($N444=Listas!$A$3,$N444=Listas!$A$4,$N444=Listas!$A$5,$N444=Listas!$A$6),"",K444-BA444)</f>
        <v>0</v>
      </c>
      <c r="BD444" s="33">
        <f>++IF(OR($N444=Listas!$A$3,$N444=Listas!$A$4,$N444=Listas!$A$5,$N444=Listas!$A$6),"",L444-BB444)</f>
        <v>0</v>
      </c>
    </row>
    <row r="445" spans="1:56" x14ac:dyDescent="0.25">
      <c r="A445" s="13"/>
      <c r="B445" s="14"/>
      <c r="C445" s="15"/>
      <c r="D445" s="16"/>
      <c r="E445" s="16"/>
      <c r="F445" s="17"/>
      <c r="G445" s="17"/>
      <c r="H445" s="65">
        <f t="shared" si="77"/>
        <v>0</v>
      </c>
      <c r="I445" s="17"/>
      <c r="J445" s="17"/>
      <c r="K445" s="42">
        <f t="shared" si="78"/>
        <v>0</v>
      </c>
      <c r="L445" s="42">
        <f t="shared" si="78"/>
        <v>0</v>
      </c>
      <c r="M445" s="42">
        <f t="shared" si="79"/>
        <v>0</v>
      </c>
      <c r="N445" s="13"/>
      <c r="O445" s="18" t="str">
        <f>+IF(OR($N445=Listas!$A$3,$N445=Listas!$A$4,$N445=Listas!$A$5,$N445=Listas!$A$6),"N/A",IF(AND((DAYS360(C445,$C$3))&gt;90,(DAYS360(C445,$C$3))&lt;360),"SI","NO"))</f>
        <v>NO</v>
      </c>
      <c r="P445" s="19">
        <f t="shared" si="72"/>
        <v>0</v>
      </c>
      <c r="Q445" s="18" t="str">
        <f>+IF(OR($N445=Listas!$A$3,$N445=Listas!$A$4,$N445=Listas!$A$5,$N445=Listas!$A$6),"N/A",IF(AND((DAYS360(C445,$C$3))&gt;=360,(DAYS360(C445,$C$3))&lt;=1800),"SI","NO"))</f>
        <v>NO</v>
      </c>
      <c r="R445" s="19">
        <f t="shared" si="73"/>
        <v>0</v>
      </c>
      <c r="S445" s="18" t="str">
        <f>+IF(OR($N445=Listas!$A$3,$N445=Listas!$A$4,$N445=Listas!$A$5,$N445=Listas!$A$6),"N/A",IF(AND((DAYS360(C445,$C$3))&gt;1800,(DAYS360(C445,$C$3))&lt;=3600),"SI","NO"))</f>
        <v>NO</v>
      </c>
      <c r="T445" s="19">
        <f t="shared" si="74"/>
        <v>0</v>
      </c>
      <c r="U445" s="18" t="str">
        <f>+IF(OR($N445=Listas!$A$3,$N445=Listas!$A$4,$N445=Listas!$A$5,$N445=Listas!$A$6),"N/A",IF((DAYS360(C445,$C$3))&gt;3600,"SI","NO"))</f>
        <v>SI</v>
      </c>
      <c r="V445" s="20">
        <f t="shared" si="75"/>
        <v>0.21132439384930549</v>
      </c>
      <c r="W445" s="21">
        <f>+IF(OR($N445=Listas!$A$3,$N445=Listas!$A$4,$N445=Listas!$A$5,$N445=Listas!$A$6),"",P445+R445+T445+V445)</f>
        <v>0.21132439384930549</v>
      </c>
      <c r="X445" s="22"/>
      <c r="Y445" s="19">
        <f t="shared" si="76"/>
        <v>0</v>
      </c>
      <c r="Z445" s="21">
        <f>+IF(OR($N445=Listas!$A$3,$N445=Listas!$A$4,$N445=Listas!$A$5,$N445=Listas!$A$6),"",Y445)</f>
        <v>0</v>
      </c>
      <c r="AA445" s="22"/>
      <c r="AB445" s="23">
        <f>+IF(OR($N445=Listas!$A$3,$N445=Listas!$A$4,$N445=Listas!$A$5,$N445=Listas!$A$6),"",IF(AND(DAYS360(C445,$C$3)&lt;=90,AA445="NO"),0,IF(AND(DAYS360(C445,$C$3)&gt;90,AA445="NO"),$AB$7,0)))</f>
        <v>0</v>
      </c>
      <c r="AC445" s="17"/>
      <c r="AD445" s="22"/>
      <c r="AE445" s="23">
        <f>+IF(OR($N445=Listas!$A$3,$N445=Listas!$A$4,$N445=Listas!$A$5,$N445=Listas!$A$6),"",IF(AND(DAYS360(C445,$C$3)&lt;=90,AD445="SI"),0,IF(AND(DAYS360(C445,$C$3)&gt;90,AD445="SI"),$AE$7,0)))</f>
        <v>0</v>
      </c>
      <c r="AF445" s="17"/>
      <c r="AG445" s="24" t="str">
        <f t="shared" si="80"/>
        <v/>
      </c>
      <c r="AH445" s="22"/>
      <c r="AI445" s="23">
        <f>+IF(OR($N445=Listas!$A$3,$N445=Listas!$A$4,$N445=Listas!$A$5,$N445=Listas!$A$6),"",IF(AND(DAYS360(C445,$C$3)&lt;=90,AH445="SI"),0,IF(AND(DAYS360(C445,$C$3)&gt;90,AH445="SI"),$AI$7,0)))</f>
        <v>0</v>
      </c>
      <c r="AJ445" s="25">
        <f>+IF(OR($N445=Listas!$A$3,$N445=Listas!$A$4,$N445=Listas!$A$5,$N445=Listas!$A$6),"",AB445+AE445+AI445)</f>
        <v>0</v>
      </c>
      <c r="AK445" s="26" t="str">
        <f t="shared" si="81"/>
        <v/>
      </c>
      <c r="AL445" s="27" t="str">
        <f t="shared" si="82"/>
        <v/>
      </c>
      <c r="AM445" s="23">
        <f>+IF(OR($N445=Listas!$A$3,$N445=Listas!$A$4,$N445=Listas!$A$5,$N445=Listas!$A$6),"",IF(AND(DAYS360(C445,$C$3)&lt;=90,AL445="SI"),0,IF(AND(DAYS360(C445,$C$3)&gt;90,AL445="SI"),$AM$7,0)))</f>
        <v>0</v>
      </c>
      <c r="AN445" s="27" t="str">
        <f t="shared" si="83"/>
        <v/>
      </c>
      <c r="AO445" s="23">
        <f>+IF(OR($N445=Listas!$A$3,$N445=Listas!$A$4,$N445=Listas!$A$5,$N445=Listas!$A$6),"",IF(AND(DAYS360(C445,$C$3)&lt;=90,AN445="SI"),0,IF(AND(DAYS360(C445,$C$3)&gt;90,AN445="SI"),$AO$7,0)))</f>
        <v>0</v>
      </c>
      <c r="AP445" s="28">
        <f>+IF(OR($N445=Listas!$A$3,$N445=Listas!$A$4,$N445=Listas!$A$5,$N445=[1]Hoja2!$A$6),"",AM445+AO445)</f>
        <v>0</v>
      </c>
      <c r="AQ445" s="22"/>
      <c r="AR445" s="23">
        <f>+IF(OR($N445=Listas!$A$3,$N445=Listas!$A$4,$N445=Listas!$A$5,$N445=Listas!$A$6),"",IF(AND(DAYS360(C445,$C$3)&lt;=90,AQ445="SI"),0,IF(AND(DAYS360(C445,$C$3)&gt;90,AQ445="SI"),$AR$7,0)))</f>
        <v>0</v>
      </c>
      <c r="AS445" s="22"/>
      <c r="AT445" s="23">
        <f>+IF(OR($N445=Listas!$A$3,$N445=Listas!$A$4,$N445=Listas!$A$5,$N445=Listas!$A$6),"",IF(AND(DAYS360(C445,$C$3)&lt;=90,AS445="SI"),0,IF(AND(DAYS360(C445,$C$3)&gt;90,AS445="SI"),$AT$7,0)))</f>
        <v>0</v>
      </c>
      <c r="AU445" s="21">
        <f>+IF(OR($N445=Listas!$A$3,$N445=Listas!$A$4,$N445=Listas!$A$5,$N445=Listas!$A$6),"",AR445+AT445)</f>
        <v>0</v>
      </c>
      <c r="AV445" s="29">
        <f>+IF(OR($N445=Listas!$A$3,$N445=Listas!$A$4,$N445=Listas!$A$5,$N445=Listas!$A$6),"",W445+Z445+AJ445+AP445+AU445)</f>
        <v>0.21132439384930549</v>
      </c>
      <c r="AW445" s="30">
        <f>+IF(OR($N445=Listas!$A$3,$N445=Listas!$A$4,$N445=Listas!$A$5,$N445=Listas!$A$6),"",K445*(1-AV445))</f>
        <v>0</v>
      </c>
      <c r="AX445" s="30">
        <f>+IF(OR($N445=Listas!$A$3,$N445=Listas!$A$4,$N445=Listas!$A$5,$N445=Listas!$A$6),"",L445*(1-AV445))</f>
        <v>0</v>
      </c>
      <c r="AY445" s="31"/>
      <c r="AZ445" s="32"/>
      <c r="BA445" s="30">
        <f>+IF(OR($N445=Listas!$A$3,$N445=Listas!$A$4,$N445=Listas!$A$5,$N445=Listas!$A$6),"",IF(AV445=0,AW445,(-PV(AY445,AZ445,,AW445,0))))</f>
        <v>0</v>
      </c>
      <c r="BB445" s="30">
        <f>+IF(OR($N445=Listas!$A$3,$N445=Listas!$A$4,$N445=Listas!$A$5,$N445=Listas!$A$6),"",IF(AV445=0,AX445,(-PV(AY445,AZ445,,AX445,0))))</f>
        <v>0</v>
      </c>
      <c r="BC445" s="33">
        <f>++IF(OR($N445=Listas!$A$3,$N445=Listas!$A$4,$N445=Listas!$A$5,$N445=Listas!$A$6),"",K445-BA445)</f>
        <v>0</v>
      </c>
      <c r="BD445" s="33">
        <f>++IF(OR($N445=Listas!$A$3,$N445=Listas!$A$4,$N445=Listas!$A$5,$N445=Listas!$A$6),"",L445-BB445)</f>
        <v>0</v>
      </c>
    </row>
    <row r="446" spans="1:56" x14ac:dyDescent="0.25">
      <c r="A446" s="13"/>
      <c r="B446" s="14"/>
      <c r="C446" s="15"/>
      <c r="D446" s="16"/>
      <c r="E446" s="16"/>
      <c r="F446" s="17"/>
      <c r="G446" s="17"/>
      <c r="H446" s="65">
        <f t="shared" si="77"/>
        <v>0</v>
      </c>
      <c r="I446" s="17"/>
      <c r="J446" s="17"/>
      <c r="K446" s="42">
        <f t="shared" si="78"/>
        <v>0</v>
      </c>
      <c r="L446" s="42">
        <f t="shared" si="78"/>
        <v>0</v>
      </c>
      <c r="M446" s="42">
        <f t="shared" si="79"/>
        <v>0</v>
      </c>
      <c r="N446" s="13"/>
      <c r="O446" s="18" t="str">
        <f>+IF(OR($N446=Listas!$A$3,$N446=Listas!$A$4,$N446=Listas!$A$5,$N446=Listas!$A$6),"N/A",IF(AND((DAYS360(C446,$C$3))&gt;90,(DAYS360(C446,$C$3))&lt;360),"SI","NO"))</f>
        <v>NO</v>
      </c>
      <c r="P446" s="19">
        <f t="shared" si="72"/>
        <v>0</v>
      </c>
      <c r="Q446" s="18" t="str">
        <f>+IF(OR($N446=Listas!$A$3,$N446=Listas!$A$4,$N446=Listas!$A$5,$N446=Listas!$A$6),"N/A",IF(AND((DAYS360(C446,$C$3))&gt;=360,(DAYS360(C446,$C$3))&lt;=1800),"SI","NO"))</f>
        <v>NO</v>
      </c>
      <c r="R446" s="19">
        <f t="shared" si="73"/>
        <v>0</v>
      </c>
      <c r="S446" s="18" t="str">
        <f>+IF(OR($N446=Listas!$A$3,$N446=Listas!$A$4,$N446=Listas!$A$5,$N446=Listas!$A$6),"N/A",IF(AND((DAYS360(C446,$C$3))&gt;1800,(DAYS360(C446,$C$3))&lt;=3600),"SI","NO"))</f>
        <v>NO</v>
      </c>
      <c r="T446" s="19">
        <f t="shared" si="74"/>
        <v>0</v>
      </c>
      <c r="U446" s="18" t="str">
        <f>+IF(OR($N446=Listas!$A$3,$N446=Listas!$A$4,$N446=Listas!$A$5,$N446=Listas!$A$6),"N/A",IF((DAYS360(C446,$C$3))&gt;3600,"SI","NO"))</f>
        <v>SI</v>
      </c>
      <c r="V446" s="20">
        <f t="shared" si="75"/>
        <v>0.21132439384930549</v>
      </c>
      <c r="W446" s="21">
        <f>+IF(OR($N446=Listas!$A$3,$N446=Listas!$A$4,$N446=Listas!$A$5,$N446=Listas!$A$6),"",P446+R446+T446+V446)</f>
        <v>0.21132439384930549</v>
      </c>
      <c r="X446" s="22"/>
      <c r="Y446" s="19">
        <f t="shared" si="76"/>
        <v>0</v>
      </c>
      <c r="Z446" s="21">
        <f>+IF(OR($N446=Listas!$A$3,$N446=Listas!$A$4,$N446=Listas!$A$5,$N446=Listas!$A$6),"",Y446)</f>
        <v>0</v>
      </c>
      <c r="AA446" s="22"/>
      <c r="AB446" s="23">
        <f>+IF(OR($N446=Listas!$A$3,$N446=Listas!$A$4,$N446=Listas!$A$5,$N446=Listas!$A$6),"",IF(AND(DAYS360(C446,$C$3)&lt;=90,AA446="NO"),0,IF(AND(DAYS360(C446,$C$3)&gt;90,AA446="NO"),$AB$7,0)))</f>
        <v>0</v>
      </c>
      <c r="AC446" s="17"/>
      <c r="AD446" s="22"/>
      <c r="AE446" s="23">
        <f>+IF(OR($N446=Listas!$A$3,$N446=Listas!$A$4,$N446=Listas!$A$5,$N446=Listas!$A$6),"",IF(AND(DAYS360(C446,$C$3)&lt;=90,AD446="SI"),0,IF(AND(DAYS360(C446,$C$3)&gt;90,AD446="SI"),$AE$7,0)))</f>
        <v>0</v>
      </c>
      <c r="AF446" s="17"/>
      <c r="AG446" s="24" t="str">
        <f t="shared" si="80"/>
        <v/>
      </c>
      <c r="AH446" s="22"/>
      <c r="AI446" s="23">
        <f>+IF(OR($N446=Listas!$A$3,$N446=Listas!$A$4,$N446=Listas!$A$5,$N446=Listas!$A$6),"",IF(AND(DAYS360(C446,$C$3)&lt;=90,AH446="SI"),0,IF(AND(DAYS360(C446,$C$3)&gt;90,AH446="SI"),$AI$7,0)))</f>
        <v>0</v>
      </c>
      <c r="AJ446" s="25">
        <f>+IF(OR($N446=Listas!$A$3,$N446=Listas!$A$4,$N446=Listas!$A$5,$N446=Listas!$A$6),"",AB446+AE446+AI446)</f>
        <v>0</v>
      </c>
      <c r="AK446" s="26" t="str">
        <f t="shared" si="81"/>
        <v/>
      </c>
      <c r="AL446" s="27" t="str">
        <f t="shared" si="82"/>
        <v/>
      </c>
      <c r="AM446" s="23">
        <f>+IF(OR($N446=Listas!$A$3,$N446=Listas!$A$4,$N446=Listas!$A$5,$N446=Listas!$A$6),"",IF(AND(DAYS360(C446,$C$3)&lt;=90,AL446="SI"),0,IF(AND(DAYS360(C446,$C$3)&gt;90,AL446="SI"),$AM$7,0)))</f>
        <v>0</v>
      </c>
      <c r="AN446" s="27" t="str">
        <f t="shared" si="83"/>
        <v/>
      </c>
      <c r="AO446" s="23">
        <f>+IF(OR($N446=Listas!$A$3,$N446=Listas!$A$4,$N446=Listas!$A$5,$N446=Listas!$A$6),"",IF(AND(DAYS360(C446,$C$3)&lt;=90,AN446="SI"),0,IF(AND(DAYS360(C446,$C$3)&gt;90,AN446="SI"),$AO$7,0)))</f>
        <v>0</v>
      </c>
      <c r="AP446" s="28">
        <f>+IF(OR($N446=Listas!$A$3,$N446=Listas!$A$4,$N446=Listas!$A$5,$N446=[1]Hoja2!$A$6),"",AM446+AO446)</f>
        <v>0</v>
      </c>
      <c r="AQ446" s="22"/>
      <c r="AR446" s="23">
        <f>+IF(OR($N446=Listas!$A$3,$N446=Listas!$A$4,$N446=Listas!$A$5,$N446=Listas!$A$6),"",IF(AND(DAYS360(C446,$C$3)&lt;=90,AQ446="SI"),0,IF(AND(DAYS360(C446,$C$3)&gt;90,AQ446="SI"),$AR$7,0)))</f>
        <v>0</v>
      </c>
      <c r="AS446" s="22"/>
      <c r="AT446" s="23">
        <f>+IF(OR($N446=Listas!$A$3,$N446=Listas!$A$4,$N446=Listas!$A$5,$N446=Listas!$A$6),"",IF(AND(DAYS360(C446,$C$3)&lt;=90,AS446="SI"),0,IF(AND(DAYS360(C446,$C$3)&gt;90,AS446="SI"),$AT$7,0)))</f>
        <v>0</v>
      </c>
      <c r="AU446" s="21">
        <f>+IF(OR($N446=Listas!$A$3,$N446=Listas!$A$4,$N446=Listas!$A$5,$N446=Listas!$A$6),"",AR446+AT446)</f>
        <v>0</v>
      </c>
      <c r="AV446" s="29">
        <f>+IF(OR($N446=Listas!$A$3,$N446=Listas!$A$4,$N446=Listas!$A$5,$N446=Listas!$A$6),"",W446+Z446+AJ446+AP446+AU446)</f>
        <v>0.21132439384930549</v>
      </c>
      <c r="AW446" s="30">
        <f>+IF(OR($N446=Listas!$A$3,$N446=Listas!$A$4,$N446=Listas!$A$5,$N446=Listas!$A$6),"",K446*(1-AV446))</f>
        <v>0</v>
      </c>
      <c r="AX446" s="30">
        <f>+IF(OR($N446=Listas!$A$3,$N446=Listas!$A$4,$N446=Listas!$A$5,$N446=Listas!$A$6),"",L446*(1-AV446))</f>
        <v>0</v>
      </c>
      <c r="AY446" s="31"/>
      <c r="AZ446" s="32"/>
      <c r="BA446" s="30">
        <f>+IF(OR($N446=Listas!$A$3,$N446=Listas!$A$4,$N446=Listas!$A$5,$N446=Listas!$A$6),"",IF(AV446=0,AW446,(-PV(AY446,AZ446,,AW446,0))))</f>
        <v>0</v>
      </c>
      <c r="BB446" s="30">
        <f>+IF(OR($N446=Listas!$A$3,$N446=Listas!$A$4,$N446=Listas!$A$5,$N446=Listas!$A$6),"",IF(AV446=0,AX446,(-PV(AY446,AZ446,,AX446,0))))</f>
        <v>0</v>
      </c>
      <c r="BC446" s="33">
        <f>++IF(OR($N446=Listas!$A$3,$N446=Listas!$A$4,$N446=Listas!$A$5,$N446=Listas!$A$6),"",K446-BA446)</f>
        <v>0</v>
      </c>
      <c r="BD446" s="33">
        <f>++IF(OR($N446=Listas!$A$3,$N446=Listas!$A$4,$N446=Listas!$A$5,$N446=Listas!$A$6),"",L446-BB446)</f>
        <v>0</v>
      </c>
    </row>
    <row r="447" spans="1:56" x14ac:dyDescent="0.25">
      <c r="A447" s="13"/>
      <c r="B447" s="14"/>
      <c r="C447" s="15"/>
      <c r="D447" s="16"/>
      <c r="E447" s="16"/>
      <c r="F447" s="17"/>
      <c r="G447" s="17"/>
      <c r="H447" s="65">
        <f t="shared" si="77"/>
        <v>0</v>
      </c>
      <c r="I447" s="17"/>
      <c r="J447" s="17"/>
      <c r="K447" s="42">
        <f t="shared" si="78"/>
        <v>0</v>
      </c>
      <c r="L447" s="42">
        <f t="shared" si="78"/>
        <v>0</v>
      </c>
      <c r="M447" s="42">
        <f t="shared" si="79"/>
        <v>0</v>
      </c>
      <c r="N447" s="13"/>
      <c r="O447" s="18" t="str">
        <f>+IF(OR($N447=Listas!$A$3,$N447=Listas!$A$4,$N447=Listas!$A$5,$N447=Listas!$A$6),"N/A",IF(AND((DAYS360(C447,$C$3))&gt;90,(DAYS360(C447,$C$3))&lt;360),"SI","NO"))</f>
        <v>NO</v>
      </c>
      <c r="P447" s="19">
        <f t="shared" si="72"/>
        <v>0</v>
      </c>
      <c r="Q447" s="18" t="str">
        <f>+IF(OR($N447=Listas!$A$3,$N447=Listas!$A$4,$N447=Listas!$A$5,$N447=Listas!$A$6),"N/A",IF(AND((DAYS360(C447,$C$3))&gt;=360,(DAYS360(C447,$C$3))&lt;=1800),"SI","NO"))</f>
        <v>NO</v>
      </c>
      <c r="R447" s="19">
        <f t="shared" si="73"/>
        <v>0</v>
      </c>
      <c r="S447" s="18" t="str">
        <f>+IF(OR($N447=Listas!$A$3,$N447=Listas!$A$4,$N447=Listas!$A$5,$N447=Listas!$A$6),"N/A",IF(AND((DAYS360(C447,$C$3))&gt;1800,(DAYS360(C447,$C$3))&lt;=3600),"SI","NO"))</f>
        <v>NO</v>
      </c>
      <c r="T447" s="19">
        <f t="shared" si="74"/>
        <v>0</v>
      </c>
      <c r="U447" s="18" t="str">
        <f>+IF(OR($N447=Listas!$A$3,$N447=Listas!$A$4,$N447=Listas!$A$5,$N447=Listas!$A$6),"N/A",IF((DAYS360(C447,$C$3))&gt;3600,"SI","NO"))</f>
        <v>SI</v>
      </c>
      <c r="V447" s="20">
        <f t="shared" si="75"/>
        <v>0.21132439384930549</v>
      </c>
      <c r="W447" s="21">
        <f>+IF(OR($N447=Listas!$A$3,$N447=Listas!$A$4,$N447=Listas!$A$5,$N447=Listas!$A$6),"",P447+R447+T447+V447)</f>
        <v>0.21132439384930549</v>
      </c>
      <c r="X447" s="22"/>
      <c r="Y447" s="19">
        <f t="shared" si="76"/>
        <v>0</v>
      </c>
      <c r="Z447" s="21">
        <f>+IF(OR($N447=Listas!$A$3,$N447=Listas!$A$4,$N447=Listas!$A$5,$N447=Listas!$A$6),"",Y447)</f>
        <v>0</v>
      </c>
      <c r="AA447" s="22"/>
      <c r="AB447" s="23">
        <f>+IF(OR($N447=Listas!$A$3,$N447=Listas!$A$4,$N447=Listas!$A$5,$N447=Listas!$A$6),"",IF(AND(DAYS360(C447,$C$3)&lt;=90,AA447="NO"),0,IF(AND(DAYS360(C447,$C$3)&gt;90,AA447="NO"),$AB$7,0)))</f>
        <v>0</v>
      </c>
      <c r="AC447" s="17"/>
      <c r="AD447" s="22"/>
      <c r="AE447" s="23">
        <f>+IF(OR($N447=Listas!$A$3,$N447=Listas!$A$4,$N447=Listas!$A$5,$N447=Listas!$A$6),"",IF(AND(DAYS360(C447,$C$3)&lt;=90,AD447="SI"),0,IF(AND(DAYS360(C447,$C$3)&gt;90,AD447="SI"),$AE$7,0)))</f>
        <v>0</v>
      </c>
      <c r="AF447" s="17"/>
      <c r="AG447" s="24" t="str">
        <f t="shared" si="80"/>
        <v/>
      </c>
      <c r="AH447" s="22"/>
      <c r="AI447" s="23">
        <f>+IF(OR($N447=Listas!$A$3,$N447=Listas!$A$4,$N447=Listas!$A$5,$N447=Listas!$A$6),"",IF(AND(DAYS360(C447,$C$3)&lt;=90,AH447="SI"),0,IF(AND(DAYS360(C447,$C$3)&gt;90,AH447="SI"),$AI$7,0)))</f>
        <v>0</v>
      </c>
      <c r="AJ447" s="25">
        <f>+IF(OR($N447=Listas!$A$3,$N447=Listas!$A$4,$N447=Listas!$A$5,$N447=Listas!$A$6),"",AB447+AE447+AI447)</f>
        <v>0</v>
      </c>
      <c r="AK447" s="26" t="str">
        <f t="shared" si="81"/>
        <v/>
      </c>
      <c r="AL447" s="27" t="str">
        <f t="shared" si="82"/>
        <v/>
      </c>
      <c r="AM447" s="23">
        <f>+IF(OR($N447=Listas!$A$3,$N447=Listas!$A$4,$N447=Listas!$A$5,$N447=Listas!$A$6),"",IF(AND(DAYS360(C447,$C$3)&lt;=90,AL447="SI"),0,IF(AND(DAYS360(C447,$C$3)&gt;90,AL447="SI"),$AM$7,0)))</f>
        <v>0</v>
      </c>
      <c r="AN447" s="27" t="str">
        <f t="shared" si="83"/>
        <v/>
      </c>
      <c r="AO447" s="23">
        <f>+IF(OR($N447=Listas!$A$3,$N447=Listas!$A$4,$N447=Listas!$A$5,$N447=Listas!$A$6),"",IF(AND(DAYS360(C447,$C$3)&lt;=90,AN447="SI"),0,IF(AND(DAYS360(C447,$C$3)&gt;90,AN447="SI"),$AO$7,0)))</f>
        <v>0</v>
      </c>
      <c r="AP447" s="28">
        <f>+IF(OR($N447=Listas!$A$3,$N447=Listas!$A$4,$N447=Listas!$A$5,$N447=[1]Hoja2!$A$6),"",AM447+AO447)</f>
        <v>0</v>
      </c>
      <c r="AQ447" s="22"/>
      <c r="AR447" s="23">
        <f>+IF(OR($N447=Listas!$A$3,$N447=Listas!$A$4,$N447=Listas!$A$5,$N447=Listas!$A$6),"",IF(AND(DAYS360(C447,$C$3)&lt;=90,AQ447="SI"),0,IF(AND(DAYS360(C447,$C$3)&gt;90,AQ447="SI"),$AR$7,0)))</f>
        <v>0</v>
      </c>
      <c r="AS447" s="22"/>
      <c r="AT447" s="23">
        <f>+IF(OR($N447=Listas!$A$3,$N447=Listas!$A$4,$N447=Listas!$A$5,$N447=Listas!$A$6),"",IF(AND(DAYS360(C447,$C$3)&lt;=90,AS447="SI"),0,IF(AND(DAYS360(C447,$C$3)&gt;90,AS447="SI"),$AT$7,0)))</f>
        <v>0</v>
      </c>
      <c r="AU447" s="21">
        <f>+IF(OR($N447=Listas!$A$3,$N447=Listas!$A$4,$N447=Listas!$A$5,$N447=Listas!$A$6),"",AR447+AT447)</f>
        <v>0</v>
      </c>
      <c r="AV447" s="29">
        <f>+IF(OR($N447=Listas!$A$3,$N447=Listas!$A$4,$N447=Listas!$A$5,$N447=Listas!$A$6),"",W447+Z447+AJ447+AP447+AU447)</f>
        <v>0.21132439384930549</v>
      </c>
      <c r="AW447" s="30">
        <f>+IF(OR($N447=Listas!$A$3,$N447=Listas!$A$4,$N447=Listas!$A$5,$N447=Listas!$A$6),"",K447*(1-AV447))</f>
        <v>0</v>
      </c>
      <c r="AX447" s="30">
        <f>+IF(OR($N447=Listas!$A$3,$N447=Listas!$A$4,$N447=Listas!$A$5,$N447=Listas!$A$6),"",L447*(1-AV447))</f>
        <v>0</v>
      </c>
      <c r="AY447" s="31"/>
      <c r="AZ447" s="32"/>
      <c r="BA447" s="30">
        <f>+IF(OR($N447=Listas!$A$3,$N447=Listas!$A$4,$N447=Listas!$A$5,$N447=Listas!$A$6),"",IF(AV447=0,AW447,(-PV(AY447,AZ447,,AW447,0))))</f>
        <v>0</v>
      </c>
      <c r="BB447" s="30">
        <f>+IF(OR($N447=Listas!$A$3,$N447=Listas!$A$4,$N447=Listas!$A$5,$N447=Listas!$A$6),"",IF(AV447=0,AX447,(-PV(AY447,AZ447,,AX447,0))))</f>
        <v>0</v>
      </c>
      <c r="BC447" s="33">
        <f>++IF(OR($N447=Listas!$A$3,$N447=Listas!$A$4,$N447=Listas!$A$5,$N447=Listas!$A$6),"",K447-BA447)</f>
        <v>0</v>
      </c>
      <c r="BD447" s="33">
        <f>++IF(OR($N447=Listas!$A$3,$N447=Listas!$A$4,$N447=Listas!$A$5,$N447=Listas!$A$6),"",L447-BB447)</f>
        <v>0</v>
      </c>
    </row>
    <row r="448" spans="1:56" x14ac:dyDescent="0.25">
      <c r="A448" s="13"/>
      <c r="B448" s="14"/>
      <c r="C448" s="15"/>
      <c r="D448" s="16"/>
      <c r="E448" s="16"/>
      <c r="F448" s="17"/>
      <c r="G448" s="17"/>
      <c r="H448" s="65">
        <f t="shared" si="77"/>
        <v>0</v>
      </c>
      <c r="I448" s="17"/>
      <c r="J448" s="17"/>
      <c r="K448" s="42">
        <f t="shared" si="78"/>
        <v>0</v>
      </c>
      <c r="L448" s="42">
        <f t="shared" si="78"/>
        <v>0</v>
      </c>
      <c r="M448" s="42">
        <f t="shared" si="79"/>
        <v>0</v>
      </c>
      <c r="N448" s="13"/>
      <c r="O448" s="18" t="str">
        <f>+IF(OR($N448=Listas!$A$3,$N448=Listas!$A$4,$N448=Listas!$A$5,$N448=Listas!$A$6),"N/A",IF(AND((DAYS360(C448,$C$3))&gt;90,(DAYS360(C448,$C$3))&lt;360),"SI","NO"))</f>
        <v>NO</v>
      </c>
      <c r="P448" s="19">
        <f t="shared" si="72"/>
        <v>0</v>
      </c>
      <c r="Q448" s="18" t="str">
        <f>+IF(OR($N448=Listas!$A$3,$N448=Listas!$A$4,$N448=Listas!$A$5,$N448=Listas!$A$6),"N/A",IF(AND((DAYS360(C448,$C$3))&gt;=360,(DAYS360(C448,$C$3))&lt;=1800),"SI","NO"))</f>
        <v>NO</v>
      </c>
      <c r="R448" s="19">
        <f t="shared" si="73"/>
        <v>0</v>
      </c>
      <c r="S448" s="18" t="str">
        <f>+IF(OR($N448=Listas!$A$3,$N448=Listas!$A$4,$N448=Listas!$A$5,$N448=Listas!$A$6),"N/A",IF(AND((DAYS360(C448,$C$3))&gt;1800,(DAYS360(C448,$C$3))&lt;=3600),"SI","NO"))</f>
        <v>NO</v>
      </c>
      <c r="T448" s="19">
        <f t="shared" si="74"/>
        <v>0</v>
      </c>
      <c r="U448" s="18" t="str">
        <f>+IF(OR($N448=Listas!$A$3,$N448=Listas!$A$4,$N448=Listas!$A$5,$N448=Listas!$A$6),"N/A",IF((DAYS360(C448,$C$3))&gt;3600,"SI","NO"))</f>
        <v>SI</v>
      </c>
      <c r="V448" s="20">
        <f t="shared" si="75"/>
        <v>0.21132439384930549</v>
      </c>
      <c r="W448" s="21">
        <f>+IF(OR($N448=Listas!$A$3,$N448=Listas!$A$4,$N448=Listas!$A$5,$N448=Listas!$A$6),"",P448+R448+T448+V448)</f>
        <v>0.21132439384930549</v>
      </c>
      <c r="X448" s="22"/>
      <c r="Y448" s="19">
        <f t="shared" si="76"/>
        <v>0</v>
      </c>
      <c r="Z448" s="21">
        <f>+IF(OR($N448=Listas!$A$3,$N448=Listas!$A$4,$N448=Listas!$A$5,$N448=Listas!$A$6),"",Y448)</f>
        <v>0</v>
      </c>
      <c r="AA448" s="22"/>
      <c r="AB448" s="23">
        <f>+IF(OR($N448=Listas!$A$3,$N448=Listas!$A$4,$N448=Listas!$A$5,$N448=Listas!$A$6),"",IF(AND(DAYS360(C448,$C$3)&lt;=90,AA448="NO"),0,IF(AND(DAYS360(C448,$C$3)&gt;90,AA448="NO"),$AB$7,0)))</f>
        <v>0</v>
      </c>
      <c r="AC448" s="17"/>
      <c r="AD448" s="22"/>
      <c r="AE448" s="23">
        <f>+IF(OR($N448=Listas!$A$3,$N448=Listas!$A$4,$N448=Listas!$A$5,$N448=Listas!$A$6),"",IF(AND(DAYS360(C448,$C$3)&lt;=90,AD448="SI"),0,IF(AND(DAYS360(C448,$C$3)&gt;90,AD448="SI"),$AE$7,0)))</f>
        <v>0</v>
      </c>
      <c r="AF448" s="17"/>
      <c r="AG448" s="24" t="str">
        <f t="shared" si="80"/>
        <v/>
      </c>
      <c r="AH448" s="22"/>
      <c r="AI448" s="23">
        <f>+IF(OR($N448=Listas!$A$3,$N448=Listas!$A$4,$N448=Listas!$A$5,$N448=Listas!$A$6),"",IF(AND(DAYS360(C448,$C$3)&lt;=90,AH448="SI"),0,IF(AND(DAYS360(C448,$C$3)&gt;90,AH448="SI"),$AI$7,0)))</f>
        <v>0</v>
      </c>
      <c r="AJ448" s="25">
        <f>+IF(OR($N448=Listas!$A$3,$N448=Listas!$A$4,$N448=Listas!$A$5,$N448=Listas!$A$6),"",AB448+AE448+AI448)</f>
        <v>0</v>
      </c>
      <c r="AK448" s="26" t="str">
        <f t="shared" si="81"/>
        <v/>
      </c>
      <c r="AL448" s="27" t="str">
        <f t="shared" si="82"/>
        <v/>
      </c>
      <c r="AM448" s="23">
        <f>+IF(OR($N448=Listas!$A$3,$N448=Listas!$A$4,$N448=Listas!$A$5,$N448=Listas!$A$6),"",IF(AND(DAYS360(C448,$C$3)&lt;=90,AL448="SI"),0,IF(AND(DAYS360(C448,$C$3)&gt;90,AL448="SI"),$AM$7,0)))</f>
        <v>0</v>
      </c>
      <c r="AN448" s="27" t="str">
        <f t="shared" si="83"/>
        <v/>
      </c>
      <c r="AO448" s="23">
        <f>+IF(OR($N448=Listas!$A$3,$N448=Listas!$A$4,$N448=Listas!$A$5,$N448=Listas!$A$6),"",IF(AND(DAYS360(C448,$C$3)&lt;=90,AN448="SI"),0,IF(AND(DAYS360(C448,$C$3)&gt;90,AN448="SI"),$AO$7,0)))</f>
        <v>0</v>
      </c>
      <c r="AP448" s="28">
        <f>+IF(OR($N448=Listas!$A$3,$N448=Listas!$A$4,$N448=Listas!$A$5,$N448=[1]Hoja2!$A$6),"",AM448+AO448)</f>
        <v>0</v>
      </c>
      <c r="AQ448" s="22"/>
      <c r="AR448" s="23">
        <f>+IF(OR($N448=Listas!$A$3,$N448=Listas!$A$4,$N448=Listas!$A$5,$N448=Listas!$A$6),"",IF(AND(DAYS360(C448,$C$3)&lt;=90,AQ448="SI"),0,IF(AND(DAYS360(C448,$C$3)&gt;90,AQ448="SI"),$AR$7,0)))</f>
        <v>0</v>
      </c>
      <c r="AS448" s="22"/>
      <c r="AT448" s="23">
        <f>+IF(OR($N448=Listas!$A$3,$N448=Listas!$A$4,$N448=Listas!$A$5,$N448=Listas!$A$6),"",IF(AND(DAYS360(C448,$C$3)&lt;=90,AS448="SI"),0,IF(AND(DAYS360(C448,$C$3)&gt;90,AS448="SI"),$AT$7,0)))</f>
        <v>0</v>
      </c>
      <c r="AU448" s="21">
        <f>+IF(OR($N448=Listas!$A$3,$N448=Listas!$A$4,$N448=Listas!$A$5,$N448=Listas!$A$6),"",AR448+AT448)</f>
        <v>0</v>
      </c>
      <c r="AV448" s="29">
        <f>+IF(OR($N448=Listas!$A$3,$N448=Listas!$A$4,$N448=Listas!$A$5,$N448=Listas!$A$6),"",W448+Z448+AJ448+AP448+AU448)</f>
        <v>0.21132439384930549</v>
      </c>
      <c r="AW448" s="30">
        <f>+IF(OR($N448=Listas!$A$3,$N448=Listas!$A$4,$N448=Listas!$A$5,$N448=Listas!$A$6),"",K448*(1-AV448))</f>
        <v>0</v>
      </c>
      <c r="AX448" s="30">
        <f>+IF(OR($N448=Listas!$A$3,$N448=Listas!$A$4,$N448=Listas!$A$5,$N448=Listas!$A$6),"",L448*(1-AV448))</f>
        <v>0</v>
      </c>
      <c r="AY448" s="31"/>
      <c r="AZ448" s="32"/>
      <c r="BA448" s="30">
        <f>+IF(OR($N448=Listas!$A$3,$N448=Listas!$A$4,$N448=Listas!$A$5,$N448=Listas!$A$6),"",IF(AV448=0,AW448,(-PV(AY448,AZ448,,AW448,0))))</f>
        <v>0</v>
      </c>
      <c r="BB448" s="30">
        <f>+IF(OR($N448=Listas!$A$3,$N448=Listas!$A$4,$N448=Listas!$A$5,$N448=Listas!$A$6),"",IF(AV448=0,AX448,(-PV(AY448,AZ448,,AX448,0))))</f>
        <v>0</v>
      </c>
      <c r="BC448" s="33">
        <f>++IF(OR($N448=Listas!$A$3,$N448=Listas!$A$4,$N448=Listas!$A$5,$N448=Listas!$A$6),"",K448-BA448)</f>
        <v>0</v>
      </c>
      <c r="BD448" s="33">
        <f>++IF(OR($N448=Listas!$A$3,$N448=Listas!$A$4,$N448=Listas!$A$5,$N448=Listas!$A$6),"",L448-BB448)</f>
        <v>0</v>
      </c>
    </row>
    <row r="449" spans="1:56" x14ac:dyDescent="0.25">
      <c r="A449" s="13"/>
      <c r="B449" s="14"/>
      <c r="C449" s="15"/>
      <c r="D449" s="16"/>
      <c r="E449" s="16"/>
      <c r="F449" s="17"/>
      <c r="G449" s="17"/>
      <c r="H449" s="65">
        <f t="shared" si="77"/>
        <v>0</v>
      </c>
      <c r="I449" s="17"/>
      <c r="J449" s="17"/>
      <c r="K449" s="42">
        <f t="shared" si="78"/>
        <v>0</v>
      </c>
      <c r="L449" s="42">
        <f t="shared" si="78"/>
        <v>0</v>
      </c>
      <c r="M449" s="42">
        <f t="shared" si="79"/>
        <v>0</v>
      </c>
      <c r="N449" s="13"/>
      <c r="O449" s="18" t="str">
        <f>+IF(OR($N449=Listas!$A$3,$N449=Listas!$A$4,$N449=Listas!$A$5,$N449=Listas!$A$6),"N/A",IF(AND((DAYS360(C449,$C$3))&gt;90,(DAYS360(C449,$C$3))&lt;360),"SI","NO"))</f>
        <v>NO</v>
      </c>
      <c r="P449" s="19">
        <f t="shared" si="72"/>
        <v>0</v>
      </c>
      <c r="Q449" s="18" t="str">
        <f>+IF(OR($N449=Listas!$A$3,$N449=Listas!$A$4,$N449=Listas!$A$5,$N449=Listas!$A$6),"N/A",IF(AND((DAYS360(C449,$C$3))&gt;=360,(DAYS360(C449,$C$3))&lt;=1800),"SI","NO"))</f>
        <v>NO</v>
      </c>
      <c r="R449" s="19">
        <f t="shared" si="73"/>
        <v>0</v>
      </c>
      <c r="S449" s="18" t="str">
        <f>+IF(OR($N449=Listas!$A$3,$N449=Listas!$A$4,$N449=Listas!$A$5,$N449=Listas!$A$6),"N/A",IF(AND((DAYS360(C449,$C$3))&gt;1800,(DAYS360(C449,$C$3))&lt;=3600),"SI","NO"))</f>
        <v>NO</v>
      </c>
      <c r="T449" s="19">
        <f t="shared" si="74"/>
        <v>0</v>
      </c>
      <c r="U449" s="18" t="str">
        <f>+IF(OR($N449=Listas!$A$3,$N449=Listas!$A$4,$N449=Listas!$A$5,$N449=Listas!$A$6),"N/A",IF((DAYS360(C449,$C$3))&gt;3600,"SI","NO"))</f>
        <v>SI</v>
      </c>
      <c r="V449" s="20">
        <f t="shared" si="75"/>
        <v>0.21132439384930549</v>
      </c>
      <c r="W449" s="21">
        <f>+IF(OR($N449=Listas!$A$3,$N449=Listas!$A$4,$N449=Listas!$A$5,$N449=Listas!$A$6),"",P449+R449+T449+V449)</f>
        <v>0.21132439384930549</v>
      </c>
      <c r="X449" s="22"/>
      <c r="Y449" s="19">
        <f t="shared" si="76"/>
        <v>0</v>
      </c>
      <c r="Z449" s="21">
        <f>+IF(OR($N449=Listas!$A$3,$N449=Listas!$A$4,$N449=Listas!$A$5,$N449=Listas!$A$6),"",Y449)</f>
        <v>0</v>
      </c>
      <c r="AA449" s="22"/>
      <c r="AB449" s="23">
        <f>+IF(OR($N449=Listas!$A$3,$N449=Listas!$A$4,$N449=Listas!$A$5,$N449=Listas!$A$6),"",IF(AND(DAYS360(C449,$C$3)&lt;=90,AA449="NO"),0,IF(AND(DAYS360(C449,$C$3)&gt;90,AA449="NO"),$AB$7,0)))</f>
        <v>0</v>
      </c>
      <c r="AC449" s="17"/>
      <c r="AD449" s="22"/>
      <c r="AE449" s="23">
        <f>+IF(OR($N449=Listas!$A$3,$N449=Listas!$A$4,$N449=Listas!$A$5,$N449=Listas!$A$6),"",IF(AND(DAYS360(C449,$C$3)&lt;=90,AD449="SI"),0,IF(AND(DAYS360(C449,$C$3)&gt;90,AD449="SI"),$AE$7,0)))</f>
        <v>0</v>
      </c>
      <c r="AF449" s="17"/>
      <c r="AG449" s="24" t="str">
        <f t="shared" si="80"/>
        <v/>
      </c>
      <c r="AH449" s="22"/>
      <c r="AI449" s="23">
        <f>+IF(OR($N449=Listas!$A$3,$N449=Listas!$A$4,$N449=Listas!$A$5,$N449=Listas!$A$6),"",IF(AND(DAYS360(C449,$C$3)&lt;=90,AH449="SI"),0,IF(AND(DAYS360(C449,$C$3)&gt;90,AH449="SI"),$AI$7,0)))</f>
        <v>0</v>
      </c>
      <c r="AJ449" s="25">
        <f>+IF(OR($N449=Listas!$A$3,$N449=Listas!$A$4,$N449=Listas!$A$5,$N449=Listas!$A$6),"",AB449+AE449+AI449)</f>
        <v>0</v>
      </c>
      <c r="AK449" s="26" t="str">
        <f t="shared" si="81"/>
        <v/>
      </c>
      <c r="AL449" s="27" t="str">
        <f t="shared" si="82"/>
        <v/>
      </c>
      <c r="AM449" s="23">
        <f>+IF(OR($N449=Listas!$A$3,$N449=Listas!$A$4,$N449=Listas!$A$5,$N449=Listas!$A$6),"",IF(AND(DAYS360(C449,$C$3)&lt;=90,AL449="SI"),0,IF(AND(DAYS360(C449,$C$3)&gt;90,AL449="SI"),$AM$7,0)))</f>
        <v>0</v>
      </c>
      <c r="AN449" s="27" t="str">
        <f t="shared" si="83"/>
        <v/>
      </c>
      <c r="AO449" s="23">
        <f>+IF(OR($N449=Listas!$A$3,$N449=Listas!$A$4,$N449=Listas!$A$5,$N449=Listas!$A$6),"",IF(AND(DAYS360(C449,$C$3)&lt;=90,AN449="SI"),0,IF(AND(DAYS360(C449,$C$3)&gt;90,AN449="SI"),$AO$7,0)))</f>
        <v>0</v>
      </c>
      <c r="AP449" s="28">
        <f>+IF(OR($N449=Listas!$A$3,$N449=Listas!$A$4,$N449=Listas!$A$5,$N449=[1]Hoja2!$A$6),"",AM449+AO449)</f>
        <v>0</v>
      </c>
      <c r="AQ449" s="22"/>
      <c r="AR449" s="23">
        <f>+IF(OR($N449=Listas!$A$3,$N449=Listas!$A$4,$N449=Listas!$A$5,$N449=Listas!$A$6),"",IF(AND(DAYS360(C449,$C$3)&lt;=90,AQ449="SI"),0,IF(AND(DAYS360(C449,$C$3)&gt;90,AQ449="SI"),$AR$7,0)))</f>
        <v>0</v>
      </c>
      <c r="AS449" s="22"/>
      <c r="AT449" s="23">
        <f>+IF(OR($N449=Listas!$A$3,$N449=Listas!$A$4,$N449=Listas!$A$5,$N449=Listas!$A$6),"",IF(AND(DAYS360(C449,$C$3)&lt;=90,AS449="SI"),0,IF(AND(DAYS360(C449,$C$3)&gt;90,AS449="SI"),$AT$7,0)))</f>
        <v>0</v>
      </c>
      <c r="AU449" s="21">
        <f>+IF(OR($N449=Listas!$A$3,$N449=Listas!$A$4,$N449=Listas!$A$5,$N449=Listas!$A$6),"",AR449+AT449)</f>
        <v>0</v>
      </c>
      <c r="AV449" s="29">
        <f>+IF(OR($N449=Listas!$A$3,$N449=Listas!$A$4,$N449=Listas!$A$5,$N449=Listas!$A$6),"",W449+Z449+AJ449+AP449+AU449)</f>
        <v>0.21132439384930549</v>
      </c>
      <c r="AW449" s="30">
        <f>+IF(OR($N449=Listas!$A$3,$N449=Listas!$A$4,$N449=Listas!$A$5,$N449=Listas!$A$6),"",K449*(1-AV449))</f>
        <v>0</v>
      </c>
      <c r="AX449" s="30">
        <f>+IF(OR($N449=Listas!$A$3,$N449=Listas!$A$4,$N449=Listas!$A$5,$N449=Listas!$A$6),"",L449*(1-AV449))</f>
        <v>0</v>
      </c>
      <c r="AY449" s="31"/>
      <c r="AZ449" s="32"/>
      <c r="BA449" s="30">
        <f>+IF(OR($N449=Listas!$A$3,$N449=Listas!$A$4,$N449=Listas!$A$5,$N449=Listas!$A$6),"",IF(AV449=0,AW449,(-PV(AY449,AZ449,,AW449,0))))</f>
        <v>0</v>
      </c>
      <c r="BB449" s="30">
        <f>+IF(OR($N449=Listas!$A$3,$N449=Listas!$A$4,$N449=Listas!$A$5,$N449=Listas!$A$6),"",IF(AV449=0,AX449,(-PV(AY449,AZ449,,AX449,0))))</f>
        <v>0</v>
      </c>
      <c r="BC449" s="33">
        <f>++IF(OR($N449=Listas!$A$3,$N449=Listas!$A$4,$N449=Listas!$A$5,$N449=Listas!$A$6),"",K449-BA449)</f>
        <v>0</v>
      </c>
      <c r="BD449" s="33">
        <f>++IF(OR($N449=Listas!$A$3,$N449=Listas!$A$4,$N449=Listas!$A$5,$N449=Listas!$A$6),"",L449-BB449)</f>
        <v>0</v>
      </c>
    </row>
    <row r="450" spans="1:56" x14ac:dyDescent="0.25">
      <c r="A450" s="13"/>
      <c r="B450" s="14"/>
      <c r="C450" s="15"/>
      <c r="D450" s="16"/>
      <c r="E450" s="16"/>
      <c r="F450" s="17"/>
      <c r="G450" s="17"/>
      <c r="H450" s="65">
        <f t="shared" si="77"/>
        <v>0</v>
      </c>
      <c r="I450" s="17"/>
      <c r="J450" s="17"/>
      <c r="K450" s="42">
        <f t="shared" si="78"/>
        <v>0</v>
      </c>
      <c r="L450" s="42">
        <f t="shared" si="78"/>
        <v>0</v>
      </c>
      <c r="M450" s="42">
        <f t="shared" si="79"/>
        <v>0</v>
      </c>
      <c r="N450" s="13"/>
      <c r="O450" s="18" t="str">
        <f>+IF(OR($N450=Listas!$A$3,$N450=Listas!$A$4,$N450=Listas!$A$5,$N450=Listas!$A$6),"N/A",IF(AND((DAYS360(C450,$C$3))&gt;90,(DAYS360(C450,$C$3))&lt;360),"SI","NO"))</f>
        <v>NO</v>
      </c>
      <c r="P450" s="19">
        <f t="shared" si="72"/>
        <v>0</v>
      </c>
      <c r="Q450" s="18" t="str">
        <f>+IF(OR($N450=Listas!$A$3,$N450=Listas!$A$4,$N450=Listas!$A$5,$N450=Listas!$A$6),"N/A",IF(AND((DAYS360(C450,$C$3))&gt;=360,(DAYS360(C450,$C$3))&lt;=1800),"SI","NO"))</f>
        <v>NO</v>
      </c>
      <c r="R450" s="19">
        <f t="shared" si="73"/>
        <v>0</v>
      </c>
      <c r="S450" s="18" t="str">
        <f>+IF(OR($N450=Listas!$A$3,$N450=Listas!$A$4,$N450=Listas!$A$5,$N450=Listas!$A$6),"N/A",IF(AND((DAYS360(C450,$C$3))&gt;1800,(DAYS360(C450,$C$3))&lt;=3600),"SI","NO"))</f>
        <v>NO</v>
      </c>
      <c r="T450" s="19">
        <f t="shared" si="74"/>
        <v>0</v>
      </c>
      <c r="U450" s="18" t="str">
        <f>+IF(OR($N450=Listas!$A$3,$N450=Listas!$A$4,$N450=Listas!$A$5,$N450=Listas!$A$6),"N/A",IF((DAYS360(C450,$C$3))&gt;3600,"SI","NO"))</f>
        <v>SI</v>
      </c>
      <c r="V450" s="20">
        <f t="shared" si="75"/>
        <v>0.21132439384930549</v>
      </c>
      <c r="W450" s="21">
        <f>+IF(OR($N450=Listas!$A$3,$N450=Listas!$A$4,$N450=Listas!$A$5,$N450=Listas!$A$6),"",P450+R450+T450+V450)</f>
        <v>0.21132439384930549</v>
      </c>
      <c r="X450" s="22"/>
      <c r="Y450" s="19">
        <f t="shared" si="76"/>
        <v>0</v>
      </c>
      <c r="Z450" s="21">
        <f>+IF(OR($N450=Listas!$A$3,$N450=Listas!$A$4,$N450=Listas!$A$5,$N450=Listas!$A$6),"",Y450)</f>
        <v>0</v>
      </c>
      <c r="AA450" s="22"/>
      <c r="AB450" s="23">
        <f>+IF(OR($N450=Listas!$A$3,$N450=Listas!$A$4,$N450=Listas!$A$5,$N450=Listas!$A$6),"",IF(AND(DAYS360(C450,$C$3)&lt;=90,AA450="NO"),0,IF(AND(DAYS360(C450,$C$3)&gt;90,AA450="NO"),$AB$7,0)))</f>
        <v>0</v>
      </c>
      <c r="AC450" s="17"/>
      <c r="AD450" s="22"/>
      <c r="AE450" s="23">
        <f>+IF(OR($N450=Listas!$A$3,$N450=Listas!$A$4,$N450=Listas!$A$5,$N450=Listas!$A$6),"",IF(AND(DAYS360(C450,$C$3)&lt;=90,AD450="SI"),0,IF(AND(DAYS360(C450,$C$3)&gt;90,AD450="SI"),$AE$7,0)))</f>
        <v>0</v>
      </c>
      <c r="AF450" s="17"/>
      <c r="AG450" s="24" t="str">
        <f t="shared" si="80"/>
        <v/>
      </c>
      <c r="AH450" s="22"/>
      <c r="AI450" s="23">
        <f>+IF(OR($N450=Listas!$A$3,$N450=Listas!$A$4,$N450=Listas!$A$5,$N450=Listas!$A$6),"",IF(AND(DAYS360(C450,$C$3)&lt;=90,AH450="SI"),0,IF(AND(DAYS360(C450,$C$3)&gt;90,AH450="SI"),$AI$7,0)))</f>
        <v>0</v>
      </c>
      <c r="AJ450" s="25">
        <f>+IF(OR($N450=Listas!$A$3,$N450=Listas!$A$4,$N450=Listas!$A$5,$N450=Listas!$A$6),"",AB450+AE450+AI450)</f>
        <v>0</v>
      </c>
      <c r="AK450" s="26" t="str">
        <f t="shared" si="81"/>
        <v/>
      </c>
      <c r="AL450" s="27" t="str">
        <f t="shared" si="82"/>
        <v/>
      </c>
      <c r="AM450" s="23">
        <f>+IF(OR($N450=Listas!$A$3,$N450=Listas!$A$4,$N450=Listas!$A$5,$N450=Listas!$A$6),"",IF(AND(DAYS360(C450,$C$3)&lt;=90,AL450="SI"),0,IF(AND(DAYS360(C450,$C$3)&gt;90,AL450="SI"),$AM$7,0)))</f>
        <v>0</v>
      </c>
      <c r="AN450" s="27" t="str">
        <f t="shared" si="83"/>
        <v/>
      </c>
      <c r="AO450" s="23">
        <f>+IF(OR($N450=Listas!$A$3,$N450=Listas!$A$4,$N450=Listas!$A$5,$N450=Listas!$A$6),"",IF(AND(DAYS360(C450,$C$3)&lt;=90,AN450="SI"),0,IF(AND(DAYS360(C450,$C$3)&gt;90,AN450="SI"),$AO$7,0)))</f>
        <v>0</v>
      </c>
      <c r="AP450" s="28">
        <f>+IF(OR($N450=Listas!$A$3,$N450=Listas!$A$4,$N450=Listas!$A$5,$N450=[1]Hoja2!$A$6),"",AM450+AO450)</f>
        <v>0</v>
      </c>
      <c r="AQ450" s="22"/>
      <c r="AR450" s="23">
        <f>+IF(OR($N450=Listas!$A$3,$N450=Listas!$A$4,$N450=Listas!$A$5,$N450=Listas!$A$6),"",IF(AND(DAYS360(C450,$C$3)&lt;=90,AQ450="SI"),0,IF(AND(DAYS360(C450,$C$3)&gt;90,AQ450="SI"),$AR$7,0)))</f>
        <v>0</v>
      </c>
      <c r="AS450" s="22"/>
      <c r="AT450" s="23">
        <f>+IF(OR($N450=Listas!$A$3,$N450=Listas!$A$4,$N450=Listas!$A$5,$N450=Listas!$A$6),"",IF(AND(DAYS360(C450,$C$3)&lt;=90,AS450="SI"),0,IF(AND(DAYS360(C450,$C$3)&gt;90,AS450="SI"),$AT$7,0)))</f>
        <v>0</v>
      </c>
      <c r="AU450" s="21">
        <f>+IF(OR($N450=Listas!$A$3,$N450=Listas!$A$4,$N450=Listas!$A$5,$N450=Listas!$A$6),"",AR450+AT450)</f>
        <v>0</v>
      </c>
      <c r="AV450" s="29">
        <f>+IF(OR($N450=Listas!$A$3,$N450=Listas!$A$4,$N450=Listas!$A$5,$N450=Listas!$A$6),"",W450+Z450+AJ450+AP450+AU450)</f>
        <v>0.21132439384930549</v>
      </c>
      <c r="AW450" s="30">
        <f>+IF(OR($N450=Listas!$A$3,$N450=Listas!$A$4,$N450=Listas!$A$5,$N450=Listas!$A$6),"",K450*(1-AV450))</f>
        <v>0</v>
      </c>
      <c r="AX450" s="30">
        <f>+IF(OR($N450=Listas!$A$3,$N450=Listas!$A$4,$N450=Listas!$A$5,$N450=Listas!$A$6),"",L450*(1-AV450))</f>
        <v>0</v>
      </c>
      <c r="AY450" s="31"/>
      <c r="AZ450" s="32"/>
      <c r="BA450" s="30">
        <f>+IF(OR($N450=Listas!$A$3,$N450=Listas!$A$4,$N450=Listas!$A$5,$N450=Listas!$A$6),"",IF(AV450=0,AW450,(-PV(AY450,AZ450,,AW450,0))))</f>
        <v>0</v>
      </c>
      <c r="BB450" s="30">
        <f>+IF(OR($N450=Listas!$A$3,$N450=Listas!$A$4,$N450=Listas!$A$5,$N450=Listas!$A$6),"",IF(AV450=0,AX450,(-PV(AY450,AZ450,,AX450,0))))</f>
        <v>0</v>
      </c>
      <c r="BC450" s="33">
        <f>++IF(OR($N450=Listas!$A$3,$N450=Listas!$A$4,$N450=Listas!$A$5,$N450=Listas!$A$6),"",K450-BA450)</f>
        <v>0</v>
      </c>
      <c r="BD450" s="33">
        <f>++IF(OR($N450=Listas!$A$3,$N450=Listas!$A$4,$N450=Listas!$A$5,$N450=Listas!$A$6),"",L450-BB450)</f>
        <v>0</v>
      </c>
    </row>
    <row r="451" spans="1:56" x14ac:dyDescent="0.25">
      <c r="A451" s="13"/>
      <c r="B451" s="14"/>
      <c r="C451" s="15"/>
      <c r="D451" s="16"/>
      <c r="E451" s="16"/>
      <c r="F451" s="17"/>
      <c r="G451" s="17"/>
      <c r="H451" s="65">
        <f t="shared" si="77"/>
        <v>0</v>
      </c>
      <c r="I451" s="17"/>
      <c r="J451" s="17"/>
      <c r="K451" s="42">
        <f t="shared" si="78"/>
        <v>0</v>
      </c>
      <c r="L451" s="42">
        <f t="shared" si="78"/>
        <v>0</v>
      </c>
      <c r="M451" s="42">
        <f t="shared" si="79"/>
        <v>0</v>
      </c>
      <c r="N451" s="13"/>
      <c r="O451" s="18" t="str">
        <f>+IF(OR($N451=Listas!$A$3,$N451=Listas!$A$4,$N451=Listas!$A$5,$N451=Listas!$A$6),"N/A",IF(AND((DAYS360(C451,$C$3))&gt;90,(DAYS360(C451,$C$3))&lt;360),"SI","NO"))</f>
        <v>NO</v>
      </c>
      <c r="P451" s="19">
        <f t="shared" si="72"/>
        <v>0</v>
      </c>
      <c r="Q451" s="18" t="str">
        <f>+IF(OR($N451=Listas!$A$3,$N451=Listas!$A$4,$N451=Listas!$A$5,$N451=Listas!$A$6),"N/A",IF(AND((DAYS360(C451,$C$3))&gt;=360,(DAYS360(C451,$C$3))&lt;=1800),"SI","NO"))</f>
        <v>NO</v>
      </c>
      <c r="R451" s="19">
        <f t="shared" si="73"/>
        <v>0</v>
      </c>
      <c r="S451" s="18" t="str">
        <f>+IF(OR($N451=Listas!$A$3,$N451=Listas!$A$4,$N451=Listas!$A$5,$N451=Listas!$A$6),"N/A",IF(AND((DAYS360(C451,$C$3))&gt;1800,(DAYS360(C451,$C$3))&lt;=3600),"SI","NO"))</f>
        <v>NO</v>
      </c>
      <c r="T451" s="19">
        <f t="shared" si="74"/>
        <v>0</v>
      </c>
      <c r="U451" s="18" t="str">
        <f>+IF(OR($N451=Listas!$A$3,$N451=Listas!$A$4,$N451=Listas!$A$5,$N451=Listas!$A$6),"N/A",IF((DAYS360(C451,$C$3))&gt;3600,"SI","NO"))</f>
        <v>SI</v>
      </c>
      <c r="V451" s="20">
        <f t="shared" si="75"/>
        <v>0.21132439384930549</v>
      </c>
      <c r="W451" s="21">
        <f>+IF(OR($N451=Listas!$A$3,$N451=Listas!$A$4,$N451=Listas!$A$5,$N451=Listas!$A$6),"",P451+R451+T451+V451)</f>
        <v>0.21132439384930549</v>
      </c>
      <c r="X451" s="22"/>
      <c r="Y451" s="19">
        <f t="shared" si="76"/>
        <v>0</v>
      </c>
      <c r="Z451" s="21">
        <f>+IF(OR($N451=Listas!$A$3,$N451=Listas!$A$4,$N451=Listas!$A$5,$N451=Listas!$A$6),"",Y451)</f>
        <v>0</v>
      </c>
      <c r="AA451" s="22"/>
      <c r="AB451" s="23">
        <f>+IF(OR($N451=Listas!$A$3,$N451=Listas!$A$4,$N451=Listas!$A$5,$N451=Listas!$A$6),"",IF(AND(DAYS360(C451,$C$3)&lt;=90,AA451="NO"),0,IF(AND(DAYS360(C451,$C$3)&gt;90,AA451="NO"),$AB$7,0)))</f>
        <v>0</v>
      </c>
      <c r="AC451" s="17"/>
      <c r="AD451" s="22"/>
      <c r="AE451" s="23">
        <f>+IF(OR($N451=Listas!$A$3,$N451=Listas!$A$4,$N451=Listas!$A$5,$N451=Listas!$A$6),"",IF(AND(DAYS360(C451,$C$3)&lt;=90,AD451="SI"),0,IF(AND(DAYS360(C451,$C$3)&gt;90,AD451="SI"),$AE$7,0)))</f>
        <v>0</v>
      </c>
      <c r="AF451" s="17"/>
      <c r="AG451" s="24" t="str">
        <f t="shared" si="80"/>
        <v/>
      </c>
      <c r="AH451" s="22"/>
      <c r="AI451" s="23">
        <f>+IF(OR($N451=Listas!$A$3,$N451=Listas!$A$4,$N451=Listas!$A$5,$N451=Listas!$A$6),"",IF(AND(DAYS360(C451,$C$3)&lt;=90,AH451="SI"),0,IF(AND(DAYS360(C451,$C$3)&gt;90,AH451="SI"),$AI$7,0)))</f>
        <v>0</v>
      </c>
      <c r="AJ451" s="25">
        <f>+IF(OR($N451=Listas!$A$3,$N451=Listas!$A$4,$N451=Listas!$A$5,$N451=Listas!$A$6),"",AB451+AE451+AI451)</f>
        <v>0</v>
      </c>
      <c r="AK451" s="26" t="str">
        <f t="shared" si="81"/>
        <v/>
      </c>
      <c r="AL451" s="27" t="str">
        <f t="shared" si="82"/>
        <v/>
      </c>
      <c r="AM451" s="23">
        <f>+IF(OR($N451=Listas!$A$3,$N451=Listas!$A$4,$N451=Listas!$A$5,$N451=Listas!$A$6),"",IF(AND(DAYS360(C451,$C$3)&lt;=90,AL451="SI"),0,IF(AND(DAYS360(C451,$C$3)&gt;90,AL451="SI"),$AM$7,0)))</f>
        <v>0</v>
      </c>
      <c r="AN451" s="27" t="str">
        <f t="shared" si="83"/>
        <v/>
      </c>
      <c r="AO451" s="23">
        <f>+IF(OR($N451=Listas!$A$3,$N451=Listas!$A$4,$N451=Listas!$A$5,$N451=Listas!$A$6),"",IF(AND(DAYS360(C451,$C$3)&lt;=90,AN451="SI"),0,IF(AND(DAYS360(C451,$C$3)&gt;90,AN451="SI"),$AO$7,0)))</f>
        <v>0</v>
      </c>
      <c r="AP451" s="28">
        <f>+IF(OR($N451=Listas!$A$3,$N451=Listas!$A$4,$N451=Listas!$A$5,$N451=[1]Hoja2!$A$6),"",AM451+AO451)</f>
        <v>0</v>
      </c>
      <c r="AQ451" s="22"/>
      <c r="AR451" s="23">
        <f>+IF(OR($N451=Listas!$A$3,$N451=Listas!$A$4,$N451=Listas!$A$5,$N451=Listas!$A$6),"",IF(AND(DAYS360(C451,$C$3)&lt;=90,AQ451="SI"),0,IF(AND(DAYS360(C451,$C$3)&gt;90,AQ451="SI"),$AR$7,0)))</f>
        <v>0</v>
      </c>
      <c r="AS451" s="22"/>
      <c r="AT451" s="23">
        <f>+IF(OR($N451=Listas!$A$3,$N451=Listas!$A$4,$N451=Listas!$A$5,$N451=Listas!$A$6),"",IF(AND(DAYS360(C451,$C$3)&lt;=90,AS451="SI"),0,IF(AND(DAYS360(C451,$C$3)&gt;90,AS451="SI"),$AT$7,0)))</f>
        <v>0</v>
      </c>
      <c r="AU451" s="21">
        <f>+IF(OR($N451=Listas!$A$3,$N451=Listas!$A$4,$N451=Listas!$A$5,$N451=Listas!$A$6),"",AR451+AT451)</f>
        <v>0</v>
      </c>
      <c r="AV451" s="29">
        <f>+IF(OR($N451=Listas!$A$3,$N451=Listas!$A$4,$N451=Listas!$A$5,$N451=Listas!$A$6),"",W451+Z451+AJ451+AP451+AU451)</f>
        <v>0.21132439384930549</v>
      </c>
      <c r="AW451" s="30">
        <f>+IF(OR($N451=Listas!$A$3,$N451=Listas!$A$4,$N451=Listas!$A$5,$N451=Listas!$A$6),"",K451*(1-AV451))</f>
        <v>0</v>
      </c>
      <c r="AX451" s="30">
        <f>+IF(OR($N451=Listas!$A$3,$N451=Listas!$A$4,$N451=Listas!$A$5,$N451=Listas!$A$6),"",L451*(1-AV451))</f>
        <v>0</v>
      </c>
      <c r="AY451" s="31"/>
      <c r="AZ451" s="32"/>
      <c r="BA451" s="30">
        <f>+IF(OR($N451=Listas!$A$3,$N451=Listas!$A$4,$N451=Listas!$A$5,$N451=Listas!$A$6),"",IF(AV451=0,AW451,(-PV(AY451,AZ451,,AW451,0))))</f>
        <v>0</v>
      </c>
      <c r="BB451" s="30">
        <f>+IF(OR($N451=Listas!$A$3,$N451=Listas!$A$4,$N451=Listas!$A$5,$N451=Listas!$A$6),"",IF(AV451=0,AX451,(-PV(AY451,AZ451,,AX451,0))))</f>
        <v>0</v>
      </c>
      <c r="BC451" s="33">
        <f>++IF(OR($N451=Listas!$A$3,$N451=Listas!$A$4,$N451=Listas!$A$5,$N451=Listas!$A$6),"",K451-BA451)</f>
        <v>0</v>
      </c>
      <c r="BD451" s="33">
        <f>++IF(OR($N451=Listas!$A$3,$N451=Listas!$A$4,$N451=Listas!$A$5,$N451=Listas!$A$6),"",L451-BB451)</f>
        <v>0</v>
      </c>
    </row>
    <row r="452" spans="1:56" x14ac:dyDescent="0.25">
      <c r="A452" s="13"/>
      <c r="B452" s="14"/>
      <c r="C452" s="15"/>
      <c r="D452" s="16"/>
      <c r="E452" s="16"/>
      <c r="F452" s="17"/>
      <c r="G452" s="17"/>
      <c r="H452" s="65">
        <f t="shared" si="77"/>
        <v>0</v>
      </c>
      <c r="I452" s="17"/>
      <c r="J452" s="17"/>
      <c r="K452" s="42">
        <f t="shared" si="78"/>
        <v>0</v>
      </c>
      <c r="L452" s="42">
        <f t="shared" si="78"/>
        <v>0</v>
      </c>
      <c r="M452" s="42">
        <f t="shared" si="79"/>
        <v>0</v>
      </c>
      <c r="N452" s="13"/>
      <c r="O452" s="18" t="str">
        <f>+IF(OR($N452=Listas!$A$3,$N452=Listas!$A$4,$N452=Listas!$A$5,$N452=Listas!$A$6),"N/A",IF(AND((DAYS360(C452,$C$3))&gt;90,(DAYS360(C452,$C$3))&lt;360),"SI","NO"))</f>
        <v>NO</v>
      </c>
      <c r="P452" s="19">
        <f t="shared" si="72"/>
        <v>0</v>
      </c>
      <c r="Q452" s="18" t="str">
        <f>+IF(OR($N452=Listas!$A$3,$N452=Listas!$A$4,$N452=Listas!$A$5,$N452=Listas!$A$6),"N/A",IF(AND((DAYS360(C452,$C$3))&gt;=360,(DAYS360(C452,$C$3))&lt;=1800),"SI","NO"))</f>
        <v>NO</v>
      </c>
      <c r="R452" s="19">
        <f t="shared" si="73"/>
        <v>0</v>
      </c>
      <c r="S452" s="18" t="str">
        <f>+IF(OR($N452=Listas!$A$3,$N452=Listas!$A$4,$N452=Listas!$A$5,$N452=Listas!$A$6),"N/A",IF(AND((DAYS360(C452,$C$3))&gt;1800,(DAYS360(C452,$C$3))&lt;=3600),"SI","NO"))</f>
        <v>NO</v>
      </c>
      <c r="T452" s="19">
        <f t="shared" si="74"/>
        <v>0</v>
      </c>
      <c r="U452" s="18" t="str">
        <f>+IF(OR($N452=Listas!$A$3,$N452=Listas!$A$4,$N452=Listas!$A$5,$N452=Listas!$A$6),"N/A",IF((DAYS360(C452,$C$3))&gt;3600,"SI","NO"))</f>
        <v>SI</v>
      </c>
      <c r="V452" s="20">
        <f t="shared" si="75"/>
        <v>0.21132439384930549</v>
      </c>
      <c r="W452" s="21">
        <f>+IF(OR($N452=Listas!$A$3,$N452=Listas!$A$4,$N452=Listas!$A$5,$N452=Listas!$A$6),"",P452+R452+T452+V452)</f>
        <v>0.21132439384930549</v>
      </c>
      <c r="X452" s="22"/>
      <c r="Y452" s="19">
        <f t="shared" si="76"/>
        <v>0</v>
      </c>
      <c r="Z452" s="21">
        <f>+IF(OR($N452=Listas!$A$3,$N452=Listas!$A$4,$N452=Listas!$A$5,$N452=Listas!$A$6),"",Y452)</f>
        <v>0</v>
      </c>
      <c r="AA452" s="22"/>
      <c r="AB452" s="23">
        <f>+IF(OR($N452=Listas!$A$3,$N452=Listas!$A$4,$N452=Listas!$A$5,$N452=Listas!$A$6),"",IF(AND(DAYS360(C452,$C$3)&lt;=90,AA452="NO"),0,IF(AND(DAYS360(C452,$C$3)&gt;90,AA452="NO"),$AB$7,0)))</f>
        <v>0</v>
      </c>
      <c r="AC452" s="17"/>
      <c r="AD452" s="22"/>
      <c r="AE452" s="23">
        <f>+IF(OR($N452=Listas!$A$3,$N452=Listas!$A$4,$N452=Listas!$A$5,$N452=Listas!$A$6),"",IF(AND(DAYS360(C452,$C$3)&lt;=90,AD452="SI"),0,IF(AND(DAYS360(C452,$C$3)&gt;90,AD452="SI"),$AE$7,0)))</f>
        <v>0</v>
      </c>
      <c r="AF452" s="17"/>
      <c r="AG452" s="24" t="str">
        <f t="shared" si="80"/>
        <v/>
      </c>
      <c r="AH452" s="22"/>
      <c r="AI452" s="23">
        <f>+IF(OR($N452=Listas!$A$3,$N452=Listas!$A$4,$N452=Listas!$A$5,$N452=Listas!$A$6),"",IF(AND(DAYS360(C452,$C$3)&lt;=90,AH452="SI"),0,IF(AND(DAYS360(C452,$C$3)&gt;90,AH452="SI"),$AI$7,0)))</f>
        <v>0</v>
      </c>
      <c r="AJ452" s="25">
        <f>+IF(OR($N452=Listas!$A$3,$N452=Listas!$A$4,$N452=Listas!$A$5,$N452=Listas!$A$6),"",AB452+AE452+AI452)</f>
        <v>0</v>
      </c>
      <c r="AK452" s="26" t="str">
        <f t="shared" si="81"/>
        <v/>
      </c>
      <c r="AL452" s="27" t="str">
        <f t="shared" si="82"/>
        <v/>
      </c>
      <c r="AM452" s="23">
        <f>+IF(OR($N452=Listas!$A$3,$N452=Listas!$A$4,$N452=Listas!$A$5,$N452=Listas!$A$6),"",IF(AND(DAYS360(C452,$C$3)&lt;=90,AL452="SI"),0,IF(AND(DAYS360(C452,$C$3)&gt;90,AL452="SI"),$AM$7,0)))</f>
        <v>0</v>
      </c>
      <c r="AN452" s="27" t="str">
        <f t="shared" si="83"/>
        <v/>
      </c>
      <c r="AO452" s="23">
        <f>+IF(OR($N452=Listas!$A$3,$N452=Listas!$A$4,$N452=Listas!$A$5,$N452=Listas!$A$6),"",IF(AND(DAYS360(C452,$C$3)&lt;=90,AN452="SI"),0,IF(AND(DAYS360(C452,$C$3)&gt;90,AN452="SI"),$AO$7,0)))</f>
        <v>0</v>
      </c>
      <c r="AP452" s="28">
        <f>+IF(OR($N452=Listas!$A$3,$N452=Listas!$A$4,$N452=Listas!$A$5,$N452=[1]Hoja2!$A$6),"",AM452+AO452)</f>
        <v>0</v>
      </c>
      <c r="AQ452" s="22"/>
      <c r="AR452" s="23">
        <f>+IF(OR($N452=Listas!$A$3,$N452=Listas!$A$4,$N452=Listas!$A$5,$N452=Listas!$A$6),"",IF(AND(DAYS360(C452,$C$3)&lt;=90,AQ452="SI"),0,IF(AND(DAYS360(C452,$C$3)&gt;90,AQ452="SI"),$AR$7,0)))</f>
        <v>0</v>
      </c>
      <c r="AS452" s="22"/>
      <c r="AT452" s="23">
        <f>+IF(OR($N452=Listas!$A$3,$N452=Listas!$A$4,$N452=Listas!$A$5,$N452=Listas!$A$6),"",IF(AND(DAYS360(C452,$C$3)&lt;=90,AS452="SI"),0,IF(AND(DAYS360(C452,$C$3)&gt;90,AS452="SI"),$AT$7,0)))</f>
        <v>0</v>
      </c>
      <c r="AU452" s="21">
        <f>+IF(OR($N452=Listas!$A$3,$N452=Listas!$A$4,$N452=Listas!$A$5,$N452=Listas!$A$6),"",AR452+AT452)</f>
        <v>0</v>
      </c>
      <c r="AV452" s="29">
        <f>+IF(OR($N452=Listas!$A$3,$N452=Listas!$A$4,$N452=Listas!$A$5,$N452=Listas!$A$6),"",W452+Z452+AJ452+AP452+AU452)</f>
        <v>0.21132439384930549</v>
      </c>
      <c r="AW452" s="30">
        <f>+IF(OR($N452=Listas!$A$3,$N452=Listas!$A$4,$N452=Listas!$A$5,$N452=Listas!$A$6),"",K452*(1-AV452))</f>
        <v>0</v>
      </c>
      <c r="AX452" s="30">
        <f>+IF(OR($N452=Listas!$A$3,$N452=Listas!$A$4,$N452=Listas!$A$5,$N452=Listas!$A$6),"",L452*(1-AV452))</f>
        <v>0</v>
      </c>
      <c r="AY452" s="31"/>
      <c r="AZ452" s="32"/>
      <c r="BA452" s="30">
        <f>+IF(OR($N452=Listas!$A$3,$N452=Listas!$A$4,$N452=Listas!$A$5,$N452=Listas!$A$6),"",IF(AV452=0,AW452,(-PV(AY452,AZ452,,AW452,0))))</f>
        <v>0</v>
      </c>
      <c r="BB452" s="30">
        <f>+IF(OR($N452=Listas!$A$3,$N452=Listas!$A$4,$N452=Listas!$A$5,$N452=Listas!$A$6),"",IF(AV452=0,AX452,(-PV(AY452,AZ452,,AX452,0))))</f>
        <v>0</v>
      </c>
      <c r="BC452" s="33">
        <f>++IF(OR($N452=Listas!$A$3,$N452=Listas!$A$4,$N452=Listas!$A$5,$N452=Listas!$A$6),"",K452-BA452)</f>
        <v>0</v>
      </c>
      <c r="BD452" s="33">
        <f>++IF(OR($N452=Listas!$A$3,$N452=Listas!$A$4,$N452=Listas!$A$5,$N452=Listas!$A$6),"",L452-BB452)</f>
        <v>0</v>
      </c>
    </row>
    <row r="453" spans="1:56" x14ac:dyDescent="0.25">
      <c r="A453" s="13"/>
      <c r="B453" s="14"/>
      <c r="C453" s="15"/>
      <c r="D453" s="16"/>
      <c r="E453" s="16"/>
      <c r="F453" s="17"/>
      <c r="G453" s="17"/>
      <c r="H453" s="65">
        <f t="shared" si="77"/>
        <v>0</v>
      </c>
      <c r="I453" s="17"/>
      <c r="J453" s="17"/>
      <c r="K453" s="42">
        <f t="shared" si="78"/>
        <v>0</v>
      </c>
      <c r="L453" s="42">
        <f t="shared" si="78"/>
        <v>0</v>
      </c>
      <c r="M453" s="42">
        <f t="shared" si="79"/>
        <v>0</v>
      </c>
      <c r="N453" s="13"/>
      <c r="O453" s="18" t="str">
        <f>+IF(OR($N453=Listas!$A$3,$N453=Listas!$A$4,$N453=Listas!$A$5,$N453=Listas!$A$6),"N/A",IF(AND((DAYS360(C453,$C$3))&gt;90,(DAYS360(C453,$C$3))&lt;360),"SI","NO"))</f>
        <v>NO</v>
      </c>
      <c r="P453" s="19">
        <f t="shared" si="72"/>
        <v>0</v>
      </c>
      <c r="Q453" s="18" t="str">
        <f>+IF(OR($N453=Listas!$A$3,$N453=Listas!$A$4,$N453=Listas!$A$5,$N453=Listas!$A$6),"N/A",IF(AND((DAYS360(C453,$C$3))&gt;=360,(DAYS360(C453,$C$3))&lt;=1800),"SI","NO"))</f>
        <v>NO</v>
      </c>
      <c r="R453" s="19">
        <f t="shared" si="73"/>
        <v>0</v>
      </c>
      <c r="S453" s="18" t="str">
        <f>+IF(OR($N453=Listas!$A$3,$N453=Listas!$A$4,$N453=Listas!$A$5,$N453=Listas!$A$6),"N/A",IF(AND((DAYS360(C453,$C$3))&gt;1800,(DAYS360(C453,$C$3))&lt;=3600),"SI","NO"))</f>
        <v>NO</v>
      </c>
      <c r="T453" s="19">
        <f t="shared" si="74"/>
        <v>0</v>
      </c>
      <c r="U453" s="18" t="str">
        <f>+IF(OR($N453=Listas!$A$3,$N453=Listas!$A$4,$N453=Listas!$A$5,$N453=Listas!$A$6),"N/A",IF((DAYS360(C453,$C$3))&gt;3600,"SI","NO"))</f>
        <v>SI</v>
      </c>
      <c r="V453" s="20">
        <f t="shared" si="75"/>
        <v>0.21132439384930549</v>
      </c>
      <c r="W453" s="21">
        <f>+IF(OR($N453=Listas!$A$3,$N453=Listas!$A$4,$N453=Listas!$A$5,$N453=Listas!$A$6),"",P453+R453+T453+V453)</f>
        <v>0.21132439384930549</v>
      </c>
      <c r="X453" s="22"/>
      <c r="Y453" s="19">
        <f t="shared" si="76"/>
        <v>0</v>
      </c>
      <c r="Z453" s="21">
        <f>+IF(OR($N453=Listas!$A$3,$N453=Listas!$A$4,$N453=Listas!$A$5,$N453=Listas!$A$6),"",Y453)</f>
        <v>0</v>
      </c>
      <c r="AA453" s="22"/>
      <c r="AB453" s="23">
        <f>+IF(OR($N453=Listas!$A$3,$N453=Listas!$A$4,$N453=Listas!$A$5,$N453=Listas!$A$6),"",IF(AND(DAYS360(C453,$C$3)&lt;=90,AA453="NO"),0,IF(AND(DAYS360(C453,$C$3)&gt;90,AA453="NO"),$AB$7,0)))</f>
        <v>0</v>
      </c>
      <c r="AC453" s="17"/>
      <c r="AD453" s="22"/>
      <c r="AE453" s="23">
        <f>+IF(OR($N453=Listas!$A$3,$N453=Listas!$A$4,$N453=Listas!$A$5,$N453=Listas!$A$6),"",IF(AND(DAYS360(C453,$C$3)&lt;=90,AD453="SI"),0,IF(AND(DAYS360(C453,$C$3)&gt;90,AD453="SI"),$AE$7,0)))</f>
        <v>0</v>
      </c>
      <c r="AF453" s="17"/>
      <c r="AG453" s="24" t="str">
        <f t="shared" si="80"/>
        <v/>
      </c>
      <c r="AH453" s="22"/>
      <c r="AI453" s="23">
        <f>+IF(OR($N453=Listas!$A$3,$N453=Listas!$A$4,$N453=Listas!$A$5,$N453=Listas!$A$6),"",IF(AND(DAYS360(C453,$C$3)&lt;=90,AH453="SI"),0,IF(AND(DAYS360(C453,$C$3)&gt;90,AH453="SI"),$AI$7,0)))</f>
        <v>0</v>
      </c>
      <c r="AJ453" s="25">
        <f>+IF(OR($N453=Listas!$A$3,$N453=Listas!$A$4,$N453=Listas!$A$5,$N453=Listas!$A$6),"",AB453+AE453+AI453)</f>
        <v>0</v>
      </c>
      <c r="AK453" s="26" t="str">
        <f t="shared" si="81"/>
        <v/>
      </c>
      <c r="AL453" s="27" t="str">
        <f t="shared" si="82"/>
        <v/>
      </c>
      <c r="AM453" s="23">
        <f>+IF(OR($N453=Listas!$A$3,$N453=Listas!$A$4,$N453=Listas!$A$5,$N453=Listas!$A$6),"",IF(AND(DAYS360(C453,$C$3)&lt;=90,AL453="SI"),0,IF(AND(DAYS360(C453,$C$3)&gt;90,AL453="SI"),$AM$7,0)))</f>
        <v>0</v>
      </c>
      <c r="AN453" s="27" t="str">
        <f t="shared" si="83"/>
        <v/>
      </c>
      <c r="AO453" s="23">
        <f>+IF(OR($N453=Listas!$A$3,$N453=Listas!$A$4,$N453=Listas!$A$5,$N453=Listas!$A$6),"",IF(AND(DAYS360(C453,$C$3)&lt;=90,AN453="SI"),0,IF(AND(DAYS360(C453,$C$3)&gt;90,AN453="SI"),$AO$7,0)))</f>
        <v>0</v>
      </c>
      <c r="AP453" s="28">
        <f>+IF(OR($N453=Listas!$A$3,$N453=Listas!$A$4,$N453=Listas!$A$5,$N453=[1]Hoja2!$A$6),"",AM453+AO453)</f>
        <v>0</v>
      </c>
      <c r="AQ453" s="22"/>
      <c r="AR453" s="23">
        <f>+IF(OR($N453=Listas!$A$3,$N453=Listas!$A$4,$N453=Listas!$A$5,$N453=Listas!$A$6),"",IF(AND(DAYS360(C453,$C$3)&lt;=90,AQ453="SI"),0,IF(AND(DAYS360(C453,$C$3)&gt;90,AQ453="SI"),$AR$7,0)))</f>
        <v>0</v>
      </c>
      <c r="AS453" s="22"/>
      <c r="AT453" s="23">
        <f>+IF(OR($N453=Listas!$A$3,$N453=Listas!$A$4,$N453=Listas!$A$5,$N453=Listas!$A$6),"",IF(AND(DAYS360(C453,$C$3)&lt;=90,AS453="SI"),0,IF(AND(DAYS360(C453,$C$3)&gt;90,AS453="SI"),$AT$7,0)))</f>
        <v>0</v>
      </c>
      <c r="AU453" s="21">
        <f>+IF(OR($N453=Listas!$A$3,$N453=Listas!$A$4,$N453=Listas!$A$5,$N453=Listas!$A$6),"",AR453+AT453)</f>
        <v>0</v>
      </c>
      <c r="AV453" s="29">
        <f>+IF(OR($N453=Listas!$A$3,$N453=Listas!$A$4,$N453=Listas!$A$5,$N453=Listas!$A$6),"",W453+Z453+AJ453+AP453+AU453)</f>
        <v>0.21132439384930549</v>
      </c>
      <c r="AW453" s="30">
        <f>+IF(OR($N453=Listas!$A$3,$N453=Listas!$A$4,$N453=Listas!$A$5,$N453=Listas!$A$6),"",K453*(1-AV453))</f>
        <v>0</v>
      </c>
      <c r="AX453" s="30">
        <f>+IF(OR($N453=Listas!$A$3,$N453=Listas!$A$4,$N453=Listas!$A$5,$N453=Listas!$A$6),"",L453*(1-AV453))</f>
        <v>0</v>
      </c>
      <c r="AY453" s="31"/>
      <c r="AZ453" s="32"/>
      <c r="BA453" s="30">
        <f>+IF(OR($N453=Listas!$A$3,$N453=Listas!$A$4,$N453=Listas!$A$5,$N453=Listas!$A$6),"",IF(AV453=0,AW453,(-PV(AY453,AZ453,,AW453,0))))</f>
        <v>0</v>
      </c>
      <c r="BB453" s="30">
        <f>+IF(OR($N453=Listas!$A$3,$N453=Listas!$A$4,$N453=Listas!$A$5,$N453=Listas!$A$6),"",IF(AV453=0,AX453,(-PV(AY453,AZ453,,AX453,0))))</f>
        <v>0</v>
      </c>
      <c r="BC453" s="33">
        <f>++IF(OR($N453=Listas!$A$3,$N453=Listas!$A$4,$N453=Listas!$A$5,$N453=Listas!$A$6),"",K453-BA453)</f>
        <v>0</v>
      </c>
      <c r="BD453" s="33">
        <f>++IF(OR($N453=Listas!$A$3,$N453=Listas!$A$4,$N453=Listas!$A$5,$N453=Listas!$A$6),"",L453-BB453)</f>
        <v>0</v>
      </c>
    </row>
    <row r="454" spans="1:56" x14ac:dyDescent="0.25">
      <c r="A454" s="13"/>
      <c r="B454" s="14"/>
      <c r="C454" s="15"/>
      <c r="D454" s="16"/>
      <c r="E454" s="16"/>
      <c r="F454" s="17"/>
      <c r="G454" s="17"/>
      <c r="H454" s="65">
        <f t="shared" si="77"/>
        <v>0</v>
      </c>
      <c r="I454" s="17"/>
      <c r="J454" s="17"/>
      <c r="K454" s="42">
        <f t="shared" si="78"/>
        <v>0</v>
      </c>
      <c r="L454" s="42">
        <f t="shared" si="78"/>
        <v>0</v>
      </c>
      <c r="M454" s="42">
        <f t="shared" si="79"/>
        <v>0</v>
      </c>
      <c r="N454" s="13"/>
      <c r="O454" s="18" t="str">
        <f>+IF(OR($N454=Listas!$A$3,$N454=Listas!$A$4,$N454=Listas!$A$5,$N454=Listas!$A$6),"N/A",IF(AND((DAYS360(C454,$C$3))&gt;90,(DAYS360(C454,$C$3))&lt;360),"SI","NO"))</f>
        <v>NO</v>
      </c>
      <c r="P454" s="19">
        <f t="shared" si="72"/>
        <v>0</v>
      </c>
      <c r="Q454" s="18" t="str">
        <f>+IF(OR($N454=Listas!$A$3,$N454=Listas!$A$4,$N454=Listas!$A$5,$N454=Listas!$A$6),"N/A",IF(AND((DAYS360(C454,$C$3))&gt;=360,(DAYS360(C454,$C$3))&lt;=1800),"SI","NO"))</f>
        <v>NO</v>
      </c>
      <c r="R454" s="19">
        <f t="shared" si="73"/>
        <v>0</v>
      </c>
      <c r="S454" s="18" t="str">
        <f>+IF(OR($N454=Listas!$A$3,$N454=Listas!$A$4,$N454=Listas!$A$5,$N454=Listas!$A$6),"N/A",IF(AND((DAYS360(C454,$C$3))&gt;1800,(DAYS360(C454,$C$3))&lt;=3600),"SI","NO"))</f>
        <v>NO</v>
      </c>
      <c r="T454" s="19">
        <f t="shared" si="74"/>
        <v>0</v>
      </c>
      <c r="U454" s="18" t="str">
        <f>+IF(OR($N454=Listas!$A$3,$N454=Listas!$A$4,$N454=Listas!$A$5,$N454=Listas!$A$6),"N/A",IF((DAYS360(C454,$C$3))&gt;3600,"SI","NO"))</f>
        <v>SI</v>
      </c>
      <c r="V454" s="20">
        <f t="shared" si="75"/>
        <v>0.21132439384930549</v>
      </c>
      <c r="W454" s="21">
        <f>+IF(OR($N454=Listas!$A$3,$N454=Listas!$A$4,$N454=Listas!$A$5,$N454=Listas!$A$6),"",P454+R454+T454+V454)</f>
        <v>0.21132439384930549</v>
      </c>
      <c r="X454" s="22"/>
      <c r="Y454" s="19">
        <f t="shared" si="76"/>
        <v>0</v>
      </c>
      <c r="Z454" s="21">
        <f>+IF(OR($N454=Listas!$A$3,$N454=Listas!$A$4,$N454=Listas!$A$5,$N454=Listas!$A$6),"",Y454)</f>
        <v>0</v>
      </c>
      <c r="AA454" s="22"/>
      <c r="AB454" s="23">
        <f>+IF(OR($N454=Listas!$A$3,$N454=Listas!$A$4,$N454=Listas!$A$5,$N454=Listas!$A$6),"",IF(AND(DAYS360(C454,$C$3)&lt;=90,AA454="NO"),0,IF(AND(DAYS360(C454,$C$3)&gt;90,AA454="NO"),$AB$7,0)))</f>
        <v>0</v>
      </c>
      <c r="AC454" s="17"/>
      <c r="AD454" s="22"/>
      <c r="AE454" s="23">
        <f>+IF(OR($N454=Listas!$A$3,$N454=Listas!$A$4,$N454=Listas!$A$5,$N454=Listas!$A$6),"",IF(AND(DAYS360(C454,$C$3)&lt;=90,AD454="SI"),0,IF(AND(DAYS360(C454,$C$3)&gt;90,AD454="SI"),$AE$7,0)))</f>
        <v>0</v>
      </c>
      <c r="AF454" s="17"/>
      <c r="AG454" s="24" t="str">
        <f t="shared" si="80"/>
        <v/>
      </c>
      <c r="AH454" s="22"/>
      <c r="AI454" s="23">
        <f>+IF(OR($N454=Listas!$A$3,$N454=Listas!$A$4,$N454=Listas!$A$5,$N454=Listas!$A$6),"",IF(AND(DAYS360(C454,$C$3)&lt;=90,AH454="SI"),0,IF(AND(DAYS360(C454,$C$3)&gt;90,AH454="SI"),$AI$7,0)))</f>
        <v>0</v>
      </c>
      <c r="AJ454" s="25">
        <f>+IF(OR($N454=Listas!$A$3,$N454=Listas!$A$4,$N454=Listas!$A$5,$N454=Listas!$A$6),"",AB454+AE454+AI454)</f>
        <v>0</v>
      </c>
      <c r="AK454" s="26" t="str">
        <f t="shared" si="81"/>
        <v/>
      </c>
      <c r="AL454" s="27" t="str">
        <f t="shared" si="82"/>
        <v/>
      </c>
      <c r="AM454" s="23">
        <f>+IF(OR($N454=Listas!$A$3,$N454=Listas!$A$4,$N454=Listas!$A$5,$N454=Listas!$A$6),"",IF(AND(DAYS360(C454,$C$3)&lt;=90,AL454="SI"),0,IF(AND(DAYS360(C454,$C$3)&gt;90,AL454="SI"),$AM$7,0)))</f>
        <v>0</v>
      </c>
      <c r="AN454" s="27" t="str">
        <f t="shared" si="83"/>
        <v/>
      </c>
      <c r="AO454" s="23">
        <f>+IF(OR($N454=Listas!$A$3,$N454=Listas!$A$4,$N454=Listas!$A$5,$N454=Listas!$A$6),"",IF(AND(DAYS360(C454,$C$3)&lt;=90,AN454="SI"),0,IF(AND(DAYS360(C454,$C$3)&gt;90,AN454="SI"),$AO$7,0)))</f>
        <v>0</v>
      </c>
      <c r="AP454" s="28">
        <f>+IF(OR($N454=Listas!$A$3,$N454=Listas!$A$4,$N454=Listas!$A$5,$N454=[1]Hoja2!$A$6),"",AM454+AO454)</f>
        <v>0</v>
      </c>
      <c r="AQ454" s="22"/>
      <c r="AR454" s="23">
        <f>+IF(OR($N454=Listas!$A$3,$N454=Listas!$A$4,$N454=Listas!$A$5,$N454=Listas!$A$6),"",IF(AND(DAYS360(C454,$C$3)&lt;=90,AQ454="SI"),0,IF(AND(DAYS360(C454,$C$3)&gt;90,AQ454="SI"),$AR$7,0)))</f>
        <v>0</v>
      </c>
      <c r="AS454" s="22"/>
      <c r="AT454" s="23">
        <f>+IF(OR($N454=Listas!$A$3,$N454=Listas!$A$4,$N454=Listas!$A$5,$N454=Listas!$A$6),"",IF(AND(DAYS360(C454,$C$3)&lt;=90,AS454="SI"),0,IF(AND(DAYS360(C454,$C$3)&gt;90,AS454="SI"),$AT$7,0)))</f>
        <v>0</v>
      </c>
      <c r="AU454" s="21">
        <f>+IF(OR($N454=Listas!$A$3,$N454=Listas!$A$4,$N454=Listas!$A$5,$N454=Listas!$A$6),"",AR454+AT454)</f>
        <v>0</v>
      </c>
      <c r="AV454" s="29">
        <f>+IF(OR($N454=Listas!$A$3,$N454=Listas!$A$4,$N454=Listas!$A$5,$N454=Listas!$A$6),"",W454+Z454+AJ454+AP454+AU454)</f>
        <v>0.21132439384930549</v>
      </c>
      <c r="AW454" s="30">
        <f>+IF(OR($N454=Listas!$A$3,$N454=Listas!$A$4,$N454=Listas!$A$5,$N454=Listas!$A$6),"",K454*(1-AV454))</f>
        <v>0</v>
      </c>
      <c r="AX454" s="30">
        <f>+IF(OR($N454=Listas!$A$3,$N454=Listas!$A$4,$N454=Listas!$A$5,$N454=Listas!$A$6),"",L454*(1-AV454))</f>
        <v>0</v>
      </c>
      <c r="AY454" s="31"/>
      <c r="AZ454" s="32"/>
      <c r="BA454" s="30">
        <f>+IF(OR($N454=Listas!$A$3,$N454=Listas!$A$4,$N454=Listas!$A$5,$N454=Listas!$A$6),"",IF(AV454=0,AW454,(-PV(AY454,AZ454,,AW454,0))))</f>
        <v>0</v>
      </c>
      <c r="BB454" s="30">
        <f>+IF(OR($N454=Listas!$A$3,$N454=Listas!$A$4,$N454=Listas!$A$5,$N454=Listas!$A$6),"",IF(AV454=0,AX454,(-PV(AY454,AZ454,,AX454,0))))</f>
        <v>0</v>
      </c>
      <c r="BC454" s="33">
        <f>++IF(OR($N454=Listas!$A$3,$N454=Listas!$A$4,$N454=Listas!$A$5,$N454=Listas!$A$6),"",K454-BA454)</f>
        <v>0</v>
      </c>
      <c r="BD454" s="33">
        <f>++IF(OR($N454=Listas!$A$3,$N454=Listas!$A$4,$N454=Listas!$A$5,$N454=Listas!$A$6),"",L454-BB454)</f>
        <v>0</v>
      </c>
    </row>
    <row r="455" spans="1:56" x14ac:dyDescent="0.25">
      <c r="A455" s="13"/>
      <c r="B455" s="14"/>
      <c r="C455" s="15"/>
      <c r="D455" s="16"/>
      <c r="E455" s="16"/>
      <c r="F455" s="17"/>
      <c r="G455" s="17"/>
      <c r="H455" s="65">
        <f t="shared" si="77"/>
        <v>0</v>
      </c>
      <c r="I455" s="17"/>
      <c r="J455" s="17"/>
      <c r="K455" s="42">
        <f t="shared" si="78"/>
        <v>0</v>
      </c>
      <c r="L455" s="42">
        <f t="shared" si="78"/>
        <v>0</v>
      </c>
      <c r="M455" s="42">
        <f t="shared" si="79"/>
        <v>0</v>
      </c>
      <c r="N455" s="13"/>
      <c r="O455" s="18" t="str">
        <f>+IF(OR($N455=Listas!$A$3,$N455=Listas!$A$4,$N455=Listas!$A$5,$N455=Listas!$A$6),"N/A",IF(AND((DAYS360(C455,$C$3))&gt;90,(DAYS360(C455,$C$3))&lt;360),"SI","NO"))</f>
        <v>NO</v>
      </c>
      <c r="P455" s="19">
        <f t="shared" si="72"/>
        <v>0</v>
      </c>
      <c r="Q455" s="18" t="str">
        <f>+IF(OR($N455=Listas!$A$3,$N455=Listas!$A$4,$N455=Listas!$A$5,$N455=Listas!$A$6),"N/A",IF(AND((DAYS360(C455,$C$3))&gt;=360,(DAYS360(C455,$C$3))&lt;=1800),"SI","NO"))</f>
        <v>NO</v>
      </c>
      <c r="R455" s="19">
        <f t="shared" si="73"/>
        <v>0</v>
      </c>
      <c r="S455" s="18" t="str">
        <f>+IF(OR($N455=Listas!$A$3,$N455=Listas!$A$4,$N455=Listas!$A$5,$N455=Listas!$A$6),"N/A",IF(AND((DAYS360(C455,$C$3))&gt;1800,(DAYS360(C455,$C$3))&lt;=3600),"SI","NO"))</f>
        <v>NO</v>
      </c>
      <c r="T455" s="19">
        <f t="shared" si="74"/>
        <v>0</v>
      </c>
      <c r="U455" s="18" t="str">
        <f>+IF(OR($N455=Listas!$A$3,$N455=Listas!$A$4,$N455=Listas!$A$5,$N455=Listas!$A$6),"N/A",IF((DAYS360(C455,$C$3))&gt;3600,"SI","NO"))</f>
        <v>SI</v>
      </c>
      <c r="V455" s="20">
        <f t="shared" si="75"/>
        <v>0.21132439384930549</v>
      </c>
      <c r="W455" s="21">
        <f>+IF(OR($N455=Listas!$A$3,$N455=Listas!$A$4,$N455=Listas!$A$5,$N455=Listas!$A$6),"",P455+R455+T455+V455)</f>
        <v>0.21132439384930549</v>
      </c>
      <c r="X455" s="22"/>
      <c r="Y455" s="19">
        <f t="shared" si="76"/>
        <v>0</v>
      </c>
      <c r="Z455" s="21">
        <f>+IF(OR($N455=Listas!$A$3,$N455=Listas!$A$4,$N455=Listas!$A$5,$N455=Listas!$A$6),"",Y455)</f>
        <v>0</v>
      </c>
      <c r="AA455" s="22"/>
      <c r="AB455" s="23">
        <f>+IF(OR($N455=Listas!$A$3,$N455=Listas!$A$4,$N455=Listas!$A$5,$N455=Listas!$A$6),"",IF(AND(DAYS360(C455,$C$3)&lt;=90,AA455="NO"),0,IF(AND(DAYS360(C455,$C$3)&gt;90,AA455="NO"),$AB$7,0)))</f>
        <v>0</v>
      </c>
      <c r="AC455" s="17"/>
      <c r="AD455" s="22"/>
      <c r="AE455" s="23">
        <f>+IF(OR($N455=Listas!$A$3,$N455=Listas!$A$4,$N455=Listas!$A$5,$N455=Listas!$A$6),"",IF(AND(DAYS360(C455,$C$3)&lt;=90,AD455="SI"),0,IF(AND(DAYS360(C455,$C$3)&gt;90,AD455="SI"),$AE$7,0)))</f>
        <v>0</v>
      </c>
      <c r="AF455" s="17"/>
      <c r="AG455" s="24" t="str">
        <f t="shared" si="80"/>
        <v/>
      </c>
      <c r="AH455" s="22"/>
      <c r="AI455" s="23">
        <f>+IF(OR($N455=Listas!$A$3,$N455=Listas!$A$4,$N455=Listas!$A$5,$N455=Listas!$A$6),"",IF(AND(DAYS360(C455,$C$3)&lt;=90,AH455="SI"),0,IF(AND(DAYS360(C455,$C$3)&gt;90,AH455="SI"),$AI$7,0)))</f>
        <v>0</v>
      </c>
      <c r="AJ455" s="25">
        <f>+IF(OR($N455=Listas!$A$3,$N455=Listas!$A$4,$N455=Listas!$A$5,$N455=Listas!$A$6),"",AB455+AE455+AI455)</f>
        <v>0</v>
      </c>
      <c r="AK455" s="26" t="str">
        <f t="shared" si="81"/>
        <v/>
      </c>
      <c r="AL455" s="27" t="str">
        <f t="shared" si="82"/>
        <v/>
      </c>
      <c r="AM455" s="23">
        <f>+IF(OR($N455=Listas!$A$3,$N455=Listas!$A$4,$N455=Listas!$A$5,$N455=Listas!$A$6),"",IF(AND(DAYS360(C455,$C$3)&lt;=90,AL455="SI"),0,IF(AND(DAYS360(C455,$C$3)&gt;90,AL455="SI"),$AM$7,0)))</f>
        <v>0</v>
      </c>
      <c r="AN455" s="27" t="str">
        <f t="shared" si="83"/>
        <v/>
      </c>
      <c r="AO455" s="23">
        <f>+IF(OR($N455=Listas!$A$3,$N455=Listas!$A$4,$N455=Listas!$A$5,$N455=Listas!$A$6),"",IF(AND(DAYS360(C455,$C$3)&lt;=90,AN455="SI"),0,IF(AND(DAYS360(C455,$C$3)&gt;90,AN455="SI"),$AO$7,0)))</f>
        <v>0</v>
      </c>
      <c r="AP455" s="28">
        <f>+IF(OR($N455=Listas!$A$3,$N455=Listas!$A$4,$N455=Listas!$A$5,$N455=[1]Hoja2!$A$6),"",AM455+AO455)</f>
        <v>0</v>
      </c>
      <c r="AQ455" s="22"/>
      <c r="AR455" s="23">
        <f>+IF(OR($N455=Listas!$A$3,$N455=Listas!$A$4,$N455=Listas!$A$5,$N455=Listas!$A$6),"",IF(AND(DAYS360(C455,$C$3)&lt;=90,AQ455="SI"),0,IF(AND(DAYS360(C455,$C$3)&gt;90,AQ455="SI"),$AR$7,0)))</f>
        <v>0</v>
      </c>
      <c r="AS455" s="22"/>
      <c r="AT455" s="23">
        <f>+IF(OR($N455=Listas!$A$3,$N455=Listas!$A$4,$N455=Listas!$A$5,$N455=Listas!$A$6),"",IF(AND(DAYS360(C455,$C$3)&lt;=90,AS455="SI"),0,IF(AND(DAYS360(C455,$C$3)&gt;90,AS455="SI"),$AT$7,0)))</f>
        <v>0</v>
      </c>
      <c r="AU455" s="21">
        <f>+IF(OR($N455=Listas!$A$3,$N455=Listas!$A$4,$N455=Listas!$A$5,$N455=Listas!$A$6),"",AR455+AT455)</f>
        <v>0</v>
      </c>
      <c r="AV455" s="29">
        <f>+IF(OR($N455=Listas!$A$3,$N455=Listas!$A$4,$N455=Listas!$A$5,$N455=Listas!$A$6),"",W455+Z455+AJ455+AP455+AU455)</f>
        <v>0.21132439384930549</v>
      </c>
      <c r="AW455" s="30">
        <f>+IF(OR($N455=Listas!$A$3,$N455=Listas!$A$4,$N455=Listas!$A$5,$N455=Listas!$A$6),"",K455*(1-AV455))</f>
        <v>0</v>
      </c>
      <c r="AX455" s="30">
        <f>+IF(OR($N455=Listas!$A$3,$N455=Listas!$A$4,$N455=Listas!$A$5,$N455=Listas!$A$6),"",L455*(1-AV455))</f>
        <v>0</v>
      </c>
      <c r="AY455" s="31"/>
      <c r="AZ455" s="32"/>
      <c r="BA455" s="30">
        <f>+IF(OR($N455=Listas!$A$3,$N455=Listas!$A$4,$N455=Listas!$A$5,$N455=Listas!$A$6),"",IF(AV455=0,AW455,(-PV(AY455,AZ455,,AW455,0))))</f>
        <v>0</v>
      </c>
      <c r="BB455" s="30">
        <f>+IF(OR($N455=Listas!$A$3,$N455=Listas!$A$4,$N455=Listas!$A$5,$N455=Listas!$A$6),"",IF(AV455=0,AX455,(-PV(AY455,AZ455,,AX455,0))))</f>
        <v>0</v>
      </c>
      <c r="BC455" s="33">
        <f>++IF(OR($N455=Listas!$A$3,$N455=Listas!$A$4,$N455=Listas!$A$5,$N455=Listas!$A$6),"",K455-BA455)</f>
        <v>0</v>
      </c>
      <c r="BD455" s="33">
        <f>++IF(OR($N455=Listas!$A$3,$N455=Listas!$A$4,$N455=Listas!$A$5,$N455=Listas!$A$6),"",L455-BB455)</f>
        <v>0</v>
      </c>
    </row>
    <row r="456" spans="1:56" x14ac:dyDescent="0.25">
      <c r="A456" s="13"/>
      <c r="B456" s="14"/>
      <c r="C456" s="15"/>
      <c r="D456" s="16"/>
      <c r="E456" s="16"/>
      <c r="F456" s="17"/>
      <c r="G456" s="17"/>
      <c r="H456" s="65">
        <f t="shared" si="77"/>
        <v>0</v>
      </c>
      <c r="I456" s="17"/>
      <c r="J456" s="17"/>
      <c r="K456" s="42">
        <f t="shared" si="78"/>
        <v>0</v>
      </c>
      <c r="L456" s="42">
        <f t="shared" si="78"/>
        <v>0</v>
      </c>
      <c r="M456" s="42">
        <f t="shared" si="79"/>
        <v>0</v>
      </c>
      <c r="N456" s="13"/>
      <c r="O456" s="18" t="str">
        <f>+IF(OR($N456=Listas!$A$3,$N456=Listas!$A$4,$N456=Listas!$A$5,$N456=Listas!$A$6),"N/A",IF(AND((DAYS360(C456,$C$3))&gt;90,(DAYS360(C456,$C$3))&lt;360),"SI","NO"))</f>
        <v>NO</v>
      </c>
      <c r="P456" s="19">
        <f t="shared" ref="P456:P519" si="84">IF((O456=$O$4),$P$7,0)</f>
        <v>0</v>
      </c>
      <c r="Q456" s="18" t="str">
        <f>+IF(OR($N456=Listas!$A$3,$N456=Listas!$A$4,$N456=Listas!$A$5,$N456=Listas!$A$6),"N/A",IF(AND((DAYS360(C456,$C$3))&gt;=360,(DAYS360(C456,$C$3))&lt;=1800),"SI","NO"))</f>
        <v>NO</v>
      </c>
      <c r="R456" s="19">
        <f t="shared" ref="R456:R519" si="85">IF((Q456=$O$4),$R$7,0)</f>
        <v>0</v>
      </c>
      <c r="S456" s="18" t="str">
        <f>+IF(OR($N456=Listas!$A$3,$N456=Listas!$A$4,$N456=Listas!$A$5,$N456=Listas!$A$6),"N/A",IF(AND((DAYS360(C456,$C$3))&gt;1800,(DAYS360(C456,$C$3))&lt;=3600),"SI","NO"))</f>
        <v>NO</v>
      </c>
      <c r="T456" s="19">
        <f t="shared" ref="T456:T519" si="86">IF((S456=$O$4),$T$7,0)</f>
        <v>0</v>
      </c>
      <c r="U456" s="18" t="str">
        <f>+IF(OR($N456=Listas!$A$3,$N456=Listas!$A$4,$N456=Listas!$A$5,$N456=Listas!$A$6),"N/A",IF((DAYS360(C456,$C$3))&gt;3600,"SI","NO"))</f>
        <v>SI</v>
      </c>
      <c r="V456" s="20">
        <f t="shared" ref="V456:V519" si="87">IF((U456=$O$4),$V$7,0)</f>
        <v>0.21132439384930549</v>
      </c>
      <c r="W456" s="21">
        <f>+IF(OR($N456=Listas!$A$3,$N456=Listas!$A$4,$N456=Listas!$A$5,$N456=Listas!$A$6),"",P456+R456+T456+V456)</f>
        <v>0.21132439384930549</v>
      </c>
      <c r="X456" s="22"/>
      <c r="Y456" s="19">
        <f t="shared" ref="Y456:Y519" si="88">IF(AND(DAYS360(C456,$C$3)&lt;=90,X456="NO"),0,IF(AND(DAYS360(C456,$C$3)&gt;90,X456="NO"),$Y$7,0))</f>
        <v>0</v>
      </c>
      <c r="Z456" s="21">
        <f>+IF(OR($N456=Listas!$A$3,$N456=Listas!$A$4,$N456=Listas!$A$5,$N456=Listas!$A$6),"",Y456)</f>
        <v>0</v>
      </c>
      <c r="AA456" s="22"/>
      <c r="AB456" s="23">
        <f>+IF(OR($N456=Listas!$A$3,$N456=Listas!$A$4,$N456=Listas!$A$5,$N456=Listas!$A$6),"",IF(AND(DAYS360(C456,$C$3)&lt;=90,AA456="NO"),0,IF(AND(DAYS360(C456,$C$3)&gt;90,AA456="NO"),$AB$7,0)))</f>
        <v>0</v>
      </c>
      <c r="AC456" s="17"/>
      <c r="AD456" s="22"/>
      <c r="AE456" s="23">
        <f>+IF(OR($N456=Listas!$A$3,$N456=Listas!$A$4,$N456=Listas!$A$5,$N456=Listas!$A$6),"",IF(AND(DAYS360(C456,$C$3)&lt;=90,AD456="SI"),0,IF(AND(DAYS360(C456,$C$3)&gt;90,AD456="SI"),$AE$7,0)))</f>
        <v>0</v>
      </c>
      <c r="AF456" s="17"/>
      <c r="AG456" s="24" t="str">
        <f t="shared" si="80"/>
        <v/>
      </c>
      <c r="AH456" s="22"/>
      <c r="AI456" s="23">
        <f>+IF(OR($N456=Listas!$A$3,$N456=Listas!$A$4,$N456=Listas!$A$5,$N456=Listas!$A$6),"",IF(AND(DAYS360(C456,$C$3)&lt;=90,AH456="SI"),0,IF(AND(DAYS360(C456,$C$3)&gt;90,AH456="SI"),$AI$7,0)))</f>
        <v>0</v>
      </c>
      <c r="AJ456" s="25">
        <f>+IF(OR($N456=Listas!$A$3,$N456=Listas!$A$4,$N456=Listas!$A$5,$N456=Listas!$A$6),"",AB456+AE456+AI456)</f>
        <v>0</v>
      </c>
      <c r="AK456" s="26" t="str">
        <f t="shared" si="81"/>
        <v/>
      </c>
      <c r="AL456" s="27" t="str">
        <f t="shared" si="82"/>
        <v/>
      </c>
      <c r="AM456" s="23">
        <f>+IF(OR($N456=Listas!$A$3,$N456=Listas!$A$4,$N456=Listas!$A$5,$N456=Listas!$A$6),"",IF(AND(DAYS360(C456,$C$3)&lt;=90,AL456="SI"),0,IF(AND(DAYS360(C456,$C$3)&gt;90,AL456="SI"),$AM$7,0)))</f>
        <v>0</v>
      </c>
      <c r="AN456" s="27" t="str">
        <f t="shared" si="83"/>
        <v/>
      </c>
      <c r="AO456" s="23">
        <f>+IF(OR($N456=Listas!$A$3,$N456=Listas!$A$4,$N456=Listas!$A$5,$N456=Listas!$A$6),"",IF(AND(DAYS360(C456,$C$3)&lt;=90,AN456="SI"),0,IF(AND(DAYS360(C456,$C$3)&gt;90,AN456="SI"),$AO$7,0)))</f>
        <v>0</v>
      </c>
      <c r="AP456" s="28">
        <f>+IF(OR($N456=Listas!$A$3,$N456=Listas!$A$4,$N456=Listas!$A$5,$N456=[1]Hoja2!$A$6),"",AM456+AO456)</f>
        <v>0</v>
      </c>
      <c r="AQ456" s="22"/>
      <c r="AR456" s="23">
        <f>+IF(OR($N456=Listas!$A$3,$N456=Listas!$A$4,$N456=Listas!$A$5,$N456=Listas!$A$6),"",IF(AND(DAYS360(C456,$C$3)&lt;=90,AQ456="SI"),0,IF(AND(DAYS360(C456,$C$3)&gt;90,AQ456="SI"),$AR$7,0)))</f>
        <v>0</v>
      </c>
      <c r="AS456" s="22"/>
      <c r="AT456" s="23">
        <f>+IF(OR($N456=Listas!$A$3,$N456=Listas!$A$4,$N456=Listas!$A$5,$N456=Listas!$A$6),"",IF(AND(DAYS360(C456,$C$3)&lt;=90,AS456="SI"),0,IF(AND(DAYS360(C456,$C$3)&gt;90,AS456="SI"),$AT$7,0)))</f>
        <v>0</v>
      </c>
      <c r="AU456" s="21">
        <f>+IF(OR($N456=Listas!$A$3,$N456=Listas!$A$4,$N456=Listas!$A$5,$N456=Listas!$A$6),"",AR456+AT456)</f>
        <v>0</v>
      </c>
      <c r="AV456" s="29">
        <f>+IF(OR($N456=Listas!$A$3,$N456=Listas!$A$4,$N456=Listas!$A$5,$N456=Listas!$A$6),"",W456+Z456+AJ456+AP456+AU456)</f>
        <v>0.21132439384930549</v>
      </c>
      <c r="AW456" s="30">
        <f>+IF(OR($N456=Listas!$A$3,$N456=Listas!$A$4,$N456=Listas!$A$5,$N456=Listas!$A$6),"",K456*(1-AV456))</f>
        <v>0</v>
      </c>
      <c r="AX456" s="30">
        <f>+IF(OR($N456=Listas!$A$3,$N456=Listas!$A$4,$N456=Listas!$A$5,$N456=Listas!$A$6),"",L456*(1-AV456))</f>
        <v>0</v>
      </c>
      <c r="AY456" s="31"/>
      <c r="AZ456" s="32"/>
      <c r="BA456" s="30">
        <f>+IF(OR($N456=Listas!$A$3,$N456=Listas!$A$4,$N456=Listas!$A$5,$N456=Listas!$A$6),"",IF(AV456=0,AW456,(-PV(AY456,AZ456,,AW456,0))))</f>
        <v>0</v>
      </c>
      <c r="BB456" s="30">
        <f>+IF(OR($N456=Listas!$A$3,$N456=Listas!$A$4,$N456=Listas!$A$5,$N456=Listas!$A$6),"",IF(AV456=0,AX456,(-PV(AY456,AZ456,,AX456,0))))</f>
        <v>0</v>
      </c>
      <c r="BC456" s="33">
        <f>++IF(OR($N456=Listas!$A$3,$N456=Listas!$A$4,$N456=Listas!$A$5,$N456=Listas!$A$6),"",K456-BA456)</f>
        <v>0</v>
      </c>
      <c r="BD456" s="33">
        <f>++IF(OR($N456=Listas!$A$3,$N456=Listas!$A$4,$N456=Listas!$A$5,$N456=Listas!$A$6),"",L456-BB456)</f>
        <v>0</v>
      </c>
    </row>
    <row r="457" spans="1:56" x14ac:dyDescent="0.25">
      <c r="A457" s="13"/>
      <c r="B457" s="14"/>
      <c r="C457" s="15"/>
      <c r="D457" s="16"/>
      <c r="E457" s="16"/>
      <c r="F457" s="17"/>
      <c r="G457" s="17"/>
      <c r="H457" s="65">
        <f t="shared" ref="H457:H520" si="89">F457+G457</f>
        <v>0</v>
      </c>
      <c r="I457" s="17"/>
      <c r="J457" s="17"/>
      <c r="K457" s="42">
        <f t="shared" ref="K457:L520" si="90">F457-I457</f>
        <v>0</v>
      </c>
      <c r="L457" s="42">
        <f t="shared" si="90"/>
        <v>0</v>
      </c>
      <c r="M457" s="42">
        <f t="shared" ref="M457:M520" si="91">K457+L457</f>
        <v>0</v>
      </c>
      <c r="N457" s="13"/>
      <c r="O457" s="18" t="str">
        <f>+IF(OR($N457=Listas!$A$3,$N457=Listas!$A$4,$N457=Listas!$A$5,$N457=Listas!$A$6),"N/A",IF(AND((DAYS360(C457,$C$3))&gt;90,(DAYS360(C457,$C$3))&lt;360),"SI","NO"))</f>
        <v>NO</v>
      </c>
      <c r="P457" s="19">
        <f t="shared" si="84"/>
        <v>0</v>
      </c>
      <c r="Q457" s="18" t="str">
        <f>+IF(OR($N457=Listas!$A$3,$N457=Listas!$A$4,$N457=Listas!$A$5,$N457=Listas!$A$6),"N/A",IF(AND((DAYS360(C457,$C$3))&gt;=360,(DAYS360(C457,$C$3))&lt;=1800),"SI","NO"))</f>
        <v>NO</v>
      </c>
      <c r="R457" s="19">
        <f t="shared" si="85"/>
        <v>0</v>
      </c>
      <c r="S457" s="18" t="str">
        <f>+IF(OR($N457=Listas!$A$3,$N457=Listas!$A$4,$N457=Listas!$A$5,$N457=Listas!$A$6),"N/A",IF(AND((DAYS360(C457,$C$3))&gt;1800,(DAYS360(C457,$C$3))&lt;=3600),"SI","NO"))</f>
        <v>NO</v>
      </c>
      <c r="T457" s="19">
        <f t="shared" si="86"/>
        <v>0</v>
      </c>
      <c r="U457" s="18" t="str">
        <f>+IF(OR($N457=Listas!$A$3,$N457=Listas!$A$4,$N457=Listas!$A$5,$N457=Listas!$A$6),"N/A",IF((DAYS360(C457,$C$3))&gt;3600,"SI","NO"))</f>
        <v>SI</v>
      </c>
      <c r="V457" s="20">
        <f t="shared" si="87"/>
        <v>0.21132439384930549</v>
      </c>
      <c r="W457" s="21">
        <f>+IF(OR($N457=Listas!$A$3,$N457=Listas!$A$4,$N457=Listas!$A$5,$N457=Listas!$A$6),"",P457+R457+T457+V457)</f>
        <v>0.21132439384930549</v>
      </c>
      <c r="X457" s="22"/>
      <c r="Y457" s="19">
        <f t="shared" si="88"/>
        <v>0</v>
      </c>
      <c r="Z457" s="21">
        <f>+IF(OR($N457=Listas!$A$3,$N457=Listas!$A$4,$N457=Listas!$A$5,$N457=Listas!$A$6),"",Y457)</f>
        <v>0</v>
      </c>
      <c r="AA457" s="22"/>
      <c r="AB457" s="23">
        <f>+IF(OR($N457=Listas!$A$3,$N457=Listas!$A$4,$N457=Listas!$A$5,$N457=Listas!$A$6),"",IF(AND(DAYS360(C457,$C$3)&lt;=90,AA457="NO"),0,IF(AND(DAYS360(C457,$C$3)&gt;90,AA457="NO"),$AB$7,0)))</f>
        <v>0</v>
      </c>
      <c r="AC457" s="17"/>
      <c r="AD457" s="22"/>
      <c r="AE457" s="23">
        <f>+IF(OR($N457=Listas!$A$3,$N457=Listas!$A$4,$N457=Listas!$A$5,$N457=Listas!$A$6),"",IF(AND(DAYS360(C457,$C$3)&lt;=90,AD457="SI"),0,IF(AND(DAYS360(C457,$C$3)&gt;90,AD457="SI"),$AE$7,0)))</f>
        <v>0</v>
      </c>
      <c r="AF457" s="17"/>
      <c r="AG457" s="24" t="str">
        <f t="shared" ref="AG457:AG520" si="92">IFERROR((AF457/AC457),"")</f>
        <v/>
      </c>
      <c r="AH457" s="22"/>
      <c r="AI457" s="23">
        <f>+IF(OR($N457=Listas!$A$3,$N457=Listas!$A$4,$N457=Listas!$A$5,$N457=Listas!$A$6),"",IF(AND(DAYS360(C457,$C$3)&lt;=90,AH457="SI"),0,IF(AND(DAYS360(C457,$C$3)&gt;90,AH457="SI"),$AI$7,0)))</f>
        <v>0</v>
      </c>
      <c r="AJ457" s="25">
        <f>+IF(OR($N457=Listas!$A$3,$N457=Listas!$A$4,$N457=Listas!$A$5,$N457=Listas!$A$6),"",AB457+AE457+AI457)</f>
        <v>0</v>
      </c>
      <c r="AK457" s="26" t="str">
        <f t="shared" ref="AK457:AK520" si="93">+IFERROR(((I457/F457)),"")</f>
        <v/>
      </c>
      <c r="AL457" s="27" t="str">
        <f t="shared" ref="AL457:AL520" si="94">+IF(AK457&lt;=50%,"SI",IF(AK457="","","NO"))</f>
        <v/>
      </c>
      <c r="AM457" s="23">
        <f>+IF(OR($N457=Listas!$A$3,$N457=Listas!$A$4,$N457=Listas!$A$5,$N457=Listas!$A$6),"",IF(AND(DAYS360(C457,$C$3)&lt;=90,AL457="SI"),0,IF(AND(DAYS360(C457,$C$3)&gt;90,AL457="SI"),$AM$7,0)))</f>
        <v>0</v>
      </c>
      <c r="AN457" s="27" t="str">
        <f t="shared" ref="AN457:AN520" si="95">+IF(AL457="SI","NO",IF(AL457="","","SI"))</f>
        <v/>
      </c>
      <c r="AO457" s="23">
        <f>+IF(OR($N457=Listas!$A$3,$N457=Listas!$A$4,$N457=Listas!$A$5,$N457=Listas!$A$6),"",IF(AND(DAYS360(C457,$C$3)&lt;=90,AN457="SI"),0,IF(AND(DAYS360(C457,$C$3)&gt;90,AN457="SI"),$AO$7,0)))</f>
        <v>0</v>
      </c>
      <c r="AP457" s="28">
        <f>+IF(OR($N457=Listas!$A$3,$N457=Listas!$A$4,$N457=Listas!$A$5,$N457=[1]Hoja2!$A$6),"",AM457+AO457)</f>
        <v>0</v>
      </c>
      <c r="AQ457" s="22"/>
      <c r="AR457" s="23">
        <f>+IF(OR($N457=Listas!$A$3,$N457=Listas!$A$4,$N457=Listas!$A$5,$N457=Listas!$A$6),"",IF(AND(DAYS360(C457,$C$3)&lt;=90,AQ457="SI"),0,IF(AND(DAYS360(C457,$C$3)&gt;90,AQ457="SI"),$AR$7,0)))</f>
        <v>0</v>
      </c>
      <c r="AS457" s="22"/>
      <c r="AT457" s="23">
        <f>+IF(OR($N457=Listas!$A$3,$N457=Listas!$A$4,$N457=Listas!$A$5,$N457=Listas!$A$6),"",IF(AND(DAYS360(C457,$C$3)&lt;=90,AS457="SI"),0,IF(AND(DAYS360(C457,$C$3)&gt;90,AS457="SI"),$AT$7,0)))</f>
        <v>0</v>
      </c>
      <c r="AU457" s="21">
        <f>+IF(OR($N457=Listas!$A$3,$N457=Listas!$A$4,$N457=Listas!$A$5,$N457=Listas!$A$6),"",AR457+AT457)</f>
        <v>0</v>
      </c>
      <c r="AV457" s="29">
        <f>+IF(OR($N457=Listas!$A$3,$N457=Listas!$A$4,$N457=Listas!$A$5,$N457=Listas!$A$6),"",W457+Z457+AJ457+AP457+AU457)</f>
        <v>0.21132439384930549</v>
      </c>
      <c r="AW457" s="30">
        <f>+IF(OR($N457=Listas!$A$3,$N457=Listas!$A$4,$N457=Listas!$A$5,$N457=Listas!$A$6),"",K457*(1-AV457))</f>
        <v>0</v>
      </c>
      <c r="AX457" s="30">
        <f>+IF(OR($N457=Listas!$A$3,$N457=Listas!$A$4,$N457=Listas!$A$5,$N457=Listas!$A$6),"",L457*(1-AV457))</f>
        <v>0</v>
      </c>
      <c r="AY457" s="31"/>
      <c r="AZ457" s="32"/>
      <c r="BA457" s="30">
        <f>+IF(OR($N457=Listas!$A$3,$N457=Listas!$A$4,$N457=Listas!$A$5,$N457=Listas!$A$6),"",IF(AV457=0,AW457,(-PV(AY457,AZ457,,AW457,0))))</f>
        <v>0</v>
      </c>
      <c r="BB457" s="30">
        <f>+IF(OR($N457=Listas!$A$3,$N457=Listas!$A$4,$N457=Listas!$A$5,$N457=Listas!$A$6),"",IF(AV457=0,AX457,(-PV(AY457,AZ457,,AX457,0))))</f>
        <v>0</v>
      </c>
      <c r="BC457" s="33">
        <f>++IF(OR($N457=Listas!$A$3,$N457=Listas!$A$4,$N457=Listas!$A$5,$N457=Listas!$A$6),"",K457-BA457)</f>
        <v>0</v>
      </c>
      <c r="BD457" s="33">
        <f>++IF(OR($N457=Listas!$A$3,$N457=Listas!$A$4,$N457=Listas!$A$5,$N457=Listas!$A$6),"",L457-BB457)</f>
        <v>0</v>
      </c>
    </row>
    <row r="458" spans="1:56" x14ac:dyDescent="0.25">
      <c r="A458" s="13"/>
      <c r="B458" s="14"/>
      <c r="C458" s="15"/>
      <c r="D458" s="16"/>
      <c r="E458" s="16"/>
      <c r="F458" s="17"/>
      <c r="G458" s="17"/>
      <c r="H458" s="65">
        <f t="shared" si="89"/>
        <v>0</v>
      </c>
      <c r="I458" s="17"/>
      <c r="J458" s="17"/>
      <c r="K458" s="42">
        <f t="shared" si="90"/>
        <v>0</v>
      </c>
      <c r="L458" s="42">
        <f t="shared" si="90"/>
        <v>0</v>
      </c>
      <c r="M458" s="42">
        <f t="shared" si="91"/>
        <v>0</v>
      </c>
      <c r="N458" s="13"/>
      <c r="O458" s="18" t="str">
        <f>+IF(OR($N458=Listas!$A$3,$N458=Listas!$A$4,$N458=Listas!$A$5,$N458=Listas!$A$6),"N/A",IF(AND((DAYS360(C458,$C$3))&gt;90,(DAYS360(C458,$C$3))&lt;360),"SI","NO"))</f>
        <v>NO</v>
      </c>
      <c r="P458" s="19">
        <f t="shared" si="84"/>
        <v>0</v>
      </c>
      <c r="Q458" s="18" t="str">
        <f>+IF(OR($N458=Listas!$A$3,$N458=Listas!$A$4,$N458=Listas!$A$5,$N458=Listas!$A$6),"N/A",IF(AND((DAYS360(C458,$C$3))&gt;=360,(DAYS360(C458,$C$3))&lt;=1800),"SI","NO"))</f>
        <v>NO</v>
      </c>
      <c r="R458" s="19">
        <f t="shared" si="85"/>
        <v>0</v>
      </c>
      <c r="S458" s="18" t="str">
        <f>+IF(OR($N458=Listas!$A$3,$N458=Listas!$A$4,$N458=Listas!$A$5,$N458=Listas!$A$6),"N/A",IF(AND((DAYS360(C458,$C$3))&gt;1800,(DAYS360(C458,$C$3))&lt;=3600),"SI","NO"))</f>
        <v>NO</v>
      </c>
      <c r="T458" s="19">
        <f t="shared" si="86"/>
        <v>0</v>
      </c>
      <c r="U458" s="18" t="str">
        <f>+IF(OR($N458=Listas!$A$3,$N458=Listas!$A$4,$N458=Listas!$A$5,$N458=Listas!$A$6),"N/A",IF((DAYS360(C458,$C$3))&gt;3600,"SI","NO"))</f>
        <v>SI</v>
      </c>
      <c r="V458" s="20">
        <f t="shared" si="87"/>
        <v>0.21132439384930549</v>
      </c>
      <c r="W458" s="21">
        <f>+IF(OR($N458=Listas!$A$3,$N458=Listas!$A$4,$N458=Listas!$A$5,$N458=Listas!$A$6),"",P458+R458+T458+V458)</f>
        <v>0.21132439384930549</v>
      </c>
      <c r="X458" s="22"/>
      <c r="Y458" s="19">
        <f t="shared" si="88"/>
        <v>0</v>
      </c>
      <c r="Z458" s="21">
        <f>+IF(OR($N458=Listas!$A$3,$N458=Listas!$A$4,$N458=Listas!$A$5,$N458=Listas!$A$6),"",Y458)</f>
        <v>0</v>
      </c>
      <c r="AA458" s="22"/>
      <c r="AB458" s="23">
        <f>+IF(OR($N458=Listas!$A$3,$N458=Listas!$A$4,$N458=Listas!$A$5,$N458=Listas!$A$6),"",IF(AND(DAYS360(C458,$C$3)&lt;=90,AA458="NO"),0,IF(AND(DAYS360(C458,$C$3)&gt;90,AA458="NO"),$AB$7,0)))</f>
        <v>0</v>
      </c>
      <c r="AC458" s="17"/>
      <c r="AD458" s="22"/>
      <c r="AE458" s="23">
        <f>+IF(OR($N458=Listas!$A$3,$N458=Listas!$A$4,$N458=Listas!$A$5,$N458=Listas!$A$6),"",IF(AND(DAYS360(C458,$C$3)&lt;=90,AD458="SI"),0,IF(AND(DAYS360(C458,$C$3)&gt;90,AD458="SI"),$AE$7,0)))</f>
        <v>0</v>
      </c>
      <c r="AF458" s="17"/>
      <c r="AG458" s="24" t="str">
        <f t="shared" si="92"/>
        <v/>
      </c>
      <c r="AH458" s="22"/>
      <c r="AI458" s="23">
        <f>+IF(OR($N458=Listas!$A$3,$N458=Listas!$A$4,$N458=Listas!$A$5,$N458=Listas!$A$6),"",IF(AND(DAYS360(C458,$C$3)&lt;=90,AH458="SI"),0,IF(AND(DAYS360(C458,$C$3)&gt;90,AH458="SI"),$AI$7,0)))</f>
        <v>0</v>
      </c>
      <c r="AJ458" s="25">
        <f>+IF(OR($N458=Listas!$A$3,$N458=Listas!$A$4,$N458=Listas!$A$5,$N458=Listas!$A$6),"",AB458+AE458+AI458)</f>
        <v>0</v>
      </c>
      <c r="AK458" s="26" t="str">
        <f t="shared" si="93"/>
        <v/>
      </c>
      <c r="AL458" s="27" t="str">
        <f t="shared" si="94"/>
        <v/>
      </c>
      <c r="AM458" s="23">
        <f>+IF(OR($N458=Listas!$A$3,$N458=Listas!$A$4,$N458=Listas!$A$5,$N458=Listas!$A$6),"",IF(AND(DAYS360(C458,$C$3)&lt;=90,AL458="SI"),0,IF(AND(DAYS360(C458,$C$3)&gt;90,AL458="SI"),$AM$7,0)))</f>
        <v>0</v>
      </c>
      <c r="AN458" s="27" t="str">
        <f t="shared" si="95"/>
        <v/>
      </c>
      <c r="AO458" s="23">
        <f>+IF(OR($N458=Listas!$A$3,$N458=Listas!$A$4,$N458=Listas!$A$5,$N458=Listas!$A$6),"",IF(AND(DAYS360(C458,$C$3)&lt;=90,AN458="SI"),0,IF(AND(DAYS360(C458,$C$3)&gt;90,AN458="SI"),$AO$7,0)))</f>
        <v>0</v>
      </c>
      <c r="AP458" s="28">
        <f>+IF(OR($N458=Listas!$A$3,$N458=Listas!$A$4,$N458=Listas!$A$5,$N458=[1]Hoja2!$A$6),"",AM458+AO458)</f>
        <v>0</v>
      </c>
      <c r="AQ458" s="22"/>
      <c r="AR458" s="23">
        <f>+IF(OR($N458=Listas!$A$3,$N458=Listas!$A$4,$N458=Listas!$A$5,$N458=Listas!$A$6),"",IF(AND(DAYS360(C458,$C$3)&lt;=90,AQ458="SI"),0,IF(AND(DAYS360(C458,$C$3)&gt;90,AQ458="SI"),$AR$7,0)))</f>
        <v>0</v>
      </c>
      <c r="AS458" s="22"/>
      <c r="AT458" s="23">
        <f>+IF(OR($N458=Listas!$A$3,$N458=Listas!$A$4,$N458=Listas!$A$5,$N458=Listas!$A$6),"",IF(AND(DAYS360(C458,$C$3)&lt;=90,AS458="SI"),0,IF(AND(DAYS360(C458,$C$3)&gt;90,AS458="SI"),$AT$7,0)))</f>
        <v>0</v>
      </c>
      <c r="AU458" s="21">
        <f>+IF(OR($N458=Listas!$A$3,$N458=Listas!$A$4,$N458=Listas!$A$5,$N458=Listas!$A$6),"",AR458+AT458)</f>
        <v>0</v>
      </c>
      <c r="AV458" s="29">
        <f>+IF(OR($N458=Listas!$A$3,$N458=Listas!$A$4,$N458=Listas!$A$5,$N458=Listas!$A$6),"",W458+Z458+AJ458+AP458+AU458)</f>
        <v>0.21132439384930549</v>
      </c>
      <c r="AW458" s="30">
        <f>+IF(OR($N458=Listas!$A$3,$N458=Listas!$A$4,$N458=Listas!$A$5,$N458=Listas!$A$6),"",K458*(1-AV458))</f>
        <v>0</v>
      </c>
      <c r="AX458" s="30">
        <f>+IF(OR($N458=Listas!$A$3,$N458=Listas!$A$4,$N458=Listas!$A$5,$N458=Listas!$A$6),"",L458*(1-AV458))</f>
        <v>0</v>
      </c>
      <c r="AY458" s="31"/>
      <c r="AZ458" s="32"/>
      <c r="BA458" s="30">
        <f>+IF(OR($N458=Listas!$A$3,$N458=Listas!$A$4,$N458=Listas!$A$5,$N458=Listas!$A$6),"",IF(AV458=0,AW458,(-PV(AY458,AZ458,,AW458,0))))</f>
        <v>0</v>
      </c>
      <c r="BB458" s="30">
        <f>+IF(OR($N458=Listas!$A$3,$N458=Listas!$A$4,$N458=Listas!$A$5,$N458=Listas!$A$6),"",IF(AV458=0,AX458,(-PV(AY458,AZ458,,AX458,0))))</f>
        <v>0</v>
      </c>
      <c r="BC458" s="33">
        <f>++IF(OR($N458=Listas!$A$3,$N458=Listas!$A$4,$N458=Listas!$A$5,$N458=Listas!$A$6),"",K458-BA458)</f>
        <v>0</v>
      </c>
      <c r="BD458" s="33">
        <f>++IF(OR($N458=Listas!$A$3,$N458=Listas!$A$4,$N458=Listas!$A$5,$N458=Listas!$A$6),"",L458-BB458)</f>
        <v>0</v>
      </c>
    </row>
    <row r="459" spans="1:56" x14ac:dyDescent="0.25">
      <c r="A459" s="13"/>
      <c r="B459" s="14"/>
      <c r="C459" s="15"/>
      <c r="D459" s="16"/>
      <c r="E459" s="16"/>
      <c r="F459" s="17"/>
      <c r="G459" s="17"/>
      <c r="H459" s="65">
        <f t="shared" si="89"/>
        <v>0</v>
      </c>
      <c r="I459" s="17"/>
      <c r="J459" s="17"/>
      <c r="K459" s="42">
        <f t="shared" si="90"/>
        <v>0</v>
      </c>
      <c r="L459" s="42">
        <f t="shared" si="90"/>
        <v>0</v>
      </c>
      <c r="M459" s="42">
        <f t="shared" si="91"/>
        <v>0</v>
      </c>
      <c r="N459" s="13"/>
      <c r="O459" s="18" t="str">
        <f>+IF(OR($N459=Listas!$A$3,$N459=Listas!$A$4,$N459=Listas!$A$5,$N459=Listas!$A$6),"N/A",IF(AND((DAYS360(C459,$C$3))&gt;90,(DAYS360(C459,$C$3))&lt;360),"SI","NO"))</f>
        <v>NO</v>
      </c>
      <c r="P459" s="19">
        <f t="shared" si="84"/>
        <v>0</v>
      </c>
      <c r="Q459" s="18" t="str">
        <f>+IF(OR($N459=Listas!$A$3,$N459=Listas!$A$4,$N459=Listas!$A$5,$N459=Listas!$A$6),"N/A",IF(AND((DAYS360(C459,$C$3))&gt;=360,(DAYS360(C459,$C$3))&lt;=1800),"SI","NO"))</f>
        <v>NO</v>
      </c>
      <c r="R459" s="19">
        <f t="shared" si="85"/>
        <v>0</v>
      </c>
      <c r="S459" s="18" t="str">
        <f>+IF(OR($N459=Listas!$A$3,$N459=Listas!$A$4,$N459=Listas!$A$5,$N459=Listas!$A$6),"N/A",IF(AND((DAYS360(C459,$C$3))&gt;1800,(DAYS360(C459,$C$3))&lt;=3600),"SI","NO"))</f>
        <v>NO</v>
      </c>
      <c r="T459" s="19">
        <f t="shared" si="86"/>
        <v>0</v>
      </c>
      <c r="U459" s="18" t="str">
        <f>+IF(OR($N459=Listas!$A$3,$N459=Listas!$A$4,$N459=Listas!$A$5,$N459=Listas!$A$6),"N/A",IF((DAYS360(C459,$C$3))&gt;3600,"SI","NO"))</f>
        <v>SI</v>
      </c>
      <c r="V459" s="20">
        <f t="shared" si="87"/>
        <v>0.21132439384930549</v>
      </c>
      <c r="W459" s="21">
        <f>+IF(OR($N459=Listas!$A$3,$N459=Listas!$A$4,$N459=Listas!$A$5,$N459=Listas!$A$6),"",P459+R459+T459+V459)</f>
        <v>0.21132439384930549</v>
      </c>
      <c r="X459" s="22"/>
      <c r="Y459" s="19">
        <f t="shared" si="88"/>
        <v>0</v>
      </c>
      <c r="Z459" s="21">
        <f>+IF(OR($N459=Listas!$A$3,$N459=Listas!$A$4,$N459=Listas!$A$5,$N459=Listas!$A$6),"",Y459)</f>
        <v>0</v>
      </c>
      <c r="AA459" s="22"/>
      <c r="AB459" s="23">
        <f>+IF(OR($N459=Listas!$A$3,$N459=Listas!$A$4,$N459=Listas!$A$5,$N459=Listas!$A$6),"",IF(AND(DAYS360(C459,$C$3)&lt;=90,AA459="NO"),0,IF(AND(DAYS360(C459,$C$3)&gt;90,AA459="NO"),$AB$7,0)))</f>
        <v>0</v>
      </c>
      <c r="AC459" s="17"/>
      <c r="AD459" s="22"/>
      <c r="AE459" s="23">
        <f>+IF(OR($N459=Listas!$A$3,$N459=Listas!$A$4,$N459=Listas!$A$5,$N459=Listas!$A$6),"",IF(AND(DAYS360(C459,$C$3)&lt;=90,AD459="SI"),0,IF(AND(DAYS360(C459,$C$3)&gt;90,AD459="SI"),$AE$7,0)))</f>
        <v>0</v>
      </c>
      <c r="AF459" s="17"/>
      <c r="AG459" s="24" t="str">
        <f t="shared" si="92"/>
        <v/>
      </c>
      <c r="AH459" s="22"/>
      <c r="AI459" s="23">
        <f>+IF(OR($N459=Listas!$A$3,$N459=Listas!$A$4,$N459=Listas!$A$5,$N459=Listas!$A$6),"",IF(AND(DAYS360(C459,$C$3)&lt;=90,AH459="SI"),0,IF(AND(DAYS360(C459,$C$3)&gt;90,AH459="SI"),$AI$7,0)))</f>
        <v>0</v>
      </c>
      <c r="AJ459" s="25">
        <f>+IF(OR($N459=Listas!$A$3,$N459=Listas!$A$4,$N459=Listas!$A$5,$N459=Listas!$A$6),"",AB459+AE459+AI459)</f>
        <v>0</v>
      </c>
      <c r="AK459" s="26" t="str">
        <f t="shared" si="93"/>
        <v/>
      </c>
      <c r="AL459" s="27" t="str">
        <f t="shared" si="94"/>
        <v/>
      </c>
      <c r="AM459" s="23">
        <f>+IF(OR($N459=Listas!$A$3,$N459=Listas!$A$4,$N459=Listas!$A$5,$N459=Listas!$A$6),"",IF(AND(DAYS360(C459,$C$3)&lt;=90,AL459="SI"),0,IF(AND(DAYS360(C459,$C$3)&gt;90,AL459="SI"),$AM$7,0)))</f>
        <v>0</v>
      </c>
      <c r="AN459" s="27" t="str">
        <f t="shared" si="95"/>
        <v/>
      </c>
      <c r="AO459" s="23">
        <f>+IF(OR($N459=Listas!$A$3,$N459=Listas!$A$4,$N459=Listas!$A$5,$N459=Listas!$A$6),"",IF(AND(DAYS360(C459,$C$3)&lt;=90,AN459="SI"),0,IF(AND(DAYS360(C459,$C$3)&gt;90,AN459="SI"),$AO$7,0)))</f>
        <v>0</v>
      </c>
      <c r="AP459" s="28">
        <f>+IF(OR($N459=Listas!$A$3,$N459=Listas!$A$4,$N459=Listas!$A$5,$N459=[1]Hoja2!$A$6),"",AM459+AO459)</f>
        <v>0</v>
      </c>
      <c r="AQ459" s="22"/>
      <c r="AR459" s="23">
        <f>+IF(OR($N459=Listas!$A$3,$N459=Listas!$A$4,$N459=Listas!$A$5,$N459=Listas!$A$6),"",IF(AND(DAYS360(C459,$C$3)&lt;=90,AQ459="SI"),0,IF(AND(DAYS360(C459,$C$3)&gt;90,AQ459="SI"),$AR$7,0)))</f>
        <v>0</v>
      </c>
      <c r="AS459" s="22"/>
      <c r="AT459" s="23">
        <f>+IF(OR($N459=Listas!$A$3,$N459=Listas!$A$4,$N459=Listas!$A$5,$N459=Listas!$A$6),"",IF(AND(DAYS360(C459,$C$3)&lt;=90,AS459="SI"),0,IF(AND(DAYS360(C459,$C$3)&gt;90,AS459="SI"),$AT$7,0)))</f>
        <v>0</v>
      </c>
      <c r="AU459" s="21">
        <f>+IF(OR($N459=Listas!$A$3,$N459=Listas!$A$4,$N459=Listas!$A$5,$N459=Listas!$A$6),"",AR459+AT459)</f>
        <v>0</v>
      </c>
      <c r="AV459" s="29">
        <f>+IF(OR($N459=Listas!$A$3,$N459=Listas!$A$4,$N459=Listas!$A$5,$N459=Listas!$A$6),"",W459+Z459+AJ459+AP459+AU459)</f>
        <v>0.21132439384930549</v>
      </c>
      <c r="AW459" s="30">
        <f>+IF(OR($N459=Listas!$A$3,$N459=Listas!$A$4,$N459=Listas!$A$5,$N459=Listas!$A$6),"",K459*(1-AV459))</f>
        <v>0</v>
      </c>
      <c r="AX459" s="30">
        <f>+IF(OR($N459=Listas!$A$3,$N459=Listas!$A$4,$N459=Listas!$A$5,$N459=Listas!$A$6),"",L459*(1-AV459))</f>
        <v>0</v>
      </c>
      <c r="AY459" s="31"/>
      <c r="AZ459" s="32"/>
      <c r="BA459" s="30">
        <f>+IF(OR($N459=Listas!$A$3,$N459=Listas!$A$4,$N459=Listas!$A$5,$N459=Listas!$A$6),"",IF(AV459=0,AW459,(-PV(AY459,AZ459,,AW459,0))))</f>
        <v>0</v>
      </c>
      <c r="BB459" s="30">
        <f>+IF(OR($N459=Listas!$A$3,$N459=Listas!$A$4,$N459=Listas!$A$5,$N459=Listas!$A$6),"",IF(AV459=0,AX459,(-PV(AY459,AZ459,,AX459,0))))</f>
        <v>0</v>
      </c>
      <c r="BC459" s="33">
        <f>++IF(OR($N459=Listas!$A$3,$N459=Listas!$A$4,$N459=Listas!$A$5,$N459=Listas!$A$6),"",K459-BA459)</f>
        <v>0</v>
      </c>
      <c r="BD459" s="33">
        <f>++IF(OR($N459=Listas!$A$3,$N459=Listas!$A$4,$N459=Listas!$A$5,$N459=Listas!$A$6),"",L459-BB459)</f>
        <v>0</v>
      </c>
    </row>
    <row r="460" spans="1:56" x14ac:dyDescent="0.25">
      <c r="A460" s="13"/>
      <c r="B460" s="14"/>
      <c r="C460" s="15"/>
      <c r="D460" s="16"/>
      <c r="E460" s="16"/>
      <c r="F460" s="17"/>
      <c r="G460" s="17"/>
      <c r="H460" s="65">
        <f t="shared" si="89"/>
        <v>0</v>
      </c>
      <c r="I460" s="17"/>
      <c r="J460" s="17"/>
      <c r="K460" s="42">
        <f t="shared" si="90"/>
        <v>0</v>
      </c>
      <c r="L460" s="42">
        <f t="shared" si="90"/>
        <v>0</v>
      </c>
      <c r="M460" s="42">
        <f t="shared" si="91"/>
        <v>0</v>
      </c>
      <c r="N460" s="13"/>
      <c r="O460" s="18" t="str">
        <f>+IF(OR($N460=Listas!$A$3,$N460=Listas!$A$4,$N460=Listas!$A$5,$N460=Listas!$A$6),"N/A",IF(AND((DAYS360(C460,$C$3))&gt;90,(DAYS360(C460,$C$3))&lt;360),"SI","NO"))</f>
        <v>NO</v>
      </c>
      <c r="P460" s="19">
        <f t="shared" si="84"/>
        <v>0</v>
      </c>
      <c r="Q460" s="18" t="str">
        <f>+IF(OR($N460=Listas!$A$3,$N460=Listas!$A$4,$N460=Listas!$A$5,$N460=Listas!$A$6),"N/A",IF(AND((DAYS360(C460,$C$3))&gt;=360,(DAYS360(C460,$C$3))&lt;=1800),"SI","NO"))</f>
        <v>NO</v>
      </c>
      <c r="R460" s="19">
        <f t="shared" si="85"/>
        <v>0</v>
      </c>
      <c r="S460" s="18" t="str">
        <f>+IF(OR($N460=Listas!$A$3,$N460=Listas!$A$4,$N460=Listas!$A$5,$N460=Listas!$A$6),"N/A",IF(AND((DAYS360(C460,$C$3))&gt;1800,(DAYS360(C460,$C$3))&lt;=3600),"SI","NO"))</f>
        <v>NO</v>
      </c>
      <c r="T460" s="19">
        <f t="shared" si="86"/>
        <v>0</v>
      </c>
      <c r="U460" s="18" t="str">
        <f>+IF(OR($N460=Listas!$A$3,$N460=Listas!$A$4,$N460=Listas!$A$5,$N460=Listas!$A$6),"N/A",IF((DAYS360(C460,$C$3))&gt;3600,"SI","NO"))</f>
        <v>SI</v>
      </c>
      <c r="V460" s="20">
        <f t="shared" si="87"/>
        <v>0.21132439384930549</v>
      </c>
      <c r="W460" s="21">
        <f>+IF(OR($N460=Listas!$A$3,$N460=Listas!$A$4,$N460=Listas!$A$5,$N460=Listas!$A$6),"",P460+R460+T460+V460)</f>
        <v>0.21132439384930549</v>
      </c>
      <c r="X460" s="22"/>
      <c r="Y460" s="19">
        <f t="shared" si="88"/>
        <v>0</v>
      </c>
      <c r="Z460" s="21">
        <f>+IF(OR($N460=Listas!$A$3,$N460=Listas!$A$4,$N460=Listas!$A$5,$N460=Listas!$A$6),"",Y460)</f>
        <v>0</v>
      </c>
      <c r="AA460" s="22"/>
      <c r="AB460" s="23">
        <f>+IF(OR($N460=Listas!$A$3,$N460=Listas!$A$4,$N460=Listas!$A$5,$N460=Listas!$A$6),"",IF(AND(DAYS360(C460,$C$3)&lt;=90,AA460="NO"),0,IF(AND(DAYS360(C460,$C$3)&gt;90,AA460="NO"),$AB$7,0)))</f>
        <v>0</v>
      </c>
      <c r="AC460" s="17"/>
      <c r="AD460" s="22"/>
      <c r="AE460" s="23">
        <f>+IF(OR($N460=Listas!$A$3,$N460=Listas!$A$4,$N460=Listas!$A$5,$N460=Listas!$A$6),"",IF(AND(DAYS360(C460,$C$3)&lt;=90,AD460="SI"),0,IF(AND(DAYS360(C460,$C$3)&gt;90,AD460="SI"),$AE$7,0)))</f>
        <v>0</v>
      </c>
      <c r="AF460" s="17"/>
      <c r="AG460" s="24" t="str">
        <f t="shared" si="92"/>
        <v/>
      </c>
      <c r="AH460" s="22"/>
      <c r="AI460" s="23">
        <f>+IF(OR($N460=Listas!$A$3,$N460=Listas!$A$4,$N460=Listas!$A$5,$N460=Listas!$A$6),"",IF(AND(DAYS360(C460,$C$3)&lt;=90,AH460="SI"),0,IF(AND(DAYS360(C460,$C$3)&gt;90,AH460="SI"),$AI$7,0)))</f>
        <v>0</v>
      </c>
      <c r="AJ460" s="25">
        <f>+IF(OR($N460=Listas!$A$3,$N460=Listas!$A$4,$N460=Listas!$A$5,$N460=Listas!$A$6),"",AB460+AE460+AI460)</f>
        <v>0</v>
      </c>
      <c r="AK460" s="26" t="str">
        <f t="shared" si="93"/>
        <v/>
      </c>
      <c r="AL460" s="27" t="str">
        <f t="shared" si="94"/>
        <v/>
      </c>
      <c r="AM460" s="23">
        <f>+IF(OR($N460=Listas!$A$3,$N460=Listas!$A$4,$N460=Listas!$A$5,$N460=Listas!$A$6),"",IF(AND(DAYS360(C460,$C$3)&lt;=90,AL460="SI"),0,IF(AND(DAYS360(C460,$C$3)&gt;90,AL460="SI"),$AM$7,0)))</f>
        <v>0</v>
      </c>
      <c r="AN460" s="27" t="str">
        <f t="shared" si="95"/>
        <v/>
      </c>
      <c r="AO460" s="23">
        <f>+IF(OR($N460=Listas!$A$3,$N460=Listas!$A$4,$N460=Listas!$A$5,$N460=Listas!$A$6),"",IF(AND(DAYS360(C460,$C$3)&lt;=90,AN460="SI"),0,IF(AND(DAYS360(C460,$C$3)&gt;90,AN460="SI"),$AO$7,0)))</f>
        <v>0</v>
      </c>
      <c r="AP460" s="28">
        <f>+IF(OR($N460=Listas!$A$3,$N460=Listas!$A$4,$N460=Listas!$A$5,$N460=[1]Hoja2!$A$6),"",AM460+AO460)</f>
        <v>0</v>
      </c>
      <c r="AQ460" s="22"/>
      <c r="AR460" s="23">
        <f>+IF(OR($N460=Listas!$A$3,$N460=Listas!$A$4,$N460=Listas!$A$5,$N460=Listas!$A$6),"",IF(AND(DAYS360(C460,$C$3)&lt;=90,AQ460="SI"),0,IF(AND(DAYS360(C460,$C$3)&gt;90,AQ460="SI"),$AR$7,0)))</f>
        <v>0</v>
      </c>
      <c r="AS460" s="22"/>
      <c r="AT460" s="23">
        <f>+IF(OR($N460=Listas!$A$3,$N460=Listas!$A$4,$N460=Listas!$A$5,$N460=Listas!$A$6),"",IF(AND(DAYS360(C460,$C$3)&lt;=90,AS460="SI"),0,IF(AND(DAYS360(C460,$C$3)&gt;90,AS460="SI"),$AT$7,0)))</f>
        <v>0</v>
      </c>
      <c r="AU460" s="21">
        <f>+IF(OR($N460=Listas!$A$3,$N460=Listas!$A$4,$N460=Listas!$A$5,$N460=Listas!$A$6),"",AR460+AT460)</f>
        <v>0</v>
      </c>
      <c r="AV460" s="29">
        <f>+IF(OR($N460=Listas!$A$3,$N460=Listas!$A$4,$N460=Listas!$A$5,$N460=Listas!$A$6),"",W460+Z460+AJ460+AP460+AU460)</f>
        <v>0.21132439384930549</v>
      </c>
      <c r="AW460" s="30">
        <f>+IF(OR($N460=Listas!$A$3,$N460=Listas!$A$4,$N460=Listas!$A$5,$N460=Listas!$A$6),"",K460*(1-AV460))</f>
        <v>0</v>
      </c>
      <c r="AX460" s="30">
        <f>+IF(OR($N460=Listas!$A$3,$N460=Listas!$A$4,$N460=Listas!$A$5,$N460=Listas!$A$6),"",L460*(1-AV460))</f>
        <v>0</v>
      </c>
      <c r="AY460" s="31"/>
      <c r="AZ460" s="32"/>
      <c r="BA460" s="30">
        <f>+IF(OR($N460=Listas!$A$3,$N460=Listas!$A$4,$N460=Listas!$A$5,$N460=Listas!$A$6),"",IF(AV460=0,AW460,(-PV(AY460,AZ460,,AW460,0))))</f>
        <v>0</v>
      </c>
      <c r="BB460" s="30">
        <f>+IF(OR($N460=Listas!$A$3,$N460=Listas!$A$4,$N460=Listas!$A$5,$N460=Listas!$A$6),"",IF(AV460=0,AX460,(-PV(AY460,AZ460,,AX460,0))))</f>
        <v>0</v>
      </c>
      <c r="BC460" s="33">
        <f>++IF(OR($N460=Listas!$A$3,$N460=Listas!$A$4,$N460=Listas!$A$5,$N460=Listas!$A$6),"",K460-BA460)</f>
        <v>0</v>
      </c>
      <c r="BD460" s="33">
        <f>++IF(OR($N460=Listas!$A$3,$N460=Listas!$A$4,$N460=Listas!$A$5,$N460=Listas!$A$6),"",L460-BB460)</f>
        <v>0</v>
      </c>
    </row>
    <row r="461" spans="1:56" x14ac:dyDescent="0.25">
      <c r="A461" s="13"/>
      <c r="B461" s="14"/>
      <c r="C461" s="15"/>
      <c r="D461" s="16"/>
      <c r="E461" s="16"/>
      <c r="F461" s="17"/>
      <c r="G461" s="17"/>
      <c r="H461" s="65">
        <f t="shared" si="89"/>
        <v>0</v>
      </c>
      <c r="I461" s="17"/>
      <c r="J461" s="17"/>
      <c r="K461" s="42">
        <f t="shared" si="90"/>
        <v>0</v>
      </c>
      <c r="L461" s="42">
        <f t="shared" si="90"/>
        <v>0</v>
      </c>
      <c r="M461" s="42">
        <f t="shared" si="91"/>
        <v>0</v>
      </c>
      <c r="N461" s="13"/>
      <c r="O461" s="18" t="str">
        <f>+IF(OR($N461=Listas!$A$3,$N461=Listas!$A$4,$N461=Listas!$A$5,$N461=Listas!$A$6),"N/A",IF(AND((DAYS360(C461,$C$3))&gt;90,(DAYS360(C461,$C$3))&lt;360),"SI","NO"))</f>
        <v>NO</v>
      </c>
      <c r="P461" s="19">
        <f t="shared" si="84"/>
        <v>0</v>
      </c>
      <c r="Q461" s="18" t="str">
        <f>+IF(OR($N461=Listas!$A$3,$N461=Listas!$A$4,$N461=Listas!$A$5,$N461=Listas!$A$6),"N/A",IF(AND((DAYS360(C461,$C$3))&gt;=360,(DAYS360(C461,$C$3))&lt;=1800),"SI","NO"))</f>
        <v>NO</v>
      </c>
      <c r="R461" s="19">
        <f t="shared" si="85"/>
        <v>0</v>
      </c>
      <c r="S461" s="18" t="str">
        <f>+IF(OR($N461=Listas!$A$3,$N461=Listas!$A$4,$N461=Listas!$A$5,$N461=Listas!$A$6),"N/A",IF(AND((DAYS360(C461,$C$3))&gt;1800,(DAYS360(C461,$C$3))&lt;=3600),"SI","NO"))</f>
        <v>NO</v>
      </c>
      <c r="T461" s="19">
        <f t="shared" si="86"/>
        <v>0</v>
      </c>
      <c r="U461" s="18" t="str">
        <f>+IF(OR($N461=Listas!$A$3,$N461=Listas!$A$4,$N461=Listas!$A$5,$N461=Listas!$A$6),"N/A",IF((DAYS360(C461,$C$3))&gt;3600,"SI","NO"))</f>
        <v>SI</v>
      </c>
      <c r="V461" s="20">
        <f t="shared" si="87"/>
        <v>0.21132439384930549</v>
      </c>
      <c r="W461" s="21">
        <f>+IF(OR($N461=Listas!$A$3,$N461=Listas!$A$4,$N461=Listas!$A$5,$N461=Listas!$A$6),"",P461+R461+T461+V461)</f>
        <v>0.21132439384930549</v>
      </c>
      <c r="X461" s="22"/>
      <c r="Y461" s="19">
        <f t="shared" si="88"/>
        <v>0</v>
      </c>
      <c r="Z461" s="21">
        <f>+IF(OR($N461=Listas!$A$3,$N461=Listas!$A$4,$N461=Listas!$A$5,$N461=Listas!$A$6),"",Y461)</f>
        <v>0</v>
      </c>
      <c r="AA461" s="22"/>
      <c r="AB461" s="23">
        <f>+IF(OR($N461=Listas!$A$3,$N461=Listas!$A$4,$N461=Listas!$A$5,$N461=Listas!$A$6),"",IF(AND(DAYS360(C461,$C$3)&lt;=90,AA461="NO"),0,IF(AND(DAYS360(C461,$C$3)&gt;90,AA461="NO"),$AB$7,0)))</f>
        <v>0</v>
      </c>
      <c r="AC461" s="17"/>
      <c r="AD461" s="22"/>
      <c r="AE461" s="23">
        <f>+IF(OR($N461=Listas!$A$3,$N461=Listas!$A$4,$N461=Listas!$A$5,$N461=Listas!$A$6),"",IF(AND(DAYS360(C461,$C$3)&lt;=90,AD461="SI"),0,IF(AND(DAYS360(C461,$C$3)&gt;90,AD461="SI"),$AE$7,0)))</f>
        <v>0</v>
      </c>
      <c r="AF461" s="17"/>
      <c r="AG461" s="24" t="str">
        <f t="shared" si="92"/>
        <v/>
      </c>
      <c r="AH461" s="22"/>
      <c r="AI461" s="23">
        <f>+IF(OR($N461=Listas!$A$3,$N461=Listas!$A$4,$N461=Listas!$A$5,$N461=Listas!$A$6),"",IF(AND(DAYS360(C461,$C$3)&lt;=90,AH461="SI"),0,IF(AND(DAYS360(C461,$C$3)&gt;90,AH461="SI"),$AI$7,0)))</f>
        <v>0</v>
      </c>
      <c r="AJ461" s="25">
        <f>+IF(OR($N461=Listas!$A$3,$N461=Listas!$A$4,$N461=Listas!$A$5,$N461=Listas!$A$6),"",AB461+AE461+AI461)</f>
        <v>0</v>
      </c>
      <c r="AK461" s="26" t="str">
        <f t="shared" si="93"/>
        <v/>
      </c>
      <c r="AL461" s="27" t="str">
        <f t="shared" si="94"/>
        <v/>
      </c>
      <c r="AM461" s="23">
        <f>+IF(OR($N461=Listas!$A$3,$N461=Listas!$A$4,$N461=Listas!$A$5,$N461=Listas!$A$6),"",IF(AND(DAYS360(C461,$C$3)&lt;=90,AL461="SI"),0,IF(AND(DAYS360(C461,$C$3)&gt;90,AL461="SI"),$AM$7,0)))</f>
        <v>0</v>
      </c>
      <c r="AN461" s="27" t="str">
        <f t="shared" si="95"/>
        <v/>
      </c>
      <c r="AO461" s="23">
        <f>+IF(OR($N461=Listas!$A$3,$N461=Listas!$A$4,$N461=Listas!$A$5,$N461=Listas!$A$6),"",IF(AND(DAYS360(C461,$C$3)&lt;=90,AN461="SI"),0,IF(AND(DAYS360(C461,$C$3)&gt;90,AN461="SI"),$AO$7,0)))</f>
        <v>0</v>
      </c>
      <c r="AP461" s="28">
        <f>+IF(OR($N461=Listas!$A$3,$N461=Listas!$A$4,$N461=Listas!$A$5,$N461=[1]Hoja2!$A$6),"",AM461+AO461)</f>
        <v>0</v>
      </c>
      <c r="AQ461" s="22"/>
      <c r="AR461" s="23">
        <f>+IF(OR($N461=Listas!$A$3,$N461=Listas!$A$4,$N461=Listas!$A$5,$N461=Listas!$A$6),"",IF(AND(DAYS360(C461,$C$3)&lt;=90,AQ461="SI"),0,IF(AND(DAYS360(C461,$C$3)&gt;90,AQ461="SI"),$AR$7,0)))</f>
        <v>0</v>
      </c>
      <c r="AS461" s="22"/>
      <c r="AT461" s="23">
        <f>+IF(OR($N461=Listas!$A$3,$N461=Listas!$A$4,$N461=Listas!$A$5,$N461=Listas!$A$6),"",IF(AND(DAYS360(C461,$C$3)&lt;=90,AS461="SI"),0,IF(AND(DAYS360(C461,$C$3)&gt;90,AS461="SI"),$AT$7,0)))</f>
        <v>0</v>
      </c>
      <c r="AU461" s="21">
        <f>+IF(OR($N461=Listas!$A$3,$N461=Listas!$A$4,$N461=Listas!$A$5,$N461=Listas!$A$6),"",AR461+AT461)</f>
        <v>0</v>
      </c>
      <c r="AV461" s="29">
        <f>+IF(OR($N461=Listas!$A$3,$N461=Listas!$A$4,$N461=Listas!$A$5,$N461=Listas!$A$6),"",W461+Z461+AJ461+AP461+AU461)</f>
        <v>0.21132439384930549</v>
      </c>
      <c r="AW461" s="30">
        <f>+IF(OR($N461=Listas!$A$3,$N461=Listas!$A$4,$N461=Listas!$A$5,$N461=Listas!$A$6),"",K461*(1-AV461))</f>
        <v>0</v>
      </c>
      <c r="AX461" s="30">
        <f>+IF(OR($N461=Listas!$A$3,$N461=Listas!$A$4,$N461=Listas!$A$5,$N461=Listas!$A$6),"",L461*(1-AV461))</f>
        <v>0</v>
      </c>
      <c r="AY461" s="31"/>
      <c r="AZ461" s="32"/>
      <c r="BA461" s="30">
        <f>+IF(OR($N461=Listas!$A$3,$N461=Listas!$A$4,$N461=Listas!$A$5,$N461=Listas!$A$6),"",IF(AV461=0,AW461,(-PV(AY461,AZ461,,AW461,0))))</f>
        <v>0</v>
      </c>
      <c r="BB461" s="30">
        <f>+IF(OR($N461=Listas!$A$3,$N461=Listas!$A$4,$N461=Listas!$A$5,$N461=Listas!$A$6),"",IF(AV461=0,AX461,(-PV(AY461,AZ461,,AX461,0))))</f>
        <v>0</v>
      </c>
      <c r="BC461" s="33">
        <f>++IF(OR($N461=Listas!$A$3,$N461=Listas!$A$4,$N461=Listas!$A$5,$N461=Listas!$A$6),"",K461-BA461)</f>
        <v>0</v>
      </c>
      <c r="BD461" s="33">
        <f>++IF(OR($N461=Listas!$A$3,$N461=Listas!$A$4,$N461=Listas!$A$5,$N461=Listas!$A$6),"",L461-BB461)</f>
        <v>0</v>
      </c>
    </row>
    <row r="462" spans="1:56" x14ac:dyDescent="0.25">
      <c r="A462" s="13"/>
      <c r="B462" s="14"/>
      <c r="C462" s="15"/>
      <c r="D462" s="16"/>
      <c r="E462" s="16"/>
      <c r="F462" s="17"/>
      <c r="G462" s="17"/>
      <c r="H462" s="65">
        <f t="shared" si="89"/>
        <v>0</v>
      </c>
      <c r="I462" s="17"/>
      <c r="J462" s="17"/>
      <c r="K462" s="42">
        <f t="shared" si="90"/>
        <v>0</v>
      </c>
      <c r="L462" s="42">
        <f t="shared" si="90"/>
        <v>0</v>
      </c>
      <c r="M462" s="42">
        <f t="shared" si="91"/>
        <v>0</v>
      </c>
      <c r="N462" s="13"/>
      <c r="O462" s="18" t="str">
        <f>+IF(OR($N462=Listas!$A$3,$N462=Listas!$A$4,$N462=Listas!$A$5,$N462=Listas!$A$6),"N/A",IF(AND((DAYS360(C462,$C$3))&gt;90,(DAYS360(C462,$C$3))&lt;360),"SI","NO"))</f>
        <v>NO</v>
      </c>
      <c r="P462" s="19">
        <f t="shared" si="84"/>
        <v>0</v>
      </c>
      <c r="Q462" s="18" t="str">
        <f>+IF(OR($N462=Listas!$A$3,$N462=Listas!$A$4,$N462=Listas!$A$5,$N462=Listas!$A$6),"N/A",IF(AND((DAYS360(C462,$C$3))&gt;=360,(DAYS360(C462,$C$3))&lt;=1800),"SI","NO"))</f>
        <v>NO</v>
      </c>
      <c r="R462" s="19">
        <f t="shared" si="85"/>
        <v>0</v>
      </c>
      <c r="S462" s="18" t="str">
        <f>+IF(OR($N462=Listas!$A$3,$N462=Listas!$A$4,$N462=Listas!$A$5,$N462=Listas!$A$6),"N/A",IF(AND((DAYS360(C462,$C$3))&gt;1800,(DAYS360(C462,$C$3))&lt;=3600),"SI","NO"))</f>
        <v>NO</v>
      </c>
      <c r="T462" s="19">
        <f t="shared" si="86"/>
        <v>0</v>
      </c>
      <c r="U462" s="18" t="str">
        <f>+IF(OR($N462=Listas!$A$3,$N462=Listas!$A$4,$N462=Listas!$A$5,$N462=Listas!$A$6),"N/A",IF((DAYS360(C462,$C$3))&gt;3600,"SI","NO"))</f>
        <v>SI</v>
      </c>
      <c r="V462" s="20">
        <f t="shared" si="87"/>
        <v>0.21132439384930549</v>
      </c>
      <c r="W462" s="21">
        <f>+IF(OR($N462=Listas!$A$3,$N462=Listas!$A$4,$N462=Listas!$A$5,$N462=Listas!$A$6),"",P462+R462+T462+V462)</f>
        <v>0.21132439384930549</v>
      </c>
      <c r="X462" s="22"/>
      <c r="Y462" s="19">
        <f t="shared" si="88"/>
        <v>0</v>
      </c>
      <c r="Z462" s="21">
        <f>+IF(OR($N462=Listas!$A$3,$N462=Listas!$A$4,$N462=Listas!$A$5,$N462=Listas!$A$6),"",Y462)</f>
        <v>0</v>
      </c>
      <c r="AA462" s="22"/>
      <c r="AB462" s="23">
        <f>+IF(OR($N462=Listas!$A$3,$N462=Listas!$A$4,$N462=Listas!$A$5,$N462=Listas!$A$6),"",IF(AND(DAYS360(C462,$C$3)&lt;=90,AA462="NO"),0,IF(AND(DAYS360(C462,$C$3)&gt;90,AA462="NO"),$AB$7,0)))</f>
        <v>0</v>
      </c>
      <c r="AC462" s="17"/>
      <c r="AD462" s="22"/>
      <c r="AE462" s="23">
        <f>+IF(OR($N462=Listas!$A$3,$N462=Listas!$A$4,$N462=Listas!$A$5,$N462=Listas!$A$6),"",IF(AND(DAYS360(C462,$C$3)&lt;=90,AD462="SI"),0,IF(AND(DAYS360(C462,$C$3)&gt;90,AD462="SI"),$AE$7,0)))</f>
        <v>0</v>
      </c>
      <c r="AF462" s="17"/>
      <c r="AG462" s="24" t="str">
        <f t="shared" si="92"/>
        <v/>
      </c>
      <c r="AH462" s="22"/>
      <c r="AI462" s="23">
        <f>+IF(OR($N462=Listas!$A$3,$N462=Listas!$A$4,$N462=Listas!$A$5,$N462=Listas!$A$6),"",IF(AND(DAYS360(C462,$C$3)&lt;=90,AH462="SI"),0,IF(AND(DAYS360(C462,$C$3)&gt;90,AH462="SI"),$AI$7,0)))</f>
        <v>0</v>
      </c>
      <c r="AJ462" s="25">
        <f>+IF(OR($N462=Listas!$A$3,$N462=Listas!$A$4,$N462=Listas!$A$5,$N462=Listas!$A$6),"",AB462+AE462+AI462)</f>
        <v>0</v>
      </c>
      <c r="AK462" s="26" t="str">
        <f t="shared" si="93"/>
        <v/>
      </c>
      <c r="AL462" s="27" t="str">
        <f t="shared" si="94"/>
        <v/>
      </c>
      <c r="AM462" s="23">
        <f>+IF(OR($N462=Listas!$A$3,$N462=Listas!$A$4,$N462=Listas!$A$5,$N462=Listas!$A$6),"",IF(AND(DAYS360(C462,$C$3)&lt;=90,AL462="SI"),0,IF(AND(DAYS360(C462,$C$3)&gt;90,AL462="SI"),$AM$7,0)))</f>
        <v>0</v>
      </c>
      <c r="AN462" s="27" t="str">
        <f t="shared" si="95"/>
        <v/>
      </c>
      <c r="AO462" s="23">
        <f>+IF(OR($N462=Listas!$A$3,$N462=Listas!$A$4,$N462=Listas!$A$5,$N462=Listas!$A$6),"",IF(AND(DAYS360(C462,$C$3)&lt;=90,AN462="SI"),0,IF(AND(DAYS360(C462,$C$3)&gt;90,AN462="SI"),$AO$7,0)))</f>
        <v>0</v>
      </c>
      <c r="AP462" s="28">
        <f>+IF(OR($N462=Listas!$A$3,$N462=Listas!$A$4,$N462=Listas!$A$5,$N462=[1]Hoja2!$A$6),"",AM462+AO462)</f>
        <v>0</v>
      </c>
      <c r="AQ462" s="22"/>
      <c r="AR462" s="23">
        <f>+IF(OR($N462=Listas!$A$3,$N462=Listas!$A$4,$N462=Listas!$A$5,$N462=Listas!$A$6),"",IF(AND(DAYS360(C462,$C$3)&lt;=90,AQ462="SI"),0,IF(AND(DAYS360(C462,$C$3)&gt;90,AQ462="SI"),$AR$7,0)))</f>
        <v>0</v>
      </c>
      <c r="AS462" s="22"/>
      <c r="AT462" s="23">
        <f>+IF(OR($N462=Listas!$A$3,$N462=Listas!$A$4,$N462=Listas!$A$5,$N462=Listas!$A$6),"",IF(AND(DAYS360(C462,$C$3)&lt;=90,AS462="SI"),0,IF(AND(DAYS360(C462,$C$3)&gt;90,AS462="SI"),$AT$7,0)))</f>
        <v>0</v>
      </c>
      <c r="AU462" s="21">
        <f>+IF(OR($N462=Listas!$A$3,$N462=Listas!$A$4,$N462=Listas!$A$5,$N462=Listas!$A$6),"",AR462+AT462)</f>
        <v>0</v>
      </c>
      <c r="AV462" s="29">
        <f>+IF(OR($N462=Listas!$A$3,$N462=Listas!$A$4,$N462=Listas!$A$5,$N462=Listas!$A$6),"",W462+Z462+AJ462+AP462+AU462)</f>
        <v>0.21132439384930549</v>
      </c>
      <c r="AW462" s="30">
        <f>+IF(OR($N462=Listas!$A$3,$N462=Listas!$A$4,$N462=Listas!$A$5,$N462=Listas!$A$6),"",K462*(1-AV462))</f>
        <v>0</v>
      </c>
      <c r="AX462" s="30">
        <f>+IF(OR($N462=Listas!$A$3,$N462=Listas!$A$4,$N462=Listas!$A$5,$N462=Listas!$A$6),"",L462*(1-AV462))</f>
        <v>0</v>
      </c>
      <c r="AY462" s="31"/>
      <c r="AZ462" s="32"/>
      <c r="BA462" s="30">
        <f>+IF(OR($N462=Listas!$A$3,$N462=Listas!$A$4,$N462=Listas!$A$5,$N462=Listas!$A$6),"",IF(AV462=0,AW462,(-PV(AY462,AZ462,,AW462,0))))</f>
        <v>0</v>
      </c>
      <c r="BB462" s="30">
        <f>+IF(OR($N462=Listas!$A$3,$N462=Listas!$A$4,$N462=Listas!$A$5,$N462=Listas!$A$6),"",IF(AV462=0,AX462,(-PV(AY462,AZ462,,AX462,0))))</f>
        <v>0</v>
      </c>
      <c r="BC462" s="33">
        <f>++IF(OR($N462=Listas!$A$3,$N462=Listas!$A$4,$N462=Listas!$A$5,$N462=Listas!$A$6),"",K462-BA462)</f>
        <v>0</v>
      </c>
      <c r="BD462" s="33">
        <f>++IF(OR($N462=Listas!$A$3,$N462=Listas!$A$4,$N462=Listas!$A$5,$N462=Listas!$A$6),"",L462-BB462)</f>
        <v>0</v>
      </c>
    </row>
    <row r="463" spans="1:56" x14ac:dyDescent="0.25">
      <c r="A463" s="13"/>
      <c r="B463" s="14"/>
      <c r="C463" s="15"/>
      <c r="D463" s="16"/>
      <c r="E463" s="16"/>
      <c r="F463" s="17"/>
      <c r="G463" s="17"/>
      <c r="H463" s="65">
        <f t="shared" si="89"/>
        <v>0</v>
      </c>
      <c r="I463" s="17"/>
      <c r="J463" s="17"/>
      <c r="K463" s="42">
        <f t="shared" si="90"/>
        <v>0</v>
      </c>
      <c r="L463" s="42">
        <f t="shared" si="90"/>
        <v>0</v>
      </c>
      <c r="M463" s="42">
        <f t="shared" si="91"/>
        <v>0</v>
      </c>
      <c r="N463" s="13"/>
      <c r="O463" s="18" t="str">
        <f>+IF(OR($N463=Listas!$A$3,$N463=Listas!$A$4,$N463=Listas!$A$5,$N463=Listas!$A$6),"N/A",IF(AND((DAYS360(C463,$C$3))&gt;90,(DAYS360(C463,$C$3))&lt;360),"SI","NO"))</f>
        <v>NO</v>
      </c>
      <c r="P463" s="19">
        <f t="shared" si="84"/>
        <v>0</v>
      </c>
      <c r="Q463" s="18" t="str">
        <f>+IF(OR($N463=Listas!$A$3,$N463=Listas!$A$4,$N463=Listas!$A$5,$N463=Listas!$A$6),"N/A",IF(AND((DAYS360(C463,$C$3))&gt;=360,(DAYS360(C463,$C$3))&lt;=1800),"SI","NO"))</f>
        <v>NO</v>
      </c>
      <c r="R463" s="19">
        <f t="shared" si="85"/>
        <v>0</v>
      </c>
      <c r="S463" s="18" t="str">
        <f>+IF(OR($N463=Listas!$A$3,$N463=Listas!$A$4,$N463=Listas!$A$5,$N463=Listas!$A$6),"N/A",IF(AND((DAYS360(C463,$C$3))&gt;1800,(DAYS360(C463,$C$3))&lt;=3600),"SI","NO"))</f>
        <v>NO</v>
      </c>
      <c r="T463" s="19">
        <f t="shared" si="86"/>
        <v>0</v>
      </c>
      <c r="U463" s="18" t="str">
        <f>+IF(OR($N463=Listas!$A$3,$N463=Listas!$A$4,$N463=Listas!$A$5,$N463=Listas!$A$6),"N/A",IF((DAYS360(C463,$C$3))&gt;3600,"SI","NO"))</f>
        <v>SI</v>
      </c>
      <c r="V463" s="20">
        <f t="shared" si="87"/>
        <v>0.21132439384930549</v>
      </c>
      <c r="W463" s="21">
        <f>+IF(OR($N463=Listas!$A$3,$N463=Listas!$A$4,$N463=Listas!$A$5,$N463=Listas!$A$6),"",P463+R463+T463+V463)</f>
        <v>0.21132439384930549</v>
      </c>
      <c r="X463" s="22"/>
      <c r="Y463" s="19">
        <f t="shared" si="88"/>
        <v>0</v>
      </c>
      <c r="Z463" s="21">
        <f>+IF(OR($N463=Listas!$A$3,$N463=Listas!$A$4,$N463=Listas!$A$5,$N463=Listas!$A$6),"",Y463)</f>
        <v>0</v>
      </c>
      <c r="AA463" s="22"/>
      <c r="AB463" s="23">
        <f>+IF(OR($N463=Listas!$A$3,$N463=Listas!$A$4,$N463=Listas!$A$5,$N463=Listas!$A$6),"",IF(AND(DAYS360(C463,$C$3)&lt;=90,AA463="NO"),0,IF(AND(DAYS360(C463,$C$3)&gt;90,AA463="NO"),$AB$7,0)))</f>
        <v>0</v>
      </c>
      <c r="AC463" s="17"/>
      <c r="AD463" s="22"/>
      <c r="AE463" s="23">
        <f>+IF(OR($N463=Listas!$A$3,$N463=Listas!$A$4,$N463=Listas!$A$5,$N463=Listas!$A$6),"",IF(AND(DAYS360(C463,$C$3)&lt;=90,AD463="SI"),0,IF(AND(DAYS360(C463,$C$3)&gt;90,AD463="SI"),$AE$7,0)))</f>
        <v>0</v>
      </c>
      <c r="AF463" s="17"/>
      <c r="AG463" s="24" t="str">
        <f t="shared" si="92"/>
        <v/>
      </c>
      <c r="AH463" s="22"/>
      <c r="AI463" s="23">
        <f>+IF(OR($N463=Listas!$A$3,$N463=Listas!$A$4,$N463=Listas!$A$5,$N463=Listas!$A$6),"",IF(AND(DAYS360(C463,$C$3)&lt;=90,AH463="SI"),0,IF(AND(DAYS360(C463,$C$3)&gt;90,AH463="SI"),$AI$7,0)))</f>
        <v>0</v>
      </c>
      <c r="AJ463" s="25">
        <f>+IF(OR($N463=Listas!$A$3,$N463=Listas!$A$4,$N463=Listas!$A$5,$N463=Listas!$A$6),"",AB463+AE463+AI463)</f>
        <v>0</v>
      </c>
      <c r="AK463" s="26" t="str">
        <f t="shared" si="93"/>
        <v/>
      </c>
      <c r="AL463" s="27" t="str">
        <f t="shared" si="94"/>
        <v/>
      </c>
      <c r="AM463" s="23">
        <f>+IF(OR($N463=Listas!$A$3,$N463=Listas!$A$4,$N463=Listas!$A$5,$N463=Listas!$A$6),"",IF(AND(DAYS360(C463,$C$3)&lt;=90,AL463="SI"),0,IF(AND(DAYS360(C463,$C$3)&gt;90,AL463="SI"),$AM$7,0)))</f>
        <v>0</v>
      </c>
      <c r="AN463" s="27" t="str">
        <f t="shared" si="95"/>
        <v/>
      </c>
      <c r="AO463" s="23">
        <f>+IF(OR($N463=Listas!$A$3,$N463=Listas!$A$4,$N463=Listas!$A$5,$N463=Listas!$A$6),"",IF(AND(DAYS360(C463,$C$3)&lt;=90,AN463="SI"),0,IF(AND(DAYS360(C463,$C$3)&gt;90,AN463="SI"),$AO$7,0)))</f>
        <v>0</v>
      </c>
      <c r="AP463" s="28">
        <f>+IF(OR($N463=Listas!$A$3,$N463=Listas!$A$4,$N463=Listas!$A$5,$N463=[1]Hoja2!$A$6),"",AM463+AO463)</f>
        <v>0</v>
      </c>
      <c r="AQ463" s="22"/>
      <c r="AR463" s="23">
        <f>+IF(OR($N463=Listas!$A$3,$N463=Listas!$A$4,$N463=Listas!$A$5,$N463=Listas!$A$6),"",IF(AND(DAYS360(C463,$C$3)&lt;=90,AQ463="SI"),0,IF(AND(DAYS360(C463,$C$3)&gt;90,AQ463="SI"),$AR$7,0)))</f>
        <v>0</v>
      </c>
      <c r="AS463" s="22"/>
      <c r="AT463" s="23">
        <f>+IF(OR($N463=Listas!$A$3,$N463=Listas!$A$4,$N463=Listas!$A$5,$N463=Listas!$A$6),"",IF(AND(DAYS360(C463,$C$3)&lt;=90,AS463="SI"),0,IF(AND(DAYS360(C463,$C$3)&gt;90,AS463="SI"),$AT$7,0)))</f>
        <v>0</v>
      </c>
      <c r="AU463" s="21">
        <f>+IF(OR($N463=Listas!$A$3,$N463=Listas!$A$4,$N463=Listas!$A$5,$N463=Listas!$A$6),"",AR463+AT463)</f>
        <v>0</v>
      </c>
      <c r="AV463" s="29">
        <f>+IF(OR($N463=Listas!$A$3,$N463=Listas!$A$4,$N463=Listas!$A$5,$N463=Listas!$A$6),"",W463+Z463+AJ463+AP463+AU463)</f>
        <v>0.21132439384930549</v>
      </c>
      <c r="AW463" s="30">
        <f>+IF(OR($N463=Listas!$A$3,$N463=Listas!$A$4,$N463=Listas!$A$5,$N463=Listas!$A$6),"",K463*(1-AV463))</f>
        <v>0</v>
      </c>
      <c r="AX463" s="30">
        <f>+IF(OR($N463=Listas!$A$3,$N463=Listas!$A$4,$N463=Listas!$A$5,$N463=Listas!$A$6),"",L463*(1-AV463))</f>
        <v>0</v>
      </c>
      <c r="AY463" s="31"/>
      <c r="AZ463" s="32"/>
      <c r="BA463" s="30">
        <f>+IF(OR($N463=Listas!$A$3,$N463=Listas!$A$4,$N463=Listas!$A$5,$N463=Listas!$A$6),"",IF(AV463=0,AW463,(-PV(AY463,AZ463,,AW463,0))))</f>
        <v>0</v>
      </c>
      <c r="BB463" s="30">
        <f>+IF(OR($N463=Listas!$A$3,$N463=Listas!$A$4,$N463=Listas!$A$5,$N463=Listas!$A$6),"",IF(AV463=0,AX463,(-PV(AY463,AZ463,,AX463,0))))</f>
        <v>0</v>
      </c>
      <c r="BC463" s="33">
        <f>++IF(OR($N463=Listas!$A$3,$N463=Listas!$A$4,$N463=Listas!$A$5,$N463=Listas!$A$6),"",K463-BA463)</f>
        <v>0</v>
      </c>
      <c r="BD463" s="33">
        <f>++IF(OR($N463=Listas!$A$3,$N463=Listas!$A$4,$N463=Listas!$A$5,$N463=Listas!$A$6),"",L463-BB463)</f>
        <v>0</v>
      </c>
    </row>
    <row r="464" spans="1:56" x14ac:dyDescent="0.25">
      <c r="A464" s="13"/>
      <c r="B464" s="14"/>
      <c r="C464" s="15"/>
      <c r="D464" s="16"/>
      <c r="E464" s="16"/>
      <c r="F464" s="17"/>
      <c r="G464" s="17"/>
      <c r="H464" s="65">
        <f t="shared" si="89"/>
        <v>0</v>
      </c>
      <c r="I464" s="17"/>
      <c r="J464" s="17"/>
      <c r="K464" s="42">
        <f t="shared" si="90"/>
        <v>0</v>
      </c>
      <c r="L464" s="42">
        <f t="shared" si="90"/>
        <v>0</v>
      </c>
      <c r="M464" s="42">
        <f t="shared" si="91"/>
        <v>0</v>
      </c>
      <c r="N464" s="13"/>
      <c r="O464" s="18" t="str">
        <f>+IF(OR($N464=Listas!$A$3,$N464=Listas!$A$4,$N464=Listas!$A$5,$N464=Listas!$A$6),"N/A",IF(AND((DAYS360(C464,$C$3))&gt;90,(DAYS360(C464,$C$3))&lt;360),"SI","NO"))</f>
        <v>NO</v>
      </c>
      <c r="P464" s="19">
        <f t="shared" si="84"/>
        <v>0</v>
      </c>
      <c r="Q464" s="18" t="str">
        <f>+IF(OR($N464=Listas!$A$3,$N464=Listas!$A$4,$N464=Listas!$A$5,$N464=Listas!$A$6),"N/A",IF(AND((DAYS360(C464,$C$3))&gt;=360,(DAYS360(C464,$C$3))&lt;=1800),"SI","NO"))</f>
        <v>NO</v>
      </c>
      <c r="R464" s="19">
        <f t="shared" si="85"/>
        <v>0</v>
      </c>
      <c r="S464" s="18" t="str">
        <f>+IF(OR($N464=Listas!$A$3,$N464=Listas!$A$4,$N464=Listas!$A$5,$N464=Listas!$A$6),"N/A",IF(AND((DAYS360(C464,$C$3))&gt;1800,(DAYS360(C464,$C$3))&lt;=3600),"SI","NO"))</f>
        <v>NO</v>
      </c>
      <c r="T464" s="19">
        <f t="shared" si="86"/>
        <v>0</v>
      </c>
      <c r="U464" s="18" t="str">
        <f>+IF(OR($N464=Listas!$A$3,$N464=Listas!$A$4,$N464=Listas!$A$5,$N464=Listas!$A$6),"N/A",IF((DAYS360(C464,$C$3))&gt;3600,"SI","NO"))</f>
        <v>SI</v>
      </c>
      <c r="V464" s="20">
        <f t="shared" si="87"/>
        <v>0.21132439384930549</v>
      </c>
      <c r="W464" s="21">
        <f>+IF(OR($N464=Listas!$A$3,$N464=Listas!$A$4,$N464=Listas!$A$5,$N464=Listas!$A$6),"",P464+R464+T464+V464)</f>
        <v>0.21132439384930549</v>
      </c>
      <c r="X464" s="22"/>
      <c r="Y464" s="19">
        <f t="shared" si="88"/>
        <v>0</v>
      </c>
      <c r="Z464" s="21">
        <f>+IF(OR($N464=Listas!$A$3,$N464=Listas!$A$4,$N464=Listas!$A$5,$N464=Listas!$A$6),"",Y464)</f>
        <v>0</v>
      </c>
      <c r="AA464" s="22"/>
      <c r="AB464" s="23">
        <f>+IF(OR($N464=Listas!$A$3,$N464=Listas!$A$4,$N464=Listas!$A$5,$N464=Listas!$A$6),"",IF(AND(DAYS360(C464,$C$3)&lt;=90,AA464="NO"),0,IF(AND(DAYS360(C464,$C$3)&gt;90,AA464="NO"),$AB$7,0)))</f>
        <v>0</v>
      </c>
      <c r="AC464" s="17"/>
      <c r="AD464" s="22"/>
      <c r="AE464" s="23">
        <f>+IF(OR($N464=Listas!$A$3,$N464=Listas!$A$4,$N464=Listas!$A$5,$N464=Listas!$A$6),"",IF(AND(DAYS360(C464,$C$3)&lt;=90,AD464="SI"),0,IF(AND(DAYS360(C464,$C$3)&gt;90,AD464="SI"),$AE$7,0)))</f>
        <v>0</v>
      </c>
      <c r="AF464" s="17"/>
      <c r="AG464" s="24" t="str">
        <f t="shared" si="92"/>
        <v/>
      </c>
      <c r="AH464" s="22"/>
      <c r="AI464" s="23">
        <f>+IF(OR($N464=Listas!$A$3,$N464=Listas!$A$4,$N464=Listas!$A$5,$N464=Listas!$A$6),"",IF(AND(DAYS360(C464,$C$3)&lt;=90,AH464="SI"),0,IF(AND(DAYS360(C464,$C$3)&gt;90,AH464="SI"),$AI$7,0)))</f>
        <v>0</v>
      </c>
      <c r="AJ464" s="25">
        <f>+IF(OR($N464=Listas!$A$3,$N464=Listas!$A$4,$N464=Listas!$A$5,$N464=Listas!$A$6),"",AB464+AE464+AI464)</f>
        <v>0</v>
      </c>
      <c r="AK464" s="26" t="str">
        <f t="shared" si="93"/>
        <v/>
      </c>
      <c r="AL464" s="27" t="str">
        <f t="shared" si="94"/>
        <v/>
      </c>
      <c r="AM464" s="23">
        <f>+IF(OR($N464=Listas!$A$3,$N464=Listas!$A$4,$N464=Listas!$A$5,$N464=Listas!$A$6),"",IF(AND(DAYS360(C464,$C$3)&lt;=90,AL464="SI"),0,IF(AND(DAYS360(C464,$C$3)&gt;90,AL464="SI"),$AM$7,0)))</f>
        <v>0</v>
      </c>
      <c r="AN464" s="27" t="str">
        <f t="shared" si="95"/>
        <v/>
      </c>
      <c r="AO464" s="23">
        <f>+IF(OR($N464=Listas!$A$3,$N464=Listas!$A$4,$N464=Listas!$A$5,$N464=Listas!$A$6),"",IF(AND(DAYS360(C464,$C$3)&lt;=90,AN464="SI"),0,IF(AND(DAYS360(C464,$C$3)&gt;90,AN464="SI"),$AO$7,0)))</f>
        <v>0</v>
      </c>
      <c r="AP464" s="28">
        <f>+IF(OR($N464=Listas!$A$3,$N464=Listas!$A$4,$N464=Listas!$A$5,$N464=[1]Hoja2!$A$6),"",AM464+AO464)</f>
        <v>0</v>
      </c>
      <c r="AQ464" s="22"/>
      <c r="AR464" s="23">
        <f>+IF(OR($N464=Listas!$A$3,$N464=Listas!$A$4,$N464=Listas!$A$5,$N464=Listas!$A$6),"",IF(AND(DAYS360(C464,$C$3)&lt;=90,AQ464="SI"),0,IF(AND(DAYS360(C464,$C$3)&gt;90,AQ464="SI"),$AR$7,0)))</f>
        <v>0</v>
      </c>
      <c r="AS464" s="22"/>
      <c r="AT464" s="23">
        <f>+IF(OR($N464=Listas!$A$3,$N464=Listas!$A$4,$N464=Listas!$A$5,$N464=Listas!$A$6),"",IF(AND(DAYS360(C464,$C$3)&lt;=90,AS464="SI"),0,IF(AND(DAYS360(C464,$C$3)&gt;90,AS464="SI"),$AT$7,0)))</f>
        <v>0</v>
      </c>
      <c r="AU464" s="21">
        <f>+IF(OR($N464=Listas!$A$3,$N464=Listas!$A$4,$N464=Listas!$A$5,$N464=Listas!$A$6),"",AR464+AT464)</f>
        <v>0</v>
      </c>
      <c r="AV464" s="29">
        <f>+IF(OR($N464=Listas!$A$3,$N464=Listas!$A$4,$N464=Listas!$A$5,$N464=Listas!$A$6),"",W464+Z464+AJ464+AP464+AU464)</f>
        <v>0.21132439384930549</v>
      </c>
      <c r="AW464" s="30">
        <f>+IF(OR($N464=Listas!$A$3,$N464=Listas!$A$4,$N464=Listas!$A$5,$N464=Listas!$A$6),"",K464*(1-AV464))</f>
        <v>0</v>
      </c>
      <c r="AX464" s="30">
        <f>+IF(OR($N464=Listas!$A$3,$N464=Listas!$A$4,$N464=Listas!$A$5,$N464=Listas!$A$6),"",L464*(1-AV464))</f>
        <v>0</v>
      </c>
      <c r="AY464" s="31"/>
      <c r="AZ464" s="32"/>
      <c r="BA464" s="30">
        <f>+IF(OR($N464=Listas!$A$3,$N464=Listas!$A$4,$N464=Listas!$A$5,$N464=Listas!$A$6),"",IF(AV464=0,AW464,(-PV(AY464,AZ464,,AW464,0))))</f>
        <v>0</v>
      </c>
      <c r="BB464" s="30">
        <f>+IF(OR($N464=Listas!$A$3,$N464=Listas!$A$4,$N464=Listas!$A$5,$N464=Listas!$A$6),"",IF(AV464=0,AX464,(-PV(AY464,AZ464,,AX464,0))))</f>
        <v>0</v>
      </c>
      <c r="BC464" s="33">
        <f>++IF(OR($N464=Listas!$A$3,$N464=Listas!$A$4,$N464=Listas!$A$5,$N464=Listas!$A$6),"",K464-BA464)</f>
        <v>0</v>
      </c>
      <c r="BD464" s="33">
        <f>++IF(OR($N464=Listas!$A$3,$N464=Listas!$A$4,$N464=Listas!$A$5,$N464=Listas!$A$6),"",L464-BB464)</f>
        <v>0</v>
      </c>
    </row>
    <row r="465" spans="1:56" x14ac:dyDescent="0.25">
      <c r="A465" s="13"/>
      <c r="B465" s="14"/>
      <c r="C465" s="15"/>
      <c r="D465" s="16"/>
      <c r="E465" s="16"/>
      <c r="F465" s="17"/>
      <c r="G465" s="17"/>
      <c r="H465" s="65">
        <f t="shared" si="89"/>
        <v>0</v>
      </c>
      <c r="I465" s="17"/>
      <c r="J465" s="17"/>
      <c r="K465" s="42">
        <f t="shared" si="90"/>
        <v>0</v>
      </c>
      <c r="L465" s="42">
        <f t="shared" si="90"/>
        <v>0</v>
      </c>
      <c r="M465" s="42">
        <f t="shared" si="91"/>
        <v>0</v>
      </c>
      <c r="N465" s="13"/>
      <c r="O465" s="18" t="str">
        <f>+IF(OR($N465=Listas!$A$3,$N465=Listas!$A$4,$N465=Listas!$A$5,$N465=Listas!$A$6),"N/A",IF(AND((DAYS360(C465,$C$3))&gt;90,(DAYS360(C465,$C$3))&lt;360),"SI","NO"))</f>
        <v>NO</v>
      </c>
      <c r="P465" s="19">
        <f t="shared" si="84"/>
        <v>0</v>
      </c>
      <c r="Q465" s="18" t="str">
        <f>+IF(OR($N465=Listas!$A$3,$N465=Listas!$A$4,$N465=Listas!$A$5,$N465=Listas!$A$6),"N/A",IF(AND((DAYS360(C465,$C$3))&gt;=360,(DAYS360(C465,$C$3))&lt;=1800),"SI","NO"))</f>
        <v>NO</v>
      </c>
      <c r="R465" s="19">
        <f t="shared" si="85"/>
        <v>0</v>
      </c>
      <c r="S465" s="18" t="str">
        <f>+IF(OR($N465=Listas!$A$3,$N465=Listas!$A$4,$N465=Listas!$A$5,$N465=Listas!$A$6),"N/A",IF(AND((DAYS360(C465,$C$3))&gt;1800,(DAYS360(C465,$C$3))&lt;=3600),"SI","NO"))</f>
        <v>NO</v>
      </c>
      <c r="T465" s="19">
        <f t="shared" si="86"/>
        <v>0</v>
      </c>
      <c r="U465" s="18" t="str">
        <f>+IF(OR($N465=Listas!$A$3,$N465=Listas!$A$4,$N465=Listas!$A$5,$N465=Listas!$A$6),"N/A",IF((DAYS360(C465,$C$3))&gt;3600,"SI","NO"))</f>
        <v>SI</v>
      </c>
      <c r="V465" s="20">
        <f t="shared" si="87"/>
        <v>0.21132439384930549</v>
      </c>
      <c r="W465" s="21">
        <f>+IF(OR($N465=Listas!$A$3,$N465=Listas!$A$4,$N465=Listas!$A$5,$N465=Listas!$A$6),"",P465+R465+T465+V465)</f>
        <v>0.21132439384930549</v>
      </c>
      <c r="X465" s="22"/>
      <c r="Y465" s="19">
        <f t="shared" si="88"/>
        <v>0</v>
      </c>
      <c r="Z465" s="21">
        <f>+IF(OR($N465=Listas!$A$3,$N465=Listas!$A$4,$N465=Listas!$A$5,$N465=Listas!$A$6),"",Y465)</f>
        <v>0</v>
      </c>
      <c r="AA465" s="22"/>
      <c r="AB465" s="23">
        <f>+IF(OR($N465=Listas!$A$3,$N465=Listas!$A$4,$N465=Listas!$A$5,$N465=Listas!$A$6),"",IF(AND(DAYS360(C465,$C$3)&lt;=90,AA465="NO"),0,IF(AND(DAYS360(C465,$C$3)&gt;90,AA465="NO"),$AB$7,0)))</f>
        <v>0</v>
      </c>
      <c r="AC465" s="17"/>
      <c r="AD465" s="22"/>
      <c r="AE465" s="23">
        <f>+IF(OR($N465=Listas!$A$3,$N465=Listas!$A$4,$N465=Listas!$A$5,$N465=Listas!$A$6),"",IF(AND(DAYS360(C465,$C$3)&lt;=90,AD465="SI"),0,IF(AND(DAYS360(C465,$C$3)&gt;90,AD465="SI"),$AE$7,0)))</f>
        <v>0</v>
      </c>
      <c r="AF465" s="17"/>
      <c r="AG465" s="24" t="str">
        <f t="shared" si="92"/>
        <v/>
      </c>
      <c r="AH465" s="22"/>
      <c r="AI465" s="23">
        <f>+IF(OR($N465=Listas!$A$3,$N465=Listas!$A$4,$N465=Listas!$A$5,$N465=Listas!$A$6),"",IF(AND(DAYS360(C465,$C$3)&lt;=90,AH465="SI"),0,IF(AND(DAYS360(C465,$C$3)&gt;90,AH465="SI"),$AI$7,0)))</f>
        <v>0</v>
      </c>
      <c r="AJ465" s="25">
        <f>+IF(OR($N465=Listas!$A$3,$N465=Listas!$A$4,$N465=Listas!$A$5,$N465=Listas!$A$6),"",AB465+AE465+AI465)</f>
        <v>0</v>
      </c>
      <c r="AK465" s="26" t="str">
        <f t="shared" si="93"/>
        <v/>
      </c>
      <c r="AL465" s="27" t="str">
        <f t="shared" si="94"/>
        <v/>
      </c>
      <c r="AM465" s="23">
        <f>+IF(OR($N465=Listas!$A$3,$N465=Listas!$A$4,$N465=Listas!$A$5,$N465=Listas!$A$6),"",IF(AND(DAYS360(C465,$C$3)&lt;=90,AL465="SI"),0,IF(AND(DAYS360(C465,$C$3)&gt;90,AL465="SI"),$AM$7,0)))</f>
        <v>0</v>
      </c>
      <c r="AN465" s="27" t="str">
        <f t="shared" si="95"/>
        <v/>
      </c>
      <c r="AO465" s="23">
        <f>+IF(OR($N465=Listas!$A$3,$N465=Listas!$A$4,$N465=Listas!$A$5,$N465=Listas!$A$6),"",IF(AND(DAYS360(C465,$C$3)&lt;=90,AN465="SI"),0,IF(AND(DAYS360(C465,$C$3)&gt;90,AN465="SI"),$AO$7,0)))</f>
        <v>0</v>
      </c>
      <c r="AP465" s="28">
        <f>+IF(OR($N465=Listas!$A$3,$N465=Listas!$A$4,$N465=Listas!$A$5,$N465=[1]Hoja2!$A$6),"",AM465+AO465)</f>
        <v>0</v>
      </c>
      <c r="AQ465" s="22"/>
      <c r="AR465" s="23">
        <f>+IF(OR($N465=Listas!$A$3,$N465=Listas!$A$4,$N465=Listas!$A$5,$N465=Listas!$A$6),"",IF(AND(DAYS360(C465,$C$3)&lt;=90,AQ465="SI"),0,IF(AND(DAYS360(C465,$C$3)&gt;90,AQ465="SI"),$AR$7,0)))</f>
        <v>0</v>
      </c>
      <c r="AS465" s="22"/>
      <c r="AT465" s="23">
        <f>+IF(OR($N465=Listas!$A$3,$N465=Listas!$A$4,$N465=Listas!$A$5,$N465=Listas!$A$6),"",IF(AND(DAYS360(C465,$C$3)&lt;=90,AS465="SI"),0,IF(AND(DAYS360(C465,$C$3)&gt;90,AS465="SI"),$AT$7,0)))</f>
        <v>0</v>
      </c>
      <c r="AU465" s="21">
        <f>+IF(OR($N465=Listas!$A$3,$N465=Listas!$A$4,$N465=Listas!$A$5,$N465=Listas!$A$6),"",AR465+AT465)</f>
        <v>0</v>
      </c>
      <c r="AV465" s="29">
        <f>+IF(OR($N465=Listas!$A$3,$N465=Listas!$A$4,$N465=Listas!$A$5,$N465=Listas!$A$6),"",W465+Z465+AJ465+AP465+AU465)</f>
        <v>0.21132439384930549</v>
      </c>
      <c r="AW465" s="30">
        <f>+IF(OR($N465=Listas!$A$3,$N465=Listas!$A$4,$N465=Listas!$A$5,$N465=Listas!$A$6),"",K465*(1-AV465))</f>
        <v>0</v>
      </c>
      <c r="AX465" s="30">
        <f>+IF(OR($N465=Listas!$A$3,$N465=Listas!$A$4,$N465=Listas!$A$5,$N465=Listas!$A$6),"",L465*(1-AV465))</f>
        <v>0</v>
      </c>
      <c r="AY465" s="31"/>
      <c r="AZ465" s="32"/>
      <c r="BA465" s="30">
        <f>+IF(OR($N465=Listas!$A$3,$N465=Listas!$A$4,$N465=Listas!$A$5,$N465=Listas!$A$6),"",IF(AV465=0,AW465,(-PV(AY465,AZ465,,AW465,0))))</f>
        <v>0</v>
      </c>
      <c r="BB465" s="30">
        <f>+IF(OR($N465=Listas!$A$3,$N465=Listas!$A$4,$N465=Listas!$A$5,$N465=Listas!$A$6),"",IF(AV465=0,AX465,(-PV(AY465,AZ465,,AX465,0))))</f>
        <v>0</v>
      </c>
      <c r="BC465" s="33">
        <f>++IF(OR($N465=Listas!$A$3,$N465=Listas!$A$4,$N465=Listas!$A$5,$N465=Listas!$A$6),"",K465-BA465)</f>
        <v>0</v>
      </c>
      <c r="BD465" s="33">
        <f>++IF(OR($N465=Listas!$A$3,$N465=Listas!$A$4,$N465=Listas!$A$5,$N465=Listas!$A$6),"",L465-BB465)</f>
        <v>0</v>
      </c>
    </row>
    <row r="466" spans="1:56" x14ac:dyDescent="0.25">
      <c r="A466" s="13"/>
      <c r="B466" s="14"/>
      <c r="C466" s="15"/>
      <c r="D466" s="16"/>
      <c r="E466" s="16"/>
      <c r="F466" s="17"/>
      <c r="G466" s="17"/>
      <c r="H466" s="65">
        <f t="shared" si="89"/>
        <v>0</v>
      </c>
      <c r="I466" s="17"/>
      <c r="J466" s="17"/>
      <c r="K466" s="42">
        <f t="shared" si="90"/>
        <v>0</v>
      </c>
      <c r="L466" s="42">
        <f t="shared" si="90"/>
        <v>0</v>
      </c>
      <c r="M466" s="42">
        <f t="shared" si="91"/>
        <v>0</v>
      </c>
      <c r="N466" s="13"/>
      <c r="O466" s="18" t="str">
        <f>+IF(OR($N466=Listas!$A$3,$N466=Listas!$A$4,$N466=Listas!$A$5,$N466=Listas!$A$6),"N/A",IF(AND((DAYS360(C466,$C$3))&gt;90,(DAYS360(C466,$C$3))&lt;360),"SI","NO"))</f>
        <v>NO</v>
      </c>
      <c r="P466" s="19">
        <f t="shared" si="84"/>
        <v>0</v>
      </c>
      <c r="Q466" s="18" t="str">
        <f>+IF(OR($N466=Listas!$A$3,$N466=Listas!$A$4,$N466=Listas!$A$5,$N466=Listas!$A$6),"N/A",IF(AND((DAYS360(C466,$C$3))&gt;=360,(DAYS360(C466,$C$3))&lt;=1800),"SI","NO"))</f>
        <v>NO</v>
      </c>
      <c r="R466" s="19">
        <f t="shared" si="85"/>
        <v>0</v>
      </c>
      <c r="S466" s="18" t="str">
        <f>+IF(OR($N466=Listas!$A$3,$N466=Listas!$A$4,$N466=Listas!$A$5,$N466=Listas!$A$6),"N/A",IF(AND((DAYS360(C466,$C$3))&gt;1800,(DAYS360(C466,$C$3))&lt;=3600),"SI","NO"))</f>
        <v>NO</v>
      </c>
      <c r="T466" s="19">
        <f t="shared" si="86"/>
        <v>0</v>
      </c>
      <c r="U466" s="18" t="str">
        <f>+IF(OR($N466=Listas!$A$3,$N466=Listas!$A$4,$N466=Listas!$A$5,$N466=Listas!$A$6),"N/A",IF((DAYS360(C466,$C$3))&gt;3600,"SI","NO"))</f>
        <v>SI</v>
      </c>
      <c r="V466" s="20">
        <f t="shared" si="87"/>
        <v>0.21132439384930549</v>
      </c>
      <c r="W466" s="21">
        <f>+IF(OR($N466=Listas!$A$3,$N466=Listas!$A$4,$N466=Listas!$A$5,$N466=Listas!$A$6),"",P466+R466+T466+V466)</f>
        <v>0.21132439384930549</v>
      </c>
      <c r="X466" s="22"/>
      <c r="Y466" s="19">
        <f t="shared" si="88"/>
        <v>0</v>
      </c>
      <c r="Z466" s="21">
        <f>+IF(OR($N466=Listas!$A$3,$N466=Listas!$A$4,$N466=Listas!$A$5,$N466=Listas!$A$6),"",Y466)</f>
        <v>0</v>
      </c>
      <c r="AA466" s="22"/>
      <c r="AB466" s="23">
        <f>+IF(OR($N466=Listas!$A$3,$N466=Listas!$A$4,$N466=Listas!$A$5,$N466=Listas!$A$6),"",IF(AND(DAYS360(C466,$C$3)&lt;=90,AA466="NO"),0,IF(AND(DAYS360(C466,$C$3)&gt;90,AA466="NO"),$AB$7,0)))</f>
        <v>0</v>
      </c>
      <c r="AC466" s="17"/>
      <c r="AD466" s="22"/>
      <c r="AE466" s="23">
        <f>+IF(OR($N466=Listas!$A$3,$N466=Listas!$A$4,$N466=Listas!$A$5,$N466=Listas!$A$6),"",IF(AND(DAYS360(C466,$C$3)&lt;=90,AD466="SI"),0,IF(AND(DAYS360(C466,$C$3)&gt;90,AD466="SI"),$AE$7,0)))</f>
        <v>0</v>
      </c>
      <c r="AF466" s="17"/>
      <c r="AG466" s="24" t="str">
        <f t="shared" si="92"/>
        <v/>
      </c>
      <c r="AH466" s="22"/>
      <c r="AI466" s="23">
        <f>+IF(OR($N466=Listas!$A$3,$N466=Listas!$A$4,$N466=Listas!$A$5,$N466=Listas!$A$6),"",IF(AND(DAYS360(C466,$C$3)&lt;=90,AH466="SI"),0,IF(AND(DAYS360(C466,$C$3)&gt;90,AH466="SI"),$AI$7,0)))</f>
        <v>0</v>
      </c>
      <c r="AJ466" s="25">
        <f>+IF(OR($N466=Listas!$A$3,$N466=Listas!$A$4,$N466=Listas!$A$5,$N466=Listas!$A$6),"",AB466+AE466+AI466)</f>
        <v>0</v>
      </c>
      <c r="AK466" s="26" t="str">
        <f t="shared" si="93"/>
        <v/>
      </c>
      <c r="AL466" s="27" t="str">
        <f t="shared" si="94"/>
        <v/>
      </c>
      <c r="AM466" s="23">
        <f>+IF(OR($N466=Listas!$A$3,$N466=Listas!$A$4,$N466=Listas!$A$5,$N466=Listas!$A$6),"",IF(AND(DAYS360(C466,$C$3)&lt;=90,AL466="SI"),0,IF(AND(DAYS360(C466,$C$3)&gt;90,AL466="SI"),$AM$7,0)))</f>
        <v>0</v>
      </c>
      <c r="AN466" s="27" t="str">
        <f t="shared" si="95"/>
        <v/>
      </c>
      <c r="AO466" s="23">
        <f>+IF(OR($N466=Listas!$A$3,$N466=Listas!$A$4,$N466=Listas!$A$5,$N466=Listas!$A$6),"",IF(AND(DAYS360(C466,$C$3)&lt;=90,AN466="SI"),0,IF(AND(DAYS360(C466,$C$3)&gt;90,AN466="SI"),$AO$7,0)))</f>
        <v>0</v>
      </c>
      <c r="AP466" s="28">
        <f>+IF(OR($N466=Listas!$A$3,$N466=Listas!$A$4,$N466=Listas!$A$5,$N466=[1]Hoja2!$A$6),"",AM466+AO466)</f>
        <v>0</v>
      </c>
      <c r="AQ466" s="22"/>
      <c r="AR466" s="23">
        <f>+IF(OR($N466=Listas!$A$3,$N466=Listas!$A$4,$N466=Listas!$A$5,$N466=Listas!$A$6),"",IF(AND(DAYS360(C466,$C$3)&lt;=90,AQ466="SI"),0,IF(AND(DAYS360(C466,$C$3)&gt;90,AQ466="SI"),$AR$7,0)))</f>
        <v>0</v>
      </c>
      <c r="AS466" s="22"/>
      <c r="AT466" s="23">
        <f>+IF(OR($N466=Listas!$A$3,$N466=Listas!$A$4,$N466=Listas!$A$5,$N466=Listas!$A$6),"",IF(AND(DAYS360(C466,$C$3)&lt;=90,AS466="SI"),0,IF(AND(DAYS360(C466,$C$3)&gt;90,AS466="SI"),$AT$7,0)))</f>
        <v>0</v>
      </c>
      <c r="AU466" s="21">
        <f>+IF(OR($N466=Listas!$A$3,$N466=Listas!$A$4,$N466=Listas!$A$5,$N466=Listas!$A$6),"",AR466+AT466)</f>
        <v>0</v>
      </c>
      <c r="AV466" s="29">
        <f>+IF(OR($N466=Listas!$A$3,$N466=Listas!$A$4,$N466=Listas!$A$5,$N466=Listas!$A$6),"",W466+Z466+AJ466+AP466+AU466)</f>
        <v>0.21132439384930549</v>
      </c>
      <c r="AW466" s="30">
        <f>+IF(OR($N466=Listas!$A$3,$N466=Listas!$A$4,$N466=Listas!$A$5,$N466=Listas!$A$6),"",K466*(1-AV466))</f>
        <v>0</v>
      </c>
      <c r="AX466" s="30">
        <f>+IF(OR($N466=Listas!$A$3,$N466=Listas!$A$4,$N466=Listas!$A$5,$N466=Listas!$A$6),"",L466*(1-AV466))</f>
        <v>0</v>
      </c>
      <c r="AY466" s="31"/>
      <c r="AZ466" s="32"/>
      <c r="BA466" s="30">
        <f>+IF(OR($N466=Listas!$A$3,$N466=Listas!$A$4,$N466=Listas!$A$5,$N466=Listas!$A$6),"",IF(AV466=0,AW466,(-PV(AY466,AZ466,,AW466,0))))</f>
        <v>0</v>
      </c>
      <c r="BB466" s="30">
        <f>+IF(OR($N466=Listas!$A$3,$N466=Listas!$A$4,$N466=Listas!$A$5,$N466=Listas!$A$6),"",IF(AV466=0,AX466,(-PV(AY466,AZ466,,AX466,0))))</f>
        <v>0</v>
      </c>
      <c r="BC466" s="33">
        <f>++IF(OR($N466=Listas!$A$3,$N466=Listas!$A$4,$N466=Listas!$A$5,$N466=Listas!$A$6),"",K466-BA466)</f>
        <v>0</v>
      </c>
      <c r="BD466" s="33">
        <f>++IF(OR($N466=Listas!$A$3,$N466=Listas!$A$4,$N466=Listas!$A$5,$N466=Listas!$A$6),"",L466-BB466)</f>
        <v>0</v>
      </c>
    </row>
    <row r="467" spans="1:56" x14ac:dyDescent="0.25">
      <c r="A467" s="13"/>
      <c r="B467" s="14"/>
      <c r="C467" s="15"/>
      <c r="D467" s="16"/>
      <c r="E467" s="16"/>
      <c r="F467" s="17"/>
      <c r="G467" s="17"/>
      <c r="H467" s="65">
        <f t="shared" si="89"/>
        <v>0</v>
      </c>
      <c r="I467" s="17"/>
      <c r="J467" s="17"/>
      <c r="K467" s="42">
        <f t="shared" si="90"/>
        <v>0</v>
      </c>
      <c r="L467" s="42">
        <f t="shared" si="90"/>
        <v>0</v>
      </c>
      <c r="M467" s="42">
        <f t="shared" si="91"/>
        <v>0</v>
      </c>
      <c r="N467" s="13"/>
      <c r="O467" s="18" t="str">
        <f>+IF(OR($N467=Listas!$A$3,$N467=Listas!$A$4,$N467=Listas!$A$5,$N467=Listas!$A$6),"N/A",IF(AND((DAYS360(C467,$C$3))&gt;90,(DAYS360(C467,$C$3))&lt;360),"SI","NO"))</f>
        <v>NO</v>
      </c>
      <c r="P467" s="19">
        <f t="shared" si="84"/>
        <v>0</v>
      </c>
      <c r="Q467" s="18" t="str">
        <f>+IF(OR($N467=Listas!$A$3,$N467=Listas!$A$4,$N467=Listas!$A$5,$N467=Listas!$A$6),"N/A",IF(AND((DAYS360(C467,$C$3))&gt;=360,(DAYS360(C467,$C$3))&lt;=1800),"SI","NO"))</f>
        <v>NO</v>
      </c>
      <c r="R467" s="19">
        <f t="shared" si="85"/>
        <v>0</v>
      </c>
      <c r="S467" s="18" t="str">
        <f>+IF(OR($N467=Listas!$A$3,$N467=Listas!$A$4,$N467=Listas!$A$5,$N467=Listas!$A$6),"N/A",IF(AND((DAYS360(C467,$C$3))&gt;1800,(DAYS360(C467,$C$3))&lt;=3600),"SI","NO"))</f>
        <v>NO</v>
      </c>
      <c r="T467" s="19">
        <f t="shared" si="86"/>
        <v>0</v>
      </c>
      <c r="U467" s="18" t="str">
        <f>+IF(OR($N467=Listas!$A$3,$N467=Listas!$A$4,$N467=Listas!$A$5,$N467=Listas!$A$6),"N/A",IF((DAYS360(C467,$C$3))&gt;3600,"SI","NO"))</f>
        <v>SI</v>
      </c>
      <c r="V467" s="20">
        <f t="shared" si="87"/>
        <v>0.21132439384930549</v>
      </c>
      <c r="W467" s="21">
        <f>+IF(OR($N467=Listas!$A$3,$N467=Listas!$A$4,$N467=Listas!$A$5,$N467=Listas!$A$6),"",P467+R467+T467+V467)</f>
        <v>0.21132439384930549</v>
      </c>
      <c r="X467" s="22"/>
      <c r="Y467" s="19">
        <f t="shared" si="88"/>
        <v>0</v>
      </c>
      <c r="Z467" s="21">
        <f>+IF(OR($N467=Listas!$A$3,$N467=Listas!$A$4,$N467=Listas!$A$5,$N467=Listas!$A$6),"",Y467)</f>
        <v>0</v>
      </c>
      <c r="AA467" s="22"/>
      <c r="AB467" s="23">
        <f>+IF(OR($N467=Listas!$A$3,$N467=Listas!$A$4,$N467=Listas!$A$5,$N467=Listas!$A$6),"",IF(AND(DAYS360(C467,$C$3)&lt;=90,AA467="NO"),0,IF(AND(DAYS360(C467,$C$3)&gt;90,AA467="NO"),$AB$7,0)))</f>
        <v>0</v>
      </c>
      <c r="AC467" s="17"/>
      <c r="AD467" s="22"/>
      <c r="AE467" s="23">
        <f>+IF(OR($N467=Listas!$A$3,$N467=Listas!$A$4,$N467=Listas!$A$5,$N467=Listas!$A$6),"",IF(AND(DAYS360(C467,$C$3)&lt;=90,AD467="SI"),0,IF(AND(DAYS360(C467,$C$3)&gt;90,AD467="SI"),$AE$7,0)))</f>
        <v>0</v>
      </c>
      <c r="AF467" s="17"/>
      <c r="AG467" s="24" t="str">
        <f t="shared" si="92"/>
        <v/>
      </c>
      <c r="AH467" s="22"/>
      <c r="AI467" s="23">
        <f>+IF(OR($N467=Listas!$A$3,$N467=Listas!$A$4,$N467=Listas!$A$5,$N467=Listas!$A$6),"",IF(AND(DAYS360(C467,$C$3)&lt;=90,AH467="SI"),0,IF(AND(DAYS360(C467,$C$3)&gt;90,AH467="SI"),$AI$7,0)))</f>
        <v>0</v>
      </c>
      <c r="AJ467" s="25">
        <f>+IF(OR($N467=Listas!$A$3,$N467=Listas!$A$4,$N467=Listas!$A$5,$N467=Listas!$A$6),"",AB467+AE467+AI467)</f>
        <v>0</v>
      </c>
      <c r="AK467" s="26" t="str">
        <f t="shared" si="93"/>
        <v/>
      </c>
      <c r="AL467" s="27" t="str">
        <f t="shared" si="94"/>
        <v/>
      </c>
      <c r="AM467" s="23">
        <f>+IF(OR($N467=Listas!$A$3,$N467=Listas!$A$4,$N467=Listas!$A$5,$N467=Listas!$A$6),"",IF(AND(DAYS360(C467,$C$3)&lt;=90,AL467="SI"),0,IF(AND(DAYS360(C467,$C$3)&gt;90,AL467="SI"),$AM$7,0)))</f>
        <v>0</v>
      </c>
      <c r="AN467" s="27" t="str">
        <f t="shared" si="95"/>
        <v/>
      </c>
      <c r="AO467" s="23">
        <f>+IF(OR($N467=Listas!$A$3,$N467=Listas!$A$4,$N467=Listas!$A$5,$N467=Listas!$A$6),"",IF(AND(DAYS360(C467,$C$3)&lt;=90,AN467="SI"),0,IF(AND(DAYS360(C467,$C$3)&gt;90,AN467="SI"),$AO$7,0)))</f>
        <v>0</v>
      </c>
      <c r="AP467" s="28">
        <f>+IF(OR($N467=Listas!$A$3,$N467=Listas!$A$4,$N467=Listas!$A$5,$N467=[1]Hoja2!$A$6),"",AM467+AO467)</f>
        <v>0</v>
      </c>
      <c r="AQ467" s="22"/>
      <c r="AR467" s="23">
        <f>+IF(OR($N467=Listas!$A$3,$N467=Listas!$A$4,$N467=Listas!$A$5,$N467=Listas!$A$6),"",IF(AND(DAYS360(C467,$C$3)&lt;=90,AQ467="SI"),0,IF(AND(DAYS360(C467,$C$3)&gt;90,AQ467="SI"),$AR$7,0)))</f>
        <v>0</v>
      </c>
      <c r="AS467" s="22"/>
      <c r="AT467" s="23">
        <f>+IF(OR($N467=Listas!$A$3,$N467=Listas!$A$4,$N467=Listas!$A$5,$N467=Listas!$A$6),"",IF(AND(DAYS360(C467,$C$3)&lt;=90,AS467="SI"),0,IF(AND(DAYS360(C467,$C$3)&gt;90,AS467="SI"),$AT$7,0)))</f>
        <v>0</v>
      </c>
      <c r="AU467" s="21">
        <f>+IF(OR($N467=Listas!$A$3,$N467=Listas!$A$4,$N467=Listas!$A$5,$N467=Listas!$A$6),"",AR467+AT467)</f>
        <v>0</v>
      </c>
      <c r="AV467" s="29">
        <f>+IF(OR($N467=Listas!$A$3,$N467=Listas!$A$4,$N467=Listas!$A$5,$N467=Listas!$A$6),"",W467+Z467+AJ467+AP467+AU467)</f>
        <v>0.21132439384930549</v>
      </c>
      <c r="AW467" s="30">
        <f>+IF(OR($N467=Listas!$A$3,$N467=Listas!$A$4,$N467=Listas!$A$5,$N467=Listas!$A$6),"",K467*(1-AV467))</f>
        <v>0</v>
      </c>
      <c r="AX467" s="30">
        <f>+IF(OR($N467=Listas!$A$3,$N467=Listas!$A$4,$N467=Listas!$A$5,$N467=Listas!$A$6),"",L467*(1-AV467))</f>
        <v>0</v>
      </c>
      <c r="AY467" s="31"/>
      <c r="AZ467" s="32"/>
      <c r="BA467" s="30">
        <f>+IF(OR($N467=Listas!$A$3,$N467=Listas!$A$4,$N467=Listas!$A$5,$N467=Listas!$A$6),"",IF(AV467=0,AW467,(-PV(AY467,AZ467,,AW467,0))))</f>
        <v>0</v>
      </c>
      <c r="BB467" s="30">
        <f>+IF(OR($N467=Listas!$A$3,$N467=Listas!$A$4,$N467=Listas!$A$5,$N467=Listas!$A$6),"",IF(AV467=0,AX467,(-PV(AY467,AZ467,,AX467,0))))</f>
        <v>0</v>
      </c>
      <c r="BC467" s="33">
        <f>++IF(OR($N467=Listas!$A$3,$N467=Listas!$A$4,$N467=Listas!$A$5,$N467=Listas!$A$6),"",K467-BA467)</f>
        <v>0</v>
      </c>
      <c r="BD467" s="33">
        <f>++IF(OR($N467=Listas!$A$3,$N467=Listas!$A$4,$N467=Listas!$A$5,$N467=Listas!$A$6),"",L467-BB467)</f>
        <v>0</v>
      </c>
    </row>
    <row r="468" spans="1:56" x14ac:dyDescent="0.25">
      <c r="A468" s="13"/>
      <c r="B468" s="14"/>
      <c r="C468" s="15"/>
      <c r="D468" s="16"/>
      <c r="E468" s="16"/>
      <c r="F468" s="17"/>
      <c r="G468" s="17"/>
      <c r="H468" s="65">
        <f t="shared" si="89"/>
        <v>0</v>
      </c>
      <c r="I468" s="17"/>
      <c r="J468" s="17"/>
      <c r="K468" s="42">
        <f t="shared" si="90"/>
        <v>0</v>
      </c>
      <c r="L468" s="42">
        <f t="shared" si="90"/>
        <v>0</v>
      </c>
      <c r="M468" s="42">
        <f t="shared" si="91"/>
        <v>0</v>
      </c>
      <c r="N468" s="13"/>
      <c r="O468" s="18" t="str">
        <f>+IF(OR($N468=Listas!$A$3,$N468=Listas!$A$4,$N468=Listas!$A$5,$N468=Listas!$A$6),"N/A",IF(AND((DAYS360(C468,$C$3))&gt;90,(DAYS360(C468,$C$3))&lt;360),"SI","NO"))</f>
        <v>NO</v>
      </c>
      <c r="P468" s="19">
        <f t="shared" si="84"/>
        <v>0</v>
      </c>
      <c r="Q468" s="18" t="str">
        <f>+IF(OR($N468=Listas!$A$3,$N468=Listas!$A$4,$N468=Listas!$A$5,$N468=Listas!$A$6),"N/A",IF(AND((DAYS360(C468,$C$3))&gt;=360,(DAYS360(C468,$C$3))&lt;=1800),"SI","NO"))</f>
        <v>NO</v>
      </c>
      <c r="R468" s="19">
        <f t="shared" si="85"/>
        <v>0</v>
      </c>
      <c r="S468" s="18" t="str">
        <f>+IF(OR($N468=Listas!$A$3,$N468=Listas!$A$4,$N468=Listas!$A$5,$N468=Listas!$A$6),"N/A",IF(AND((DAYS360(C468,$C$3))&gt;1800,(DAYS360(C468,$C$3))&lt;=3600),"SI","NO"))</f>
        <v>NO</v>
      </c>
      <c r="T468" s="19">
        <f t="shared" si="86"/>
        <v>0</v>
      </c>
      <c r="U468" s="18" t="str">
        <f>+IF(OR($N468=Listas!$A$3,$N468=Listas!$A$4,$N468=Listas!$A$5,$N468=Listas!$A$6),"N/A",IF((DAYS360(C468,$C$3))&gt;3600,"SI","NO"))</f>
        <v>SI</v>
      </c>
      <c r="V468" s="20">
        <f t="shared" si="87"/>
        <v>0.21132439384930549</v>
      </c>
      <c r="W468" s="21">
        <f>+IF(OR($N468=Listas!$A$3,$N468=Listas!$A$4,$N468=Listas!$A$5,$N468=Listas!$A$6),"",P468+R468+T468+V468)</f>
        <v>0.21132439384930549</v>
      </c>
      <c r="X468" s="22"/>
      <c r="Y468" s="19">
        <f t="shared" si="88"/>
        <v>0</v>
      </c>
      <c r="Z468" s="21">
        <f>+IF(OR($N468=Listas!$A$3,$N468=Listas!$A$4,$N468=Listas!$A$5,$N468=Listas!$A$6),"",Y468)</f>
        <v>0</v>
      </c>
      <c r="AA468" s="22"/>
      <c r="AB468" s="23">
        <f>+IF(OR($N468=Listas!$A$3,$N468=Listas!$A$4,$N468=Listas!$A$5,$N468=Listas!$A$6),"",IF(AND(DAYS360(C468,$C$3)&lt;=90,AA468="NO"),0,IF(AND(DAYS360(C468,$C$3)&gt;90,AA468="NO"),$AB$7,0)))</f>
        <v>0</v>
      </c>
      <c r="AC468" s="17"/>
      <c r="AD468" s="22"/>
      <c r="AE468" s="23">
        <f>+IF(OR($N468=Listas!$A$3,$N468=Listas!$A$4,$N468=Listas!$A$5,$N468=Listas!$A$6),"",IF(AND(DAYS360(C468,$C$3)&lt;=90,AD468="SI"),0,IF(AND(DAYS360(C468,$C$3)&gt;90,AD468="SI"),$AE$7,0)))</f>
        <v>0</v>
      </c>
      <c r="AF468" s="17"/>
      <c r="AG468" s="24" t="str">
        <f t="shared" si="92"/>
        <v/>
      </c>
      <c r="AH468" s="22"/>
      <c r="AI468" s="23">
        <f>+IF(OR($N468=Listas!$A$3,$N468=Listas!$A$4,$N468=Listas!$A$5,$N468=Listas!$A$6),"",IF(AND(DAYS360(C468,$C$3)&lt;=90,AH468="SI"),0,IF(AND(DAYS360(C468,$C$3)&gt;90,AH468="SI"),$AI$7,0)))</f>
        <v>0</v>
      </c>
      <c r="AJ468" s="25">
        <f>+IF(OR($N468=Listas!$A$3,$N468=Listas!$A$4,$N468=Listas!$A$5,$N468=Listas!$A$6),"",AB468+AE468+AI468)</f>
        <v>0</v>
      </c>
      <c r="AK468" s="26" t="str">
        <f t="shared" si="93"/>
        <v/>
      </c>
      <c r="AL468" s="27" t="str">
        <f t="shared" si="94"/>
        <v/>
      </c>
      <c r="AM468" s="23">
        <f>+IF(OR($N468=Listas!$A$3,$N468=Listas!$A$4,$N468=Listas!$A$5,$N468=Listas!$A$6),"",IF(AND(DAYS360(C468,$C$3)&lt;=90,AL468="SI"),0,IF(AND(DAYS360(C468,$C$3)&gt;90,AL468="SI"),$AM$7,0)))</f>
        <v>0</v>
      </c>
      <c r="AN468" s="27" t="str">
        <f t="shared" si="95"/>
        <v/>
      </c>
      <c r="AO468" s="23">
        <f>+IF(OR($N468=Listas!$A$3,$N468=Listas!$A$4,$N468=Listas!$A$5,$N468=Listas!$A$6),"",IF(AND(DAYS360(C468,$C$3)&lt;=90,AN468="SI"),0,IF(AND(DAYS360(C468,$C$3)&gt;90,AN468="SI"),$AO$7,0)))</f>
        <v>0</v>
      </c>
      <c r="AP468" s="28">
        <f>+IF(OR($N468=Listas!$A$3,$N468=Listas!$A$4,$N468=Listas!$A$5,$N468=[1]Hoja2!$A$6),"",AM468+AO468)</f>
        <v>0</v>
      </c>
      <c r="AQ468" s="22"/>
      <c r="AR468" s="23">
        <f>+IF(OR($N468=Listas!$A$3,$N468=Listas!$A$4,$N468=Listas!$A$5,$N468=Listas!$A$6),"",IF(AND(DAYS360(C468,$C$3)&lt;=90,AQ468="SI"),0,IF(AND(DAYS360(C468,$C$3)&gt;90,AQ468="SI"),$AR$7,0)))</f>
        <v>0</v>
      </c>
      <c r="AS468" s="22"/>
      <c r="AT468" s="23">
        <f>+IF(OR($N468=Listas!$A$3,$N468=Listas!$A$4,$N468=Listas!$A$5,$N468=Listas!$A$6),"",IF(AND(DAYS360(C468,$C$3)&lt;=90,AS468="SI"),0,IF(AND(DAYS360(C468,$C$3)&gt;90,AS468="SI"),$AT$7,0)))</f>
        <v>0</v>
      </c>
      <c r="AU468" s="21">
        <f>+IF(OR($N468=Listas!$A$3,$N468=Listas!$A$4,$N468=Listas!$A$5,$N468=Listas!$A$6),"",AR468+AT468)</f>
        <v>0</v>
      </c>
      <c r="AV468" s="29">
        <f>+IF(OR($N468=Listas!$A$3,$N468=Listas!$A$4,$N468=Listas!$A$5,$N468=Listas!$A$6),"",W468+Z468+AJ468+AP468+AU468)</f>
        <v>0.21132439384930549</v>
      </c>
      <c r="AW468" s="30">
        <f>+IF(OR($N468=Listas!$A$3,$N468=Listas!$A$4,$N468=Listas!$A$5,$N468=Listas!$A$6),"",K468*(1-AV468))</f>
        <v>0</v>
      </c>
      <c r="AX468" s="30">
        <f>+IF(OR($N468=Listas!$A$3,$N468=Listas!$A$4,$N468=Listas!$A$5,$N468=Listas!$A$6),"",L468*(1-AV468))</f>
        <v>0</v>
      </c>
      <c r="AY468" s="31"/>
      <c r="AZ468" s="32"/>
      <c r="BA468" s="30">
        <f>+IF(OR($N468=Listas!$A$3,$N468=Listas!$A$4,$N468=Listas!$A$5,$N468=Listas!$A$6),"",IF(AV468=0,AW468,(-PV(AY468,AZ468,,AW468,0))))</f>
        <v>0</v>
      </c>
      <c r="BB468" s="30">
        <f>+IF(OR($N468=Listas!$A$3,$N468=Listas!$A$4,$N468=Listas!$A$5,$N468=Listas!$A$6),"",IF(AV468=0,AX468,(-PV(AY468,AZ468,,AX468,0))))</f>
        <v>0</v>
      </c>
      <c r="BC468" s="33">
        <f>++IF(OR($N468=Listas!$A$3,$N468=Listas!$A$4,$N468=Listas!$A$5,$N468=Listas!$A$6),"",K468-BA468)</f>
        <v>0</v>
      </c>
      <c r="BD468" s="33">
        <f>++IF(OR($N468=Listas!$A$3,$N468=Listas!$A$4,$N468=Listas!$A$5,$N468=Listas!$A$6),"",L468-BB468)</f>
        <v>0</v>
      </c>
    </row>
    <row r="469" spans="1:56" x14ac:dyDescent="0.25">
      <c r="A469" s="13"/>
      <c r="B469" s="14"/>
      <c r="C469" s="15"/>
      <c r="D469" s="16"/>
      <c r="E469" s="16"/>
      <c r="F469" s="17"/>
      <c r="G469" s="17"/>
      <c r="H469" s="65">
        <f t="shared" si="89"/>
        <v>0</v>
      </c>
      <c r="I469" s="17"/>
      <c r="J469" s="17"/>
      <c r="K469" s="42">
        <f t="shared" si="90"/>
        <v>0</v>
      </c>
      <c r="L469" s="42">
        <f t="shared" si="90"/>
        <v>0</v>
      </c>
      <c r="M469" s="42">
        <f t="shared" si="91"/>
        <v>0</v>
      </c>
      <c r="N469" s="13"/>
      <c r="O469" s="18" t="str">
        <f>+IF(OR($N469=Listas!$A$3,$N469=Listas!$A$4,$N469=Listas!$A$5,$N469=Listas!$A$6),"N/A",IF(AND((DAYS360(C469,$C$3))&gt;90,(DAYS360(C469,$C$3))&lt;360),"SI","NO"))</f>
        <v>NO</v>
      </c>
      <c r="P469" s="19">
        <f t="shared" si="84"/>
        <v>0</v>
      </c>
      <c r="Q469" s="18" t="str">
        <f>+IF(OR($N469=Listas!$A$3,$N469=Listas!$A$4,$N469=Listas!$A$5,$N469=Listas!$A$6),"N/A",IF(AND((DAYS360(C469,$C$3))&gt;=360,(DAYS360(C469,$C$3))&lt;=1800),"SI","NO"))</f>
        <v>NO</v>
      </c>
      <c r="R469" s="19">
        <f t="shared" si="85"/>
        <v>0</v>
      </c>
      <c r="S469" s="18" t="str">
        <f>+IF(OR($N469=Listas!$A$3,$N469=Listas!$A$4,$N469=Listas!$A$5,$N469=Listas!$A$6),"N/A",IF(AND((DAYS360(C469,$C$3))&gt;1800,(DAYS360(C469,$C$3))&lt;=3600),"SI","NO"))</f>
        <v>NO</v>
      </c>
      <c r="T469" s="19">
        <f t="shared" si="86"/>
        <v>0</v>
      </c>
      <c r="U469" s="18" t="str">
        <f>+IF(OR($N469=Listas!$A$3,$N469=Listas!$A$4,$N469=Listas!$A$5,$N469=Listas!$A$6),"N/A",IF((DAYS360(C469,$C$3))&gt;3600,"SI","NO"))</f>
        <v>SI</v>
      </c>
      <c r="V469" s="20">
        <f t="shared" si="87"/>
        <v>0.21132439384930549</v>
      </c>
      <c r="W469" s="21">
        <f>+IF(OR($N469=Listas!$A$3,$N469=Listas!$A$4,$N469=Listas!$A$5,$N469=Listas!$A$6),"",P469+R469+T469+V469)</f>
        <v>0.21132439384930549</v>
      </c>
      <c r="X469" s="22"/>
      <c r="Y469" s="19">
        <f t="shared" si="88"/>
        <v>0</v>
      </c>
      <c r="Z469" s="21">
        <f>+IF(OR($N469=Listas!$A$3,$N469=Listas!$A$4,$N469=Listas!$A$5,$N469=Listas!$A$6),"",Y469)</f>
        <v>0</v>
      </c>
      <c r="AA469" s="22"/>
      <c r="AB469" s="23">
        <f>+IF(OR($N469=Listas!$A$3,$N469=Listas!$A$4,$N469=Listas!$A$5,$N469=Listas!$A$6),"",IF(AND(DAYS360(C469,$C$3)&lt;=90,AA469="NO"),0,IF(AND(DAYS360(C469,$C$3)&gt;90,AA469="NO"),$AB$7,0)))</f>
        <v>0</v>
      </c>
      <c r="AC469" s="17"/>
      <c r="AD469" s="22"/>
      <c r="AE469" s="23">
        <f>+IF(OR($N469=Listas!$A$3,$N469=Listas!$A$4,$N469=Listas!$A$5,$N469=Listas!$A$6),"",IF(AND(DAYS360(C469,$C$3)&lt;=90,AD469="SI"),0,IF(AND(DAYS360(C469,$C$3)&gt;90,AD469="SI"),$AE$7,0)))</f>
        <v>0</v>
      </c>
      <c r="AF469" s="17"/>
      <c r="AG469" s="24" t="str">
        <f t="shared" si="92"/>
        <v/>
      </c>
      <c r="AH469" s="22"/>
      <c r="AI469" s="23">
        <f>+IF(OR($N469=Listas!$A$3,$N469=Listas!$A$4,$N469=Listas!$A$5,$N469=Listas!$A$6),"",IF(AND(DAYS360(C469,$C$3)&lt;=90,AH469="SI"),0,IF(AND(DAYS360(C469,$C$3)&gt;90,AH469="SI"),$AI$7,0)))</f>
        <v>0</v>
      </c>
      <c r="AJ469" s="25">
        <f>+IF(OR($N469=Listas!$A$3,$N469=Listas!$A$4,$N469=Listas!$A$5,$N469=Listas!$A$6),"",AB469+AE469+AI469)</f>
        <v>0</v>
      </c>
      <c r="AK469" s="26" t="str">
        <f t="shared" si="93"/>
        <v/>
      </c>
      <c r="AL469" s="27" t="str">
        <f t="shared" si="94"/>
        <v/>
      </c>
      <c r="AM469" s="23">
        <f>+IF(OR($N469=Listas!$A$3,$N469=Listas!$A$4,$N469=Listas!$A$5,$N469=Listas!$A$6),"",IF(AND(DAYS360(C469,$C$3)&lt;=90,AL469="SI"),0,IF(AND(DAYS360(C469,$C$3)&gt;90,AL469="SI"),$AM$7,0)))</f>
        <v>0</v>
      </c>
      <c r="AN469" s="27" t="str">
        <f t="shared" si="95"/>
        <v/>
      </c>
      <c r="AO469" s="23">
        <f>+IF(OR($N469=Listas!$A$3,$N469=Listas!$A$4,$N469=Listas!$A$5,$N469=Listas!$A$6),"",IF(AND(DAYS360(C469,$C$3)&lt;=90,AN469="SI"),0,IF(AND(DAYS360(C469,$C$3)&gt;90,AN469="SI"),$AO$7,0)))</f>
        <v>0</v>
      </c>
      <c r="AP469" s="28">
        <f>+IF(OR($N469=Listas!$A$3,$N469=Listas!$A$4,$N469=Listas!$A$5,$N469=[1]Hoja2!$A$6),"",AM469+AO469)</f>
        <v>0</v>
      </c>
      <c r="AQ469" s="22"/>
      <c r="AR469" s="23">
        <f>+IF(OR($N469=Listas!$A$3,$N469=Listas!$A$4,$N469=Listas!$A$5,$N469=Listas!$A$6),"",IF(AND(DAYS360(C469,$C$3)&lt;=90,AQ469="SI"),0,IF(AND(DAYS360(C469,$C$3)&gt;90,AQ469="SI"),$AR$7,0)))</f>
        <v>0</v>
      </c>
      <c r="AS469" s="22"/>
      <c r="AT469" s="23">
        <f>+IF(OR($N469=Listas!$A$3,$N469=Listas!$A$4,$N469=Listas!$A$5,$N469=Listas!$A$6),"",IF(AND(DAYS360(C469,$C$3)&lt;=90,AS469="SI"),0,IF(AND(DAYS360(C469,$C$3)&gt;90,AS469="SI"),$AT$7,0)))</f>
        <v>0</v>
      </c>
      <c r="AU469" s="21">
        <f>+IF(OR($N469=Listas!$A$3,$N469=Listas!$A$4,$N469=Listas!$A$5,$N469=Listas!$A$6),"",AR469+AT469)</f>
        <v>0</v>
      </c>
      <c r="AV469" s="29">
        <f>+IF(OR($N469=Listas!$A$3,$N469=Listas!$A$4,$N469=Listas!$A$5,$N469=Listas!$A$6),"",W469+Z469+AJ469+AP469+AU469)</f>
        <v>0.21132439384930549</v>
      </c>
      <c r="AW469" s="30">
        <f>+IF(OR($N469=Listas!$A$3,$N469=Listas!$A$4,$N469=Listas!$A$5,$N469=Listas!$A$6),"",K469*(1-AV469))</f>
        <v>0</v>
      </c>
      <c r="AX469" s="30">
        <f>+IF(OR($N469=Listas!$A$3,$N469=Listas!$A$4,$N469=Listas!$A$5,$N469=Listas!$A$6),"",L469*(1-AV469))</f>
        <v>0</v>
      </c>
      <c r="AY469" s="31"/>
      <c r="AZ469" s="32"/>
      <c r="BA469" s="30">
        <f>+IF(OR($N469=Listas!$A$3,$N469=Listas!$A$4,$N469=Listas!$A$5,$N469=Listas!$A$6),"",IF(AV469=0,AW469,(-PV(AY469,AZ469,,AW469,0))))</f>
        <v>0</v>
      </c>
      <c r="BB469" s="30">
        <f>+IF(OR($N469=Listas!$A$3,$N469=Listas!$A$4,$N469=Listas!$A$5,$N469=Listas!$A$6),"",IF(AV469=0,AX469,(-PV(AY469,AZ469,,AX469,0))))</f>
        <v>0</v>
      </c>
      <c r="BC469" s="33">
        <f>++IF(OR($N469=Listas!$A$3,$N469=Listas!$A$4,$N469=Listas!$A$5,$N469=Listas!$A$6),"",K469-BA469)</f>
        <v>0</v>
      </c>
      <c r="BD469" s="33">
        <f>++IF(OR($N469=Listas!$A$3,$N469=Listas!$A$4,$N469=Listas!$A$5,$N469=Listas!$A$6),"",L469-BB469)</f>
        <v>0</v>
      </c>
    </row>
    <row r="470" spans="1:56" x14ac:dyDescent="0.25">
      <c r="A470" s="13"/>
      <c r="B470" s="14"/>
      <c r="C470" s="15"/>
      <c r="D470" s="16"/>
      <c r="E470" s="16"/>
      <c r="F470" s="17"/>
      <c r="G470" s="17"/>
      <c r="H470" s="65">
        <f t="shared" si="89"/>
        <v>0</v>
      </c>
      <c r="I470" s="17"/>
      <c r="J470" s="17"/>
      <c r="K470" s="42">
        <f t="shared" si="90"/>
        <v>0</v>
      </c>
      <c r="L470" s="42">
        <f t="shared" si="90"/>
        <v>0</v>
      </c>
      <c r="M470" s="42">
        <f t="shared" si="91"/>
        <v>0</v>
      </c>
      <c r="N470" s="13"/>
      <c r="O470" s="18" t="str">
        <f>+IF(OR($N470=Listas!$A$3,$N470=Listas!$A$4,$N470=Listas!$A$5,$N470=Listas!$A$6),"N/A",IF(AND((DAYS360(C470,$C$3))&gt;90,(DAYS360(C470,$C$3))&lt;360),"SI","NO"))</f>
        <v>NO</v>
      </c>
      <c r="P470" s="19">
        <f t="shared" si="84"/>
        <v>0</v>
      </c>
      <c r="Q470" s="18" t="str">
        <f>+IF(OR($N470=Listas!$A$3,$N470=Listas!$A$4,$N470=Listas!$A$5,$N470=Listas!$A$6),"N/A",IF(AND((DAYS360(C470,$C$3))&gt;=360,(DAYS360(C470,$C$3))&lt;=1800),"SI","NO"))</f>
        <v>NO</v>
      </c>
      <c r="R470" s="19">
        <f t="shared" si="85"/>
        <v>0</v>
      </c>
      <c r="S470" s="18" t="str">
        <f>+IF(OR($N470=Listas!$A$3,$N470=Listas!$A$4,$N470=Listas!$A$5,$N470=Listas!$A$6),"N/A",IF(AND((DAYS360(C470,$C$3))&gt;1800,(DAYS360(C470,$C$3))&lt;=3600),"SI","NO"))</f>
        <v>NO</v>
      </c>
      <c r="T470" s="19">
        <f t="shared" si="86"/>
        <v>0</v>
      </c>
      <c r="U470" s="18" t="str">
        <f>+IF(OR($N470=Listas!$A$3,$N470=Listas!$A$4,$N470=Listas!$A$5,$N470=Listas!$A$6),"N/A",IF((DAYS360(C470,$C$3))&gt;3600,"SI","NO"))</f>
        <v>SI</v>
      </c>
      <c r="V470" s="20">
        <f t="shared" si="87"/>
        <v>0.21132439384930549</v>
      </c>
      <c r="W470" s="21">
        <f>+IF(OR($N470=Listas!$A$3,$N470=Listas!$A$4,$N470=Listas!$A$5,$N470=Listas!$A$6),"",P470+R470+T470+V470)</f>
        <v>0.21132439384930549</v>
      </c>
      <c r="X470" s="22"/>
      <c r="Y470" s="19">
        <f t="shared" si="88"/>
        <v>0</v>
      </c>
      <c r="Z470" s="21">
        <f>+IF(OR($N470=Listas!$A$3,$N470=Listas!$A$4,$N470=Listas!$A$5,$N470=Listas!$A$6),"",Y470)</f>
        <v>0</v>
      </c>
      <c r="AA470" s="22"/>
      <c r="AB470" s="23">
        <f>+IF(OR($N470=Listas!$A$3,$N470=Listas!$A$4,$N470=Listas!$A$5,$N470=Listas!$A$6),"",IF(AND(DAYS360(C470,$C$3)&lt;=90,AA470="NO"),0,IF(AND(DAYS360(C470,$C$3)&gt;90,AA470="NO"),$AB$7,0)))</f>
        <v>0</v>
      </c>
      <c r="AC470" s="17"/>
      <c r="AD470" s="22"/>
      <c r="AE470" s="23">
        <f>+IF(OR($N470=Listas!$A$3,$N470=Listas!$A$4,$N470=Listas!$A$5,$N470=Listas!$A$6),"",IF(AND(DAYS360(C470,$C$3)&lt;=90,AD470="SI"),0,IF(AND(DAYS360(C470,$C$3)&gt;90,AD470="SI"),$AE$7,0)))</f>
        <v>0</v>
      </c>
      <c r="AF470" s="17"/>
      <c r="AG470" s="24" t="str">
        <f t="shared" si="92"/>
        <v/>
      </c>
      <c r="AH470" s="22"/>
      <c r="AI470" s="23">
        <f>+IF(OR($N470=Listas!$A$3,$N470=Listas!$A$4,$N470=Listas!$A$5,$N470=Listas!$A$6),"",IF(AND(DAYS360(C470,$C$3)&lt;=90,AH470="SI"),0,IF(AND(DAYS360(C470,$C$3)&gt;90,AH470="SI"),$AI$7,0)))</f>
        <v>0</v>
      </c>
      <c r="AJ470" s="25">
        <f>+IF(OR($N470=Listas!$A$3,$N470=Listas!$A$4,$N470=Listas!$A$5,$N470=Listas!$A$6),"",AB470+AE470+AI470)</f>
        <v>0</v>
      </c>
      <c r="AK470" s="26" t="str">
        <f t="shared" si="93"/>
        <v/>
      </c>
      <c r="AL470" s="27" t="str">
        <f t="shared" si="94"/>
        <v/>
      </c>
      <c r="AM470" s="23">
        <f>+IF(OR($N470=Listas!$A$3,$N470=Listas!$A$4,$N470=Listas!$A$5,$N470=Listas!$A$6),"",IF(AND(DAYS360(C470,$C$3)&lt;=90,AL470="SI"),0,IF(AND(DAYS360(C470,$C$3)&gt;90,AL470="SI"),$AM$7,0)))</f>
        <v>0</v>
      </c>
      <c r="AN470" s="27" t="str">
        <f t="shared" si="95"/>
        <v/>
      </c>
      <c r="AO470" s="23">
        <f>+IF(OR($N470=Listas!$A$3,$N470=Listas!$A$4,$N470=Listas!$A$5,$N470=Listas!$A$6),"",IF(AND(DAYS360(C470,$C$3)&lt;=90,AN470="SI"),0,IF(AND(DAYS360(C470,$C$3)&gt;90,AN470="SI"),$AO$7,0)))</f>
        <v>0</v>
      </c>
      <c r="AP470" s="28">
        <f>+IF(OR($N470=Listas!$A$3,$N470=Listas!$A$4,$N470=Listas!$A$5,$N470=[1]Hoja2!$A$6),"",AM470+AO470)</f>
        <v>0</v>
      </c>
      <c r="AQ470" s="22"/>
      <c r="AR470" s="23">
        <f>+IF(OR($N470=Listas!$A$3,$N470=Listas!$A$4,$N470=Listas!$A$5,$N470=Listas!$A$6),"",IF(AND(DAYS360(C470,$C$3)&lt;=90,AQ470="SI"),0,IF(AND(DAYS360(C470,$C$3)&gt;90,AQ470="SI"),$AR$7,0)))</f>
        <v>0</v>
      </c>
      <c r="AS470" s="22"/>
      <c r="AT470" s="23">
        <f>+IF(OR($N470=Listas!$A$3,$N470=Listas!$A$4,$N470=Listas!$A$5,$N470=Listas!$A$6),"",IF(AND(DAYS360(C470,$C$3)&lt;=90,AS470="SI"),0,IF(AND(DAYS360(C470,$C$3)&gt;90,AS470="SI"),$AT$7,0)))</f>
        <v>0</v>
      </c>
      <c r="AU470" s="21">
        <f>+IF(OR($N470=Listas!$A$3,$N470=Listas!$A$4,$N470=Listas!$A$5,$N470=Listas!$A$6),"",AR470+AT470)</f>
        <v>0</v>
      </c>
      <c r="AV470" s="29">
        <f>+IF(OR($N470=Listas!$A$3,$N470=Listas!$A$4,$N470=Listas!$A$5,$N470=Listas!$A$6),"",W470+Z470+AJ470+AP470+AU470)</f>
        <v>0.21132439384930549</v>
      </c>
      <c r="AW470" s="30">
        <f>+IF(OR($N470=Listas!$A$3,$N470=Listas!$A$4,$N470=Listas!$A$5,$N470=Listas!$A$6),"",K470*(1-AV470))</f>
        <v>0</v>
      </c>
      <c r="AX470" s="30">
        <f>+IF(OR($N470=Listas!$A$3,$N470=Listas!$A$4,$N470=Listas!$A$5,$N470=Listas!$A$6),"",L470*(1-AV470))</f>
        <v>0</v>
      </c>
      <c r="AY470" s="31"/>
      <c r="AZ470" s="32"/>
      <c r="BA470" s="30">
        <f>+IF(OR($N470=Listas!$A$3,$N470=Listas!$A$4,$N470=Listas!$A$5,$N470=Listas!$A$6),"",IF(AV470=0,AW470,(-PV(AY470,AZ470,,AW470,0))))</f>
        <v>0</v>
      </c>
      <c r="BB470" s="30">
        <f>+IF(OR($N470=Listas!$A$3,$N470=Listas!$A$4,$N470=Listas!$A$5,$N470=Listas!$A$6),"",IF(AV470=0,AX470,(-PV(AY470,AZ470,,AX470,0))))</f>
        <v>0</v>
      </c>
      <c r="BC470" s="33">
        <f>++IF(OR($N470=Listas!$A$3,$N470=Listas!$A$4,$N470=Listas!$A$5,$N470=Listas!$A$6),"",K470-BA470)</f>
        <v>0</v>
      </c>
      <c r="BD470" s="33">
        <f>++IF(OR($N470=Listas!$A$3,$N470=Listas!$A$4,$N470=Listas!$A$5,$N470=Listas!$A$6),"",L470-BB470)</f>
        <v>0</v>
      </c>
    </row>
    <row r="471" spans="1:56" x14ac:dyDescent="0.25">
      <c r="A471" s="13"/>
      <c r="B471" s="14"/>
      <c r="C471" s="15"/>
      <c r="D471" s="16"/>
      <c r="E471" s="16"/>
      <c r="F471" s="17"/>
      <c r="G471" s="17"/>
      <c r="H471" s="65">
        <f t="shared" si="89"/>
        <v>0</v>
      </c>
      <c r="I471" s="17"/>
      <c r="J471" s="17"/>
      <c r="K471" s="42">
        <f t="shared" si="90"/>
        <v>0</v>
      </c>
      <c r="L471" s="42">
        <f t="shared" si="90"/>
        <v>0</v>
      </c>
      <c r="M471" s="42">
        <f t="shared" si="91"/>
        <v>0</v>
      </c>
      <c r="N471" s="13"/>
      <c r="O471" s="18" t="str">
        <f>+IF(OR($N471=Listas!$A$3,$N471=Listas!$A$4,$N471=Listas!$A$5,$N471=Listas!$A$6),"N/A",IF(AND((DAYS360(C471,$C$3))&gt;90,(DAYS360(C471,$C$3))&lt;360),"SI","NO"))</f>
        <v>NO</v>
      </c>
      <c r="P471" s="19">
        <f t="shared" si="84"/>
        <v>0</v>
      </c>
      <c r="Q471" s="18" t="str">
        <f>+IF(OR($N471=Listas!$A$3,$N471=Listas!$A$4,$N471=Listas!$A$5,$N471=Listas!$A$6),"N/A",IF(AND((DAYS360(C471,$C$3))&gt;=360,(DAYS360(C471,$C$3))&lt;=1800),"SI","NO"))</f>
        <v>NO</v>
      </c>
      <c r="R471" s="19">
        <f t="shared" si="85"/>
        <v>0</v>
      </c>
      <c r="S471" s="18" t="str">
        <f>+IF(OR($N471=Listas!$A$3,$N471=Listas!$A$4,$N471=Listas!$A$5,$N471=Listas!$A$6),"N/A",IF(AND((DAYS360(C471,$C$3))&gt;1800,(DAYS360(C471,$C$3))&lt;=3600),"SI","NO"))</f>
        <v>NO</v>
      </c>
      <c r="T471" s="19">
        <f t="shared" si="86"/>
        <v>0</v>
      </c>
      <c r="U471" s="18" t="str">
        <f>+IF(OR($N471=Listas!$A$3,$N471=Listas!$A$4,$N471=Listas!$A$5,$N471=Listas!$A$6),"N/A",IF((DAYS360(C471,$C$3))&gt;3600,"SI","NO"))</f>
        <v>SI</v>
      </c>
      <c r="V471" s="20">
        <f t="shared" si="87"/>
        <v>0.21132439384930549</v>
      </c>
      <c r="W471" s="21">
        <f>+IF(OR($N471=Listas!$A$3,$N471=Listas!$A$4,$N471=Listas!$A$5,$N471=Listas!$A$6),"",P471+R471+T471+V471)</f>
        <v>0.21132439384930549</v>
      </c>
      <c r="X471" s="22"/>
      <c r="Y471" s="19">
        <f t="shared" si="88"/>
        <v>0</v>
      </c>
      <c r="Z471" s="21">
        <f>+IF(OR($N471=Listas!$A$3,$N471=Listas!$A$4,$N471=Listas!$A$5,$N471=Listas!$A$6),"",Y471)</f>
        <v>0</v>
      </c>
      <c r="AA471" s="22"/>
      <c r="AB471" s="23">
        <f>+IF(OR($N471=Listas!$A$3,$N471=Listas!$A$4,$N471=Listas!$A$5,$N471=Listas!$A$6),"",IF(AND(DAYS360(C471,$C$3)&lt;=90,AA471="NO"),0,IF(AND(DAYS360(C471,$C$3)&gt;90,AA471="NO"),$AB$7,0)))</f>
        <v>0</v>
      </c>
      <c r="AC471" s="17"/>
      <c r="AD471" s="22"/>
      <c r="AE471" s="23">
        <f>+IF(OR($N471=Listas!$A$3,$N471=Listas!$A$4,$N471=Listas!$A$5,$N471=Listas!$A$6),"",IF(AND(DAYS360(C471,$C$3)&lt;=90,AD471="SI"),0,IF(AND(DAYS360(C471,$C$3)&gt;90,AD471="SI"),$AE$7,0)))</f>
        <v>0</v>
      </c>
      <c r="AF471" s="17"/>
      <c r="AG471" s="24" t="str">
        <f t="shared" si="92"/>
        <v/>
      </c>
      <c r="AH471" s="22"/>
      <c r="AI471" s="23">
        <f>+IF(OR($N471=Listas!$A$3,$N471=Listas!$A$4,$N471=Listas!$A$5,$N471=Listas!$A$6),"",IF(AND(DAYS360(C471,$C$3)&lt;=90,AH471="SI"),0,IF(AND(DAYS360(C471,$C$3)&gt;90,AH471="SI"),$AI$7,0)))</f>
        <v>0</v>
      </c>
      <c r="AJ471" s="25">
        <f>+IF(OR($N471=Listas!$A$3,$N471=Listas!$A$4,$N471=Listas!$A$5,$N471=Listas!$A$6),"",AB471+AE471+AI471)</f>
        <v>0</v>
      </c>
      <c r="AK471" s="26" t="str">
        <f t="shared" si="93"/>
        <v/>
      </c>
      <c r="AL471" s="27" t="str">
        <f t="shared" si="94"/>
        <v/>
      </c>
      <c r="AM471" s="23">
        <f>+IF(OR($N471=Listas!$A$3,$N471=Listas!$A$4,$N471=Listas!$A$5,$N471=Listas!$A$6),"",IF(AND(DAYS360(C471,$C$3)&lt;=90,AL471="SI"),0,IF(AND(DAYS360(C471,$C$3)&gt;90,AL471="SI"),$AM$7,0)))</f>
        <v>0</v>
      </c>
      <c r="AN471" s="27" t="str">
        <f t="shared" si="95"/>
        <v/>
      </c>
      <c r="AO471" s="23">
        <f>+IF(OR($N471=Listas!$A$3,$N471=Listas!$A$4,$N471=Listas!$A$5,$N471=Listas!$A$6),"",IF(AND(DAYS360(C471,$C$3)&lt;=90,AN471="SI"),0,IF(AND(DAYS360(C471,$C$3)&gt;90,AN471="SI"),$AO$7,0)))</f>
        <v>0</v>
      </c>
      <c r="AP471" s="28">
        <f>+IF(OR($N471=Listas!$A$3,$N471=Listas!$A$4,$N471=Listas!$A$5,$N471=[1]Hoja2!$A$6),"",AM471+AO471)</f>
        <v>0</v>
      </c>
      <c r="AQ471" s="22"/>
      <c r="AR471" s="23">
        <f>+IF(OR($N471=Listas!$A$3,$N471=Listas!$A$4,$N471=Listas!$A$5,$N471=Listas!$A$6),"",IF(AND(DAYS360(C471,$C$3)&lt;=90,AQ471="SI"),0,IF(AND(DAYS360(C471,$C$3)&gt;90,AQ471="SI"),$AR$7,0)))</f>
        <v>0</v>
      </c>
      <c r="AS471" s="22"/>
      <c r="AT471" s="23">
        <f>+IF(OR($N471=Listas!$A$3,$N471=Listas!$A$4,$N471=Listas!$A$5,$N471=Listas!$A$6),"",IF(AND(DAYS360(C471,$C$3)&lt;=90,AS471="SI"),0,IF(AND(DAYS360(C471,$C$3)&gt;90,AS471="SI"),$AT$7,0)))</f>
        <v>0</v>
      </c>
      <c r="AU471" s="21">
        <f>+IF(OR($N471=Listas!$A$3,$N471=Listas!$A$4,$N471=Listas!$A$5,$N471=Listas!$A$6),"",AR471+AT471)</f>
        <v>0</v>
      </c>
      <c r="AV471" s="29">
        <f>+IF(OR($N471=Listas!$A$3,$N471=Listas!$A$4,$N471=Listas!$A$5,$N471=Listas!$A$6),"",W471+Z471+AJ471+AP471+AU471)</f>
        <v>0.21132439384930549</v>
      </c>
      <c r="AW471" s="30">
        <f>+IF(OR($N471=Listas!$A$3,$N471=Listas!$A$4,$N471=Listas!$A$5,$N471=Listas!$A$6),"",K471*(1-AV471))</f>
        <v>0</v>
      </c>
      <c r="AX471" s="30">
        <f>+IF(OR($N471=Listas!$A$3,$N471=Listas!$A$4,$N471=Listas!$A$5,$N471=Listas!$A$6),"",L471*(1-AV471))</f>
        <v>0</v>
      </c>
      <c r="AY471" s="31"/>
      <c r="AZ471" s="32"/>
      <c r="BA471" s="30">
        <f>+IF(OR($N471=Listas!$A$3,$N471=Listas!$A$4,$N471=Listas!$A$5,$N471=Listas!$A$6),"",IF(AV471=0,AW471,(-PV(AY471,AZ471,,AW471,0))))</f>
        <v>0</v>
      </c>
      <c r="BB471" s="30">
        <f>+IF(OR($N471=Listas!$A$3,$N471=Listas!$A$4,$N471=Listas!$A$5,$N471=Listas!$A$6),"",IF(AV471=0,AX471,(-PV(AY471,AZ471,,AX471,0))))</f>
        <v>0</v>
      </c>
      <c r="BC471" s="33">
        <f>++IF(OR($N471=Listas!$A$3,$N471=Listas!$A$4,$N471=Listas!$A$5,$N471=Listas!$A$6),"",K471-BA471)</f>
        <v>0</v>
      </c>
      <c r="BD471" s="33">
        <f>++IF(OR($N471=Listas!$A$3,$N471=Listas!$A$4,$N471=Listas!$A$5,$N471=Listas!$A$6),"",L471-BB471)</f>
        <v>0</v>
      </c>
    </row>
    <row r="472" spans="1:56" x14ac:dyDescent="0.25">
      <c r="A472" s="13"/>
      <c r="B472" s="14"/>
      <c r="C472" s="15"/>
      <c r="D472" s="16"/>
      <c r="E472" s="16"/>
      <c r="F472" s="17"/>
      <c r="G472" s="17"/>
      <c r="H472" s="65">
        <f t="shared" si="89"/>
        <v>0</v>
      </c>
      <c r="I472" s="17"/>
      <c r="J472" s="17"/>
      <c r="K472" s="42">
        <f t="shared" si="90"/>
        <v>0</v>
      </c>
      <c r="L472" s="42">
        <f t="shared" si="90"/>
        <v>0</v>
      </c>
      <c r="M472" s="42">
        <f t="shared" si="91"/>
        <v>0</v>
      </c>
      <c r="N472" s="13"/>
      <c r="O472" s="18" t="str">
        <f>+IF(OR($N472=Listas!$A$3,$N472=Listas!$A$4,$N472=Listas!$A$5,$N472=Listas!$A$6),"N/A",IF(AND((DAYS360(C472,$C$3))&gt;90,(DAYS360(C472,$C$3))&lt;360),"SI","NO"))</f>
        <v>NO</v>
      </c>
      <c r="P472" s="19">
        <f t="shared" si="84"/>
        <v>0</v>
      </c>
      <c r="Q472" s="18" t="str">
        <f>+IF(OR($N472=Listas!$A$3,$N472=Listas!$A$4,$N472=Listas!$A$5,$N472=Listas!$A$6),"N/A",IF(AND((DAYS360(C472,$C$3))&gt;=360,(DAYS360(C472,$C$3))&lt;=1800),"SI","NO"))</f>
        <v>NO</v>
      </c>
      <c r="R472" s="19">
        <f t="shared" si="85"/>
        <v>0</v>
      </c>
      <c r="S472" s="18" t="str">
        <f>+IF(OR($N472=Listas!$A$3,$N472=Listas!$A$4,$N472=Listas!$A$5,$N472=Listas!$A$6),"N/A",IF(AND((DAYS360(C472,$C$3))&gt;1800,(DAYS360(C472,$C$3))&lt;=3600),"SI","NO"))</f>
        <v>NO</v>
      </c>
      <c r="T472" s="19">
        <f t="shared" si="86"/>
        <v>0</v>
      </c>
      <c r="U472" s="18" t="str">
        <f>+IF(OR($N472=Listas!$A$3,$N472=Listas!$A$4,$N472=Listas!$A$5,$N472=Listas!$A$6),"N/A",IF((DAYS360(C472,$C$3))&gt;3600,"SI","NO"))</f>
        <v>SI</v>
      </c>
      <c r="V472" s="20">
        <f t="shared" si="87"/>
        <v>0.21132439384930549</v>
      </c>
      <c r="W472" s="21">
        <f>+IF(OR($N472=Listas!$A$3,$N472=Listas!$A$4,$N472=Listas!$A$5,$N472=Listas!$A$6),"",P472+R472+T472+V472)</f>
        <v>0.21132439384930549</v>
      </c>
      <c r="X472" s="22"/>
      <c r="Y472" s="19">
        <f t="shared" si="88"/>
        <v>0</v>
      </c>
      <c r="Z472" s="21">
        <f>+IF(OR($N472=Listas!$A$3,$N472=Listas!$A$4,$N472=Listas!$A$5,$N472=Listas!$A$6),"",Y472)</f>
        <v>0</v>
      </c>
      <c r="AA472" s="22"/>
      <c r="AB472" s="23">
        <f>+IF(OR($N472=Listas!$A$3,$N472=Listas!$A$4,$N472=Listas!$A$5,$N472=Listas!$A$6),"",IF(AND(DAYS360(C472,$C$3)&lt;=90,AA472="NO"),0,IF(AND(DAYS360(C472,$C$3)&gt;90,AA472="NO"),$AB$7,0)))</f>
        <v>0</v>
      </c>
      <c r="AC472" s="17"/>
      <c r="AD472" s="22"/>
      <c r="AE472" s="23">
        <f>+IF(OR($N472=Listas!$A$3,$N472=Listas!$A$4,$N472=Listas!$A$5,$N472=Listas!$A$6),"",IF(AND(DAYS360(C472,$C$3)&lt;=90,AD472="SI"),0,IF(AND(DAYS360(C472,$C$3)&gt;90,AD472="SI"),$AE$7,0)))</f>
        <v>0</v>
      </c>
      <c r="AF472" s="17"/>
      <c r="AG472" s="24" t="str">
        <f t="shared" si="92"/>
        <v/>
      </c>
      <c r="AH472" s="22"/>
      <c r="AI472" s="23">
        <f>+IF(OR($N472=Listas!$A$3,$N472=Listas!$A$4,$N472=Listas!$A$5,$N472=Listas!$A$6),"",IF(AND(DAYS360(C472,$C$3)&lt;=90,AH472="SI"),0,IF(AND(DAYS360(C472,$C$3)&gt;90,AH472="SI"),$AI$7,0)))</f>
        <v>0</v>
      </c>
      <c r="AJ472" s="25">
        <f>+IF(OR($N472=Listas!$A$3,$N472=Listas!$A$4,$N472=Listas!$A$5,$N472=Listas!$A$6),"",AB472+AE472+AI472)</f>
        <v>0</v>
      </c>
      <c r="AK472" s="26" t="str">
        <f t="shared" si="93"/>
        <v/>
      </c>
      <c r="AL472" s="27" t="str">
        <f t="shared" si="94"/>
        <v/>
      </c>
      <c r="AM472" s="23">
        <f>+IF(OR($N472=Listas!$A$3,$N472=Listas!$A$4,$N472=Listas!$A$5,$N472=Listas!$A$6),"",IF(AND(DAYS360(C472,$C$3)&lt;=90,AL472="SI"),0,IF(AND(DAYS360(C472,$C$3)&gt;90,AL472="SI"),$AM$7,0)))</f>
        <v>0</v>
      </c>
      <c r="AN472" s="27" t="str">
        <f t="shared" si="95"/>
        <v/>
      </c>
      <c r="AO472" s="23">
        <f>+IF(OR($N472=Listas!$A$3,$N472=Listas!$A$4,$N472=Listas!$A$5,$N472=Listas!$A$6),"",IF(AND(DAYS360(C472,$C$3)&lt;=90,AN472="SI"),0,IF(AND(DAYS360(C472,$C$3)&gt;90,AN472="SI"),$AO$7,0)))</f>
        <v>0</v>
      </c>
      <c r="AP472" s="28">
        <f>+IF(OR($N472=Listas!$A$3,$N472=Listas!$A$4,$N472=Listas!$A$5,$N472=[1]Hoja2!$A$6),"",AM472+AO472)</f>
        <v>0</v>
      </c>
      <c r="AQ472" s="22"/>
      <c r="AR472" s="23">
        <f>+IF(OR($N472=Listas!$A$3,$N472=Listas!$A$4,$N472=Listas!$A$5,$N472=Listas!$A$6),"",IF(AND(DAYS360(C472,$C$3)&lt;=90,AQ472="SI"),0,IF(AND(DAYS360(C472,$C$3)&gt;90,AQ472="SI"),$AR$7,0)))</f>
        <v>0</v>
      </c>
      <c r="AS472" s="22"/>
      <c r="AT472" s="23">
        <f>+IF(OR($N472=Listas!$A$3,$N472=Listas!$A$4,$N472=Listas!$A$5,$N472=Listas!$A$6),"",IF(AND(DAYS360(C472,$C$3)&lt;=90,AS472="SI"),0,IF(AND(DAYS360(C472,$C$3)&gt;90,AS472="SI"),$AT$7,0)))</f>
        <v>0</v>
      </c>
      <c r="AU472" s="21">
        <f>+IF(OR($N472=Listas!$A$3,$N472=Listas!$A$4,$N472=Listas!$A$5,$N472=Listas!$A$6),"",AR472+AT472)</f>
        <v>0</v>
      </c>
      <c r="AV472" s="29">
        <f>+IF(OR($N472=Listas!$A$3,$N472=Listas!$A$4,$N472=Listas!$A$5,$N472=Listas!$A$6),"",W472+Z472+AJ472+AP472+AU472)</f>
        <v>0.21132439384930549</v>
      </c>
      <c r="AW472" s="30">
        <f>+IF(OR($N472=Listas!$A$3,$N472=Listas!$A$4,$N472=Listas!$A$5,$N472=Listas!$A$6),"",K472*(1-AV472))</f>
        <v>0</v>
      </c>
      <c r="AX472" s="30">
        <f>+IF(OR($N472=Listas!$A$3,$N472=Listas!$A$4,$N472=Listas!$A$5,$N472=Listas!$A$6),"",L472*(1-AV472))</f>
        <v>0</v>
      </c>
      <c r="AY472" s="31"/>
      <c r="AZ472" s="32"/>
      <c r="BA472" s="30">
        <f>+IF(OR($N472=Listas!$A$3,$N472=Listas!$A$4,$N472=Listas!$A$5,$N472=Listas!$A$6),"",IF(AV472=0,AW472,(-PV(AY472,AZ472,,AW472,0))))</f>
        <v>0</v>
      </c>
      <c r="BB472" s="30">
        <f>+IF(OR($N472=Listas!$A$3,$N472=Listas!$A$4,$N472=Listas!$A$5,$N472=Listas!$A$6),"",IF(AV472=0,AX472,(-PV(AY472,AZ472,,AX472,0))))</f>
        <v>0</v>
      </c>
      <c r="BC472" s="33">
        <f>++IF(OR($N472=Listas!$A$3,$N472=Listas!$A$4,$N472=Listas!$A$5,$N472=Listas!$A$6),"",K472-BA472)</f>
        <v>0</v>
      </c>
      <c r="BD472" s="33">
        <f>++IF(OR($N472=Listas!$A$3,$N472=Listas!$A$4,$N472=Listas!$A$5,$N472=Listas!$A$6),"",L472-BB472)</f>
        <v>0</v>
      </c>
    </row>
    <row r="473" spans="1:56" x14ac:dyDescent="0.25">
      <c r="A473" s="13"/>
      <c r="B473" s="14"/>
      <c r="C473" s="15"/>
      <c r="D473" s="16"/>
      <c r="E473" s="16"/>
      <c r="F473" s="17"/>
      <c r="G473" s="17"/>
      <c r="H473" s="65">
        <f t="shared" si="89"/>
        <v>0</v>
      </c>
      <c r="I473" s="17"/>
      <c r="J473" s="17"/>
      <c r="K473" s="42">
        <f t="shared" si="90"/>
        <v>0</v>
      </c>
      <c r="L473" s="42">
        <f t="shared" si="90"/>
        <v>0</v>
      </c>
      <c r="M473" s="42">
        <f t="shared" si="91"/>
        <v>0</v>
      </c>
      <c r="N473" s="13"/>
      <c r="O473" s="18" t="str">
        <f>+IF(OR($N473=Listas!$A$3,$N473=Listas!$A$4,$N473=Listas!$A$5,$N473=Listas!$A$6),"N/A",IF(AND((DAYS360(C473,$C$3))&gt;90,(DAYS360(C473,$C$3))&lt;360),"SI","NO"))</f>
        <v>NO</v>
      </c>
      <c r="P473" s="19">
        <f t="shared" si="84"/>
        <v>0</v>
      </c>
      <c r="Q473" s="18" t="str">
        <f>+IF(OR($N473=Listas!$A$3,$N473=Listas!$A$4,$N473=Listas!$A$5,$N473=Listas!$A$6),"N/A",IF(AND((DAYS360(C473,$C$3))&gt;=360,(DAYS360(C473,$C$3))&lt;=1800),"SI","NO"))</f>
        <v>NO</v>
      </c>
      <c r="R473" s="19">
        <f t="shared" si="85"/>
        <v>0</v>
      </c>
      <c r="S473" s="18" t="str">
        <f>+IF(OR($N473=Listas!$A$3,$N473=Listas!$A$4,$N473=Listas!$A$5,$N473=Listas!$A$6),"N/A",IF(AND((DAYS360(C473,$C$3))&gt;1800,(DAYS360(C473,$C$3))&lt;=3600),"SI","NO"))</f>
        <v>NO</v>
      </c>
      <c r="T473" s="19">
        <f t="shared" si="86"/>
        <v>0</v>
      </c>
      <c r="U473" s="18" t="str">
        <f>+IF(OR($N473=Listas!$A$3,$N473=Listas!$A$4,$N473=Listas!$A$5,$N473=Listas!$A$6),"N/A",IF((DAYS360(C473,$C$3))&gt;3600,"SI","NO"))</f>
        <v>SI</v>
      </c>
      <c r="V473" s="20">
        <f t="shared" si="87"/>
        <v>0.21132439384930549</v>
      </c>
      <c r="W473" s="21">
        <f>+IF(OR($N473=Listas!$A$3,$N473=Listas!$A$4,$N473=Listas!$A$5,$N473=Listas!$A$6),"",P473+R473+T473+V473)</f>
        <v>0.21132439384930549</v>
      </c>
      <c r="X473" s="22"/>
      <c r="Y473" s="19">
        <f t="shared" si="88"/>
        <v>0</v>
      </c>
      <c r="Z473" s="21">
        <f>+IF(OR($N473=Listas!$A$3,$N473=Listas!$A$4,$N473=Listas!$A$5,$N473=Listas!$A$6),"",Y473)</f>
        <v>0</v>
      </c>
      <c r="AA473" s="22"/>
      <c r="AB473" s="23">
        <f>+IF(OR($N473=Listas!$A$3,$N473=Listas!$A$4,$N473=Listas!$A$5,$N473=Listas!$A$6),"",IF(AND(DAYS360(C473,$C$3)&lt;=90,AA473="NO"),0,IF(AND(DAYS360(C473,$C$3)&gt;90,AA473="NO"),$AB$7,0)))</f>
        <v>0</v>
      </c>
      <c r="AC473" s="17"/>
      <c r="AD473" s="22"/>
      <c r="AE473" s="23">
        <f>+IF(OR($N473=Listas!$A$3,$N473=Listas!$A$4,$N473=Listas!$A$5,$N473=Listas!$A$6),"",IF(AND(DAYS360(C473,$C$3)&lt;=90,AD473="SI"),0,IF(AND(DAYS360(C473,$C$3)&gt;90,AD473="SI"),$AE$7,0)))</f>
        <v>0</v>
      </c>
      <c r="AF473" s="17"/>
      <c r="AG473" s="24" t="str">
        <f t="shared" si="92"/>
        <v/>
      </c>
      <c r="AH473" s="22"/>
      <c r="AI473" s="23">
        <f>+IF(OR($N473=Listas!$A$3,$N473=Listas!$A$4,$N473=Listas!$A$5,$N473=Listas!$A$6),"",IF(AND(DAYS360(C473,$C$3)&lt;=90,AH473="SI"),0,IF(AND(DAYS360(C473,$C$3)&gt;90,AH473="SI"),$AI$7,0)))</f>
        <v>0</v>
      </c>
      <c r="AJ473" s="25">
        <f>+IF(OR($N473=Listas!$A$3,$N473=Listas!$A$4,$N473=Listas!$A$5,$N473=Listas!$A$6),"",AB473+AE473+AI473)</f>
        <v>0</v>
      </c>
      <c r="AK473" s="26" t="str">
        <f t="shared" si="93"/>
        <v/>
      </c>
      <c r="AL473" s="27" t="str">
        <f t="shared" si="94"/>
        <v/>
      </c>
      <c r="AM473" s="23">
        <f>+IF(OR($N473=Listas!$A$3,$N473=Listas!$A$4,$N473=Listas!$A$5,$N473=Listas!$A$6),"",IF(AND(DAYS360(C473,$C$3)&lt;=90,AL473="SI"),0,IF(AND(DAYS360(C473,$C$3)&gt;90,AL473="SI"),$AM$7,0)))</f>
        <v>0</v>
      </c>
      <c r="AN473" s="27" t="str">
        <f t="shared" si="95"/>
        <v/>
      </c>
      <c r="AO473" s="23">
        <f>+IF(OR($N473=Listas!$A$3,$N473=Listas!$A$4,$N473=Listas!$A$5,$N473=Listas!$A$6),"",IF(AND(DAYS360(C473,$C$3)&lt;=90,AN473="SI"),0,IF(AND(DAYS360(C473,$C$3)&gt;90,AN473="SI"),$AO$7,0)))</f>
        <v>0</v>
      </c>
      <c r="AP473" s="28">
        <f>+IF(OR($N473=Listas!$A$3,$N473=Listas!$A$4,$N473=Listas!$A$5,$N473=[1]Hoja2!$A$6),"",AM473+AO473)</f>
        <v>0</v>
      </c>
      <c r="AQ473" s="22"/>
      <c r="AR473" s="23">
        <f>+IF(OR($N473=Listas!$A$3,$N473=Listas!$A$4,$N473=Listas!$A$5,$N473=Listas!$A$6),"",IF(AND(DAYS360(C473,$C$3)&lt;=90,AQ473="SI"),0,IF(AND(DAYS360(C473,$C$3)&gt;90,AQ473="SI"),$AR$7,0)))</f>
        <v>0</v>
      </c>
      <c r="AS473" s="22"/>
      <c r="AT473" s="23">
        <f>+IF(OR($N473=Listas!$A$3,$N473=Listas!$A$4,$N473=Listas!$A$5,$N473=Listas!$A$6),"",IF(AND(DAYS360(C473,$C$3)&lt;=90,AS473="SI"),0,IF(AND(DAYS360(C473,$C$3)&gt;90,AS473="SI"),$AT$7,0)))</f>
        <v>0</v>
      </c>
      <c r="AU473" s="21">
        <f>+IF(OR($N473=Listas!$A$3,$N473=Listas!$A$4,$N473=Listas!$A$5,$N473=Listas!$A$6),"",AR473+AT473)</f>
        <v>0</v>
      </c>
      <c r="AV473" s="29">
        <f>+IF(OR($N473=Listas!$A$3,$N473=Listas!$A$4,$N473=Listas!$A$5,$N473=Listas!$A$6),"",W473+Z473+AJ473+AP473+AU473)</f>
        <v>0.21132439384930549</v>
      </c>
      <c r="AW473" s="30">
        <f>+IF(OR($N473=Listas!$A$3,$N473=Listas!$A$4,$N473=Listas!$A$5,$N473=Listas!$A$6),"",K473*(1-AV473))</f>
        <v>0</v>
      </c>
      <c r="AX473" s="30">
        <f>+IF(OR($N473=Listas!$A$3,$N473=Listas!$A$4,$N473=Listas!$A$5,$N473=Listas!$A$6),"",L473*(1-AV473))</f>
        <v>0</v>
      </c>
      <c r="AY473" s="31"/>
      <c r="AZ473" s="32"/>
      <c r="BA473" s="30">
        <f>+IF(OR($N473=Listas!$A$3,$N473=Listas!$A$4,$N473=Listas!$A$5,$N473=Listas!$A$6),"",IF(AV473=0,AW473,(-PV(AY473,AZ473,,AW473,0))))</f>
        <v>0</v>
      </c>
      <c r="BB473" s="30">
        <f>+IF(OR($N473=Listas!$A$3,$N473=Listas!$A$4,$N473=Listas!$A$5,$N473=Listas!$A$6),"",IF(AV473=0,AX473,(-PV(AY473,AZ473,,AX473,0))))</f>
        <v>0</v>
      </c>
      <c r="BC473" s="33">
        <f>++IF(OR($N473=Listas!$A$3,$N473=Listas!$A$4,$N473=Listas!$A$5,$N473=Listas!$A$6),"",K473-BA473)</f>
        <v>0</v>
      </c>
      <c r="BD473" s="33">
        <f>++IF(OR($N473=Listas!$A$3,$N473=Listas!$A$4,$N473=Listas!$A$5,$N473=Listas!$A$6),"",L473-BB473)</f>
        <v>0</v>
      </c>
    </row>
    <row r="474" spans="1:56" x14ac:dyDescent="0.25">
      <c r="A474" s="13"/>
      <c r="B474" s="14"/>
      <c r="C474" s="15"/>
      <c r="D474" s="16"/>
      <c r="E474" s="16"/>
      <c r="F474" s="17"/>
      <c r="G474" s="17"/>
      <c r="H474" s="65">
        <f t="shared" si="89"/>
        <v>0</v>
      </c>
      <c r="I474" s="17"/>
      <c r="J474" s="17"/>
      <c r="K474" s="42">
        <f t="shared" si="90"/>
        <v>0</v>
      </c>
      <c r="L474" s="42">
        <f t="shared" si="90"/>
        <v>0</v>
      </c>
      <c r="M474" s="42">
        <f t="shared" si="91"/>
        <v>0</v>
      </c>
      <c r="N474" s="13"/>
      <c r="O474" s="18" t="str">
        <f>+IF(OR($N474=Listas!$A$3,$N474=Listas!$A$4,$N474=Listas!$A$5,$N474=Listas!$A$6),"N/A",IF(AND((DAYS360(C474,$C$3))&gt;90,(DAYS360(C474,$C$3))&lt;360),"SI","NO"))</f>
        <v>NO</v>
      </c>
      <c r="P474" s="19">
        <f t="shared" si="84"/>
        <v>0</v>
      </c>
      <c r="Q474" s="18" t="str">
        <f>+IF(OR($N474=Listas!$A$3,$N474=Listas!$A$4,$N474=Listas!$A$5,$N474=Listas!$A$6),"N/A",IF(AND((DAYS360(C474,$C$3))&gt;=360,(DAYS360(C474,$C$3))&lt;=1800),"SI","NO"))</f>
        <v>NO</v>
      </c>
      <c r="R474" s="19">
        <f t="shared" si="85"/>
        <v>0</v>
      </c>
      <c r="S474" s="18" t="str">
        <f>+IF(OR($N474=Listas!$A$3,$N474=Listas!$A$4,$N474=Listas!$A$5,$N474=Listas!$A$6),"N/A",IF(AND((DAYS360(C474,$C$3))&gt;1800,(DAYS360(C474,$C$3))&lt;=3600),"SI","NO"))</f>
        <v>NO</v>
      </c>
      <c r="T474" s="19">
        <f t="shared" si="86"/>
        <v>0</v>
      </c>
      <c r="U474" s="18" t="str">
        <f>+IF(OR($N474=Listas!$A$3,$N474=Listas!$A$4,$N474=Listas!$A$5,$N474=Listas!$A$6),"N/A",IF((DAYS360(C474,$C$3))&gt;3600,"SI","NO"))</f>
        <v>SI</v>
      </c>
      <c r="V474" s="20">
        <f t="shared" si="87"/>
        <v>0.21132439384930549</v>
      </c>
      <c r="W474" s="21">
        <f>+IF(OR($N474=Listas!$A$3,$N474=Listas!$A$4,$N474=Listas!$A$5,$N474=Listas!$A$6),"",P474+R474+T474+V474)</f>
        <v>0.21132439384930549</v>
      </c>
      <c r="X474" s="22"/>
      <c r="Y474" s="19">
        <f t="shared" si="88"/>
        <v>0</v>
      </c>
      <c r="Z474" s="21">
        <f>+IF(OR($N474=Listas!$A$3,$N474=Listas!$A$4,$N474=Listas!$A$5,$N474=Listas!$A$6),"",Y474)</f>
        <v>0</v>
      </c>
      <c r="AA474" s="22"/>
      <c r="AB474" s="23">
        <f>+IF(OR($N474=Listas!$A$3,$N474=Listas!$A$4,$N474=Listas!$A$5,$N474=Listas!$A$6),"",IF(AND(DAYS360(C474,$C$3)&lt;=90,AA474="NO"),0,IF(AND(DAYS360(C474,$C$3)&gt;90,AA474="NO"),$AB$7,0)))</f>
        <v>0</v>
      </c>
      <c r="AC474" s="17"/>
      <c r="AD474" s="22"/>
      <c r="AE474" s="23">
        <f>+IF(OR($N474=Listas!$A$3,$N474=Listas!$A$4,$N474=Listas!$A$5,$N474=Listas!$A$6),"",IF(AND(DAYS360(C474,$C$3)&lt;=90,AD474="SI"),0,IF(AND(DAYS360(C474,$C$3)&gt;90,AD474="SI"),$AE$7,0)))</f>
        <v>0</v>
      </c>
      <c r="AF474" s="17"/>
      <c r="AG474" s="24" t="str">
        <f t="shared" si="92"/>
        <v/>
      </c>
      <c r="AH474" s="22"/>
      <c r="AI474" s="23">
        <f>+IF(OR($N474=Listas!$A$3,$N474=Listas!$A$4,$N474=Listas!$A$5,$N474=Listas!$A$6),"",IF(AND(DAYS360(C474,$C$3)&lt;=90,AH474="SI"),0,IF(AND(DAYS360(C474,$C$3)&gt;90,AH474="SI"),$AI$7,0)))</f>
        <v>0</v>
      </c>
      <c r="AJ474" s="25">
        <f>+IF(OR($N474=Listas!$A$3,$N474=Listas!$A$4,$N474=Listas!$A$5,$N474=Listas!$A$6),"",AB474+AE474+AI474)</f>
        <v>0</v>
      </c>
      <c r="AK474" s="26" t="str">
        <f t="shared" si="93"/>
        <v/>
      </c>
      <c r="AL474" s="27" t="str">
        <f t="shared" si="94"/>
        <v/>
      </c>
      <c r="AM474" s="23">
        <f>+IF(OR($N474=Listas!$A$3,$N474=Listas!$A$4,$N474=Listas!$A$5,$N474=Listas!$A$6),"",IF(AND(DAYS360(C474,$C$3)&lt;=90,AL474="SI"),0,IF(AND(DAYS360(C474,$C$3)&gt;90,AL474="SI"),$AM$7,0)))</f>
        <v>0</v>
      </c>
      <c r="AN474" s="27" t="str">
        <f t="shared" si="95"/>
        <v/>
      </c>
      <c r="AO474" s="23">
        <f>+IF(OR($N474=Listas!$A$3,$N474=Listas!$A$4,$N474=Listas!$A$5,$N474=Listas!$A$6),"",IF(AND(DAYS360(C474,$C$3)&lt;=90,AN474="SI"),0,IF(AND(DAYS360(C474,$C$3)&gt;90,AN474="SI"),$AO$7,0)))</f>
        <v>0</v>
      </c>
      <c r="AP474" s="28">
        <f>+IF(OR($N474=Listas!$A$3,$N474=Listas!$A$4,$N474=Listas!$A$5,$N474=[1]Hoja2!$A$6),"",AM474+AO474)</f>
        <v>0</v>
      </c>
      <c r="AQ474" s="22"/>
      <c r="AR474" s="23">
        <f>+IF(OR($N474=Listas!$A$3,$N474=Listas!$A$4,$N474=Listas!$A$5,$N474=Listas!$A$6),"",IF(AND(DAYS360(C474,$C$3)&lt;=90,AQ474="SI"),0,IF(AND(DAYS360(C474,$C$3)&gt;90,AQ474="SI"),$AR$7,0)))</f>
        <v>0</v>
      </c>
      <c r="AS474" s="22"/>
      <c r="AT474" s="23">
        <f>+IF(OR($N474=Listas!$A$3,$N474=Listas!$A$4,$N474=Listas!$A$5,$N474=Listas!$A$6),"",IF(AND(DAYS360(C474,$C$3)&lt;=90,AS474="SI"),0,IF(AND(DAYS360(C474,$C$3)&gt;90,AS474="SI"),$AT$7,0)))</f>
        <v>0</v>
      </c>
      <c r="AU474" s="21">
        <f>+IF(OR($N474=Listas!$A$3,$N474=Listas!$A$4,$N474=Listas!$A$5,$N474=Listas!$A$6),"",AR474+AT474)</f>
        <v>0</v>
      </c>
      <c r="AV474" s="29">
        <f>+IF(OR($N474=Listas!$A$3,$N474=Listas!$A$4,$N474=Listas!$A$5,$N474=Listas!$A$6),"",W474+Z474+AJ474+AP474+AU474)</f>
        <v>0.21132439384930549</v>
      </c>
      <c r="AW474" s="30">
        <f>+IF(OR($N474=Listas!$A$3,$N474=Listas!$A$4,$N474=Listas!$A$5,$N474=Listas!$A$6),"",K474*(1-AV474))</f>
        <v>0</v>
      </c>
      <c r="AX474" s="30">
        <f>+IF(OR($N474=Listas!$A$3,$N474=Listas!$A$4,$N474=Listas!$A$5,$N474=Listas!$A$6),"",L474*(1-AV474))</f>
        <v>0</v>
      </c>
      <c r="AY474" s="31"/>
      <c r="AZ474" s="32"/>
      <c r="BA474" s="30">
        <f>+IF(OR($N474=Listas!$A$3,$N474=Listas!$A$4,$N474=Listas!$A$5,$N474=Listas!$A$6),"",IF(AV474=0,AW474,(-PV(AY474,AZ474,,AW474,0))))</f>
        <v>0</v>
      </c>
      <c r="BB474" s="30">
        <f>+IF(OR($N474=Listas!$A$3,$N474=Listas!$A$4,$N474=Listas!$A$5,$N474=Listas!$A$6),"",IF(AV474=0,AX474,(-PV(AY474,AZ474,,AX474,0))))</f>
        <v>0</v>
      </c>
      <c r="BC474" s="33">
        <f>++IF(OR($N474=Listas!$A$3,$N474=Listas!$A$4,$N474=Listas!$A$5,$N474=Listas!$A$6),"",K474-BA474)</f>
        <v>0</v>
      </c>
      <c r="BD474" s="33">
        <f>++IF(OR($N474=Listas!$A$3,$N474=Listas!$A$4,$N474=Listas!$A$5,$N474=Listas!$A$6),"",L474-BB474)</f>
        <v>0</v>
      </c>
    </row>
    <row r="475" spans="1:56" x14ac:dyDescent="0.25">
      <c r="A475" s="13"/>
      <c r="B475" s="14"/>
      <c r="C475" s="15"/>
      <c r="D475" s="16"/>
      <c r="E475" s="16"/>
      <c r="F475" s="17"/>
      <c r="G475" s="17"/>
      <c r="H475" s="65">
        <f t="shared" si="89"/>
        <v>0</v>
      </c>
      <c r="I475" s="17"/>
      <c r="J475" s="17"/>
      <c r="K475" s="42">
        <f t="shared" si="90"/>
        <v>0</v>
      </c>
      <c r="L475" s="42">
        <f t="shared" si="90"/>
        <v>0</v>
      </c>
      <c r="M475" s="42">
        <f t="shared" si="91"/>
        <v>0</v>
      </c>
      <c r="N475" s="13"/>
      <c r="O475" s="18" t="str">
        <f>+IF(OR($N475=Listas!$A$3,$N475=Listas!$A$4,$N475=Listas!$A$5,$N475=Listas!$A$6),"N/A",IF(AND((DAYS360(C475,$C$3))&gt;90,(DAYS360(C475,$C$3))&lt;360),"SI","NO"))</f>
        <v>NO</v>
      </c>
      <c r="P475" s="19">
        <f t="shared" si="84"/>
        <v>0</v>
      </c>
      <c r="Q475" s="18" t="str">
        <f>+IF(OR($N475=Listas!$A$3,$N475=Listas!$A$4,$N475=Listas!$A$5,$N475=Listas!$A$6),"N/A",IF(AND((DAYS360(C475,$C$3))&gt;=360,(DAYS360(C475,$C$3))&lt;=1800),"SI","NO"))</f>
        <v>NO</v>
      </c>
      <c r="R475" s="19">
        <f t="shared" si="85"/>
        <v>0</v>
      </c>
      <c r="S475" s="18" t="str">
        <f>+IF(OR($N475=Listas!$A$3,$N475=Listas!$A$4,$N475=Listas!$A$5,$N475=Listas!$A$6),"N/A",IF(AND((DAYS360(C475,$C$3))&gt;1800,(DAYS360(C475,$C$3))&lt;=3600),"SI","NO"))</f>
        <v>NO</v>
      </c>
      <c r="T475" s="19">
        <f t="shared" si="86"/>
        <v>0</v>
      </c>
      <c r="U475" s="18" t="str">
        <f>+IF(OR($N475=Listas!$A$3,$N475=Listas!$A$4,$N475=Listas!$A$5,$N475=Listas!$A$6),"N/A",IF((DAYS360(C475,$C$3))&gt;3600,"SI","NO"))</f>
        <v>SI</v>
      </c>
      <c r="V475" s="20">
        <f t="shared" si="87"/>
        <v>0.21132439384930549</v>
      </c>
      <c r="W475" s="21">
        <f>+IF(OR($N475=Listas!$A$3,$N475=Listas!$A$4,$N475=Listas!$A$5,$N475=Listas!$A$6),"",P475+R475+T475+V475)</f>
        <v>0.21132439384930549</v>
      </c>
      <c r="X475" s="22"/>
      <c r="Y475" s="19">
        <f t="shared" si="88"/>
        <v>0</v>
      </c>
      <c r="Z475" s="21">
        <f>+IF(OR($N475=Listas!$A$3,$N475=Listas!$A$4,$N475=Listas!$A$5,$N475=Listas!$A$6),"",Y475)</f>
        <v>0</v>
      </c>
      <c r="AA475" s="22"/>
      <c r="AB475" s="23">
        <f>+IF(OR($N475=Listas!$A$3,$N475=Listas!$A$4,$N475=Listas!$A$5,$N475=Listas!$A$6),"",IF(AND(DAYS360(C475,$C$3)&lt;=90,AA475="NO"),0,IF(AND(DAYS360(C475,$C$3)&gt;90,AA475="NO"),$AB$7,0)))</f>
        <v>0</v>
      </c>
      <c r="AC475" s="17"/>
      <c r="AD475" s="22"/>
      <c r="AE475" s="23">
        <f>+IF(OR($N475=Listas!$A$3,$N475=Listas!$A$4,$N475=Listas!$A$5,$N475=Listas!$A$6),"",IF(AND(DAYS360(C475,$C$3)&lt;=90,AD475="SI"),0,IF(AND(DAYS360(C475,$C$3)&gt;90,AD475="SI"),$AE$7,0)))</f>
        <v>0</v>
      </c>
      <c r="AF475" s="17"/>
      <c r="AG475" s="24" t="str">
        <f t="shared" si="92"/>
        <v/>
      </c>
      <c r="AH475" s="22"/>
      <c r="AI475" s="23">
        <f>+IF(OR($N475=Listas!$A$3,$N475=Listas!$A$4,$N475=Listas!$A$5,$N475=Listas!$A$6),"",IF(AND(DAYS360(C475,$C$3)&lt;=90,AH475="SI"),0,IF(AND(DAYS360(C475,$C$3)&gt;90,AH475="SI"),$AI$7,0)))</f>
        <v>0</v>
      </c>
      <c r="AJ475" s="25">
        <f>+IF(OR($N475=Listas!$A$3,$N475=Listas!$A$4,$N475=Listas!$A$5,$N475=Listas!$A$6),"",AB475+AE475+AI475)</f>
        <v>0</v>
      </c>
      <c r="AK475" s="26" t="str">
        <f t="shared" si="93"/>
        <v/>
      </c>
      <c r="AL475" s="27" t="str">
        <f t="shared" si="94"/>
        <v/>
      </c>
      <c r="AM475" s="23">
        <f>+IF(OR($N475=Listas!$A$3,$N475=Listas!$A$4,$N475=Listas!$A$5,$N475=Listas!$A$6),"",IF(AND(DAYS360(C475,$C$3)&lt;=90,AL475="SI"),0,IF(AND(DAYS360(C475,$C$3)&gt;90,AL475="SI"),$AM$7,0)))</f>
        <v>0</v>
      </c>
      <c r="AN475" s="27" t="str">
        <f t="shared" si="95"/>
        <v/>
      </c>
      <c r="AO475" s="23">
        <f>+IF(OR($N475=Listas!$A$3,$N475=Listas!$A$4,$N475=Listas!$A$5,$N475=Listas!$A$6),"",IF(AND(DAYS360(C475,$C$3)&lt;=90,AN475="SI"),0,IF(AND(DAYS360(C475,$C$3)&gt;90,AN475="SI"),$AO$7,0)))</f>
        <v>0</v>
      </c>
      <c r="AP475" s="28">
        <f>+IF(OR($N475=Listas!$A$3,$N475=Listas!$A$4,$N475=Listas!$A$5,$N475=[1]Hoja2!$A$6),"",AM475+AO475)</f>
        <v>0</v>
      </c>
      <c r="AQ475" s="22"/>
      <c r="AR475" s="23">
        <f>+IF(OR($N475=Listas!$A$3,$N475=Listas!$A$4,$N475=Listas!$A$5,$N475=Listas!$A$6),"",IF(AND(DAYS360(C475,$C$3)&lt;=90,AQ475="SI"),0,IF(AND(DAYS360(C475,$C$3)&gt;90,AQ475="SI"),$AR$7,0)))</f>
        <v>0</v>
      </c>
      <c r="AS475" s="22"/>
      <c r="AT475" s="23">
        <f>+IF(OR($N475=Listas!$A$3,$N475=Listas!$A$4,$N475=Listas!$A$5,$N475=Listas!$A$6),"",IF(AND(DAYS360(C475,$C$3)&lt;=90,AS475="SI"),0,IF(AND(DAYS360(C475,$C$3)&gt;90,AS475="SI"),$AT$7,0)))</f>
        <v>0</v>
      </c>
      <c r="AU475" s="21">
        <f>+IF(OR($N475=Listas!$A$3,$N475=Listas!$A$4,$N475=Listas!$A$5,$N475=Listas!$A$6),"",AR475+AT475)</f>
        <v>0</v>
      </c>
      <c r="AV475" s="29">
        <f>+IF(OR($N475=Listas!$A$3,$N475=Listas!$A$4,$N475=Listas!$A$5,$N475=Listas!$A$6),"",W475+Z475+AJ475+AP475+AU475)</f>
        <v>0.21132439384930549</v>
      </c>
      <c r="AW475" s="30">
        <f>+IF(OR($N475=Listas!$A$3,$N475=Listas!$A$4,$N475=Listas!$A$5,$N475=Listas!$A$6),"",K475*(1-AV475))</f>
        <v>0</v>
      </c>
      <c r="AX475" s="30">
        <f>+IF(OR($N475=Listas!$A$3,$N475=Listas!$A$4,$N475=Listas!$A$5,$N475=Listas!$A$6),"",L475*(1-AV475))</f>
        <v>0</v>
      </c>
      <c r="AY475" s="31"/>
      <c r="AZ475" s="32"/>
      <c r="BA475" s="30">
        <f>+IF(OR($N475=Listas!$A$3,$N475=Listas!$A$4,$N475=Listas!$A$5,$N475=Listas!$A$6),"",IF(AV475=0,AW475,(-PV(AY475,AZ475,,AW475,0))))</f>
        <v>0</v>
      </c>
      <c r="BB475" s="30">
        <f>+IF(OR($N475=Listas!$A$3,$N475=Listas!$A$4,$N475=Listas!$A$5,$N475=Listas!$A$6),"",IF(AV475=0,AX475,(-PV(AY475,AZ475,,AX475,0))))</f>
        <v>0</v>
      </c>
      <c r="BC475" s="33">
        <f>++IF(OR($N475=Listas!$A$3,$N475=Listas!$A$4,$N475=Listas!$A$5,$N475=Listas!$A$6),"",K475-BA475)</f>
        <v>0</v>
      </c>
      <c r="BD475" s="33">
        <f>++IF(OR($N475=Listas!$A$3,$N475=Listas!$A$4,$N475=Listas!$A$5,$N475=Listas!$A$6),"",L475-BB475)</f>
        <v>0</v>
      </c>
    </row>
    <row r="476" spans="1:56" x14ac:dyDescent="0.25">
      <c r="A476" s="13"/>
      <c r="B476" s="14"/>
      <c r="C476" s="15"/>
      <c r="D476" s="16"/>
      <c r="E476" s="16"/>
      <c r="F476" s="17"/>
      <c r="G476" s="17"/>
      <c r="H476" s="65">
        <f t="shared" si="89"/>
        <v>0</v>
      </c>
      <c r="I476" s="17"/>
      <c r="J476" s="17"/>
      <c r="K476" s="42">
        <f t="shared" si="90"/>
        <v>0</v>
      </c>
      <c r="L476" s="42">
        <f t="shared" si="90"/>
        <v>0</v>
      </c>
      <c r="M476" s="42">
        <f t="shared" si="91"/>
        <v>0</v>
      </c>
      <c r="N476" s="13"/>
      <c r="O476" s="18" t="str">
        <f>+IF(OR($N476=Listas!$A$3,$N476=Listas!$A$4,$N476=Listas!$A$5,$N476=Listas!$A$6),"N/A",IF(AND((DAYS360(C476,$C$3))&gt;90,(DAYS360(C476,$C$3))&lt;360),"SI","NO"))</f>
        <v>NO</v>
      </c>
      <c r="P476" s="19">
        <f t="shared" si="84"/>
        <v>0</v>
      </c>
      <c r="Q476" s="18" t="str">
        <f>+IF(OR($N476=Listas!$A$3,$N476=Listas!$A$4,$N476=Listas!$A$5,$N476=Listas!$A$6),"N/A",IF(AND((DAYS360(C476,$C$3))&gt;=360,(DAYS360(C476,$C$3))&lt;=1800),"SI","NO"))</f>
        <v>NO</v>
      </c>
      <c r="R476" s="19">
        <f t="shared" si="85"/>
        <v>0</v>
      </c>
      <c r="S476" s="18" t="str">
        <f>+IF(OR($N476=Listas!$A$3,$N476=Listas!$A$4,$N476=Listas!$A$5,$N476=Listas!$A$6),"N/A",IF(AND((DAYS360(C476,$C$3))&gt;1800,(DAYS360(C476,$C$3))&lt;=3600),"SI","NO"))</f>
        <v>NO</v>
      </c>
      <c r="T476" s="19">
        <f t="shared" si="86"/>
        <v>0</v>
      </c>
      <c r="U476" s="18" t="str">
        <f>+IF(OR($N476=Listas!$A$3,$N476=Listas!$A$4,$N476=Listas!$A$5,$N476=Listas!$A$6),"N/A",IF((DAYS360(C476,$C$3))&gt;3600,"SI","NO"))</f>
        <v>SI</v>
      </c>
      <c r="V476" s="20">
        <f t="shared" si="87"/>
        <v>0.21132439384930549</v>
      </c>
      <c r="W476" s="21">
        <f>+IF(OR($N476=Listas!$A$3,$N476=Listas!$A$4,$N476=Listas!$A$5,$N476=Listas!$A$6),"",P476+R476+T476+V476)</f>
        <v>0.21132439384930549</v>
      </c>
      <c r="X476" s="22"/>
      <c r="Y476" s="19">
        <f t="shared" si="88"/>
        <v>0</v>
      </c>
      <c r="Z476" s="21">
        <f>+IF(OR($N476=Listas!$A$3,$N476=Listas!$A$4,$N476=Listas!$A$5,$N476=Listas!$A$6),"",Y476)</f>
        <v>0</v>
      </c>
      <c r="AA476" s="22"/>
      <c r="AB476" s="23">
        <f>+IF(OR($N476=Listas!$A$3,$N476=Listas!$A$4,$N476=Listas!$A$5,$N476=Listas!$A$6),"",IF(AND(DAYS360(C476,$C$3)&lt;=90,AA476="NO"),0,IF(AND(DAYS360(C476,$C$3)&gt;90,AA476="NO"),$AB$7,0)))</f>
        <v>0</v>
      </c>
      <c r="AC476" s="17"/>
      <c r="AD476" s="22"/>
      <c r="AE476" s="23">
        <f>+IF(OR($N476=Listas!$A$3,$N476=Listas!$A$4,$N476=Listas!$A$5,$N476=Listas!$A$6),"",IF(AND(DAYS360(C476,$C$3)&lt;=90,AD476="SI"),0,IF(AND(DAYS360(C476,$C$3)&gt;90,AD476="SI"),$AE$7,0)))</f>
        <v>0</v>
      </c>
      <c r="AF476" s="17"/>
      <c r="AG476" s="24" t="str">
        <f t="shared" si="92"/>
        <v/>
      </c>
      <c r="AH476" s="22"/>
      <c r="AI476" s="23">
        <f>+IF(OR($N476=Listas!$A$3,$N476=Listas!$A$4,$N476=Listas!$A$5,$N476=Listas!$A$6),"",IF(AND(DAYS360(C476,$C$3)&lt;=90,AH476="SI"),0,IF(AND(DAYS360(C476,$C$3)&gt;90,AH476="SI"),$AI$7,0)))</f>
        <v>0</v>
      </c>
      <c r="AJ476" s="25">
        <f>+IF(OR($N476=Listas!$A$3,$N476=Listas!$A$4,$N476=Listas!$A$5,$N476=Listas!$A$6),"",AB476+AE476+AI476)</f>
        <v>0</v>
      </c>
      <c r="AK476" s="26" t="str">
        <f t="shared" si="93"/>
        <v/>
      </c>
      <c r="AL476" s="27" t="str">
        <f t="shared" si="94"/>
        <v/>
      </c>
      <c r="AM476" s="23">
        <f>+IF(OR($N476=Listas!$A$3,$N476=Listas!$A$4,$N476=Listas!$A$5,$N476=Listas!$A$6),"",IF(AND(DAYS360(C476,$C$3)&lt;=90,AL476="SI"),0,IF(AND(DAYS360(C476,$C$3)&gt;90,AL476="SI"),$AM$7,0)))</f>
        <v>0</v>
      </c>
      <c r="AN476" s="27" t="str">
        <f t="shared" si="95"/>
        <v/>
      </c>
      <c r="AO476" s="23">
        <f>+IF(OR($N476=Listas!$A$3,$N476=Listas!$A$4,$N476=Listas!$A$5,$N476=Listas!$A$6),"",IF(AND(DAYS360(C476,$C$3)&lt;=90,AN476="SI"),0,IF(AND(DAYS360(C476,$C$3)&gt;90,AN476="SI"),$AO$7,0)))</f>
        <v>0</v>
      </c>
      <c r="AP476" s="28">
        <f>+IF(OR($N476=Listas!$A$3,$N476=Listas!$A$4,$N476=Listas!$A$5,$N476=[1]Hoja2!$A$6),"",AM476+AO476)</f>
        <v>0</v>
      </c>
      <c r="AQ476" s="22"/>
      <c r="AR476" s="23">
        <f>+IF(OR($N476=Listas!$A$3,$N476=Listas!$A$4,$N476=Listas!$A$5,$N476=Listas!$A$6),"",IF(AND(DAYS360(C476,$C$3)&lt;=90,AQ476="SI"),0,IF(AND(DAYS360(C476,$C$3)&gt;90,AQ476="SI"),$AR$7,0)))</f>
        <v>0</v>
      </c>
      <c r="AS476" s="22"/>
      <c r="AT476" s="23">
        <f>+IF(OR($N476=Listas!$A$3,$N476=Listas!$A$4,$N476=Listas!$A$5,$N476=Listas!$A$6),"",IF(AND(DAYS360(C476,$C$3)&lt;=90,AS476="SI"),0,IF(AND(DAYS360(C476,$C$3)&gt;90,AS476="SI"),$AT$7,0)))</f>
        <v>0</v>
      </c>
      <c r="AU476" s="21">
        <f>+IF(OR($N476=Listas!$A$3,$N476=Listas!$A$4,$N476=Listas!$A$5,$N476=Listas!$A$6),"",AR476+AT476)</f>
        <v>0</v>
      </c>
      <c r="AV476" s="29">
        <f>+IF(OR($N476=Listas!$A$3,$N476=Listas!$A$4,$N476=Listas!$A$5,$N476=Listas!$A$6),"",W476+Z476+AJ476+AP476+AU476)</f>
        <v>0.21132439384930549</v>
      </c>
      <c r="AW476" s="30">
        <f>+IF(OR($N476=Listas!$A$3,$N476=Listas!$A$4,$N476=Listas!$A$5,$N476=Listas!$A$6),"",K476*(1-AV476))</f>
        <v>0</v>
      </c>
      <c r="AX476" s="30">
        <f>+IF(OR($N476=Listas!$A$3,$N476=Listas!$A$4,$N476=Listas!$A$5,$N476=Listas!$A$6),"",L476*(1-AV476))</f>
        <v>0</v>
      </c>
      <c r="AY476" s="31"/>
      <c r="AZ476" s="32"/>
      <c r="BA476" s="30">
        <f>+IF(OR($N476=Listas!$A$3,$N476=Listas!$A$4,$N476=Listas!$A$5,$N476=Listas!$A$6),"",IF(AV476=0,AW476,(-PV(AY476,AZ476,,AW476,0))))</f>
        <v>0</v>
      </c>
      <c r="BB476" s="30">
        <f>+IF(OR($N476=Listas!$A$3,$N476=Listas!$A$4,$N476=Listas!$A$5,$N476=Listas!$A$6),"",IF(AV476=0,AX476,(-PV(AY476,AZ476,,AX476,0))))</f>
        <v>0</v>
      </c>
      <c r="BC476" s="33">
        <f>++IF(OR($N476=Listas!$A$3,$N476=Listas!$A$4,$N476=Listas!$A$5,$N476=Listas!$A$6),"",K476-BA476)</f>
        <v>0</v>
      </c>
      <c r="BD476" s="33">
        <f>++IF(OR($N476=Listas!$A$3,$N476=Listas!$A$4,$N476=Listas!$A$5,$N476=Listas!$A$6),"",L476-BB476)</f>
        <v>0</v>
      </c>
    </row>
    <row r="477" spans="1:56" x14ac:dyDescent="0.25">
      <c r="A477" s="13"/>
      <c r="B477" s="14"/>
      <c r="C477" s="15"/>
      <c r="D477" s="16"/>
      <c r="E477" s="16"/>
      <c r="F477" s="17"/>
      <c r="G477" s="17"/>
      <c r="H477" s="65">
        <f t="shared" si="89"/>
        <v>0</v>
      </c>
      <c r="I477" s="17"/>
      <c r="J477" s="17"/>
      <c r="K477" s="42">
        <f t="shared" si="90"/>
        <v>0</v>
      </c>
      <c r="L477" s="42">
        <f t="shared" si="90"/>
        <v>0</v>
      </c>
      <c r="M477" s="42">
        <f t="shared" si="91"/>
        <v>0</v>
      </c>
      <c r="N477" s="13"/>
      <c r="O477" s="18" t="str">
        <f>+IF(OR($N477=Listas!$A$3,$N477=Listas!$A$4,$N477=Listas!$A$5,$N477=Listas!$A$6),"N/A",IF(AND((DAYS360(C477,$C$3))&gt;90,(DAYS360(C477,$C$3))&lt;360),"SI","NO"))</f>
        <v>NO</v>
      </c>
      <c r="P477" s="19">
        <f t="shared" si="84"/>
        <v>0</v>
      </c>
      <c r="Q477" s="18" t="str">
        <f>+IF(OR($N477=Listas!$A$3,$N477=Listas!$A$4,$N477=Listas!$A$5,$N477=Listas!$A$6),"N/A",IF(AND((DAYS360(C477,$C$3))&gt;=360,(DAYS360(C477,$C$3))&lt;=1800),"SI","NO"))</f>
        <v>NO</v>
      </c>
      <c r="R477" s="19">
        <f t="shared" si="85"/>
        <v>0</v>
      </c>
      <c r="S477" s="18" t="str">
        <f>+IF(OR($N477=Listas!$A$3,$N477=Listas!$A$4,$N477=Listas!$A$5,$N477=Listas!$A$6),"N/A",IF(AND((DAYS360(C477,$C$3))&gt;1800,(DAYS360(C477,$C$3))&lt;=3600),"SI","NO"))</f>
        <v>NO</v>
      </c>
      <c r="T477" s="19">
        <f t="shared" si="86"/>
        <v>0</v>
      </c>
      <c r="U477" s="18" t="str">
        <f>+IF(OR($N477=Listas!$A$3,$N477=Listas!$A$4,$N477=Listas!$A$5,$N477=Listas!$A$6),"N/A",IF((DAYS360(C477,$C$3))&gt;3600,"SI","NO"))</f>
        <v>SI</v>
      </c>
      <c r="V477" s="20">
        <f t="shared" si="87"/>
        <v>0.21132439384930549</v>
      </c>
      <c r="W477" s="21">
        <f>+IF(OR($N477=Listas!$A$3,$N477=Listas!$A$4,$N477=Listas!$A$5,$N477=Listas!$A$6),"",P477+R477+T477+V477)</f>
        <v>0.21132439384930549</v>
      </c>
      <c r="X477" s="22"/>
      <c r="Y477" s="19">
        <f t="shared" si="88"/>
        <v>0</v>
      </c>
      <c r="Z477" s="21">
        <f>+IF(OR($N477=Listas!$A$3,$N477=Listas!$A$4,$N477=Listas!$A$5,$N477=Listas!$A$6),"",Y477)</f>
        <v>0</v>
      </c>
      <c r="AA477" s="22"/>
      <c r="AB477" s="23">
        <f>+IF(OR($N477=Listas!$A$3,$N477=Listas!$A$4,$N477=Listas!$A$5,$N477=Listas!$A$6),"",IF(AND(DAYS360(C477,$C$3)&lt;=90,AA477="NO"),0,IF(AND(DAYS360(C477,$C$3)&gt;90,AA477="NO"),$AB$7,0)))</f>
        <v>0</v>
      </c>
      <c r="AC477" s="17"/>
      <c r="AD477" s="22"/>
      <c r="AE477" s="23">
        <f>+IF(OR($N477=Listas!$A$3,$N477=Listas!$A$4,$N477=Listas!$A$5,$N477=Listas!$A$6),"",IF(AND(DAYS360(C477,$C$3)&lt;=90,AD477="SI"),0,IF(AND(DAYS360(C477,$C$3)&gt;90,AD477="SI"),$AE$7,0)))</f>
        <v>0</v>
      </c>
      <c r="AF477" s="17"/>
      <c r="AG477" s="24" t="str">
        <f t="shared" si="92"/>
        <v/>
      </c>
      <c r="AH477" s="22"/>
      <c r="AI477" s="23">
        <f>+IF(OR($N477=Listas!$A$3,$N477=Listas!$A$4,$N477=Listas!$A$5,$N477=Listas!$A$6),"",IF(AND(DAYS360(C477,$C$3)&lt;=90,AH477="SI"),0,IF(AND(DAYS360(C477,$C$3)&gt;90,AH477="SI"),$AI$7,0)))</f>
        <v>0</v>
      </c>
      <c r="AJ477" s="25">
        <f>+IF(OR($N477=Listas!$A$3,$N477=Listas!$A$4,$N477=Listas!$A$5,$N477=Listas!$A$6),"",AB477+AE477+AI477)</f>
        <v>0</v>
      </c>
      <c r="AK477" s="26" t="str">
        <f t="shared" si="93"/>
        <v/>
      </c>
      <c r="AL477" s="27" t="str">
        <f t="shared" si="94"/>
        <v/>
      </c>
      <c r="AM477" s="23">
        <f>+IF(OR($N477=Listas!$A$3,$N477=Listas!$A$4,$N477=Listas!$A$5,$N477=Listas!$A$6),"",IF(AND(DAYS360(C477,$C$3)&lt;=90,AL477="SI"),0,IF(AND(DAYS360(C477,$C$3)&gt;90,AL477="SI"),$AM$7,0)))</f>
        <v>0</v>
      </c>
      <c r="AN477" s="27" t="str">
        <f t="shared" si="95"/>
        <v/>
      </c>
      <c r="AO477" s="23">
        <f>+IF(OR($N477=Listas!$A$3,$N477=Listas!$A$4,$N477=Listas!$A$5,$N477=Listas!$A$6),"",IF(AND(DAYS360(C477,$C$3)&lt;=90,AN477="SI"),0,IF(AND(DAYS360(C477,$C$3)&gt;90,AN477="SI"),$AO$7,0)))</f>
        <v>0</v>
      </c>
      <c r="AP477" s="28">
        <f>+IF(OR($N477=Listas!$A$3,$N477=Listas!$A$4,$N477=Listas!$A$5,$N477=[1]Hoja2!$A$6),"",AM477+AO477)</f>
        <v>0</v>
      </c>
      <c r="AQ477" s="22"/>
      <c r="AR477" s="23">
        <f>+IF(OR($N477=Listas!$A$3,$N477=Listas!$A$4,$N477=Listas!$A$5,$N477=Listas!$A$6),"",IF(AND(DAYS360(C477,$C$3)&lt;=90,AQ477="SI"),0,IF(AND(DAYS360(C477,$C$3)&gt;90,AQ477="SI"),$AR$7,0)))</f>
        <v>0</v>
      </c>
      <c r="AS477" s="22"/>
      <c r="AT477" s="23">
        <f>+IF(OR($N477=Listas!$A$3,$N477=Listas!$A$4,$N477=Listas!$A$5,$N477=Listas!$A$6),"",IF(AND(DAYS360(C477,$C$3)&lt;=90,AS477="SI"),0,IF(AND(DAYS360(C477,$C$3)&gt;90,AS477="SI"),$AT$7,0)))</f>
        <v>0</v>
      </c>
      <c r="AU477" s="21">
        <f>+IF(OR($N477=Listas!$A$3,$N477=Listas!$A$4,$N477=Listas!$A$5,$N477=Listas!$A$6),"",AR477+AT477)</f>
        <v>0</v>
      </c>
      <c r="AV477" s="29">
        <f>+IF(OR($N477=Listas!$A$3,$N477=Listas!$A$4,$N477=Listas!$A$5,$N477=Listas!$A$6),"",W477+Z477+AJ477+AP477+AU477)</f>
        <v>0.21132439384930549</v>
      </c>
      <c r="AW477" s="30">
        <f>+IF(OR($N477=Listas!$A$3,$N477=Listas!$A$4,$N477=Listas!$A$5,$N477=Listas!$A$6),"",K477*(1-AV477))</f>
        <v>0</v>
      </c>
      <c r="AX477" s="30">
        <f>+IF(OR($N477=Listas!$A$3,$N477=Listas!$A$4,$N477=Listas!$A$5,$N477=Listas!$A$6),"",L477*(1-AV477))</f>
        <v>0</v>
      </c>
      <c r="AY477" s="31"/>
      <c r="AZ477" s="32"/>
      <c r="BA477" s="30">
        <f>+IF(OR($N477=Listas!$A$3,$N477=Listas!$A$4,$N477=Listas!$A$5,$N477=Listas!$A$6),"",IF(AV477=0,AW477,(-PV(AY477,AZ477,,AW477,0))))</f>
        <v>0</v>
      </c>
      <c r="BB477" s="30">
        <f>+IF(OR($N477=Listas!$A$3,$N477=Listas!$A$4,$N477=Listas!$A$5,$N477=Listas!$A$6),"",IF(AV477=0,AX477,(-PV(AY477,AZ477,,AX477,0))))</f>
        <v>0</v>
      </c>
      <c r="BC477" s="33">
        <f>++IF(OR($N477=Listas!$A$3,$N477=Listas!$A$4,$N477=Listas!$A$5,$N477=Listas!$A$6),"",K477-BA477)</f>
        <v>0</v>
      </c>
      <c r="BD477" s="33">
        <f>++IF(OR($N477=Listas!$A$3,$N477=Listas!$A$4,$N477=Listas!$A$5,$N477=Listas!$A$6),"",L477-BB477)</f>
        <v>0</v>
      </c>
    </row>
    <row r="478" spans="1:56" x14ac:dyDescent="0.25">
      <c r="A478" s="13"/>
      <c r="B478" s="14"/>
      <c r="C478" s="15"/>
      <c r="D478" s="16"/>
      <c r="E478" s="16"/>
      <c r="F478" s="17"/>
      <c r="G478" s="17"/>
      <c r="H478" s="65">
        <f t="shared" si="89"/>
        <v>0</v>
      </c>
      <c r="I478" s="17"/>
      <c r="J478" s="17"/>
      <c r="K478" s="42">
        <f t="shared" si="90"/>
        <v>0</v>
      </c>
      <c r="L478" s="42">
        <f t="shared" si="90"/>
        <v>0</v>
      </c>
      <c r="M478" s="42">
        <f t="shared" si="91"/>
        <v>0</v>
      </c>
      <c r="N478" s="13"/>
      <c r="O478" s="18" t="str">
        <f>+IF(OR($N478=Listas!$A$3,$N478=Listas!$A$4,$N478=Listas!$A$5,$N478=Listas!$A$6),"N/A",IF(AND((DAYS360(C478,$C$3))&gt;90,(DAYS360(C478,$C$3))&lt;360),"SI","NO"))</f>
        <v>NO</v>
      </c>
      <c r="P478" s="19">
        <f t="shared" si="84"/>
        <v>0</v>
      </c>
      <c r="Q478" s="18" t="str">
        <f>+IF(OR($N478=Listas!$A$3,$N478=Listas!$A$4,$N478=Listas!$A$5,$N478=Listas!$A$6),"N/A",IF(AND((DAYS360(C478,$C$3))&gt;=360,(DAYS360(C478,$C$3))&lt;=1800),"SI","NO"))</f>
        <v>NO</v>
      </c>
      <c r="R478" s="19">
        <f t="shared" si="85"/>
        <v>0</v>
      </c>
      <c r="S478" s="18" t="str">
        <f>+IF(OR($N478=Listas!$A$3,$N478=Listas!$A$4,$N478=Listas!$A$5,$N478=Listas!$A$6),"N/A",IF(AND((DAYS360(C478,$C$3))&gt;1800,(DAYS360(C478,$C$3))&lt;=3600),"SI","NO"))</f>
        <v>NO</v>
      </c>
      <c r="T478" s="19">
        <f t="shared" si="86"/>
        <v>0</v>
      </c>
      <c r="U478" s="18" t="str">
        <f>+IF(OR($N478=Listas!$A$3,$N478=Listas!$A$4,$N478=Listas!$A$5,$N478=Listas!$A$6),"N/A",IF((DAYS360(C478,$C$3))&gt;3600,"SI","NO"))</f>
        <v>SI</v>
      </c>
      <c r="V478" s="20">
        <f t="shared" si="87"/>
        <v>0.21132439384930549</v>
      </c>
      <c r="W478" s="21">
        <f>+IF(OR($N478=Listas!$A$3,$N478=Listas!$A$4,$N478=Listas!$A$5,$N478=Listas!$A$6),"",P478+R478+T478+V478)</f>
        <v>0.21132439384930549</v>
      </c>
      <c r="X478" s="22"/>
      <c r="Y478" s="19">
        <f t="shared" si="88"/>
        <v>0</v>
      </c>
      <c r="Z478" s="21">
        <f>+IF(OR($N478=Listas!$A$3,$N478=Listas!$A$4,$N478=Listas!$A$5,$N478=Listas!$A$6),"",Y478)</f>
        <v>0</v>
      </c>
      <c r="AA478" s="22"/>
      <c r="AB478" s="23">
        <f>+IF(OR($N478=Listas!$A$3,$N478=Listas!$A$4,$N478=Listas!$A$5,$N478=Listas!$A$6),"",IF(AND(DAYS360(C478,$C$3)&lt;=90,AA478="NO"),0,IF(AND(DAYS360(C478,$C$3)&gt;90,AA478="NO"),$AB$7,0)))</f>
        <v>0</v>
      </c>
      <c r="AC478" s="17"/>
      <c r="AD478" s="22"/>
      <c r="AE478" s="23">
        <f>+IF(OR($N478=Listas!$A$3,$N478=Listas!$A$4,$N478=Listas!$A$5,$N478=Listas!$A$6),"",IF(AND(DAYS360(C478,$C$3)&lt;=90,AD478="SI"),0,IF(AND(DAYS360(C478,$C$3)&gt;90,AD478="SI"),$AE$7,0)))</f>
        <v>0</v>
      </c>
      <c r="AF478" s="17"/>
      <c r="AG478" s="24" t="str">
        <f t="shared" si="92"/>
        <v/>
      </c>
      <c r="AH478" s="22"/>
      <c r="AI478" s="23">
        <f>+IF(OR($N478=Listas!$A$3,$N478=Listas!$A$4,$N478=Listas!$A$5,$N478=Listas!$A$6),"",IF(AND(DAYS360(C478,$C$3)&lt;=90,AH478="SI"),0,IF(AND(DAYS360(C478,$C$3)&gt;90,AH478="SI"),$AI$7,0)))</f>
        <v>0</v>
      </c>
      <c r="AJ478" s="25">
        <f>+IF(OR($N478=Listas!$A$3,$N478=Listas!$A$4,$N478=Listas!$A$5,$N478=Listas!$A$6),"",AB478+AE478+AI478)</f>
        <v>0</v>
      </c>
      <c r="AK478" s="26" t="str">
        <f t="shared" si="93"/>
        <v/>
      </c>
      <c r="AL478" s="27" t="str">
        <f t="shared" si="94"/>
        <v/>
      </c>
      <c r="AM478" s="23">
        <f>+IF(OR($N478=Listas!$A$3,$N478=Listas!$A$4,$N478=Listas!$A$5,$N478=Listas!$A$6),"",IF(AND(DAYS360(C478,$C$3)&lt;=90,AL478="SI"),0,IF(AND(DAYS360(C478,$C$3)&gt;90,AL478="SI"),$AM$7,0)))</f>
        <v>0</v>
      </c>
      <c r="AN478" s="27" t="str">
        <f t="shared" si="95"/>
        <v/>
      </c>
      <c r="AO478" s="23">
        <f>+IF(OR($N478=Listas!$A$3,$N478=Listas!$A$4,$N478=Listas!$A$5,$N478=Listas!$A$6),"",IF(AND(DAYS360(C478,$C$3)&lt;=90,AN478="SI"),0,IF(AND(DAYS360(C478,$C$3)&gt;90,AN478="SI"),$AO$7,0)))</f>
        <v>0</v>
      </c>
      <c r="AP478" s="28">
        <f>+IF(OR($N478=Listas!$A$3,$N478=Listas!$A$4,$N478=Listas!$A$5,$N478=[1]Hoja2!$A$6),"",AM478+AO478)</f>
        <v>0</v>
      </c>
      <c r="AQ478" s="22"/>
      <c r="AR478" s="23">
        <f>+IF(OR($N478=Listas!$A$3,$N478=Listas!$A$4,$N478=Listas!$A$5,$N478=Listas!$A$6),"",IF(AND(DAYS360(C478,$C$3)&lt;=90,AQ478="SI"),0,IF(AND(DAYS360(C478,$C$3)&gt;90,AQ478="SI"),$AR$7,0)))</f>
        <v>0</v>
      </c>
      <c r="AS478" s="22"/>
      <c r="AT478" s="23">
        <f>+IF(OR($N478=Listas!$A$3,$N478=Listas!$A$4,$N478=Listas!$A$5,$N478=Listas!$A$6),"",IF(AND(DAYS360(C478,$C$3)&lt;=90,AS478="SI"),0,IF(AND(DAYS360(C478,$C$3)&gt;90,AS478="SI"),$AT$7,0)))</f>
        <v>0</v>
      </c>
      <c r="AU478" s="21">
        <f>+IF(OR($N478=Listas!$A$3,$N478=Listas!$A$4,$N478=Listas!$A$5,$N478=Listas!$A$6),"",AR478+AT478)</f>
        <v>0</v>
      </c>
      <c r="AV478" s="29">
        <f>+IF(OR($N478=Listas!$A$3,$N478=Listas!$A$4,$N478=Listas!$A$5,$N478=Listas!$A$6),"",W478+Z478+AJ478+AP478+AU478)</f>
        <v>0.21132439384930549</v>
      </c>
      <c r="AW478" s="30">
        <f>+IF(OR($N478=Listas!$A$3,$N478=Listas!$A$4,$N478=Listas!$A$5,$N478=Listas!$A$6),"",K478*(1-AV478))</f>
        <v>0</v>
      </c>
      <c r="AX478" s="30">
        <f>+IF(OR($N478=Listas!$A$3,$N478=Listas!$A$4,$N478=Listas!$A$5,$N478=Listas!$A$6),"",L478*(1-AV478))</f>
        <v>0</v>
      </c>
      <c r="AY478" s="31"/>
      <c r="AZ478" s="32"/>
      <c r="BA478" s="30">
        <f>+IF(OR($N478=Listas!$A$3,$N478=Listas!$A$4,$N478=Listas!$A$5,$N478=Listas!$A$6),"",IF(AV478=0,AW478,(-PV(AY478,AZ478,,AW478,0))))</f>
        <v>0</v>
      </c>
      <c r="BB478" s="30">
        <f>+IF(OR($N478=Listas!$A$3,$N478=Listas!$A$4,$N478=Listas!$A$5,$N478=Listas!$A$6),"",IF(AV478=0,AX478,(-PV(AY478,AZ478,,AX478,0))))</f>
        <v>0</v>
      </c>
      <c r="BC478" s="33">
        <f>++IF(OR($N478=Listas!$A$3,$N478=Listas!$A$4,$N478=Listas!$A$5,$N478=Listas!$A$6),"",K478-BA478)</f>
        <v>0</v>
      </c>
      <c r="BD478" s="33">
        <f>++IF(OR($N478=Listas!$A$3,$N478=Listas!$A$4,$N478=Listas!$A$5,$N478=Listas!$A$6),"",L478-BB478)</f>
        <v>0</v>
      </c>
    </row>
    <row r="479" spans="1:56" x14ac:dyDescent="0.25">
      <c r="A479" s="13"/>
      <c r="B479" s="14"/>
      <c r="C479" s="15"/>
      <c r="D479" s="16"/>
      <c r="E479" s="16"/>
      <c r="F479" s="17"/>
      <c r="G479" s="17"/>
      <c r="H479" s="65">
        <f t="shared" si="89"/>
        <v>0</v>
      </c>
      <c r="I479" s="17"/>
      <c r="J479" s="17"/>
      <c r="K479" s="42">
        <f t="shared" si="90"/>
        <v>0</v>
      </c>
      <c r="L479" s="42">
        <f t="shared" si="90"/>
        <v>0</v>
      </c>
      <c r="M479" s="42">
        <f t="shared" si="91"/>
        <v>0</v>
      </c>
      <c r="N479" s="13"/>
      <c r="O479" s="18" t="str">
        <f>+IF(OR($N479=Listas!$A$3,$N479=Listas!$A$4,$N479=Listas!$A$5,$N479=Listas!$A$6),"N/A",IF(AND((DAYS360(C479,$C$3))&gt;90,(DAYS360(C479,$C$3))&lt;360),"SI","NO"))</f>
        <v>NO</v>
      </c>
      <c r="P479" s="19">
        <f t="shared" si="84"/>
        <v>0</v>
      </c>
      <c r="Q479" s="18" t="str">
        <f>+IF(OR($N479=Listas!$A$3,$N479=Listas!$A$4,$N479=Listas!$A$5,$N479=Listas!$A$6),"N/A",IF(AND((DAYS360(C479,$C$3))&gt;=360,(DAYS360(C479,$C$3))&lt;=1800),"SI","NO"))</f>
        <v>NO</v>
      </c>
      <c r="R479" s="19">
        <f t="shared" si="85"/>
        <v>0</v>
      </c>
      <c r="S479" s="18" t="str">
        <f>+IF(OR($N479=Listas!$A$3,$N479=Listas!$A$4,$N479=Listas!$A$5,$N479=Listas!$A$6),"N/A",IF(AND((DAYS360(C479,$C$3))&gt;1800,(DAYS360(C479,$C$3))&lt;=3600),"SI","NO"))</f>
        <v>NO</v>
      </c>
      <c r="T479" s="19">
        <f t="shared" si="86"/>
        <v>0</v>
      </c>
      <c r="U479" s="18" t="str">
        <f>+IF(OR($N479=Listas!$A$3,$N479=Listas!$A$4,$N479=Listas!$A$5,$N479=Listas!$A$6),"N/A",IF((DAYS360(C479,$C$3))&gt;3600,"SI","NO"))</f>
        <v>SI</v>
      </c>
      <c r="V479" s="20">
        <f t="shared" si="87"/>
        <v>0.21132439384930549</v>
      </c>
      <c r="W479" s="21">
        <f>+IF(OR($N479=Listas!$A$3,$N479=Listas!$A$4,$N479=Listas!$A$5,$N479=Listas!$A$6),"",P479+R479+T479+V479)</f>
        <v>0.21132439384930549</v>
      </c>
      <c r="X479" s="22"/>
      <c r="Y479" s="19">
        <f t="shared" si="88"/>
        <v>0</v>
      </c>
      <c r="Z479" s="21">
        <f>+IF(OR($N479=Listas!$A$3,$N479=Listas!$A$4,$N479=Listas!$A$5,$N479=Listas!$A$6),"",Y479)</f>
        <v>0</v>
      </c>
      <c r="AA479" s="22"/>
      <c r="AB479" s="23">
        <f>+IF(OR($N479=Listas!$A$3,$N479=Listas!$A$4,$N479=Listas!$A$5,$N479=Listas!$A$6),"",IF(AND(DAYS360(C479,$C$3)&lt;=90,AA479="NO"),0,IF(AND(DAYS360(C479,$C$3)&gt;90,AA479="NO"),$AB$7,0)))</f>
        <v>0</v>
      </c>
      <c r="AC479" s="17"/>
      <c r="AD479" s="22"/>
      <c r="AE479" s="23">
        <f>+IF(OR($N479=Listas!$A$3,$N479=Listas!$A$4,$N479=Listas!$A$5,$N479=Listas!$A$6),"",IF(AND(DAYS360(C479,$C$3)&lt;=90,AD479="SI"),0,IF(AND(DAYS360(C479,$C$3)&gt;90,AD479="SI"),$AE$7,0)))</f>
        <v>0</v>
      </c>
      <c r="AF479" s="17"/>
      <c r="AG479" s="24" t="str">
        <f t="shared" si="92"/>
        <v/>
      </c>
      <c r="AH479" s="22"/>
      <c r="AI479" s="23">
        <f>+IF(OR($N479=Listas!$A$3,$N479=Listas!$A$4,$N479=Listas!$A$5,$N479=Listas!$A$6),"",IF(AND(DAYS360(C479,$C$3)&lt;=90,AH479="SI"),0,IF(AND(DAYS360(C479,$C$3)&gt;90,AH479="SI"),$AI$7,0)))</f>
        <v>0</v>
      </c>
      <c r="AJ479" s="25">
        <f>+IF(OR($N479=Listas!$A$3,$N479=Listas!$A$4,$N479=Listas!$A$5,$N479=Listas!$A$6),"",AB479+AE479+AI479)</f>
        <v>0</v>
      </c>
      <c r="AK479" s="26" t="str">
        <f t="shared" si="93"/>
        <v/>
      </c>
      <c r="AL479" s="27" t="str">
        <f t="shared" si="94"/>
        <v/>
      </c>
      <c r="AM479" s="23">
        <f>+IF(OR($N479=Listas!$A$3,$N479=Listas!$A$4,$N479=Listas!$A$5,$N479=Listas!$A$6),"",IF(AND(DAYS360(C479,$C$3)&lt;=90,AL479="SI"),0,IF(AND(DAYS360(C479,$C$3)&gt;90,AL479="SI"),$AM$7,0)))</f>
        <v>0</v>
      </c>
      <c r="AN479" s="27" t="str">
        <f t="shared" si="95"/>
        <v/>
      </c>
      <c r="AO479" s="23">
        <f>+IF(OR($N479=Listas!$A$3,$N479=Listas!$A$4,$N479=Listas!$A$5,$N479=Listas!$A$6),"",IF(AND(DAYS360(C479,$C$3)&lt;=90,AN479="SI"),0,IF(AND(DAYS360(C479,$C$3)&gt;90,AN479="SI"),$AO$7,0)))</f>
        <v>0</v>
      </c>
      <c r="AP479" s="28">
        <f>+IF(OR($N479=Listas!$A$3,$N479=Listas!$A$4,$N479=Listas!$A$5,$N479=[1]Hoja2!$A$6),"",AM479+AO479)</f>
        <v>0</v>
      </c>
      <c r="AQ479" s="22"/>
      <c r="AR479" s="23">
        <f>+IF(OR($N479=Listas!$A$3,$N479=Listas!$A$4,$N479=Listas!$A$5,$N479=Listas!$A$6),"",IF(AND(DAYS360(C479,$C$3)&lt;=90,AQ479="SI"),0,IF(AND(DAYS360(C479,$C$3)&gt;90,AQ479="SI"),$AR$7,0)))</f>
        <v>0</v>
      </c>
      <c r="AS479" s="22"/>
      <c r="AT479" s="23">
        <f>+IF(OR($N479=Listas!$A$3,$N479=Listas!$A$4,$N479=Listas!$A$5,$N479=Listas!$A$6),"",IF(AND(DAYS360(C479,$C$3)&lt;=90,AS479="SI"),0,IF(AND(DAYS360(C479,$C$3)&gt;90,AS479="SI"),$AT$7,0)))</f>
        <v>0</v>
      </c>
      <c r="AU479" s="21">
        <f>+IF(OR($N479=Listas!$A$3,$N479=Listas!$A$4,$N479=Listas!$A$5,$N479=Listas!$A$6),"",AR479+AT479)</f>
        <v>0</v>
      </c>
      <c r="AV479" s="29">
        <f>+IF(OR($N479=Listas!$A$3,$N479=Listas!$A$4,$N479=Listas!$A$5,$N479=Listas!$A$6),"",W479+Z479+AJ479+AP479+AU479)</f>
        <v>0.21132439384930549</v>
      </c>
      <c r="AW479" s="30">
        <f>+IF(OR($N479=Listas!$A$3,$N479=Listas!$A$4,$N479=Listas!$A$5,$N479=Listas!$A$6),"",K479*(1-AV479))</f>
        <v>0</v>
      </c>
      <c r="AX479" s="30">
        <f>+IF(OR($N479=Listas!$A$3,$N479=Listas!$A$4,$N479=Listas!$A$5,$N479=Listas!$A$6),"",L479*(1-AV479))</f>
        <v>0</v>
      </c>
      <c r="AY479" s="31"/>
      <c r="AZ479" s="32"/>
      <c r="BA479" s="30">
        <f>+IF(OR($N479=Listas!$A$3,$N479=Listas!$A$4,$N479=Listas!$A$5,$N479=Listas!$A$6),"",IF(AV479=0,AW479,(-PV(AY479,AZ479,,AW479,0))))</f>
        <v>0</v>
      </c>
      <c r="BB479" s="30">
        <f>+IF(OR($N479=Listas!$A$3,$N479=Listas!$A$4,$N479=Listas!$A$5,$N479=Listas!$A$6),"",IF(AV479=0,AX479,(-PV(AY479,AZ479,,AX479,0))))</f>
        <v>0</v>
      </c>
      <c r="BC479" s="33">
        <f>++IF(OR($N479=Listas!$A$3,$N479=Listas!$A$4,$N479=Listas!$A$5,$N479=Listas!$A$6),"",K479-BA479)</f>
        <v>0</v>
      </c>
      <c r="BD479" s="33">
        <f>++IF(OR($N479=Listas!$A$3,$N479=Listas!$A$4,$N479=Listas!$A$5,$N479=Listas!$A$6),"",L479-BB479)</f>
        <v>0</v>
      </c>
    </row>
    <row r="480" spans="1:56" x14ac:dyDescent="0.25">
      <c r="A480" s="13"/>
      <c r="B480" s="14"/>
      <c r="C480" s="15"/>
      <c r="D480" s="16"/>
      <c r="E480" s="16"/>
      <c r="F480" s="17"/>
      <c r="G480" s="17"/>
      <c r="H480" s="65">
        <f t="shared" si="89"/>
        <v>0</v>
      </c>
      <c r="I480" s="17"/>
      <c r="J480" s="17"/>
      <c r="K480" s="42">
        <f t="shared" si="90"/>
        <v>0</v>
      </c>
      <c r="L480" s="42">
        <f t="shared" si="90"/>
        <v>0</v>
      </c>
      <c r="M480" s="42">
        <f t="shared" si="91"/>
        <v>0</v>
      </c>
      <c r="N480" s="13"/>
      <c r="O480" s="18" t="str">
        <f>+IF(OR($N480=Listas!$A$3,$N480=Listas!$A$4,$N480=Listas!$A$5,$N480=Listas!$A$6),"N/A",IF(AND((DAYS360(C480,$C$3))&gt;90,(DAYS360(C480,$C$3))&lt;360),"SI","NO"))</f>
        <v>NO</v>
      </c>
      <c r="P480" s="19">
        <f t="shared" si="84"/>
        <v>0</v>
      </c>
      <c r="Q480" s="18" t="str">
        <f>+IF(OR($N480=Listas!$A$3,$N480=Listas!$A$4,$N480=Listas!$A$5,$N480=Listas!$A$6),"N/A",IF(AND((DAYS360(C480,$C$3))&gt;=360,(DAYS360(C480,$C$3))&lt;=1800),"SI","NO"))</f>
        <v>NO</v>
      </c>
      <c r="R480" s="19">
        <f t="shared" si="85"/>
        <v>0</v>
      </c>
      <c r="S480" s="18" t="str">
        <f>+IF(OR($N480=Listas!$A$3,$N480=Listas!$A$4,$N480=Listas!$A$5,$N480=Listas!$A$6),"N/A",IF(AND((DAYS360(C480,$C$3))&gt;1800,(DAYS360(C480,$C$3))&lt;=3600),"SI","NO"))</f>
        <v>NO</v>
      </c>
      <c r="T480" s="19">
        <f t="shared" si="86"/>
        <v>0</v>
      </c>
      <c r="U480" s="18" t="str">
        <f>+IF(OR($N480=Listas!$A$3,$N480=Listas!$A$4,$N480=Listas!$A$5,$N480=Listas!$A$6),"N/A",IF((DAYS360(C480,$C$3))&gt;3600,"SI","NO"))</f>
        <v>SI</v>
      </c>
      <c r="V480" s="20">
        <f t="shared" si="87"/>
        <v>0.21132439384930549</v>
      </c>
      <c r="W480" s="21">
        <f>+IF(OR($N480=Listas!$A$3,$N480=Listas!$A$4,$N480=Listas!$A$5,$N480=Listas!$A$6),"",P480+R480+T480+V480)</f>
        <v>0.21132439384930549</v>
      </c>
      <c r="X480" s="22"/>
      <c r="Y480" s="19">
        <f t="shared" si="88"/>
        <v>0</v>
      </c>
      <c r="Z480" s="21">
        <f>+IF(OR($N480=Listas!$A$3,$N480=Listas!$A$4,$N480=Listas!$A$5,$N480=Listas!$A$6),"",Y480)</f>
        <v>0</v>
      </c>
      <c r="AA480" s="22"/>
      <c r="AB480" s="23">
        <f>+IF(OR($N480=Listas!$A$3,$N480=Listas!$A$4,$N480=Listas!$A$5,$N480=Listas!$A$6),"",IF(AND(DAYS360(C480,$C$3)&lt;=90,AA480="NO"),0,IF(AND(DAYS360(C480,$C$3)&gt;90,AA480="NO"),$AB$7,0)))</f>
        <v>0</v>
      </c>
      <c r="AC480" s="17"/>
      <c r="AD480" s="22"/>
      <c r="AE480" s="23">
        <f>+IF(OR($N480=Listas!$A$3,$N480=Listas!$A$4,$N480=Listas!$A$5,$N480=Listas!$A$6),"",IF(AND(DAYS360(C480,$C$3)&lt;=90,AD480="SI"),0,IF(AND(DAYS360(C480,$C$3)&gt;90,AD480="SI"),$AE$7,0)))</f>
        <v>0</v>
      </c>
      <c r="AF480" s="17"/>
      <c r="AG480" s="24" t="str">
        <f t="shared" si="92"/>
        <v/>
      </c>
      <c r="AH480" s="22"/>
      <c r="AI480" s="23">
        <f>+IF(OR($N480=Listas!$A$3,$N480=Listas!$A$4,$N480=Listas!$A$5,$N480=Listas!$A$6),"",IF(AND(DAYS360(C480,$C$3)&lt;=90,AH480="SI"),0,IF(AND(DAYS360(C480,$C$3)&gt;90,AH480="SI"),$AI$7,0)))</f>
        <v>0</v>
      </c>
      <c r="AJ480" s="25">
        <f>+IF(OR($N480=Listas!$A$3,$N480=Listas!$A$4,$N480=Listas!$A$5,$N480=Listas!$A$6),"",AB480+AE480+AI480)</f>
        <v>0</v>
      </c>
      <c r="AK480" s="26" t="str">
        <f t="shared" si="93"/>
        <v/>
      </c>
      <c r="AL480" s="27" t="str">
        <f t="shared" si="94"/>
        <v/>
      </c>
      <c r="AM480" s="23">
        <f>+IF(OR($N480=Listas!$A$3,$N480=Listas!$A$4,$N480=Listas!$A$5,$N480=Listas!$A$6),"",IF(AND(DAYS360(C480,$C$3)&lt;=90,AL480="SI"),0,IF(AND(DAYS360(C480,$C$3)&gt;90,AL480="SI"),$AM$7,0)))</f>
        <v>0</v>
      </c>
      <c r="AN480" s="27" t="str">
        <f t="shared" si="95"/>
        <v/>
      </c>
      <c r="AO480" s="23">
        <f>+IF(OR($N480=Listas!$A$3,$N480=Listas!$A$4,$N480=Listas!$A$5,$N480=Listas!$A$6),"",IF(AND(DAYS360(C480,$C$3)&lt;=90,AN480="SI"),0,IF(AND(DAYS360(C480,$C$3)&gt;90,AN480="SI"),$AO$7,0)))</f>
        <v>0</v>
      </c>
      <c r="AP480" s="28">
        <f>+IF(OR($N480=Listas!$A$3,$N480=Listas!$A$4,$N480=Listas!$A$5,$N480=[1]Hoja2!$A$6),"",AM480+AO480)</f>
        <v>0</v>
      </c>
      <c r="AQ480" s="22"/>
      <c r="AR480" s="23">
        <f>+IF(OR($N480=Listas!$A$3,$N480=Listas!$A$4,$N480=Listas!$A$5,$N480=Listas!$A$6),"",IF(AND(DAYS360(C480,$C$3)&lt;=90,AQ480="SI"),0,IF(AND(DAYS360(C480,$C$3)&gt;90,AQ480="SI"),$AR$7,0)))</f>
        <v>0</v>
      </c>
      <c r="AS480" s="22"/>
      <c r="AT480" s="23">
        <f>+IF(OR($N480=Listas!$A$3,$N480=Listas!$A$4,$N480=Listas!$A$5,$N480=Listas!$A$6),"",IF(AND(DAYS360(C480,$C$3)&lt;=90,AS480="SI"),0,IF(AND(DAYS360(C480,$C$3)&gt;90,AS480="SI"),$AT$7,0)))</f>
        <v>0</v>
      </c>
      <c r="AU480" s="21">
        <f>+IF(OR($N480=Listas!$A$3,$N480=Listas!$A$4,$N480=Listas!$A$5,$N480=Listas!$A$6),"",AR480+AT480)</f>
        <v>0</v>
      </c>
      <c r="AV480" s="29">
        <f>+IF(OR($N480=Listas!$A$3,$N480=Listas!$A$4,$N480=Listas!$A$5,$N480=Listas!$A$6),"",W480+Z480+AJ480+AP480+AU480)</f>
        <v>0.21132439384930549</v>
      </c>
      <c r="AW480" s="30">
        <f>+IF(OR($N480=Listas!$A$3,$N480=Listas!$A$4,$N480=Listas!$A$5,$N480=Listas!$A$6),"",K480*(1-AV480))</f>
        <v>0</v>
      </c>
      <c r="AX480" s="30">
        <f>+IF(OR($N480=Listas!$A$3,$N480=Listas!$A$4,$N480=Listas!$A$5,$N480=Listas!$A$6),"",L480*(1-AV480))</f>
        <v>0</v>
      </c>
      <c r="AY480" s="31"/>
      <c r="AZ480" s="32"/>
      <c r="BA480" s="30">
        <f>+IF(OR($N480=Listas!$A$3,$N480=Listas!$A$4,$N480=Listas!$A$5,$N480=Listas!$A$6),"",IF(AV480=0,AW480,(-PV(AY480,AZ480,,AW480,0))))</f>
        <v>0</v>
      </c>
      <c r="BB480" s="30">
        <f>+IF(OR($N480=Listas!$A$3,$N480=Listas!$A$4,$N480=Listas!$A$5,$N480=Listas!$A$6),"",IF(AV480=0,AX480,(-PV(AY480,AZ480,,AX480,0))))</f>
        <v>0</v>
      </c>
      <c r="BC480" s="33">
        <f>++IF(OR($N480=Listas!$A$3,$N480=Listas!$A$4,$N480=Listas!$A$5,$N480=Listas!$A$6),"",K480-BA480)</f>
        <v>0</v>
      </c>
      <c r="BD480" s="33">
        <f>++IF(OR($N480=Listas!$A$3,$N480=Listas!$A$4,$N480=Listas!$A$5,$N480=Listas!$A$6),"",L480-BB480)</f>
        <v>0</v>
      </c>
    </row>
    <row r="481" spans="1:56" x14ac:dyDescent="0.25">
      <c r="A481" s="13"/>
      <c r="B481" s="14"/>
      <c r="C481" s="15"/>
      <c r="D481" s="16"/>
      <c r="E481" s="16"/>
      <c r="F481" s="17"/>
      <c r="G481" s="17"/>
      <c r="H481" s="65">
        <f t="shared" si="89"/>
        <v>0</v>
      </c>
      <c r="I481" s="17"/>
      <c r="J481" s="17"/>
      <c r="K481" s="42">
        <f t="shared" si="90"/>
        <v>0</v>
      </c>
      <c r="L481" s="42">
        <f t="shared" si="90"/>
        <v>0</v>
      </c>
      <c r="M481" s="42">
        <f t="shared" si="91"/>
        <v>0</v>
      </c>
      <c r="N481" s="13"/>
      <c r="O481" s="18" t="str">
        <f>+IF(OR($N481=Listas!$A$3,$N481=Listas!$A$4,$N481=Listas!$A$5,$N481=Listas!$A$6),"N/A",IF(AND((DAYS360(C481,$C$3))&gt;90,(DAYS360(C481,$C$3))&lt;360),"SI","NO"))</f>
        <v>NO</v>
      </c>
      <c r="P481" s="19">
        <f t="shared" si="84"/>
        <v>0</v>
      </c>
      <c r="Q481" s="18" t="str">
        <f>+IF(OR($N481=Listas!$A$3,$N481=Listas!$A$4,$N481=Listas!$A$5,$N481=Listas!$A$6),"N/A",IF(AND((DAYS360(C481,$C$3))&gt;=360,(DAYS360(C481,$C$3))&lt;=1800),"SI","NO"))</f>
        <v>NO</v>
      </c>
      <c r="R481" s="19">
        <f t="shared" si="85"/>
        <v>0</v>
      </c>
      <c r="S481" s="18" t="str">
        <f>+IF(OR($N481=Listas!$A$3,$N481=Listas!$A$4,$N481=Listas!$A$5,$N481=Listas!$A$6),"N/A",IF(AND((DAYS360(C481,$C$3))&gt;1800,(DAYS360(C481,$C$3))&lt;=3600),"SI","NO"))</f>
        <v>NO</v>
      </c>
      <c r="T481" s="19">
        <f t="shared" si="86"/>
        <v>0</v>
      </c>
      <c r="U481" s="18" t="str">
        <f>+IF(OR($N481=Listas!$A$3,$N481=Listas!$A$4,$N481=Listas!$A$5,$N481=Listas!$A$6),"N/A",IF((DAYS360(C481,$C$3))&gt;3600,"SI","NO"))</f>
        <v>SI</v>
      </c>
      <c r="V481" s="20">
        <f t="shared" si="87"/>
        <v>0.21132439384930549</v>
      </c>
      <c r="W481" s="21">
        <f>+IF(OR($N481=Listas!$A$3,$N481=Listas!$A$4,$N481=Listas!$A$5,$N481=Listas!$A$6),"",P481+R481+T481+V481)</f>
        <v>0.21132439384930549</v>
      </c>
      <c r="X481" s="22"/>
      <c r="Y481" s="19">
        <f t="shared" si="88"/>
        <v>0</v>
      </c>
      <c r="Z481" s="21">
        <f>+IF(OR($N481=Listas!$A$3,$N481=Listas!$A$4,$N481=Listas!$A$5,$N481=Listas!$A$6),"",Y481)</f>
        <v>0</v>
      </c>
      <c r="AA481" s="22"/>
      <c r="AB481" s="23">
        <f>+IF(OR($N481=Listas!$A$3,$N481=Listas!$A$4,$N481=Listas!$A$5,$N481=Listas!$A$6),"",IF(AND(DAYS360(C481,$C$3)&lt;=90,AA481="NO"),0,IF(AND(DAYS360(C481,$C$3)&gt;90,AA481="NO"),$AB$7,0)))</f>
        <v>0</v>
      </c>
      <c r="AC481" s="17"/>
      <c r="AD481" s="22"/>
      <c r="AE481" s="23">
        <f>+IF(OR($N481=Listas!$A$3,$N481=Listas!$A$4,$N481=Listas!$A$5,$N481=Listas!$A$6),"",IF(AND(DAYS360(C481,$C$3)&lt;=90,AD481="SI"),0,IF(AND(DAYS360(C481,$C$3)&gt;90,AD481="SI"),$AE$7,0)))</f>
        <v>0</v>
      </c>
      <c r="AF481" s="17"/>
      <c r="AG481" s="24" t="str">
        <f t="shared" si="92"/>
        <v/>
      </c>
      <c r="AH481" s="22"/>
      <c r="AI481" s="23">
        <f>+IF(OR($N481=Listas!$A$3,$N481=Listas!$A$4,$N481=Listas!$A$5,$N481=Listas!$A$6),"",IF(AND(DAYS360(C481,$C$3)&lt;=90,AH481="SI"),0,IF(AND(DAYS360(C481,$C$3)&gt;90,AH481="SI"),$AI$7,0)))</f>
        <v>0</v>
      </c>
      <c r="AJ481" s="25">
        <f>+IF(OR($N481=Listas!$A$3,$N481=Listas!$A$4,$N481=Listas!$A$5,$N481=Listas!$A$6),"",AB481+AE481+AI481)</f>
        <v>0</v>
      </c>
      <c r="AK481" s="26" t="str">
        <f t="shared" si="93"/>
        <v/>
      </c>
      <c r="AL481" s="27" t="str">
        <f t="shared" si="94"/>
        <v/>
      </c>
      <c r="AM481" s="23">
        <f>+IF(OR($N481=Listas!$A$3,$N481=Listas!$A$4,$N481=Listas!$A$5,$N481=Listas!$A$6),"",IF(AND(DAYS360(C481,$C$3)&lt;=90,AL481="SI"),0,IF(AND(DAYS360(C481,$C$3)&gt;90,AL481="SI"),$AM$7,0)))</f>
        <v>0</v>
      </c>
      <c r="AN481" s="27" t="str">
        <f t="shared" si="95"/>
        <v/>
      </c>
      <c r="AO481" s="23">
        <f>+IF(OR($N481=Listas!$A$3,$N481=Listas!$A$4,$N481=Listas!$A$5,$N481=Listas!$A$6),"",IF(AND(DAYS360(C481,$C$3)&lt;=90,AN481="SI"),0,IF(AND(DAYS360(C481,$C$3)&gt;90,AN481="SI"),$AO$7,0)))</f>
        <v>0</v>
      </c>
      <c r="AP481" s="28">
        <f>+IF(OR($N481=Listas!$A$3,$N481=Listas!$A$4,$N481=Listas!$A$5,$N481=[1]Hoja2!$A$6),"",AM481+AO481)</f>
        <v>0</v>
      </c>
      <c r="AQ481" s="22"/>
      <c r="AR481" s="23">
        <f>+IF(OR($N481=Listas!$A$3,$N481=Listas!$A$4,$N481=Listas!$A$5,$N481=Listas!$A$6),"",IF(AND(DAYS360(C481,$C$3)&lt;=90,AQ481="SI"),0,IF(AND(DAYS360(C481,$C$3)&gt;90,AQ481="SI"),$AR$7,0)))</f>
        <v>0</v>
      </c>
      <c r="AS481" s="22"/>
      <c r="AT481" s="23">
        <f>+IF(OR($N481=Listas!$A$3,$N481=Listas!$A$4,$N481=Listas!$A$5,$N481=Listas!$A$6),"",IF(AND(DAYS360(C481,$C$3)&lt;=90,AS481="SI"),0,IF(AND(DAYS360(C481,$C$3)&gt;90,AS481="SI"),$AT$7,0)))</f>
        <v>0</v>
      </c>
      <c r="AU481" s="21">
        <f>+IF(OR($N481=Listas!$A$3,$N481=Listas!$A$4,$N481=Listas!$A$5,$N481=Listas!$A$6),"",AR481+AT481)</f>
        <v>0</v>
      </c>
      <c r="AV481" s="29">
        <f>+IF(OR($N481=Listas!$A$3,$N481=Listas!$A$4,$N481=Listas!$A$5,$N481=Listas!$A$6),"",W481+Z481+AJ481+AP481+AU481)</f>
        <v>0.21132439384930549</v>
      </c>
      <c r="AW481" s="30">
        <f>+IF(OR($N481=Listas!$A$3,$N481=Listas!$A$4,$N481=Listas!$A$5,$N481=Listas!$A$6),"",K481*(1-AV481))</f>
        <v>0</v>
      </c>
      <c r="AX481" s="30">
        <f>+IF(OR($N481=Listas!$A$3,$N481=Listas!$A$4,$N481=Listas!$A$5,$N481=Listas!$A$6),"",L481*(1-AV481))</f>
        <v>0</v>
      </c>
      <c r="AY481" s="31"/>
      <c r="AZ481" s="32"/>
      <c r="BA481" s="30">
        <f>+IF(OR($N481=Listas!$A$3,$N481=Listas!$A$4,$N481=Listas!$A$5,$N481=Listas!$A$6),"",IF(AV481=0,AW481,(-PV(AY481,AZ481,,AW481,0))))</f>
        <v>0</v>
      </c>
      <c r="BB481" s="30">
        <f>+IF(OR($N481=Listas!$A$3,$N481=Listas!$A$4,$N481=Listas!$A$5,$N481=Listas!$A$6),"",IF(AV481=0,AX481,(-PV(AY481,AZ481,,AX481,0))))</f>
        <v>0</v>
      </c>
      <c r="BC481" s="33">
        <f>++IF(OR($N481=Listas!$A$3,$N481=Listas!$A$4,$N481=Listas!$A$5,$N481=Listas!$A$6),"",K481-BA481)</f>
        <v>0</v>
      </c>
      <c r="BD481" s="33">
        <f>++IF(OR($N481=Listas!$A$3,$N481=Listas!$A$4,$N481=Listas!$A$5,$N481=Listas!$A$6),"",L481-BB481)</f>
        <v>0</v>
      </c>
    </row>
    <row r="482" spans="1:56" x14ac:dyDescent="0.25">
      <c r="A482" s="13"/>
      <c r="B482" s="14"/>
      <c r="C482" s="15"/>
      <c r="D482" s="16"/>
      <c r="E482" s="16"/>
      <c r="F482" s="17"/>
      <c r="G482" s="17"/>
      <c r="H482" s="65">
        <f t="shared" si="89"/>
        <v>0</v>
      </c>
      <c r="I482" s="17"/>
      <c r="J482" s="17"/>
      <c r="K482" s="42">
        <f t="shared" si="90"/>
        <v>0</v>
      </c>
      <c r="L482" s="42">
        <f t="shared" si="90"/>
        <v>0</v>
      </c>
      <c r="M482" s="42">
        <f t="shared" si="91"/>
        <v>0</v>
      </c>
      <c r="N482" s="13"/>
      <c r="O482" s="18" t="str">
        <f>+IF(OR($N482=Listas!$A$3,$N482=Listas!$A$4,$N482=Listas!$A$5,$N482=Listas!$A$6),"N/A",IF(AND((DAYS360(C482,$C$3))&gt;90,(DAYS360(C482,$C$3))&lt;360),"SI","NO"))</f>
        <v>NO</v>
      </c>
      <c r="P482" s="19">
        <f t="shared" si="84"/>
        <v>0</v>
      </c>
      <c r="Q482" s="18" t="str">
        <f>+IF(OR($N482=Listas!$A$3,$N482=Listas!$A$4,$N482=Listas!$A$5,$N482=Listas!$A$6),"N/A",IF(AND((DAYS360(C482,$C$3))&gt;=360,(DAYS360(C482,$C$3))&lt;=1800),"SI","NO"))</f>
        <v>NO</v>
      </c>
      <c r="R482" s="19">
        <f t="shared" si="85"/>
        <v>0</v>
      </c>
      <c r="S482" s="18" t="str">
        <f>+IF(OR($N482=Listas!$A$3,$N482=Listas!$A$4,$N482=Listas!$A$5,$N482=Listas!$A$6),"N/A",IF(AND((DAYS360(C482,$C$3))&gt;1800,(DAYS360(C482,$C$3))&lt;=3600),"SI","NO"))</f>
        <v>NO</v>
      </c>
      <c r="T482" s="19">
        <f t="shared" si="86"/>
        <v>0</v>
      </c>
      <c r="U482" s="18" t="str">
        <f>+IF(OR($N482=Listas!$A$3,$N482=Listas!$A$4,$N482=Listas!$A$5,$N482=Listas!$A$6),"N/A",IF((DAYS360(C482,$C$3))&gt;3600,"SI","NO"))</f>
        <v>SI</v>
      </c>
      <c r="V482" s="20">
        <f t="shared" si="87"/>
        <v>0.21132439384930549</v>
      </c>
      <c r="W482" s="21">
        <f>+IF(OR($N482=Listas!$A$3,$N482=Listas!$A$4,$N482=Listas!$A$5,$N482=Listas!$A$6),"",P482+R482+T482+V482)</f>
        <v>0.21132439384930549</v>
      </c>
      <c r="X482" s="22"/>
      <c r="Y482" s="19">
        <f t="shared" si="88"/>
        <v>0</v>
      </c>
      <c r="Z482" s="21">
        <f>+IF(OR($N482=Listas!$A$3,$N482=Listas!$A$4,$N482=Listas!$A$5,$N482=Listas!$A$6),"",Y482)</f>
        <v>0</v>
      </c>
      <c r="AA482" s="22"/>
      <c r="AB482" s="23">
        <f>+IF(OR($N482=Listas!$A$3,$N482=Listas!$A$4,$N482=Listas!$A$5,$N482=Listas!$A$6),"",IF(AND(DAYS360(C482,$C$3)&lt;=90,AA482="NO"),0,IF(AND(DAYS360(C482,$C$3)&gt;90,AA482="NO"),$AB$7,0)))</f>
        <v>0</v>
      </c>
      <c r="AC482" s="17"/>
      <c r="AD482" s="22"/>
      <c r="AE482" s="23">
        <f>+IF(OR($N482=Listas!$A$3,$N482=Listas!$A$4,$N482=Listas!$A$5,$N482=Listas!$A$6),"",IF(AND(DAYS360(C482,$C$3)&lt;=90,AD482="SI"),0,IF(AND(DAYS360(C482,$C$3)&gt;90,AD482="SI"),$AE$7,0)))</f>
        <v>0</v>
      </c>
      <c r="AF482" s="17"/>
      <c r="AG482" s="24" t="str">
        <f t="shared" si="92"/>
        <v/>
      </c>
      <c r="AH482" s="22"/>
      <c r="AI482" s="23">
        <f>+IF(OR($N482=Listas!$A$3,$N482=Listas!$A$4,$N482=Listas!$A$5,$N482=Listas!$A$6),"",IF(AND(DAYS360(C482,$C$3)&lt;=90,AH482="SI"),0,IF(AND(DAYS360(C482,$C$3)&gt;90,AH482="SI"),$AI$7,0)))</f>
        <v>0</v>
      </c>
      <c r="AJ482" s="25">
        <f>+IF(OR($N482=Listas!$A$3,$N482=Listas!$A$4,$N482=Listas!$A$5,$N482=Listas!$A$6),"",AB482+AE482+AI482)</f>
        <v>0</v>
      </c>
      <c r="AK482" s="26" t="str">
        <f t="shared" si="93"/>
        <v/>
      </c>
      <c r="AL482" s="27" t="str">
        <f t="shared" si="94"/>
        <v/>
      </c>
      <c r="AM482" s="23">
        <f>+IF(OR($N482=Listas!$A$3,$N482=Listas!$A$4,$N482=Listas!$A$5,$N482=Listas!$A$6),"",IF(AND(DAYS360(C482,$C$3)&lt;=90,AL482="SI"),0,IF(AND(DAYS360(C482,$C$3)&gt;90,AL482="SI"),$AM$7,0)))</f>
        <v>0</v>
      </c>
      <c r="AN482" s="27" t="str">
        <f t="shared" si="95"/>
        <v/>
      </c>
      <c r="AO482" s="23">
        <f>+IF(OR($N482=Listas!$A$3,$N482=Listas!$A$4,$N482=Listas!$A$5,$N482=Listas!$A$6),"",IF(AND(DAYS360(C482,$C$3)&lt;=90,AN482="SI"),0,IF(AND(DAYS360(C482,$C$3)&gt;90,AN482="SI"),$AO$7,0)))</f>
        <v>0</v>
      </c>
      <c r="AP482" s="28">
        <f>+IF(OR($N482=Listas!$A$3,$N482=Listas!$A$4,$N482=Listas!$A$5,$N482=[1]Hoja2!$A$6),"",AM482+AO482)</f>
        <v>0</v>
      </c>
      <c r="AQ482" s="22"/>
      <c r="AR482" s="23">
        <f>+IF(OR($N482=Listas!$A$3,$N482=Listas!$A$4,$N482=Listas!$A$5,$N482=Listas!$A$6),"",IF(AND(DAYS360(C482,$C$3)&lt;=90,AQ482="SI"),0,IF(AND(DAYS360(C482,$C$3)&gt;90,AQ482="SI"),$AR$7,0)))</f>
        <v>0</v>
      </c>
      <c r="AS482" s="22"/>
      <c r="AT482" s="23">
        <f>+IF(OR($N482=Listas!$A$3,$N482=Listas!$A$4,$N482=Listas!$A$5,$N482=Listas!$A$6),"",IF(AND(DAYS360(C482,$C$3)&lt;=90,AS482="SI"),0,IF(AND(DAYS360(C482,$C$3)&gt;90,AS482="SI"),$AT$7,0)))</f>
        <v>0</v>
      </c>
      <c r="AU482" s="21">
        <f>+IF(OR($N482=Listas!$A$3,$N482=Listas!$A$4,$N482=Listas!$A$5,$N482=Listas!$A$6),"",AR482+AT482)</f>
        <v>0</v>
      </c>
      <c r="AV482" s="29">
        <f>+IF(OR($N482=Listas!$A$3,$N482=Listas!$A$4,$N482=Listas!$A$5,$N482=Listas!$A$6),"",W482+Z482+AJ482+AP482+AU482)</f>
        <v>0.21132439384930549</v>
      </c>
      <c r="AW482" s="30">
        <f>+IF(OR($N482=Listas!$A$3,$N482=Listas!$A$4,$N482=Listas!$A$5,$N482=Listas!$A$6),"",K482*(1-AV482))</f>
        <v>0</v>
      </c>
      <c r="AX482" s="30">
        <f>+IF(OR($N482=Listas!$A$3,$N482=Listas!$A$4,$N482=Listas!$A$5,$N482=Listas!$A$6),"",L482*(1-AV482))</f>
        <v>0</v>
      </c>
      <c r="AY482" s="31"/>
      <c r="AZ482" s="32"/>
      <c r="BA482" s="30">
        <f>+IF(OR($N482=Listas!$A$3,$N482=Listas!$A$4,$N482=Listas!$A$5,$N482=Listas!$A$6),"",IF(AV482=0,AW482,(-PV(AY482,AZ482,,AW482,0))))</f>
        <v>0</v>
      </c>
      <c r="BB482" s="30">
        <f>+IF(OR($N482=Listas!$A$3,$N482=Listas!$A$4,$N482=Listas!$A$5,$N482=Listas!$A$6),"",IF(AV482=0,AX482,(-PV(AY482,AZ482,,AX482,0))))</f>
        <v>0</v>
      </c>
      <c r="BC482" s="33">
        <f>++IF(OR($N482=Listas!$A$3,$N482=Listas!$A$4,$N482=Listas!$A$5,$N482=Listas!$A$6),"",K482-BA482)</f>
        <v>0</v>
      </c>
      <c r="BD482" s="33">
        <f>++IF(OR($N482=Listas!$A$3,$N482=Listas!$A$4,$N482=Listas!$A$5,$N482=Listas!$A$6),"",L482-BB482)</f>
        <v>0</v>
      </c>
    </row>
    <row r="483" spans="1:56" x14ac:dyDescent="0.25">
      <c r="A483" s="13"/>
      <c r="B483" s="14"/>
      <c r="C483" s="15"/>
      <c r="D483" s="16"/>
      <c r="E483" s="16"/>
      <c r="F483" s="17"/>
      <c r="G483" s="17"/>
      <c r="H483" s="65">
        <f t="shared" si="89"/>
        <v>0</v>
      </c>
      <c r="I483" s="17"/>
      <c r="J483" s="17"/>
      <c r="K483" s="42">
        <f t="shared" si="90"/>
        <v>0</v>
      </c>
      <c r="L483" s="42">
        <f t="shared" si="90"/>
        <v>0</v>
      </c>
      <c r="M483" s="42">
        <f t="shared" si="91"/>
        <v>0</v>
      </c>
      <c r="N483" s="13"/>
      <c r="O483" s="18" t="str">
        <f>+IF(OR($N483=Listas!$A$3,$N483=Listas!$A$4,$N483=Listas!$A$5,$N483=Listas!$A$6),"N/A",IF(AND((DAYS360(C483,$C$3))&gt;90,(DAYS360(C483,$C$3))&lt;360),"SI","NO"))</f>
        <v>NO</v>
      </c>
      <c r="P483" s="19">
        <f t="shared" si="84"/>
        <v>0</v>
      </c>
      <c r="Q483" s="18" t="str">
        <f>+IF(OR($N483=Listas!$A$3,$N483=Listas!$A$4,$N483=Listas!$A$5,$N483=Listas!$A$6),"N/A",IF(AND((DAYS360(C483,$C$3))&gt;=360,(DAYS360(C483,$C$3))&lt;=1800),"SI","NO"))</f>
        <v>NO</v>
      </c>
      <c r="R483" s="19">
        <f t="shared" si="85"/>
        <v>0</v>
      </c>
      <c r="S483" s="18" t="str">
        <f>+IF(OR($N483=Listas!$A$3,$N483=Listas!$A$4,$N483=Listas!$A$5,$N483=Listas!$A$6),"N/A",IF(AND((DAYS360(C483,$C$3))&gt;1800,(DAYS360(C483,$C$3))&lt;=3600),"SI","NO"))</f>
        <v>NO</v>
      </c>
      <c r="T483" s="19">
        <f t="shared" si="86"/>
        <v>0</v>
      </c>
      <c r="U483" s="18" t="str">
        <f>+IF(OR($N483=Listas!$A$3,$N483=Listas!$A$4,$N483=Listas!$A$5,$N483=Listas!$A$6),"N/A",IF((DAYS360(C483,$C$3))&gt;3600,"SI","NO"))</f>
        <v>SI</v>
      </c>
      <c r="V483" s="20">
        <f t="shared" si="87"/>
        <v>0.21132439384930549</v>
      </c>
      <c r="W483" s="21">
        <f>+IF(OR($N483=Listas!$A$3,$N483=Listas!$A$4,$N483=Listas!$A$5,$N483=Listas!$A$6),"",P483+R483+T483+V483)</f>
        <v>0.21132439384930549</v>
      </c>
      <c r="X483" s="22"/>
      <c r="Y483" s="19">
        <f t="shared" si="88"/>
        <v>0</v>
      </c>
      <c r="Z483" s="21">
        <f>+IF(OR($N483=Listas!$A$3,$N483=Listas!$A$4,$N483=Listas!$A$5,$N483=Listas!$A$6),"",Y483)</f>
        <v>0</v>
      </c>
      <c r="AA483" s="22"/>
      <c r="AB483" s="23">
        <f>+IF(OR($N483=Listas!$A$3,$N483=Listas!$A$4,$N483=Listas!$A$5,$N483=Listas!$A$6),"",IF(AND(DAYS360(C483,$C$3)&lt;=90,AA483="NO"),0,IF(AND(DAYS360(C483,$C$3)&gt;90,AA483="NO"),$AB$7,0)))</f>
        <v>0</v>
      </c>
      <c r="AC483" s="17"/>
      <c r="AD483" s="22"/>
      <c r="AE483" s="23">
        <f>+IF(OR($N483=Listas!$A$3,$N483=Listas!$A$4,$N483=Listas!$A$5,$N483=Listas!$A$6),"",IF(AND(DAYS360(C483,$C$3)&lt;=90,AD483="SI"),0,IF(AND(DAYS360(C483,$C$3)&gt;90,AD483="SI"),$AE$7,0)))</f>
        <v>0</v>
      </c>
      <c r="AF483" s="17"/>
      <c r="AG483" s="24" t="str">
        <f t="shared" si="92"/>
        <v/>
      </c>
      <c r="AH483" s="22"/>
      <c r="AI483" s="23">
        <f>+IF(OR($N483=Listas!$A$3,$N483=Listas!$A$4,$N483=Listas!$A$5,$N483=Listas!$A$6),"",IF(AND(DAYS360(C483,$C$3)&lt;=90,AH483="SI"),0,IF(AND(DAYS360(C483,$C$3)&gt;90,AH483="SI"),$AI$7,0)))</f>
        <v>0</v>
      </c>
      <c r="AJ483" s="25">
        <f>+IF(OR($N483=Listas!$A$3,$N483=Listas!$A$4,$N483=Listas!$A$5,$N483=Listas!$A$6),"",AB483+AE483+AI483)</f>
        <v>0</v>
      </c>
      <c r="AK483" s="26" t="str">
        <f t="shared" si="93"/>
        <v/>
      </c>
      <c r="AL483" s="27" t="str">
        <f t="shared" si="94"/>
        <v/>
      </c>
      <c r="AM483" s="23">
        <f>+IF(OR($N483=Listas!$A$3,$N483=Listas!$A$4,$N483=Listas!$A$5,$N483=Listas!$A$6),"",IF(AND(DAYS360(C483,$C$3)&lt;=90,AL483="SI"),0,IF(AND(DAYS360(C483,$C$3)&gt;90,AL483="SI"),$AM$7,0)))</f>
        <v>0</v>
      </c>
      <c r="AN483" s="27" t="str">
        <f t="shared" si="95"/>
        <v/>
      </c>
      <c r="AO483" s="23">
        <f>+IF(OR($N483=Listas!$A$3,$N483=Listas!$A$4,$N483=Listas!$A$5,$N483=Listas!$A$6),"",IF(AND(DAYS360(C483,$C$3)&lt;=90,AN483="SI"),0,IF(AND(DAYS360(C483,$C$3)&gt;90,AN483="SI"),$AO$7,0)))</f>
        <v>0</v>
      </c>
      <c r="AP483" s="28">
        <f>+IF(OR($N483=Listas!$A$3,$N483=Listas!$A$4,$N483=Listas!$A$5,$N483=[1]Hoja2!$A$6),"",AM483+AO483)</f>
        <v>0</v>
      </c>
      <c r="AQ483" s="22"/>
      <c r="AR483" s="23">
        <f>+IF(OR($N483=Listas!$A$3,$N483=Listas!$A$4,$N483=Listas!$A$5,$N483=Listas!$A$6),"",IF(AND(DAYS360(C483,$C$3)&lt;=90,AQ483="SI"),0,IF(AND(DAYS360(C483,$C$3)&gt;90,AQ483="SI"),$AR$7,0)))</f>
        <v>0</v>
      </c>
      <c r="AS483" s="22"/>
      <c r="AT483" s="23">
        <f>+IF(OR($N483=Listas!$A$3,$N483=Listas!$A$4,$N483=Listas!$A$5,$N483=Listas!$A$6),"",IF(AND(DAYS360(C483,$C$3)&lt;=90,AS483="SI"),0,IF(AND(DAYS360(C483,$C$3)&gt;90,AS483="SI"),$AT$7,0)))</f>
        <v>0</v>
      </c>
      <c r="AU483" s="21">
        <f>+IF(OR($N483=Listas!$A$3,$N483=Listas!$A$4,$N483=Listas!$A$5,$N483=Listas!$A$6),"",AR483+AT483)</f>
        <v>0</v>
      </c>
      <c r="AV483" s="29">
        <f>+IF(OR($N483=Listas!$A$3,$N483=Listas!$A$4,$N483=Listas!$A$5,$N483=Listas!$A$6),"",W483+Z483+AJ483+AP483+AU483)</f>
        <v>0.21132439384930549</v>
      </c>
      <c r="AW483" s="30">
        <f>+IF(OR($N483=Listas!$A$3,$N483=Listas!$A$4,$N483=Listas!$A$5,$N483=Listas!$A$6),"",K483*(1-AV483))</f>
        <v>0</v>
      </c>
      <c r="AX483" s="30">
        <f>+IF(OR($N483=Listas!$A$3,$N483=Listas!$A$4,$N483=Listas!$A$5,$N483=Listas!$A$6),"",L483*(1-AV483))</f>
        <v>0</v>
      </c>
      <c r="AY483" s="31"/>
      <c r="AZ483" s="32"/>
      <c r="BA483" s="30">
        <f>+IF(OR($N483=Listas!$A$3,$N483=Listas!$A$4,$N483=Listas!$A$5,$N483=Listas!$A$6),"",IF(AV483=0,AW483,(-PV(AY483,AZ483,,AW483,0))))</f>
        <v>0</v>
      </c>
      <c r="BB483" s="30">
        <f>+IF(OR($N483=Listas!$A$3,$N483=Listas!$A$4,$N483=Listas!$A$5,$N483=Listas!$A$6),"",IF(AV483=0,AX483,(-PV(AY483,AZ483,,AX483,0))))</f>
        <v>0</v>
      </c>
      <c r="BC483" s="33">
        <f>++IF(OR($N483=Listas!$A$3,$N483=Listas!$A$4,$N483=Listas!$A$5,$N483=Listas!$A$6),"",K483-BA483)</f>
        <v>0</v>
      </c>
      <c r="BD483" s="33">
        <f>++IF(OR($N483=Listas!$A$3,$N483=Listas!$A$4,$N483=Listas!$A$5,$N483=Listas!$A$6),"",L483-BB483)</f>
        <v>0</v>
      </c>
    </row>
    <row r="484" spans="1:56" x14ac:dyDescent="0.25">
      <c r="A484" s="13"/>
      <c r="B484" s="14"/>
      <c r="C484" s="15"/>
      <c r="D484" s="16"/>
      <c r="E484" s="16"/>
      <c r="F484" s="17"/>
      <c r="G484" s="17"/>
      <c r="H484" s="65">
        <f t="shared" si="89"/>
        <v>0</v>
      </c>
      <c r="I484" s="17"/>
      <c r="J484" s="17"/>
      <c r="K484" s="42">
        <f t="shared" si="90"/>
        <v>0</v>
      </c>
      <c r="L484" s="42">
        <f t="shared" si="90"/>
        <v>0</v>
      </c>
      <c r="M484" s="42">
        <f t="shared" si="91"/>
        <v>0</v>
      </c>
      <c r="N484" s="13"/>
      <c r="O484" s="18" t="str">
        <f>+IF(OR($N484=Listas!$A$3,$N484=Listas!$A$4,$N484=Listas!$A$5,$N484=Listas!$A$6),"N/A",IF(AND((DAYS360(C484,$C$3))&gt;90,(DAYS360(C484,$C$3))&lt;360),"SI","NO"))</f>
        <v>NO</v>
      </c>
      <c r="P484" s="19">
        <f t="shared" si="84"/>
        <v>0</v>
      </c>
      <c r="Q484" s="18" t="str">
        <f>+IF(OR($N484=Listas!$A$3,$N484=Listas!$A$4,$N484=Listas!$A$5,$N484=Listas!$A$6),"N/A",IF(AND((DAYS360(C484,$C$3))&gt;=360,(DAYS360(C484,$C$3))&lt;=1800),"SI","NO"))</f>
        <v>NO</v>
      </c>
      <c r="R484" s="19">
        <f t="shared" si="85"/>
        <v>0</v>
      </c>
      <c r="S484" s="18" t="str">
        <f>+IF(OR($N484=Listas!$A$3,$N484=Listas!$A$4,$N484=Listas!$A$5,$N484=Listas!$A$6),"N/A",IF(AND((DAYS360(C484,$C$3))&gt;1800,(DAYS360(C484,$C$3))&lt;=3600),"SI","NO"))</f>
        <v>NO</v>
      </c>
      <c r="T484" s="19">
        <f t="shared" si="86"/>
        <v>0</v>
      </c>
      <c r="U484" s="18" t="str">
        <f>+IF(OR($N484=Listas!$A$3,$N484=Listas!$A$4,$N484=Listas!$A$5,$N484=Listas!$A$6),"N/A",IF((DAYS360(C484,$C$3))&gt;3600,"SI","NO"))</f>
        <v>SI</v>
      </c>
      <c r="V484" s="20">
        <f t="shared" si="87"/>
        <v>0.21132439384930549</v>
      </c>
      <c r="W484" s="21">
        <f>+IF(OR($N484=Listas!$A$3,$N484=Listas!$A$4,$N484=Listas!$A$5,$N484=Listas!$A$6),"",P484+R484+T484+V484)</f>
        <v>0.21132439384930549</v>
      </c>
      <c r="X484" s="22"/>
      <c r="Y484" s="19">
        <f t="shared" si="88"/>
        <v>0</v>
      </c>
      <c r="Z484" s="21">
        <f>+IF(OR($N484=Listas!$A$3,$N484=Listas!$A$4,$N484=Listas!$A$5,$N484=Listas!$A$6),"",Y484)</f>
        <v>0</v>
      </c>
      <c r="AA484" s="22"/>
      <c r="AB484" s="23">
        <f>+IF(OR($N484=Listas!$A$3,$N484=Listas!$A$4,$N484=Listas!$A$5,$N484=Listas!$A$6),"",IF(AND(DAYS360(C484,$C$3)&lt;=90,AA484="NO"),0,IF(AND(DAYS360(C484,$C$3)&gt;90,AA484="NO"),$AB$7,0)))</f>
        <v>0</v>
      </c>
      <c r="AC484" s="17"/>
      <c r="AD484" s="22"/>
      <c r="AE484" s="23">
        <f>+IF(OR($N484=Listas!$A$3,$N484=Listas!$A$4,$N484=Listas!$A$5,$N484=Listas!$A$6),"",IF(AND(DAYS360(C484,$C$3)&lt;=90,AD484="SI"),0,IF(AND(DAYS360(C484,$C$3)&gt;90,AD484="SI"),$AE$7,0)))</f>
        <v>0</v>
      </c>
      <c r="AF484" s="17"/>
      <c r="AG484" s="24" t="str">
        <f t="shared" si="92"/>
        <v/>
      </c>
      <c r="AH484" s="22"/>
      <c r="AI484" s="23">
        <f>+IF(OR($N484=Listas!$A$3,$N484=Listas!$A$4,$N484=Listas!$A$5,$N484=Listas!$A$6),"",IF(AND(DAYS360(C484,$C$3)&lt;=90,AH484="SI"),0,IF(AND(DAYS360(C484,$C$3)&gt;90,AH484="SI"),$AI$7,0)))</f>
        <v>0</v>
      </c>
      <c r="AJ484" s="25">
        <f>+IF(OR($N484=Listas!$A$3,$N484=Listas!$A$4,$N484=Listas!$A$5,$N484=Listas!$A$6),"",AB484+AE484+AI484)</f>
        <v>0</v>
      </c>
      <c r="AK484" s="26" t="str">
        <f t="shared" si="93"/>
        <v/>
      </c>
      <c r="AL484" s="27" t="str">
        <f t="shared" si="94"/>
        <v/>
      </c>
      <c r="AM484" s="23">
        <f>+IF(OR($N484=Listas!$A$3,$N484=Listas!$A$4,$N484=Listas!$A$5,$N484=Listas!$A$6),"",IF(AND(DAYS360(C484,$C$3)&lt;=90,AL484="SI"),0,IF(AND(DAYS360(C484,$C$3)&gt;90,AL484="SI"),$AM$7,0)))</f>
        <v>0</v>
      </c>
      <c r="AN484" s="27" t="str">
        <f t="shared" si="95"/>
        <v/>
      </c>
      <c r="AO484" s="23">
        <f>+IF(OR($N484=Listas!$A$3,$N484=Listas!$A$4,$N484=Listas!$A$5,$N484=Listas!$A$6),"",IF(AND(DAYS360(C484,$C$3)&lt;=90,AN484="SI"),0,IF(AND(DAYS360(C484,$C$3)&gt;90,AN484="SI"),$AO$7,0)))</f>
        <v>0</v>
      </c>
      <c r="AP484" s="28">
        <f>+IF(OR($N484=Listas!$A$3,$N484=Listas!$A$4,$N484=Listas!$A$5,$N484=[1]Hoja2!$A$6),"",AM484+AO484)</f>
        <v>0</v>
      </c>
      <c r="AQ484" s="22"/>
      <c r="AR484" s="23">
        <f>+IF(OR($N484=Listas!$A$3,$N484=Listas!$A$4,$N484=Listas!$A$5,$N484=Listas!$A$6),"",IF(AND(DAYS360(C484,$C$3)&lt;=90,AQ484="SI"),0,IF(AND(DAYS360(C484,$C$3)&gt;90,AQ484="SI"),$AR$7,0)))</f>
        <v>0</v>
      </c>
      <c r="AS484" s="22"/>
      <c r="AT484" s="23">
        <f>+IF(OR($N484=Listas!$A$3,$N484=Listas!$A$4,$N484=Listas!$A$5,$N484=Listas!$A$6),"",IF(AND(DAYS360(C484,$C$3)&lt;=90,AS484="SI"),0,IF(AND(DAYS360(C484,$C$3)&gt;90,AS484="SI"),$AT$7,0)))</f>
        <v>0</v>
      </c>
      <c r="AU484" s="21">
        <f>+IF(OR($N484=Listas!$A$3,$N484=Listas!$A$4,$N484=Listas!$A$5,$N484=Listas!$A$6),"",AR484+AT484)</f>
        <v>0</v>
      </c>
      <c r="AV484" s="29">
        <f>+IF(OR($N484=Listas!$A$3,$N484=Listas!$A$4,$N484=Listas!$A$5,$N484=Listas!$A$6),"",W484+Z484+AJ484+AP484+AU484)</f>
        <v>0.21132439384930549</v>
      </c>
      <c r="AW484" s="30">
        <f>+IF(OR($N484=Listas!$A$3,$N484=Listas!$A$4,$N484=Listas!$A$5,$N484=Listas!$A$6),"",K484*(1-AV484))</f>
        <v>0</v>
      </c>
      <c r="AX484" s="30">
        <f>+IF(OR($N484=Listas!$A$3,$N484=Listas!$A$4,$N484=Listas!$A$5,$N484=Listas!$A$6),"",L484*(1-AV484))</f>
        <v>0</v>
      </c>
      <c r="AY484" s="31"/>
      <c r="AZ484" s="32"/>
      <c r="BA484" s="30">
        <f>+IF(OR($N484=Listas!$A$3,$N484=Listas!$A$4,$N484=Listas!$A$5,$N484=Listas!$A$6),"",IF(AV484=0,AW484,(-PV(AY484,AZ484,,AW484,0))))</f>
        <v>0</v>
      </c>
      <c r="BB484" s="30">
        <f>+IF(OR($N484=Listas!$A$3,$N484=Listas!$A$4,$N484=Listas!$A$5,$N484=Listas!$A$6),"",IF(AV484=0,AX484,(-PV(AY484,AZ484,,AX484,0))))</f>
        <v>0</v>
      </c>
      <c r="BC484" s="33">
        <f>++IF(OR($N484=Listas!$A$3,$N484=Listas!$A$4,$N484=Listas!$A$5,$N484=Listas!$A$6),"",K484-BA484)</f>
        <v>0</v>
      </c>
      <c r="BD484" s="33">
        <f>++IF(OR($N484=Listas!$A$3,$N484=Listas!$A$4,$N484=Listas!$A$5,$N484=Listas!$A$6),"",L484-BB484)</f>
        <v>0</v>
      </c>
    </row>
    <row r="485" spans="1:56" x14ac:dyDescent="0.25">
      <c r="A485" s="13"/>
      <c r="B485" s="14"/>
      <c r="C485" s="15"/>
      <c r="D485" s="16"/>
      <c r="E485" s="16"/>
      <c r="F485" s="17"/>
      <c r="G485" s="17"/>
      <c r="H485" s="65">
        <f t="shared" si="89"/>
        <v>0</v>
      </c>
      <c r="I485" s="17"/>
      <c r="J485" s="17"/>
      <c r="K485" s="42">
        <f t="shared" si="90"/>
        <v>0</v>
      </c>
      <c r="L485" s="42">
        <f t="shared" si="90"/>
        <v>0</v>
      </c>
      <c r="M485" s="42">
        <f t="shared" si="91"/>
        <v>0</v>
      </c>
      <c r="N485" s="13"/>
      <c r="O485" s="18" t="str">
        <f>+IF(OR($N485=Listas!$A$3,$N485=Listas!$A$4,$N485=Listas!$A$5,$N485=Listas!$A$6),"N/A",IF(AND((DAYS360(C485,$C$3))&gt;90,(DAYS360(C485,$C$3))&lt;360),"SI","NO"))</f>
        <v>NO</v>
      </c>
      <c r="P485" s="19">
        <f t="shared" si="84"/>
        <v>0</v>
      </c>
      <c r="Q485" s="18" t="str">
        <f>+IF(OR($N485=Listas!$A$3,$N485=Listas!$A$4,$N485=Listas!$A$5,$N485=Listas!$A$6),"N/A",IF(AND((DAYS360(C485,$C$3))&gt;=360,(DAYS360(C485,$C$3))&lt;=1800),"SI","NO"))</f>
        <v>NO</v>
      </c>
      <c r="R485" s="19">
        <f t="shared" si="85"/>
        <v>0</v>
      </c>
      <c r="S485" s="18" t="str">
        <f>+IF(OR($N485=Listas!$A$3,$N485=Listas!$A$4,$N485=Listas!$A$5,$N485=Listas!$A$6),"N/A",IF(AND((DAYS360(C485,$C$3))&gt;1800,(DAYS360(C485,$C$3))&lt;=3600),"SI","NO"))</f>
        <v>NO</v>
      </c>
      <c r="T485" s="19">
        <f t="shared" si="86"/>
        <v>0</v>
      </c>
      <c r="U485" s="18" t="str">
        <f>+IF(OR($N485=Listas!$A$3,$N485=Listas!$A$4,$N485=Listas!$A$5,$N485=Listas!$A$6),"N/A",IF((DAYS360(C485,$C$3))&gt;3600,"SI","NO"))</f>
        <v>SI</v>
      </c>
      <c r="V485" s="20">
        <f t="shared" si="87"/>
        <v>0.21132439384930549</v>
      </c>
      <c r="W485" s="21">
        <f>+IF(OR($N485=Listas!$A$3,$N485=Listas!$A$4,$N485=Listas!$A$5,$N485=Listas!$A$6),"",P485+R485+T485+V485)</f>
        <v>0.21132439384930549</v>
      </c>
      <c r="X485" s="22"/>
      <c r="Y485" s="19">
        <f t="shared" si="88"/>
        <v>0</v>
      </c>
      <c r="Z485" s="21">
        <f>+IF(OR($N485=Listas!$A$3,$N485=Listas!$A$4,$N485=Listas!$A$5,$N485=Listas!$A$6),"",Y485)</f>
        <v>0</v>
      </c>
      <c r="AA485" s="22"/>
      <c r="AB485" s="23">
        <f>+IF(OR($N485=Listas!$A$3,$N485=Listas!$A$4,$N485=Listas!$A$5,$N485=Listas!$A$6),"",IF(AND(DAYS360(C485,$C$3)&lt;=90,AA485="NO"),0,IF(AND(DAYS360(C485,$C$3)&gt;90,AA485="NO"),$AB$7,0)))</f>
        <v>0</v>
      </c>
      <c r="AC485" s="17"/>
      <c r="AD485" s="22"/>
      <c r="AE485" s="23">
        <f>+IF(OR($N485=Listas!$A$3,$N485=Listas!$A$4,$N485=Listas!$A$5,$N485=Listas!$A$6),"",IF(AND(DAYS360(C485,$C$3)&lt;=90,AD485="SI"),0,IF(AND(DAYS360(C485,$C$3)&gt;90,AD485="SI"),$AE$7,0)))</f>
        <v>0</v>
      </c>
      <c r="AF485" s="17"/>
      <c r="AG485" s="24" t="str">
        <f t="shared" si="92"/>
        <v/>
      </c>
      <c r="AH485" s="22"/>
      <c r="AI485" s="23">
        <f>+IF(OR($N485=Listas!$A$3,$N485=Listas!$A$4,$N485=Listas!$A$5,$N485=Listas!$A$6),"",IF(AND(DAYS360(C485,$C$3)&lt;=90,AH485="SI"),0,IF(AND(DAYS360(C485,$C$3)&gt;90,AH485="SI"),$AI$7,0)))</f>
        <v>0</v>
      </c>
      <c r="AJ485" s="25">
        <f>+IF(OR($N485=Listas!$A$3,$N485=Listas!$A$4,$N485=Listas!$A$5,$N485=Listas!$A$6),"",AB485+AE485+AI485)</f>
        <v>0</v>
      </c>
      <c r="AK485" s="26" t="str">
        <f t="shared" si="93"/>
        <v/>
      </c>
      <c r="AL485" s="27" t="str">
        <f t="shared" si="94"/>
        <v/>
      </c>
      <c r="AM485" s="23">
        <f>+IF(OR($N485=Listas!$A$3,$N485=Listas!$A$4,$N485=Listas!$A$5,$N485=Listas!$A$6),"",IF(AND(DAYS360(C485,$C$3)&lt;=90,AL485="SI"),0,IF(AND(DAYS360(C485,$C$3)&gt;90,AL485="SI"),$AM$7,0)))</f>
        <v>0</v>
      </c>
      <c r="AN485" s="27" t="str">
        <f t="shared" si="95"/>
        <v/>
      </c>
      <c r="AO485" s="23">
        <f>+IF(OR($N485=Listas!$A$3,$N485=Listas!$A$4,$N485=Listas!$A$5,$N485=Listas!$A$6),"",IF(AND(DAYS360(C485,$C$3)&lt;=90,AN485="SI"),0,IF(AND(DAYS360(C485,$C$3)&gt;90,AN485="SI"),$AO$7,0)))</f>
        <v>0</v>
      </c>
      <c r="AP485" s="28">
        <f>+IF(OR($N485=Listas!$A$3,$N485=Listas!$A$4,$N485=Listas!$A$5,$N485=[1]Hoja2!$A$6),"",AM485+AO485)</f>
        <v>0</v>
      </c>
      <c r="AQ485" s="22"/>
      <c r="AR485" s="23">
        <f>+IF(OR($N485=Listas!$A$3,$N485=Listas!$A$4,$N485=Listas!$A$5,$N485=Listas!$A$6),"",IF(AND(DAYS360(C485,$C$3)&lt;=90,AQ485="SI"),0,IF(AND(DAYS360(C485,$C$3)&gt;90,AQ485="SI"),$AR$7,0)))</f>
        <v>0</v>
      </c>
      <c r="AS485" s="22"/>
      <c r="AT485" s="23">
        <f>+IF(OR($N485=Listas!$A$3,$N485=Listas!$A$4,$N485=Listas!$A$5,$N485=Listas!$A$6),"",IF(AND(DAYS360(C485,$C$3)&lt;=90,AS485="SI"),0,IF(AND(DAYS360(C485,$C$3)&gt;90,AS485="SI"),$AT$7,0)))</f>
        <v>0</v>
      </c>
      <c r="AU485" s="21">
        <f>+IF(OR($N485=Listas!$A$3,$N485=Listas!$A$4,$N485=Listas!$A$5,$N485=Listas!$A$6),"",AR485+AT485)</f>
        <v>0</v>
      </c>
      <c r="AV485" s="29">
        <f>+IF(OR($N485=Listas!$A$3,$N485=Listas!$A$4,$N485=Listas!$A$5,$N485=Listas!$A$6),"",W485+Z485+AJ485+AP485+AU485)</f>
        <v>0.21132439384930549</v>
      </c>
      <c r="AW485" s="30">
        <f>+IF(OR($N485=Listas!$A$3,$N485=Listas!$A$4,$N485=Listas!$A$5,$N485=Listas!$A$6),"",K485*(1-AV485))</f>
        <v>0</v>
      </c>
      <c r="AX485" s="30">
        <f>+IF(OR($N485=Listas!$A$3,$N485=Listas!$A$4,$N485=Listas!$A$5,$N485=Listas!$A$6),"",L485*(1-AV485))</f>
        <v>0</v>
      </c>
      <c r="AY485" s="31"/>
      <c r="AZ485" s="32"/>
      <c r="BA485" s="30">
        <f>+IF(OR($N485=Listas!$A$3,$N485=Listas!$A$4,$N485=Listas!$A$5,$N485=Listas!$A$6),"",IF(AV485=0,AW485,(-PV(AY485,AZ485,,AW485,0))))</f>
        <v>0</v>
      </c>
      <c r="BB485" s="30">
        <f>+IF(OR($N485=Listas!$A$3,$N485=Listas!$A$4,$N485=Listas!$A$5,$N485=Listas!$A$6),"",IF(AV485=0,AX485,(-PV(AY485,AZ485,,AX485,0))))</f>
        <v>0</v>
      </c>
      <c r="BC485" s="33">
        <f>++IF(OR($N485=Listas!$A$3,$N485=Listas!$A$4,$N485=Listas!$A$5,$N485=Listas!$A$6),"",K485-BA485)</f>
        <v>0</v>
      </c>
      <c r="BD485" s="33">
        <f>++IF(OR($N485=Listas!$A$3,$N485=Listas!$A$4,$N485=Listas!$A$5,$N485=Listas!$A$6),"",L485-BB485)</f>
        <v>0</v>
      </c>
    </row>
    <row r="486" spans="1:56" x14ac:dyDescent="0.25">
      <c r="A486" s="13"/>
      <c r="B486" s="14"/>
      <c r="C486" s="15"/>
      <c r="D486" s="16"/>
      <c r="E486" s="16"/>
      <c r="F486" s="17"/>
      <c r="G486" s="17"/>
      <c r="H486" s="65">
        <f t="shared" si="89"/>
        <v>0</v>
      </c>
      <c r="I486" s="17"/>
      <c r="J486" s="17"/>
      <c r="K486" s="42">
        <f t="shared" si="90"/>
        <v>0</v>
      </c>
      <c r="L486" s="42">
        <f t="shared" si="90"/>
        <v>0</v>
      </c>
      <c r="M486" s="42">
        <f t="shared" si="91"/>
        <v>0</v>
      </c>
      <c r="N486" s="13"/>
      <c r="O486" s="18" t="str">
        <f>+IF(OR($N486=Listas!$A$3,$N486=Listas!$A$4,$N486=Listas!$A$5,$N486=Listas!$A$6),"N/A",IF(AND((DAYS360(C486,$C$3))&gt;90,(DAYS360(C486,$C$3))&lt;360),"SI","NO"))</f>
        <v>NO</v>
      </c>
      <c r="P486" s="19">
        <f t="shared" si="84"/>
        <v>0</v>
      </c>
      <c r="Q486" s="18" t="str">
        <f>+IF(OR($N486=Listas!$A$3,$N486=Listas!$A$4,$N486=Listas!$A$5,$N486=Listas!$A$6),"N/A",IF(AND((DAYS360(C486,$C$3))&gt;=360,(DAYS360(C486,$C$3))&lt;=1800),"SI","NO"))</f>
        <v>NO</v>
      </c>
      <c r="R486" s="19">
        <f t="shared" si="85"/>
        <v>0</v>
      </c>
      <c r="S486" s="18" t="str">
        <f>+IF(OR($N486=Listas!$A$3,$N486=Listas!$A$4,$N486=Listas!$A$5,$N486=Listas!$A$6),"N/A",IF(AND((DAYS360(C486,$C$3))&gt;1800,(DAYS360(C486,$C$3))&lt;=3600),"SI","NO"))</f>
        <v>NO</v>
      </c>
      <c r="T486" s="19">
        <f t="shared" si="86"/>
        <v>0</v>
      </c>
      <c r="U486" s="18" t="str">
        <f>+IF(OR($N486=Listas!$A$3,$N486=Listas!$A$4,$N486=Listas!$A$5,$N486=Listas!$A$6),"N/A",IF((DAYS360(C486,$C$3))&gt;3600,"SI","NO"))</f>
        <v>SI</v>
      </c>
      <c r="V486" s="20">
        <f t="shared" si="87"/>
        <v>0.21132439384930549</v>
      </c>
      <c r="W486" s="21">
        <f>+IF(OR($N486=Listas!$A$3,$N486=Listas!$A$4,$N486=Listas!$A$5,$N486=Listas!$A$6),"",P486+R486+T486+V486)</f>
        <v>0.21132439384930549</v>
      </c>
      <c r="X486" s="22"/>
      <c r="Y486" s="19">
        <f t="shared" si="88"/>
        <v>0</v>
      </c>
      <c r="Z486" s="21">
        <f>+IF(OR($N486=Listas!$A$3,$N486=Listas!$A$4,$N486=Listas!$A$5,$N486=Listas!$A$6),"",Y486)</f>
        <v>0</v>
      </c>
      <c r="AA486" s="22"/>
      <c r="AB486" s="23">
        <f>+IF(OR($N486=Listas!$A$3,$N486=Listas!$A$4,$N486=Listas!$A$5,$N486=Listas!$A$6),"",IF(AND(DAYS360(C486,$C$3)&lt;=90,AA486="NO"),0,IF(AND(DAYS360(C486,$C$3)&gt;90,AA486="NO"),$AB$7,0)))</f>
        <v>0</v>
      </c>
      <c r="AC486" s="17"/>
      <c r="AD486" s="22"/>
      <c r="AE486" s="23">
        <f>+IF(OR($N486=Listas!$A$3,$N486=Listas!$A$4,$N486=Listas!$A$5,$N486=Listas!$A$6),"",IF(AND(DAYS360(C486,$C$3)&lt;=90,AD486="SI"),0,IF(AND(DAYS360(C486,$C$3)&gt;90,AD486="SI"),$AE$7,0)))</f>
        <v>0</v>
      </c>
      <c r="AF486" s="17"/>
      <c r="AG486" s="24" t="str">
        <f t="shared" si="92"/>
        <v/>
      </c>
      <c r="AH486" s="22"/>
      <c r="AI486" s="23">
        <f>+IF(OR($N486=Listas!$A$3,$N486=Listas!$A$4,$N486=Listas!$A$5,$N486=Listas!$A$6),"",IF(AND(DAYS360(C486,$C$3)&lt;=90,AH486="SI"),0,IF(AND(DAYS360(C486,$C$3)&gt;90,AH486="SI"),$AI$7,0)))</f>
        <v>0</v>
      </c>
      <c r="AJ486" s="25">
        <f>+IF(OR($N486=Listas!$A$3,$N486=Listas!$A$4,$N486=Listas!$A$5,$N486=Listas!$A$6),"",AB486+AE486+AI486)</f>
        <v>0</v>
      </c>
      <c r="AK486" s="26" t="str">
        <f t="shared" si="93"/>
        <v/>
      </c>
      <c r="AL486" s="27" t="str">
        <f t="shared" si="94"/>
        <v/>
      </c>
      <c r="AM486" s="23">
        <f>+IF(OR($N486=Listas!$A$3,$N486=Listas!$A$4,$N486=Listas!$A$5,$N486=Listas!$A$6),"",IF(AND(DAYS360(C486,$C$3)&lt;=90,AL486="SI"),0,IF(AND(DAYS360(C486,$C$3)&gt;90,AL486="SI"),$AM$7,0)))</f>
        <v>0</v>
      </c>
      <c r="AN486" s="27" t="str">
        <f t="shared" si="95"/>
        <v/>
      </c>
      <c r="AO486" s="23">
        <f>+IF(OR($N486=Listas!$A$3,$N486=Listas!$A$4,$N486=Listas!$A$5,$N486=Listas!$A$6),"",IF(AND(DAYS360(C486,$C$3)&lt;=90,AN486="SI"),0,IF(AND(DAYS360(C486,$C$3)&gt;90,AN486="SI"),$AO$7,0)))</f>
        <v>0</v>
      </c>
      <c r="AP486" s="28">
        <f>+IF(OR($N486=Listas!$A$3,$N486=Listas!$A$4,$N486=Listas!$A$5,$N486=[1]Hoja2!$A$6),"",AM486+AO486)</f>
        <v>0</v>
      </c>
      <c r="AQ486" s="22"/>
      <c r="AR486" s="23">
        <f>+IF(OR($N486=Listas!$A$3,$N486=Listas!$A$4,$N486=Listas!$A$5,$N486=Listas!$A$6),"",IF(AND(DAYS360(C486,$C$3)&lt;=90,AQ486="SI"),0,IF(AND(DAYS360(C486,$C$3)&gt;90,AQ486="SI"),$AR$7,0)))</f>
        <v>0</v>
      </c>
      <c r="AS486" s="22"/>
      <c r="AT486" s="23">
        <f>+IF(OR($N486=Listas!$A$3,$N486=Listas!$A$4,$N486=Listas!$A$5,$N486=Listas!$A$6),"",IF(AND(DAYS360(C486,$C$3)&lt;=90,AS486="SI"),0,IF(AND(DAYS360(C486,$C$3)&gt;90,AS486="SI"),$AT$7,0)))</f>
        <v>0</v>
      </c>
      <c r="AU486" s="21">
        <f>+IF(OR($N486=Listas!$A$3,$N486=Listas!$A$4,$N486=Listas!$A$5,$N486=Listas!$A$6),"",AR486+AT486)</f>
        <v>0</v>
      </c>
      <c r="AV486" s="29">
        <f>+IF(OR($N486=Listas!$A$3,$N486=Listas!$A$4,$N486=Listas!$A$5,$N486=Listas!$A$6),"",W486+Z486+AJ486+AP486+AU486)</f>
        <v>0.21132439384930549</v>
      </c>
      <c r="AW486" s="30">
        <f>+IF(OR($N486=Listas!$A$3,$N486=Listas!$A$4,$N486=Listas!$A$5,$N486=Listas!$A$6),"",K486*(1-AV486))</f>
        <v>0</v>
      </c>
      <c r="AX486" s="30">
        <f>+IF(OR($N486=Listas!$A$3,$N486=Listas!$A$4,$N486=Listas!$A$5,$N486=Listas!$A$6),"",L486*(1-AV486))</f>
        <v>0</v>
      </c>
      <c r="AY486" s="31"/>
      <c r="AZ486" s="32"/>
      <c r="BA486" s="30">
        <f>+IF(OR($N486=Listas!$A$3,$N486=Listas!$A$4,$N486=Listas!$A$5,$N486=Listas!$A$6),"",IF(AV486=0,AW486,(-PV(AY486,AZ486,,AW486,0))))</f>
        <v>0</v>
      </c>
      <c r="BB486" s="30">
        <f>+IF(OR($N486=Listas!$A$3,$N486=Listas!$A$4,$N486=Listas!$A$5,$N486=Listas!$A$6),"",IF(AV486=0,AX486,(-PV(AY486,AZ486,,AX486,0))))</f>
        <v>0</v>
      </c>
      <c r="BC486" s="33">
        <f>++IF(OR($N486=Listas!$A$3,$N486=Listas!$A$4,$N486=Listas!$A$5,$N486=Listas!$A$6),"",K486-BA486)</f>
        <v>0</v>
      </c>
      <c r="BD486" s="33">
        <f>++IF(OR($N486=Listas!$A$3,$N486=Listas!$A$4,$N486=Listas!$A$5,$N486=Listas!$A$6),"",L486-BB486)</f>
        <v>0</v>
      </c>
    </row>
    <row r="487" spans="1:56" x14ac:dyDescent="0.25">
      <c r="A487" s="13"/>
      <c r="B487" s="14"/>
      <c r="C487" s="15"/>
      <c r="D487" s="16"/>
      <c r="E487" s="16"/>
      <c r="F487" s="17"/>
      <c r="G487" s="17"/>
      <c r="H487" s="65">
        <f t="shared" si="89"/>
        <v>0</v>
      </c>
      <c r="I487" s="17"/>
      <c r="J487" s="17"/>
      <c r="K487" s="42">
        <f t="shared" si="90"/>
        <v>0</v>
      </c>
      <c r="L487" s="42">
        <f t="shared" si="90"/>
        <v>0</v>
      </c>
      <c r="M487" s="42">
        <f t="shared" si="91"/>
        <v>0</v>
      </c>
      <c r="N487" s="13"/>
      <c r="O487" s="18" t="str">
        <f>+IF(OR($N487=Listas!$A$3,$N487=Listas!$A$4,$N487=Listas!$A$5,$N487=Listas!$A$6),"N/A",IF(AND((DAYS360(C487,$C$3))&gt;90,(DAYS360(C487,$C$3))&lt;360),"SI","NO"))</f>
        <v>NO</v>
      </c>
      <c r="P487" s="19">
        <f t="shared" si="84"/>
        <v>0</v>
      </c>
      <c r="Q487" s="18" t="str">
        <f>+IF(OR($N487=Listas!$A$3,$N487=Listas!$A$4,$N487=Listas!$A$5,$N487=Listas!$A$6),"N/A",IF(AND((DAYS360(C487,$C$3))&gt;=360,(DAYS360(C487,$C$3))&lt;=1800),"SI","NO"))</f>
        <v>NO</v>
      </c>
      <c r="R487" s="19">
        <f t="shared" si="85"/>
        <v>0</v>
      </c>
      <c r="S487" s="18" t="str">
        <f>+IF(OR($N487=Listas!$A$3,$N487=Listas!$A$4,$N487=Listas!$A$5,$N487=Listas!$A$6),"N/A",IF(AND((DAYS360(C487,$C$3))&gt;1800,(DAYS360(C487,$C$3))&lt;=3600),"SI","NO"))</f>
        <v>NO</v>
      </c>
      <c r="T487" s="19">
        <f t="shared" si="86"/>
        <v>0</v>
      </c>
      <c r="U487" s="18" t="str">
        <f>+IF(OR($N487=Listas!$A$3,$N487=Listas!$A$4,$N487=Listas!$A$5,$N487=Listas!$A$6),"N/A",IF((DAYS360(C487,$C$3))&gt;3600,"SI","NO"))</f>
        <v>SI</v>
      </c>
      <c r="V487" s="20">
        <f t="shared" si="87"/>
        <v>0.21132439384930549</v>
      </c>
      <c r="W487" s="21">
        <f>+IF(OR($N487=Listas!$A$3,$N487=Listas!$A$4,$N487=Listas!$A$5,$N487=Listas!$A$6),"",P487+R487+T487+V487)</f>
        <v>0.21132439384930549</v>
      </c>
      <c r="X487" s="22"/>
      <c r="Y487" s="19">
        <f t="shared" si="88"/>
        <v>0</v>
      </c>
      <c r="Z487" s="21">
        <f>+IF(OR($N487=Listas!$A$3,$N487=Listas!$A$4,$N487=Listas!$A$5,$N487=Listas!$A$6),"",Y487)</f>
        <v>0</v>
      </c>
      <c r="AA487" s="22"/>
      <c r="AB487" s="23">
        <f>+IF(OR($N487=Listas!$A$3,$N487=Listas!$A$4,$N487=Listas!$A$5,$N487=Listas!$A$6),"",IF(AND(DAYS360(C487,$C$3)&lt;=90,AA487="NO"),0,IF(AND(DAYS360(C487,$C$3)&gt;90,AA487="NO"),$AB$7,0)))</f>
        <v>0</v>
      </c>
      <c r="AC487" s="17"/>
      <c r="AD487" s="22"/>
      <c r="AE487" s="23">
        <f>+IF(OR($N487=Listas!$A$3,$N487=Listas!$A$4,$N487=Listas!$A$5,$N487=Listas!$A$6),"",IF(AND(DAYS360(C487,$C$3)&lt;=90,AD487="SI"),0,IF(AND(DAYS360(C487,$C$3)&gt;90,AD487="SI"),$AE$7,0)))</f>
        <v>0</v>
      </c>
      <c r="AF487" s="17"/>
      <c r="AG487" s="24" t="str">
        <f t="shared" si="92"/>
        <v/>
      </c>
      <c r="AH487" s="22"/>
      <c r="AI487" s="23">
        <f>+IF(OR($N487=Listas!$A$3,$N487=Listas!$A$4,$N487=Listas!$A$5,$N487=Listas!$A$6),"",IF(AND(DAYS360(C487,$C$3)&lt;=90,AH487="SI"),0,IF(AND(DAYS360(C487,$C$3)&gt;90,AH487="SI"),$AI$7,0)))</f>
        <v>0</v>
      </c>
      <c r="AJ487" s="25">
        <f>+IF(OR($N487=Listas!$A$3,$N487=Listas!$A$4,$N487=Listas!$A$5,$N487=Listas!$A$6),"",AB487+AE487+AI487)</f>
        <v>0</v>
      </c>
      <c r="AK487" s="26" t="str">
        <f t="shared" si="93"/>
        <v/>
      </c>
      <c r="AL487" s="27" t="str">
        <f t="shared" si="94"/>
        <v/>
      </c>
      <c r="AM487" s="23">
        <f>+IF(OR($N487=Listas!$A$3,$N487=Listas!$A$4,$N487=Listas!$A$5,$N487=Listas!$A$6),"",IF(AND(DAYS360(C487,$C$3)&lt;=90,AL487="SI"),0,IF(AND(DAYS360(C487,$C$3)&gt;90,AL487="SI"),$AM$7,0)))</f>
        <v>0</v>
      </c>
      <c r="AN487" s="27" t="str">
        <f t="shared" si="95"/>
        <v/>
      </c>
      <c r="AO487" s="23">
        <f>+IF(OR($N487=Listas!$A$3,$N487=Listas!$A$4,$N487=Listas!$A$5,$N487=Listas!$A$6),"",IF(AND(DAYS360(C487,$C$3)&lt;=90,AN487="SI"),0,IF(AND(DAYS360(C487,$C$3)&gt;90,AN487="SI"),$AO$7,0)))</f>
        <v>0</v>
      </c>
      <c r="AP487" s="28">
        <f>+IF(OR($N487=Listas!$A$3,$N487=Listas!$A$4,$N487=Listas!$A$5,$N487=[1]Hoja2!$A$6),"",AM487+AO487)</f>
        <v>0</v>
      </c>
      <c r="AQ487" s="22"/>
      <c r="AR487" s="23">
        <f>+IF(OR($N487=Listas!$A$3,$N487=Listas!$A$4,$N487=Listas!$A$5,$N487=Listas!$A$6),"",IF(AND(DAYS360(C487,$C$3)&lt;=90,AQ487="SI"),0,IF(AND(DAYS360(C487,$C$3)&gt;90,AQ487="SI"),$AR$7,0)))</f>
        <v>0</v>
      </c>
      <c r="AS487" s="22"/>
      <c r="AT487" s="23">
        <f>+IF(OR($N487=Listas!$A$3,$N487=Listas!$A$4,$N487=Listas!$A$5,$N487=Listas!$A$6),"",IF(AND(DAYS360(C487,$C$3)&lt;=90,AS487="SI"),0,IF(AND(DAYS360(C487,$C$3)&gt;90,AS487="SI"),$AT$7,0)))</f>
        <v>0</v>
      </c>
      <c r="AU487" s="21">
        <f>+IF(OR($N487=Listas!$A$3,$N487=Listas!$A$4,$N487=Listas!$A$5,$N487=Listas!$A$6),"",AR487+AT487)</f>
        <v>0</v>
      </c>
      <c r="AV487" s="29">
        <f>+IF(OR($N487=Listas!$A$3,$N487=Listas!$A$4,$N487=Listas!$A$5,$N487=Listas!$A$6),"",W487+Z487+AJ487+AP487+AU487)</f>
        <v>0.21132439384930549</v>
      </c>
      <c r="AW487" s="30">
        <f>+IF(OR($N487=Listas!$A$3,$N487=Listas!$A$4,$N487=Listas!$A$5,$N487=Listas!$A$6),"",K487*(1-AV487))</f>
        <v>0</v>
      </c>
      <c r="AX487" s="30">
        <f>+IF(OR($N487=Listas!$A$3,$N487=Listas!$A$4,$N487=Listas!$A$5,$N487=Listas!$A$6),"",L487*(1-AV487))</f>
        <v>0</v>
      </c>
      <c r="AY487" s="31"/>
      <c r="AZ487" s="32"/>
      <c r="BA487" s="30">
        <f>+IF(OR($N487=Listas!$A$3,$N487=Listas!$A$4,$N487=Listas!$A$5,$N487=Listas!$A$6),"",IF(AV487=0,AW487,(-PV(AY487,AZ487,,AW487,0))))</f>
        <v>0</v>
      </c>
      <c r="BB487" s="30">
        <f>+IF(OR($N487=Listas!$A$3,$N487=Listas!$A$4,$N487=Listas!$A$5,$N487=Listas!$A$6),"",IF(AV487=0,AX487,(-PV(AY487,AZ487,,AX487,0))))</f>
        <v>0</v>
      </c>
      <c r="BC487" s="33">
        <f>++IF(OR($N487=Listas!$A$3,$N487=Listas!$A$4,$N487=Listas!$A$5,$N487=Listas!$A$6),"",K487-BA487)</f>
        <v>0</v>
      </c>
      <c r="BD487" s="33">
        <f>++IF(OR($N487=Listas!$A$3,$N487=Listas!$A$4,$N487=Listas!$A$5,$N487=Listas!$A$6),"",L487-BB487)</f>
        <v>0</v>
      </c>
    </row>
    <row r="488" spans="1:56" x14ac:dyDescent="0.25">
      <c r="A488" s="13"/>
      <c r="B488" s="14"/>
      <c r="C488" s="15"/>
      <c r="D488" s="16"/>
      <c r="E488" s="16"/>
      <c r="F488" s="17"/>
      <c r="G488" s="17"/>
      <c r="H488" s="65">
        <f t="shared" si="89"/>
        <v>0</v>
      </c>
      <c r="I488" s="17"/>
      <c r="J488" s="17"/>
      <c r="K488" s="42">
        <f t="shared" si="90"/>
        <v>0</v>
      </c>
      <c r="L488" s="42">
        <f t="shared" si="90"/>
        <v>0</v>
      </c>
      <c r="M488" s="42">
        <f t="shared" si="91"/>
        <v>0</v>
      </c>
      <c r="N488" s="13"/>
      <c r="O488" s="18" t="str">
        <f>+IF(OR($N488=Listas!$A$3,$N488=Listas!$A$4,$N488=Listas!$A$5,$N488=Listas!$A$6),"N/A",IF(AND((DAYS360(C488,$C$3))&gt;90,(DAYS360(C488,$C$3))&lt;360),"SI","NO"))</f>
        <v>NO</v>
      </c>
      <c r="P488" s="19">
        <f t="shared" si="84"/>
        <v>0</v>
      </c>
      <c r="Q488" s="18" t="str">
        <f>+IF(OR($N488=Listas!$A$3,$N488=Listas!$A$4,$N488=Listas!$A$5,$N488=Listas!$A$6),"N/A",IF(AND((DAYS360(C488,$C$3))&gt;=360,(DAYS360(C488,$C$3))&lt;=1800),"SI","NO"))</f>
        <v>NO</v>
      </c>
      <c r="R488" s="19">
        <f t="shared" si="85"/>
        <v>0</v>
      </c>
      <c r="S488" s="18" t="str">
        <f>+IF(OR($N488=Listas!$A$3,$N488=Listas!$A$4,$N488=Listas!$A$5,$N488=Listas!$A$6),"N/A",IF(AND((DAYS360(C488,$C$3))&gt;1800,(DAYS360(C488,$C$3))&lt;=3600),"SI","NO"))</f>
        <v>NO</v>
      </c>
      <c r="T488" s="19">
        <f t="shared" si="86"/>
        <v>0</v>
      </c>
      <c r="U488" s="18" t="str">
        <f>+IF(OR($N488=Listas!$A$3,$N488=Listas!$A$4,$N488=Listas!$A$5,$N488=Listas!$A$6),"N/A",IF((DAYS360(C488,$C$3))&gt;3600,"SI","NO"))</f>
        <v>SI</v>
      </c>
      <c r="V488" s="20">
        <f t="shared" si="87"/>
        <v>0.21132439384930549</v>
      </c>
      <c r="W488" s="21">
        <f>+IF(OR($N488=Listas!$A$3,$N488=Listas!$A$4,$N488=Listas!$A$5,$N488=Listas!$A$6),"",P488+R488+T488+V488)</f>
        <v>0.21132439384930549</v>
      </c>
      <c r="X488" s="22"/>
      <c r="Y488" s="19">
        <f t="shared" si="88"/>
        <v>0</v>
      </c>
      <c r="Z488" s="21">
        <f>+IF(OR($N488=Listas!$A$3,$N488=Listas!$A$4,$N488=Listas!$A$5,$N488=Listas!$A$6),"",Y488)</f>
        <v>0</v>
      </c>
      <c r="AA488" s="22"/>
      <c r="AB488" s="23">
        <f>+IF(OR($N488=Listas!$A$3,$N488=Listas!$A$4,$N488=Listas!$A$5,$N488=Listas!$A$6),"",IF(AND(DAYS360(C488,$C$3)&lt;=90,AA488="NO"),0,IF(AND(DAYS360(C488,$C$3)&gt;90,AA488="NO"),$AB$7,0)))</f>
        <v>0</v>
      </c>
      <c r="AC488" s="17"/>
      <c r="AD488" s="22"/>
      <c r="AE488" s="23">
        <f>+IF(OR($N488=Listas!$A$3,$N488=Listas!$A$4,$N488=Listas!$A$5,$N488=Listas!$A$6),"",IF(AND(DAYS360(C488,$C$3)&lt;=90,AD488="SI"),0,IF(AND(DAYS360(C488,$C$3)&gt;90,AD488="SI"),$AE$7,0)))</f>
        <v>0</v>
      </c>
      <c r="AF488" s="17"/>
      <c r="AG488" s="24" t="str">
        <f t="shared" si="92"/>
        <v/>
      </c>
      <c r="AH488" s="22"/>
      <c r="AI488" s="23">
        <f>+IF(OR($N488=Listas!$A$3,$N488=Listas!$A$4,$N488=Listas!$A$5,$N488=Listas!$A$6),"",IF(AND(DAYS360(C488,$C$3)&lt;=90,AH488="SI"),0,IF(AND(DAYS360(C488,$C$3)&gt;90,AH488="SI"),$AI$7,0)))</f>
        <v>0</v>
      </c>
      <c r="AJ488" s="25">
        <f>+IF(OR($N488=Listas!$A$3,$N488=Listas!$A$4,$N488=Listas!$A$5,$N488=Listas!$A$6),"",AB488+AE488+AI488)</f>
        <v>0</v>
      </c>
      <c r="AK488" s="26" t="str">
        <f t="shared" si="93"/>
        <v/>
      </c>
      <c r="AL488" s="27" t="str">
        <f t="shared" si="94"/>
        <v/>
      </c>
      <c r="AM488" s="23">
        <f>+IF(OR($N488=Listas!$A$3,$N488=Listas!$A$4,$N488=Listas!$A$5,$N488=Listas!$A$6),"",IF(AND(DAYS360(C488,$C$3)&lt;=90,AL488="SI"),0,IF(AND(DAYS360(C488,$C$3)&gt;90,AL488="SI"),$AM$7,0)))</f>
        <v>0</v>
      </c>
      <c r="AN488" s="27" t="str">
        <f t="shared" si="95"/>
        <v/>
      </c>
      <c r="AO488" s="23">
        <f>+IF(OR($N488=Listas!$A$3,$N488=Listas!$A$4,$N488=Listas!$A$5,$N488=Listas!$A$6),"",IF(AND(DAYS360(C488,$C$3)&lt;=90,AN488="SI"),0,IF(AND(DAYS360(C488,$C$3)&gt;90,AN488="SI"),$AO$7,0)))</f>
        <v>0</v>
      </c>
      <c r="AP488" s="28">
        <f>+IF(OR($N488=Listas!$A$3,$N488=Listas!$A$4,$N488=Listas!$A$5,$N488=[1]Hoja2!$A$6),"",AM488+AO488)</f>
        <v>0</v>
      </c>
      <c r="AQ488" s="22"/>
      <c r="AR488" s="23">
        <f>+IF(OR($N488=Listas!$A$3,$N488=Listas!$A$4,$N488=Listas!$A$5,$N488=Listas!$A$6),"",IF(AND(DAYS360(C488,$C$3)&lt;=90,AQ488="SI"),0,IF(AND(DAYS360(C488,$C$3)&gt;90,AQ488="SI"),$AR$7,0)))</f>
        <v>0</v>
      </c>
      <c r="AS488" s="22"/>
      <c r="AT488" s="23">
        <f>+IF(OR($N488=Listas!$A$3,$N488=Listas!$A$4,$N488=Listas!$A$5,$N488=Listas!$A$6),"",IF(AND(DAYS360(C488,$C$3)&lt;=90,AS488="SI"),0,IF(AND(DAYS360(C488,$C$3)&gt;90,AS488="SI"),$AT$7,0)))</f>
        <v>0</v>
      </c>
      <c r="AU488" s="21">
        <f>+IF(OR($N488=Listas!$A$3,$N488=Listas!$A$4,$N488=Listas!$A$5,$N488=Listas!$A$6),"",AR488+AT488)</f>
        <v>0</v>
      </c>
      <c r="AV488" s="29">
        <f>+IF(OR($N488=Listas!$A$3,$N488=Listas!$A$4,$N488=Listas!$A$5,$N488=Listas!$A$6),"",W488+Z488+AJ488+AP488+AU488)</f>
        <v>0.21132439384930549</v>
      </c>
      <c r="AW488" s="30">
        <f>+IF(OR($N488=Listas!$A$3,$N488=Listas!$A$4,$N488=Listas!$A$5,$N488=Listas!$A$6),"",K488*(1-AV488))</f>
        <v>0</v>
      </c>
      <c r="AX488" s="30">
        <f>+IF(OR($N488=Listas!$A$3,$N488=Listas!$A$4,$N488=Listas!$A$5,$N488=Listas!$A$6),"",L488*(1-AV488))</f>
        <v>0</v>
      </c>
      <c r="AY488" s="31"/>
      <c r="AZ488" s="32"/>
      <c r="BA488" s="30">
        <f>+IF(OR($N488=Listas!$A$3,$N488=Listas!$A$4,$N488=Listas!$A$5,$N488=Listas!$A$6),"",IF(AV488=0,AW488,(-PV(AY488,AZ488,,AW488,0))))</f>
        <v>0</v>
      </c>
      <c r="BB488" s="30">
        <f>+IF(OR($N488=Listas!$A$3,$N488=Listas!$A$4,$N488=Listas!$A$5,$N488=Listas!$A$6),"",IF(AV488=0,AX488,(-PV(AY488,AZ488,,AX488,0))))</f>
        <v>0</v>
      </c>
      <c r="BC488" s="33">
        <f>++IF(OR($N488=Listas!$A$3,$N488=Listas!$A$4,$N488=Listas!$A$5,$N488=Listas!$A$6),"",K488-BA488)</f>
        <v>0</v>
      </c>
      <c r="BD488" s="33">
        <f>++IF(OR($N488=Listas!$A$3,$N488=Listas!$A$4,$N488=Listas!$A$5,$N488=Listas!$A$6),"",L488-BB488)</f>
        <v>0</v>
      </c>
    </row>
    <row r="489" spans="1:56" x14ac:dyDescent="0.25">
      <c r="A489" s="13"/>
      <c r="B489" s="14"/>
      <c r="C489" s="15"/>
      <c r="D489" s="16"/>
      <c r="E489" s="16"/>
      <c r="F489" s="17"/>
      <c r="G489" s="17"/>
      <c r="H489" s="65">
        <f t="shared" si="89"/>
        <v>0</v>
      </c>
      <c r="I489" s="17"/>
      <c r="J489" s="17"/>
      <c r="K489" s="42">
        <f t="shared" si="90"/>
        <v>0</v>
      </c>
      <c r="L489" s="42">
        <f t="shared" si="90"/>
        <v>0</v>
      </c>
      <c r="M489" s="42">
        <f t="shared" si="91"/>
        <v>0</v>
      </c>
      <c r="N489" s="13"/>
      <c r="O489" s="18" t="str">
        <f>+IF(OR($N489=Listas!$A$3,$N489=Listas!$A$4,$N489=Listas!$A$5,$N489=Listas!$A$6),"N/A",IF(AND((DAYS360(C489,$C$3))&gt;90,(DAYS360(C489,$C$3))&lt;360),"SI","NO"))</f>
        <v>NO</v>
      </c>
      <c r="P489" s="19">
        <f t="shared" si="84"/>
        <v>0</v>
      </c>
      <c r="Q489" s="18" t="str">
        <f>+IF(OR($N489=Listas!$A$3,$N489=Listas!$A$4,$N489=Listas!$A$5,$N489=Listas!$A$6),"N/A",IF(AND((DAYS360(C489,$C$3))&gt;=360,(DAYS360(C489,$C$3))&lt;=1800),"SI","NO"))</f>
        <v>NO</v>
      </c>
      <c r="R489" s="19">
        <f t="shared" si="85"/>
        <v>0</v>
      </c>
      <c r="S489" s="18" t="str">
        <f>+IF(OR($N489=Listas!$A$3,$N489=Listas!$A$4,$N489=Listas!$A$5,$N489=Listas!$A$6),"N/A",IF(AND((DAYS360(C489,$C$3))&gt;1800,(DAYS360(C489,$C$3))&lt;=3600),"SI","NO"))</f>
        <v>NO</v>
      </c>
      <c r="T489" s="19">
        <f t="shared" si="86"/>
        <v>0</v>
      </c>
      <c r="U489" s="18" t="str">
        <f>+IF(OR($N489=Listas!$A$3,$N489=Listas!$A$4,$N489=Listas!$A$5,$N489=Listas!$A$6),"N/A",IF((DAYS360(C489,$C$3))&gt;3600,"SI","NO"))</f>
        <v>SI</v>
      </c>
      <c r="V489" s="20">
        <f t="shared" si="87"/>
        <v>0.21132439384930549</v>
      </c>
      <c r="W489" s="21">
        <f>+IF(OR($N489=Listas!$A$3,$N489=Listas!$A$4,$N489=Listas!$A$5,$N489=Listas!$A$6),"",P489+R489+T489+V489)</f>
        <v>0.21132439384930549</v>
      </c>
      <c r="X489" s="22"/>
      <c r="Y489" s="19">
        <f t="shared" si="88"/>
        <v>0</v>
      </c>
      <c r="Z489" s="21">
        <f>+IF(OR($N489=Listas!$A$3,$N489=Listas!$A$4,$N489=Listas!$A$5,$N489=Listas!$A$6),"",Y489)</f>
        <v>0</v>
      </c>
      <c r="AA489" s="22"/>
      <c r="AB489" s="23">
        <f>+IF(OR($N489=Listas!$A$3,$N489=Listas!$A$4,$N489=Listas!$A$5,$N489=Listas!$A$6),"",IF(AND(DAYS360(C489,$C$3)&lt;=90,AA489="NO"),0,IF(AND(DAYS360(C489,$C$3)&gt;90,AA489="NO"),$AB$7,0)))</f>
        <v>0</v>
      </c>
      <c r="AC489" s="17"/>
      <c r="AD489" s="22"/>
      <c r="AE489" s="23">
        <f>+IF(OR($N489=Listas!$A$3,$N489=Listas!$A$4,$N489=Listas!$A$5,$N489=Listas!$A$6),"",IF(AND(DAYS360(C489,$C$3)&lt;=90,AD489="SI"),0,IF(AND(DAYS360(C489,$C$3)&gt;90,AD489="SI"),$AE$7,0)))</f>
        <v>0</v>
      </c>
      <c r="AF489" s="17"/>
      <c r="AG489" s="24" t="str">
        <f t="shared" si="92"/>
        <v/>
      </c>
      <c r="AH489" s="22"/>
      <c r="AI489" s="23">
        <f>+IF(OR($N489=Listas!$A$3,$N489=Listas!$A$4,$N489=Listas!$A$5,$N489=Listas!$A$6),"",IF(AND(DAYS360(C489,$C$3)&lt;=90,AH489="SI"),0,IF(AND(DAYS360(C489,$C$3)&gt;90,AH489="SI"),$AI$7,0)))</f>
        <v>0</v>
      </c>
      <c r="AJ489" s="25">
        <f>+IF(OR($N489=Listas!$A$3,$N489=Listas!$A$4,$N489=Listas!$A$5,$N489=Listas!$A$6),"",AB489+AE489+AI489)</f>
        <v>0</v>
      </c>
      <c r="AK489" s="26" t="str">
        <f t="shared" si="93"/>
        <v/>
      </c>
      <c r="AL489" s="27" t="str">
        <f t="shared" si="94"/>
        <v/>
      </c>
      <c r="AM489" s="23">
        <f>+IF(OR($N489=Listas!$A$3,$N489=Listas!$A$4,$N489=Listas!$A$5,$N489=Listas!$A$6),"",IF(AND(DAYS360(C489,$C$3)&lt;=90,AL489="SI"),0,IF(AND(DAYS360(C489,$C$3)&gt;90,AL489="SI"),$AM$7,0)))</f>
        <v>0</v>
      </c>
      <c r="AN489" s="27" t="str">
        <f t="shared" si="95"/>
        <v/>
      </c>
      <c r="AO489" s="23">
        <f>+IF(OR($N489=Listas!$A$3,$N489=Listas!$A$4,$N489=Listas!$A$5,$N489=Listas!$A$6),"",IF(AND(DAYS360(C489,$C$3)&lt;=90,AN489="SI"),0,IF(AND(DAYS360(C489,$C$3)&gt;90,AN489="SI"),$AO$7,0)))</f>
        <v>0</v>
      </c>
      <c r="AP489" s="28">
        <f>+IF(OR($N489=Listas!$A$3,$N489=Listas!$A$4,$N489=Listas!$A$5,$N489=[1]Hoja2!$A$6),"",AM489+AO489)</f>
        <v>0</v>
      </c>
      <c r="AQ489" s="22"/>
      <c r="AR489" s="23">
        <f>+IF(OR($N489=Listas!$A$3,$N489=Listas!$A$4,$N489=Listas!$A$5,$N489=Listas!$A$6),"",IF(AND(DAYS360(C489,$C$3)&lt;=90,AQ489="SI"),0,IF(AND(DAYS360(C489,$C$3)&gt;90,AQ489="SI"),$AR$7,0)))</f>
        <v>0</v>
      </c>
      <c r="AS489" s="22"/>
      <c r="AT489" s="23">
        <f>+IF(OR($N489=Listas!$A$3,$N489=Listas!$A$4,$N489=Listas!$A$5,$N489=Listas!$A$6),"",IF(AND(DAYS360(C489,$C$3)&lt;=90,AS489="SI"),0,IF(AND(DAYS360(C489,$C$3)&gt;90,AS489="SI"),$AT$7,0)))</f>
        <v>0</v>
      </c>
      <c r="AU489" s="21">
        <f>+IF(OR($N489=Listas!$A$3,$N489=Listas!$A$4,$N489=Listas!$A$5,$N489=Listas!$A$6),"",AR489+AT489)</f>
        <v>0</v>
      </c>
      <c r="AV489" s="29">
        <f>+IF(OR($N489=Listas!$A$3,$N489=Listas!$A$4,$N489=Listas!$A$5,$N489=Listas!$A$6),"",W489+Z489+AJ489+AP489+AU489)</f>
        <v>0.21132439384930549</v>
      </c>
      <c r="AW489" s="30">
        <f>+IF(OR($N489=Listas!$A$3,$N489=Listas!$A$4,$N489=Listas!$A$5,$N489=Listas!$A$6),"",K489*(1-AV489))</f>
        <v>0</v>
      </c>
      <c r="AX489" s="30">
        <f>+IF(OR($N489=Listas!$A$3,$N489=Listas!$A$4,$N489=Listas!$A$5,$N489=Listas!$A$6),"",L489*(1-AV489))</f>
        <v>0</v>
      </c>
      <c r="AY489" s="31"/>
      <c r="AZ489" s="32"/>
      <c r="BA489" s="30">
        <f>+IF(OR($N489=Listas!$A$3,$N489=Listas!$A$4,$N489=Listas!$A$5,$N489=Listas!$A$6),"",IF(AV489=0,AW489,(-PV(AY489,AZ489,,AW489,0))))</f>
        <v>0</v>
      </c>
      <c r="BB489" s="30">
        <f>+IF(OR($N489=Listas!$A$3,$N489=Listas!$A$4,$N489=Listas!$A$5,$N489=Listas!$A$6),"",IF(AV489=0,AX489,(-PV(AY489,AZ489,,AX489,0))))</f>
        <v>0</v>
      </c>
      <c r="BC489" s="33">
        <f>++IF(OR($N489=Listas!$A$3,$N489=Listas!$A$4,$N489=Listas!$A$5,$N489=Listas!$A$6),"",K489-BA489)</f>
        <v>0</v>
      </c>
      <c r="BD489" s="33">
        <f>++IF(OR($N489=Listas!$A$3,$N489=Listas!$A$4,$N489=Listas!$A$5,$N489=Listas!$A$6),"",L489-BB489)</f>
        <v>0</v>
      </c>
    </row>
    <row r="490" spans="1:56" x14ac:dyDescent="0.25">
      <c r="A490" s="13"/>
      <c r="B490" s="14"/>
      <c r="C490" s="15"/>
      <c r="D490" s="16"/>
      <c r="E490" s="16"/>
      <c r="F490" s="17"/>
      <c r="G490" s="17"/>
      <c r="H490" s="65">
        <f t="shared" si="89"/>
        <v>0</v>
      </c>
      <c r="I490" s="17"/>
      <c r="J490" s="17"/>
      <c r="K490" s="42">
        <f t="shared" si="90"/>
        <v>0</v>
      </c>
      <c r="L490" s="42">
        <f t="shared" si="90"/>
        <v>0</v>
      </c>
      <c r="M490" s="42">
        <f t="shared" si="91"/>
        <v>0</v>
      </c>
      <c r="N490" s="13"/>
      <c r="O490" s="18" t="str">
        <f>+IF(OR($N490=Listas!$A$3,$N490=Listas!$A$4,$N490=Listas!$A$5,$N490=Listas!$A$6),"N/A",IF(AND((DAYS360(C490,$C$3))&gt;90,(DAYS360(C490,$C$3))&lt;360),"SI","NO"))</f>
        <v>NO</v>
      </c>
      <c r="P490" s="19">
        <f t="shared" si="84"/>
        <v>0</v>
      </c>
      <c r="Q490" s="18" t="str">
        <f>+IF(OR($N490=Listas!$A$3,$N490=Listas!$A$4,$N490=Listas!$A$5,$N490=Listas!$A$6),"N/A",IF(AND((DAYS360(C490,$C$3))&gt;=360,(DAYS360(C490,$C$3))&lt;=1800),"SI","NO"))</f>
        <v>NO</v>
      </c>
      <c r="R490" s="19">
        <f t="shared" si="85"/>
        <v>0</v>
      </c>
      <c r="S490" s="18" t="str">
        <f>+IF(OR($N490=Listas!$A$3,$N490=Listas!$A$4,$N490=Listas!$A$5,$N490=Listas!$A$6),"N/A",IF(AND((DAYS360(C490,$C$3))&gt;1800,(DAYS360(C490,$C$3))&lt;=3600),"SI","NO"))</f>
        <v>NO</v>
      </c>
      <c r="T490" s="19">
        <f t="shared" si="86"/>
        <v>0</v>
      </c>
      <c r="U490" s="18" t="str">
        <f>+IF(OR($N490=Listas!$A$3,$N490=Listas!$A$4,$N490=Listas!$A$5,$N490=Listas!$A$6),"N/A",IF((DAYS360(C490,$C$3))&gt;3600,"SI","NO"))</f>
        <v>SI</v>
      </c>
      <c r="V490" s="20">
        <f t="shared" si="87"/>
        <v>0.21132439384930549</v>
      </c>
      <c r="W490" s="21">
        <f>+IF(OR($N490=Listas!$A$3,$N490=Listas!$A$4,$N490=Listas!$A$5,$N490=Listas!$A$6),"",P490+R490+T490+V490)</f>
        <v>0.21132439384930549</v>
      </c>
      <c r="X490" s="22"/>
      <c r="Y490" s="19">
        <f t="shared" si="88"/>
        <v>0</v>
      </c>
      <c r="Z490" s="21">
        <f>+IF(OR($N490=Listas!$A$3,$N490=Listas!$A$4,$N490=Listas!$A$5,$N490=Listas!$A$6),"",Y490)</f>
        <v>0</v>
      </c>
      <c r="AA490" s="22"/>
      <c r="AB490" s="23">
        <f>+IF(OR($N490=Listas!$A$3,$N490=Listas!$A$4,$N490=Listas!$A$5,$N490=Listas!$A$6),"",IF(AND(DAYS360(C490,$C$3)&lt;=90,AA490="NO"),0,IF(AND(DAYS360(C490,$C$3)&gt;90,AA490="NO"),$AB$7,0)))</f>
        <v>0</v>
      </c>
      <c r="AC490" s="17"/>
      <c r="AD490" s="22"/>
      <c r="AE490" s="23">
        <f>+IF(OR($N490=Listas!$A$3,$N490=Listas!$A$4,$N490=Listas!$A$5,$N490=Listas!$A$6),"",IF(AND(DAYS360(C490,$C$3)&lt;=90,AD490="SI"),0,IF(AND(DAYS360(C490,$C$3)&gt;90,AD490="SI"),$AE$7,0)))</f>
        <v>0</v>
      </c>
      <c r="AF490" s="17"/>
      <c r="AG490" s="24" t="str">
        <f t="shared" si="92"/>
        <v/>
      </c>
      <c r="AH490" s="22"/>
      <c r="AI490" s="23">
        <f>+IF(OR($N490=Listas!$A$3,$N490=Listas!$A$4,$N490=Listas!$A$5,$N490=Listas!$A$6),"",IF(AND(DAYS360(C490,$C$3)&lt;=90,AH490="SI"),0,IF(AND(DAYS360(C490,$C$3)&gt;90,AH490="SI"),$AI$7,0)))</f>
        <v>0</v>
      </c>
      <c r="AJ490" s="25">
        <f>+IF(OR($N490=Listas!$A$3,$N490=Listas!$A$4,$N490=Listas!$A$5,$N490=Listas!$A$6),"",AB490+AE490+AI490)</f>
        <v>0</v>
      </c>
      <c r="AK490" s="26" t="str">
        <f t="shared" si="93"/>
        <v/>
      </c>
      <c r="AL490" s="27" t="str">
        <f t="shared" si="94"/>
        <v/>
      </c>
      <c r="AM490" s="23">
        <f>+IF(OR($N490=Listas!$A$3,$N490=Listas!$A$4,$N490=Listas!$A$5,$N490=Listas!$A$6),"",IF(AND(DAYS360(C490,$C$3)&lt;=90,AL490="SI"),0,IF(AND(DAYS360(C490,$C$3)&gt;90,AL490="SI"),$AM$7,0)))</f>
        <v>0</v>
      </c>
      <c r="AN490" s="27" t="str">
        <f t="shared" si="95"/>
        <v/>
      </c>
      <c r="AO490" s="23">
        <f>+IF(OR($N490=Listas!$A$3,$N490=Listas!$A$4,$N490=Listas!$A$5,$N490=Listas!$A$6),"",IF(AND(DAYS360(C490,$C$3)&lt;=90,AN490="SI"),0,IF(AND(DAYS360(C490,$C$3)&gt;90,AN490="SI"),$AO$7,0)))</f>
        <v>0</v>
      </c>
      <c r="AP490" s="28">
        <f>+IF(OR($N490=Listas!$A$3,$N490=Listas!$A$4,$N490=Listas!$A$5,$N490=[1]Hoja2!$A$6),"",AM490+AO490)</f>
        <v>0</v>
      </c>
      <c r="AQ490" s="22"/>
      <c r="AR490" s="23">
        <f>+IF(OR($N490=Listas!$A$3,$N490=Listas!$A$4,$N490=Listas!$A$5,$N490=Listas!$A$6),"",IF(AND(DAYS360(C490,$C$3)&lt;=90,AQ490="SI"),0,IF(AND(DAYS360(C490,$C$3)&gt;90,AQ490="SI"),$AR$7,0)))</f>
        <v>0</v>
      </c>
      <c r="AS490" s="22"/>
      <c r="AT490" s="23">
        <f>+IF(OR($N490=Listas!$A$3,$N490=Listas!$A$4,$N490=Listas!$A$5,$N490=Listas!$A$6),"",IF(AND(DAYS360(C490,$C$3)&lt;=90,AS490="SI"),0,IF(AND(DAYS360(C490,$C$3)&gt;90,AS490="SI"),$AT$7,0)))</f>
        <v>0</v>
      </c>
      <c r="AU490" s="21">
        <f>+IF(OR($N490=Listas!$A$3,$N490=Listas!$A$4,$N490=Listas!$A$5,$N490=Listas!$A$6),"",AR490+AT490)</f>
        <v>0</v>
      </c>
      <c r="AV490" s="29">
        <f>+IF(OR($N490=Listas!$A$3,$N490=Listas!$A$4,$N490=Listas!$A$5,$N490=Listas!$A$6),"",W490+Z490+AJ490+AP490+AU490)</f>
        <v>0.21132439384930549</v>
      </c>
      <c r="AW490" s="30">
        <f>+IF(OR($N490=Listas!$A$3,$N490=Listas!$A$4,$N490=Listas!$A$5,$N490=Listas!$A$6),"",K490*(1-AV490))</f>
        <v>0</v>
      </c>
      <c r="AX490" s="30">
        <f>+IF(OR($N490=Listas!$A$3,$N490=Listas!$A$4,$N490=Listas!$A$5,$N490=Listas!$A$6),"",L490*(1-AV490))</f>
        <v>0</v>
      </c>
      <c r="AY490" s="31"/>
      <c r="AZ490" s="32"/>
      <c r="BA490" s="30">
        <f>+IF(OR($N490=Listas!$A$3,$N490=Listas!$A$4,$N490=Listas!$A$5,$N490=Listas!$A$6),"",IF(AV490=0,AW490,(-PV(AY490,AZ490,,AW490,0))))</f>
        <v>0</v>
      </c>
      <c r="BB490" s="30">
        <f>+IF(OR($N490=Listas!$A$3,$N490=Listas!$A$4,$N490=Listas!$A$5,$N490=Listas!$A$6),"",IF(AV490=0,AX490,(-PV(AY490,AZ490,,AX490,0))))</f>
        <v>0</v>
      </c>
      <c r="BC490" s="33">
        <f>++IF(OR($N490=Listas!$A$3,$N490=Listas!$A$4,$N490=Listas!$A$5,$N490=Listas!$A$6),"",K490-BA490)</f>
        <v>0</v>
      </c>
      <c r="BD490" s="33">
        <f>++IF(OR($N490=Listas!$A$3,$N490=Listas!$A$4,$N490=Listas!$A$5,$N490=Listas!$A$6),"",L490-BB490)</f>
        <v>0</v>
      </c>
    </row>
    <row r="491" spans="1:56" x14ac:dyDescent="0.25">
      <c r="A491" s="13"/>
      <c r="B491" s="14"/>
      <c r="C491" s="15"/>
      <c r="D491" s="16"/>
      <c r="E491" s="16"/>
      <c r="F491" s="17"/>
      <c r="G491" s="17"/>
      <c r="H491" s="65">
        <f t="shared" si="89"/>
        <v>0</v>
      </c>
      <c r="I491" s="17"/>
      <c r="J491" s="17"/>
      <c r="K491" s="42">
        <f t="shared" si="90"/>
        <v>0</v>
      </c>
      <c r="L491" s="42">
        <f t="shared" si="90"/>
        <v>0</v>
      </c>
      <c r="M491" s="42">
        <f t="shared" si="91"/>
        <v>0</v>
      </c>
      <c r="N491" s="13"/>
      <c r="O491" s="18" t="str">
        <f>+IF(OR($N491=Listas!$A$3,$N491=Listas!$A$4,$N491=Listas!$A$5,$N491=Listas!$A$6),"N/A",IF(AND((DAYS360(C491,$C$3))&gt;90,(DAYS360(C491,$C$3))&lt;360),"SI","NO"))</f>
        <v>NO</v>
      </c>
      <c r="P491" s="19">
        <f t="shared" si="84"/>
        <v>0</v>
      </c>
      <c r="Q491" s="18" t="str">
        <f>+IF(OR($N491=Listas!$A$3,$N491=Listas!$A$4,$N491=Listas!$A$5,$N491=Listas!$A$6),"N/A",IF(AND((DAYS360(C491,$C$3))&gt;=360,(DAYS360(C491,$C$3))&lt;=1800),"SI","NO"))</f>
        <v>NO</v>
      </c>
      <c r="R491" s="19">
        <f t="shared" si="85"/>
        <v>0</v>
      </c>
      <c r="S491" s="18" t="str">
        <f>+IF(OR($N491=Listas!$A$3,$N491=Listas!$A$4,$N491=Listas!$A$5,$N491=Listas!$A$6),"N/A",IF(AND((DAYS360(C491,$C$3))&gt;1800,(DAYS360(C491,$C$3))&lt;=3600),"SI","NO"))</f>
        <v>NO</v>
      </c>
      <c r="T491" s="19">
        <f t="shared" si="86"/>
        <v>0</v>
      </c>
      <c r="U491" s="18" t="str">
        <f>+IF(OR($N491=Listas!$A$3,$N491=Listas!$A$4,$N491=Listas!$A$5,$N491=Listas!$A$6),"N/A",IF((DAYS360(C491,$C$3))&gt;3600,"SI","NO"))</f>
        <v>SI</v>
      </c>
      <c r="V491" s="20">
        <f t="shared" si="87"/>
        <v>0.21132439384930549</v>
      </c>
      <c r="W491" s="21">
        <f>+IF(OR($N491=Listas!$A$3,$N491=Listas!$A$4,$N491=Listas!$A$5,$N491=Listas!$A$6),"",P491+R491+T491+V491)</f>
        <v>0.21132439384930549</v>
      </c>
      <c r="X491" s="22"/>
      <c r="Y491" s="19">
        <f t="shared" si="88"/>
        <v>0</v>
      </c>
      <c r="Z491" s="21">
        <f>+IF(OR($N491=Listas!$A$3,$N491=Listas!$A$4,$N491=Listas!$A$5,$N491=Listas!$A$6),"",Y491)</f>
        <v>0</v>
      </c>
      <c r="AA491" s="22"/>
      <c r="AB491" s="23">
        <f>+IF(OR($N491=Listas!$A$3,$N491=Listas!$A$4,$N491=Listas!$A$5,$N491=Listas!$A$6),"",IF(AND(DAYS360(C491,$C$3)&lt;=90,AA491="NO"),0,IF(AND(DAYS360(C491,$C$3)&gt;90,AA491="NO"),$AB$7,0)))</f>
        <v>0</v>
      </c>
      <c r="AC491" s="17"/>
      <c r="AD491" s="22"/>
      <c r="AE491" s="23">
        <f>+IF(OR($N491=Listas!$A$3,$N491=Listas!$A$4,$N491=Listas!$A$5,$N491=Listas!$A$6),"",IF(AND(DAYS360(C491,$C$3)&lt;=90,AD491="SI"),0,IF(AND(DAYS360(C491,$C$3)&gt;90,AD491="SI"),$AE$7,0)))</f>
        <v>0</v>
      </c>
      <c r="AF491" s="17"/>
      <c r="AG491" s="24" t="str">
        <f t="shared" si="92"/>
        <v/>
      </c>
      <c r="AH491" s="22"/>
      <c r="AI491" s="23">
        <f>+IF(OR($N491=Listas!$A$3,$N491=Listas!$A$4,$N491=Listas!$A$5,$N491=Listas!$A$6),"",IF(AND(DAYS360(C491,$C$3)&lt;=90,AH491="SI"),0,IF(AND(DAYS360(C491,$C$3)&gt;90,AH491="SI"),$AI$7,0)))</f>
        <v>0</v>
      </c>
      <c r="AJ491" s="25">
        <f>+IF(OR($N491=Listas!$A$3,$N491=Listas!$A$4,$N491=Listas!$A$5,$N491=Listas!$A$6),"",AB491+AE491+AI491)</f>
        <v>0</v>
      </c>
      <c r="AK491" s="26" t="str">
        <f t="shared" si="93"/>
        <v/>
      </c>
      <c r="AL491" s="27" t="str">
        <f t="shared" si="94"/>
        <v/>
      </c>
      <c r="AM491" s="23">
        <f>+IF(OR($N491=Listas!$A$3,$N491=Listas!$A$4,$N491=Listas!$A$5,$N491=Listas!$A$6),"",IF(AND(DAYS360(C491,$C$3)&lt;=90,AL491="SI"),0,IF(AND(DAYS360(C491,$C$3)&gt;90,AL491="SI"),$AM$7,0)))</f>
        <v>0</v>
      </c>
      <c r="AN491" s="27" t="str">
        <f t="shared" si="95"/>
        <v/>
      </c>
      <c r="AO491" s="23">
        <f>+IF(OR($N491=Listas!$A$3,$N491=Listas!$A$4,$N491=Listas!$A$5,$N491=Listas!$A$6),"",IF(AND(DAYS360(C491,$C$3)&lt;=90,AN491="SI"),0,IF(AND(DAYS360(C491,$C$3)&gt;90,AN491="SI"),$AO$7,0)))</f>
        <v>0</v>
      </c>
      <c r="AP491" s="28">
        <f>+IF(OR($N491=Listas!$A$3,$N491=Listas!$A$4,$N491=Listas!$A$5,$N491=[1]Hoja2!$A$6),"",AM491+AO491)</f>
        <v>0</v>
      </c>
      <c r="AQ491" s="22"/>
      <c r="AR491" s="23">
        <f>+IF(OR($N491=Listas!$A$3,$N491=Listas!$A$4,$N491=Listas!$A$5,$N491=Listas!$A$6),"",IF(AND(DAYS360(C491,$C$3)&lt;=90,AQ491="SI"),0,IF(AND(DAYS360(C491,$C$3)&gt;90,AQ491="SI"),$AR$7,0)))</f>
        <v>0</v>
      </c>
      <c r="AS491" s="22"/>
      <c r="AT491" s="23">
        <f>+IF(OR($N491=Listas!$A$3,$N491=Listas!$A$4,$N491=Listas!$A$5,$N491=Listas!$A$6),"",IF(AND(DAYS360(C491,$C$3)&lt;=90,AS491="SI"),0,IF(AND(DAYS360(C491,$C$3)&gt;90,AS491="SI"),$AT$7,0)))</f>
        <v>0</v>
      </c>
      <c r="AU491" s="21">
        <f>+IF(OR($N491=Listas!$A$3,$N491=Listas!$A$4,$N491=Listas!$A$5,$N491=Listas!$A$6),"",AR491+AT491)</f>
        <v>0</v>
      </c>
      <c r="AV491" s="29">
        <f>+IF(OR($N491=Listas!$A$3,$N491=Listas!$A$4,$N491=Listas!$A$5,$N491=Listas!$A$6),"",W491+Z491+AJ491+AP491+AU491)</f>
        <v>0.21132439384930549</v>
      </c>
      <c r="AW491" s="30">
        <f>+IF(OR($N491=Listas!$A$3,$N491=Listas!$A$4,$N491=Listas!$A$5,$N491=Listas!$A$6),"",K491*(1-AV491))</f>
        <v>0</v>
      </c>
      <c r="AX491" s="30">
        <f>+IF(OR($N491=Listas!$A$3,$N491=Listas!$A$4,$N491=Listas!$A$5,$N491=Listas!$A$6),"",L491*(1-AV491))</f>
        <v>0</v>
      </c>
      <c r="AY491" s="31"/>
      <c r="AZ491" s="32"/>
      <c r="BA491" s="30">
        <f>+IF(OR($N491=Listas!$A$3,$N491=Listas!$A$4,$N491=Listas!$A$5,$N491=Listas!$A$6),"",IF(AV491=0,AW491,(-PV(AY491,AZ491,,AW491,0))))</f>
        <v>0</v>
      </c>
      <c r="BB491" s="30">
        <f>+IF(OR($N491=Listas!$A$3,$N491=Listas!$A$4,$N491=Listas!$A$5,$N491=Listas!$A$6),"",IF(AV491=0,AX491,(-PV(AY491,AZ491,,AX491,0))))</f>
        <v>0</v>
      </c>
      <c r="BC491" s="33">
        <f>++IF(OR($N491=Listas!$A$3,$N491=Listas!$A$4,$N491=Listas!$A$5,$N491=Listas!$A$6),"",K491-BA491)</f>
        <v>0</v>
      </c>
      <c r="BD491" s="33">
        <f>++IF(OR($N491=Listas!$A$3,$N491=Listas!$A$4,$N491=Listas!$A$5,$N491=Listas!$A$6),"",L491-BB491)</f>
        <v>0</v>
      </c>
    </row>
    <row r="492" spans="1:56" x14ac:dyDescent="0.25">
      <c r="A492" s="13"/>
      <c r="B492" s="14"/>
      <c r="C492" s="15"/>
      <c r="D492" s="16"/>
      <c r="E492" s="16"/>
      <c r="F492" s="17"/>
      <c r="G492" s="17"/>
      <c r="H492" s="65">
        <f t="shared" si="89"/>
        <v>0</v>
      </c>
      <c r="I492" s="17"/>
      <c r="J492" s="17"/>
      <c r="K492" s="42">
        <f t="shared" si="90"/>
        <v>0</v>
      </c>
      <c r="L492" s="42">
        <f t="shared" si="90"/>
        <v>0</v>
      </c>
      <c r="M492" s="42">
        <f t="shared" si="91"/>
        <v>0</v>
      </c>
      <c r="N492" s="13"/>
      <c r="O492" s="18" t="str">
        <f>+IF(OR($N492=Listas!$A$3,$N492=Listas!$A$4,$N492=Listas!$A$5,$N492=Listas!$A$6),"N/A",IF(AND((DAYS360(C492,$C$3))&gt;90,(DAYS360(C492,$C$3))&lt;360),"SI","NO"))</f>
        <v>NO</v>
      </c>
      <c r="P492" s="19">
        <f t="shared" si="84"/>
        <v>0</v>
      </c>
      <c r="Q492" s="18" t="str">
        <f>+IF(OR($N492=Listas!$A$3,$N492=Listas!$A$4,$N492=Listas!$A$5,$N492=Listas!$A$6),"N/A",IF(AND((DAYS360(C492,$C$3))&gt;=360,(DAYS360(C492,$C$3))&lt;=1800),"SI","NO"))</f>
        <v>NO</v>
      </c>
      <c r="R492" s="19">
        <f t="shared" si="85"/>
        <v>0</v>
      </c>
      <c r="S492" s="18" t="str">
        <f>+IF(OR($N492=Listas!$A$3,$N492=Listas!$A$4,$N492=Listas!$A$5,$N492=Listas!$A$6),"N/A",IF(AND((DAYS360(C492,$C$3))&gt;1800,(DAYS360(C492,$C$3))&lt;=3600),"SI","NO"))</f>
        <v>NO</v>
      </c>
      <c r="T492" s="19">
        <f t="shared" si="86"/>
        <v>0</v>
      </c>
      <c r="U492" s="18" t="str">
        <f>+IF(OR($N492=Listas!$A$3,$N492=Listas!$A$4,$N492=Listas!$A$5,$N492=Listas!$A$6),"N/A",IF((DAYS360(C492,$C$3))&gt;3600,"SI","NO"))</f>
        <v>SI</v>
      </c>
      <c r="V492" s="20">
        <f t="shared" si="87"/>
        <v>0.21132439384930549</v>
      </c>
      <c r="W492" s="21">
        <f>+IF(OR($N492=Listas!$A$3,$N492=Listas!$A$4,$N492=Listas!$A$5,$N492=Listas!$A$6),"",P492+R492+T492+V492)</f>
        <v>0.21132439384930549</v>
      </c>
      <c r="X492" s="22"/>
      <c r="Y492" s="19">
        <f t="shared" si="88"/>
        <v>0</v>
      </c>
      <c r="Z492" s="21">
        <f>+IF(OR($N492=Listas!$A$3,$N492=Listas!$A$4,$N492=Listas!$A$5,$N492=Listas!$A$6),"",Y492)</f>
        <v>0</v>
      </c>
      <c r="AA492" s="22"/>
      <c r="AB492" s="23">
        <f>+IF(OR($N492=Listas!$A$3,$N492=Listas!$A$4,$N492=Listas!$A$5,$N492=Listas!$A$6),"",IF(AND(DAYS360(C492,$C$3)&lt;=90,AA492="NO"),0,IF(AND(DAYS360(C492,$C$3)&gt;90,AA492="NO"),$AB$7,0)))</f>
        <v>0</v>
      </c>
      <c r="AC492" s="17"/>
      <c r="AD492" s="22"/>
      <c r="AE492" s="23">
        <f>+IF(OR($N492=Listas!$A$3,$N492=Listas!$A$4,$N492=Listas!$A$5,$N492=Listas!$A$6),"",IF(AND(DAYS360(C492,$C$3)&lt;=90,AD492="SI"),0,IF(AND(DAYS360(C492,$C$3)&gt;90,AD492="SI"),$AE$7,0)))</f>
        <v>0</v>
      </c>
      <c r="AF492" s="17"/>
      <c r="AG492" s="24" t="str">
        <f t="shared" si="92"/>
        <v/>
      </c>
      <c r="AH492" s="22"/>
      <c r="AI492" s="23">
        <f>+IF(OR($N492=Listas!$A$3,$N492=Listas!$A$4,$N492=Listas!$A$5,$N492=Listas!$A$6),"",IF(AND(DAYS360(C492,$C$3)&lt;=90,AH492="SI"),0,IF(AND(DAYS360(C492,$C$3)&gt;90,AH492="SI"),$AI$7,0)))</f>
        <v>0</v>
      </c>
      <c r="AJ492" s="25">
        <f>+IF(OR($N492=Listas!$A$3,$N492=Listas!$A$4,$N492=Listas!$A$5,$N492=Listas!$A$6),"",AB492+AE492+AI492)</f>
        <v>0</v>
      </c>
      <c r="AK492" s="26" t="str">
        <f t="shared" si="93"/>
        <v/>
      </c>
      <c r="AL492" s="27" t="str">
        <f t="shared" si="94"/>
        <v/>
      </c>
      <c r="AM492" s="23">
        <f>+IF(OR($N492=Listas!$A$3,$N492=Listas!$A$4,$N492=Listas!$A$5,$N492=Listas!$A$6),"",IF(AND(DAYS360(C492,$C$3)&lt;=90,AL492="SI"),0,IF(AND(DAYS360(C492,$C$3)&gt;90,AL492="SI"),$AM$7,0)))</f>
        <v>0</v>
      </c>
      <c r="AN492" s="27" t="str">
        <f t="shared" si="95"/>
        <v/>
      </c>
      <c r="AO492" s="23">
        <f>+IF(OR($N492=Listas!$A$3,$N492=Listas!$A$4,$N492=Listas!$A$5,$N492=Listas!$A$6),"",IF(AND(DAYS360(C492,$C$3)&lt;=90,AN492="SI"),0,IF(AND(DAYS360(C492,$C$3)&gt;90,AN492="SI"),$AO$7,0)))</f>
        <v>0</v>
      </c>
      <c r="AP492" s="28">
        <f>+IF(OR($N492=Listas!$A$3,$N492=Listas!$A$4,$N492=Listas!$A$5,$N492=[1]Hoja2!$A$6),"",AM492+AO492)</f>
        <v>0</v>
      </c>
      <c r="AQ492" s="22"/>
      <c r="AR492" s="23">
        <f>+IF(OR($N492=Listas!$A$3,$N492=Listas!$A$4,$N492=Listas!$A$5,$N492=Listas!$A$6),"",IF(AND(DAYS360(C492,$C$3)&lt;=90,AQ492="SI"),0,IF(AND(DAYS360(C492,$C$3)&gt;90,AQ492="SI"),$AR$7,0)))</f>
        <v>0</v>
      </c>
      <c r="AS492" s="22"/>
      <c r="AT492" s="23">
        <f>+IF(OR($N492=Listas!$A$3,$N492=Listas!$A$4,$N492=Listas!$A$5,$N492=Listas!$A$6),"",IF(AND(DAYS360(C492,$C$3)&lt;=90,AS492="SI"),0,IF(AND(DAYS360(C492,$C$3)&gt;90,AS492="SI"),$AT$7,0)))</f>
        <v>0</v>
      </c>
      <c r="AU492" s="21">
        <f>+IF(OR($N492=Listas!$A$3,$N492=Listas!$A$4,$N492=Listas!$A$5,$N492=Listas!$A$6),"",AR492+AT492)</f>
        <v>0</v>
      </c>
      <c r="AV492" s="29">
        <f>+IF(OR($N492=Listas!$A$3,$N492=Listas!$A$4,$N492=Listas!$A$5,$N492=Listas!$A$6),"",W492+Z492+AJ492+AP492+AU492)</f>
        <v>0.21132439384930549</v>
      </c>
      <c r="AW492" s="30">
        <f>+IF(OR($N492=Listas!$A$3,$N492=Listas!$A$4,$N492=Listas!$A$5,$N492=Listas!$A$6),"",K492*(1-AV492))</f>
        <v>0</v>
      </c>
      <c r="AX492" s="30">
        <f>+IF(OR($N492=Listas!$A$3,$N492=Listas!$A$4,$N492=Listas!$A$5,$N492=Listas!$A$6),"",L492*(1-AV492))</f>
        <v>0</v>
      </c>
      <c r="AY492" s="31"/>
      <c r="AZ492" s="32"/>
      <c r="BA492" s="30">
        <f>+IF(OR($N492=Listas!$A$3,$N492=Listas!$A$4,$N492=Listas!$A$5,$N492=Listas!$A$6),"",IF(AV492=0,AW492,(-PV(AY492,AZ492,,AW492,0))))</f>
        <v>0</v>
      </c>
      <c r="BB492" s="30">
        <f>+IF(OR($N492=Listas!$A$3,$N492=Listas!$A$4,$N492=Listas!$A$5,$N492=Listas!$A$6),"",IF(AV492=0,AX492,(-PV(AY492,AZ492,,AX492,0))))</f>
        <v>0</v>
      </c>
      <c r="BC492" s="33">
        <f>++IF(OR($N492=Listas!$A$3,$N492=Listas!$A$4,$N492=Listas!$A$5,$N492=Listas!$A$6),"",K492-BA492)</f>
        <v>0</v>
      </c>
      <c r="BD492" s="33">
        <f>++IF(OR($N492=Listas!$A$3,$N492=Listas!$A$4,$N492=Listas!$A$5,$N492=Listas!$A$6),"",L492-BB492)</f>
        <v>0</v>
      </c>
    </row>
    <row r="493" spans="1:56" x14ac:dyDescent="0.25">
      <c r="A493" s="13"/>
      <c r="B493" s="14"/>
      <c r="C493" s="15"/>
      <c r="D493" s="16"/>
      <c r="E493" s="16"/>
      <c r="F493" s="17"/>
      <c r="G493" s="17"/>
      <c r="H493" s="65">
        <f t="shared" si="89"/>
        <v>0</v>
      </c>
      <c r="I493" s="17"/>
      <c r="J493" s="17"/>
      <c r="K493" s="42">
        <f t="shared" si="90"/>
        <v>0</v>
      </c>
      <c r="L493" s="42">
        <f t="shared" si="90"/>
        <v>0</v>
      </c>
      <c r="M493" s="42">
        <f t="shared" si="91"/>
        <v>0</v>
      </c>
      <c r="N493" s="13"/>
      <c r="O493" s="18" t="str">
        <f>+IF(OR($N493=Listas!$A$3,$N493=Listas!$A$4,$N493=Listas!$A$5,$N493=Listas!$A$6),"N/A",IF(AND((DAYS360(C493,$C$3))&gt;90,(DAYS360(C493,$C$3))&lt;360),"SI","NO"))</f>
        <v>NO</v>
      </c>
      <c r="P493" s="19">
        <f t="shared" si="84"/>
        <v>0</v>
      </c>
      <c r="Q493" s="18" t="str">
        <f>+IF(OR($N493=Listas!$A$3,$N493=Listas!$A$4,$N493=Listas!$A$5,$N493=Listas!$A$6),"N/A",IF(AND((DAYS360(C493,$C$3))&gt;=360,(DAYS360(C493,$C$3))&lt;=1800),"SI","NO"))</f>
        <v>NO</v>
      </c>
      <c r="R493" s="19">
        <f t="shared" si="85"/>
        <v>0</v>
      </c>
      <c r="S493" s="18" t="str">
        <f>+IF(OR($N493=Listas!$A$3,$N493=Listas!$A$4,$N493=Listas!$A$5,$N493=Listas!$A$6),"N/A",IF(AND((DAYS360(C493,$C$3))&gt;1800,(DAYS360(C493,$C$3))&lt;=3600),"SI","NO"))</f>
        <v>NO</v>
      </c>
      <c r="T493" s="19">
        <f t="shared" si="86"/>
        <v>0</v>
      </c>
      <c r="U493" s="18" t="str">
        <f>+IF(OR($N493=Listas!$A$3,$N493=Listas!$A$4,$N493=Listas!$A$5,$N493=Listas!$A$6),"N/A",IF((DAYS360(C493,$C$3))&gt;3600,"SI","NO"))</f>
        <v>SI</v>
      </c>
      <c r="V493" s="20">
        <f t="shared" si="87"/>
        <v>0.21132439384930549</v>
      </c>
      <c r="W493" s="21">
        <f>+IF(OR($N493=Listas!$A$3,$N493=Listas!$A$4,$N493=Listas!$A$5,$N493=Listas!$A$6),"",P493+R493+T493+V493)</f>
        <v>0.21132439384930549</v>
      </c>
      <c r="X493" s="22"/>
      <c r="Y493" s="19">
        <f t="shared" si="88"/>
        <v>0</v>
      </c>
      <c r="Z493" s="21">
        <f>+IF(OR($N493=Listas!$A$3,$N493=Listas!$A$4,$N493=Listas!$A$5,$N493=Listas!$A$6),"",Y493)</f>
        <v>0</v>
      </c>
      <c r="AA493" s="22"/>
      <c r="AB493" s="23">
        <f>+IF(OR($N493=Listas!$A$3,$N493=Listas!$A$4,$N493=Listas!$A$5,$N493=Listas!$A$6),"",IF(AND(DAYS360(C493,$C$3)&lt;=90,AA493="NO"),0,IF(AND(DAYS360(C493,$C$3)&gt;90,AA493="NO"),$AB$7,0)))</f>
        <v>0</v>
      </c>
      <c r="AC493" s="17"/>
      <c r="AD493" s="22"/>
      <c r="AE493" s="23">
        <f>+IF(OR($N493=Listas!$A$3,$N493=Listas!$A$4,$N493=Listas!$A$5,$N493=Listas!$A$6),"",IF(AND(DAYS360(C493,$C$3)&lt;=90,AD493="SI"),0,IF(AND(DAYS360(C493,$C$3)&gt;90,AD493="SI"),$AE$7,0)))</f>
        <v>0</v>
      </c>
      <c r="AF493" s="17"/>
      <c r="AG493" s="24" t="str">
        <f t="shared" si="92"/>
        <v/>
      </c>
      <c r="AH493" s="22"/>
      <c r="AI493" s="23">
        <f>+IF(OR($N493=Listas!$A$3,$N493=Listas!$A$4,$N493=Listas!$A$5,$N493=Listas!$A$6),"",IF(AND(DAYS360(C493,$C$3)&lt;=90,AH493="SI"),0,IF(AND(DAYS360(C493,$C$3)&gt;90,AH493="SI"),$AI$7,0)))</f>
        <v>0</v>
      </c>
      <c r="AJ493" s="25">
        <f>+IF(OR($N493=Listas!$A$3,$N493=Listas!$A$4,$N493=Listas!$A$5,$N493=Listas!$A$6),"",AB493+AE493+AI493)</f>
        <v>0</v>
      </c>
      <c r="AK493" s="26" t="str">
        <f t="shared" si="93"/>
        <v/>
      </c>
      <c r="AL493" s="27" t="str">
        <f t="shared" si="94"/>
        <v/>
      </c>
      <c r="AM493" s="23">
        <f>+IF(OR($N493=Listas!$A$3,$N493=Listas!$A$4,$N493=Listas!$A$5,$N493=Listas!$A$6),"",IF(AND(DAYS360(C493,$C$3)&lt;=90,AL493="SI"),0,IF(AND(DAYS360(C493,$C$3)&gt;90,AL493="SI"),$AM$7,0)))</f>
        <v>0</v>
      </c>
      <c r="AN493" s="27" t="str">
        <f t="shared" si="95"/>
        <v/>
      </c>
      <c r="AO493" s="23">
        <f>+IF(OR($N493=Listas!$A$3,$N493=Listas!$A$4,$N493=Listas!$A$5,$N493=Listas!$A$6),"",IF(AND(DAYS360(C493,$C$3)&lt;=90,AN493="SI"),0,IF(AND(DAYS360(C493,$C$3)&gt;90,AN493="SI"),$AO$7,0)))</f>
        <v>0</v>
      </c>
      <c r="AP493" s="28">
        <f>+IF(OR($N493=Listas!$A$3,$N493=Listas!$A$4,$N493=Listas!$A$5,$N493=[1]Hoja2!$A$6),"",AM493+AO493)</f>
        <v>0</v>
      </c>
      <c r="AQ493" s="22"/>
      <c r="AR493" s="23">
        <f>+IF(OR($N493=Listas!$A$3,$N493=Listas!$A$4,$N493=Listas!$A$5,$N493=Listas!$A$6),"",IF(AND(DAYS360(C493,$C$3)&lt;=90,AQ493="SI"),0,IF(AND(DAYS360(C493,$C$3)&gt;90,AQ493="SI"),$AR$7,0)))</f>
        <v>0</v>
      </c>
      <c r="AS493" s="22"/>
      <c r="AT493" s="23">
        <f>+IF(OR($N493=Listas!$A$3,$N493=Listas!$A$4,$N493=Listas!$A$5,$N493=Listas!$A$6),"",IF(AND(DAYS360(C493,$C$3)&lt;=90,AS493="SI"),0,IF(AND(DAYS360(C493,$C$3)&gt;90,AS493="SI"),$AT$7,0)))</f>
        <v>0</v>
      </c>
      <c r="AU493" s="21">
        <f>+IF(OR($N493=Listas!$A$3,$N493=Listas!$A$4,$N493=Listas!$A$5,$N493=Listas!$A$6),"",AR493+AT493)</f>
        <v>0</v>
      </c>
      <c r="AV493" s="29">
        <f>+IF(OR($N493=Listas!$A$3,$N493=Listas!$A$4,$N493=Listas!$A$5,$N493=Listas!$A$6),"",W493+Z493+AJ493+AP493+AU493)</f>
        <v>0.21132439384930549</v>
      </c>
      <c r="AW493" s="30">
        <f>+IF(OR($N493=Listas!$A$3,$N493=Listas!$A$4,$N493=Listas!$A$5,$N493=Listas!$A$6),"",K493*(1-AV493))</f>
        <v>0</v>
      </c>
      <c r="AX493" s="30">
        <f>+IF(OR($N493=Listas!$A$3,$N493=Listas!$A$4,$N493=Listas!$A$5,$N493=Listas!$A$6),"",L493*(1-AV493))</f>
        <v>0</v>
      </c>
      <c r="AY493" s="31"/>
      <c r="AZ493" s="32"/>
      <c r="BA493" s="30">
        <f>+IF(OR($N493=Listas!$A$3,$N493=Listas!$A$4,$N493=Listas!$A$5,$N493=Listas!$A$6),"",IF(AV493=0,AW493,(-PV(AY493,AZ493,,AW493,0))))</f>
        <v>0</v>
      </c>
      <c r="BB493" s="30">
        <f>+IF(OR($N493=Listas!$A$3,$N493=Listas!$A$4,$N493=Listas!$A$5,$N493=Listas!$A$6),"",IF(AV493=0,AX493,(-PV(AY493,AZ493,,AX493,0))))</f>
        <v>0</v>
      </c>
      <c r="BC493" s="33">
        <f>++IF(OR($N493=Listas!$A$3,$N493=Listas!$A$4,$N493=Listas!$A$5,$N493=Listas!$A$6),"",K493-BA493)</f>
        <v>0</v>
      </c>
      <c r="BD493" s="33">
        <f>++IF(OR($N493=Listas!$A$3,$N493=Listas!$A$4,$N493=Listas!$A$5,$N493=Listas!$A$6),"",L493-BB493)</f>
        <v>0</v>
      </c>
    </row>
    <row r="494" spans="1:56" x14ac:dyDescent="0.25">
      <c r="A494" s="13"/>
      <c r="B494" s="14"/>
      <c r="C494" s="15"/>
      <c r="D494" s="16"/>
      <c r="E494" s="16"/>
      <c r="F494" s="17"/>
      <c r="G494" s="17"/>
      <c r="H494" s="65">
        <f t="shared" si="89"/>
        <v>0</v>
      </c>
      <c r="I494" s="17"/>
      <c r="J494" s="17"/>
      <c r="K494" s="42">
        <f t="shared" si="90"/>
        <v>0</v>
      </c>
      <c r="L494" s="42">
        <f t="shared" si="90"/>
        <v>0</v>
      </c>
      <c r="M494" s="42">
        <f t="shared" si="91"/>
        <v>0</v>
      </c>
      <c r="N494" s="13"/>
      <c r="O494" s="18" t="str">
        <f>+IF(OR($N494=Listas!$A$3,$N494=Listas!$A$4,$N494=Listas!$A$5,$N494=Listas!$A$6),"N/A",IF(AND((DAYS360(C494,$C$3))&gt;90,(DAYS360(C494,$C$3))&lt;360),"SI","NO"))</f>
        <v>NO</v>
      </c>
      <c r="P494" s="19">
        <f t="shared" si="84"/>
        <v>0</v>
      </c>
      <c r="Q494" s="18" t="str">
        <f>+IF(OR($N494=Listas!$A$3,$N494=Listas!$A$4,$N494=Listas!$A$5,$N494=Listas!$A$6),"N/A",IF(AND((DAYS360(C494,$C$3))&gt;=360,(DAYS360(C494,$C$3))&lt;=1800),"SI","NO"))</f>
        <v>NO</v>
      </c>
      <c r="R494" s="19">
        <f t="shared" si="85"/>
        <v>0</v>
      </c>
      <c r="S494" s="18" t="str">
        <f>+IF(OR($N494=Listas!$A$3,$N494=Listas!$A$4,$N494=Listas!$A$5,$N494=Listas!$A$6),"N/A",IF(AND((DAYS360(C494,$C$3))&gt;1800,(DAYS360(C494,$C$3))&lt;=3600),"SI","NO"))</f>
        <v>NO</v>
      </c>
      <c r="T494" s="19">
        <f t="shared" si="86"/>
        <v>0</v>
      </c>
      <c r="U494" s="18" t="str">
        <f>+IF(OR($N494=Listas!$A$3,$N494=Listas!$A$4,$N494=Listas!$A$5,$N494=Listas!$A$6),"N/A",IF((DAYS360(C494,$C$3))&gt;3600,"SI","NO"))</f>
        <v>SI</v>
      </c>
      <c r="V494" s="20">
        <f t="shared" si="87"/>
        <v>0.21132439384930549</v>
      </c>
      <c r="W494" s="21">
        <f>+IF(OR($N494=Listas!$A$3,$N494=Listas!$A$4,$N494=Listas!$A$5,$N494=Listas!$A$6),"",P494+R494+T494+V494)</f>
        <v>0.21132439384930549</v>
      </c>
      <c r="X494" s="22"/>
      <c r="Y494" s="19">
        <f t="shared" si="88"/>
        <v>0</v>
      </c>
      <c r="Z494" s="21">
        <f>+IF(OR($N494=Listas!$A$3,$N494=Listas!$A$4,$N494=Listas!$A$5,$N494=Listas!$A$6),"",Y494)</f>
        <v>0</v>
      </c>
      <c r="AA494" s="22"/>
      <c r="AB494" s="23">
        <f>+IF(OR($N494=Listas!$A$3,$N494=Listas!$A$4,$N494=Listas!$A$5,$N494=Listas!$A$6),"",IF(AND(DAYS360(C494,$C$3)&lt;=90,AA494="NO"),0,IF(AND(DAYS360(C494,$C$3)&gt;90,AA494="NO"),$AB$7,0)))</f>
        <v>0</v>
      </c>
      <c r="AC494" s="17"/>
      <c r="AD494" s="22"/>
      <c r="AE494" s="23">
        <f>+IF(OR($N494=Listas!$A$3,$N494=Listas!$A$4,$N494=Listas!$A$5,$N494=Listas!$A$6),"",IF(AND(DAYS360(C494,$C$3)&lt;=90,AD494="SI"),0,IF(AND(DAYS360(C494,$C$3)&gt;90,AD494="SI"),$AE$7,0)))</f>
        <v>0</v>
      </c>
      <c r="AF494" s="17"/>
      <c r="AG494" s="24" t="str">
        <f t="shared" si="92"/>
        <v/>
      </c>
      <c r="AH494" s="22"/>
      <c r="AI494" s="23">
        <f>+IF(OR($N494=Listas!$A$3,$N494=Listas!$A$4,$N494=Listas!$A$5,$N494=Listas!$A$6),"",IF(AND(DAYS360(C494,$C$3)&lt;=90,AH494="SI"),0,IF(AND(DAYS360(C494,$C$3)&gt;90,AH494="SI"),$AI$7,0)))</f>
        <v>0</v>
      </c>
      <c r="AJ494" s="25">
        <f>+IF(OR($N494=Listas!$A$3,$N494=Listas!$A$4,$N494=Listas!$A$5,$N494=Listas!$A$6),"",AB494+AE494+AI494)</f>
        <v>0</v>
      </c>
      <c r="AK494" s="26" t="str">
        <f t="shared" si="93"/>
        <v/>
      </c>
      <c r="AL494" s="27" t="str">
        <f t="shared" si="94"/>
        <v/>
      </c>
      <c r="AM494" s="23">
        <f>+IF(OR($N494=Listas!$A$3,$N494=Listas!$A$4,$N494=Listas!$A$5,$N494=Listas!$A$6),"",IF(AND(DAYS360(C494,$C$3)&lt;=90,AL494="SI"),0,IF(AND(DAYS360(C494,$C$3)&gt;90,AL494="SI"),$AM$7,0)))</f>
        <v>0</v>
      </c>
      <c r="AN494" s="27" t="str">
        <f t="shared" si="95"/>
        <v/>
      </c>
      <c r="AO494" s="23">
        <f>+IF(OR($N494=Listas!$A$3,$N494=Listas!$A$4,$N494=Listas!$A$5,$N494=Listas!$A$6),"",IF(AND(DAYS360(C494,$C$3)&lt;=90,AN494="SI"),0,IF(AND(DAYS360(C494,$C$3)&gt;90,AN494="SI"),$AO$7,0)))</f>
        <v>0</v>
      </c>
      <c r="AP494" s="28">
        <f>+IF(OR($N494=Listas!$A$3,$N494=Listas!$A$4,$N494=Listas!$A$5,$N494=[1]Hoja2!$A$6),"",AM494+AO494)</f>
        <v>0</v>
      </c>
      <c r="AQ494" s="22"/>
      <c r="AR494" s="23">
        <f>+IF(OR($N494=Listas!$A$3,$N494=Listas!$A$4,$N494=Listas!$A$5,$N494=Listas!$A$6),"",IF(AND(DAYS360(C494,$C$3)&lt;=90,AQ494="SI"),0,IF(AND(DAYS360(C494,$C$3)&gt;90,AQ494="SI"),$AR$7,0)))</f>
        <v>0</v>
      </c>
      <c r="AS494" s="22"/>
      <c r="AT494" s="23">
        <f>+IF(OR($N494=Listas!$A$3,$N494=Listas!$A$4,$N494=Listas!$A$5,$N494=Listas!$A$6),"",IF(AND(DAYS360(C494,$C$3)&lt;=90,AS494="SI"),0,IF(AND(DAYS360(C494,$C$3)&gt;90,AS494="SI"),$AT$7,0)))</f>
        <v>0</v>
      </c>
      <c r="AU494" s="21">
        <f>+IF(OR($N494=Listas!$A$3,$N494=Listas!$A$4,$N494=Listas!$A$5,$N494=Listas!$A$6),"",AR494+AT494)</f>
        <v>0</v>
      </c>
      <c r="AV494" s="29">
        <f>+IF(OR($N494=Listas!$A$3,$N494=Listas!$A$4,$N494=Listas!$A$5,$N494=Listas!$A$6),"",W494+Z494+AJ494+AP494+AU494)</f>
        <v>0.21132439384930549</v>
      </c>
      <c r="AW494" s="30">
        <f>+IF(OR($N494=Listas!$A$3,$N494=Listas!$A$4,$N494=Listas!$A$5,$N494=Listas!$A$6),"",K494*(1-AV494))</f>
        <v>0</v>
      </c>
      <c r="AX494" s="30">
        <f>+IF(OR($N494=Listas!$A$3,$N494=Listas!$A$4,$N494=Listas!$A$5,$N494=Listas!$A$6),"",L494*(1-AV494))</f>
        <v>0</v>
      </c>
      <c r="AY494" s="31"/>
      <c r="AZ494" s="32"/>
      <c r="BA494" s="30">
        <f>+IF(OR($N494=Listas!$A$3,$N494=Listas!$A$4,$N494=Listas!$A$5,$N494=Listas!$A$6),"",IF(AV494=0,AW494,(-PV(AY494,AZ494,,AW494,0))))</f>
        <v>0</v>
      </c>
      <c r="BB494" s="30">
        <f>+IF(OR($N494=Listas!$A$3,$N494=Listas!$A$4,$N494=Listas!$A$5,$N494=Listas!$A$6),"",IF(AV494=0,AX494,(-PV(AY494,AZ494,,AX494,0))))</f>
        <v>0</v>
      </c>
      <c r="BC494" s="33">
        <f>++IF(OR($N494=Listas!$A$3,$N494=Listas!$A$4,$N494=Listas!$A$5,$N494=Listas!$A$6),"",K494-BA494)</f>
        <v>0</v>
      </c>
      <c r="BD494" s="33">
        <f>++IF(OR($N494=Listas!$A$3,$N494=Listas!$A$4,$N494=Listas!$A$5,$N494=Listas!$A$6),"",L494-BB494)</f>
        <v>0</v>
      </c>
    </row>
    <row r="495" spans="1:56" x14ac:dyDescent="0.25">
      <c r="A495" s="13"/>
      <c r="B495" s="14"/>
      <c r="C495" s="15"/>
      <c r="D495" s="16"/>
      <c r="E495" s="16"/>
      <c r="F495" s="17"/>
      <c r="G495" s="17"/>
      <c r="H495" s="65">
        <f t="shared" si="89"/>
        <v>0</v>
      </c>
      <c r="I495" s="17"/>
      <c r="J495" s="17"/>
      <c r="K495" s="42">
        <f t="shared" si="90"/>
        <v>0</v>
      </c>
      <c r="L495" s="42">
        <f t="shared" si="90"/>
        <v>0</v>
      </c>
      <c r="M495" s="42">
        <f t="shared" si="91"/>
        <v>0</v>
      </c>
      <c r="N495" s="13"/>
      <c r="O495" s="18" t="str">
        <f>+IF(OR($N495=Listas!$A$3,$N495=Listas!$A$4,$N495=Listas!$A$5,$N495=Listas!$A$6),"N/A",IF(AND((DAYS360(C495,$C$3))&gt;90,(DAYS360(C495,$C$3))&lt;360),"SI","NO"))</f>
        <v>NO</v>
      </c>
      <c r="P495" s="19">
        <f t="shared" si="84"/>
        <v>0</v>
      </c>
      <c r="Q495" s="18" t="str">
        <f>+IF(OR($N495=Listas!$A$3,$N495=Listas!$A$4,$N495=Listas!$A$5,$N495=Listas!$A$6),"N/A",IF(AND((DAYS360(C495,$C$3))&gt;=360,(DAYS360(C495,$C$3))&lt;=1800),"SI","NO"))</f>
        <v>NO</v>
      </c>
      <c r="R495" s="19">
        <f t="shared" si="85"/>
        <v>0</v>
      </c>
      <c r="S495" s="18" t="str">
        <f>+IF(OR($N495=Listas!$A$3,$N495=Listas!$A$4,$N495=Listas!$A$5,$N495=Listas!$A$6),"N/A",IF(AND((DAYS360(C495,$C$3))&gt;1800,(DAYS360(C495,$C$3))&lt;=3600),"SI","NO"))</f>
        <v>NO</v>
      </c>
      <c r="T495" s="19">
        <f t="shared" si="86"/>
        <v>0</v>
      </c>
      <c r="U495" s="18" t="str">
        <f>+IF(OR($N495=Listas!$A$3,$N495=Listas!$A$4,$N495=Listas!$A$5,$N495=Listas!$A$6),"N/A",IF((DAYS360(C495,$C$3))&gt;3600,"SI","NO"))</f>
        <v>SI</v>
      </c>
      <c r="V495" s="20">
        <f t="shared" si="87"/>
        <v>0.21132439384930549</v>
      </c>
      <c r="W495" s="21">
        <f>+IF(OR($N495=Listas!$A$3,$N495=Listas!$A$4,$N495=Listas!$A$5,$N495=Listas!$A$6),"",P495+R495+T495+V495)</f>
        <v>0.21132439384930549</v>
      </c>
      <c r="X495" s="22"/>
      <c r="Y495" s="19">
        <f t="shared" si="88"/>
        <v>0</v>
      </c>
      <c r="Z495" s="21">
        <f>+IF(OR($N495=Listas!$A$3,$N495=Listas!$A$4,$N495=Listas!$A$5,$N495=Listas!$A$6),"",Y495)</f>
        <v>0</v>
      </c>
      <c r="AA495" s="22"/>
      <c r="AB495" s="23">
        <f>+IF(OR($N495=Listas!$A$3,$N495=Listas!$A$4,$N495=Listas!$A$5,$N495=Listas!$A$6),"",IF(AND(DAYS360(C495,$C$3)&lt;=90,AA495="NO"),0,IF(AND(DAYS360(C495,$C$3)&gt;90,AA495="NO"),$AB$7,0)))</f>
        <v>0</v>
      </c>
      <c r="AC495" s="17"/>
      <c r="AD495" s="22"/>
      <c r="AE495" s="23">
        <f>+IF(OR($N495=Listas!$A$3,$N495=Listas!$A$4,$N495=Listas!$A$5,$N495=Listas!$A$6),"",IF(AND(DAYS360(C495,$C$3)&lt;=90,AD495="SI"),0,IF(AND(DAYS360(C495,$C$3)&gt;90,AD495="SI"),$AE$7,0)))</f>
        <v>0</v>
      </c>
      <c r="AF495" s="17"/>
      <c r="AG495" s="24" t="str">
        <f t="shared" si="92"/>
        <v/>
      </c>
      <c r="AH495" s="22"/>
      <c r="AI495" s="23">
        <f>+IF(OR($N495=Listas!$A$3,$N495=Listas!$A$4,$N495=Listas!$A$5,$N495=Listas!$A$6),"",IF(AND(DAYS360(C495,$C$3)&lt;=90,AH495="SI"),0,IF(AND(DAYS360(C495,$C$3)&gt;90,AH495="SI"),$AI$7,0)))</f>
        <v>0</v>
      </c>
      <c r="AJ495" s="25">
        <f>+IF(OR($N495=Listas!$A$3,$N495=Listas!$A$4,$N495=Listas!$A$5,$N495=Listas!$A$6),"",AB495+AE495+AI495)</f>
        <v>0</v>
      </c>
      <c r="AK495" s="26" t="str">
        <f t="shared" si="93"/>
        <v/>
      </c>
      <c r="AL495" s="27" t="str">
        <f t="shared" si="94"/>
        <v/>
      </c>
      <c r="AM495" s="23">
        <f>+IF(OR($N495=Listas!$A$3,$N495=Listas!$A$4,$N495=Listas!$A$5,$N495=Listas!$A$6),"",IF(AND(DAYS360(C495,$C$3)&lt;=90,AL495="SI"),0,IF(AND(DAYS360(C495,$C$3)&gt;90,AL495="SI"),$AM$7,0)))</f>
        <v>0</v>
      </c>
      <c r="AN495" s="27" t="str">
        <f t="shared" si="95"/>
        <v/>
      </c>
      <c r="AO495" s="23">
        <f>+IF(OR($N495=Listas!$A$3,$N495=Listas!$A$4,$N495=Listas!$A$5,$N495=Listas!$A$6),"",IF(AND(DAYS360(C495,$C$3)&lt;=90,AN495="SI"),0,IF(AND(DAYS360(C495,$C$3)&gt;90,AN495="SI"),$AO$7,0)))</f>
        <v>0</v>
      </c>
      <c r="AP495" s="28">
        <f>+IF(OR($N495=Listas!$A$3,$N495=Listas!$A$4,$N495=Listas!$A$5,$N495=[1]Hoja2!$A$6),"",AM495+AO495)</f>
        <v>0</v>
      </c>
      <c r="AQ495" s="22"/>
      <c r="AR495" s="23">
        <f>+IF(OR($N495=Listas!$A$3,$N495=Listas!$A$4,$N495=Listas!$A$5,$N495=Listas!$A$6),"",IF(AND(DAYS360(C495,$C$3)&lt;=90,AQ495="SI"),0,IF(AND(DAYS360(C495,$C$3)&gt;90,AQ495="SI"),$AR$7,0)))</f>
        <v>0</v>
      </c>
      <c r="AS495" s="22"/>
      <c r="AT495" s="23">
        <f>+IF(OR($N495=Listas!$A$3,$N495=Listas!$A$4,$N495=Listas!$A$5,$N495=Listas!$A$6),"",IF(AND(DAYS360(C495,$C$3)&lt;=90,AS495="SI"),0,IF(AND(DAYS360(C495,$C$3)&gt;90,AS495="SI"),$AT$7,0)))</f>
        <v>0</v>
      </c>
      <c r="AU495" s="21">
        <f>+IF(OR($N495=Listas!$A$3,$N495=Listas!$A$4,$N495=Listas!$A$5,$N495=Listas!$A$6),"",AR495+AT495)</f>
        <v>0</v>
      </c>
      <c r="AV495" s="29">
        <f>+IF(OR($N495=Listas!$A$3,$N495=Listas!$A$4,$N495=Listas!$A$5,$N495=Listas!$A$6),"",W495+Z495+AJ495+AP495+AU495)</f>
        <v>0.21132439384930549</v>
      </c>
      <c r="AW495" s="30">
        <f>+IF(OR($N495=Listas!$A$3,$N495=Listas!$A$4,$N495=Listas!$A$5,$N495=Listas!$A$6),"",K495*(1-AV495))</f>
        <v>0</v>
      </c>
      <c r="AX495" s="30">
        <f>+IF(OR($N495=Listas!$A$3,$N495=Listas!$A$4,$N495=Listas!$A$5,$N495=Listas!$A$6),"",L495*(1-AV495))</f>
        <v>0</v>
      </c>
      <c r="AY495" s="31"/>
      <c r="AZ495" s="32"/>
      <c r="BA495" s="30">
        <f>+IF(OR($N495=Listas!$A$3,$N495=Listas!$A$4,$N495=Listas!$A$5,$N495=Listas!$A$6),"",IF(AV495=0,AW495,(-PV(AY495,AZ495,,AW495,0))))</f>
        <v>0</v>
      </c>
      <c r="BB495" s="30">
        <f>+IF(OR($N495=Listas!$A$3,$N495=Listas!$A$4,$N495=Listas!$A$5,$N495=Listas!$A$6),"",IF(AV495=0,AX495,(-PV(AY495,AZ495,,AX495,0))))</f>
        <v>0</v>
      </c>
      <c r="BC495" s="33">
        <f>++IF(OR($N495=Listas!$A$3,$N495=Listas!$A$4,$N495=Listas!$A$5,$N495=Listas!$A$6),"",K495-BA495)</f>
        <v>0</v>
      </c>
      <c r="BD495" s="33">
        <f>++IF(OR($N495=Listas!$A$3,$N495=Listas!$A$4,$N495=Listas!$A$5,$N495=Listas!$A$6),"",L495-BB495)</f>
        <v>0</v>
      </c>
    </row>
    <row r="496" spans="1:56" x14ac:dyDescent="0.25">
      <c r="A496" s="13"/>
      <c r="B496" s="14"/>
      <c r="C496" s="15"/>
      <c r="D496" s="16"/>
      <c r="E496" s="16"/>
      <c r="F496" s="17"/>
      <c r="G496" s="17"/>
      <c r="H496" s="65">
        <f t="shared" si="89"/>
        <v>0</v>
      </c>
      <c r="I496" s="17"/>
      <c r="J496" s="17"/>
      <c r="K496" s="42">
        <f t="shared" si="90"/>
        <v>0</v>
      </c>
      <c r="L496" s="42">
        <f t="shared" si="90"/>
        <v>0</v>
      </c>
      <c r="M496" s="42">
        <f t="shared" si="91"/>
        <v>0</v>
      </c>
      <c r="N496" s="13"/>
      <c r="O496" s="18" t="str">
        <f>+IF(OR($N496=Listas!$A$3,$N496=Listas!$A$4,$N496=Listas!$A$5,$N496=Listas!$A$6),"N/A",IF(AND((DAYS360(C496,$C$3))&gt;90,(DAYS360(C496,$C$3))&lt;360),"SI","NO"))</f>
        <v>NO</v>
      </c>
      <c r="P496" s="19">
        <f t="shared" si="84"/>
        <v>0</v>
      </c>
      <c r="Q496" s="18" t="str">
        <f>+IF(OR($N496=Listas!$A$3,$N496=Listas!$A$4,$N496=Listas!$A$5,$N496=Listas!$A$6),"N/A",IF(AND((DAYS360(C496,$C$3))&gt;=360,(DAYS360(C496,$C$3))&lt;=1800),"SI","NO"))</f>
        <v>NO</v>
      </c>
      <c r="R496" s="19">
        <f t="shared" si="85"/>
        <v>0</v>
      </c>
      <c r="S496" s="18" t="str">
        <f>+IF(OR($N496=Listas!$A$3,$N496=Listas!$A$4,$N496=Listas!$A$5,$N496=Listas!$A$6),"N/A",IF(AND((DAYS360(C496,$C$3))&gt;1800,(DAYS360(C496,$C$3))&lt;=3600),"SI","NO"))</f>
        <v>NO</v>
      </c>
      <c r="T496" s="19">
        <f t="shared" si="86"/>
        <v>0</v>
      </c>
      <c r="U496" s="18" t="str">
        <f>+IF(OR($N496=Listas!$A$3,$N496=Listas!$A$4,$N496=Listas!$A$5,$N496=Listas!$A$6),"N/A",IF((DAYS360(C496,$C$3))&gt;3600,"SI","NO"))</f>
        <v>SI</v>
      </c>
      <c r="V496" s="20">
        <f t="shared" si="87"/>
        <v>0.21132439384930549</v>
      </c>
      <c r="W496" s="21">
        <f>+IF(OR($N496=Listas!$A$3,$N496=Listas!$A$4,$N496=Listas!$A$5,$N496=Listas!$A$6),"",P496+R496+T496+V496)</f>
        <v>0.21132439384930549</v>
      </c>
      <c r="X496" s="22"/>
      <c r="Y496" s="19">
        <f t="shared" si="88"/>
        <v>0</v>
      </c>
      <c r="Z496" s="21">
        <f>+IF(OR($N496=Listas!$A$3,$N496=Listas!$A$4,$N496=Listas!$A$5,$N496=Listas!$A$6),"",Y496)</f>
        <v>0</v>
      </c>
      <c r="AA496" s="22"/>
      <c r="AB496" s="23">
        <f>+IF(OR($N496=Listas!$A$3,$N496=Listas!$A$4,$N496=Listas!$A$5,$N496=Listas!$A$6),"",IF(AND(DAYS360(C496,$C$3)&lt;=90,AA496="NO"),0,IF(AND(DAYS360(C496,$C$3)&gt;90,AA496="NO"),$AB$7,0)))</f>
        <v>0</v>
      </c>
      <c r="AC496" s="17"/>
      <c r="AD496" s="22"/>
      <c r="AE496" s="23">
        <f>+IF(OR($N496=Listas!$A$3,$N496=Listas!$A$4,$N496=Listas!$A$5,$N496=Listas!$A$6),"",IF(AND(DAYS360(C496,$C$3)&lt;=90,AD496="SI"),0,IF(AND(DAYS360(C496,$C$3)&gt;90,AD496="SI"),$AE$7,0)))</f>
        <v>0</v>
      </c>
      <c r="AF496" s="17"/>
      <c r="AG496" s="24" t="str">
        <f t="shared" si="92"/>
        <v/>
      </c>
      <c r="AH496" s="22"/>
      <c r="AI496" s="23">
        <f>+IF(OR($N496=Listas!$A$3,$N496=Listas!$A$4,$N496=Listas!$A$5,$N496=Listas!$A$6),"",IF(AND(DAYS360(C496,$C$3)&lt;=90,AH496="SI"),0,IF(AND(DAYS360(C496,$C$3)&gt;90,AH496="SI"),$AI$7,0)))</f>
        <v>0</v>
      </c>
      <c r="AJ496" s="25">
        <f>+IF(OR($N496=Listas!$A$3,$N496=Listas!$A$4,$N496=Listas!$A$5,$N496=Listas!$A$6),"",AB496+AE496+AI496)</f>
        <v>0</v>
      </c>
      <c r="AK496" s="26" t="str">
        <f t="shared" si="93"/>
        <v/>
      </c>
      <c r="AL496" s="27" t="str">
        <f t="shared" si="94"/>
        <v/>
      </c>
      <c r="AM496" s="23">
        <f>+IF(OR($N496=Listas!$A$3,$N496=Listas!$A$4,$N496=Listas!$A$5,$N496=Listas!$A$6),"",IF(AND(DAYS360(C496,$C$3)&lt;=90,AL496="SI"),0,IF(AND(DAYS360(C496,$C$3)&gt;90,AL496="SI"),$AM$7,0)))</f>
        <v>0</v>
      </c>
      <c r="AN496" s="27" t="str">
        <f t="shared" si="95"/>
        <v/>
      </c>
      <c r="AO496" s="23">
        <f>+IF(OR($N496=Listas!$A$3,$N496=Listas!$A$4,$N496=Listas!$A$5,$N496=Listas!$A$6),"",IF(AND(DAYS360(C496,$C$3)&lt;=90,AN496="SI"),0,IF(AND(DAYS360(C496,$C$3)&gt;90,AN496="SI"),$AO$7,0)))</f>
        <v>0</v>
      </c>
      <c r="AP496" s="28">
        <f>+IF(OR($N496=Listas!$A$3,$N496=Listas!$A$4,$N496=Listas!$A$5,$N496=[1]Hoja2!$A$6),"",AM496+AO496)</f>
        <v>0</v>
      </c>
      <c r="AQ496" s="22"/>
      <c r="AR496" s="23">
        <f>+IF(OR($N496=Listas!$A$3,$N496=Listas!$A$4,$N496=Listas!$A$5,$N496=Listas!$A$6),"",IF(AND(DAYS360(C496,$C$3)&lt;=90,AQ496="SI"),0,IF(AND(DAYS360(C496,$C$3)&gt;90,AQ496="SI"),$AR$7,0)))</f>
        <v>0</v>
      </c>
      <c r="AS496" s="22"/>
      <c r="AT496" s="23">
        <f>+IF(OR($N496=Listas!$A$3,$N496=Listas!$A$4,$N496=Listas!$A$5,$N496=Listas!$A$6),"",IF(AND(DAYS360(C496,$C$3)&lt;=90,AS496="SI"),0,IF(AND(DAYS360(C496,$C$3)&gt;90,AS496="SI"),$AT$7,0)))</f>
        <v>0</v>
      </c>
      <c r="AU496" s="21">
        <f>+IF(OR($N496=Listas!$A$3,$N496=Listas!$A$4,$N496=Listas!$A$5,$N496=Listas!$A$6),"",AR496+AT496)</f>
        <v>0</v>
      </c>
      <c r="AV496" s="29">
        <f>+IF(OR($N496=Listas!$A$3,$N496=Listas!$A$4,$N496=Listas!$A$5,$N496=Listas!$A$6),"",W496+Z496+AJ496+AP496+AU496)</f>
        <v>0.21132439384930549</v>
      </c>
      <c r="AW496" s="30">
        <f>+IF(OR($N496=Listas!$A$3,$N496=Listas!$A$4,$N496=Listas!$A$5,$N496=Listas!$A$6),"",K496*(1-AV496))</f>
        <v>0</v>
      </c>
      <c r="AX496" s="30">
        <f>+IF(OR($N496=Listas!$A$3,$N496=Listas!$A$4,$N496=Listas!$A$5,$N496=Listas!$A$6),"",L496*(1-AV496))</f>
        <v>0</v>
      </c>
      <c r="AY496" s="31"/>
      <c r="AZ496" s="32"/>
      <c r="BA496" s="30">
        <f>+IF(OR($N496=Listas!$A$3,$N496=Listas!$A$4,$N496=Listas!$A$5,$N496=Listas!$A$6),"",IF(AV496=0,AW496,(-PV(AY496,AZ496,,AW496,0))))</f>
        <v>0</v>
      </c>
      <c r="BB496" s="30">
        <f>+IF(OR($N496=Listas!$A$3,$N496=Listas!$A$4,$N496=Listas!$A$5,$N496=Listas!$A$6),"",IF(AV496=0,AX496,(-PV(AY496,AZ496,,AX496,0))))</f>
        <v>0</v>
      </c>
      <c r="BC496" s="33">
        <f>++IF(OR($N496=Listas!$A$3,$N496=Listas!$A$4,$N496=Listas!$A$5,$N496=Listas!$A$6),"",K496-BA496)</f>
        <v>0</v>
      </c>
      <c r="BD496" s="33">
        <f>++IF(OR($N496=Listas!$A$3,$N496=Listas!$A$4,$N496=Listas!$A$5,$N496=Listas!$A$6),"",L496-BB496)</f>
        <v>0</v>
      </c>
    </row>
    <row r="497" spans="1:56" x14ac:dyDescent="0.25">
      <c r="A497" s="13"/>
      <c r="B497" s="14"/>
      <c r="C497" s="15"/>
      <c r="D497" s="16"/>
      <c r="E497" s="16"/>
      <c r="F497" s="17"/>
      <c r="G497" s="17"/>
      <c r="H497" s="65">
        <f t="shared" si="89"/>
        <v>0</v>
      </c>
      <c r="I497" s="17"/>
      <c r="J497" s="17"/>
      <c r="K497" s="42">
        <f t="shared" si="90"/>
        <v>0</v>
      </c>
      <c r="L497" s="42">
        <f t="shared" si="90"/>
        <v>0</v>
      </c>
      <c r="M497" s="42">
        <f t="shared" si="91"/>
        <v>0</v>
      </c>
      <c r="N497" s="13"/>
      <c r="O497" s="18" t="str">
        <f>+IF(OR($N497=Listas!$A$3,$N497=Listas!$A$4,$N497=Listas!$A$5,$N497=Listas!$A$6),"N/A",IF(AND((DAYS360(C497,$C$3))&gt;90,(DAYS360(C497,$C$3))&lt;360),"SI","NO"))</f>
        <v>NO</v>
      </c>
      <c r="P497" s="19">
        <f t="shared" si="84"/>
        <v>0</v>
      </c>
      <c r="Q497" s="18" t="str">
        <f>+IF(OR($N497=Listas!$A$3,$N497=Listas!$A$4,$N497=Listas!$A$5,$N497=Listas!$A$6),"N/A",IF(AND((DAYS360(C497,$C$3))&gt;=360,(DAYS360(C497,$C$3))&lt;=1800),"SI","NO"))</f>
        <v>NO</v>
      </c>
      <c r="R497" s="19">
        <f t="shared" si="85"/>
        <v>0</v>
      </c>
      <c r="S497" s="18" t="str">
        <f>+IF(OR($N497=Listas!$A$3,$N497=Listas!$A$4,$N497=Listas!$A$5,$N497=Listas!$A$6),"N/A",IF(AND((DAYS360(C497,$C$3))&gt;1800,(DAYS360(C497,$C$3))&lt;=3600),"SI","NO"))</f>
        <v>NO</v>
      </c>
      <c r="T497" s="19">
        <f t="shared" si="86"/>
        <v>0</v>
      </c>
      <c r="U497" s="18" t="str">
        <f>+IF(OR($N497=Listas!$A$3,$N497=Listas!$A$4,$N497=Listas!$A$5,$N497=Listas!$A$6),"N/A",IF((DAYS360(C497,$C$3))&gt;3600,"SI","NO"))</f>
        <v>SI</v>
      </c>
      <c r="V497" s="20">
        <f t="shared" si="87"/>
        <v>0.21132439384930549</v>
      </c>
      <c r="W497" s="21">
        <f>+IF(OR($N497=Listas!$A$3,$N497=Listas!$A$4,$N497=Listas!$A$5,$N497=Listas!$A$6),"",P497+R497+T497+V497)</f>
        <v>0.21132439384930549</v>
      </c>
      <c r="X497" s="22"/>
      <c r="Y497" s="19">
        <f t="shared" si="88"/>
        <v>0</v>
      </c>
      <c r="Z497" s="21">
        <f>+IF(OR($N497=Listas!$A$3,$N497=Listas!$A$4,$N497=Listas!$A$5,$N497=Listas!$A$6),"",Y497)</f>
        <v>0</v>
      </c>
      <c r="AA497" s="22"/>
      <c r="AB497" s="23">
        <f>+IF(OR($N497=Listas!$A$3,$N497=Listas!$A$4,$N497=Listas!$A$5,$N497=Listas!$A$6),"",IF(AND(DAYS360(C497,$C$3)&lt;=90,AA497="NO"),0,IF(AND(DAYS360(C497,$C$3)&gt;90,AA497="NO"),$AB$7,0)))</f>
        <v>0</v>
      </c>
      <c r="AC497" s="17"/>
      <c r="AD497" s="22"/>
      <c r="AE497" s="23">
        <f>+IF(OR($N497=Listas!$A$3,$N497=Listas!$A$4,$N497=Listas!$A$5,$N497=Listas!$A$6),"",IF(AND(DAYS360(C497,$C$3)&lt;=90,AD497="SI"),0,IF(AND(DAYS360(C497,$C$3)&gt;90,AD497="SI"),$AE$7,0)))</f>
        <v>0</v>
      </c>
      <c r="AF497" s="17"/>
      <c r="AG497" s="24" t="str">
        <f t="shared" si="92"/>
        <v/>
      </c>
      <c r="AH497" s="22"/>
      <c r="AI497" s="23">
        <f>+IF(OR($N497=Listas!$A$3,$N497=Listas!$A$4,$N497=Listas!$A$5,$N497=Listas!$A$6),"",IF(AND(DAYS360(C497,$C$3)&lt;=90,AH497="SI"),0,IF(AND(DAYS360(C497,$C$3)&gt;90,AH497="SI"),$AI$7,0)))</f>
        <v>0</v>
      </c>
      <c r="AJ497" s="25">
        <f>+IF(OR($N497=Listas!$A$3,$N497=Listas!$A$4,$N497=Listas!$A$5,$N497=Listas!$A$6),"",AB497+AE497+AI497)</f>
        <v>0</v>
      </c>
      <c r="AK497" s="26" t="str">
        <f t="shared" si="93"/>
        <v/>
      </c>
      <c r="AL497" s="27" t="str">
        <f t="shared" si="94"/>
        <v/>
      </c>
      <c r="AM497" s="23">
        <f>+IF(OR($N497=Listas!$A$3,$N497=Listas!$A$4,$N497=Listas!$A$5,$N497=Listas!$A$6),"",IF(AND(DAYS360(C497,$C$3)&lt;=90,AL497="SI"),0,IF(AND(DAYS360(C497,$C$3)&gt;90,AL497="SI"),$AM$7,0)))</f>
        <v>0</v>
      </c>
      <c r="AN497" s="27" t="str">
        <f t="shared" si="95"/>
        <v/>
      </c>
      <c r="AO497" s="23">
        <f>+IF(OR($N497=Listas!$A$3,$N497=Listas!$A$4,$N497=Listas!$A$5,$N497=Listas!$A$6),"",IF(AND(DAYS360(C497,$C$3)&lt;=90,AN497="SI"),0,IF(AND(DAYS360(C497,$C$3)&gt;90,AN497="SI"),$AO$7,0)))</f>
        <v>0</v>
      </c>
      <c r="AP497" s="28">
        <f>+IF(OR($N497=Listas!$A$3,$N497=Listas!$A$4,$N497=Listas!$A$5,$N497=[1]Hoja2!$A$6),"",AM497+AO497)</f>
        <v>0</v>
      </c>
      <c r="AQ497" s="22"/>
      <c r="AR497" s="23">
        <f>+IF(OR($N497=Listas!$A$3,$N497=Listas!$A$4,$N497=Listas!$A$5,$N497=Listas!$A$6),"",IF(AND(DAYS360(C497,$C$3)&lt;=90,AQ497="SI"),0,IF(AND(DAYS360(C497,$C$3)&gt;90,AQ497="SI"),$AR$7,0)))</f>
        <v>0</v>
      </c>
      <c r="AS497" s="22"/>
      <c r="AT497" s="23">
        <f>+IF(OR($N497=Listas!$A$3,$N497=Listas!$A$4,$N497=Listas!$A$5,$N497=Listas!$A$6),"",IF(AND(DAYS360(C497,$C$3)&lt;=90,AS497="SI"),0,IF(AND(DAYS360(C497,$C$3)&gt;90,AS497="SI"),$AT$7,0)))</f>
        <v>0</v>
      </c>
      <c r="AU497" s="21">
        <f>+IF(OR($N497=Listas!$A$3,$N497=Listas!$A$4,$N497=Listas!$A$5,$N497=Listas!$A$6),"",AR497+AT497)</f>
        <v>0</v>
      </c>
      <c r="AV497" s="29">
        <f>+IF(OR($N497=Listas!$A$3,$N497=Listas!$A$4,$N497=Listas!$A$5,$N497=Listas!$A$6),"",W497+Z497+AJ497+AP497+AU497)</f>
        <v>0.21132439384930549</v>
      </c>
      <c r="AW497" s="30">
        <f>+IF(OR($N497=Listas!$A$3,$N497=Listas!$A$4,$N497=Listas!$A$5,$N497=Listas!$A$6),"",K497*(1-AV497))</f>
        <v>0</v>
      </c>
      <c r="AX497" s="30">
        <f>+IF(OR($N497=Listas!$A$3,$N497=Listas!$A$4,$N497=Listas!$A$5,$N497=Listas!$A$6),"",L497*(1-AV497))</f>
        <v>0</v>
      </c>
      <c r="AY497" s="31"/>
      <c r="AZ497" s="32"/>
      <c r="BA497" s="30">
        <f>+IF(OR($N497=Listas!$A$3,$N497=Listas!$A$4,$N497=Listas!$A$5,$N497=Listas!$A$6),"",IF(AV497=0,AW497,(-PV(AY497,AZ497,,AW497,0))))</f>
        <v>0</v>
      </c>
      <c r="BB497" s="30">
        <f>+IF(OR($N497=Listas!$A$3,$N497=Listas!$A$4,$N497=Listas!$A$5,$N497=Listas!$A$6),"",IF(AV497=0,AX497,(-PV(AY497,AZ497,,AX497,0))))</f>
        <v>0</v>
      </c>
      <c r="BC497" s="33">
        <f>++IF(OR($N497=Listas!$A$3,$N497=Listas!$A$4,$N497=Listas!$A$5,$N497=Listas!$A$6),"",K497-BA497)</f>
        <v>0</v>
      </c>
      <c r="BD497" s="33">
        <f>++IF(OR($N497=Listas!$A$3,$N497=Listas!$A$4,$N497=Listas!$A$5,$N497=Listas!$A$6),"",L497-BB497)</f>
        <v>0</v>
      </c>
    </row>
    <row r="498" spans="1:56" x14ac:dyDescent="0.25">
      <c r="A498" s="13"/>
      <c r="B498" s="14"/>
      <c r="C498" s="15"/>
      <c r="D498" s="16"/>
      <c r="E498" s="16"/>
      <c r="F498" s="17"/>
      <c r="G498" s="17"/>
      <c r="H498" s="65">
        <f t="shared" si="89"/>
        <v>0</v>
      </c>
      <c r="I498" s="17"/>
      <c r="J498" s="17"/>
      <c r="K498" s="42">
        <f t="shared" si="90"/>
        <v>0</v>
      </c>
      <c r="L498" s="42">
        <f t="shared" si="90"/>
        <v>0</v>
      </c>
      <c r="M498" s="42">
        <f t="shared" si="91"/>
        <v>0</v>
      </c>
      <c r="N498" s="13"/>
      <c r="O498" s="18" t="str">
        <f>+IF(OR($N498=Listas!$A$3,$N498=Listas!$A$4,$N498=Listas!$A$5,$N498=Listas!$A$6),"N/A",IF(AND((DAYS360(C498,$C$3))&gt;90,(DAYS360(C498,$C$3))&lt;360),"SI","NO"))</f>
        <v>NO</v>
      </c>
      <c r="P498" s="19">
        <f t="shared" si="84"/>
        <v>0</v>
      </c>
      <c r="Q498" s="18" t="str">
        <f>+IF(OR($N498=Listas!$A$3,$N498=Listas!$A$4,$N498=Listas!$A$5,$N498=Listas!$A$6),"N/A",IF(AND((DAYS360(C498,$C$3))&gt;=360,(DAYS360(C498,$C$3))&lt;=1800),"SI","NO"))</f>
        <v>NO</v>
      </c>
      <c r="R498" s="19">
        <f t="shared" si="85"/>
        <v>0</v>
      </c>
      <c r="S498" s="18" t="str">
        <f>+IF(OR($N498=Listas!$A$3,$N498=Listas!$A$4,$N498=Listas!$A$5,$N498=Listas!$A$6),"N/A",IF(AND((DAYS360(C498,$C$3))&gt;1800,(DAYS360(C498,$C$3))&lt;=3600),"SI","NO"))</f>
        <v>NO</v>
      </c>
      <c r="T498" s="19">
        <f t="shared" si="86"/>
        <v>0</v>
      </c>
      <c r="U498" s="18" t="str">
        <f>+IF(OR($N498=Listas!$A$3,$N498=Listas!$A$4,$N498=Listas!$A$5,$N498=Listas!$A$6),"N/A",IF((DAYS360(C498,$C$3))&gt;3600,"SI","NO"))</f>
        <v>SI</v>
      </c>
      <c r="V498" s="20">
        <f t="shared" si="87"/>
        <v>0.21132439384930549</v>
      </c>
      <c r="W498" s="21">
        <f>+IF(OR($N498=Listas!$A$3,$N498=Listas!$A$4,$N498=Listas!$A$5,$N498=Listas!$A$6),"",P498+R498+T498+V498)</f>
        <v>0.21132439384930549</v>
      </c>
      <c r="X498" s="22"/>
      <c r="Y498" s="19">
        <f t="shared" si="88"/>
        <v>0</v>
      </c>
      <c r="Z498" s="21">
        <f>+IF(OR($N498=Listas!$A$3,$N498=Listas!$A$4,$N498=Listas!$A$5,$N498=Listas!$A$6),"",Y498)</f>
        <v>0</v>
      </c>
      <c r="AA498" s="22"/>
      <c r="AB498" s="23">
        <f>+IF(OR($N498=Listas!$A$3,$N498=Listas!$A$4,$N498=Listas!$A$5,$N498=Listas!$A$6),"",IF(AND(DAYS360(C498,$C$3)&lt;=90,AA498="NO"),0,IF(AND(DAYS360(C498,$C$3)&gt;90,AA498="NO"),$AB$7,0)))</f>
        <v>0</v>
      </c>
      <c r="AC498" s="17"/>
      <c r="AD498" s="22"/>
      <c r="AE498" s="23">
        <f>+IF(OR($N498=Listas!$A$3,$N498=Listas!$A$4,$N498=Listas!$A$5,$N498=Listas!$A$6),"",IF(AND(DAYS360(C498,$C$3)&lt;=90,AD498="SI"),0,IF(AND(DAYS360(C498,$C$3)&gt;90,AD498="SI"),$AE$7,0)))</f>
        <v>0</v>
      </c>
      <c r="AF498" s="17"/>
      <c r="AG498" s="24" t="str">
        <f t="shared" si="92"/>
        <v/>
      </c>
      <c r="AH498" s="22"/>
      <c r="AI498" s="23">
        <f>+IF(OR($N498=Listas!$A$3,$N498=Listas!$A$4,$N498=Listas!$A$5,$N498=Listas!$A$6),"",IF(AND(DAYS360(C498,$C$3)&lt;=90,AH498="SI"),0,IF(AND(DAYS360(C498,$C$3)&gt;90,AH498="SI"),$AI$7,0)))</f>
        <v>0</v>
      </c>
      <c r="AJ498" s="25">
        <f>+IF(OR($N498=Listas!$A$3,$N498=Listas!$A$4,$N498=Listas!$A$5,$N498=Listas!$A$6),"",AB498+AE498+AI498)</f>
        <v>0</v>
      </c>
      <c r="AK498" s="26" t="str">
        <f t="shared" si="93"/>
        <v/>
      </c>
      <c r="AL498" s="27" t="str">
        <f t="shared" si="94"/>
        <v/>
      </c>
      <c r="AM498" s="23">
        <f>+IF(OR($N498=Listas!$A$3,$N498=Listas!$A$4,$N498=Listas!$A$5,$N498=Listas!$A$6),"",IF(AND(DAYS360(C498,$C$3)&lt;=90,AL498="SI"),0,IF(AND(DAYS360(C498,$C$3)&gt;90,AL498="SI"),$AM$7,0)))</f>
        <v>0</v>
      </c>
      <c r="AN498" s="27" t="str">
        <f t="shared" si="95"/>
        <v/>
      </c>
      <c r="AO498" s="23">
        <f>+IF(OR($N498=Listas!$A$3,$N498=Listas!$A$4,$N498=Listas!$A$5,$N498=Listas!$A$6),"",IF(AND(DAYS360(C498,$C$3)&lt;=90,AN498="SI"),0,IF(AND(DAYS360(C498,$C$3)&gt;90,AN498="SI"),$AO$7,0)))</f>
        <v>0</v>
      </c>
      <c r="AP498" s="28">
        <f>+IF(OR($N498=Listas!$A$3,$N498=Listas!$A$4,$N498=Listas!$A$5,$N498=[1]Hoja2!$A$6),"",AM498+AO498)</f>
        <v>0</v>
      </c>
      <c r="AQ498" s="22"/>
      <c r="AR498" s="23">
        <f>+IF(OR($N498=Listas!$A$3,$N498=Listas!$A$4,$N498=Listas!$A$5,$N498=Listas!$A$6),"",IF(AND(DAYS360(C498,$C$3)&lt;=90,AQ498="SI"),0,IF(AND(DAYS360(C498,$C$3)&gt;90,AQ498="SI"),$AR$7,0)))</f>
        <v>0</v>
      </c>
      <c r="AS498" s="22"/>
      <c r="AT498" s="23">
        <f>+IF(OR($N498=Listas!$A$3,$N498=Listas!$A$4,$N498=Listas!$A$5,$N498=Listas!$A$6),"",IF(AND(DAYS360(C498,$C$3)&lt;=90,AS498="SI"),0,IF(AND(DAYS360(C498,$C$3)&gt;90,AS498="SI"),$AT$7,0)))</f>
        <v>0</v>
      </c>
      <c r="AU498" s="21">
        <f>+IF(OR($N498=Listas!$A$3,$N498=Listas!$A$4,$N498=Listas!$A$5,$N498=Listas!$A$6),"",AR498+AT498)</f>
        <v>0</v>
      </c>
      <c r="AV498" s="29">
        <f>+IF(OR($N498=Listas!$A$3,$N498=Listas!$A$4,$N498=Listas!$A$5,$N498=Listas!$A$6),"",W498+Z498+AJ498+AP498+AU498)</f>
        <v>0.21132439384930549</v>
      </c>
      <c r="AW498" s="30">
        <f>+IF(OR($N498=Listas!$A$3,$N498=Listas!$A$4,$N498=Listas!$A$5,$N498=Listas!$A$6),"",K498*(1-AV498))</f>
        <v>0</v>
      </c>
      <c r="AX498" s="30">
        <f>+IF(OR($N498=Listas!$A$3,$N498=Listas!$A$4,$N498=Listas!$A$5,$N498=Listas!$A$6),"",L498*(1-AV498))</f>
        <v>0</v>
      </c>
      <c r="AY498" s="31"/>
      <c r="AZ498" s="32"/>
      <c r="BA498" s="30">
        <f>+IF(OR($N498=Listas!$A$3,$N498=Listas!$A$4,$N498=Listas!$A$5,$N498=Listas!$A$6),"",IF(AV498=0,AW498,(-PV(AY498,AZ498,,AW498,0))))</f>
        <v>0</v>
      </c>
      <c r="BB498" s="30">
        <f>+IF(OR($N498=Listas!$A$3,$N498=Listas!$A$4,$N498=Listas!$A$5,$N498=Listas!$A$6),"",IF(AV498=0,AX498,(-PV(AY498,AZ498,,AX498,0))))</f>
        <v>0</v>
      </c>
      <c r="BC498" s="33">
        <f>++IF(OR($N498=Listas!$A$3,$N498=Listas!$A$4,$N498=Listas!$A$5,$N498=Listas!$A$6),"",K498-BA498)</f>
        <v>0</v>
      </c>
      <c r="BD498" s="33">
        <f>++IF(OR($N498=Listas!$A$3,$N498=Listas!$A$4,$N498=Listas!$A$5,$N498=Listas!$A$6),"",L498-BB498)</f>
        <v>0</v>
      </c>
    </row>
    <row r="499" spans="1:56" x14ac:dyDescent="0.25">
      <c r="A499" s="13"/>
      <c r="B499" s="14"/>
      <c r="C499" s="15"/>
      <c r="D499" s="16"/>
      <c r="E499" s="16"/>
      <c r="F499" s="17"/>
      <c r="G499" s="17"/>
      <c r="H499" s="65">
        <f t="shared" si="89"/>
        <v>0</v>
      </c>
      <c r="I499" s="17"/>
      <c r="J499" s="17"/>
      <c r="K499" s="42">
        <f t="shared" si="90"/>
        <v>0</v>
      </c>
      <c r="L499" s="42">
        <f t="shared" si="90"/>
        <v>0</v>
      </c>
      <c r="M499" s="42">
        <f t="shared" si="91"/>
        <v>0</v>
      </c>
      <c r="N499" s="13"/>
      <c r="O499" s="18" t="str">
        <f>+IF(OR($N499=Listas!$A$3,$N499=Listas!$A$4,$N499=Listas!$A$5,$N499=Listas!$A$6),"N/A",IF(AND((DAYS360(C499,$C$3))&gt;90,(DAYS360(C499,$C$3))&lt;360),"SI","NO"))</f>
        <v>NO</v>
      </c>
      <c r="P499" s="19">
        <f t="shared" si="84"/>
        <v>0</v>
      </c>
      <c r="Q499" s="18" t="str">
        <f>+IF(OR($N499=Listas!$A$3,$N499=Listas!$A$4,$N499=Listas!$A$5,$N499=Listas!$A$6),"N/A",IF(AND((DAYS360(C499,$C$3))&gt;=360,(DAYS360(C499,$C$3))&lt;=1800),"SI","NO"))</f>
        <v>NO</v>
      </c>
      <c r="R499" s="19">
        <f t="shared" si="85"/>
        <v>0</v>
      </c>
      <c r="S499" s="18" t="str">
        <f>+IF(OR($N499=Listas!$A$3,$N499=Listas!$A$4,$N499=Listas!$A$5,$N499=Listas!$A$6),"N/A",IF(AND((DAYS360(C499,$C$3))&gt;1800,(DAYS360(C499,$C$3))&lt;=3600),"SI","NO"))</f>
        <v>NO</v>
      </c>
      <c r="T499" s="19">
        <f t="shared" si="86"/>
        <v>0</v>
      </c>
      <c r="U499" s="18" t="str">
        <f>+IF(OR($N499=Listas!$A$3,$N499=Listas!$A$4,$N499=Listas!$A$5,$N499=Listas!$A$6),"N/A",IF((DAYS360(C499,$C$3))&gt;3600,"SI","NO"))</f>
        <v>SI</v>
      </c>
      <c r="V499" s="20">
        <f t="shared" si="87"/>
        <v>0.21132439384930549</v>
      </c>
      <c r="W499" s="21">
        <f>+IF(OR($N499=Listas!$A$3,$N499=Listas!$A$4,$N499=Listas!$A$5,$N499=Listas!$A$6),"",P499+R499+T499+V499)</f>
        <v>0.21132439384930549</v>
      </c>
      <c r="X499" s="22"/>
      <c r="Y499" s="19">
        <f t="shared" si="88"/>
        <v>0</v>
      </c>
      <c r="Z499" s="21">
        <f>+IF(OR($N499=Listas!$A$3,$N499=Listas!$A$4,$N499=Listas!$A$5,$N499=Listas!$A$6),"",Y499)</f>
        <v>0</v>
      </c>
      <c r="AA499" s="22"/>
      <c r="AB499" s="23">
        <f>+IF(OR($N499=Listas!$A$3,$N499=Listas!$A$4,$N499=Listas!$A$5,$N499=Listas!$A$6),"",IF(AND(DAYS360(C499,$C$3)&lt;=90,AA499="NO"),0,IF(AND(DAYS360(C499,$C$3)&gt;90,AA499="NO"),$AB$7,0)))</f>
        <v>0</v>
      </c>
      <c r="AC499" s="17"/>
      <c r="AD499" s="22"/>
      <c r="AE499" s="23">
        <f>+IF(OR($N499=Listas!$A$3,$N499=Listas!$A$4,$N499=Listas!$A$5,$N499=Listas!$A$6),"",IF(AND(DAYS360(C499,$C$3)&lt;=90,AD499="SI"),0,IF(AND(DAYS360(C499,$C$3)&gt;90,AD499="SI"),$AE$7,0)))</f>
        <v>0</v>
      </c>
      <c r="AF499" s="17"/>
      <c r="AG499" s="24" t="str">
        <f t="shared" si="92"/>
        <v/>
      </c>
      <c r="AH499" s="22"/>
      <c r="AI499" s="23">
        <f>+IF(OR($N499=Listas!$A$3,$N499=Listas!$A$4,$N499=Listas!$A$5,$N499=Listas!$A$6),"",IF(AND(DAYS360(C499,$C$3)&lt;=90,AH499="SI"),0,IF(AND(DAYS360(C499,$C$3)&gt;90,AH499="SI"),$AI$7,0)))</f>
        <v>0</v>
      </c>
      <c r="AJ499" s="25">
        <f>+IF(OR($N499=Listas!$A$3,$N499=Listas!$A$4,$N499=Listas!$A$5,$N499=Listas!$A$6),"",AB499+AE499+AI499)</f>
        <v>0</v>
      </c>
      <c r="AK499" s="26" t="str">
        <f t="shared" si="93"/>
        <v/>
      </c>
      <c r="AL499" s="27" t="str">
        <f t="shared" si="94"/>
        <v/>
      </c>
      <c r="AM499" s="23">
        <f>+IF(OR($N499=Listas!$A$3,$N499=Listas!$A$4,$N499=Listas!$A$5,$N499=Listas!$A$6),"",IF(AND(DAYS360(C499,$C$3)&lt;=90,AL499="SI"),0,IF(AND(DAYS360(C499,$C$3)&gt;90,AL499="SI"),$AM$7,0)))</f>
        <v>0</v>
      </c>
      <c r="AN499" s="27" t="str">
        <f t="shared" si="95"/>
        <v/>
      </c>
      <c r="AO499" s="23">
        <f>+IF(OR($N499=Listas!$A$3,$N499=Listas!$A$4,$N499=Listas!$A$5,$N499=Listas!$A$6),"",IF(AND(DAYS360(C499,$C$3)&lt;=90,AN499="SI"),0,IF(AND(DAYS360(C499,$C$3)&gt;90,AN499="SI"),$AO$7,0)))</f>
        <v>0</v>
      </c>
      <c r="AP499" s="28">
        <f>+IF(OR($N499=Listas!$A$3,$N499=Listas!$A$4,$N499=Listas!$A$5,$N499=[1]Hoja2!$A$6),"",AM499+AO499)</f>
        <v>0</v>
      </c>
      <c r="AQ499" s="22"/>
      <c r="AR499" s="23">
        <f>+IF(OR($N499=Listas!$A$3,$N499=Listas!$A$4,$N499=Listas!$A$5,$N499=Listas!$A$6),"",IF(AND(DAYS360(C499,$C$3)&lt;=90,AQ499="SI"),0,IF(AND(DAYS360(C499,$C$3)&gt;90,AQ499="SI"),$AR$7,0)))</f>
        <v>0</v>
      </c>
      <c r="AS499" s="22"/>
      <c r="AT499" s="23">
        <f>+IF(OR($N499=Listas!$A$3,$N499=Listas!$A$4,$N499=Listas!$A$5,$N499=Listas!$A$6),"",IF(AND(DAYS360(C499,$C$3)&lt;=90,AS499="SI"),0,IF(AND(DAYS360(C499,$C$3)&gt;90,AS499="SI"),$AT$7,0)))</f>
        <v>0</v>
      </c>
      <c r="AU499" s="21">
        <f>+IF(OR($N499=Listas!$A$3,$N499=Listas!$A$4,$N499=Listas!$A$5,$N499=Listas!$A$6),"",AR499+AT499)</f>
        <v>0</v>
      </c>
      <c r="AV499" s="29">
        <f>+IF(OR($N499=Listas!$A$3,$N499=Listas!$A$4,$N499=Listas!$A$5,$N499=Listas!$A$6),"",W499+Z499+AJ499+AP499+AU499)</f>
        <v>0.21132439384930549</v>
      </c>
      <c r="AW499" s="30">
        <f>+IF(OR($N499=Listas!$A$3,$N499=Listas!$A$4,$N499=Listas!$A$5,$N499=Listas!$A$6),"",K499*(1-AV499))</f>
        <v>0</v>
      </c>
      <c r="AX499" s="30">
        <f>+IF(OR($N499=Listas!$A$3,$N499=Listas!$A$4,$N499=Listas!$A$5,$N499=Listas!$A$6),"",L499*(1-AV499))</f>
        <v>0</v>
      </c>
      <c r="AY499" s="31"/>
      <c r="AZ499" s="32"/>
      <c r="BA499" s="30">
        <f>+IF(OR($N499=Listas!$A$3,$N499=Listas!$A$4,$N499=Listas!$A$5,$N499=Listas!$A$6),"",IF(AV499=0,AW499,(-PV(AY499,AZ499,,AW499,0))))</f>
        <v>0</v>
      </c>
      <c r="BB499" s="30">
        <f>+IF(OR($N499=Listas!$A$3,$N499=Listas!$A$4,$N499=Listas!$A$5,$N499=Listas!$A$6),"",IF(AV499=0,AX499,(-PV(AY499,AZ499,,AX499,0))))</f>
        <v>0</v>
      </c>
      <c r="BC499" s="33">
        <f>++IF(OR($N499=Listas!$A$3,$N499=Listas!$A$4,$N499=Listas!$A$5,$N499=Listas!$A$6),"",K499-BA499)</f>
        <v>0</v>
      </c>
      <c r="BD499" s="33">
        <f>++IF(OR($N499=Listas!$A$3,$N499=Listas!$A$4,$N499=Listas!$A$5,$N499=Listas!$A$6),"",L499-BB499)</f>
        <v>0</v>
      </c>
    </row>
    <row r="500" spans="1:56" x14ac:dyDescent="0.25">
      <c r="A500" s="13"/>
      <c r="B500" s="14"/>
      <c r="C500" s="15"/>
      <c r="D500" s="16"/>
      <c r="E500" s="16"/>
      <c r="F500" s="17"/>
      <c r="G500" s="17"/>
      <c r="H500" s="65">
        <f t="shared" si="89"/>
        <v>0</v>
      </c>
      <c r="I500" s="17"/>
      <c r="J500" s="17"/>
      <c r="K500" s="42">
        <f t="shared" si="90"/>
        <v>0</v>
      </c>
      <c r="L500" s="42">
        <f t="shared" si="90"/>
        <v>0</v>
      </c>
      <c r="M500" s="42">
        <f t="shared" si="91"/>
        <v>0</v>
      </c>
      <c r="N500" s="13"/>
      <c r="O500" s="18" t="str">
        <f>+IF(OR($N500=Listas!$A$3,$N500=Listas!$A$4,$N500=Listas!$A$5,$N500=Listas!$A$6),"N/A",IF(AND((DAYS360(C500,$C$3))&gt;90,(DAYS360(C500,$C$3))&lt;360),"SI","NO"))</f>
        <v>NO</v>
      </c>
      <c r="P500" s="19">
        <f t="shared" si="84"/>
        <v>0</v>
      </c>
      <c r="Q500" s="18" t="str">
        <f>+IF(OR($N500=Listas!$A$3,$N500=Listas!$A$4,$N500=Listas!$A$5,$N500=Listas!$A$6),"N/A",IF(AND((DAYS360(C500,$C$3))&gt;=360,(DAYS360(C500,$C$3))&lt;=1800),"SI","NO"))</f>
        <v>NO</v>
      </c>
      <c r="R500" s="19">
        <f t="shared" si="85"/>
        <v>0</v>
      </c>
      <c r="S500" s="18" t="str">
        <f>+IF(OR($N500=Listas!$A$3,$N500=Listas!$A$4,$N500=Listas!$A$5,$N500=Listas!$A$6),"N/A",IF(AND((DAYS360(C500,$C$3))&gt;1800,(DAYS360(C500,$C$3))&lt;=3600),"SI","NO"))</f>
        <v>NO</v>
      </c>
      <c r="T500" s="19">
        <f t="shared" si="86"/>
        <v>0</v>
      </c>
      <c r="U500" s="18" t="str">
        <f>+IF(OR($N500=Listas!$A$3,$N500=Listas!$A$4,$N500=Listas!$A$5,$N500=Listas!$A$6),"N/A",IF((DAYS360(C500,$C$3))&gt;3600,"SI","NO"))</f>
        <v>SI</v>
      </c>
      <c r="V500" s="20">
        <f t="shared" si="87"/>
        <v>0.21132439384930549</v>
      </c>
      <c r="W500" s="21">
        <f>+IF(OR($N500=Listas!$A$3,$N500=Listas!$A$4,$N500=Listas!$A$5,$N500=Listas!$A$6),"",P500+R500+T500+V500)</f>
        <v>0.21132439384930549</v>
      </c>
      <c r="X500" s="22"/>
      <c r="Y500" s="19">
        <f t="shared" si="88"/>
        <v>0</v>
      </c>
      <c r="Z500" s="21">
        <f>+IF(OR($N500=Listas!$A$3,$N500=Listas!$A$4,$N500=Listas!$A$5,$N500=Listas!$A$6),"",Y500)</f>
        <v>0</v>
      </c>
      <c r="AA500" s="22"/>
      <c r="AB500" s="23">
        <f>+IF(OR($N500=Listas!$A$3,$N500=Listas!$A$4,$N500=Listas!$A$5,$N500=Listas!$A$6),"",IF(AND(DAYS360(C500,$C$3)&lt;=90,AA500="NO"),0,IF(AND(DAYS360(C500,$C$3)&gt;90,AA500="NO"),$AB$7,0)))</f>
        <v>0</v>
      </c>
      <c r="AC500" s="17"/>
      <c r="AD500" s="22"/>
      <c r="AE500" s="23">
        <f>+IF(OR($N500=Listas!$A$3,$N500=Listas!$A$4,$N500=Listas!$A$5,$N500=Listas!$A$6),"",IF(AND(DAYS360(C500,$C$3)&lt;=90,AD500="SI"),0,IF(AND(DAYS360(C500,$C$3)&gt;90,AD500="SI"),$AE$7,0)))</f>
        <v>0</v>
      </c>
      <c r="AF500" s="17"/>
      <c r="AG500" s="24" t="str">
        <f t="shared" si="92"/>
        <v/>
      </c>
      <c r="AH500" s="22"/>
      <c r="AI500" s="23">
        <f>+IF(OR($N500=Listas!$A$3,$N500=Listas!$A$4,$N500=Listas!$A$5,$N500=Listas!$A$6),"",IF(AND(DAYS360(C500,$C$3)&lt;=90,AH500="SI"),0,IF(AND(DAYS360(C500,$C$3)&gt;90,AH500="SI"),$AI$7,0)))</f>
        <v>0</v>
      </c>
      <c r="AJ500" s="25">
        <f>+IF(OR($N500=Listas!$A$3,$N500=Listas!$A$4,$N500=Listas!$A$5,$N500=Listas!$A$6),"",AB500+AE500+AI500)</f>
        <v>0</v>
      </c>
      <c r="AK500" s="26" t="str">
        <f t="shared" si="93"/>
        <v/>
      </c>
      <c r="AL500" s="27" t="str">
        <f t="shared" si="94"/>
        <v/>
      </c>
      <c r="AM500" s="23">
        <f>+IF(OR($N500=Listas!$A$3,$N500=Listas!$A$4,$N500=Listas!$A$5,$N500=Listas!$A$6),"",IF(AND(DAYS360(C500,$C$3)&lt;=90,AL500="SI"),0,IF(AND(DAYS360(C500,$C$3)&gt;90,AL500="SI"),$AM$7,0)))</f>
        <v>0</v>
      </c>
      <c r="AN500" s="27" t="str">
        <f t="shared" si="95"/>
        <v/>
      </c>
      <c r="AO500" s="23">
        <f>+IF(OR($N500=Listas!$A$3,$N500=Listas!$A$4,$N500=Listas!$A$5,$N500=Listas!$A$6),"",IF(AND(DAYS360(C500,$C$3)&lt;=90,AN500="SI"),0,IF(AND(DAYS360(C500,$C$3)&gt;90,AN500="SI"),$AO$7,0)))</f>
        <v>0</v>
      </c>
      <c r="AP500" s="28">
        <f>+IF(OR($N500=Listas!$A$3,$N500=Listas!$A$4,$N500=Listas!$A$5,$N500=[1]Hoja2!$A$6),"",AM500+AO500)</f>
        <v>0</v>
      </c>
      <c r="AQ500" s="22"/>
      <c r="AR500" s="23">
        <f>+IF(OR($N500=Listas!$A$3,$N500=Listas!$A$4,$N500=Listas!$A$5,$N500=Listas!$A$6),"",IF(AND(DAYS360(C500,$C$3)&lt;=90,AQ500="SI"),0,IF(AND(DAYS360(C500,$C$3)&gt;90,AQ500="SI"),$AR$7,0)))</f>
        <v>0</v>
      </c>
      <c r="AS500" s="22"/>
      <c r="AT500" s="23">
        <f>+IF(OR($N500=Listas!$A$3,$N500=Listas!$A$4,$N500=Listas!$A$5,$N500=Listas!$A$6),"",IF(AND(DAYS360(C500,$C$3)&lt;=90,AS500="SI"),0,IF(AND(DAYS360(C500,$C$3)&gt;90,AS500="SI"),$AT$7,0)))</f>
        <v>0</v>
      </c>
      <c r="AU500" s="21">
        <f>+IF(OR($N500=Listas!$A$3,$N500=Listas!$A$4,$N500=Listas!$A$5,$N500=Listas!$A$6),"",AR500+AT500)</f>
        <v>0</v>
      </c>
      <c r="AV500" s="29">
        <f>+IF(OR($N500=Listas!$A$3,$N500=Listas!$A$4,$N500=Listas!$A$5,$N500=Listas!$A$6),"",W500+Z500+AJ500+AP500+AU500)</f>
        <v>0.21132439384930549</v>
      </c>
      <c r="AW500" s="30">
        <f>+IF(OR($N500=Listas!$A$3,$N500=Listas!$A$4,$N500=Listas!$A$5,$N500=Listas!$A$6),"",K500*(1-AV500))</f>
        <v>0</v>
      </c>
      <c r="AX500" s="30">
        <f>+IF(OR($N500=Listas!$A$3,$N500=Listas!$A$4,$N500=Listas!$A$5,$N500=Listas!$A$6),"",L500*(1-AV500))</f>
        <v>0</v>
      </c>
      <c r="AY500" s="31"/>
      <c r="AZ500" s="32"/>
      <c r="BA500" s="30">
        <f>+IF(OR($N500=Listas!$A$3,$N500=Listas!$A$4,$N500=Listas!$A$5,$N500=Listas!$A$6),"",IF(AV500=0,AW500,(-PV(AY500,AZ500,,AW500,0))))</f>
        <v>0</v>
      </c>
      <c r="BB500" s="30">
        <f>+IF(OR($N500=Listas!$A$3,$N500=Listas!$A$4,$N500=Listas!$A$5,$N500=Listas!$A$6),"",IF(AV500=0,AX500,(-PV(AY500,AZ500,,AX500,0))))</f>
        <v>0</v>
      </c>
      <c r="BC500" s="33">
        <f>++IF(OR($N500=Listas!$A$3,$N500=Listas!$A$4,$N500=Listas!$A$5,$N500=Listas!$A$6),"",K500-BA500)</f>
        <v>0</v>
      </c>
      <c r="BD500" s="33">
        <f>++IF(OR($N500=Listas!$A$3,$N500=Listas!$A$4,$N500=Listas!$A$5,$N500=Listas!$A$6),"",L500-BB500)</f>
        <v>0</v>
      </c>
    </row>
    <row r="501" spans="1:56" x14ac:dyDescent="0.25">
      <c r="A501" s="13"/>
      <c r="B501" s="14"/>
      <c r="C501" s="15"/>
      <c r="D501" s="16"/>
      <c r="E501" s="16"/>
      <c r="F501" s="17"/>
      <c r="G501" s="17"/>
      <c r="H501" s="65">
        <f t="shared" si="89"/>
        <v>0</v>
      </c>
      <c r="I501" s="17"/>
      <c r="J501" s="17"/>
      <c r="K501" s="42">
        <f t="shared" si="90"/>
        <v>0</v>
      </c>
      <c r="L501" s="42">
        <f t="shared" si="90"/>
        <v>0</v>
      </c>
      <c r="M501" s="42">
        <f t="shared" si="91"/>
        <v>0</v>
      </c>
      <c r="N501" s="13"/>
      <c r="O501" s="18" t="str">
        <f>+IF(OR($N501=Listas!$A$3,$N501=Listas!$A$4,$N501=Listas!$A$5,$N501=Listas!$A$6),"N/A",IF(AND((DAYS360(C501,$C$3))&gt;90,(DAYS360(C501,$C$3))&lt;360),"SI","NO"))</f>
        <v>NO</v>
      </c>
      <c r="P501" s="19">
        <f t="shared" si="84"/>
        <v>0</v>
      </c>
      <c r="Q501" s="18" t="str">
        <f>+IF(OR($N501=Listas!$A$3,$N501=Listas!$A$4,$N501=Listas!$A$5,$N501=Listas!$A$6),"N/A",IF(AND((DAYS360(C501,$C$3))&gt;=360,(DAYS360(C501,$C$3))&lt;=1800),"SI","NO"))</f>
        <v>NO</v>
      </c>
      <c r="R501" s="19">
        <f t="shared" si="85"/>
        <v>0</v>
      </c>
      <c r="S501" s="18" t="str">
        <f>+IF(OR($N501=Listas!$A$3,$N501=Listas!$A$4,$N501=Listas!$A$5,$N501=Listas!$A$6),"N/A",IF(AND((DAYS360(C501,$C$3))&gt;1800,(DAYS360(C501,$C$3))&lt;=3600),"SI","NO"))</f>
        <v>NO</v>
      </c>
      <c r="T501" s="19">
        <f t="shared" si="86"/>
        <v>0</v>
      </c>
      <c r="U501" s="18" t="str">
        <f>+IF(OR($N501=Listas!$A$3,$N501=Listas!$A$4,$N501=Listas!$A$5,$N501=Listas!$A$6),"N/A",IF((DAYS360(C501,$C$3))&gt;3600,"SI","NO"))</f>
        <v>SI</v>
      </c>
      <c r="V501" s="20">
        <f t="shared" si="87"/>
        <v>0.21132439384930549</v>
      </c>
      <c r="W501" s="21">
        <f>+IF(OR($N501=Listas!$A$3,$N501=Listas!$A$4,$N501=Listas!$A$5,$N501=Listas!$A$6),"",P501+R501+T501+V501)</f>
        <v>0.21132439384930549</v>
      </c>
      <c r="X501" s="22"/>
      <c r="Y501" s="19">
        <f t="shared" si="88"/>
        <v>0</v>
      </c>
      <c r="Z501" s="21">
        <f>+IF(OR($N501=Listas!$A$3,$N501=Listas!$A$4,$N501=Listas!$A$5,$N501=Listas!$A$6),"",Y501)</f>
        <v>0</v>
      </c>
      <c r="AA501" s="22"/>
      <c r="AB501" s="23">
        <f>+IF(OR($N501=Listas!$A$3,$N501=Listas!$A$4,$N501=Listas!$A$5,$N501=Listas!$A$6),"",IF(AND(DAYS360(C501,$C$3)&lt;=90,AA501="NO"),0,IF(AND(DAYS360(C501,$C$3)&gt;90,AA501="NO"),$AB$7,0)))</f>
        <v>0</v>
      </c>
      <c r="AC501" s="17"/>
      <c r="AD501" s="22"/>
      <c r="AE501" s="23">
        <f>+IF(OR($N501=Listas!$A$3,$N501=Listas!$A$4,$N501=Listas!$A$5,$N501=Listas!$A$6),"",IF(AND(DAYS360(C501,$C$3)&lt;=90,AD501="SI"),0,IF(AND(DAYS360(C501,$C$3)&gt;90,AD501="SI"),$AE$7,0)))</f>
        <v>0</v>
      </c>
      <c r="AF501" s="17"/>
      <c r="AG501" s="24" t="str">
        <f t="shared" si="92"/>
        <v/>
      </c>
      <c r="AH501" s="22"/>
      <c r="AI501" s="23">
        <f>+IF(OR($N501=Listas!$A$3,$N501=Listas!$A$4,$N501=Listas!$A$5,$N501=Listas!$A$6),"",IF(AND(DAYS360(C501,$C$3)&lt;=90,AH501="SI"),0,IF(AND(DAYS360(C501,$C$3)&gt;90,AH501="SI"),$AI$7,0)))</f>
        <v>0</v>
      </c>
      <c r="AJ501" s="25">
        <f>+IF(OR($N501=Listas!$A$3,$N501=Listas!$A$4,$N501=Listas!$A$5,$N501=Listas!$A$6),"",AB501+AE501+AI501)</f>
        <v>0</v>
      </c>
      <c r="AK501" s="26" t="str">
        <f t="shared" si="93"/>
        <v/>
      </c>
      <c r="AL501" s="27" t="str">
        <f t="shared" si="94"/>
        <v/>
      </c>
      <c r="AM501" s="23">
        <f>+IF(OR($N501=Listas!$A$3,$N501=Listas!$A$4,$N501=Listas!$A$5,$N501=Listas!$A$6),"",IF(AND(DAYS360(C501,$C$3)&lt;=90,AL501="SI"),0,IF(AND(DAYS360(C501,$C$3)&gt;90,AL501="SI"),$AM$7,0)))</f>
        <v>0</v>
      </c>
      <c r="AN501" s="27" t="str">
        <f t="shared" si="95"/>
        <v/>
      </c>
      <c r="AO501" s="23">
        <f>+IF(OR($N501=Listas!$A$3,$N501=Listas!$A$4,$N501=Listas!$A$5,$N501=Listas!$A$6),"",IF(AND(DAYS360(C501,$C$3)&lt;=90,AN501="SI"),0,IF(AND(DAYS360(C501,$C$3)&gt;90,AN501="SI"),$AO$7,0)))</f>
        <v>0</v>
      </c>
      <c r="AP501" s="28">
        <f>+IF(OR($N501=Listas!$A$3,$N501=Listas!$A$4,$N501=Listas!$A$5,$N501=[1]Hoja2!$A$6),"",AM501+AO501)</f>
        <v>0</v>
      </c>
      <c r="AQ501" s="22"/>
      <c r="AR501" s="23">
        <f>+IF(OR($N501=Listas!$A$3,$N501=Listas!$A$4,$N501=Listas!$A$5,$N501=Listas!$A$6),"",IF(AND(DAYS360(C501,$C$3)&lt;=90,AQ501="SI"),0,IF(AND(DAYS360(C501,$C$3)&gt;90,AQ501="SI"),$AR$7,0)))</f>
        <v>0</v>
      </c>
      <c r="AS501" s="22"/>
      <c r="AT501" s="23">
        <f>+IF(OR($N501=Listas!$A$3,$N501=Listas!$A$4,$N501=Listas!$A$5,$N501=Listas!$A$6),"",IF(AND(DAYS360(C501,$C$3)&lt;=90,AS501="SI"),0,IF(AND(DAYS360(C501,$C$3)&gt;90,AS501="SI"),$AT$7,0)))</f>
        <v>0</v>
      </c>
      <c r="AU501" s="21">
        <f>+IF(OR($N501=Listas!$A$3,$N501=Listas!$A$4,$N501=Listas!$A$5,$N501=Listas!$A$6),"",AR501+AT501)</f>
        <v>0</v>
      </c>
      <c r="AV501" s="29">
        <f>+IF(OR($N501=Listas!$A$3,$N501=Listas!$A$4,$N501=Listas!$A$5,$N501=Listas!$A$6),"",W501+Z501+AJ501+AP501+AU501)</f>
        <v>0.21132439384930549</v>
      </c>
      <c r="AW501" s="30">
        <f>+IF(OR($N501=Listas!$A$3,$N501=Listas!$A$4,$N501=Listas!$A$5,$N501=Listas!$A$6),"",K501*(1-AV501))</f>
        <v>0</v>
      </c>
      <c r="AX501" s="30">
        <f>+IF(OR($N501=Listas!$A$3,$N501=Listas!$A$4,$N501=Listas!$A$5,$N501=Listas!$A$6),"",L501*(1-AV501))</f>
        <v>0</v>
      </c>
      <c r="AY501" s="31"/>
      <c r="AZ501" s="32"/>
      <c r="BA501" s="30">
        <f>+IF(OR($N501=Listas!$A$3,$N501=Listas!$A$4,$N501=Listas!$A$5,$N501=Listas!$A$6),"",IF(AV501=0,AW501,(-PV(AY501,AZ501,,AW501,0))))</f>
        <v>0</v>
      </c>
      <c r="BB501" s="30">
        <f>+IF(OR($N501=Listas!$A$3,$N501=Listas!$A$4,$N501=Listas!$A$5,$N501=Listas!$A$6),"",IF(AV501=0,AX501,(-PV(AY501,AZ501,,AX501,0))))</f>
        <v>0</v>
      </c>
      <c r="BC501" s="33">
        <f>++IF(OR($N501=Listas!$A$3,$N501=Listas!$A$4,$N501=Listas!$A$5,$N501=Listas!$A$6),"",K501-BA501)</f>
        <v>0</v>
      </c>
      <c r="BD501" s="33">
        <f>++IF(OR($N501=Listas!$A$3,$N501=Listas!$A$4,$N501=Listas!$A$5,$N501=Listas!$A$6),"",L501-BB501)</f>
        <v>0</v>
      </c>
    </row>
    <row r="502" spans="1:56" x14ac:dyDescent="0.25">
      <c r="A502" s="13"/>
      <c r="B502" s="14"/>
      <c r="C502" s="15"/>
      <c r="D502" s="16"/>
      <c r="E502" s="16"/>
      <c r="F502" s="17"/>
      <c r="G502" s="17"/>
      <c r="H502" s="65">
        <f t="shared" si="89"/>
        <v>0</v>
      </c>
      <c r="I502" s="17"/>
      <c r="J502" s="17"/>
      <c r="K502" s="42">
        <f t="shared" si="90"/>
        <v>0</v>
      </c>
      <c r="L502" s="42">
        <f t="shared" si="90"/>
        <v>0</v>
      </c>
      <c r="M502" s="42">
        <f t="shared" si="91"/>
        <v>0</v>
      </c>
      <c r="N502" s="13"/>
      <c r="O502" s="18" t="str">
        <f>+IF(OR($N502=Listas!$A$3,$N502=Listas!$A$4,$N502=Listas!$A$5,$N502=Listas!$A$6),"N/A",IF(AND((DAYS360(C502,$C$3))&gt;90,(DAYS360(C502,$C$3))&lt;360),"SI","NO"))</f>
        <v>NO</v>
      </c>
      <c r="P502" s="19">
        <f t="shared" si="84"/>
        <v>0</v>
      </c>
      <c r="Q502" s="18" t="str">
        <f>+IF(OR($N502=Listas!$A$3,$N502=Listas!$A$4,$N502=Listas!$A$5,$N502=Listas!$A$6),"N/A",IF(AND((DAYS360(C502,$C$3))&gt;=360,(DAYS360(C502,$C$3))&lt;=1800),"SI","NO"))</f>
        <v>NO</v>
      </c>
      <c r="R502" s="19">
        <f t="shared" si="85"/>
        <v>0</v>
      </c>
      <c r="S502" s="18" t="str">
        <f>+IF(OR($N502=Listas!$A$3,$N502=Listas!$A$4,$N502=Listas!$A$5,$N502=Listas!$A$6),"N/A",IF(AND((DAYS360(C502,$C$3))&gt;1800,(DAYS360(C502,$C$3))&lt;=3600),"SI","NO"))</f>
        <v>NO</v>
      </c>
      <c r="T502" s="19">
        <f t="shared" si="86"/>
        <v>0</v>
      </c>
      <c r="U502" s="18" t="str">
        <f>+IF(OR($N502=Listas!$A$3,$N502=Listas!$A$4,$N502=Listas!$A$5,$N502=Listas!$A$6),"N/A",IF((DAYS360(C502,$C$3))&gt;3600,"SI","NO"))</f>
        <v>SI</v>
      </c>
      <c r="V502" s="20">
        <f t="shared" si="87"/>
        <v>0.21132439384930549</v>
      </c>
      <c r="W502" s="21">
        <f>+IF(OR($N502=Listas!$A$3,$N502=Listas!$A$4,$N502=Listas!$A$5,$N502=Listas!$A$6),"",P502+R502+T502+V502)</f>
        <v>0.21132439384930549</v>
      </c>
      <c r="X502" s="22"/>
      <c r="Y502" s="19">
        <f t="shared" si="88"/>
        <v>0</v>
      </c>
      <c r="Z502" s="21">
        <f>+IF(OR($N502=Listas!$A$3,$N502=Listas!$A$4,$N502=Listas!$A$5,$N502=Listas!$A$6),"",Y502)</f>
        <v>0</v>
      </c>
      <c r="AA502" s="22"/>
      <c r="AB502" s="23">
        <f>+IF(OR($N502=Listas!$A$3,$N502=Listas!$A$4,$N502=Listas!$A$5,$N502=Listas!$A$6),"",IF(AND(DAYS360(C502,$C$3)&lt;=90,AA502="NO"),0,IF(AND(DAYS360(C502,$C$3)&gt;90,AA502="NO"),$AB$7,0)))</f>
        <v>0</v>
      </c>
      <c r="AC502" s="17"/>
      <c r="AD502" s="22"/>
      <c r="AE502" s="23">
        <f>+IF(OR($N502=Listas!$A$3,$N502=Listas!$A$4,$N502=Listas!$A$5,$N502=Listas!$A$6),"",IF(AND(DAYS360(C502,$C$3)&lt;=90,AD502="SI"),0,IF(AND(DAYS360(C502,$C$3)&gt;90,AD502="SI"),$AE$7,0)))</f>
        <v>0</v>
      </c>
      <c r="AF502" s="17"/>
      <c r="AG502" s="24" t="str">
        <f t="shared" si="92"/>
        <v/>
      </c>
      <c r="AH502" s="22"/>
      <c r="AI502" s="23">
        <f>+IF(OR($N502=Listas!$A$3,$N502=Listas!$A$4,$N502=Listas!$A$5,$N502=Listas!$A$6),"",IF(AND(DAYS360(C502,$C$3)&lt;=90,AH502="SI"),0,IF(AND(DAYS360(C502,$C$3)&gt;90,AH502="SI"),$AI$7,0)))</f>
        <v>0</v>
      </c>
      <c r="AJ502" s="25">
        <f>+IF(OR($N502=Listas!$A$3,$N502=Listas!$A$4,$N502=Listas!$A$5,$N502=Listas!$A$6),"",AB502+AE502+AI502)</f>
        <v>0</v>
      </c>
      <c r="AK502" s="26" t="str">
        <f t="shared" si="93"/>
        <v/>
      </c>
      <c r="AL502" s="27" t="str">
        <f t="shared" si="94"/>
        <v/>
      </c>
      <c r="AM502" s="23">
        <f>+IF(OR($N502=Listas!$A$3,$N502=Listas!$A$4,$N502=Listas!$A$5,$N502=Listas!$A$6),"",IF(AND(DAYS360(C502,$C$3)&lt;=90,AL502="SI"),0,IF(AND(DAYS360(C502,$C$3)&gt;90,AL502="SI"),$AM$7,0)))</f>
        <v>0</v>
      </c>
      <c r="AN502" s="27" t="str">
        <f t="shared" si="95"/>
        <v/>
      </c>
      <c r="AO502" s="23">
        <f>+IF(OR($N502=Listas!$A$3,$N502=Listas!$A$4,$N502=Listas!$A$5,$N502=Listas!$A$6),"",IF(AND(DAYS360(C502,$C$3)&lt;=90,AN502="SI"),0,IF(AND(DAYS360(C502,$C$3)&gt;90,AN502="SI"),$AO$7,0)))</f>
        <v>0</v>
      </c>
      <c r="AP502" s="28">
        <f>+IF(OR($N502=Listas!$A$3,$N502=Listas!$A$4,$N502=Listas!$A$5,$N502=[1]Hoja2!$A$6),"",AM502+AO502)</f>
        <v>0</v>
      </c>
      <c r="AQ502" s="22"/>
      <c r="AR502" s="23">
        <f>+IF(OR($N502=Listas!$A$3,$N502=Listas!$A$4,$N502=Listas!$A$5,$N502=Listas!$A$6),"",IF(AND(DAYS360(C502,$C$3)&lt;=90,AQ502="SI"),0,IF(AND(DAYS360(C502,$C$3)&gt;90,AQ502="SI"),$AR$7,0)))</f>
        <v>0</v>
      </c>
      <c r="AS502" s="22"/>
      <c r="AT502" s="23">
        <f>+IF(OR($N502=Listas!$A$3,$N502=Listas!$A$4,$N502=Listas!$A$5,$N502=Listas!$A$6),"",IF(AND(DAYS360(C502,$C$3)&lt;=90,AS502="SI"),0,IF(AND(DAYS360(C502,$C$3)&gt;90,AS502="SI"),$AT$7,0)))</f>
        <v>0</v>
      </c>
      <c r="AU502" s="21">
        <f>+IF(OR($N502=Listas!$A$3,$N502=Listas!$A$4,$N502=Listas!$A$5,$N502=Listas!$A$6),"",AR502+AT502)</f>
        <v>0</v>
      </c>
      <c r="AV502" s="29">
        <f>+IF(OR($N502=Listas!$A$3,$N502=Listas!$A$4,$N502=Listas!$A$5,$N502=Listas!$A$6),"",W502+Z502+AJ502+AP502+AU502)</f>
        <v>0.21132439384930549</v>
      </c>
      <c r="AW502" s="30">
        <f>+IF(OR($N502=Listas!$A$3,$N502=Listas!$A$4,$N502=Listas!$A$5,$N502=Listas!$A$6),"",K502*(1-AV502))</f>
        <v>0</v>
      </c>
      <c r="AX502" s="30">
        <f>+IF(OR($N502=Listas!$A$3,$N502=Listas!$A$4,$N502=Listas!$A$5,$N502=Listas!$A$6),"",L502*(1-AV502))</f>
        <v>0</v>
      </c>
      <c r="AY502" s="31"/>
      <c r="AZ502" s="32"/>
      <c r="BA502" s="30">
        <f>+IF(OR($N502=Listas!$A$3,$N502=Listas!$A$4,$N502=Listas!$A$5,$N502=Listas!$A$6),"",IF(AV502=0,AW502,(-PV(AY502,AZ502,,AW502,0))))</f>
        <v>0</v>
      </c>
      <c r="BB502" s="30">
        <f>+IF(OR($N502=Listas!$A$3,$N502=Listas!$A$4,$N502=Listas!$A$5,$N502=Listas!$A$6),"",IF(AV502=0,AX502,(-PV(AY502,AZ502,,AX502,0))))</f>
        <v>0</v>
      </c>
      <c r="BC502" s="33">
        <f>++IF(OR($N502=Listas!$A$3,$N502=Listas!$A$4,$N502=Listas!$A$5,$N502=Listas!$A$6),"",K502-BA502)</f>
        <v>0</v>
      </c>
      <c r="BD502" s="33">
        <f>++IF(OR($N502=Listas!$A$3,$N502=Listas!$A$4,$N502=Listas!$A$5,$N502=Listas!$A$6),"",L502-BB502)</f>
        <v>0</v>
      </c>
    </row>
    <row r="503" spans="1:56" x14ac:dyDescent="0.25">
      <c r="A503" s="13"/>
      <c r="B503" s="14"/>
      <c r="C503" s="15"/>
      <c r="D503" s="16"/>
      <c r="E503" s="16"/>
      <c r="F503" s="17"/>
      <c r="G503" s="17"/>
      <c r="H503" s="65">
        <f t="shared" si="89"/>
        <v>0</v>
      </c>
      <c r="I503" s="17"/>
      <c r="J503" s="17"/>
      <c r="K503" s="42">
        <f t="shared" si="90"/>
        <v>0</v>
      </c>
      <c r="L503" s="42">
        <f t="shared" si="90"/>
        <v>0</v>
      </c>
      <c r="M503" s="42">
        <f t="shared" si="91"/>
        <v>0</v>
      </c>
      <c r="N503" s="13"/>
      <c r="O503" s="18" t="str">
        <f>+IF(OR($N503=Listas!$A$3,$N503=Listas!$A$4,$N503=Listas!$A$5,$N503=Listas!$A$6),"N/A",IF(AND((DAYS360(C503,$C$3))&gt;90,(DAYS360(C503,$C$3))&lt;360),"SI","NO"))</f>
        <v>NO</v>
      </c>
      <c r="P503" s="19">
        <f t="shared" si="84"/>
        <v>0</v>
      </c>
      <c r="Q503" s="18" t="str">
        <f>+IF(OR($N503=Listas!$A$3,$N503=Listas!$A$4,$N503=Listas!$A$5,$N503=Listas!$A$6),"N/A",IF(AND((DAYS360(C503,$C$3))&gt;=360,(DAYS360(C503,$C$3))&lt;=1800),"SI","NO"))</f>
        <v>NO</v>
      </c>
      <c r="R503" s="19">
        <f t="shared" si="85"/>
        <v>0</v>
      </c>
      <c r="S503" s="18" t="str">
        <f>+IF(OR($N503=Listas!$A$3,$N503=Listas!$A$4,$N503=Listas!$A$5,$N503=Listas!$A$6),"N/A",IF(AND((DAYS360(C503,$C$3))&gt;1800,(DAYS360(C503,$C$3))&lt;=3600),"SI","NO"))</f>
        <v>NO</v>
      </c>
      <c r="T503" s="19">
        <f t="shared" si="86"/>
        <v>0</v>
      </c>
      <c r="U503" s="18" t="str">
        <f>+IF(OR($N503=Listas!$A$3,$N503=Listas!$A$4,$N503=Listas!$A$5,$N503=Listas!$A$6),"N/A",IF((DAYS360(C503,$C$3))&gt;3600,"SI","NO"))</f>
        <v>SI</v>
      </c>
      <c r="V503" s="20">
        <f t="shared" si="87"/>
        <v>0.21132439384930549</v>
      </c>
      <c r="W503" s="21">
        <f>+IF(OR($N503=Listas!$A$3,$N503=Listas!$A$4,$N503=Listas!$A$5,$N503=Listas!$A$6),"",P503+R503+T503+V503)</f>
        <v>0.21132439384930549</v>
      </c>
      <c r="X503" s="22"/>
      <c r="Y503" s="19">
        <f t="shared" si="88"/>
        <v>0</v>
      </c>
      <c r="Z503" s="21">
        <f>+IF(OR($N503=Listas!$A$3,$N503=Listas!$A$4,$N503=Listas!$A$5,$N503=Listas!$A$6),"",Y503)</f>
        <v>0</v>
      </c>
      <c r="AA503" s="22"/>
      <c r="AB503" s="23">
        <f>+IF(OR($N503=Listas!$A$3,$N503=Listas!$A$4,$N503=Listas!$A$5,$N503=Listas!$A$6),"",IF(AND(DAYS360(C503,$C$3)&lt;=90,AA503="NO"),0,IF(AND(DAYS360(C503,$C$3)&gt;90,AA503="NO"),$AB$7,0)))</f>
        <v>0</v>
      </c>
      <c r="AC503" s="17"/>
      <c r="AD503" s="22"/>
      <c r="AE503" s="23">
        <f>+IF(OR($N503=Listas!$A$3,$N503=Listas!$A$4,$N503=Listas!$A$5,$N503=Listas!$A$6),"",IF(AND(DAYS360(C503,$C$3)&lt;=90,AD503="SI"),0,IF(AND(DAYS360(C503,$C$3)&gt;90,AD503="SI"),$AE$7,0)))</f>
        <v>0</v>
      </c>
      <c r="AF503" s="17"/>
      <c r="AG503" s="24" t="str">
        <f t="shared" si="92"/>
        <v/>
      </c>
      <c r="AH503" s="22"/>
      <c r="AI503" s="23">
        <f>+IF(OR($N503=Listas!$A$3,$N503=Listas!$A$4,$N503=Listas!$A$5,$N503=Listas!$A$6),"",IF(AND(DAYS360(C503,$C$3)&lt;=90,AH503="SI"),0,IF(AND(DAYS360(C503,$C$3)&gt;90,AH503="SI"),$AI$7,0)))</f>
        <v>0</v>
      </c>
      <c r="AJ503" s="25">
        <f>+IF(OR($N503=Listas!$A$3,$N503=Listas!$A$4,$N503=Listas!$A$5,$N503=Listas!$A$6),"",AB503+AE503+AI503)</f>
        <v>0</v>
      </c>
      <c r="AK503" s="26" t="str">
        <f t="shared" si="93"/>
        <v/>
      </c>
      <c r="AL503" s="27" t="str">
        <f t="shared" si="94"/>
        <v/>
      </c>
      <c r="AM503" s="23">
        <f>+IF(OR($N503=Listas!$A$3,$N503=Listas!$A$4,$N503=Listas!$A$5,$N503=Listas!$A$6),"",IF(AND(DAYS360(C503,$C$3)&lt;=90,AL503="SI"),0,IF(AND(DAYS360(C503,$C$3)&gt;90,AL503="SI"),$AM$7,0)))</f>
        <v>0</v>
      </c>
      <c r="AN503" s="27" t="str">
        <f t="shared" si="95"/>
        <v/>
      </c>
      <c r="AO503" s="23">
        <f>+IF(OR($N503=Listas!$A$3,$N503=Listas!$A$4,$N503=Listas!$A$5,$N503=Listas!$A$6),"",IF(AND(DAYS360(C503,$C$3)&lt;=90,AN503="SI"),0,IF(AND(DAYS360(C503,$C$3)&gt;90,AN503="SI"),$AO$7,0)))</f>
        <v>0</v>
      </c>
      <c r="AP503" s="28">
        <f>+IF(OR($N503=Listas!$A$3,$N503=Listas!$A$4,$N503=Listas!$A$5,$N503=[1]Hoja2!$A$6),"",AM503+AO503)</f>
        <v>0</v>
      </c>
      <c r="AQ503" s="22"/>
      <c r="AR503" s="23">
        <f>+IF(OR($N503=Listas!$A$3,$N503=Listas!$A$4,$N503=Listas!$A$5,$N503=Listas!$A$6),"",IF(AND(DAYS360(C503,$C$3)&lt;=90,AQ503="SI"),0,IF(AND(DAYS360(C503,$C$3)&gt;90,AQ503="SI"),$AR$7,0)))</f>
        <v>0</v>
      </c>
      <c r="AS503" s="22"/>
      <c r="AT503" s="23">
        <f>+IF(OR($N503=Listas!$A$3,$N503=Listas!$A$4,$N503=Listas!$A$5,$N503=Listas!$A$6),"",IF(AND(DAYS360(C503,$C$3)&lt;=90,AS503="SI"),0,IF(AND(DAYS360(C503,$C$3)&gt;90,AS503="SI"),$AT$7,0)))</f>
        <v>0</v>
      </c>
      <c r="AU503" s="21">
        <f>+IF(OR($N503=Listas!$A$3,$N503=Listas!$A$4,$N503=Listas!$A$5,$N503=Listas!$A$6),"",AR503+AT503)</f>
        <v>0</v>
      </c>
      <c r="AV503" s="29">
        <f>+IF(OR($N503=Listas!$A$3,$N503=Listas!$A$4,$N503=Listas!$A$5,$N503=Listas!$A$6),"",W503+Z503+AJ503+AP503+AU503)</f>
        <v>0.21132439384930549</v>
      </c>
      <c r="AW503" s="30">
        <f>+IF(OR($N503=Listas!$A$3,$N503=Listas!$A$4,$N503=Listas!$A$5,$N503=Listas!$A$6),"",K503*(1-AV503))</f>
        <v>0</v>
      </c>
      <c r="AX503" s="30">
        <f>+IF(OR($N503=Listas!$A$3,$N503=Listas!$A$4,$N503=Listas!$A$5,$N503=Listas!$A$6),"",L503*(1-AV503))</f>
        <v>0</v>
      </c>
      <c r="AY503" s="31"/>
      <c r="AZ503" s="32"/>
      <c r="BA503" s="30">
        <f>+IF(OR($N503=Listas!$A$3,$N503=Listas!$A$4,$N503=Listas!$A$5,$N503=Listas!$A$6),"",IF(AV503=0,AW503,(-PV(AY503,AZ503,,AW503,0))))</f>
        <v>0</v>
      </c>
      <c r="BB503" s="30">
        <f>+IF(OR($N503=Listas!$A$3,$N503=Listas!$A$4,$N503=Listas!$A$5,$N503=Listas!$A$6),"",IF(AV503=0,AX503,(-PV(AY503,AZ503,,AX503,0))))</f>
        <v>0</v>
      </c>
      <c r="BC503" s="33">
        <f>++IF(OR($N503=Listas!$A$3,$N503=Listas!$A$4,$N503=Listas!$A$5,$N503=Listas!$A$6),"",K503-BA503)</f>
        <v>0</v>
      </c>
      <c r="BD503" s="33">
        <f>++IF(OR($N503=Listas!$A$3,$N503=Listas!$A$4,$N503=Listas!$A$5,$N503=Listas!$A$6),"",L503-BB503)</f>
        <v>0</v>
      </c>
    </row>
    <row r="504" spans="1:56" x14ac:dyDescent="0.25">
      <c r="A504" s="13"/>
      <c r="B504" s="14"/>
      <c r="C504" s="15"/>
      <c r="D504" s="16"/>
      <c r="E504" s="16"/>
      <c r="F504" s="17"/>
      <c r="G504" s="17"/>
      <c r="H504" s="65">
        <f t="shared" si="89"/>
        <v>0</v>
      </c>
      <c r="I504" s="17"/>
      <c r="J504" s="17"/>
      <c r="K504" s="42">
        <f t="shared" si="90"/>
        <v>0</v>
      </c>
      <c r="L504" s="42">
        <f t="shared" si="90"/>
        <v>0</v>
      </c>
      <c r="M504" s="42">
        <f t="shared" si="91"/>
        <v>0</v>
      </c>
      <c r="N504" s="13"/>
      <c r="O504" s="18" t="str">
        <f>+IF(OR($N504=Listas!$A$3,$N504=Listas!$A$4,$N504=Listas!$A$5,$N504=Listas!$A$6),"N/A",IF(AND((DAYS360(C504,$C$3))&gt;90,(DAYS360(C504,$C$3))&lt;360),"SI","NO"))</f>
        <v>NO</v>
      </c>
      <c r="P504" s="19">
        <f t="shared" si="84"/>
        <v>0</v>
      </c>
      <c r="Q504" s="18" t="str">
        <f>+IF(OR($N504=Listas!$A$3,$N504=Listas!$A$4,$N504=Listas!$A$5,$N504=Listas!$A$6),"N/A",IF(AND((DAYS360(C504,$C$3))&gt;=360,(DAYS360(C504,$C$3))&lt;=1800),"SI","NO"))</f>
        <v>NO</v>
      </c>
      <c r="R504" s="19">
        <f t="shared" si="85"/>
        <v>0</v>
      </c>
      <c r="S504" s="18" t="str">
        <f>+IF(OR($N504=Listas!$A$3,$N504=Listas!$A$4,$N504=Listas!$A$5,$N504=Listas!$A$6),"N/A",IF(AND((DAYS360(C504,$C$3))&gt;1800,(DAYS360(C504,$C$3))&lt;=3600),"SI","NO"))</f>
        <v>NO</v>
      </c>
      <c r="T504" s="19">
        <f t="shared" si="86"/>
        <v>0</v>
      </c>
      <c r="U504" s="18" t="str">
        <f>+IF(OR($N504=Listas!$A$3,$N504=Listas!$A$4,$N504=Listas!$A$5,$N504=Listas!$A$6),"N/A",IF((DAYS360(C504,$C$3))&gt;3600,"SI","NO"))</f>
        <v>SI</v>
      </c>
      <c r="V504" s="20">
        <f t="shared" si="87"/>
        <v>0.21132439384930549</v>
      </c>
      <c r="W504" s="21">
        <f>+IF(OR($N504=Listas!$A$3,$N504=Listas!$A$4,$N504=Listas!$A$5,$N504=Listas!$A$6),"",P504+R504+T504+V504)</f>
        <v>0.21132439384930549</v>
      </c>
      <c r="X504" s="22"/>
      <c r="Y504" s="19">
        <f t="shared" si="88"/>
        <v>0</v>
      </c>
      <c r="Z504" s="21">
        <f>+IF(OR($N504=Listas!$A$3,$N504=Listas!$A$4,$N504=Listas!$A$5,$N504=Listas!$A$6),"",Y504)</f>
        <v>0</v>
      </c>
      <c r="AA504" s="22"/>
      <c r="AB504" s="23">
        <f>+IF(OR($N504=Listas!$A$3,$N504=Listas!$A$4,$N504=Listas!$A$5,$N504=Listas!$A$6),"",IF(AND(DAYS360(C504,$C$3)&lt;=90,AA504="NO"),0,IF(AND(DAYS360(C504,$C$3)&gt;90,AA504="NO"),$AB$7,0)))</f>
        <v>0</v>
      </c>
      <c r="AC504" s="17"/>
      <c r="AD504" s="22"/>
      <c r="AE504" s="23">
        <f>+IF(OR($N504=Listas!$A$3,$N504=Listas!$A$4,$N504=Listas!$A$5,$N504=Listas!$A$6),"",IF(AND(DAYS360(C504,$C$3)&lt;=90,AD504="SI"),0,IF(AND(DAYS360(C504,$C$3)&gt;90,AD504="SI"),$AE$7,0)))</f>
        <v>0</v>
      </c>
      <c r="AF504" s="17"/>
      <c r="AG504" s="24" t="str">
        <f t="shared" si="92"/>
        <v/>
      </c>
      <c r="AH504" s="22"/>
      <c r="AI504" s="23">
        <f>+IF(OR($N504=Listas!$A$3,$N504=Listas!$A$4,$N504=Listas!$A$5,$N504=Listas!$A$6),"",IF(AND(DAYS360(C504,$C$3)&lt;=90,AH504="SI"),0,IF(AND(DAYS360(C504,$C$3)&gt;90,AH504="SI"),$AI$7,0)))</f>
        <v>0</v>
      </c>
      <c r="AJ504" s="25">
        <f>+IF(OR($N504=Listas!$A$3,$N504=Listas!$A$4,$N504=Listas!$A$5,$N504=Listas!$A$6),"",AB504+AE504+AI504)</f>
        <v>0</v>
      </c>
      <c r="AK504" s="26" t="str">
        <f t="shared" si="93"/>
        <v/>
      </c>
      <c r="AL504" s="27" t="str">
        <f t="shared" si="94"/>
        <v/>
      </c>
      <c r="AM504" s="23">
        <f>+IF(OR($N504=Listas!$A$3,$N504=Listas!$A$4,$N504=Listas!$A$5,$N504=Listas!$A$6),"",IF(AND(DAYS360(C504,$C$3)&lt;=90,AL504="SI"),0,IF(AND(DAYS360(C504,$C$3)&gt;90,AL504="SI"),$AM$7,0)))</f>
        <v>0</v>
      </c>
      <c r="AN504" s="27" t="str">
        <f t="shared" si="95"/>
        <v/>
      </c>
      <c r="AO504" s="23">
        <f>+IF(OR($N504=Listas!$A$3,$N504=Listas!$A$4,$N504=Listas!$A$5,$N504=Listas!$A$6),"",IF(AND(DAYS360(C504,$C$3)&lt;=90,AN504="SI"),0,IF(AND(DAYS360(C504,$C$3)&gt;90,AN504="SI"),$AO$7,0)))</f>
        <v>0</v>
      </c>
      <c r="AP504" s="28">
        <f>+IF(OR($N504=Listas!$A$3,$N504=Listas!$A$4,$N504=Listas!$A$5,$N504=[1]Hoja2!$A$6),"",AM504+AO504)</f>
        <v>0</v>
      </c>
      <c r="AQ504" s="22"/>
      <c r="AR504" s="23">
        <f>+IF(OR($N504=Listas!$A$3,$N504=Listas!$A$4,$N504=Listas!$A$5,$N504=Listas!$A$6),"",IF(AND(DAYS360(C504,$C$3)&lt;=90,AQ504="SI"),0,IF(AND(DAYS360(C504,$C$3)&gt;90,AQ504="SI"),$AR$7,0)))</f>
        <v>0</v>
      </c>
      <c r="AS504" s="22"/>
      <c r="AT504" s="23">
        <f>+IF(OR($N504=Listas!$A$3,$N504=Listas!$A$4,$N504=Listas!$A$5,$N504=Listas!$A$6),"",IF(AND(DAYS360(C504,$C$3)&lt;=90,AS504="SI"),0,IF(AND(DAYS360(C504,$C$3)&gt;90,AS504="SI"),$AT$7,0)))</f>
        <v>0</v>
      </c>
      <c r="AU504" s="21">
        <f>+IF(OR($N504=Listas!$A$3,$N504=Listas!$A$4,$N504=Listas!$A$5,$N504=Listas!$A$6),"",AR504+AT504)</f>
        <v>0</v>
      </c>
      <c r="AV504" s="29">
        <f>+IF(OR($N504=Listas!$A$3,$N504=Listas!$A$4,$N504=Listas!$A$5,$N504=Listas!$A$6),"",W504+Z504+AJ504+AP504+AU504)</f>
        <v>0.21132439384930549</v>
      </c>
      <c r="AW504" s="30">
        <f>+IF(OR($N504=Listas!$A$3,$N504=Listas!$A$4,$N504=Listas!$A$5,$N504=Listas!$A$6),"",K504*(1-AV504))</f>
        <v>0</v>
      </c>
      <c r="AX504" s="30">
        <f>+IF(OR($N504=Listas!$A$3,$N504=Listas!$A$4,$N504=Listas!$A$5,$N504=Listas!$A$6),"",L504*(1-AV504))</f>
        <v>0</v>
      </c>
      <c r="AY504" s="31"/>
      <c r="AZ504" s="32"/>
      <c r="BA504" s="30">
        <f>+IF(OR($N504=Listas!$A$3,$N504=Listas!$A$4,$N504=Listas!$A$5,$N504=Listas!$A$6),"",IF(AV504=0,AW504,(-PV(AY504,AZ504,,AW504,0))))</f>
        <v>0</v>
      </c>
      <c r="BB504" s="30">
        <f>+IF(OR($N504=Listas!$A$3,$N504=Listas!$A$4,$N504=Listas!$A$5,$N504=Listas!$A$6),"",IF(AV504=0,AX504,(-PV(AY504,AZ504,,AX504,0))))</f>
        <v>0</v>
      </c>
      <c r="BC504" s="33">
        <f>++IF(OR($N504=Listas!$A$3,$N504=Listas!$A$4,$N504=Listas!$A$5,$N504=Listas!$A$6),"",K504-BA504)</f>
        <v>0</v>
      </c>
      <c r="BD504" s="33">
        <f>++IF(OR($N504=Listas!$A$3,$N504=Listas!$A$4,$N504=Listas!$A$5,$N504=Listas!$A$6),"",L504-BB504)</f>
        <v>0</v>
      </c>
    </row>
    <row r="505" spans="1:56" x14ac:dyDescent="0.25">
      <c r="A505" s="13"/>
      <c r="B505" s="14"/>
      <c r="C505" s="15"/>
      <c r="D505" s="16"/>
      <c r="E505" s="16"/>
      <c r="F505" s="17"/>
      <c r="G505" s="17"/>
      <c r="H505" s="65">
        <f t="shared" si="89"/>
        <v>0</v>
      </c>
      <c r="I505" s="17"/>
      <c r="J505" s="17"/>
      <c r="K505" s="42">
        <f t="shared" si="90"/>
        <v>0</v>
      </c>
      <c r="L505" s="42">
        <f t="shared" si="90"/>
        <v>0</v>
      </c>
      <c r="M505" s="42">
        <f t="shared" si="91"/>
        <v>0</v>
      </c>
      <c r="N505" s="13"/>
      <c r="O505" s="18" t="str">
        <f>+IF(OR($N505=Listas!$A$3,$N505=Listas!$A$4,$N505=Listas!$A$5,$N505=Listas!$A$6),"N/A",IF(AND((DAYS360(C505,$C$3))&gt;90,(DAYS360(C505,$C$3))&lt;360),"SI","NO"))</f>
        <v>NO</v>
      </c>
      <c r="P505" s="19">
        <f t="shared" si="84"/>
        <v>0</v>
      </c>
      <c r="Q505" s="18" t="str">
        <f>+IF(OR($N505=Listas!$A$3,$N505=Listas!$A$4,$N505=Listas!$A$5,$N505=Listas!$A$6),"N/A",IF(AND((DAYS360(C505,$C$3))&gt;=360,(DAYS360(C505,$C$3))&lt;=1800),"SI","NO"))</f>
        <v>NO</v>
      </c>
      <c r="R505" s="19">
        <f t="shared" si="85"/>
        <v>0</v>
      </c>
      <c r="S505" s="18" t="str">
        <f>+IF(OR($N505=Listas!$A$3,$N505=Listas!$A$4,$N505=Listas!$A$5,$N505=Listas!$A$6),"N/A",IF(AND((DAYS360(C505,$C$3))&gt;1800,(DAYS360(C505,$C$3))&lt;=3600),"SI","NO"))</f>
        <v>NO</v>
      </c>
      <c r="T505" s="19">
        <f t="shared" si="86"/>
        <v>0</v>
      </c>
      <c r="U505" s="18" t="str">
        <f>+IF(OR($N505=Listas!$A$3,$N505=Listas!$A$4,$N505=Listas!$A$5,$N505=Listas!$A$6),"N/A",IF((DAYS360(C505,$C$3))&gt;3600,"SI","NO"))</f>
        <v>SI</v>
      </c>
      <c r="V505" s="20">
        <f t="shared" si="87"/>
        <v>0.21132439384930549</v>
      </c>
      <c r="W505" s="21">
        <f>+IF(OR($N505=Listas!$A$3,$N505=Listas!$A$4,$N505=Listas!$A$5,$N505=Listas!$A$6),"",P505+R505+T505+V505)</f>
        <v>0.21132439384930549</v>
      </c>
      <c r="X505" s="22"/>
      <c r="Y505" s="19">
        <f t="shared" si="88"/>
        <v>0</v>
      </c>
      <c r="Z505" s="21">
        <f>+IF(OR($N505=Listas!$A$3,$N505=Listas!$A$4,$N505=Listas!$A$5,$N505=Listas!$A$6),"",Y505)</f>
        <v>0</v>
      </c>
      <c r="AA505" s="22"/>
      <c r="AB505" s="23">
        <f>+IF(OR($N505=Listas!$A$3,$N505=Listas!$A$4,$N505=Listas!$A$5,$N505=Listas!$A$6),"",IF(AND(DAYS360(C505,$C$3)&lt;=90,AA505="NO"),0,IF(AND(DAYS360(C505,$C$3)&gt;90,AA505="NO"),$AB$7,0)))</f>
        <v>0</v>
      </c>
      <c r="AC505" s="17"/>
      <c r="AD505" s="22"/>
      <c r="AE505" s="23">
        <f>+IF(OR($N505=Listas!$A$3,$N505=Listas!$A$4,$N505=Listas!$A$5,$N505=Listas!$A$6),"",IF(AND(DAYS360(C505,$C$3)&lt;=90,AD505="SI"),0,IF(AND(DAYS360(C505,$C$3)&gt;90,AD505="SI"),$AE$7,0)))</f>
        <v>0</v>
      </c>
      <c r="AF505" s="17"/>
      <c r="AG505" s="24" t="str">
        <f t="shared" si="92"/>
        <v/>
      </c>
      <c r="AH505" s="22"/>
      <c r="AI505" s="23">
        <f>+IF(OR($N505=Listas!$A$3,$N505=Listas!$A$4,$N505=Listas!$A$5,$N505=Listas!$A$6),"",IF(AND(DAYS360(C505,$C$3)&lt;=90,AH505="SI"),0,IF(AND(DAYS360(C505,$C$3)&gt;90,AH505="SI"),$AI$7,0)))</f>
        <v>0</v>
      </c>
      <c r="AJ505" s="25">
        <f>+IF(OR($N505=Listas!$A$3,$N505=Listas!$A$4,$N505=Listas!$A$5,$N505=Listas!$A$6),"",AB505+AE505+AI505)</f>
        <v>0</v>
      </c>
      <c r="AK505" s="26" t="str">
        <f t="shared" si="93"/>
        <v/>
      </c>
      <c r="AL505" s="27" t="str">
        <f t="shared" si="94"/>
        <v/>
      </c>
      <c r="AM505" s="23">
        <f>+IF(OR($N505=Listas!$A$3,$N505=Listas!$A$4,$N505=Listas!$A$5,$N505=Listas!$A$6),"",IF(AND(DAYS360(C505,$C$3)&lt;=90,AL505="SI"),0,IF(AND(DAYS360(C505,$C$3)&gt;90,AL505="SI"),$AM$7,0)))</f>
        <v>0</v>
      </c>
      <c r="AN505" s="27" t="str">
        <f t="shared" si="95"/>
        <v/>
      </c>
      <c r="AO505" s="23">
        <f>+IF(OR($N505=Listas!$A$3,$N505=Listas!$A$4,$N505=Listas!$A$5,$N505=Listas!$A$6),"",IF(AND(DAYS360(C505,$C$3)&lt;=90,AN505="SI"),0,IF(AND(DAYS360(C505,$C$3)&gt;90,AN505="SI"),$AO$7,0)))</f>
        <v>0</v>
      </c>
      <c r="AP505" s="28">
        <f>+IF(OR($N505=Listas!$A$3,$N505=Listas!$A$4,$N505=Listas!$A$5,$N505=[1]Hoja2!$A$6),"",AM505+AO505)</f>
        <v>0</v>
      </c>
      <c r="AQ505" s="22"/>
      <c r="AR505" s="23">
        <f>+IF(OR($N505=Listas!$A$3,$N505=Listas!$A$4,$N505=Listas!$A$5,$N505=Listas!$A$6),"",IF(AND(DAYS360(C505,$C$3)&lt;=90,AQ505="SI"),0,IF(AND(DAYS360(C505,$C$3)&gt;90,AQ505="SI"),$AR$7,0)))</f>
        <v>0</v>
      </c>
      <c r="AS505" s="22"/>
      <c r="AT505" s="23">
        <f>+IF(OR($N505=Listas!$A$3,$N505=Listas!$A$4,$N505=Listas!$A$5,$N505=Listas!$A$6),"",IF(AND(DAYS360(C505,$C$3)&lt;=90,AS505="SI"),0,IF(AND(DAYS360(C505,$C$3)&gt;90,AS505="SI"),$AT$7,0)))</f>
        <v>0</v>
      </c>
      <c r="AU505" s="21">
        <f>+IF(OR($N505=Listas!$A$3,$N505=Listas!$A$4,$N505=Listas!$A$5,$N505=Listas!$A$6),"",AR505+AT505)</f>
        <v>0</v>
      </c>
      <c r="AV505" s="29">
        <f>+IF(OR($N505=Listas!$A$3,$N505=Listas!$A$4,$N505=Listas!$A$5,$N505=Listas!$A$6),"",W505+Z505+AJ505+AP505+AU505)</f>
        <v>0.21132439384930549</v>
      </c>
      <c r="AW505" s="30">
        <f>+IF(OR($N505=Listas!$A$3,$N505=Listas!$A$4,$N505=Listas!$A$5,$N505=Listas!$A$6),"",K505*(1-AV505))</f>
        <v>0</v>
      </c>
      <c r="AX505" s="30">
        <f>+IF(OR($N505=Listas!$A$3,$N505=Listas!$A$4,$N505=Listas!$A$5,$N505=Listas!$A$6),"",L505*(1-AV505))</f>
        <v>0</v>
      </c>
      <c r="AY505" s="31"/>
      <c r="AZ505" s="32"/>
      <c r="BA505" s="30">
        <f>+IF(OR($N505=Listas!$A$3,$N505=Listas!$A$4,$N505=Listas!$A$5,$N505=Listas!$A$6),"",IF(AV505=0,AW505,(-PV(AY505,AZ505,,AW505,0))))</f>
        <v>0</v>
      </c>
      <c r="BB505" s="30">
        <f>+IF(OR($N505=Listas!$A$3,$N505=Listas!$A$4,$N505=Listas!$A$5,$N505=Listas!$A$6),"",IF(AV505=0,AX505,(-PV(AY505,AZ505,,AX505,0))))</f>
        <v>0</v>
      </c>
      <c r="BC505" s="33">
        <f>++IF(OR($N505=Listas!$A$3,$N505=Listas!$A$4,$N505=Listas!$A$5,$N505=Listas!$A$6),"",K505-BA505)</f>
        <v>0</v>
      </c>
      <c r="BD505" s="33">
        <f>++IF(OR($N505=Listas!$A$3,$N505=Listas!$A$4,$N505=Listas!$A$5,$N505=Listas!$A$6),"",L505-BB505)</f>
        <v>0</v>
      </c>
    </row>
    <row r="506" spans="1:56" x14ac:dyDescent="0.25">
      <c r="A506" s="13"/>
      <c r="B506" s="14"/>
      <c r="C506" s="15"/>
      <c r="D506" s="16"/>
      <c r="E506" s="16"/>
      <c r="F506" s="17"/>
      <c r="G506" s="17"/>
      <c r="H506" s="65">
        <f t="shared" si="89"/>
        <v>0</v>
      </c>
      <c r="I506" s="17"/>
      <c r="J506" s="17"/>
      <c r="K506" s="42">
        <f t="shared" si="90"/>
        <v>0</v>
      </c>
      <c r="L506" s="42">
        <f t="shared" si="90"/>
        <v>0</v>
      </c>
      <c r="M506" s="42">
        <f t="shared" si="91"/>
        <v>0</v>
      </c>
      <c r="N506" s="13"/>
      <c r="O506" s="18" t="str">
        <f>+IF(OR($N506=Listas!$A$3,$N506=Listas!$A$4,$N506=Listas!$A$5,$N506=Listas!$A$6),"N/A",IF(AND((DAYS360(C506,$C$3))&gt;90,(DAYS360(C506,$C$3))&lt;360),"SI","NO"))</f>
        <v>NO</v>
      </c>
      <c r="P506" s="19">
        <f t="shared" si="84"/>
        <v>0</v>
      </c>
      <c r="Q506" s="18" t="str">
        <f>+IF(OR($N506=Listas!$A$3,$N506=Listas!$A$4,$N506=Listas!$A$5,$N506=Listas!$A$6),"N/A",IF(AND((DAYS360(C506,$C$3))&gt;=360,(DAYS360(C506,$C$3))&lt;=1800),"SI","NO"))</f>
        <v>NO</v>
      </c>
      <c r="R506" s="19">
        <f t="shared" si="85"/>
        <v>0</v>
      </c>
      <c r="S506" s="18" t="str">
        <f>+IF(OR($N506=Listas!$A$3,$N506=Listas!$A$4,$N506=Listas!$A$5,$N506=Listas!$A$6),"N/A",IF(AND((DAYS360(C506,$C$3))&gt;1800,(DAYS360(C506,$C$3))&lt;=3600),"SI","NO"))</f>
        <v>NO</v>
      </c>
      <c r="T506" s="19">
        <f t="shared" si="86"/>
        <v>0</v>
      </c>
      <c r="U506" s="18" t="str">
        <f>+IF(OR($N506=Listas!$A$3,$N506=Listas!$A$4,$N506=Listas!$A$5,$N506=Listas!$A$6),"N/A",IF((DAYS360(C506,$C$3))&gt;3600,"SI","NO"))</f>
        <v>SI</v>
      </c>
      <c r="V506" s="20">
        <f t="shared" si="87"/>
        <v>0.21132439384930549</v>
      </c>
      <c r="W506" s="21">
        <f>+IF(OR($N506=Listas!$A$3,$N506=Listas!$A$4,$N506=Listas!$A$5,$N506=Listas!$A$6),"",P506+R506+T506+V506)</f>
        <v>0.21132439384930549</v>
      </c>
      <c r="X506" s="22"/>
      <c r="Y506" s="19">
        <f t="shared" si="88"/>
        <v>0</v>
      </c>
      <c r="Z506" s="21">
        <f>+IF(OR($N506=Listas!$A$3,$N506=Listas!$A$4,$N506=Listas!$A$5,$N506=Listas!$A$6),"",Y506)</f>
        <v>0</v>
      </c>
      <c r="AA506" s="22"/>
      <c r="AB506" s="23">
        <f>+IF(OR($N506=Listas!$A$3,$N506=Listas!$A$4,$N506=Listas!$A$5,$N506=Listas!$A$6),"",IF(AND(DAYS360(C506,$C$3)&lt;=90,AA506="NO"),0,IF(AND(DAYS360(C506,$C$3)&gt;90,AA506="NO"),$AB$7,0)))</f>
        <v>0</v>
      </c>
      <c r="AC506" s="17"/>
      <c r="AD506" s="22"/>
      <c r="AE506" s="23">
        <f>+IF(OR($N506=Listas!$A$3,$N506=Listas!$A$4,$N506=Listas!$A$5,$N506=Listas!$A$6),"",IF(AND(DAYS360(C506,$C$3)&lt;=90,AD506="SI"),0,IF(AND(DAYS360(C506,$C$3)&gt;90,AD506="SI"),$AE$7,0)))</f>
        <v>0</v>
      </c>
      <c r="AF506" s="17"/>
      <c r="AG506" s="24" t="str">
        <f t="shared" si="92"/>
        <v/>
      </c>
      <c r="AH506" s="22"/>
      <c r="AI506" s="23">
        <f>+IF(OR($N506=Listas!$A$3,$N506=Listas!$A$4,$N506=Listas!$A$5,$N506=Listas!$A$6),"",IF(AND(DAYS360(C506,$C$3)&lt;=90,AH506="SI"),0,IF(AND(DAYS360(C506,$C$3)&gt;90,AH506="SI"),$AI$7,0)))</f>
        <v>0</v>
      </c>
      <c r="AJ506" s="25">
        <f>+IF(OR($N506=Listas!$A$3,$N506=Listas!$A$4,$N506=Listas!$A$5,$N506=Listas!$A$6),"",AB506+AE506+AI506)</f>
        <v>0</v>
      </c>
      <c r="AK506" s="26" t="str">
        <f t="shared" si="93"/>
        <v/>
      </c>
      <c r="AL506" s="27" t="str">
        <f t="shared" si="94"/>
        <v/>
      </c>
      <c r="AM506" s="23">
        <f>+IF(OR($N506=Listas!$A$3,$N506=Listas!$A$4,$N506=Listas!$A$5,$N506=Listas!$A$6),"",IF(AND(DAYS360(C506,$C$3)&lt;=90,AL506="SI"),0,IF(AND(DAYS360(C506,$C$3)&gt;90,AL506="SI"),$AM$7,0)))</f>
        <v>0</v>
      </c>
      <c r="AN506" s="27" t="str">
        <f t="shared" si="95"/>
        <v/>
      </c>
      <c r="AO506" s="23">
        <f>+IF(OR($N506=Listas!$A$3,$N506=Listas!$A$4,$N506=Listas!$A$5,$N506=Listas!$A$6),"",IF(AND(DAYS360(C506,$C$3)&lt;=90,AN506="SI"),0,IF(AND(DAYS360(C506,$C$3)&gt;90,AN506="SI"),$AO$7,0)))</f>
        <v>0</v>
      </c>
      <c r="AP506" s="28">
        <f>+IF(OR($N506=Listas!$A$3,$N506=Listas!$A$4,$N506=Listas!$A$5,$N506=[1]Hoja2!$A$6),"",AM506+AO506)</f>
        <v>0</v>
      </c>
      <c r="AQ506" s="22"/>
      <c r="AR506" s="23">
        <f>+IF(OR($N506=Listas!$A$3,$N506=Listas!$A$4,$N506=Listas!$A$5,$N506=Listas!$A$6),"",IF(AND(DAYS360(C506,$C$3)&lt;=90,AQ506="SI"),0,IF(AND(DAYS360(C506,$C$3)&gt;90,AQ506="SI"),$AR$7,0)))</f>
        <v>0</v>
      </c>
      <c r="AS506" s="22"/>
      <c r="AT506" s="23">
        <f>+IF(OR($N506=Listas!$A$3,$N506=Listas!$A$4,$N506=Listas!$A$5,$N506=Listas!$A$6),"",IF(AND(DAYS360(C506,$C$3)&lt;=90,AS506="SI"),0,IF(AND(DAYS360(C506,$C$3)&gt;90,AS506="SI"),$AT$7,0)))</f>
        <v>0</v>
      </c>
      <c r="AU506" s="21">
        <f>+IF(OR($N506=Listas!$A$3,$N506=Listas!$A$4,$N506=Listas!$A$5,$N506=Listas!$A$6),"",AR506+AT506)</f>
        <v>0</v>
      </c>
      <c r="AV506" s="29">
        <f>+IF(OR($N506=Listas!$A$3,$N506=Listas!$A$4,$N506=Listas!$A$5,$N506=Listas!$A$6),"",W506+Z506+AJ506+AP506+AU506)</f>
        <v>0.21132439384930549</v>
      </c>
      <c r="AW506" s="30">
        <f>+IF(OR($N506=Listas!$A$3,$N506=Listas!$A$4,$N506=Listas!$A$5,$N506=Listas!$A$6),"",K506*(1-AV506))</f>
        <v>0</v>
      </c>
      <c r="AX506" s="30">
        <f>+IF(OR($N506=Listas!$A$3,$N506=Listas!$A$4,$N506=Listas!$A$5,$N506=Listas!$A$6),"",L506*(1-AV506))</f>
        <v>0</v>
      </c>
      <c r="AY506" s="31"/>
      <c r="AZ506" s="32"/>
      <c r="BA506" s="30">
        <f>+IF(OR($N506=Listas!$A$3,$N506=Listas!$A$4,$N506=Listas!$A$5,$N506=Listas!$A$6),"",IF(AV506=0,AW506,(-PV(AY506,AZ506,,AW506,0))))</f>
        <v>0</v>
      </c>
      <c r="BB506" s="30">
        <f>+IF(OR($N506=Listas!$A$3,$N506=Listas!$A$4,$N506=Listas!$A$5,$N506=Listas!$A$6),"",IF(AV506=0,AX506,(-PV(AY506,AZ506,,AX506,0))))</f>
        <v>0</v>
      </c>
      <c r="BC506" s="33">
        <f>++IF(OR($N506=Listas!$A$3,$N506=Listas!$A$4,$N506=Listas!$A$5,$N506=Listas!$A$6),"",K506-BA506)</f>
        <v>0</v>
      </c>
      <c r="BD506" s="33">
        <f>++IF(OR($N506=Listas!$A$3,$N506=Listas!$A$4,$N506=Listas!$A$5,$N506=Listas!$A$6),"",L506-BB506)</f>
        <v>0</v>
      </c>
    </row>
    <row r="507" spans="1:56" x14ac:dyDescent="0.25">
      <c r="A507" s="13"/>
      <c r="B507" s="14"/>
      <c r="C507" s="15"/>
      <c r="D507" s="16"/>
      <c r="E507" s="16"/>
      <c r="F507" s="17"/>
      <c r="G507" s="17"/>
      <c r="H507" s="65">
        <f t="shared" si="89"/>
        <v>0</v>
      </c>
      <c r="I507" s="17"/>
      <c r="J507" s="17"/>
      <c r="K507" s="42">
        <f t="shared" si="90"/>
        <v>0</v>
      </c>
      <c r="L507" s="42">
        <f t="shared" si="90"/>
        <v>0</v>
      </c>
      <c r="M507" s="42">
        <f t="shared" si="91"/>
        <v>0</v>
      </c>
      <c r="N507" s="13"/>
      <c r="O507" s="18" t="str">
        <f>+IF(OR($N507=Listas!$A$3,$N507=Listas!$A$4,$N507=Listas!$A$5,$N507=Listas!$A$6),"N/A",IF(AND((DAYS360(C507,$C$3))&gt;90,(DAYS360(C507,$C$3))&lt;360),"SI","NO"))</f>
        <v>NO</v>
      </c>
      <c r="P507" s="19">
        <f t="shared" si="84"/>
        <v>0</v>
      </c>
      <c r="Q507" s="18" t="str">
        <f>+IF(OR($N507=Listas!$A$3,$N507=Listas!$A$4,$N507=Listas!$A$5,$N507=Listas!$A$6),"N/A",IF(AND((DAYS360(C507,$C$3))&gt;=360,(DAYS360(C507,$C$3))&lt;=1800),"SI","NO"))</f>
        <v>NO</v>
      </c>
      <c r="R507" s="19">
        <f t="shared" si="85"/>
        <v>0</v>
      </c>
      <c r="S507" s="18" t="str">
        <f>+IF(OR($N507=Listas!$A$3,$N507=Listas!$A$4,$N507=Listas!$A$5,$N507=Listas!$A$6),"N/A",IF(AND((DAYS360(C507,$C$3))&gt;1800,(DAYS360(C507,$C$3))&lt;=3600),"SI","NO"))</f>
        <v>NO</v>
      </c>
      <c r="T507" s="19">
        <f t="shared" si="86"/>
        <v>0</v>
      </c>
      <c r="U507" s="18" t="str">
        <f>+IF(OR($N507=Listas!$A$3,$N507=Listas!$A$4,$N507=Listas!$A$5,$N507=Listas!$A$6),"N/A",IF((DAYS360(C507,$C$3))&gt;3600,"SI","NO"))</f>
        <v>SI</v>
      </c>
      <c r="V507" s="20">
        <f t="shared" si="87"/>
        <v>0.21132439384930549</v>
      </c>
      <c r="W507" s="21">
        <f>+IF(OR($N507=Listas!$A$3,$N507=Listas!$A$4,$N507=Listas!$A$5,$N507=Listas!$A$6),"",P507+R507+T507+V507)</f>
        <v>0.21132439384930549</v>
      </c>
      <c r="X507" s="22"/>
      <c r="Y507" s="19">
        <f t="shared" si="88"/>
        <v>0</v>
      </c>
      <c r="Z507" s="21">
        <f>+IF(OR($N507=Listas!$A$3,$N507=Listas!$A$4,$N507=Listas!$A$5,$N507=Listas!$A$6),"",Y507)</f>
        <v>0</v>
      </c>
      <c r="AA507" s="22"/>
      <c r="AB507" s="23">
        <f>+IF(OR($N507=Listas!$A$3,$N507=Listas!$A$4,$N507=Listas!$A$5,$N507=Listas!$A$6),"",IF(AND(DAYS360(C507,$C$3)&lt;=90,AA507="NO"),0,IF(AND(DAYS360(C507,$C$3)&gt;90,AA507="NO"),$AB$7,0)))</f>
        <v>0</v>
      </c>
      <c r="AC507" s="17"/>
      <c r="AD507" s="22"/>
      <c r="AE507" s="23">
        <f>+IF(OR($N507=Listas!$A$3,$N507=Listas!$A$4,$N507=Listas!$A$5,$N507=Listas!$A$6),"",IF(AND(DAYS360(C507,$C$3)&lt;=90,AD507="SI"),0,IF(AND(DAYS360(C507,$C$3)&gt;90,AD507="SI"),$AE$7,0)))</f>
        <v>0</v>
      </c>
      <c r="AF507" s="17"/>
      <c r="AG507" s="24" t="str">
        <f t="shared" si="92"/>
        <v/>
      </c>
      <c r="AH507" s="22"/>
      <c r="AI507" s="23">
        <f>+IF(OR($N507=Listas!$A$3,$N507=Listas!$A$4,$N507=Listas!$A$5,$N507=Listas!$A$6),"",IF(AND(DAYS360(C507,$C$3)&lt;=90,AH507="SI"),0,IF(AND(DAYS360(C507,$C$3)&gt;90,AH507="SI"),$AI$7,0)))</f>
        <v>0</v>
      </c>
      <c r="AJ507" s="25">
        <f>+IF(OR($N507=Listas!$A$3,$N507=Listas!$A$4,$N507=Listas!$A$5,$N507=Listas!$A$6),"",AB507+AE507+AI507)</f>
        <v>0</v>
      </c>
      <c r="AK507" s="26" t="str">
        <f t="shared" si="93"/>
        <v/>
      </c>
      <c r="AL507" s="27" t="str">
        <f t="shared" si="94"/>
        <v/>
      </c>
      <c r="AM507" s="23">
        <f>+IF(OR($N507=Listas!$A$3,$N507=Listas!$A$4,$N507=Listas!$A$5,$N507=Listas!$A$6),"",IF(AND(DAYS360(C507,$C$3)&lt;=90,AL507="SI"),0,IF(AND(DAYS360(C507,$C$3)&gt;90,AL507="SI"),$AM$7,0)))</f>
        <v>0</v>
      </c>
      <c r="AN507" s="27" t="str">
        <f t="shared" si="95"/>
        <v/>
      </c>
      <c r="AO507" s="23">
        <f>+IF(OR($N507=Listas!$A$3,$N507=Listas!$A$4,$N507=Listas!$A$5,$N507=Listas!$A$6),"",IF(AND(DAYS360(C507,$C$3)&lt;=90,AN507="SI"),0,IF(AND(DAYS360(C507,$C$3)&gt;90,AN507="SI"),$AO$7,0)))</f>
        <v>0</v>
      </c>
      <c r="AP507" s="28">
        <f>+IF(OR($N507=Listas!$A$3,$N507=Listas!$A$4,$N507=Listas!$A$5,$N507=[1]Hoja2!$A$6),"",AM507+AO507)</f>
        <v>0</v>
      </c>
      <c r="AQ507" s="22"/>
      <c r="AR507" s="23">
        <f>+IF(OR($N507=Listas!$A$3,$N507=Listas!$A$4,$N507=Listas!$A$5,$N507=Listas!$A$6),"",IF(AND(DAYS360(C507,$C$3)&lt;=90,AQ507="SI"),0,IF(AND(DAYS360(C507,$C$3)&gt;90,AQ507="SI"),$AR$7,0)))</f>
        <v>0</v>
      </c>
      <c r="AS507" s="22"/>
      <c r="AT507" s="23">
        <f>+IF(OR($N507=Listas!$A$3,$N507=Listas!$A$4,$N507=Listas!$A$5,$N507=Listas!$A$6),"",IF(AND(DAYS360(C507,$C$3)&lt;=90,AS507="SI"),0,IF(AND(DAYS360(C507,$C$3)&gt;90,AS507="SI"),$AT$7,0)))</f>
        <v>0</v>
      </c>
      <c r="AU507" s="21">
        <f>+IF(OR($N507=Listas!$A$3,$N507=Listas!$A$4,$N507=Listas!$A$5,$N507=Listas!$A$6),"",AR507+AT507)</f>
        <v>0</v>
      </c>
      <c r="AV507" s="29">
        <f>+IF(OR($N507=Listas!$A$3,$N507=Listas!$A$4,$N507=Listas!$A$5,$N507=Listas!$A$6),"",W507+Z507+AJ507+AP507+AU507)</f>
        <v>0.21132439384930549</v>
      </c>
      <c r="AW507" s="30">
        <f>+IF(OR($N507=Listas!$A$3,$N507=Listas!$A$4,$N507=Listas!$A$5,$N507=Listas!$A$6),"",K507*(1-AV507))</f>
        <v>0</v>
      </c>
      <c r="AX507" s="30">
        <f>+IF(OR($N507=Listas!$A$3,$N507=Listas!$A$4,$N507=Listas!$A$5,$N507=Listas!$A$6),"",L507*(1-AV507))</f>
        <v>0</v>
      </c>
      <c r="AY507" s="31"/>
      <c r="AZ507" s="32"/>
      <c r="BA507" s="30">
        <f>+IF(OR($N507=Listas!$A$3,$N507=Listas!$A$4,$N507=Listas!$A$5,$N507=Listas!$A$6),"",IF(AV507=0,AW507,(-PV(AY507,AZ507,,AW507,0))))</f>
        <v>0</v>
      </c>
      <c r="BB507" s="30">
        <f>+IF(OR($N507=Listas!$A$3,$N507=Listas!$A$4,$N507=Listas!$A$5,$N507=Listas!$A$6),"",IF(AV507=0,AX507,(-PV(AY507,AZ507,,AX507,0))))</f>
        <v>0</v>
      </c>
      <c r="BC507" s="33">
        <f>++IF(OR($N507=Listas!$A$3,$N507=Listas!$A$4,$N507=Listas!$A$5,$N507=Listas!$A$6),"",K507-BA507)</f>
        <v>0</v>
      </c>
      <c r="BD507" s="33">
        <f>++IF(OR($N507=Listas!$A$3,$N507=Listas!$A$4,$N507=Listas!$A$5,$N507=Listas!$A$6),"",L507-BB507)</f>
        <v>0</v>
      </c>
    </row>
    <row r="508" spans="1:56" x14ac:dyDescent="0.25">
      <c r="A508" s="13"/>
      <c r="B508" s="14"/>
      <c r="C508" s="15"/>
      <c r="D508" s="16"/>
      <c r="E508" s="16"/>
      <c r="F508" s="17"/>
      <c r="G508" s="17"/>
      <c r="H508" s="65">
        <f t="shared" si="89"/>
        <v>0</v>
      </c>
      <c r="I508" s="17"/>
      <c r="J508" s="17"/>
      <c r="K508" s="42">
        <f t="shared" si="90"/>
        <v>0</v>
      </c>
      <c r="L508" s="42">
        <f t="shared" si="90"/>
        <v>0</v>
      </c>
      <c r="M508" s="42">
        <f t="shared" si="91"/>
        <v>0</v>
      </c>
      <c r="N508" s="13"/>
      <c r="O508" s="18" t="str">
        <f>+IF(OR($N508=Listas!$A$3,$N508=Listas!$A$4,$N508=Listas!$A$5,$N508=Listas!$A$6),"N/A",IF(AND((DAYS360(C508,$C$3))&gt;90,(DAYS360(C508,$C$3))&lt;360),"SI","NO"))</f>
        <v>NO</v>
      </c>
      <c r="P508" s="19">
        <f t="shared" si="84"/>
        <v>0</v>
      </c>
      <c r="Q508" s="18" t="str">
        <f>+IF(OR($N508=Listas!$A$3,$N508=Listas!$A$4,$N508=Listas!$A$5,$N508=Listas!$A$6),"N/A",IF(AND((DAYS360(C508,$C$3))&gt;=360,(DAYS360(C508,$C$3))&lt;=1800),"SI","NO"))</f>
        <v>NO</v>
      </c>
      <c r="R508" s="19">
        <f t="shared" si="85"/>
        <v>0</v>
      </c>
      <c r="S508" s="18" t="str">
        <f>+IF(OR($N508=Listas!$A$3,$N508=Listas!$A$4,$N508=Listas!$A$5,$N508=Listas!$A$6),"N/A",IF(AND((DAYS360(C508,$C$3))&gt;1800,(DAYS360(C508,$C$3))&lt;=3600),"SI","NO"))</f>
        <v>NO</v>
      </c>
      <c r="T508" s="19">
        <f t="shared" si="86"/>
        <v>0</v>
      </c>
      <c r="U508" s="18" t="str">
        <f>+IF(OR($N508=Listas!$A$3,$N508=Listas!$A$4,$N508=Listas!$A$5,$N508=Listas!$A$6),"N/A",IF((DAYS360(C508,$C$3))&gt;3600,"SI","NO"))</f>
        <v>SI</v>
      </c>
      <c r="V508" s="20">
        <f t="shared" si="87"/>
        <v>0.21132439384930549</v>
      </c>
      <c r="W508" s="21">
        <f>+IF(OR($N508=Listas!$A$3,$N508=Listas!$A$4,$N508=Listas!$A$5,$N508=Listas!$A$6),"",P508+R508+T508+V508)</f>
        <v>0.21132439384930549</v>
      </c>
      <c r="X508" s="22"/>
      <c r="Y508" s="19">
        <f t="shared" si="88"/>
        <v>0</v>
      </c>
      <c r="Z508" s="21">
        <f>+IF(OR($N508=Listas!$A$3,$N508=Listas!$A$4,$N508=Listas!$A$5,$N508=Listas!$A$6),"",Y508)</f>
        <v>0</v>
      </c>
      <c r="AA508" s="22"/>
      <c r="AB508" s="23">
        <f>+IF(OR($N508=Listas!$A$3,$N508=Listas!$A$4,$N508=Listas!$A$5,$N508=Listas!$A$6),"",IF(AND(DAYS360(C508,$C$3)&lt;=90,AA508="NO"),0,IF(AND(DAYS360(C508,$C$3)&gt;90,AA508="NO"),$AB$7,0)))</f>
        <v>0</v>
      </c>
      <c r="AC508" s="17"/>
      <c r="AD508" s="22"/>
      <c r="AE508" s="23">
        <f>+IF(OR($N508=Listas!$A$3,$N508=Listas!$A$4,$N508=Listas!$A$5,$N508=Listas!$A$6),"",IF(AND(DAYS360(C508,$C$3)&lt;=90,AD508="SI"),0,IF(AND(DAYS360(C508,$C$3)&gt;90,AD508="SI"),$AE$7,0)))</f>
        <v>0</v>
      </c>
      <c r="AF508" s="17"/>
      <c r="AG508" s="24" t="str">
        <f t="shared" si="92"/>
        <v/>
      </c>
      <c r="AH508" s="22"/>
      <c r="AI508" s="23">
        <f>+IF(OR($N508=Listas!$A$3,$N508=Listas!$A$4,$N508=Listas!$A$5,$N508=Listas!$A$6),"",IF(AND(DAYS360(C508,$C$3)&lt;=90,AH508="SI"),0,IF(AND(DAYS360(C508,$C$3)&gt;90,AH508="SI"),$AI$7,0)))</f>
        <v>0</v>
      </c>
      <c r="AJ508" s="25">
        <f>+IF(OR($N508=Listas!$A$3,$N508=Listas!$A$4,$N508=Listas!$A$5,$N508=Listas!$A$6),"",AB508+AE508+AI508)</f>
        <v>0</v>
      </c>
      <c r="AK508" s="26" t="str">
        <f t="shared" si="93"/>
        <v/>
      </c>
      <c r="AL508" s="27" t="str">
        <f t="shared" si="94"/>
        <v/>
      </c>
      <c r="AM508" s="23">
        <f>+IF(OR($N508=Listas!$A$3,$N508=Listas!$A$4,$N508=Listas!$A$5,$N508=Listas!$A$6),"",IF(AND(DAYS360(C508,$C$3)&lt;=90,AL508="SI"),0,IF(AND(DAYS360(C508,$C$3)&gt;90,AL508="SI"),$AM$7,0)))</f>
        <v>0</v>
      </c>
      <c r="AN508" s="27" t="str">
        <f t="shared" si="95"/>
        <v/>
      </c>
      <c r="AO508" s="23">
        <f>+IF(OR($N508=Listas!$A$3,$N508=Listas!$A$4,$N508=Listas!$A$5,$N508=Listas!$A$6),"",IF(AND(DAYS360(C508,$C$3)&lt;=90,AN508="SI"),0,IF(AND(DAYS360(C508,$C$3)&gt;90,AN508="SI"),$AO$7,0)))</f>
        <v>0</v>
      </c>
      <c r="AP508" s="28">
        <f>+IF(OR($N508=Listas!$A$3,$N508=Listas!$A$4,$N508=Listas!$A$5,$N508=[1]Hoja2!$A$6),"",AM508+AO508)</f>
        <v>0</v>
      </c>
      <c r="AQ508" s="22"/>
      <c r="AR508" s="23">
        <f>+IF(OR($N508=Listas!$A$3,$N508=Listas!$A$4,$N508=Listas!$A$5,$N508=Listas!$A$6),"",IF(AND(DAYS360(C508,$C$3)&lt;=90,AQ508="SI"),0,IF(AND(DAYS360(C508,$C$3)&gt;90,AQ508="SI"),$AR$7,0)))</f>
        <v>0</v>
      </c>
      <c r="AS508" s="22"/>
      <c r="AT508" s="23">
        <f>+IF(OR($N508=Listas!$A$3,$N508=Listas!$A$4,$N508=Listas!$A$5,$N508=Listas!$A$6),"",IF(AND(DAYS360(C508,$C$3)&lt;=90,AS508="SI"),0,IF(AND(DAYS360(C508,$C$3)&gt;90,AS508="SI"),$AT$7,0)))</f>
        <v>0</v>
      </c>
      <c r="AU508" s="21">
        <f>+IF(OR($N508=Listas!$A$3,$N508=Listas!$A$4,$N508=Listas!$A$5,$N508=Listas!$A$6),"",AR508+AT508)</f>
        <v>0</v>
      </c>
      <c r="AV508" s="29">
        <f>+IF(OR($N508=Listas!$A$3,$N508=Listas!$A$4,$N508=Listas!$A$5,$N508=Listas!$A$6),"",W508+Z508+AJ508+AP508+AU508)</f>
        <v>0.21132439384930549</v>
      </c>
      <c r="AW508" s="30">
        <f>+IF(OR($N508=Listas!$A$3,$N508=Listas!$A$4,$N508=Listas!$A$5,$N508=Listas!$A$6),"",K508*(1-AV508))</f>
        <v>0</v>
      </c>
      <c r="AX508" s="30">
        <f>+IF(OR($N508=Listas!$A$3,$N508=Listas!$A$4,$N508=Listas!$A$5,$N508=Listas!$A$6),"",L508*(1-AV508))</f>
        <v>0</v>
      </c>
      <c r="AY508" s="31"/>
      <c r="AZ508" s="32"/>
      <c r="BA508" s="30">
        <f>+IF(OR($N508=Listas!$A$3,$N508=Listas!$A$4,$N508=Listas!$A$5,$N508=Listas!$A$6),"",IF(AV508=0,AW508,(-PV(AY508,AZ508,,AW508,0))))</f>
        <v>0</v>
      </c>
      <c r="BB508" s="30">
        <f>+IF(OR($N508=Listas!$A$3,$N508=Listas!$A$4,$N508=Listas!$A$5,$N508=Listas!$A$6),"",IF(AV508=0,AX508,(-PV(AY508,AZ508,,AX508,0))))</f>
        <v>0</v>
      </c>
      <c r="BC508" s="33">
        <f>++IF(OR($N508=Listas!$A$3,$N508=Listas!$A$4,$N508=Listas!$A$5,$N508=Listas!$A$6),"",K508-BA508)</f>
        <v>0</v>
      </c>
      <c r="BD508" s="33">
        <f>++IF(OR($N508=Listas!$A$3,$N508=Listas!$A$4,$N508=Listas!$A$5,$N508=Listas!$A$6),"",L508-BB508)</f>
        <v>0</v>
      </c>
    </row>
    <row r="509" spans="1:56" x14ac:dyDescent="0.25">
      <c r="A509" s="13"/>
      <c r="B509" s="14"/>
      <c r="C509" s="15"/>
      <c r="D509" s="16"/>
      <c r="E509" s="16"/>
      <c r="F509" s="17"/>
      <c r="G509" s="17"/>
      <c r="H509" s="65">
        <f t="shared" si="89"/>
        <v>0</v>
      </c>
      <c r="I509" s="17"/>
      <c r="J509" s="17"/>
      <c r="K509" s="42">
        <f t="shared" si="90"/>
        <v>0</v>
      </c>
      <c r="L509" s="42">
        <f t="shared" si="90"/>
        <v>0</v>
      </c>
      <c r="M509" s="42">
        <f t="shared" si="91"/>
        <v>0</v>
      </c>
      <c r="N509" s="13"/>
      <c r="O509" s="18" t="str">
        <f>+IF(OR($N509=Listas!$A$3,$N509=Listas!$A$4,$N509=Listas!$A$5,$N509=Listas!$A$6),"N/A",IF(AND((DAYS360(C509,$C$3))&gt;90,(DAYS360(C509,$C$3))&lt;360),"SI","NO"))</f>
        <v>NO</v>
      </c>
      <c r="P509" s="19">
        <f t="shared" si="84"/>
        <v>0</v>
      </c>
      <c r="Q509" s="18" t="str">
        <f>+IF(OR($N509=Listas!$A$3,$N509=Listas!$A$4,$N509=Listas!$A$5,$N509=Listas!$A$6),"N/A",IF(AND((DAYS360(C509,$C$3))&gt;=360,(DAYS360(C509,$C$3))&lt;=1800),"SI","NO"))</f>
        <v>NO</v>
      </c>
      <c r="R509" s="19">
        <f t="shared" si="85"/>
        <v>0</v>
      </c>
      <c r="S509" s="18" t="str">
        <f>+IF(OR($N509=Listas!$A$3,$N509=Listas!$A$4,$N509=Listas!$A$5,$N509=Listas!$A$6),"N/A",IF(AND((DAYS360(C509,$C$3))&gt;1800,(DAYS360(C509,$C$3))&lt;=3600),"SI","NO"))</f>
        <v>NO</v>
      </c>
      <c r="T509" s="19">
        <f t="shared" si="86"/>
        <v>0</v>
      </c>
      <c r="U509" s="18" t="str">
        <f>+IF(OR($N509=Listas!$A$3,$N509=Listas!$A$4,$N509=Listas!$A$5,$N509=Listas!$A$6),"N/A",IF((DAYS360(C509,$C$3))&gt;3600,"SI","NO"))</f>
        <v>SI</v>
      </c>
      <c r="V509" s="20">
        <f t="shared" si="87"/>
        <v>0.21132439384930549</v>
      </c>
      <c r="W509" s="21">
        <f>+IF(OR($N509=Listas!$A$3,$N509=Listas!$A$4,$N509=Listas!$A$5,$N509=Listas!$A$6),"",P509+R509+T509+V509)</f>
        <v>0.21132439384930549</v>
      </c>
      <c r="X509" s="22"/>
      <c r="Y509" s="19">
        <f t="shared" si="88"/>
        <v>0</v>
      </c>
      <c r="Z509" s="21">
        <f>+IF(OR($N509=Listas!$A$3,$N509=Listas!$A$4,$N509=Listas!$A$5,$N509=Listas!$A$6),"",Y509)</f>
        <v>0</v>
      </c>
      <c r="AA509" s="22"/>
      <c r="AB509" s="23">
        <f>+IF(OR($N509=Listas!$A$3,$N509=Listas!$A$4,$N509=Listas!$A$5,$N509=Listas!$A$6),"",IF(AND(DAYS360(C509,$C$3)&lt;=90,AA509="NO"),0,IF(AND(DAYS360(C509,$C$3)&gt;90,AA509="NO"),$AB$7,0)))</f>
        <v>0</v>
      </c>
      <c r="AC509" s="17"/>
      <c r="AD509" s="22"/>
      <c r="AE509" s="23">
        <f>+IF(OR($N509=Listas!$A$3,$N509=Listas!$A$4,$N509=Listas!$A$5,$N509=Listas!$A$6),"",IF(AND(DAYS360(C509,$C$3)&lt;=90,AD509="SI"),0,IF(AND(DAYS360(C509,$C$3)&gt;90,AD509="SI"),$AE$7,0)))</f>
        <v>0</v>
      </c>
      <c r="AF509" s="17"/>
      <c r="AG509" s="24" t="str">
        <f t="shared" si="92"/>
        <v/>
      </c>
      <c r="AH509" s="22"/>
      <c r="AI509" s="23">
        <f>+IF(OR($N509=Listas!$A$3,$N509=Listas!$A$4,$N509=Listas!$A$5,$N509=Listas!$A$6),"",IF(AND(DAYS360(C509,$C$3)&lt;=90,AH509="SI"),0,IF(AND(DAYS360(C509,$C$3)&gt;90,AH509="SI"),$AI$7,0)))</f>
        <v>0</v>
      </c>
      <c r="AJ509" s="25">
        <f>+IF(OR($N509=Listas!$A$3,$N509=Listas!$A$4,$N509=Listas!$A$5,$N509=Listas!$A$6),"",AB509+AE509+AI509)</f>
        <v>0</v>
      </c>
      <c r="AK509" s="26" t="str">
        <f t="shared" si="93"/>
        <v/>
      </c>
      <c r="AL509" s="27" t="str">
        <f t="shared" si="94"/>
        <v/>
      </c>
      <c r="AM509" s="23">
        <f>+IF(OR($N509=Listas!$A$3,$N509=Listas!$A$4,$N509=Listas!$A$5,$N509=Listas!$A$6),"",IF(AND(DAYS360(C509,$C$3)&lt;=90,AL509="SI"),0,IF(AND(DAYS360(C509,$C$3)&gt;90,AL509="SI"),$AM$7,0)))</f>
        <v>0</v>
      </c>
      <c r="AN509" s="27" t="str">
        <f t="shared" si="95"/>
        <v/>
      </c>
      <c r="AO509" s="23">
        <f>+IF(OR($N509=Listas!$A$3,$N509=Listas!$A$4,$N509=Listas!$A$5,$N509=Listas!$A$6),"",IF(AND(DAYS360(C509,$C$3)&lt;=90,AN509="SI"),0,IF(AND(DAYS360(C509,$C$3)&gt;90,AN509="SI"),$AO$7,0)))</f>
        <v>0</v>
      </c>
      <c r="AP509" s="28">
        <f>+IF(OR($N509=Listas!$A$3,$N509=Listas!$A$4,$N509=Listas!$A$5,$N509=[1]Hoja2!$A$6),"",AM509+AO509)</f>
        <v>0</v>
      </c>
      <c r="AQ509" s="22"/>
      <c r="AR509" s="23">
        <f>+IF(OR($N509=Listas!$A$3,$N509=Listas!$A$4,$N509=Listas!$A$5,$N509=Listas!$A$6),"",IF(AND(DAYS360(C509,$C$3)&lt;=90,AQ509="SI"),0,IF(AND(DAYS360(C509,$C$3)&gt;90,AQ509="SI"),$AR$7,0)))</f>
        <v>0</v>
      </c>
      <c r="AS509" s="22"/>
      <c r="AT509" s="23">
        <f>+IF(OR($N509=Listas!$A$3,$N509=Listas!$A$4,$N509=Listas!$A$5,$N509=Listas!$A$6),"",IF(AND(DAYS360(C509,$C$3)&lt;=90,AS509="SI"),0,IF(AND(DAYS360(C509,$C$3)&gt;90,AS509="SI"),$AT$7,0)))</f>
        <v>0</v>
      </c>
      <c r="AU509" s="21">
        <f>+IF(OR($N509=Listas!$A$3,$N509=Listas!$A$4,$N509=Listas!$A$5,$N509=Listas!$A$6),"",AR509+AT509)</f>
        <v>0</v>
      </c>
      <c r="AV509" s="29">
        <f>+IF(OR($N509=Listas!$A$3,$N509=Listas!$A$4,$N509=Listas!$A$5,$N509=Listas!$A$6),"",W509+Z509+AJ509+AP509+AU509)</f>
        <v>0.21132439384930549</v>
      </c>
      <c r="AW509" s="30">
        <f>+IF(OR($N509=Listas!$A$3,$N509=Listas!$A$4,$N509=Listas!$A$5,$N509=Listas!$A$6),"",K509*(1-AV509))</f>
        <v>0</v>
      </c>
      <c r="AX509" s="30">
        <f>+IF(OR($N509=Listas!$A$3,$N509=Listas!$A$4,$N509=Listas!$A$5,$N509=Listas!$A$6),"",L509*(1-AV509))</f>
        <v>0</v>
      </c>
      <c r="AY509" s="31"/>
      <c r="AZ509" s="32"/>
      <c r="BA509" s="30">
        <f>+IF(OR($N509=Listas!$A$3,$N509=Listas!$A$4,$N509=Listas!$A$5,$N509=Listas!$A$6),"",IF(AV509=0,AW509,(-PV(AY509,AZ509,,AW509,0))))</f>
        <v>0</v>
      </c>
      <c r="BB509" s="30">
        <f>+IF(OR($N509=Listas!$A$3,$N509=Listas!$A$4,$N509=Listas!$A$5,$N509=Listas!$A$6),"",IF(AV509=0,AX509,(-PV(AY509,AZ509,,AX509,0))))</f>
        <v>0</v>
      </c>
      <c r="BC509" s="33">
        <f>++IF(OR($N509=Listas!$A$3,$N509=Listas!$A$4,$N509=Listas!$A$5,$N509=Listas!$A$6),"",K509-BA509)</f>
        <v>0</v>
      </c>
      <c r="BD509" s="33">
        <f>++IF(OR($N509=Listas!$A$3,$N509=Listas!$A$4,$N509=Listas!$A$5,$N509=Listas!$A$6),"",L509-BB509)</f>
        <v>0</v>
      </c>
    </row>
    <row r="510" spans="1:56" x14ac:dyDescent="0.25">
      <c r="A510" s="13"/>
      <c r="B510" s="14"/>
      <c r="C510" s="15"/>
      <c r="D510" s="16"/>
      <c r="E510" s="16"/>
      <c r="F510" s="17"/>
      <c r="G510" s="17"/>
      <c r="H510" s="65">
        <f t="shared" si="89"/>
        <v>0</v>
      </c>
      <c r="I510" s="17"/>
      <c r="J510" s="17"/>
      <c r="K510" s="42">
        <f t="shared" si="90"/>
        <v>0</v>
      </c>
      <c r="L510" s="42">
        <f t="shared" si="90"/>
        <v>0</v>
      </c>
      <c r="M510" s="42">
        <f t="shared" si="91"/>
        <v>0</v>
      </c>
      <c r="N510" s="13"/>
      <c r="O510" s="18" t="str">
        <f>+IF(OR($N510=Listas!$A$3,$N510=Listas!$A$4,$N510=Listas!$A$5,$N510=Listas!$A$6),"N/A",IF(AND((DAYS360(C510,$C$3))&gt;90,(DAYS360(C510,$C$3))&lt;360),"SI","NO"))</f>
        <v>NO</v>
      </c>
      <c r="P510" s="19">
        <f t="shared" si="84"/>
        <v>0</v>
      </c>
      <c r="Q510" s="18" t="str">
        <f>+IF(OR($N510=Listas!$A$3,$N510=Listas!$A$4,$N510=Listas!$A$5,$N510=Listas!$A$6),"N/A",IF(AND((DAYS360(C510,$C$3))&gt;=360,(DAYS360(C510,$C$3))&lt;=1800),"SI","NO"))</f>
        <v>NO</v>
      </c>
      <c r="R510" s="19">
        <f t="shared" si="85"/>
        <v>0</v>
      </c>
      <c r="S510" s="18" t="str">
        <f>+IF(OR($N510=Listas!$A$3,$N510=Listas!$A$4,$N510=Listas!$A$5,$N510=Listas!$A$6),"N/A",IF(AND((DAYS360(C510,$C$3))&gt;1800,(DAYS360(C510,$C$3))&lt;=3600),"SI","NO"))</f>
        <v>NO</v>
      </c>
      <c r="T510" s="19">
        <f t="shared" si="86"/>
        <v>0</v>
      </c>
      <c r="U510" s="18" t="str">
        <f>+IF(OR($N510=Listas!$A$3,$N510=Listas!$A$4,$N510=Listas!$A$5,$N510=Listas!$A$6),"N/A",IF((DAYS360(C510,$C$3))&gt;3600,"SI","NO"))</f>
        <v>SI</v>
      </c>
      <c r="V510" s="20">
        <f t="shared" si="87"/>
        <v>0.21132439384930549</v>
      </c>
      <c r="W510" s="21">
        <f>+IF(OR($N510=Listas!$A$3,$N510=Listas!$A$4,$N510=Listas!$A$5,$N510=Listas!$A$6),"",P510+R510+T510+V510)</f>
        <v>0.21132439384930549</v>
      </c>
      <c r="X510" s="22"/>
      <c r="Y510" s="19">
        <f t="shared" si="88"/>
        <v>0</v>
      </c>
      <c r="Z510" s="21">
        <f>+IF(OR($N510=Listas!$A$3,$N510=Listas!$A$4,$N510=Listas!$A$5,$N510=Listas!$A$6),"",Y510)</f>
        <v>0</v>
      </c>
      <c r="AA510" s="22"/>
      <c r="AB510" s="23">
        <f>+IF(OR($N510=Listas!$A$3,$N510=Listas!$A$4,$N510=Listas!$A$5,$N510=Listas!$A$6),"",IF(AND(DAYS360(C510,$C$3)&lt;=90,AA510="NO"),0,IF(AND(DAYS360(C510,$C$3)&gt;90,AA510="NO"),$AB$7,0)))</f>
        <v>0</v>
      </c>
      <c r="AC510" s="17"/>
      <c r="AD510" s="22"/>
      <c r="AE510" s="23">
        <f>+IF(OR($N510=Listas!$A$3,$N510=Listas!$A$4,$N510=Listas!$A$5,$N510=Listas!$A$6),"",IF(AND(DAYS360(C510,$C$3)&lt;=90,AD510="SI"),0,IF(AND(DAYS360(C510,$C$3)&gt;90,AD510="SI"),$AE$7,0)))</f>
        <v>0</v>
      </c>
      <c r="AF510" s="17"/>
      <c r="AG510" s="24" t="str">
        <f t="shared" si="92"/>
        <v/>
      </c>
      <c r="AH510" s="22"/>
      <c r="AI510" s="23">
        <f>+IF(OR($N510=Listas!$A$3,$N510=Listas!$A$4,$N510=Listas!$A$5,$N510=Listas!$A$6),"",IF(AND(DAYS360(C510,$C$3)&lt;=90,AH510="SI"),0,IF(AND(DAYS360(C510,$C$3)&gt;90,AH510="SI"),$AI$7,0)))</f>
        <v>0</v>
      </c>
      <c r="AJ510" s="25">
        <f>+IF(OR($N510=Listas!$A$3,$N510=Listas!$A$4,$N510=Listas!$A$5,$N510=Listas!$A$6),"",AB510+AE510+AI510)</f>
        <v>0</v>
      </c>
      <c r="AK510" s="26" t="str">
        <f t="shared" si="93"/>
        <v/>
      </c>
      <c r="AL510" s="27" t="str">
        <f t="shared" si="94"/>
        <v/>
      </c>
      <c r="AM510" s="23">
        <f>+IF(OR($N510=Listas!$A$3,$N510=Listas!$A$4,$N510=Listas!$A$5,$N510=Listas!$A$6),"",IF(AND(DAYS360(C510,$C$3)&lt;=90,AL510="SI"),0,IF(AND(DAYS360(C510,$C$3)&gt;90,AL510="SI"),$AM$7,0)))</f>
        <v>0</v>
      </c>
      <c r="AN510" s="27" t="str">
        <f t="shared" si="95"/>
        <v/>
      </c>
      <c r="AO510" s="23">
        <f>+IF(OR($N510=Listas!$A$3,$N510=Listas!$A$4,$N510=Listas!$A$5,$N510=Listas!$A$6),"",IF(AND(DAYS360(C510,$C$3)&lt;=90,AN510="SI"),0,IF(AND(DAYS360(C510,$C$3)&gt;90,AN510="SI"),$AO$7,0)))</f>
        <v>0</v>
      </c>
      <c r="AP510" s="28">
        <f>+IF(OR($N510=Listas!$A$3,$N510=Listas!$A$4,$N510=Listas!$A$5,$N510=[1]Hoja2!$A$6),"",AM510+AO510)</f>
        <v>0</v>
      </c>
      <c r="AQ510" s="22"/>
      <c r="AR510" s="23">
        <f>+IF(OR($N510=Listas!$A$3,$N510=Listas!$A$4,$N510=Listas!$A$5,$N510=Listas!$A$6),"",IF(AND(DAYS360(C510,$C$3)&lt;=90,AQ510="SI"),0,IF(AND(DAYS360(C510,$C$3)&gt;90,AQ510="SI"),$AR$7,0)))</f>
        <v>0</v>
      </c>
      <c r="AS510" s="22"/>
      <c r="AT510" s="23">
        <f>+IF(OR($N510=Listas!$A$3,$N510=Listas!$A$4,$N510=Listas!$A$5,$N510=Listas!$A$6),"",IF(AND(DAYS360(C510,$C$3)&lt;=90,AS510="SI"),0,IF(AND(DAYS360(C510,$C$3)&gt;90,AS510="SI"),$AT$7,0)))</f>
        <v>0</v>
      </c>
      <c r="AU510" s="21">
        <f>+IF(OR($N510=Listas!$A$3,$N510=Listas!$A$4,$N510=Listas!$A$5,$N510=Listas!$A$6),"",AR510+AT510)</f>
        <v>0</v>
      </c>
      <c r="AV510" s="29">
        <f>+IF(OR($N510=Listas!$A$3,$N510=Listas!$A$4,$N510=Listas!$A$5,$N510=Listas!$A$6),"",W510+Z510+AJ510+AP510+AU510)</f>
        <v>0.21132439384930549</v>
      </c>
      <c r="AW510" s="30">
        <f>+IF(OR($N510=Listas!$A$3,$N510=Listas!$A$4,$N510=Listas!$A$5,$N510=Listas!$A$6),"",K510*(1-AV510))</f>
        <v>0</v>
      </c>
      <c r="AX510" s="30">
        <f>+IF(OR($N510=Listas!$A$3,$N510=Listas!$A$4,$N510=Listas!$A$5,$N510=Listas!$A$6),"",L510*(1-AV510))</f>
        <v>0</v>
      </c>
      <c r="AY510" s="31"/>
      <c r="AZ510" s="32"/>
      <c r="BA510" s="30">
        <f>+IF(OR($N510=Listas!$A$3,$N510=Listas!$A$4,$N510=Listas!$A$5,$N510=Listas!$A$6),"",IF(AV510=0,AW510,(-PV(AY510,AZ510,,AW510,0))))</f>
        <v>0</v>
      </c>
      <c r="BB510" s="30">
        <f>+IF(OR($N510=Listas!$A$3,$N510=Listas!$A$4,$N510=Listas!$A$5,$N510=Listas!$A$6),"",IF(AV510=0,AX510,(-PV(AY510,AZ510,,AX510,0))))</f>
        <v>0</v>
      </c>
      <c r="BC510" s="33">
        <f>++IF(OR($N510=Listas!$A$3,$N510=Listas!$A$4,$N510=Listas!$A$5,$N510=Listas!$A$6),"",K510-BA510)</f>
        <v>0</v>
      </c>
      <c r="BD510" s="33">
        <f>++IF(OR($N510=Listas!$A$3,$N510=Listas!$A$4,$N510=Listas!$A$5,$N510=Listas!$A$6),"",L510-BB510)</f>
        <v>0</v>
      </c>
    </row>
    <row r="511" spans="1:56" x14ac:dyDescent="0.25">
      <c r="A511" s="13"/>
      <c r="B511" s="14"/>
      <c r="C511" s="15"/>
      <c r="D511" s="16"/>
      <c r="E511" s="16"/>
      <c r="F511" s="17"/>
      <c r="G511" s="17"/>
      <c r="H511" s="65">
        <f t="shared" si="89"/>
        <v>0</v>
      </c>
      <c r="I511" s="17"/>
      <c r="J511" s="17"/>
      <c r="K511" s="42">
        <f t="shared" si="90"/>
        <v>0</v>
      </c>
      <c r="L511" s="42">
        <f t="shared" si="90"/>
        <v>0</v>
      </c>
      <c r="M511" s="42">
        <f t="shared" si="91"/>
        <v>0</v>
      </c>
      <c r="N511" s="13"/>
      <c r="O511" s="18" t="str">
        <f>+IF(OR($N511=Listas!$A$3,$N511=Listas!$A$4,$N511=Listas!$A$5,$N511=Listas!$A$6),"N/A",IF(AND((DAYS360(C511,$C$3))&gt;90,(DAYS360(C511,$C$3))&lt;360),"SI","NO"))</f>
        <v>NO</v>
      </c>
      <c r="P511" s="19">
        <f t="shared" si="84"/>
        <v>0</v>
      </c>
      <c r="Q511" s="18" t="str">
        <f>+IF(OR($N511=Listas!$A$3,$N511=Listas!$A$4,$N511=Listas!$A$5,$N511=Listas!$A$6),"N/A",IF(AND((DAYS360(C511,$C$3))&gt;=360,(DAYS360(C511,$C$3))&lt;=1800),"SI","NO"))</f>
        <v>NO</v>
      </c>
      <c r="R511" s="19">
        <f t="shared" si="85"/>
        <v>0</v>
      </c>
      <c r="S511" s="18" t="str">
        <f>+IF(OR($N511=Listas!$A$3,$N511=Listas!$A$4,$N511=Listas!$A$5,$N511=Listas!$A$6),"N/A",IF(AND((DAYS360(C511,$C$3))&gt;1800,(DAYS360(C511,$C$3))&lt;=3600),"SI","NO"))</f>
        <v>NO</v>
      </c>
      <c r="T511" s="19">
        <f t="shared" si="86"/>
        <v>0</v>
      </c>
      <c r="U511" s="18" t="str">
        <f>+IF(OR($N511=Listas!$A$3,$N511=Listas!$A$4,$N511=Listas!$A$5,$N511=Listas!$A$6),"N/A",IF((DAYS360(C511,$C$3))&gt;3600,"SI","NO"))</f>
        <v>SI</v>
      </c>
      <c r="V511" s="20">
        <f t="shared" si="87"/>
        <v>0.21132439384930549</v>
      </c>
      <c r="W511" s="21">
        <f>+IF(OR($N511=Listas!$A$3,$N511=Listas!$A$4,$N511=Listas!$A$5,$N511=Listas!$A$6),"",P511+R511+T511+V511)</f>
        <v>0.21132439384930549</v>
      </c>
      <c r="X511" s="22"/>
      <c r="Y511" s="19">
        <f t="shared" si="88"/>
        <v>0</v>
      </c>
      <c r="Z511" s="21">
        <f>+IF(OR($N511=Listas!$A$3,$N511=Listas!$A$4,$N511=Listas!$A$5,$N511=Listas!$A$6),"",Y511)</f>
        <v>0</v>
      </c>
      <c r="AA511" s="22"/>
      <c r="AB511" s="23">
        <f>+IF(OR($N511=Listas!$A$3,$N511=Listas!$A$4,$N511=Listas!$A$5,$N511=Listas!$A$6),"",IF(AND(DAYS360(C511,$C$3)&lt;=90,AA511="NO"),0,IF(AND(DAYS360(C511,$C$3)&gt;90,AA511="NO"),$AB$7,0)))</f>
        <v>0</v>
      </c>
      <c r="AC511" s="17"/>
      <c r="AD511" s="22"/>
      <c r="AE511" s="23">
        <f>+IF(OR($N511=Listas!$A$3,$N511=Listas!$A$4,$N511=Listas!$A$5,$N511=Listas!$A$6),"",IF(AND(DAYS360(C511,$C$3)&lt;=90,AD511="SI"),0,IF(AND(DAYS360(C511,$C$3)&gt;90,AD511="SI"),$AE$7,0)))</f>
        <v>0</v>
      </c>
      <c r="AF511" s="17"/>
      <c r="AG511" s="24" t="str">
        <f t="shared" si="92"/>
        <v/>
      </c>
      <c r="AH511" s="22"/>
      <c r="AI511" s="23">
        <f>+IF(OR($N511=Listas!$A$3,$N511=Listas!$A$4,$N511=Listas!$A$5,$N511=Listas!$A$6),"",IF(AND(DAYS360(C511,$C$3)&lt;=90,AH511="SI"),0,IF(AND(DAYS360(C511,$C$3)&gt;90,AH511="SI"),$AI$7,0)))</f>
        <v>0</v>
      </c>
      <c r="AJ511" s="25">
        <f>+IF(OR($N511=Listas!$A$3,$N511=Listas!$A$4,$N511=Listas!$A$5,$N511=Listas!$A$6),"",AB511+AE511+AI511)</f>
        <v>0</v>
      </c>
      <c r="AK511" s="26" t="str">
        <f t="shared" si="93"/>
        <v/>
      </c>
      <c r="AL511" s="27" t="str">
        <f t="shared" si="94"/>
        <v/>
      </c>
      <c r="AM511" s="23">
        <f>+IF(OR($N511=Listas!$A$3,$N511=Listas!$A$4,$N511=Listas!$A$5,$N511=Listas!$A$6),"",IF(AND(DAYS360(C511,$C$3)&lt;=90,AL511="SI"),0,IF(AND(DAYS360(C511,$C$3)&gt;90,AL511="SI"),$AM$7,0)))</f>
        <v>0</v>
      </c>
      <c r="AN511" s="27" t="str">
        <f t="shared" si="95"/>
        <v/>
      </c>
      <c r="AO511" s="23">
        <f>+IF(OR($N511=Listas!$A$3,$N511=Listas!$A$4,$N511=Listas!$A$5,$N511=Listas!$A$6),"",IF(AND(DAYS360(C511,$C$3)&lt;=90,AN511="SI"),0,IF(AND(DAYS360(C511,$C$3)&gt;90,AN511="SI"),$AO$7,0)))</f>
        <v>0</v>
      </c>
      <c r="AP511" s="28">
        <f>+IF(OR($N511=Listas!$A$3,$N511=Listas!$A$4,$N511=Listas!$A$5,$N511=[1]Hoja2!$A$6),"",AM511+AO511)</f>
        <v>0</v>
      </c>
      <c r="AQ511" s="22"/>
      <c r="AR511" s="23">
        <f>+IF(OR($N511=Listas!$A$3,$N511=Listas!$A$4,$N511=Listas!$A$5,$N511=Listas!$A$6),"",IF(AND(DAYS360(C511,$C$3)&lt;=90,AQ511="SI"),0,IF(AND(DAYS360(C511,$C$3)&gt;90,AQ511="SI"),$AR$7,0)))</f>
        <v>0</v>
      </c>
      <c r="AS511" s="22"/>
      <c r="AT511" s="23">
        <f>+IF(OR($N511=Listas!$A$3,$N511=Listas!$A$4,$N511=Listas!$A$5,$N511=Listas!$A$6),"",IF(AND(DAYS360(C511,$C$3)&lt;=90,AS511="SI"),0,IF(AND(DAYS360(C511,$C$3)&gt;90,AS511="SI"),$AT$7,0)))</f>
        <v>0</v>
      </c>
      <c r="AU511" s="21">
        <f>+IF(OR($N511=Listas!$A$3,$N511=Listas!$A$4,$N511=Listas!$A$5,$N511=Listas!$A$6),"",AR511+AT511)</f>
        <v>0</v>
      </c>
      <c r="AV511" s="29">
        <f>+IF(OR($N511=Listas!$A$3,$N511=Listas!$A$4,$N511=Listas!$A$5,$N511=Listas!$A$6),"",W511+Z511+AJ511+AP511+AU511)</f>
        <v>0.21132439384930549</v>
      </c>
      <c r="AW511" s="30">
        <f>+IF(OR($N511=Listas!$A$3,$N511=Listas!$A$4,$N511=Listas!$A$5,$N511=Listas!$A$6),"",K511*(1-AV511))</f>
        <v>0</v>
      </c>
      <c r="AX511" s="30">
        <f>+IF(OR($N511=Listas!$A$3,$N511=Listas!$A$4,$N511=Listas!$A$5,$N511=Listas!$A$6),"",L511*(1-AV511))</f>
        <v>0</v>
      </c>
      <c r="AY511" s="31"/>
      <c r="AZ511" s="32"/>
      <c r="BA511" s="30">
        <f>+IF(OR($N511=Listas!$A$3,$N511=Listas!$A$4,$N511=Listas!$A$5,$N511=Listas!$A$6),"",IF(AV511=0,AW511,(-PV(AY511,AZ511,,AW511,0))))</f>
        <v>0</v>
      </c>
      <c r="BB511" s="30">
        <f>+IF(OR($N511=Listas!$A$3,$N511=Listas!$A$4,$N511=Listas!$A$5,$N511=Listas!$A$6),"",IF(AV511=0,AX511,(-PV(AY511,AZ511,,AX511,0))))</f>
        <v>0</v>
      </c>
      <c r="BC511" s="33">
        <f>++IF(OR($N511=Listas!$A$3,$N511=Listas!$A$4,$N511=Listas!$A$5,$N511=Listas!$A$6),"",K511-BA511)</f>
        <v>0</v>
      </c>
      <c r="BD511" s="33">
        <f>++IF(OR($N511=Listas!$A$3,$N511=Listas!$A$4,$N511=Listas!$A$5,$N511=Listas!$A$6),"",L511-BB511)</f>
        <v>0</v>
      </c>
    </row>
    <row r="512" spans="1:56" x14ac:dyDescent="0.25">
      <c r="A512" s="13"/>
      <c r="B512" s="14"/>
      <c r="C512" s="15"/>
      <c r="D512" s="16"/>
      <c r="E512" s="16"/>
      <c r="F512" s="17"/>
      <c r="G512" s="17"/>
      <c r="H512" s="65">
        <f t="shared" si="89"/>
        <v>0</v>
      </c>
      <c r="I512" s="17"/>
      <c r="J512" s="17"/>
      <c r="K512" s="42">
        <f t="shared" si="90"/>
        <v>0</v>
      </c>
      <c r="L512" s="42">
        <f t="shared" si="90"/>
        <v>0</v>
      </c>
      <c r="M512" s="42">
        <f t="shared" si="91"/>
        <v>0</v>
      </c>
      <c r="N512" s="13"/>
      <c r="O512" s="18" t="str">
        <f>+IF(OR($N512=Listas!$A$3,$N512=Listas!$A$4,$N512=Listas!$A$5,$N512=Listas!$A$6),"N/A",IF(AND((DAYS360(C512,$C$3))&gt;90,(DAYS360(C512,$C$3))&lt;360),"SI","NO"))</f>
        <v>NO</v>
      </c>
      <c r="P512" s="19">
        <f t="shared" si="84"/>
        <v>0</v>
      </c>
      <c r="Q512" s="18" t="str">
        <f>+IF(OR($N512=Listas!$A$3,$N512=Listas!$A$4,$N512=Listas!$A$5,$N512=Listas!$A$6),"N/A",IF(AND((DAYS360(C512,$C$3))&gt;=360,(DAYS360(C512,$C$3))&lt;=1800),"SI","NO"))</f>
        <v>NO</v>
      </c>
      <c r="R512" s="19">
        <f t="shared" si="85"/>
        <v>0</v>
      </c>
      <c r="S512" s="18" t="str">
        <f>+IF(OR($N512=Listas!$A$3,$N512=Listas!$A$4,$N512=Listas!$A$5,$N512=Listas!$A$6),"N/A",IF(AND((DAYS360(C512,$C$3))&gt;1800,(DAYS360(C512,$C$3))&lt;=3600),"SI","NO"))</f>
        <v>NO</v>
      </c>
      <c r="T512" s="19">
        <f t="shared" si="86"/>
        <v>0</v>
      </c>
      <c r="U512" s="18" t="str">
        <f>+IF(OR($N512=Listas!$A$3,$N512=Listas!$A$4,$N512=Listas!$A$5,$N512=Listas!$A$6),"N/A",IF((DAYS360(C512,$C$3))&gt;3600,"SI","NO"))</f>
        <v>SI</v>
      </c>
      <c r="V512" s="20">
        <f t="shared" si="87"/>
        <v>0.21132439384930549</v>
      </c>
      <c r="W512" s="21">
        <f>+IF(OR($N512=Listas!$A$3,$N512=Listas!$A$4,$N512=Listas!$A$5,$N512=Listas!$A$6),"",P512+R512+T512+V512)</f>
        <v>0.21132439384930549</v>
      </c>
      <c r="X512" s="22"/>
      <c r="Y512" s="19">
        <f t="shared" si="88"/>
        <v>0</v>
      </c>
      <c r="Z512" s="21">
        <f>+IF(OR($N512=Listas!$A$3,$N512=Listas!$A$4,$N512=Listas!$A$5,$N512=Listas!$A$6),"",Y512)</f>
        <v>0</v>
      </c>
      <c r="AA512" s="22"/>
      <c r="AB512" s="23">
        <f>+IF(OR($N512=Listas!$A$3,$N512=Listas!$A$4,$N512=Listas!$A$5,$N512=Listas!$A$6),"",IF(AND(DAYS360(C512,$C$3)&lt;=90,AA512="NO"),0,IF(AND(DAYS360(C512,$C$3)&gt;90,AA512="NO"),$AB$7,0)))</f>
        <v>0</v>
      </c>
      <c r="AC512" s="17"/>
      <c r="AD512" s="22"/>
      <c r="AE512" s="23">
        <f>+IF(OR($N512=Listas!$A$3,$N512=Listas!$A$4,$N512=Listas!$A$5,$N512=Listas!$A$6),"",IF(AND(DAYS360(C512,$C$3)&lt;=90,AD512="SI"),0,IF(AND(DAYS360(C512,$C$3)&gt;90,AD512="SI"),$AE$7,0)))</f>
        <v>0</v>
      </c>
      <c r="AF512" s="17"/>
      <c r="AG512" s="24" t="str">
        <f t="shared" si="92"/>
        <v/>
      </c>
      <c r="AH512" s="22"/>
      <c r="AI512" s="23">
        <f>+IF(OR($N512=Listas!$A$3,$N512=Listas!$A$4,$N512=Listas!$A$5,$N512=Listas!$A$6),"",IF(AND(DAYS360(C512,$C$3)&lt;=90,AH512="SI"),0,IF(AND(DAYS360(C512,$C$3)&gt;90,AH512="SI"),$AI$7,0)))</f>
        <v>0</v>
      </c>
      <c r="AJ512" s="25">
        <f>+IF(OR($N512=Listas!$A$3,$N512=Listas!$A$4,$N512=Listas!$A$5,$N512=Listas!$A$6),"",AB512+AE512+AI512)</f>
        <v>0</v>
      </c>
      <c r="AK512" s="26" t="str">
        <f t="shared" si="93"/>
        <v/>
      </c>
      <c r="AL512" s="27" t="str">
        <f t="shared" si="94"/>
        <v/>
      </c>
      <c r="AM512" s="23">
        <f>+IF(OR($N512=Listas!$A$3,$N512=Listas!$A$4,$N512=Listas!$A$5,$N512=Listas!$A$6),"",IF(AND(DAYS360(C512,$C$3)&lt;=90,AL512="SI"),0,IF(AND(DAYS360(C512,$C$3)&gt;90,AL512="SI"),$AM$7,0)))</f>
        <v>0</v>
      </c>
      <c r="AN512" s="27" t="str">
        <f t="shared" si="95"/>
        <v/>
      </c>
      <c r="AO512" s="23">
        <f>+IF(OR($N512=Listas!$A$3,$N512=Listas!$A$4,$N512=Listas!$A$5,$N512=Listas!$A$6),"",IF(AND(DAYS360(C512,$C$3)&lt;=90,AN512="SI"),0,IF(AND(DAYS360(C512,$C$3)&gt;90,AN512="SI"),$AO$7,0)))</f>
        <v>0</v>
      </c>
      <c r="AP512" s="28">
        <f>+IF(OR($N512=Listas!$A$3,$N512=Listas!$A$4,$N512=Listas!$A$5,$N512=[1]Hoja2!$A$6),"",AM512+AO512)</f>
        <v>0</v>
      </c>
      <c r="AQ512" s="22"/>
      <c r="AR512" s="23">
        <f>+IF(OR($N512=Listas!$A$3,$N512=Listas!$A$4,$N512=Listas!$A$5,$N512=Listas!$A$6),"",IF(AND(DAYS360(C512,$C$3)&lt;=90,AQ512="SI"),0,IF(AND(DAYS360(C512,$C$3)&gt;90,AQ512="SI"),$AR$7,0)))</f>
        <v>0</v>
      </c>
      <c r="AS512" s="22"/>
      <c r="AT512" s="23">
        <f>+IF(OR($N512=Listas!$A$3,$N512=Listas!$A$4,$N512=Listas!$A$5,$N512=Listas!$A$6),"",IF(AND(DAYS360(C512,$C$3)&lt;=90,AS512="SI"),0,IF(AND(DAYS360(C512,$C$3)&gt;90,AS512="SI"),$AT$7,0)))</f>
        <v>0</v>
      </c>
      <c r="AU512" s="21">
        <f>+IF(OR($N512=Listas!$A$3,$N512=Listas!$A$4,$N512=Listas!$A$5,$N512=Listas!$A$6),"",AR512+AT512)</f>
        <v>0</v>
      </c>
      <c r="AV512" s="29">
        <f>+IF(OR($N512=Listas!$A$3,$N512=Listas!$A$4,$N512=Listas!$A$5,$N512=Listas!$A$6),"",W512+Z512+AJ512+AP512+AU512)</f>
        <v>0.21132439384930549</v>
      </c>
      <c r="AW512" s="30">
        <f>+IF(OR($N512=Listas!$A$3,$N512=Listas!$A$4,$N512=Listas!$A$5,$N512=Listas!$A$6),"",K512*(1-AV512))</f>
        <v>0</v>
      </c>
      <c r="AX512" s="30">
        <f>+IF(OR($N512=Listas!$A$3,$N512=Listas!$A$4,$N512=Listas!$A$5,$N512=Listas!$A$6),"",L512*(1-AV512))</f>
        <v>0</v>
      </c>
      <c r="AY512" s="31"/>
      <c r="AZ512" s="32"/>
      <c r="BA512" s="30">
        <f>+IF(OR($N512=Listas!$A$3,$N512=Listas!$A$4,$N512=Listas!$A$5,$N512=Listas!$A$6),"",IF(AV512=0,AW512,(-PV(AY512,AZ512,,AW512,0))))</f>
        <v>0</v>
      </c>
      <c r="BB512" s="30">
        <f>+IF(OR($N512=Listas!$A$3,$N512=Listas!$A$4,$N512=Listas!$A$5,$N512=Listas!$A$6),"",IF(AV512=0,AX512,(-PV(AY512,AZ512,,AX512,0))))</f>
        <v>0</v>
      </c>
      <c r="BC512" s="33">
        <f>++IF(OR($N512=Listas!$A$3,$N512=Listas!$A$4,$N512=Listas!$A$5,$N512=Listas!$A$6),"",K512-BA512)</f>
        <v>0</v>
      </c>
      <c r="BD512" s="33">
        <f>++IF(OR($N512=Listas!$A$3,$N512=Listas!$A$4,$N512=Listas!$A$5,$N512=Listas!$A$6),"",L512-BB512)</f>
        <v>0</v>
      </c>
    </row>
    <row r="513" spans="1:56" x14ac:dyDescent="0.25">
      <c r="A513" s="13"/>
      <c r="B513" s="14"/>
      <c r="C513" s="15"/>
      <c r="D513" s="16"/>
      <c r="E513" s="16"/>
      <c r="F513" s="17"/>
      <c r="G513" s="17"/>
      <c r="H513" s="65">
        <f t="shared" si="89"/>
        <v>0</v>
      </c>
      <c r="I513" s="17"/>
      <c r="J513" s="17"/>
      <c r="K513" s="42">
        <f t="shared" si="90"/>
        <v>0</v>
      </c>
      <c r="L513" s="42">
        <f t="shared" si="90"/>
        <v>0</v>
      </c>
      <c r="M513" s="42">
        <f t="shared" si="91"/>
        <v>0</v>
      </c>
      <c r="N513" s="13"/>
      <c r="O513" s="18" t="str">
        <f>+IF(OR($N513=Listas!$A$3,$N513=Listas!$A$4,$N513=Listas!$A$5,$N513=Listas!$A$6),"N/A",IF(AND((DAYS360(C513,$C$3))&gt;90,(DAYS360(C513,$C$3))&lt;360),"SI","NO"))</f>
        <v>NO</v>
      </c>
      <c r="P513" s="19">
        <f t="shared" si="84"/>
        <v>0</v>
      </c>
      <c r="Q513" s="18" t="str">
        <f>+IF(OR($N513=Listas!$A$3,$N513=Listas!$A$4,$N513=Listas!$A$5,$N513=Listas!$A$6),"N/A",IF(AND((DAYS360(C513,$C$3))&gt;=360,(DAYS360(C513,$C$3))&lt;=1800),"SI","NO"))</f>
        <v>NO</v>
      </c>
      <c r="R513" s="19">
        <f t="shared" si="85"/>
        <v>0</v>
      </c>
      <c r="S513" s="18" t="str">
        <f>+IF(OR($N513=Listas!$A$3,$N513=Listas!$A$4,$N513=Listas!$A$5,$N513=Listas!$A$6),"N/A",IF(AND((DAYS360(C513,$C$3))&gt;1800,(DAYS360(C513,$C$3))&lt;=3600),"SI","NO"))</f>
        <v>NO</v>
      </c>
      <c r="T513" s="19">
        <f t="shared" si="86"/>
        <v>0</v>
      </c>
      <c r="U513" s="18" t="str">
        <f>+IF(OR($N513=Listas!$A$3,$N513=Listas!$A$4,$N513=Listas!$A$5,$N513=Listas!$A$6),"N/A",IF((DAYS360(C513,$C$3))&gt;3600,"SI","NO"))</f>
        <v>SI</v>
      </c>
      <c r="V513" s="20">
        <f t="shared" si="87"/>
        <v>0.21132439384930549</v>
      </c>
      <c r="W513" s="21">
        <f>+IF(OR($N513=Listas!$A$3,$N513=Listas!$A$4,$N513=Listas!$A$5,$N513=Listas!$A$6),"",P513+R513+T513+V513)</f>
        <v>0.21132439384930549</v>
      </c>
      <c r="X513" s="22"/>
      <c r="Y513" s="19">
        <f t="shared" si="88"/>
        <v>0</v>
      </c>
      <c r="Z513" s="21">
        <f>+IF(OR($N513=Listas!$A$3,$N513=Listas!$A$4,$N513=Listas!$A$5,$N513=Listas!$A$6),"",Y513)</f>
        <v>0</v>
      </c>
      <c r="AA513" s="22"/>
      <c r="AB513" s="23">
        <f>+IF(OR($N513=Listas!$A$3,$N513=Listas!$A$4,$N513=Listas!$A$5,$N513=Listas!$A$6),"",IF(AND(DAYS360(C513,$C$3)&lt;=90,AA513="NO"),0,IF(AND(DAYS360(C513,$C$3)&gt;90,AA513="NO"),$AB$7,0)))</f>
        <v>0</v>
      </c>
      <c r="AC513" s="17"/>
      <c r="AD513" s="22"/>
      <c r="AE513" s="23">
        <f>+IF(OR($N513=Listas!$A$3,$N513=Listas!$A$4,$N513=Listas!$A$5,$N513=Listas!$A$6),"",IF(AND(DAYS360(C513,$C$3)&lt;=90,AD513="SI"),0,IF(AND(DAYS360(C513,$C$3)&gt;90,AD513="SI"),$AE$7,0)))</f>
        <v>0</v>
      </c>
      <c r="AF513" s="17"/>
      <c r="AG513" s="24" t="str">
        <f t="shared" si="92"/>
        <v/>
      </c>
      <c r="AH513" s="22"/>
      <c r="AI513" s="23">
        <f>+IF(OR($N513=Listas!$A$3,$N513=Listas!$A$4,$N513=Listas!$A$5,$N513=Listas!$A$6),"",IF(AND(DAYS360(C513,$C$3)&lt;=90,AH513="SI"),0,IF(AND(DAYS360(C513,$C$3)&gt;90,AH513="SI"),$AI$7,0)))</f>
        <v>0</v>
      </c>
      <c r="AJ513" s="25">
        <f>+IF(OR($N513=Listas!$A$3,$N513=Listas!$A$4,$N513=Listas!$A$5,$N513=Listas!$A$6),"",AB513+AE513+AI513)</f>
        <v>0</v>
      </c>
      <c r="AK513" s="26" t="str">
        <f t="shared" si="93"/>
        <v/>
      </c>
      <c r="AL513" s="27" t="str">
        <f t="shared" si="94"/>
        <v/>
      </c>
      <c r="AM513" s="23">
        <f>+IF(OR($N513=Listas!$A$3,$N513=Listas!$A$4,$N513=Listas!$A$5,$N513=Listas!$A$6),"",IF(AND(DAYS360(C513,$C$3)&lt;=90,AL513="SI"),0,IF(AND(DAYS360(C513,$C$3)&gt;90,AL513="SI"),$AM$7,0)))</f>
        <v>0</v>
      </c>
      <c r="AN513" s="27" t="str">
        <f t="shared" si="95"/>
        <v/>
      </c>
      <c r="AO513" s="23">
        <f>+IF(OR($N513=Listas!$A$3,$N513=Listas!$A$4,$N513=Listas!$A$5,$N513=Listas!$A$6),"",IF(AND(DAYS360(C513,$C$3)&lt;=90,AN513="SI"),0,IF(AND(DAYS360(C513,$C$3)&gt;90,AN513="SI"),$AO$7,0)))</f>
        <v>0</v>
      </c>
      <c r="AP513" s="28">
        <f>+IF(OR($N513=Listas!$A$3,$N513=Listas!$A$4,$N513=Listas!$A$5,$N513=[1]Hoja2!$A$6),"",AM513+AO513)</f>
        <v>0</v>
      </c>
      <c r="AQ513" s="22"/>
      <c r="AR513" s="23">
        <f>+IF(OR($N513=Listas!$A$3,$N513=Listas!$A$4,$N513=Listas!$A$5,$N513=Listas!$A$6),"",IF(AND(DAYS360(C513,$C$3)&lt;=90,AQ513="SI"),0,IF(AND(DAYS360(C513,$C$3)&gt;90,AQ513="SI"),$AR$7,0)))</f>
        <v>0</v>
      </c>
      <c r="AS513" s="22"/>
      <c r="AT513" s="23">
        <f>+IF(OR($N513=Listas!$A$3,$N513=Listas!$A$4,$N513=Listas!$A$5,$N513=Listas!$A$6),"",IF(AND(DAYS360(C513,$C$3)&lt;=90,AS513="SI"),0,IF(AND(DAYS360(C513,$C$3)&gt;90,AS513="SI"),$AT$7,0)))</f>
        <v>0</v>
      </c>
      <c r="AU513" s="21">
        <f>+IF(OR($N513=Listas!$A$3,$N513=Listas!$A$4,$N513=Listas!$A$5,$N513=Listas!$A$6),"",AR513+AT513)</f>
        <v>0</v>
      </c>
      <c r="AV513" s="29">
        <f>+IF(OR($N513=Listas!$A$3,$N513=Listas!$A$4,$N513=Listas!$A$5,$N513=Listas!$A$6),"",W513+Z513+AJ513+AP513+AU513)</f>
        <v>0.21132439384930549</v>
      </c>
      <c r="AW513" s="30">
        <f>+IF(OR($N513=Listas!$A$3,$N513=Listas!$A$4,$N513=Listas!$A$5,$N513=Listas!$A$6),"",K513*(1-AV513))</f>
        <v>0</v>
      </c>
      <c r="AX513" s="30">
        <f>+IF(OR($N513=Listas!$A$3,$N513=Listas!$A$4,$N513=Listas!$A$5,$N513=Listas!$A$6),"",L513*(1-AV513))</f>
        <v>0</v>
      </c>
      <c r="AY513" s="31"/>
      <c r="AZ513" s="32"/>
      <c r="BA513" s="30">
        <f>+IF(OR($N513=Listas!$A$3,$N513=Listas!$A$4,$N513=Listas!$A$5,$N513=Listas!$A$6),"",IF(AV513=0,AW513,(-PV(AY513,AZ513,,AW513,0))))</f>
        <v>0</v>
      </c>
      <c r="BB513" s="30">
        <f>+IF(OR($N513=Listas!$A$3,$N513=Listas!$A$4,$N513=Listas!$A$5,$N513=Listas!$A$6),"",IF(AV513=0,AX513,(-PV(AY513,AZ513,,AX513,0))))</f>
        <v>0</v>
      </c>
      <c r="BC513" s="33">
        <f>++IF(OR($N513=Listas!$A$3,$N513=Listas!$A$4,$N513=Listas!$A$5,$N513=Listas!$A$6),"",K513-BA513)</f>
        <v>0</v>
      </c>
      <c r="BD513" s="33">
        <f>++IF(OR($N513=Listas!$A$3,$N513=Listas!$A$4,$N513=Listas!$A$5,$N513=Listas!$A$6),"",L513-BB513)</f>
        <v>0</v>
      </c>
    </row>
    <row r="514" spans="1:56" x14ac:dyDescent="0.25">
      <c r="A514" s="13"/>
      <c r="B514" s="14"/>
      <c r="C514" s="15"/>
      <c r="D514" s="16"/>
      <c r="E514" s="16"/>
      <c r="F514" s="17"/>
      <c r="G514" s="17"/>
      <c r="H514" s="65">
        <f t="shared" si="89"/>
        <v>0</v>
      </c>
      <c r="I514" s="17"/>
      <c r="J514" s="17"/>
      <c r="K514" s="42">
        <f t="shared" si="90"/>
        <v>0</v>
      </c>
      <c r="L514" s="42">
        <f t="shared" si="90"/>
        <v>0</v>
      </c>
      <c r="M514" s="42">
        <f t="shared" si="91"/>
        <v>0</v>
      </c>
      <c r="N514" s="13"/>
      <c r="O514" s="18" t="str">
        <f>+IF(OR($N514=Listas!$A$3,$N514=Listas!$A$4,$N514=Listas!$A$5,$N514=Listas!$A$6),"N/A",IF(AND((DAYS360(C514,$C$3))&gt;90,(DAYS360(C514,$C$3))&lt;360),"SI","NO"))</f>
        <v>NO</v>
      </c>
      <c r="P514" s="19">
        <f t="shared" si="84"/>
        <v>0</v>
      </c>
      <c r="Q514" s="18" t="str">
        <f>+IF(OR($N514=Listas!$A$3,$N514=Listas!$A$4,$N514=Listas!$A$5,$N514=Listas!$A$6),"N/A",IF(AND((DAYS360(C514,$C$3))&gt;=360,(DAYS360(C514,$C$3))&lt;=1800),"SI","NO"))</f>
        <v>NO</v>
      </c>
      <c r="R514" s="19">
        <f t="shared" si="85"/>
        <v>0</v>
      </c>
      <c r="S514" s="18" t="str">
        <f>+IF(OR($N514=Listas!$A$3,$N514=Listas!$A$4,$N514=Listas!$A$5,$N514=Listas!$A$6),"N/A",IF(AND((DAYS360(C514,$C$3))&gt;1800,(DAYS360(C514,$C$3))&lt;=3600),"SI","NO"))</f>
        <v>NO</v>
      </c>
      <c r="T514" s="19">
        <f t="shared" si="86"/>
        <v>0</v>
      </c>
      <c r="U514" s="18" t="str">
        <f>+IF(OR($N514=Listas!$A$3,$N514=Listas!$A$4,$N514=Listas!$A$5,$N514=Listas!$A$6),"N/A",IF((DAYS360(C514,$C$3))&gt;3600,"SI","NO"))</f>
        <v>SI</v>
      </c>
      <c r="V514" s="20">
        <f t="shared" si="87"/>
        <v>0.21132439384930549</v>
      </c>
      <c r="W514" s="21">
        <f>+IF(OR($N514=Listas!$A$3,$N514=Listas!$A$4,$N514=Listas!$A$5,$N514=Listas!$A$6),"",P514+R514+T514+V514)</f>
        <v>0.21132439384930549</v>
      </c>
      <c r="X514" s="22"/>
      <c r="Y514" s="19">
        <f t="shared" si="88"/>
        <v>0</v>
      </c>
      <c r="Z514" s="21">
        <f>+IF(OR($N514=Listas!$A$3,$N514=Listas!$A$4,$N514=Listas!$A$5,$N514=Listas!$A$6),"",Y514)</f>
        <v>0</v>
      </c>
      <c r="AA514" s="22"/>
      <c r="AB514" s="23">
        <f>+IF(OR($N514=Listas!$A$3,$N514=Listas!$A$4,$N514=Listas!$A$5,$N514=Listas!$A$6),"",IF(AND(DAYS360(C514,$C$3)&lt;=90,AA514="NO"),0,IF(AND(DAYS360(C514,$C$3)&gt;90,AA514="NO"),$AB$7,0)))</f>
        <v>0</v>
      </c>
      <c r="AC514" s="17"/>
      <c r="AD514" s="22"/>
      <c r="AE514" s="23">
        <f>+IF(OR($N514=Listas!$A$3,$N514=Listas!$A$4,$N514=Listas!$A$5,$N514=Listas!$A$6),"",IF(AND(DAYS360(C514,$C$3)&lt;=90,AD514="SI"),0,IF(AND(DAYS360(C514,$C$3)&gt;90,AD514="SI"),$AE$7,0)))</f>
        <v>0</v>
      </c>
      <c r="AF514" s="17"/>
      <c r="AG514" s="24" t="str">
        <f t="shared" si="92"/>
        <v/>
      </c>
      <c r="AH514" s="22"/>
      <c r="AI514" s="23">
        <f>+IF(OR($N514=Listas!$A$3,$N514=Listas!$A$4,$N514=Listas!$A$5,$N514=Listas!$A$6),"",IF(AND(DAYS360(C514,$C$3)&lt;=90,AH514="SI"),0,IF(AND(DAYS360(C514,$C$3)&gt;90,AH514="SI"),$AI$7,0)))</f>
        <v>0</v>
      </c>
      <c r="AJ514" s="25">
        <f>+IF(OR($N514=Listas!$A$3,$N514=Listas!$A$4,$N514=Listas!$A$5,$N514=Listas!$A$6),"",AB514+AE514+AI514)</f>
        <v>0</v>
      </c>
      <c r="AK514" s="26" t="str">
        <f t="shared" si="93"/>
        <v/>
      </c>
      <c r="AL514" s="27" t="str">
        <f t="shared" si="94"/>
        <v/>
      </c>
      <c r="AM514" s="23">
        <f>+IF(OR($N514=Listas!$A$3,$N514=Listas!$A$4,$N514=Listas!$A$5,$N514=Listas!$A$6),"",IF(AND(DAYS360(C514,$C$3)&lt;=90,AL514="SI"),0,IF(AND(DAYS360(C514,$C$3)&gt;90,AL514="SI"),$AM$7,0)))</f>
        <v>0</v>
      </c>
      <c r="AN514" s="27" t="str">
        <f t="shared" si="95"/>
        <v/>
      </c>
      <c r="AO514" s="23">
        <f>+IF(OR($N514=Listas!$A$3,$N514=Listas!$A$4,$N514=Listas!$A$5,$N514=Listas!$A$6),"",IF(AND(DAYS360(C514,$C$3)&lt;=90,AN514="SI"),0,IF(AND(DAYS360(C514,$C$3)&gt;90,AN514="SI"),$AO$7,0)))</f>
        <v>0</v>
      </c>
      <c r="AP514" s="28">
        <f>+IF(OR($N514=Listas!$A$3,$N514=Listas!$A$4,$N514=Listas!$A$5,$N514=[1]Hoja2!$A$6),"",AM514+AO514)</f>
        <v>0</v>
      </c>
      <c r="AQ514" s="22"/>
      <c r="AR514" s="23">
        <f>+IF(OR($N514=Listas!$A$3,$N514=Listas!$A$4,$N514=Listas!$A$5,$N514=Listas!$A$6),"",IF(AND(DAYS360(C514,$C$3)&lt;=90,AQ514="SI"),0,IF(AND(DAYS360(C514,$C$3)&gt;90,AQ514="SI"),$AR$7,0)))</f>
        <v>0</v>
      </c>
      <c r="AS514" s="22"/>
      <c r="AT514" s="23">
        <f>+IF(OR($N514=Listas!$A$3,$N514=Listas!$A$4,$N514=Listas!$A$5,$N514=Listas!$A$6),"",IF(AND(DAYS360(C514,$C$3)&lt;=90,AS514="SI"),0,IF(AND(DAYS360(C514,$C$3)&gt;90,AS514="SI"),$AT$7,0)))</f>
        <v>0</v>
      </c>
      <c r="AU514" s="21">
        <f>+IF(OR($N514=Listas!$A$3,$N514=Listas!$A$4,$N514=Listas!$A$5,$N514=Listas!$A$6),"",AR514+AT514)</f>
        <v>0</v>
      </c>
      <c r="AV514" s="29">
        <f>+IF(OR($N514=Listas!$A$3,$N514=Listas!$A$4,$N514=Listas!$A$5,$N514=Listas!$A$6),"",W514+Z514+AJ514+AP514+AU514)</f>
        <v>0.21132439384930549</v>
      </c>
      <c r="AW514" s="30">
        <f>+IF(OR($N514=Listas!$A$3,$N514=Listas!$A$4,$N514=Listas!$A$5,$N514=Listas!$A$6),"",K514*(1-AV514))</f>
        <v>0</v>
      </c>
      <c r="AX514" s="30">
        <f>+IF(OR($N514=Listas!$A$3,$N514=Listas!$A$4,$N514=Listas!$A$5,$N514=Listas!$A$6),"",L514*(1-AV514))</f>
        <v>0</v>
      </c>
      <c r="AY514" s="31"/>
      <c r="AZ514" s="32"/>
      <c r="BA514" s="30">
        <f>+IF(OR($N514=Listas!$A$3,$N514=Listas!$A$4,$N514=Listas!$A$5,$N514=Listas!$A$6),"",IF(AV514=0,AW514,(-PV(AY514,AZ514,,AW514,0))))</f>
        <v>0</v>
      </c>
      <c r="BB514" s="30">
        <f>+IF(OR($N514=Listas!$A$3,$N514=Listas!$A$4,$N514=Listas!$A$5,$N514=Listas!$A$6),"",IF(AV514=0,AX514,(-PV(AY514,AZ514,,AX514,0))))</f>
        <v>0</v>
      </c>
      <c r="BC514" s="33">
        <f>++IF(OR($N514=Listas!$A$3,$N514=Listas!$A$4,$N514=Listas!$A$5,$N514=Listas!$A$6),"",K514-BA514)</f>
        <v>0</v>
      </c>
      <c r="BD514" s="33">
        <f>++IF(OR($N514=Listas!$A$3,$N514=Listas!$A$4,$N514=Listas!$A$5,$N514=Listas!$A$6),"",L514-BB514)</f>
        <v>0</v>
      </c>
    </row>
    <row r="515" spans="1:56" x14ac:dyDescent="0.25">
      <c r="A515" s="13"/>
      <c r="B515" s="14"/>
      <c r="C515" s="15"/>
      <c r="D515" s="16"/>
      <c r="E515" s="16"/>
      <c r="F515" s="17"/>
      <c r="G515" s="17"/>
      <c r="H515" s="65">
        <f t="shared" si="89"/>
        <v>0</v>
      </c>
      <c r="I515" s="17"/>
      <c r="J515" s="17"/>
      <c r="K515" s="42">
        <f t="shared" si="90"/>
        <v>0</v>
      </c>
      <c r="L515" s="42">
        <f t="shared" si="90"/>
        <v>0</v>
      </c>
      <c r="M515" s="42">
        <f t="shared" si="91"/>
        <v>0</v>
      </c>
      <c r="N515" s="13"/>
      <c r="O515" s="18" t="str">
        <f>+IF(OR($N515=Listas!$A$3,$N515=Listas!$A$4,$N515=Listas!$A$5,$N515=Listas!$A$6),"N/A",IF(AND((DAYS360(C515,$C$3))&gt;90,(DAYS360(C515,$C$3))&lt;360),"SI","NO"))</f>
        <v>NO</v>
      </c>
      <c r="P515" s="19">
        <f t="shared" si="84"/>
        <v>0</v>
      </c>
      <c r="Q515" s="18" t="str">
        <f>+IF(OR($N515=Listas!$A$3,$N515=Listas!$A$4,$N515=Listas!$A$5,$N515=Listas!$A$6),"N/A",IF(AND((DAYS360(C515,$C$3))&gt;=360,(DAYS360(C515,$C$3))&lt;=1800),"SI","NO"))</f>
        <v>NO</v>
      </c>
      <c r="R515" s="19">
        <f t="shared" si="85"/>
        <v>0</v>
      </c>
      <c r="S515" s="18" t="str">
        <f>+IF(OR($N515=Listas!$A$3,$N515=Listas!$A$4,$N515=Listas!$A$5,$N515=Listas!$A$6),"N/A",IF(AND((DAYS360(C515,$C$3))&gt;1800,(DAYS360(C515,$C$3))&lt;=3600),"SI","NO"))</f>
        <v>NO</v>
      </c>
      <c r="T515" s="19">
        <f t="shared" si="86"/>
        <v>0</v>
      </c>
      <c r="U515" s="18" t="str">
        <f>+IF(OR($N515=Listas!$A$3,$N515=Listas!$A$4,$N515=Listas!$A$5,$N515=Listas!$A$6),"N/A",IF((DAYS360(C515,$C$3))&gt;3600,"SI","NO"))</f>
        <v>SI</v>
      </c>
      <c r="V515" s="20">
        <f t="shared" si="87"/>
        <v>0.21132439384930549</v>
      </c>
      <c r="W515" s="21">
        <f>+IF(OR($N515=Listas!$A$3,$N515=Listas!$A$4,$N515=Listas!$A$5,$N515=Listas!$A$6),"",P515+R515+T515+V515)</f>
        <v>0.21132439384930549</v>
      </c>
      <c r="X515" s="22"/>
      <c r="Y515" s="19">
        <f t="shared" si="88"/>
        <v>0</v>
      </c>
      <c r="Z515" s="21">
        <f>+IF(OR($N515=Listas!$A$3,$N515=Listas!$A$4,$N515=Listas!$A$5,$N515=Listas!$A$6),"",Y515)</f>
        <v>0</v>
      </c>
      <c r="AA515" s="22"/>
      <c r="AB515" s="23">
        <f>+IF(OR($N515=Listas!$A$3,$N515=Listas!$A$4,$N515=Listas!$A$5,$N515=Listas!$A$6),"",IF(AND(DAYS360(C515,$C$3)&lt;=90,AA515="NO"),0,IF(AND(DAYS360(C515,$C$3)&gt;90,AA515="NO"),$AB$7,0)))</f>
        <v>0</v>
      </c>
      <c r="AC515" s="17"/>
      <c r="AD515" s="22"/>
      <c r="AE515" s="23">
        <f>+IF(OR($N515=Listas!$A$3,$N515=Listas!$A$4,$N515=Listas!$A$5,$N515=Listas!$A$6),"",IF(AND(DAYS360(C515,$C$3)&lt;=90,AD515="SI"),0,IF(AND(DAYS360(C515,$C$3)&gt;90,AD515="SI"),$AE$7,0)))</f>
        <v>0</v>
      </c>
      <c r="AF515" s="17"/>
      <c r="AG515" s="24" t="str">
        <f t="shared" si="92"/>
        <v/>
      </c>
      <c r="AH515" s="22"/>
      <c r="AI515" s="23">
        <f>+IF(OR($N515=Listas!$A$3,$N515=Listas!$A$4,$N515=Listas!$A$5,$N515=Listas!$A$6),"",IF(AND(DAYS360(C515,$C$3)&lt;=90,AH515="SI"),0,IF(AND(DAYS360(C515,$C$3)&gt;90,AH515="SI"),$AI$7,0)))</f>
        <v>0</v>
      </c>
      <c r="AJ515" s="25">
        <f>+IF(OR($N515=Listas!$A$3,$N515=Listas!$A$4,$N515=Listas!$A$5,$N515=Listas!$A$6),"",AB515+AE515+AI515)</f>
        <v>0</v>
      </c>
      <c r="AK515" s="26" t="str">
        <f t="shared" si="93"/>
        <v/>
      </c>
      <c r="AL515" s="27" t="str">
        <f t="shared" si="94"/>
        <v/>
      </c>
      <c r="AM515" s="23">
        <f>+IF(OR($N515=Listas!$A$3,$N515=Listas!$A$4,$N515=Listas!$A$5,$N515=Listas!$A$6),"",IF(AND(DAYS360(C515,$C$3)&lt;=90,AL515="SI"),0,IF(AND(DAYS360(C515,$C$3)&gt;90,AL515="SI"),$AM$7,0)))</f>
        <v>0</v>
      </c>
      <c r="AN515" s="27" t="str">
        <f t="shared" si="95"/>
        <v/>
      </c>
      <c r="AO515" s="23">
        <f>+IF(OR($N515=Listas!$A$3,$N515=Listas!$A$4,$N515=Listas!$A$5,$N515=Listas!$A$6),"",IF(AND(DAYS360(C515,$C$3)&lt;=90,AN515="SI"),0,IF(AND(DAYS360(C515,$C$3)&gt;90,AN515="SI"),$AO$7,0)))</f>
        <v>0</v>
      </c>
      <c r="AP515" s="28">
        <f>+IF(OR($N515=Listas!$A$3,$N515=Listas!$A$4,$N515=Listas!$A$5,$N515=[1]Hoja2!$A$6),"",AM515+AO515)</f>
        <v>0</v>
      </c>
      <c r="AQ515" s="22"/>
      <c r="AR515" s="23">
        <f>+IF(OR($N515=Listas!$A$3,$N515=Listas!$A$4,$N515=Listas!$A$5,$N515=Listas!$A$6),"",IF(AND(DAYS360(C515,$C$3)&lt;=90,AQ515="SI"),0,IF(AND(DAYS360(C515,$C$3)&gt;90,AQ515="SI"),$AR$7,0)))</f>
        <v>0</v>
      </c>
      <c r="AS515" s="22"/>
      <c r="AT515" s="23">
        <f>+IF(OR($N515=Listas!$A$3,$N515=Listas!$A$4,$N515=Listas!$A$5,$N515=Listas!$A$6),"",IF(AND(DAYS360(C515,$C$3)&lt;=90,AS515="SI"),0,IF(AND(DAYS360(C515,$C$3)&gt;90,AS515="SI"),$AT$7,0)))</f>
        <v>0</v>
      </c>
      <c r="AU515" s="21">
        <f>+IF(OR($N515=Listas!$A$3,$N515=Listas!$A$4,$N515=Listas!$A$5,$N515=Listas!$A$6),"",AR515+AT515)</f>
        <v>0</v>
      </c>
      <c r="AV515" s="29">
        <f>+IF(OR($N515=Listas!$A$3,$N515=Listas!$A$4,$N515=Listas!$A$5,$N515=Listas!$A$6),"",W515+Z515+AJ515+AP515+AU515)</f>
        <v>0.21132439384930549</v>
      </c>
      <c r="AW515" s="30">
        <f>+IF(OR($N515=Listas!$A$3,$N515=Listas!$A$4,$N515=Listas!$A$5,$N515=Listas!$A$6),"",K515*(1-AV515))</f>
        <v>0</v>
      </c>
      <c r="AX515" s="30">
        <f>+IF(OR($N515=Listas!$A$3,$N515=Listas!$A$4,$N515=Listas!$A$5,$N515=Listas!$A$6),"",L515*(1-AV515))</f>
        <v>0</v>
      </c>
      <c r="AY515" s="31"/>
      <c r="AZ515" s="32"/>
      <c r="BA515" s="30">
        <f>+IF(OR($N515=Listas!$A$3,$N515=Listas!$A$4,$N515=Listas!$A$5,$N515=Listas!$A$6),"",IF(AV515=0,AW515,(-PV(AY515,AZ515,,AW515,0))))</f>
        <v>0</v>
      </c>
      <c r="BB515" s="30">
        <f>+IF(OR($N515=Listas!$A$3,$N515=Listas!$A$4,$N515=Listas!$A$5,$N515=Listas!$A$6),"",IF(AV515=0,AX515,(-PV(AY515,AZ515,,AX515,0))))</f>
        <v>0</v>
      </c>
      <c r="BC515" s="33">
        <f>++IF(OR($N515=Listas!$A$3,$N515=Listas!$A$4,$N515=Listas!$A$5,$N515=Listas!$A$6),"",K515-BA515)</f>
        <v>0</v>
      </c>
      <c r="BD515" s="33">
        <f>++IF(OR($N515=Listas!$A$3,$N515=Listas!$A$4,$N515=Listas!$A$5,$N515=Listas!$A$6),"",L515-BB515)</f>
        <v>0</v>
      </c>
    </row>
    <row r="516" spans="1:56" x14ac:dyDescent="0.25">
      <c r="A516" s="13"/>
      <c r="B516" s="14"/>
      <c r="C516" s="15"/>
      <c r="D516" s="16"/>
      <c r="E516" s="16"/>
      <c r="F516" s="17"/>
      <c r="G516" s="17"/>
      <c r="H516" s="65">
        <f t="shared" si="89"/>
        <v>0</v>
      </c>
      <c r="I516" s="17"/>
      <c r="J516" s="17"/>
      <c r="K516" s="42">
        <f t="shared" si="90"/>
        <v>0</v>
      </c>
      <c r="L516" s="42">
        <f t="shared" si="90"/>
        <v>0</v>
      </c>
      <c r="M516" s="42">
        <f t="shared" si="91"/>
        <v>0</v>
      </c>
      <c r="N516" s="13"/>
      <c r="O516" s="18" t="str">
        <f>+IF(OR($N516=Listas!$A$3,$N516=Listas!$A$4,$N516=Listas!$A$5,$N516=Listas!$A$6),"N/A",IF(AND((DAYS360(C516,$C$3))&gt;90,(DAYS360(C516,$C$3))&lt;360),"SI","NO"))</f>
        <v>NO</v>
      </c>
      <c r="P516" s="19">
        <f t="shared" si="84"/>
        <v>0</v>
      </c>
      <c r="Q516" s="18" t="str">
        <f>+IF(OR($N516=Listas!$A$3,$N516=Listas!$A$4,$N516=Listas!$A$5,$N516=Listas!$A$6),"N/A",IF(AND((DAYS360(C516,$C$3))&gt;=360,(DAYS360(C516,$C$3))&lt;=1800),"SI","NO"))</f>
        <v>NO</v>
      </c>
      <c r="R516" s="19">
        <f t="shared" si="85"/>
        <v>0</v>
      </c>
      <c r="S516" s="18" t="str">
        <f>+IF(OR($N516=Listas!$A$3,$N516=Listas!$A$4,$N516=Listas!$A$5,$N516=Listas!$A$6),"N/A",IF(AND((DAYS360(C516,$C$3))&gt;1800,(DAYS360(C516,$C$3))&lt;=3600),"SI","NO"))</f>
        <v>NO</v>
      </c>
      <c r="T516" s="19">
        <f t="shared" si="86"/>
        <v>0</v>
      </c>
      <c r="U516" s="18" t="str">
        <f>+IF(OR($N516=Listas!$A$3,$N516=Listas!$A$4,$N516=Listas!$A$5,$N516=Listas!$A$6),"N/A",IF((DAYS360(C516,$C$3))&gt;3600,"SI","NO"))</f>
        <v>SI</v>
      </c>
      <c r="V516" s="20">
        <f t="shared" si="87"/>
        <v>0.21132439384930549</v>
      </c>
      <c r="W516" s="21">
        <f>+IF(OR($N516=Listas!$A$3,$N516=Listas!$A$4,$N516=Listas!$A$5,$N516=Listas!$A$6),"",P516+R516+T516+V516)</f>
        <v>0.21132439384930549</v>
      </c>
      <c r="X516" s="22"/>
      <c r="Y516" s="19">
        <f t="shared" si="88"/>
        <v>0</v>
      </c>
      <c r="Z516" s="21">
        <f>+IF(OR($N516=Listas!$A$3,$N516=Listas!$A$4,$N516=Listas!$A$5,$N516=Listas!$A$6),"",Y516)</f>
        <v>0</v>
      </c>
      <c r="AA516" s="22"/>
      <c r="AB516" s="23">
        <f>+IF(OR($N516=Listas!$A$3,$N516=Listas!$A$4,$N516=Listas!$A$5,$N516=Listas!$A$6),"",IF(AND(DAYS360(C516,$C$3)&lt;=90,AA516="NO"),0,IF(AND(DAYS360(C516,$C$3)&gt;90,AA516="NO"),$AB$7,0)))</f>
        <v>0</v>
      </c>
      <c r="AC516" s="17"/>
      <c r="AD516" s="22"/>
      <c r="AE516" s="23">
        <f>+IF(OR($N516=Listas!$A$3,$N516=Listas!$A$4,$N516=Listas!$A$5,$N516=Listas!$A$6),"",IF(AND(DAYS360(C516,$C$3)&lt;=90,AD516="SI"),0,IF(AND(DAYS360(C516,$C$3)&gt;90,AD516="SI"),$AE$7,0)))</f>
        <v>0</v>
      </c>
      <c r="AF516" s="17"/>
      <c r="AG516" s="24" t="str">
        <f t="shared" si="92"/>
        <v/>
      </c>
      <c r="AH516" s="22"/>
      <c r="AI516" s="23">
        <f>+IF(OR($N516=Listas!$A$3,$N516=Listas!$A$4,$N516=Listas!$A$5,$N516=Listas!$A$6),"",IF(AND(DAYS360(C516,$C$3)&lt;=90,AH516="SI"),0,IF(AND(DAYS360(C516,$C$3)&gt;90,AH516="SI"),$AI$7,0)))</f>
        <v>0</v>
      </c>
      <c r="AJ516" s="25">
        <f>+IF(OR($N516=Listas!$A$3,$N516=Listas!$A$4,$N516=Listas!$A$5,$N516=Listas!$A$6),"",AB516+AE516+AI516)</f>
        <v>0</v>
      </c>
      <c r="AK516" s="26" t="str">
        <f t="shared" si="93"/>
        <v/>
      </c>
      <c r="AL516" s="27" t="str">
        <f t="shared" si="94"/>
        <v/>
      </c>
      <c r="AM516" s="23">
        <f>+IF(OR($N516=Listas!$A$3,$N516=Listas!$A$4,$N516=Listas!$A$5,$N516=Listas!$A$6),"",IF(AND(DAYS360(C516,$C$3)&lt;=90,AL516="SI"),0,IF(AND(DAYS360(C516,$C$3)&gt;90,AL516="SI"),$AM$7,0)))</f>
        <v>0</v>
      </c>
      <c r="AN516" s="27" t="str">
        <f t="shared" si="95"/>
        <v/>
      </c>
      <c r="AO516" s="23">
        <f>+IF(OR($N516=Listas!$A$3,$N516=Listas!$A$4,$N516=Listas!$A$5,$N516=Listas!$A$6),"",IF(AND(DAYS360(C516,$C$3)&lt;=90,AN516="SI"),0,IF(AND(DAYS360(C516,$C$3)&gt;90,AN516="SI"),$AO$7,0)))</f>
        <v>0</v>
      </c>
      <c r="AP516" s="28">
        <f>+IF(OR($N516=Listas!$A$3,$N516=Listas!$A$4,$N516=Listas!$A$5,$N516=[1]Hoja2!$A$6),"",AM516+AO516)</f>
        <v>0</v>
      </c>
      <c r="AQ516" s="22"/>
      <c r="AR516" s="23">
        <f>+IF(OR($N516=Listas!$A$3,$N516=Listas!$A$4,$N516=Listas!$A$5,$N516=Listas!$A$6),"",IF(AND(DAYS360(C516,$C$3)&lt;=90,AQ516="SI"),0,IF(AND(DAYS360(C516,$C$3)&gt;90,AQ516="SI"),$AR$7,0)))</f>
        <v>0</v>
      </c>
      <c r="AS516" s="22"/>
      <c r="AT516" s="23">
        <f>+IF(OR($N516=Listas!$A$3,$N516=Listas!$A$4,$N516=Listas!$A$5,$N516=Listas!$A$6),"",IF(AND(DAYS360(C516,$C$3)&lt;=90,AS516="SI"),0,IF(AND(DAYS360(C516,$C$3)&gt;90,AS516="SI"),$AT$7,0)))</f>
        <v>0</v>
      </c>
      <c r="AU516" s="21">
        <f>+IF(OR($N516=Listas!$A$3,$N516=Listas!$A$4,$N516=Listas!$A$5,$N516=Listas!$A$6),"",AR516+AT516)</f>
        <v>0</v>
      </c>
      <c r="AV516" s="29">
        <f>+IF(OR($N516=Listas!$A$3,$N516=Listas!$A$4,$N516=Listas!$A$5,$N516=Listas!$A$6),"",W516+Z516+AJ516+AP516+AU516)</f>
        <v>0.21132439384930549</v>
      </c>
      <c r="AW516" s="30">
        <f>+IF(OR($N516=Listas!$A$3,$N516=Listas!$A$4,$N516=Listas!$A$5,$N516=Listas!$A$6),"",K516*(1-AV516))</f>
        <v>0</v>
      </c>
      <c r="AX516" s="30">
        <f>+IF(OR($N516=Listas!$A$3,$N516=Listas!$A$4,$N516=Listas!$A$5,$N516=Listas!$A$6),"",L516*(1-AV516))</f>
        <v>0</v>
      </c>
      <c r="AY516" s="31"/>
      <c r="AZ516" s="32"/>
      <c r="BA516" s="30">
        <f>+IF(OR($N516=Listas!$A$3,$N516=Listas!$A$4,$N516=Listas!$A$5,$N516=Listas!$A$6),"",IF(AV516=0,AW516,(-PV(AY516,AZ516,,AW516,0))))</f>
        <v>0</v>
      </c>
      <c r="BB516" s="30">
        <f>+IF(OR($N516=Listas!$A$3,$N516=Listas!$A$4,$N516=Listas!$A$5,$N516=Listas!$A$6),"",IF(AV516=0,AX516,(-PV(AY516,AZ516,,AX516,0))))</f>
        <v>0</v>
      </c>
      <c r="BC516" s="33">
        <f>++IF(OR($N516=Listas!$A$3,$N516=Listas!$A$4,$N516=Listas!$A$5,$N516=Listas!$A$6),"",K516-BA516)</f>
        <v>0</v>
      </c>
      <c r="BD516" s="33">
        <f>++IF(OR($N516=Listas!$A$3,$N516=Listas!$A$4,$N516=Listas!$A$5,$N516=Listas!$A$6),"",L516-BB516)</f>
        <v>0</v>
      </c>
    </row>
    <row r="517" spans="1:56" x14ac:dyDescent="0.25">
      <c r="A517" s="13"/>
      <c r="B517" s="14"/>
      <c r="C517" s="15"/>
      <c r="D517" s="16"/>
      <c r="E517" s="16"/>
      <c r="F517" s="17"/>
      <c r="G517" s="17"/>
      <c r="H517" s="65">
        <f t="shared" si="89"/>
        <v>0</v>
      </c>
      <c r="I517" s="17"/>
      <c r="J517" s="17"/>
      <c r="K517" s="42">
        <f t="shared" si="90"/>
        <v>0</v>
      </c>
      <c r="L517" s="42">
        <f t="shared" si="90"/>
        <v>0</v>
      </c>
      <c r="M517" s="42">
        <f t="shared" si="91"/>
        <v>0</v>
      </c>
      <c r="N517" s="13"/>
      <c r="O517" s="18" t="str">
        <f>+IF(OR($N517=Listas!$A$3,$N517=Listas!$A$4,$N517=Listas!$A$5,$N517=Listas!$A$6),"N/A",IF(AND((DAYS360(C517,$C$3))&gt;90,(DAYS360(C517,$C$3))&lt;360),"SI","NO"))</f>
        <v>NO</v>
      </c>
      <c r="P517" s="19">
        <f t="shared" si="84"/>
        <v>0</v>
      </c>
      <c r="Q517" s="18" t="str">
        <f>+IF(OR($N517=Listas!$A$3,$N517=Listas!$A$4,$N517=Listas!$A$5,$N517=Listas!$A$6),"N/A",IF(AND((DAYS360(C517,$C$3))&gt;=360,(DAYS360(C517,$C$3))&lt;=1800),"SI","NO"))</f>
        <v>NO</v>
      </c>
      <c r="R517" s="19">
        <f t="shared" si="85"/>
        <v>0</v>
      </c>
      <c r="S517" s="18" t="str">
        <f>+IF(OR($N517=Listas!$A$3,$N517=Listas!$A$4,$N517=Listas!$A$5,$N517=Listas!$A$6),"N/A",IF(AND((DAYS360(C517,$C$3))&gt;1800,(DAYS360(C517,$C$3))&lt;=3600),"SI","NO"))</f>
        <v>NO</v>
      </c>
      <c r="T517" s="19">
        <f t="shared" si="86"/>
        <v>0</v>
      </c>
      <c r="U517" s="18" t="str">
        <f>+IF(OR($N517=Listas!$A$3,$N517=Listas!$A$4,$N517=Listas!$A$5,$N517=Listas!$A$6),"N/A",IF((DAYS360(C517,$C$3))&gt;3600,"SI","NO"))</f>
        <v>SI</v>
      </c>
      <c r="V517" s="20">
        <f t="shared" si="87"/>
        <v>0.21132439384930549</v>
      </c>
      <c r="W517" s="21">
        <f>+IF(OR($N517=Listas!$A$3,$N517=Listas!$A$4,$N517=Listas!$A$5,$N517=Listas!$A$6),"",P517+R517+T517+V517)</f>
        <v>0.21132439384930549</v>
      </c>
      <c r="X517" s="22"/>
      <c r="Y517" s="19">
        <f t="shared" si="88"/>
        <v>0</v>
      </c>
      <c r="Z517" s="21">
        <f>+IF(OR($N517=Listas!$A$3,$N517=Listas!$A$4,$N517=Listas!$A$5,$N517=Listas!$A$6),"",Y517)</f>
        <v>0</v>
      </c>
      <c r="AA517" s="22"/>
      <c r="AB517" s="23">
        <f>+IF(OR($N517=Listas!$A$3,$N517=Listas!$A$4,$N517=Listas!$A$5,$N517=Listas!$A$6),"",IF(AND(DAYS360(C517,$C$3)&lt;=90,AA517="NO"),0,IF(AND(DAYS360(C517,$C$3)&gt;90,AA517="NO"),$AB$7,0)))</f>
        <v>0</v>
      </c>
      <c r="AC517" s="17"/>
      <c r="AD517" s="22"/>
      <c r="AE517" s="23">
        <f>+IF(OR($N517=Listas!$A$3,$N517=Listas!$A$4,$N517=Listas!$A$5,$N517=Listas!$A$6),"",IF(AND(DAYS360(C517,$C$3)&lt;=90,AD517="SI"),0,IF(AND(DAYS360(C517,$C$3)&gt;90,AD517="SI"),$AE$7,0)))</f>
        <v>0</v>
      </c>
      <c r="AF517" s="17"/>
      <c r="AG517" s="24" t="str">
        <f t="shared" si="92"/>
        <v/>
      </c>
      <c r="AH517" s="22"/>
      <c r="AI517" s="23">
        <f>+IF(OR($N517=Listas!$A$3,$N517=Listas!$A$4,$N517=Listas!$A$5,$N517=Listas!$A$6),"",IF(AND(DAYS360(C517,$C$3)&lt;=90,AH517="SI"),0,IF(AND(DAYS360(C517,$C$3)&gt;90,AH517="SI"),$AI$7,0)))</f>
        <v>0</v>
      </c>
      <c r="AJ517" s="25">
        <f>+IF(OR($N517=Listas!$A$3,$N517=Listas!$A$4,$N517=Listas!$A$5,$N517=Listas!$A$6),"",AB517+AE517+AI517)</f>
        <v>0</v>
      </c>
      <c r="AK517" s="26" t="str">
        <f t="shared" si="93"/>
        <v/>
      </c>
      <c r="AL517" s="27" t="str">
        <f t="shared" si="94"/>
        <v/>
      </c>
      <c r="AM517" s="23">
        <f>+IF(OR($N517=Listas!$A$3,$N517=Listas!$A$4,$N517=Listas!$A$5,$N517=Listas!$A$6),"",IF(AND(DAYS360(C517,$C$3)&lt;=90,AL517="SI"),0,IF(AND(DAYS360(C517,$C$3)&gt;90,AL517="SI"),$AM$7,0)))</f>
        <v>0</v>
      </c>
      <c r="AN517" s="27" t="str">
        <f t="shared" si="95"/>
        <v/>
      </c>
      <c r="AO517" s="23">
        <f>+IF(OR($N517=Listas!$A$3,$N517=Listas!$A$4,$N517=Listas!$A$5,$N517=Listas!$A$6),"",IF(AND(DAYS360(C517,$C$3)&lt;=90,AN517="SI"),0,IF(AND(DAYS360(C517,$C$3)&gt;90,AN517="SI"),$AO$7,0)))</f>
        <v>0</v>
      </c>
      <c r="AP517" s="28">
        <f>+IF(OR($N517=Listas!$A$3,$N517=Listas!$A$4,$N517=Listas!$A$5,$N517=[1]Hoja2!$A$6),"",AM517+AO517)</f>
        <v>0</v>
      </c>
      <c r="AQ517" s="22"/>
      <c r="AR517" s="23">
        <f>+IF(OR($N517=Listas!$A$3,$N517=Listas!$A$4,$N517=Listas!$A$5,$N517=Listas!$A$6),"",IF(AND(DAYS360(C517,$C$3)&lt;=90,AQ517="SI"),0,IF(AND(DAYS360(C517,$C$3)&gt;90,AQ517="SI"),$AR$7,0)))</f>
        <v>0</v>
      </c>
      <c r="AS517" s="22"/>
      <c r="AT517" s="23">
        <f>+IF(OR($N517=Listas!$A$3,$N517=Listas!$A$4,$N517=Listas!$A$5,$N517=Listas!$A$6),"",IF(AND(DAYS360(C517,$C$3)&lt;=90,AS517="SI"),0,IF(AND(DAYS360(C517,$C$3)&gt;90,AS517="SI"),$AT$7,0)))</f>
        <v>0</v>
      </c>
      <c r="AU517" s="21">
        <f>+IF(OR($N517=Listas!$A$3,$N517=Listas!$A$4,$N517=Listas!$A$5,$N517=Listas!$A$6),"",AR517+AT517)</f>
        <v>0</v>
      </c>
      <c r="AV517" s="29">
        <f>+IF(OR($N517=Listas!$A$3,$N517=Listas!$A$4,$N517=Listas!$A$5,$N517=Listas!$A$6),"",W517+Z517+AJ517+AP517+AU517)</f>
        <v>0.21132439384930549</v>
      </c>
      <c r="AW517" s="30">
        <f>+IF(OR($N517=Listas!$A$3,$N517=Listas!$A$4,$N517=Listas!$A$5,$N517=Listas!$A$6),"",K517*(1-AV517))</f>
        <v>0</v>
      </c>
      <c r="AX517" s="30">
        <f>+IF(OR($N517=Listas!$A$3,$N517=Listas!$A$4,$N517=Listas!$A$5,$N517=Listas!$A$6),"",L517*(1-AV517))</f>
        <v>0</v>
      </c>
      <c r="AY517" s="31"/>
      <c r="AZ517" s="32"/>
      <c r="BA517" s="30">
        <f>+IF(OR($N517=Listas!$A$3,$N517=Listas!$A$4,$N517=Listas!$A$5,$N517=Listas!$A$6),"",IF(AV517=0,AW517,(-PV(AY517,AZ517,,AW517,0))))</f>
        <v>0</v>
      </c>
      <c r="BB517" s="30">
        <f>+IF(OR($N517=Listas!$A$3,$N517=Listas!$A$4,$N517=Listas!$A$5,$N517=Listas!$A$6),"",IF(AV517=0,AX517,(-PV(AY517,AZ517,,AX517,0))))</f>
        <v>0</v>
      </c>
      <c r="BC517" s="33">
        <f>++IF(OR($N517=Listas!$A$3,$N517=Listas!$A$4,$N517=Listas!$A$5,$N517=Listas!$A$6),"",K517-BA517)</f>
        <v>0</v>
      </c>
      <c r="BD517" s="33">
        <f>++IF(OR($N517=Listas!$A$3,$N517=Listas!$A$4,$N517=Listas!$A$5,$N517=Listas!$A$6),"",L517-BB517)</f>
        <v>0</v>
      </c>
    </row>
    <row r="518" spans="1:56" x14ac:dyDescent="0.25">
      <c r="A518" s="13"/>
      <c r="B518" s="14"/>
      <c r="C518" s="15"/>
      <c r="D518" s="16"/>
      <c r="E518" s="16"/>
      <c r="F518" s="17"/>
      <c r="G518" s="17"/>
      <c r="H518" s="65">
        <f t="shared" si="89"/>
        <v>0</v>
      </c>
      <c r="I518" s="17"/>
      <c r="J518" s="17"/>
      <c r="K518" s="42">
        <f t="shared" si="90"/>
        <v>0</v>
      </c>
      <c r="L518" s="42">
        <f t="shared" si="90"/>
        <v>0</v>
      </c>
      <c r="M518" s="42">
        <f t="shared" si="91"/>
        <v>0</v>
      </c>
      <c r="N518" s="13"/>
      <c r="O518" s="18" t="str">
        <f>+IF(OR($N518=Listas!$A$3,$N518=Listas!$A$4,$N518=Listas!$A$5,$N518=Listas!$A$6),"N/A",IF(AND((DAYS360(C518,$C$3))&gt;90,(DAYS360(C518,$C$3))&lt;360),"SI","NO"))</f>
        <v>NO</v>
      </c>
      <c r="P518" s="19">
        <f t="shared" si="84"/>
        <v>0</v>
      </c>
      <c r="Q518" s="18" t="str">
        <f>+IF(OR($N518=Listas!$A$3,$N518=Listas!$A$4,$N518=Listas!$A$5,$N518=Listas!$A$6),"N/A",IF(AND((DAYS360(C518,$C$3))&gt;=360,(DAYS360(C518,$C$3))&lt;=1800),"SI","NO"))</f>
        <v>NO</v>
      </c>
      <c r="R518" s="19">
        <f t="shared" si="85"/>
        <v>0</v>
      </c>
      <c r="S518" s="18" t="str">
        <f>+IF(OR($N518=Listas!$A$3,$N518=Listas!$A$4,$N518=Listas!$A$5,$N518=Listas!$A$6),"N/A",IF(AND((DAYS360(C518,$C$3))&gt;1800,(DAYS360(C518,$C$3))&lt;=3600),"SI","NO"))</f>
        <v>NO</v>
      </c>
      <c r="T518" s="19">
        <f t="shared" si="86"/>
        <v>0</v>
      </c>
      <c r="U518" s="18" t="str">
        <f>+IF(OR($N518=Listas!$A$3,$N518=Listas!$A$4,$N518=Listas!$A$5,$N518=Listas!$A$6),"N/A",IF((DAYS360(C518,$C$3))&gt;3600,"SI","NO"))</f>
        <v>SI</v>
      </c>
      <c r="V518" s="20">
        <f t="shared" si="87"/>
        <v>0.21132439384930549</v>
      </c>
      <c r="W518" s="21">
        <f>+IF(OR($N518=Listas!$A$3,$N518=Listas!$A$4,$N518=Listas!$A$5,$N518=Listas!$A$6),"",P518+R518+T518+V518)</f>
        <v>0.21132439384930549</v>
      </c>
      <c r="X518" s="22"/>
      <c r="Y518" s="19">
        <f t="shared" si="88"/>
        <v>0</v>
      </c>
      <c r="Z518" s="21">
        <f>+IF(OR($N518=Listas!$A$3,$N518=Listas!$A$4,$N518=Listas!$A$5,$N518=Listas!$A$6),"",Y518)</f>
        <v>0</v>
      </c>
      <c r="AA518" s="22"/>
      <c r="AB518" s="23">
        <f>+IF(OR($N518=Listas!$A$3,$N518=Listas!$A$4,$N518=Listas!$A$5,$N518=Listas!$A$6),"",IF(AND(DAYS360(C518,$C$3)&lt;=90,AA518="NO"),0,IF(AND(DAYS360(C518,$C$3)&gt;90,AA518="NO"),$AB$7,0)))</f>
        <v>0</v>
      </c>
      <c r="AC518" s="17"/>
      <c r="AD518" s="22"/>
      <c r="AE518" s="23">
        <f>+IF(OR($N518=Listas!$A$3,$N518=Listas!$A$4,$N518=Listas!$A$5,$N518=Listas!$A$6),"",IF(AND(DAYS360(C518,$C$3)&lt;=90,AD518="SI"),0,IF(AND(DAYS360(C518,$C$3)&gt;90,AD518="SI"),$AE$7,0)))</f>
        <v>0</v>
      </c>
      <c r="AF518" s="17"/>
      <c r="AG518" s="24" t="str">
        <f t="shared" si="92"/>
        <v/>
      </c>
      <c r="AH518" s="22"/>
      <c r="AI518" s="23">
        <f>+IF(OR($N518=Listas!$A$3,$N518=Listas!$A$4,$N518=Listas!$A$5,$N518=Listas!$A$6),"",IF(AND(DAYS360(C518,$C$3)&lt;=90,AH518="SI"),0,IF(AND(DAYS360(C518,$C$3)&gt;90,AH518="SI"),$AI$7,0)))</f>
        <v>0</v>
      </c>
      <c r="AJ518" s="25">
        <f>+IF(OR($N518=Listas!$A$3,$N518=Listas!$A$4,$N518=Listas!$A$5,$N518=Listas!$A$6),"",AB518+AE518+AI518)</f>
        <v>0</v>
      </c>
      <c r="AK518" s="26" t="str">
        <f t="shared" si="93"/>
        <v/>
      </c>
      <c r="AL518" s="27" t="str">
        <f t="shared" si="94"/>
        <v/>
      </c>
      <c r="AM518" s="23">
        <f>+IF(OR($N518=Listas!$A$3,$N518=Listas!$A$4,$N518=Listas!$A$5,$N518=Listas!$A$6),"",IF(AND(DAYS360(C518,$C$3)&lt;=90,AL518="SI"),0,IF(AND(DAYS360(C518,$C$3)&gt;90,AL518="SI"),$AM$7,0)))</f>
        <v>0</v>
      </c>
      <c r="AN518" s="27" t="str">
        <f t="shared" si="95"/>
        <v/>
      </c>
      <c r="AO518" s="23">
        <f>+IF(OR($N518=Listas!$A$3,$N518=Listas!$A$4,$N518=Listas!$A$5,$N518=Listas!$A$6),"",IF(AND(DAYS360(C518,$C$3)&lt;=90,AN518="SI"),0,IF(AND(DAYS360(C518,$C$3)&gt;90,AN518="SI"),$AO$7,0)))</f>
        <v>0</v>
      </c>
      <c r="AP518" s="28">
        <f>+IF(OR($N518=Listas!$A$3,$N518=Listas!$A$4,$N518=Listas!$A$5,$N518=[1]Hoja2!$A$6),"",AM518+AO518)</f>
        <v>0</v>
      </c>
      <c r="AQ518" s="22"/>
      <c r="AR518" s="23">
        <f>+IF(OR($N518=Listas!$A$3,$N518=Listas!$A$4,$N518=Listas!$A$5,$N518=Listas!$A$6),"",IF(AND(DAYS360(C518,$C$3)&lt;=90,AQ518="SI"),0,IF(AND(DAYS360(C518,$C$3)&gt;90,AQ518="SI"),$AR$7,0)))</f>
        <v>0</v>
      </c>
      <c r="AS518" s="22"/>
      <c r="AT518" s="23">
        <f>+IF(OR($N518=Listas!$A$3,$N518=Listas!$A$4,$N518=Listas!$A$5,$N518=Listas!$A$6),"",IF(AND(DAYS360(C518,$C$3)&lt;=90,AS518="SI"),0,IF(AND(DAYS360(C518,$C$3)&gt;90,AS518="SI"),$AT$7,0)))</f>
        <v>0</v>
      </c>
      <c r="AU518" s="21">
        <f>+IF(OR($N518=Listas!$A$3,$N518=Listas!$A$4,$N518=Listas!$A$5,$N518=Listas!$A$6),"",AR518+AT518)</f>
        <v>0</v>
      </c>
      <c r="AV518" s="29">
        <f>+IF(OR($N518=Listas!$A$3,$N518=Listas!$A$4,$N518=Listas!$A$5,$N518=Listas!$A$6),"",W518+Z518+AJ518+AP518+AU518)</f>
        <v>0.21132439384930549</v>
      </c>
      <c r="AW518" s="30">
        <f>+IF(OR($N518=Listas!$A$3,$N518=Listas!$A$4,$N518=Listas!$A$5,$N518=Listas!$A$6),"",K518*(1-AV518))</f>
        <v>0</v>
      </c>
      <c r="AX518" s="30">
        <f>+IF(OR($N518=Listas!$A$3,$N518=Listas!$A$4,$N518=Listas!$A$5,$N518=Listas!$A$6),"",L518*(1-AV518))</f>
        <v>0</v>
      </c>
      <c r="AY518" s="31"/>
      <c r="AZ518" s="32"/>
      <c r="BA518" s="30">
        <f>+IF(OR($N518=Listas!$A$3,$N518=Listas!$A$4,$N518=Listas!$A$5,$N518=Listas!$A$6),"",IF(AV518=0,AW518,(-PV(AY518,AZ518,,AW518,0))))</f>
        <v>0</v>
      </c>
      <c r="BB518" s="30">
        <f>+IF(OR($N518=Listas!$A$3,$N518=Listas!$A$4,$N518=Listas!$A$5,$N518=Listas!$A$6),"",IF(AV518=0,AX518,(-PV(AY518,AZ518,,AX518,0))))</f>
        <v>0</v>
      </c>
      <c r="BC518" s="33">
        <f>++IF(OR($N518=Listas!$A$3,$N518=Listas!$A$4,$N518=Listas!$A$5,$N518=Listas!$A$6),"",K518-BA518)</f>
        <v>0</v>
      </c>
      <c r="BD518" s="33">
        <f>++IF(OR($N518=Listas!$A$3,$N518=Listas!$A$4,$N518=Listas!$A$5,$N518=Listas!$A$6),"",L518-BB518)</f>
        <v>0</v>
      </c>
    </row>
    <row r="519" spans="1:56" x14ac:dyDescent="0.25">
      <c r="A519" s="13"/>
      <c r="B519" s="14"/>
      <c r="C519" s="15"/>
      <c r="D519" s="16"/>
      <c r="E519" s="16"/>
      <c r="F519" s="17"/>
      <c r="G519" s="17"/>
      <c r="H519" s="65">
        <f t="shared" si="89"/>
        <v>0</v>
      </c>
      <c r="I519" s="17"/>
      <c r="J519" s="17"/>
      <c r="K519" s="42">
        <f t="shared" si="90"/>
        <v>0</v>
      </c>
      <c r="L519" s="42">
        <f t="shared" si="90"/>
        <v>0</v>
      </c>
      <c r="M519" s="42">
        <f t="shared" si="91"/>
        <v>0</v>
      </c>
      <c r="N519" s="13"/>
      <c r="O519" s="18" t="str">
        <f>+IF(OR($N519=Listas!$A$3,$N519=Listas!$A$4,$N519=Listas!$A$5,$N519=Listas!$A$6),"N/A",IF(AND((DAYS360(C519,$C$3))&gt;90,(DAYS360(C519,$C$3))&lt;360),"SI","NO"))</f>
        <v>NO</v>
      </c>
      <c r="P519" s="19">
        <f t="shared" si="84"/>
        <v>0</v>
      </c>
      <c r="Q519" s="18" t="str">
        <f>+IF(OR($N519=Listas!$A$3,$N519=Listas!$A$4,$N519=Listas!$A$5,$N519=Listas!$A$6),"N/A",IF(AND((DAYS360(C519,$C$3))&gt;=360,(DAYS360(C519,$C$3))&lt;=1800),"SI","NO"))</f>
        <v>NO</v>
      </c>
      <c r="R519" s="19">
        <f t="shared" si="85"/>
        <v>0</v>
      </c>
      <c r="S519" s="18" t="str">
        <f>+IF(OR($N519=Listas!$A$3,$N519=Listas!$A$4,$N519=Listas!$A$5,$N519=Listas!$A$6),"N/A",IF(AND((DAYS360(C519,$C$3))&gt;1800,(DAYS360(C519,$C$3))&lt;=3600),"SI","NO"))</f>
        <v>NO</v>
      </c>
      <c r="T519" s="19">
        <f t="shared" si="86"/>
        <v>0</v>
      </c>
      <c r="U519" s="18" t="str">
        <f>+IF(OR($N519=Listas!$A$3,$N519=Listas!$A$4,$N519=Listas!$A$5,$N519=Listas!$A$6),"N/A",IF((DAYS360(C519,$C$3))&gt;3600,"SI","NO"))</f>
        <v>SI</v>
      </c>
      <c r="V519" s="20">
        <f t="shared" si="87"/>
        <v>0.21132439384930549</v>
      </c>
      <c r="W519" s="21">
        <f>+IF(OR($N519=Listas!$A$3,$N519=Listas!$A$4,$N519=Listas!$A$5,$N519=Listas!$A$6),"",P519+R519+T519+V519)</f>
        <v>0.21132439384930549</v>
      </c>
      <c r="X519" s="22"/>
      <c r="Y519" s="19">
        <f t="shared" si="88"/>
        <v>0</v>
      </c>
      <c r="Z519" s="21">
        <f>+IF(OR($N519=Listas!$A$3,$N519=Listas!$A$4,$N519=Listas!$A$5,$N519=Listas!$A$6),"",Y519)</f>
        <v>0</v>
      </c>
      <c r="AA519" s="22"/>
      <c r="AB519" s="23">
        <f>+IF(OR($N519=Listas!$A$3,$N519=Listas!$A$4,$N519=Listas!$A$5,$N519=Listas!$A$6),"",IF(AND(DAYS360(C519,$C$3)&lt;=90,AA519="NO"),0,IF(AND(DAYS360(C519,$C$3)&gt;90,AA519="NO"),$AB$7,0)))</f>
        <v>0</v>
      </c>
      <c r="AC519" s="17"/>
      <c r="AD519" s="22"/>
      <c r="AE519" s="23">
        <f>+IF(OR($N519=Listas!$A$3,$N519=Listas!$A$4,$N519=Listas!$A$5,$N519=Listas!$A$6),"",IF(AND(DAYS360(C519,$C$3)&lt;=90,AD519="SI"),0,IF(AND(DAYS360(C519,$C$3)&gt;90,AD519="SI"),$AE$7,0)))</f>
        <v>0</v>
      </c>
      <c r="AF519" s="17"/>
      <c r="AG519" s="24" t="str">
        <f t="shared" si="92"/>
        <v/>
      </c>
      <c r="AH519" s="22"/>
      <c r="AI519" s="23">
        <f>+IF(OR($N519=Listas!$A$3,$N519=Listas!$A$4,$N519=Listas!$A$5,$N519=Listas!$A$6),"",IF(AND(DAYS360(C519,$C$3)&lt;=90,AH519="SI"),0,IF(AND(DAYS360(C519,$C$3)&gt;90,AH519="SI"),$AI$7,0)))</f>
        <v>0</v>
      </c>
      <c r="AJ519" s="25">
        <f>+IF(OR($N519=Listas!$A$3,$N519=Listas!$A$4,$N519=Listas!$A$5,$N519=Listas!$A$6),"",AB519+AE519+AI519)</f>
        <v>0</v>
      </c>
      <c r="AK519" s="26" t="str">
        <f t="shared" si="93"/>
        <v/>
      </c>
      <c r="AL519" s="27" t="str">
        <f t="shared" si="94"/>
        <v/>
      </c>
      <c r="AM519" s="23">
        <f>+IF(OR($N519=Listas!$A$3,$N519=Listas!$A$4,$N519=Listas!$A$5,$N519=Listas!$A$6),"",IF(AND(DAYS360(C519,$C$3)&lt;=90,AL519="SI"),0,IF(AND(DAYS360(C519,$C$3)&gt;90,AL519="SI"),$AM$7,0)))</f>
        <v>0</v>
      </c>
      <c r="AN519" s="27" t="str">
        <f t="shared" si="95"/>
        <v/>
      </c>
      <c r="AO519" s="23">
        <f>+IF(OR($N519=Listas!$A$3,$N519=Listas!$A$4,$N519=Listas!$A$5,$N519=Listas!$A$6),"",IF(AND(DAYS360(C519,$C$3)&lt;=90,AN519="SI"),0,IF(AND(DAYS360(C519,$C$3)&gt;90,AN519="SI"),$AO$7,0)))</f>
        <v>0</v>
      </c>
      <c r="AP519" s="28">
        <f>+IF(OR($N519=Listas!$A$3,$N519=Listas!$A$4,$N519=Listas!$A$5,$N519=[1]Hoja2!$A$6),"",AM519+AO519)</f>
        <v>0</v>
      </c>
      <c r="AQ519" s="22"/>
      <c r="AR519" s="23">
        <f>+IF(OR($N519=Listas!$A$3,$N519=Listas!$A$4,$N519=Listas!$A$5,$N519=Listas!$A$6),"",IF(AND(DAYS360(C519,$C$3)&lt;=90,AQ519="SI"),0,IF(AND(DAYS360(C519,$C$3)&gt;90,AQ519="SI"),$AR$7,0)))</f>
        <v>0</v>
      </c>
      <c r="AS519" s="22"/>
      <c r="AT519" s="23">
        <f>+IF(OR($N519=Listas!$A$3,$N519=Listas!$A$4,$N519=Listas!$A$5,$N519=Listas!$A$6),"",IF(AND(DAYS360(C519,$C$3)&lt;=90,AS519="SI"),0,IF(AND(DAYS360(C519,$C$3)&gt;90,AS519="SI"),$AT$7,0)))</f>
        <v>0</v>
      </c>
      <c r="AU519" s="21">
        <f>+IF(OR($N519=Listas!$A$3,$N519=Listas!$A$4,$N519=Listas!$A$5,$N519=Listas!$A$6),"",AR519+AT519)</f>
        <v>0</v>
      </c>
      <c r="AV519" s="29">
        <f>+IF(OR($N519=Listas!$A$3,$N519=Listas!$A$4,$N519=Listas!$A$5,$N519=Listas!$A$6),"",W519+Z519+AJ519+AP519+AU519)</f>
        <v>0.21132439384930549</v>
      </c>
      <c r="AW519" s="30">
        <f>+IF(OR($N519=Listas!$A$3,$N519=Listas!$A$4,$N519=Listas!$A$5,$N519=Listas!$A$6),"",K519*(1-AV519))</f>
        <v>0</v>
      </c>
      <c r="AX519" s="30">
        <f>+IF(OR($N519=Listas!$A$3,$N519=Listas!$A$4,$N519=Listas!$A$5,$N519=Listas!$A$6),"",L519*(1-AV519))</f>
        <v>0</v>
      </c>
      <c r="AY519" s="31"/>
      <c r="AZ519" s="32"/>
      <c r="BA519" s="30">
        <f>+IF(OR($N519=Listas!$A$3,$N519=Listas!$A$4,$N519=Listas!$A$5,$N519=Listas!$A$6),"",IF(AV519=0,AW519,(-PV(AY519,AZ519,,AW519,0))))</f>
        <v>0</v>
      </c>
      <c r="BB519" s="30">
        <f>+IF(OR($N519=Listas!$A$3,$N519=Listas!$A$4,$N519=Listas!$A$5,$N519=Listas!$A$6),"",IF(AV519=0,AX519,(-PV(AY519,AZ519,,AX519,0))))</f>
        <v>0</v>
      </c>
      <c r="BC519" s="33">
        <f>++IF(OR($N519=Listas!$A$3,$N519=Listas!$A$4,$N519=Listas!$A$5,$N519=Listas!$A$6),"",K519-BA519)</f>
        <v>0</v>
      </c>
      <c r="BD519" s="33">
        <f>++IF(OR($N519=Listas!$A$3,$N519=Listas!$A$4,$N519=Listas!$A$5,$N519=Listas!$A$6),"",L519-BB519)</f>
        <v>0</v>
      </c>
    </row>
    <row r="520" spans="1:56" x14ac:dyDescent="0.25">
      <c r="A520" s="13"/>
      <c r="B520" s="14"/>
      <c r="C520" s="15"/>
      <c r="D520" s="16"/>
      <c r="E520" s="16"/>
      <c r="F520" s="17"/>
      <c r="G520" s="17"/>
      <c r="H520" s="65">
        <f t="shared" si="89"/>
        <v>0</v>
      </c>
      <c r="I520" s="17"/>
      <c r="J520" s="17"/>
      <c r="K520" s="42">
        <f t="shared" si="90"/>
        <v>0</v>
      </c>
      <c r="L520" s="42">
        <f t="shared" si="90"/>
        <v>0</v>
      </c>
      <c r="M520" s="42">
        <f t="shared" si="91"/>
        <v>0</v>
      </c>
      <c r="N520" s="13"/>
      <c r="O520" s="18" t="str">
        <f>+IF(OR($N520=Listas!$A$3,$N520=Listas!$A$4,$N520=Listas!$A$5,$N520=Listas!$A$6),"N/A",IF(AND((DAYS360(C520,$C$3))&gt;90,(DAYS360(C520,$C$3))&lt;360),"SI","NO"))</f>
        <v>NO</v>
      </c>
      <c r="P520" s="19">
        <f t="shared" ref="P520:P583" si="96">IF((O520=$O$4),$P$7,0)</f>
        <v>0</v>
      </c>
      <c r="Q520" s="18" t="str">
        <f>+IF(OR($N520=Listas!$A$3,$N520=Listas!$A$4,$N520=Listas!$A$5,$N520=Listas!$A$6),"N/A",IF(AND((DAYS360(C520,$C$3))&gt;=360,(DAYS360(C520,$C$3))&lt;=1800),"SI","NO"))</f>
        <v>NO</v>
      </c>
      <c r="R520" s="19">
        <f t="shared" ref="R520:R583" si="97">IF((Q520=$O$4),$R$7,0)</f>
        <v>0</v>
      </c>
      <c r="S520" s="18" t="str">
        <f>+IF(OR($N520=Listas!$A$3,$N520=Listas!$A$4,$N520=Listas!$A$5,$N520=Listas!$A$6),"N/A",IF(AND((DAYS360(C520,$C$3))&gt;1800,(DAYS360(C520,$C$3))&lt;=3600),"SI","NO"))</f>
        <v>NO</v>
      </c>
      <c r="T520" s="19">
        <f t="shared" ref="T520:T583" si="98">IF((S520=$O$4),$T$7,0)</f>
        <v>0</v>
      </c>
      <c r="U520" s="18" t="str">
        <f>+IF(OR($N520=Listas!$A$3,$N520=Listas!$A$4,$N520=Listas!$A$5,$N520=Listas!$A$6),"N/A",IF((DAYS360(C520,$C$3))&gt;3600,"SI","NO"))</f>
        <v>SI</v>
      </c>
      <c r="V520" s="20">
        <f t="shared" ref="V520:V583" si="99">IF((U520=$O$4),$V$7,0)</f>
        <v>0.21132439384930549</v>
      </c>
      <c r="W520" s="21">
        <f>+IF(OR($N520=Listas!$A$3,$N520=Listas!$A$4,$N520=Listas!$A$5,$N520=Listas!$A$6),"",P520+R520+T520+V520)</f>
        <v>0.21132439384930549</v>
      </c>
      <c r="X520" s="22"/>
      <c r="Y520" s="19">
        <f t="shared" ref="Y520:Y583" si="100">IF(AND(DAYS360(C520,$C$3)&lt;=90,X520="NO"),0,IF(AND(DAYS360(C520,$C$3)&gt;90,X520="NO"),$Y$7,0))</f>
        <v>0</v>
      </c>
      <c r="Z520" s="21">
        <f>+IF(OR($N520=Listas!$A$3,$N520=Listas!$A$4,$N520=Listas!$A$5,$N520=Listas!$A$6),"",Y520)</f>
        <v>0</v>
      </c>
      <c r="AA520" s="22"/>
      <c r="AB520" s="23">
        <f>+IF(OR($N520=Listas!$A$3,$N520=Listas!$A$4,$N520=Listas!$A$5,$N520=Listas!$A$6),"",IF(AND(DAYS360(C520,$C$3)&lt;=90,AA520="NO"),0,IF(AND(DAYS360(C520,$C$3)&gt;90,AA520="NO"),$AB$7,0)))</f>
        <v>0</v>
      </c>
      <c r="AC520" s="17"/>
      <c r="AD520" s="22"/>
      <c r="AE520" s="23">
        <f>+IF(OR($N520=Listas!$A$3,$N520=Listas!$A$4,$N520=Listas!$A$5,$N520=Listas!$A$6),"",IF(AND(DAYS360(C520,$C$3)&lt;=90,AD520="SI"),0,IF(AND(DAYS360(C520,$C$3)&gt;90,AD520="SI"),$AE$7,0)))</f>
        <v>0</v>
      </c>
      <c r="AF520" s="17"/>
      <c r="AG520" s="24" t="str">
        <f t="shared" si="92"/>
        <v/>
      </c>
      <c r="AH520" s="22"/>
      <c r="AI520" s="23">
        <f>+IF(OR($N520=Listas!$A$3,$N520=Listas!$A$4,$N520=Listas!$A$5,$N520=Listas!$A$6),"",IF(AND(DAYS360(C520,$C$3)&lt;=90,AH520="SI"),0,IF(AND(DAYS360(C520,$C$3)&gt;90,AH520="SI"),$AI$7,0)))</f>
        <v>0</v>
      </c>
      <c r="AJ520" s="25">
        <f>+IF(OR($N520=Listas!$A$3,$N520=Listas!$A$4,$N520=Listas!$A$5,$N520=Listas!$A$6),"",AB520+AE520+AI520)</f>
        <v>0</v>
      </c>
      <c r="AK520" s="26" t="str">
        <f t="shared" si="93"/>
        <v/>
      </c>
      <c r="AL520" s="27" t="str">
        <f t="shared" si="94"/>
        <v/>
      </c>
      <c r="AM520" s="23">
        <f>+IF(OR($N520=Listas!$A$3,$N520=Listas!$A$4,$N520=Listas!$A$5,$N520=Listas!$A$6),"",IF(AND(DAYS360(C520,$C$3)&lt;=90,AL520="SI"),0,IF(AND(DAYS360(C520,$C$3)&gt;90,AL520="SI"),$AM$7,0)))</f>
        <v>0</v>
      </c>
      <c r="AN520" s="27" t="str">
        <f t="shared" si="95"/>
        <v/>
      </c>
      <c r="AO520" s="23">
        <f>+IF(OR($N520=Listas!$A$3,$N520=Listas!$A$4,$N520=Listas!$A$5,$N520=Listas!$A$6),"",IF(AND(DAYS360(C520,$C$3)&lt;=90,AN520="SI"),0,IF(AND(DAYS360(C520,$C$3)&gt;90,AN520="SI"),$AO$7,0)))</f>
        <v>0</v>
      </c>
      <c r="AP520" s="28">
        <f>+IF(OR($N520=Listas!$A$3,$N520=Listas!$A$4,$N520=Listas!$A$5,$N520=[1]Hoja2!$A$6),"",AM520+AO520)</f>
        <v>0</v>
      </c>
      <c r="AQ520" s="22"/>
      <c r="AR520" s="23">
        <f>+IF(OR($N520=Listas!$A$3,$N520=Listas!$A$4,$N520=Listas!$A$5,$N520=Listas!$A$6),"",IF(AND(DAYS360(C520,$C$3)&lt;=90,AQ520="SI"),0,IF(AND(DAYS360(C520,$C$3)&gt;90,AQ520="SI"),$AR$7,0)))</f>
        <v>0</v>
      </c>
      <c r="AS520" s="22"/>
      <c r="AT520" s="23">
        <f>+IF(OR($N520=Listas!$A$3,$N520=Listas!$A$4,$N520=Listas!$A$5,$N520=Listas!$A$6),"",IF(AND(DAYS360(C520,$C$3)&lt;=90,AS520="SI"),0,IF(AND(DAYS360(C520,$C$3)&gt;90,AS520="SI"),$AT$7,0)))</f>
        <v>0</v>
      </c>
      <c r="AU520" s="21">
        <f>+IF(OR($N520=Listas!$A$3,$N520=Listas!$A$4,$N520=Listas!$A$5,$N520=Listas!$A$6),"",AR520+AT520)</f>
        <v>0</v>
      </c>
      <c r="AV520" s="29">
        <f>+IF(OR($N520=Listas!$A$3,$N520=Listas!$A$4,$N520=Listas!$A$5,$N520=Listas!$A$6),"",W520+Z520+AJ520+AP520+AU520)</f>
        <v>0.21132439384930549</v>
      </c>
      <c r="AW520" s="30">
        <f>+IF(OR($N520=Listas!$A$3,$N520=Listas!$A$4,$N520=Listas!$A$5,$N520=Listas!$A$6),"",K520*(1-AV520))</f>
        <v>0</v>
      </c>
      <c r="AX520" s="30">
        <f>+IF(OR($N520=Listas!$A$3,$N520=Listas!$A$4,$N520=Listas!$A$5,$N520=Listas!$A$6),"",L520*(1-AV520))</f>
        <v>0</v>
      </c>
      <c r="AY520" s="31"/>
      <c r="AZ520" s="32"/>
      <c r="BA520" s="30">
        <f>+IF(OR($N520=Listas!$A$3,$N520=Listas!$A$4,$N520=Listas!$A$5,$N520=Listas!$A$6),"",IF(AV520=0,AW520,(-PV(AY520,AZ520,,AW520,0))))</f>
        <v>0</v>
      </c>
      <c r="BB520" s="30">
        <f>+IF(OR($N520=Listas!$A$3,$N520=Listas!$A$4,$N520=Listas!$A$5,$N520=Listas!$A$6),"",IF(AV520=0,AX520,(-PV(AY520,AZ520,,AX520,0))))</f>
        <v>0</v>
      </c>
      <c r="BC520" s="33">
        <f>++IF(OR($N520=Listas!$A$3,$N520=Listas!$A$4,$N520=Listas!$A$5,$N520=Listas!$A$6),"",K520-BA520)</f>
        <v>0</v>
      </c>
      <c r="BD520" s="33">
        <f>++IF(OR($N520=Listas!$A$3,$N520=Listas!$A$4,$N520=Listas!$A$5,$N520=Listas!$A$6),"",L520-BB520)</f>
        <v>0</v>
      </c>
    </row>
    <row r="521" spans="1:56" x14ac:dyDescent="0.25">
      <c r="A521" s="13"/>
      <c r="B521" s="14"/>
      <c r="C521" s="15"/>
      <c r="D521" s="16"/>
      <c r="E521" s="16"/>
      <c r="F521" s="17"/>
      <c r="G521" s="17"/>
      <c r="H521" s="65">
        <f t="shared" ref="H521:H584" si="101">F521+G521</f>
        <v>0</v>
      </c>
      <c r="I521" s="17"/>
      <c r="J521" s="17"/>
      <c r="K521" s="42">
        <f t="shared" ref="K521:L584" si="102">F521-I521</f>
        <v>0</v>
      </c>
      <c r="L521" s="42">
        <f t="shared" si="102"/>
        <v>0</v>
      </c>
      <c r="M521" s="42">
        <f t="shared" ref="M521:M584" si="103">K521+L521</f>
        <v>0</v>
      </c>
      <c r="N521" s="13"/>
      <c r="O521" s="18" t="str">
        <f>+IF(OR($N521=Listas!$A$3,$N521=Listas!$A$4,$N521=Listas!$A$5,$N521=Listas!$A$6),"N/A",IF(AND((DAYS360(C521,$C$3))&gt;90,(DAYS360(C521,$C$3))&lt;360),"SI","NO"))</f>
        <v>NO</v>
      </c>
      <c r="P521" s="19">
        <f t="shared" si="96"/>
        <v>0</v>
      </c>
      <c r="Q521" s="18" t="str">
        <f>+IF(OR($N521=Listas!$A$3,$N521=Listas!$A$4,$N521=Listas!$A$5,$N521=Listas!$A$6),"N/A",IF(AND((DAYS360(C521,$C$3))&gt;=360,(DAYS360(C521,$C$3))&lt;=1800),"SI","NO"))</f>
        <v>NO</v>
      </c>
      <c r="R521" s="19">
        <f t="shared" si="97"/>
        <v>0</v>
      </c>
      <c r="S521" s="18" t="str">
        <f>+IF(OR($N521=Listas!$A$3,$N521=Listas!$A$4,$N521=Listas!$A$5,$N521=Listas!$A$6),"N/A",IF(AND((DAYS360(C521,$C$3))&gt;1800,(DAYS360(C521,$C$3))&lt;=3600),"SI","NO"))</f>
        <v>NO</v>
      </c>
      <c r="T521" s="19">
        <f t="shared" si="98"/>
        <v>0</v>
      </c>
      <c r="U521" s="18" t="str">
        <f>+IF(OR($N521=Listas!$A$3,$N521=Listas!$A$4,$N521=Listas!$A$5,$N521=Listas!$A$6),"N/A",IF((DAYS360(C521,$C$3))&gt;3600,"SI","NO"))</f>
        <v>SI</v>
      </c>
      <c r="V521" s="20">
        <f t="shared" si="99"/>
        <v>0.21132439384930549</v>
      </c>
      <c r="W521" s="21">
        <f>+IF(OR($N521=Listas!$A$3,$N521=Listas!$A$4,$N521=Listas!$A$5,$N521=Listas!$A$6),"",P521+R521+T521+V521)</f>
        <v>0.21132439384930549</v>
      </c>
      <c r="X521" s="22"/>
      <c r="Y521" s="19">
        <f t="shared" si="100"/>
        <v>0</v>
      </c>
      <c r="Z521" s="21">
        <f>+IF(OR($N521=Listas!$A$3,$N521=Listas!$A$4,$N521=Listas!$A$5,$N521=Listas!$A$6),"",Y521)</f>
        <v>0</v>
      </c>
      <c r="AA521" s="22"/>
      <c r="AB521" s="23">
        <f>+IF(OR($N521=Listas!$A$3,$N521=Listas!$A$4,$N521=Listas!$A$5,$N521=Listas!$A$6),"",IF(AND(DAYS360(C521,$C$3)&lt;=90,AA521="NO"),0,IF(AND(DAYS360(C521,$C$3)&gt;90,AA521="NO"),$AB$7,0)))</f>
        <v>0</v>
      </c>
      <c r="AC521" s="17"/>
      <c r="AD521" s="22"/>
      <c r="AE521" s="23">
        <f>+IF(OR($N521=Listas!$A$3,$N521=Listas!$A$4,$N521=Listas!$A$5,$N521=Listas!$A$6),"",IF(AND(DAYS360(C521,$C$3)&lt;=90,AD521="SI"),0,IF(AND(DAYS360(C521,$C$3)&gt;90,AD521="SI"),$AE$7,0)))</f>
        <v>0</v>
      </c>
      <c r="AF521" s="17"/>
      <c r="AG521" s="24" t="str">
        <f t="shared" ref="AG521:AG584" si="104">IFERROR((AF521/AC521),"")</f>
        <v/>
      </c>
      <c r="AH521" s="22"/>
      <c r="AI521" s="23">
        <f>+IF(OR($N521=Listas!$A$3,$N521=Listas!$A$4,$N521=Listas!$A$5,$N521=Listas!$A$6),"",IF(AND(DAYS360(C521,$C$3)&lt;=90,AH521="SI"),0,IF(AND(DAYS360(C521,$C$3)&gt;90,AH521="SI"),$AI$7,0)))</f>
        <v>0</v>
      </c>
      <c r="AJ521" s="25">
        <f>+IF(OR($N521=Listas!$A$3,$N521=Listas!$A$4,$N521=Listas!$A$5,$N521=Listas!$A$6),"",AB521+AE521+AI521)</f>
        <v>0</v>
      </c>
      <c r="AK521" s="26" t="str">
        <f t="shared" ref="AK521:AK584" si="105">+IFERROR(((I521/F521)),"")</f>
        <v/>
      </c>
      <c r="AL521" s="27" t="str">
        <f t="shared" ref="AL521:AL584" si="106">+IF(AK521&lt;=50%,"SI",IF(AK521="","","NO"))</f>
        <v/>
      </c>
      <c r="AM521" s="23">
        <f>+IF(OR($N521=Listas!$A$3,$N521=Listas!$A$4,$N521=Listas!$A$5,$N521=Listas!$A$6),"",IF(AND(DAYS360(C521,$C$3)&lt;=90,AL521="SI"),0,IF(AND(DAYS360(C521,$C$3)&gt;90,AL521="SI"),$AM$7,0)))</f>
        <v>0</v>
      </c>
      <c r="AN521" s="27" t="str">
        <f t="shared" ref="AN521:AN584" si="107">+IF(AL521="SI","NO",IF(AL521="","","SI"))</f>
        <v/>
      </c>
      <c r="AO521" s="23">
        <f>+IF(OR($N521=Listas!$A$3,$N521=Listas!$A$4,$N521=Listas!$A$5,$N521=Listas!$A$6),"",IF(AND(DAYS360(C521,$C$3)&lt;=90,AN521="SI"),0,IF(AND(DAYS360(C521,$C$3)&gt;90,AN521="SI"),$AO$7,0)))</f>
        <v>0</v>
      </c>
      <c r="AP521" s="28">
        <f>+IF(OR($N521=Listas!$A$3,$N521=Listas!$A$4,$N521=Listas!$A$5,$N521=[1]Hoja2!$A$6),"",AM521+AO521)</f>
        <v>0</v>
      </c>
      <c r="AQ521" s="22"/>
      <c r="AR521" s="23">
        <f>+IF(OR($N521=Listas!$A$3,$N521=Listas!$A$4,$N521=Listas!$A$5,$N521=Listas!$A$6),"",IF(AND(DAYS360(C521,$C$3)&lt;=90,AQ521="SI"),0,IF(AND(DAYS360(C521,$C$3)&gt;90,AQ521="SI"),$AR$7,0)))</f>
        <v>0</v>
      </c>
      <c r="AS521" s="22"/>
      <c r="AT521" s="23">
        <f>+IF(OR($N521=Listas!$A$3,$N521=Listas!$A$4,$N521=Listas!$A$5,$N521=Listas!$A$6),"",IF(AND(DAYS360(C521,$C$3)&lt;=90,AS521="SI"),0,IF(AND(DAYS360(C521,$C$3)&gt;90,AS521="SI"),$AT$7,0)))</f>
        <v>0</v>
      </c>
      <c r="AU521" s="21">
        <f>+IF(OR($N521=Listas!$A$3,$N521=Listas!$A$4,$N521=Listas!$A$5,$N521=Listas!$A$6),"",AR521+AT521)</f>
        <v>0</v>
      </c>
      <c r="AV521" s="29">
        <f>+IF(OR($N521=Listas!$A$3,$N521=Listas!$A$4,$N521=Listas!$A$5,$N521=Listas!$A$6),"",W521+Z521+AJ521+AP521+AU521)</f>
        <v>0.21132439384930549</v>
      </c>
      <c r="AW521" s="30">
        <f>+IF(OR($N521=Listas!$A$3,$N521=Listas!$A$4,$N521=Listas!$A$5,$N521=Listas!$A$6),"",K521*(1-AV521))</f>
        <v>0</v>
      </c>
      <c r="AX521" s="30">
        <f>+IF(OR($N521=Listas!$A$3,$N521=Listas!$A$4,$N521=Listas!$A$5,$N521=Listas!$A$6),"",L521*(1-AV521))</f>
        <v>0</v>
      </c>
      <c r="AY521" s="31"/>
      <c r="AZ521" s="32"/>
      <c r="BA521" s="30">
        <f>+IF(OR($N521=Listas!$A$3,$N521=Listas!$A$4,$N521=Listas!$A$5,$N521=Listas!$A$6),"",IF(AV521=0,AW521,(-PV(AY521,AZ521,,AW521,0))))</f>
        <v>0</v>
      </c>
      <c r="BB521" s="30">
        <f>+IF(OR($N521=Listas!$A$3,$N521=Listas!$A$4,$N521=Listas!$A$5,$N521=Listas!$A$6),"",IF(AV521=0,AX521,(-PV(AY521,AZ521,,AX521,0))))</f>
        <v>0</v>
      </c>
      <c r="BC521" s="33">
        <f>++IF(OR($N521=Listas!$A$3,$N521=Listas!$A$4,$N521=Listas!$A$5,$N521=Listas!$A$6),"",K521-BA521)</f>
        <v>0</v>
      </c>
      <c r="BD521" s="33">
        <f>++IF(OR($N521=Listas!$A$3,$N521=Listas!$A$4,$N521=Listas!$A$5,$N521=Listas!$A$6),"",L521-BB521)</f>
        <v>0</v>
      </c>
    </row>
    <row r="522" spans="1:56" x14ac:dyDescent="0.25">
      <c r="A522" s="13"/>
      <c r="B522" s="14"/>
      <c r="C522" s="15"/>
      <c r="D522" s="16"/>
      <c r="E522" s="16"/>
      <c r="F522" s="17"/>
      <c r="G522" s="17"/>
      <c r="H522" s="65">
        <f t="shared" si="101"/>
        <v>0</v>
      </c>
      <c r="I522" s="17"/>
      <c r="J522" s="17"/>
      <c r="K522" s="42">
        <f t="shared" si="102"/>
        <v>0</v>
      </c>
      <c r="L522" s="42">
        <f t="shared" si="102"/>
        <v>0</v>
      </c>
      <c r="M522" s="42">
        <f t="shared" si="103"/>
        <v>0</v>
      </c>
      <c r="N522" s="13"/>
      <c r="O522" s="18" t="str">
        <f>+IF(OR($N522=Listas!$A$3,$N522=Listas!$A$4,$N522=Listas!$A$5,$N522=Listas!$A$6),"N/A",IF(AND((DAYS360(C522,$C$3))&gt;90,(DAYS360(C522,$C$3))&lt;360),"SI","NO"))</f>
        <v>NO</v>
      </c>
      <c r="P522" s="19">
        <f t="shared" si="96"/>
        <v>0</v>
      </c>
      <c r="Q522" s="18" t="str">
        <f>+IF(OR($N522=Listas!$A$3,$N522=Listas!$A$4,$N522=Listas!$A$5,$N522=Listas!$A$6),"N/A",IF(AND((DAYS360(C522,$C$3))&gt;=360,(DAYS360(C522,$C$3))&lt;=1800),"SI","NO"))</f>
        <v>NO</v>
      </c>
      <c r="R522" s="19">
        <f t="shared" si="97"/>
        <v>0</v>
      </c>
      <c r="S522" s="18" t="str">
        <f>+IF(OR($N522=Listas!$A$3,$N522=Listas!$A$4,$N522=Listas!$A$5,$N522=Listas!$A$6),"N/A",IF(AND((DAYS360(C522,$C$3))&gt;1800,(DAYS360(C522,$C$3))&lt;=3600),"SI","NO"))</f>
        <v>NO</v>
      </c>
      <c r="T522" s="19">
        <f t="shared" si="98"/>
        <v>0</v>
      </c>
      <c r="U522" s="18" t="str">
        <f>+IF(OR($N522=Listas!$A$3,$N522=Listas!$A$4,$N522=Listas!$A$5,$N522=Listas!$A$6),"N/A",IF((DAYS360(C522,$C$3))&gt;3600,"SI","NO"))</f>
        <v>SI</v>
      </c>
      <c r="V522" s="20">
        <f t="shared" si="99"/>
        <v>0.21132439384930549</v>
      </c>
      <c r="W522" s="21">
        <f>+IF(OR($N522=Listas!$A$3,$N522=Listas!$A$4,$N522=Listas!$A$5,$N522=Listas!$A$6),"",P522+R522+T522+V522)</f>
        <v>0.21132439384930549</v>
      </c>
      <c r="X522" s="22"/>
      <c r="Y522" s="19">
        <f t="shared" si="100"/>
        <v>0</v>
      </c>
      <c r="Z522" s="21">
        <f>+IF(OR($N522=Listas!$A$3,$N522=Listas!$A$4,$N522=Listas!$A$5,$N522=Listas!$A$6),"",Y522)</f>
        <v>0</v>
      </c>
      <c r="AA522" s="22"/>
      <c r="AB522" s="23">
        <f>+IF(OR($N522=Listas!$A$3,$N522=Listas!$A$4,$N522=Listas!$A$5,$N522=Listas!$A$6),"",IF(AND(DAYS360(C522,$C$3)&lt;=90,AA522="NO"),0,IF(AND(DAYS360(C522,$C$3)&gt;90,AA522="NO"),$AB$7,0)))</f>
        <v>0</v>
      </c>
      <c r="AC522" s="17"/>
      <c r="AD522" s="22"/>
      <c r="AE522" s="23">
        <f>+IF(OR($N522=Listas!$A$3,$N522=Listas!$A$4,$N522=Listas!$A$5,$N522=Listas!$A$6),"",IF(AND(DAYS360(C522,$C$3)&lt;=90,AD522="SI"),0,IF(AND(DAYS360(C522,$C$3)&gt;90,AD522="SI"),$AE$7,0)))</f>
        <v>0</v>
      </c>
      <c r="AF522" s="17"/>
      <c r="AG522" s="24" t="str">
        <f t="shared" si="104"/>
        <v/>
      </c>
      <c r="AH522" s="22"/>
      <c r="AI522" s="23">
        <f>+IF(OR($N522=Listas!$A$3,$N522=Listas!$A$4,$N522=Listas!$A$5,$N522=Listas!$A$6),"",IF(AND(DAYS360(C522,$C$3)&lt;=90,AH522="SI"),0,IF(AND(DAYS360(C522,$C$3)&gt;90,AH522="SI"),$AI$7,0)))</f>
        <v>0</v>
      </c>
      <c r="AJ522" s="25">
        <f>+IF(OR($N522=Listas!$A$3,$N522=Listas!$A$4,$N522=Listas!$A$5,$N522=Listas!$A$6),"",AB522+AE522+AI522)</f>
        <v>0</v>
      </c>
      <c r="AK522" s="26" t="str">
        <f t="shared" si="105"/>
        <v/>
      </c>
      <c r="AL522" s="27" t="str">
        <f t="shared" si="106"/>
        <v/>
      </c>
      <c r="AM522" s="23">
        <f>+IF(OR($N522=Listas!$A$3,$N522=Listas!$A$4,$N522=Listas!$A$5,$N522=Listas!$A$6),"",IF(AND(DAYS360(C522,$C$3)&lt;=90,AL522="SI"),0,IF(AND(DAYS360(C522,$C$3)&gt;90,AL522="SI"),$AM$7,0)))</f>
        <v>0</v>
      </c>
      <c r="AN522" s="27" t="str">
        <f t="shared" si="107"/>
        <v/>
      </c>
      <c r="AO522" s="23">
        <f>+IF(OR($N522=Listas!$A$3,$N522=Listas!$A$4,$N522=Listas!$A$5,$N522=Listas!$A$6),"",IF(AND(DAYS360(C522,$C$3)&lt;=90,AN522="SI"),0,IF(AND(DAYS360(C522,$C$3)&gt;90,AN522="SI"),$AO$7,0)))</f>
        <v>0</v>
      </c>
      <c r="AP522" s="28">
        <f>+IF(OR($N522=Listas!$A$3,$N522=Listas!$A$4,$N522=Listas!$A$5,$N522=[1]Hoja2!$A$6),"",AM522+AO522)</f>
        <v>0</v>
      </c>
      <c r="AQ522" s="22"/>
      <c r="AR522" s="23">
        <f>+IF(OR($N522=Listas!$A$3,$N522=Listas!$A$4,$N522=Listas!$A$5,$N522=Listas!$A$6),"",IF(AND(DAYS360(C522,$C$3)&lt;=90,AQ522="SI"),0,IF(AND(DAYS360(C522,$C$3)&gt;90,AQ522="SI"),$AR$7,0)))</f>
        <v>0</v>
      </c>
      <c r="AS522" s="22"/>
      <c r="AT522" s="23">
        <f>+IF(OR($N522=Listas!$A$3,$N522=Listas!$A$4,$N522=Listas!$A$5,$N522=Listas!$A$6),"",IF(AND(DAYS360(C522,$C$3)&lt;=90,AS522="SI"),0,IF(AND(DAYS360(C522,$C$3)&gt;90,AS522="SI"),$AT$7,0)))</f>
        <v>0</v>
      </c>
      <c r="AU522" s="21">
        <f>+IF(OR($N522=Listas!$A$3,$N522=Listas!$A$4,$N522=Listas!$A$5,$N522=Listas!$A$6),"",AR522+AT522)</f>
        <v>0</v>
      </c>
      <c r="AV522" s="29">
        <f>+IF(OR($N522=Listas!$A$3,$N522=Listas!$A$4,$N522=Listas!$A$5,$N522=Listas!$A$6),"",W522+Z522+AJ522+AP522+AU522)</f>
        <v>0.21132439384930549</v>
      </c>
      <c r="AW522" s="30">
        <f>+IF(OR($N522=Listas!$A$3,$N522=Listas!$A$4,$N522=Listas!$A$5,$N522=Listas!$A$6),"",K522*(1-AV522))</f>
        <v>0</v>
      </c>
      <c r="AX522" s="30">
        <f>+IF(OR($N522=Listas!$A$3,$N522=Listas!$A$4,$N522=Listas!$A$5,$N522=Listas!$A$6),"",L522*(1-AV522))</f>
        <v>0</v>
      </c>
      <c r="AY522" s="31"/>
      <c r="AZ522" s="32"/>
      <c r="BA522" s="30">
        <f>+IF(OR($N522=Listas!$A$3,$N522=Listas!$A$4,$N522=Listas!$A$5,$N522=Listas!$A$6),"",IF(AV522=0,AW522,(-PV(AY522,AZ522,,AW522,0))))</f>
        <v>0</v>
      </c>
      <c r="BB522" s="30">
        <f>+IF(OR($N522=Listas!$A$3,$N522=Listas!$A$4,$N522=Listas!$A$5,$N522=Listas!$A$6),"",IF(AV522=0,AX522,(-PV(AY522,AZ522,,AX522,0))))</f>
        <v>0</v>
      </c>
      <c r="BC522" s="33">
        <f>++IF(OR($N522=Listas!$A$3,$N522=Listas!$A$4,$N522=Listas!$A$5,$N522=Listas!$A$6),"",K522-BA522)</f>
        <v>0</v>
      </c>
      <c r="BD522" s="33">
        <f>++IF(OR($N522=Listas!$A$3,$N522=Listas!$A$4,$N522=Listas!$A$5,$N522=Listas!$A$6),"",L522-BB522)</f>
        <v>0</v>
      </c>
    </row>
    <row r="523" spans="1:56" x14ac:dyDescent="0.25">
      <c r="A523" s="13"/>
      <c r="B523" s="14"/>
      <c r="C523" s="15"/>
      <c r="D523" s="16"/>
      <c r="E523" s="16"/>
      <c r="F523" s="17"/>
      <c r="G523" s="17"/>
      <c r="H523" s="65">
        <f t="shared" si="101"/>
        <v>0</v>
      </c>
      <c r="I523" s="17"/>
      <c r="J523" s="17"/>
      <c r="K523" s="42">
        <f t="shared" si="102"/>
        <v>0</v>
      </c>
      <c r="L523" s="42">
        <f t="shared" si="102"/>
        <v>0</v>
      </c>
      <c r="M523" s="42">
        <f t="shared" si="103"/>
        <v>0</v>
      </c>
      <c r="N523" s="13"/>
      <c r="O523" s="18" t="str">
        <f>+IF(OR($N523=Listas!$A$3,$N523=Listas!$A$4,$N523=Listas!$A$5,$N523=Listas!$A$6),"N/A",IF(AND((DAYS360(C523,$C$3))&gt;90,(DAYS360(C523,$C$3))&lt;360),"SI","NO"))</f>
        <v>NO</v>
      </c>
      <c r="P523" s="19">
        <f t="shared" si="96"/>
        <v>0</v>
      </c>
      <c r="Q523" s="18" t="str">
        <f>+IF(OR($N523=Listas!$A$3,$N523=Listas!$A$4,$N523=Listas!$A$5,$N523=Listas!$A$6),"N/A",IF(AND((DAYS360(C523,$C$3))&gt;=360,(DAYS360(C523,$C$3))&lt;=1800),"SI","NO"))</f>
        <v>NO</v>
      </c>
      <c r="R523" s="19">
        <f t="shared" si="97"/>
        <v>0</v>
      </c>
      <c r="S523" s="18" t="str">
        <f>+IF(OR($N523=Listas!$A$3,$N523=Listas!$A$4,$N523=Listas!$A$5,$N523=Listas!$A$6),"N/A",IF(AND((DAYS360(C523,$C$3))&gt;1800,(DAYS360(C523,$C$3))&lt;=3600),"SI","NO"))</f>
        <v>NO</v>
      </c>
      <c r="T523" s="19">
        <f t="shared" si="98"/>
        <v>0</v>
      </c>
      <c r="U523" s="18" t="str">
        <f>+IF(OR($N523=Listas!$A$3,$N523=Listas!$A$4,$N523=Listas!$A$5,$N523=Listas!$A$6),"N/A",IF((DAYS360(C523,$C$3))&gt;3600,"SI","NO"))</f>
        <v>SI</v>
      </c>
      <c r="V523" s="20">
        <f t="shared" si="99"/>
        <v>0.21132439384930549</v>
      </c>
      <c r="W523" s="21">
        <f>+IF(OR($N523=Listas!$A$3,$N523=Listas!$A$4,$N523=Listas!$A$5,$N523=Listas!$A$6),"",P523+R523+T523+V523)</f>
        <v>0.21132439384930549</v>
      </c>
      <c r="X523" s="22"/>
      <c r="Y523" s="19">
        <f t="shared" si="100"/>
        <v>0</v>
      </c>
      <c r="Z523" s="21">
        <f>+IF(OR($N523=Listas!$A$3,$N523=Listas!$A$4,$N523=Listas!$A$5,$N523=Listas!$A$6),"",Y523)</f>
        <v>0</v>
      </c>
      <c r="AA523" s="22"/>
      <c r="AB523" s="23">
        <f>+IF(OR($N523=Listas!$A$3,$N523=Listas!$A$4,$N523=Listas!$A$5,$N523=Listas!$A$6),"",IF(AND(DAYS360(C523,$C$3)&lt;=90,AA523="NO"),0,IF(AND(DAYS360(C523,$C$3)&gt;90,AA523="NO"),$AB$7,0)))</f>
        <v>0</v>
      </c>
      <c r="AC523" s="17"/>
      <c r="AD523" s="22"/>
      <c r="AE523" s="23">
        <f>+IF(OR($N523=Listas!$A$3,$N523=Listas!$A$4,$N523=Listas!$A$5,$N523=Listas!$A$6),"",IF(AND(DAYS360(C523,$C$3)&lt;=90,AD523="SI"),0,IF(AND(DAYS360(C523,$C$3)&gt;90,AD523="SI"),$AE$7,0)))</f>
        <v>0</v>
      </c>
      <c r="AF523" s="17"/>
      <c r="AG523" s="24" t="str">
        <f t="shared" si="104"/>
        <v/>
      </c>
      <c r="AH523" s="22"/>
      <c r="AI523" s="23">
        <f>+IF(OR($N523=Listas!$A$3,$N523=Listas!$A$4,$N523=Listas!$A$5,$N523=Listas!$A$6),"",IF(AND(DAYS360(C523,$C$3)&lt;=90,AH523="SI"),0,IF(AND(DAYS360(C523,$C$3)&gt;90,AH523="SI"),$AI$7,0)))</f>
        <v>0</v>
      </c>
      <c r="AJ523" s="25">
        <f>+IF(OR($N523=Listas!$A$3,$N523=Listas!$A$4,$N523=Listas!$A$5,$N523=Listas!$A$6),"",AB523+AE523+AI523)</f>
        <v>0</v>
      </c>
      <c r="AK523" s="26" t="str">
        <f t="shared" si="105"/>
        <v/>
      </c>
      <c r="AL523" s="27" t="str">
        <f t="shared" si="106"/>
        <v/>
      </c>
      <c r="AM523" s="23">
        <f>+IF(OR($N523=Listas!$A$3,$N523=Listas!$A$4,$N523=Listas!$A$5,$N523=Listas!$A$6),"",IF(AND(DAYS360(C523,$C$3)&lt;=90,AL523="SI"),0,IF(AND(DAYS360(C523,$C$3)&gt;90,AL523="SI"),$AM$7,0)))</f>
        <v>0</v>
      </c>
      <c r="AN523" s="27" t="str">
        <f t="shared" si="107"/>
        <v/>
      </c>
      <c r="AO523" s="23">
        <f>+IF(OR($N523=Listas!$A$3,$N523=Listas!$A$4,$N523=Listas!$A$5,$N523=Listas!$A$6),"",IF(AND(DAYS360(C523,$C$3)&lt;=90,AN523="SI"),0,IF(AND(DAYS360(C523,$C$3)&gt;90,AN523="SI"),$AO$7,0)))</f>
        <v>0</v>
      </c>
      <c r="AP523" s="28">
        <f>+IF(OR($N523=Listas!$A$3,$N523=Listas!$A$4,$N523=Listas!$A$5,$N523=[1]Hoja2!$A$6),"",AM523+AO523)</f>
        <v>0</v>
      </c>
      <c r="AQ523" s="22"/>
      <c r="AR523" s="23">
        <f>+IF(OR($N523=Listas!$A$3,$N523=Listas!$A$4,$N523=Listas!$A$5,$N523=Listas!$A$6),"",IF(AND(DAYS360(C523,$C$3)&lt;=90,AQ523="SI"),0,IF(AND(DAYS360(C523,$C$3)&gt;90,AQ523="SI"),$AR$7,0)))</f>
        <v>0</v>
      </c>
      <c r="AS523" s="22"/>
      <c r="AT523" s="23">
        <f>+IF(OR($N523=Listas!$A$3,$N523=Listas!$A$4,$N523=Listas!$A$5,$N523=Listas!$A$6),"",IF(AND(DAYS360(C523,$C$3)&lt;=90,AS523="SI"),0,IF(AND(DAYS360(C523,$C$3)&gt;90,AS523="SI"),$AT$7,0)))</f>
        <v>0</v>
      </c>
      <c r="AU523" s="21">
        <f>+IF(OR($N523=Listas!$A$3,$N523=Listas!$A$4,$N523=Listas!$A$5,$N523=Listas!$A$6),"",AR523+AT523)</f>
        <v>0</v>
      </c>
      <c r="AV523" s="29">
        <f>+IF(OR($N523=Listas!$A$3,$N523=Listas!$A$4,$N523=Listas!$A$5,$N523=Listas!$A$6),"",W523+Z523+AJ523+AP523+AU523)</f>
        <v>0.21132439384930549</v>
      </c>
      <c r="AW523" s="30">
        <f>+IF(OR($N523=Listas!$A$3,$N523=Listas!$A$4,$N523=Listas!$A$5,$N523=Listas!$A$6),"",K523*(1-AV523))</f>
        <v>0</v>
      </c>
      <c r="AX523" s="30">
        <f>+IF(OR($N523=Listas!$A$3,$N523=Listas!$A$4,$N523=Listas!$A$5,$N523=Listas!$A$6),"",L523*(1-AV523))</f>
        <v>0</v>
      </c>
      <c r="AY523" s="31"/>
      <c r="AZ523" s="32"/>
      <c r="BA523" s="30">
        <f>+IF(OR($N523=Listas!$A$3,$N523=Listas!$A$4,$N523=Listas!$A$5,$N523=Listas!$A$6),"",IF(AV523=0,AW523,(-PV(AY523,AZ523,,AW523,0))))</f>
        <v>0</v>
      </c>
      <c r="BB523" s="30">
        <f>+IF(OR($N523=Listas!$A$3,$N523=Listas!$A$4,$N523=Listas!$A$5,$N523=Listas!$A$6),"",IF(AV523=0,AX523,(-PV(AY523,AZ523,,AX523,0))))</f>
        <v>0</v>
      </c>
      <c r="BC523" s="33">
        <f>++IF(OR($N523=Listas!$A$3,$N523=Listas!$A$4,$N523=Listas!$A$5,$N523=Listas!$A$6),"",K523-BA523)</f>
        <v>0</v>
      </c>
      <c r="BD523" s="33">
        <f>++IF(OR($N523=Listas!$A$3,$N523=Listas!$A$4,$N523=Listas!$A$5,$N523=Listas!$A$6),"",L523-BB523)</f>
        <v>0</v>
      </c>
    </row>
    <row r="524" spans="1:56" x14ac:dyDescent="0.25">
      <c r="A524" s="13"/>
      <c r="B524" s="14"/>
      <c r="C524" s="15"/>
      <c r="D524" s="16"/>
      <c r="E524" s="16"/>
      <c r="F524" s="17"/>
      <c r="G524" s="17"/>
      <c r="H524" s="65">
        <f t="shared" si="101"/>
        <v>0</v>
      </c>
      <c r="I524" s="17"/>
      <c r="J524" s="17"/>
      <c r="K524" s="42">
        <f t="shared" si="102"/>
        <v>0</v>
      </c>
      <c r="L524" s="42">
        <f t="shared" si="102"/>
        <v>0</v>
      </c>
      <c r="M524" s="42">
        <f t="shared" si="103"/>
        <v>0</v>
      </c>
      <c r="N524" s="13"/>
      <c r="O524" s="18" t="str">
        <f>+IF(OR($N524=Listas!$A$3,$N524=Listas!$A$4,$N524=Listas!$A$5,$N524=Listas!$A$6),"N/A",IF(AND((DAYS360(C524,$C$3))&gt;90,(DAYS360(C524,$C$3))&lt;360),"SI","NO"))</f>
        <v>NO</v>
      </c>
      <c r="P524" s="19">
        <f t="shared" si="96"/>
        <v>0</v>
      </c>
      <c r="Q524" s="18" t="str">
        <f>+IF(OR($N524=Listas!$A$3,$N524=Listas!$A$4,$N524=Listas!$A$5,$N524=Listas!$A$6),"N/A",IF(AND((DAYS360(C524,$C$3))&gt;=360,(DAYS360(C524,$C$3))&lt;=1800),"SI","NO"))</f>
        <v>NO</v>
      </c>
      <c r="R524" s="19">
        <f t="shared" si="97"/>
        <v>0</v>
      </c>
      <c r="S524" s="18" t="str">
        <f>+IF(OR($N524=Listas!$A$3,$N524=Listas!$A$4,$N524=Listas!$A$5,$N524=Listas!$A$6),"N/A",IF(AND((DAYS360(C524,$C$3))&gt;1800,(DAYS360(C524,$C$3))&lt;=3600),"SI","NO"))</f>
        <v>NO</v>
      </c>
      <c r="T524" s="19">
        <f t="shared" si="98"/>
        <v>0</v>
      </c>
      <c r="U524" s="18" t="str">
        <f>+IF(OR($N524=Listas!$A$3,$N524=Listas!$A$4,$N524=Listas!$A$5,$N524=Listas!$A$6),"N/A",IF((DAYS360(C524,$C$3))&gt;3600,"SI","NO"))</f>
        <v>SI</v>
      </c>
      <c r="V524" s="20">
        <f t="shared" si="99"/>
        <v>0.21132439384930549</v>
      </c>
      <c r="W524" s="21">
        <f>+IF(OR($N524=Listas!$A$3,$N524=Listas!$A$4,$N524=Listas!$A$5,$N524=Listas!$A$6),"",P524+R524+T524+V524)</f>
        <v>0.21132439384930549</v>
      </c>
      <c r="X524" s="22"/>
      <c r="Y524" s="19">
        <f t="shared" si="100"/>
        <v>0</v>
      </c>
      <c r="Z524" s="21">
        <f>+IF(OR($N524=Listas!$A$3,$N524=Listas!$A$4,$N524=Listas!$A$5,$N524=Listas!$A$6),"",Y524)</f>
        <v>0</v>
      </c>
      <c r="AA524" s="22"/>
      <c r="AB524" s="23">
        <f>+IF(OR($N524=Listas!$A$3,$N524=Listas!$A$4,$N524=Listas!$A$5,$N524=Listas!$A$6),"",IF(AND(DAYS360(C524,$C$3)&lt;=90,AA524="NO"),0,IF(AND(DAYS360(C524,$C$3)&gt;90,AA524="NO"),$AB$7,0)))</f>
        <v>0</v>
      </c>
      <c r="AC524" s="17"/>
      <c r="AD524" s="22"/>
      <c r="AE524" s="23">
        <f>+IF(OR($N524=Listas!$A$3,$N524=Listas!$A$4,$N524=Listas!$A$5,$N524=Listas!$A$6),"",IF(AND(DAYS360(C524,$C$3)&lt;=90,AD524="SI"),0,IF(AND(DAYS360(C524,$C$3)&gt;90,AD524="SI"),$AE$7,0)))</f>
        <v>0</v>
      </c>
      <c r="AF524" s="17"/>
      <c r="AG524" s="24" t="str">
        <f t="shared" si="104"/>
        <v/>
      </c>
      <c r="AH524" s="22"/>
      <c r="AI524" s="23">
        <f>+IF(OR($N524=Listas!$A$3,$N524=Listas!$A$4,$N524=Listas!$A$5,$N524=Listas!$A$6),"",IF(AND(DAYS360(C524,$C$3)&lt;=90,AH524="SI"),0,IF(AND(DAYS360(C524,$C$3)&gt;90,AH524="SI"),$AI$7,0)))</f>
        <v>0</v>
      </c>
      <c r="AJ524" s="25">
        <f>+IF(OR($N524=Listas!$A$3,$N524=Listas!$A$4,$N524=Listas!$A$5,$N524=Listas!$A$6),"",AB524+AE524+AI524)</f>
        <v>0</v>
      </c>
      <c r="AK524" s="26" t="str">
        <f t="shared" si="105"/>
        <v/>
      </c>
      <c r="AL524" s="27" t="str">
        <f t="shared" si="106"/>
        <v/>
      </c>
      <c r="AM524" s="23">
        <f>+IF(OR($N524=Listas!$A$3,$N524=Listas!$A$4,$N524=Listas!$A$5,$N524=Listas!$A$6),"",IF(AND(DAYS360(C524,$C$3)&lt;=90,AL524="SI"),0,IF(AND(DAYS360(C524,$C$3)&gt;90,AL524="SI"),$AM$7,0)))</f>
        <v>0</v>
      </c>
      <c r="AN524" s="27" t="str">
        <f t="shared" si="107"/>
        <v/>
      </c>
      <c r="AO524" s="23">
        <f>+IF(OR($N524=Listas!$A$3,$N524=Listas!$A$4,$N524=Listas!$A$5,$N524=Listas!$A$6),"",IF(AND(DAYS360(C524,$C$3)&lt;=90,AN524="SI"),0,IF(AND(DAYS360(C524,$C$3)&gt;90,AN524="SI"),$AO$7,0)))</f>
        <v>0</v>
      </c>
      <c r="AP524" s="28">
        <f>+IF(OR($N524=Listas!$A$3,$N524=Listas!$A$4,$N524=Listas!$A$5,$N524=[1]Hoja2!$A$6),"",AM524+AO524)</f>
        <v>0</v>
      </c>
      <c r="AQ524" s="22"/>
      <c r="AR524" s="23">
        <f>+IF(OR($N524=Listas!$A$3,$N524=Listas!$A$4,$N524=Listas!$A$5,$N524=Listas!$A$6),"",IF(AND(DAYS360(C524,$C$3)&lt;=90,AQ524="SI"),0,IF(AND(DAYS360(C524,$C$3)&gt;90,AQ524="SI"),$AR$7,0)))</f>
        <v>0</v>
      </c>
      <c r="AS524" s="22"/>
      <c r="AT524" s="23">
        <f>+IF(OR($N524=Listas!$A$3,$N524=Listas!$A$4,$N524=Listas!$A$5,$N524=Listas!$A$6),"",IF(AND(DAYS360(C524,$C$3)&lt;=90,AS524="SI"),0,IF(AND(DAYS360(C524,$C$3)&gt;90,AS524="SI"),$AT$7,0)))</f>
        <v>0</v>
      </c>
      <c r="AU524" s="21">
        <f>+IF(OR($N524=Listas!$A$3,$N524=Listas!$A$4,$N524=Listas!$A$5,$N524=Listas!$A$6),"",AR524+AT524)</f>
        <v>0</v>
      </c>
      <c r="AV524" s="29">
        <f>+IF(OR($N524=Listas!$A$3,$N524=Listas!$A$4,$N524=Listas!$A$5,$N524=Listas!$A$6),"",W524+Z524+AJ524+AP524+AU524)</f>
        <v>0.21132439384930549</v>
      </c>
      <c r="AW524" s="30">
        <f>+IF(OR($N524=Listas!$A$3,$N524=Listas!$A$4,$N524=Listas!$A$5,$N524=Listas!$A$6),"",K524*(1-AV524))</f>
        <v>0</v>
      </c>
      <c r="AX524" s="30">
        <f>+IF(OR($N524=Listas!$A$3,$N524=Listas!$A$4,$N524=Listas!$A$5,$N524=Listas!$A$6),"",L524*(1-AV524))</f>
        <v>0</v>
      </c>
      <c r="AY524" s="31"/>
      <c r="AZ524" s="32"/>
      <c r="BA524" s="30">
        <f>+IF(OR($N524=Listas!$A$3,$N524=Listas!$A$4,$N524=Listas!$A$5,$N524=Listas!$A$6),"",IF(AV524=0,AW524,(-PV(AY524,AZ524,,AW524,0))))</f>
        <v>0</v>
      </c>
      <c r="BB524" s="30">
        <f>+IF(OR($N524=Listas!$A$3,$N524=Listas!$A$4,$N524=Listas!$A$5,$N524=Listas!$A$6),"",IF(AV524=0,AX524,(-PV(AY524,AZ524,,AX524,0))))</f>
        <v>0</v>
      </c>
      <c r="BC524" s="33">
        <f>++IF(OR($N524=Listas!$A$3,$N524=Listas!$A$4,$N524=Listas!$A$5,$N524=Listas!$A$6),"",K524-BA524)</f>
        <v>0</v>
      </c>
      <c r="BD524" s="33">
        <f>++IF(OR($N524=Listas!$A$3,$N524=Listas!$A$4,$N524=Listas!$A$5,$N524=Listas!$A$6),"",L524-BB524)</f>
        <v>0</v>
      </c>
    </row>
    <row r="525" spans="1:56" x14ac:dyDescent="0.25">
      <c r="A525" s="13"/>
      <c r="B525" s="14"/>
      <c r="C525" s="15"/>
      <c r="D525" s="16"/>
      <c r="E525" s="16"/>
      <c r="F525" s="17"/>
      <c r="G525" s="17"/>
      <c r="H525" s="65">
        <f t="shared" si="101"/>
        <v>0</v>
      </c>
      <c r="I525" s="17"/>
      <c r="J525" s="17"/>
      <c r="K525" s="42">
        <f t="shared" si="102"/>
        <v>0</v>
      </c>
      <c r="L525" s="42">
        <f t="shared" si="102"/>
        <v>0</v>
      </c>
      <c r="M525" s="42">
        <f t="shared" si="103"/>
        <v>0</v>
      </c>
      <c r="N525" s="13"/>
      <c r="O525" s="18" t="str">
        <f>+IF(OR($N525=Listas!$A$3,$N525=Listas!$A$4,$N525=Listas!$A$5,$N525=Listas!$A$6),"N/A",IF(AND((DAYS360(C525,$C$3))&gt;90,(DAYS360(C525,$C$3))&lt;360),"SI","NO"))</f>
        <v>NO</v>
      </c>
      <c r="P525" s="19">
        <f t="shared" si="96"/>
        <v>0</v>
      </c>
      <c r="Q525" s="18" t="str">
        <f>+IF(OR($N525=Listas!$A$3,$N525=Listas!$A$4,$N525=Listas!$A$5,$N525=Listas!$A$6),"N/A",IF(AND((DAYS360(C525,$C$3))&gt;=360,(DAYS360(C525,$C$3))&lt;=1800),"SI","NO"))</f>
        <v>NO</v>
      </c>
      <c r="R525" s="19">
        <f t="shared" si="97"/>
        <v>0</v>
      </c>
      <c r="S525" s="18" t="str">
        <f>+IF(OR($N525=Listas!$A$3,$N525=Listas!$A$4,$N525=Listas!$A$5,$N525=Listas!$A$6),"N/A",IF(AND((DAYS360(C525,$C$3))&gt;1800,(DAYS360(C525,$C$3))&lt;=3600),"SI","NO"))</f>
        <v>NO</v>
      </c>
      <c r="T525" s="19">
        <f t="shared" si="98"/>
        <v>0</v>
      </c>
      <c r="U525" s="18" t="str">
        <f>+IF(OR($N525=Listas!$A$3,$N525=Listas!$A$4,$N525=Listas!$A$5,$N525=Listas!$A$6),"N/A",IF((DAYS360(C525,$C$3))&gt;3600,"SI","NO"))</f>
        <v>SI</v>
      </c>
      <c r="V525" s="20">
        <f t="shared" si="99"/>
        <v>0.21132439384930549</v>
      </c>
      <c r="W525" s="21">
        <f>+IF(OR($N525=Listas!$A$3,$N525=Listas!$A$4,$N525=Listas!$A$5,$N525=Listas!$A$6),"",P525+R525+T525+V525)</f>
        <v>0.21132439384930549</v>
      </c>
      <c r="X525" s="22"/>
      <c r="Y525" s="19">
        <f t="shared" si="100"/>
        <v>0</v>
      </c>
      <c r="Z525" s="21">
        <f>+IF(OR($N525=Listas!$A$3,$N525=Listas!$A$4,$N525=Listas!$A$5,$N525=Listas!$A$6),"",Y525)</f>
        <v>0</v>
      </c>
      <c r="AA525" s="22"/>
      <c r="AB525" s="23">
        <f>+IF(OR($N525=Listas!$A$3,$N525=Listas!$A$4,$N525=Listas!$A$5,$N525=Listas!$A$6),"",IF(AND(DAYS360(C525,$C$3)&lt;=90,AA525="NO"),0,IF(AND(DAYS360(C525,$C$3)&gt;90,AA525="NO"),$AB$7,0)))</f>
        <v>0</v>
      </c>
      <c r="AC525" s="17"/>
      <c r="AD525" s="22"/>
      <c r="AE525" s="23">
        <f>+IF(OR($N525=Listas!$A$3,$N525=Listas!$A$4,$N525=Listas!$A$5,$N525=Listas!$A$6),"",IF(AND(DAYS360(C525,$C$3)&lt;=90,AD525="SI"),0,IF(AND(DAYS360(C525,$C$3)&gt;90,AD525="SI"),$AE$7,0)))</f>
        <v>0</v>
      </c>
      <c r="AF525" s="17"/>
      <c r="AG525" s="24" t="str">
        <f t="shared" si="104"/>
        <v/>
      </c>
      <c r="AH525" s="22"/>
      <c r="AI525" s="23">
        <f>+IF(OR($N525=Listas!$A$3,$N525=Listas!$A$4,$N525=Listas!$A$5,$N525=Listas!$A$6),"",IF(AND(DAYS360(C525,$C$3)&lt;=90,AH525="SI"),0,IF(AND(DAYS360(C525,$C$3)&gt;90,AH525="SI"),$AI$7,0)))</f>
        <v>0</v>
      </c>
      <c r="AJ525" s="25">
        <f>+IF(OR($N525=Listas!$A$3,$N525=Listas!$A$4,$N525=Listas!$A$5,$N525=Listas!$A$6),"",AB525+AE525+AI525)</f>
        <v>0</v>
      </c>
      <c r="AK525" s="26" t="str">
        <f t="shared" si="105"/>
        <v/>
      </c>
      <c r="AL525" s="27" t="str">
        <f t="shared" si="106"/>
        <v/>
      </c>
      <c r="AM525" s="23">
        <f>+IF(OR($N525=Listas!$A$3,$N525=Listas!$A$4,$N525=Listas!$A$5,$N525=Listas!$A$6),"",IF(AND(DAYS360(C525,$C$3)&lt;=90,AL525="SI"),0,IF(AND(DAYS360(C525,$C$3)&gt;90,AL525="SI"),$AM$7,0)))</f>
        <v>0</v>
      </c>
      <c r="AN525" s="27" t="str">
        <f t="shared" si="107"/>
        <v/>
      </c>
      <c r="AO525" s="23">
        <f>+IF(OR($N525=Listas!$A$3,$N525=Listas!$A$4,$N525=Listas!$A$5,$N525=Listas!$A$6),"",IF(AND(DAYS360(C525,$C$3)&lt;=90,AN525="SI"),0,IF(AND(DAYS360(C525,$C$3)&gt;90,AN525="SI"),$AO$7,0)))</f>
        <v>0</v>
      </c>
      <c r="AP525" s="28">
        <f>+IF(OR($N525=Listas!$A$3,$N525=Listas!$A$4,$N525=Listas!$A$5,$N525=[1]Hoja2!$A$6),"",AM525+AO525)</f>
        <v>0</v>
      </c>
      <c r="AQ525" s="22"/>
      <c r="AR525" s="23">
        <f>+IF(OR($N525=Listas!$A$3,$N525=Listas!$A$4,$N525=Listas!$A$5,$N525=Listas!$A$6),"",IF(AND(DAYS360(C525,$C$3)&lt;=90,AQ525="SI"),0,IF(AND(DAYS360(C525,$C$3)&gt;90,AQ525="SI"),$AR$7,0)))</f>
        <v>0</v>
      </c>
      <c r="AS525" s="22"/>
      <c r="AT525" s="23">
        <f>+IF(OR($N525=Listas!$A$3,$N525=Listas!$A$4,$N525=Listas!$A$5,$N525=Listas!$A$6),"",IF(AND(DAYS360(C525,$C$3)&lt;=90,AS525="SI"),0,IF(AND(DAYS360(C525,$C$3)&gt;90,AS525="SI"),$AT$7,0)))</f>
        <v>0</v>
      </c>
      <c r="AU525" s="21">
        <f>+IF(OR($N525=Listas!$A$3,$N525=Listas!$A$4,$N525=Listas!$A$5,$N525=Listas!$A$6),"",AR525+AT525)</f>
        <v>0</v>
      </c>
      <c r="AV525" s="29">
        <f>+IF(OR($N525=Listas!$A$3,$N525=Listas!$A$4,$N525=Listas!$A$5,$N525=Listas!$A$6),"",W525+Z525+AJ525+AP525+AU525)</f>
        <v>0.21132439384930549</v>
      </c>
      <c r="AW525" s="30">
        <f>+IF(OR($N525=Listas!$A$3,$N525=Listas!$A$4,$N525=Listas!$A$5,$N525=Listas!$A$6),"",K525*(1-AV525))</f>
        <v>0</v>
      </c>
      <c r="AX525" s="30">
        <f>+IF(OR($N525=Listas!$A$3,$N525=Listas!$A$4,$N525=Listas!$A$5,$N525=Listas!$A$6),"",L525*(1-AV525))</f>
        <v>0</v>
      </c>
      <c r="AY525" s="31"/>
      <c r="AZ525" s="32"/>
      <c r="BA525" s="30">
        <f>+IF(OR($N525=Listas!$A$3,$N525=Listas!$A$4,$N525=Listas!$A$5,$N525=Listas!$A$6),"",IF(AV525=0,AW525,(-PV(AY525,AZ525,,AW525,0))))</f>
        <v>0</v>
      </c>
      <c r="BB525" s="30">
        <f>+IF(OR($N525=Listas!$A$3,$N525=Listas!$A$4,$N525=Listas!$A$5,$N525=Listas!$A$6),"",IF(AV525=0,AX525,(-PV(AY525,AZ525,,AX525,0))))</f>
        <v>0</v>
      </c>
      <c r="BC525" s="33">
        <f>++IF(OR($N525=Listas!$A$3,$N525=Listas!$A$4,$N525=Listas!$A$5,$N525=Listas!$A$6),"",K525-BA525)</f>
        <v>0</v>
      </c>
      <c r="BD525" s="33">
        <f>++IF(OR($N525=Listas!$A$3,$N525=Listas!$A$4,$N525=Listas!$A$5,$N525=Listas!$A$6),"",L525-BB525)</f>
        <v>0</v>
      </c>
    </row>
    <row r="526" spans="1:56" x14ac:dyDescent="0.25">
      <c r="A526" s="13"/>
      <c r="B526" s="14"/>
      <c r="C526" s="15"/>
      <c r="D526" s="16"/>
      <c r="E526" s="16"/>
      <c r="F526" s="17"/>
      <c r="G526" s="17"/>
      <c r="H526" s="65">
        <f t="shared" si="101"/>
        <v>0</v>
      </c>
      <c r="I526" s="17"/>
      <c r="J526" s="17"/>
      <c r="K526" s="42">
        <f t="shared" si="102"/>
        <v>0</v>
      </c>
      <c r="L526" s="42">
        <f t="shared" si="102"/>
        <v>0</v>
      </c>
      <c r="M526" s="42">
        <f t="shared" si="103"/>
        <v>0</v>
      </c>
      <c r="N526" s="13"/>
      <c r="O526" s="18" t="str">
        <f>+IF(OR($N526=Listas!$A$3,$N526=Listas!$A$4,$N526=Listas!$A$5,$N526=Listas!$A$6),"N/A",IF(AND((DAYS360(C526,$C$3))&gt;90,(DAYS360(C526,$C$3))&lt;360),"SI","NO"))</f>
        <v>NO</v>
      </c>
      <c r="P526" s="19">
        <f t="shared" si="96"/>
        <v>0</v>
      </c>
      <c r="Q526" s="18" t="str">
        <f>+IF(OR($N526=Listas!$A$3,$N526=Listas!$A$4,$N526=Listas!$A$5,$N526=Listas!$A$6),"N/A",IF(AND((DAYS360(C526,$C$3))&gt;=360,(DAYS360(C526,$C$3))&lt;=1800),"SI","NO"))</f>
        <v>NO</v>
      </c>
      <c r="R526" s="19">
        <f t="shared" si="97"/>
        <v>0</v>
      </c>
      <c r="S526" s="18" t="str">
        <f>+IF(OR($N526=Listas!$A$3,$N526=Listas!$A$4,$N526=Listas!$A$5,$N526=Listas!$A$6),"N/A",IF(AND((DAYS360(C526,$C$3))&gt;1800,(DAYS360(C526,$C$3))&lt;=3600),"SI","NO"))</f>
        <v>NO</v>
      </c>
      <c r="T526" s="19">
        <f t="shared" si="98"/>
        <v>0</v>
      </c>
      <c r="U526" s="18" t="str">
        <f>+IF(OR($N526=Listas!$A$3,$N526=Listas!$A$4,$N526=Listas!$A$5,$N526=Listas!$A$6),"N/A",IF((DAYS360(C526,$C$3))&gt;3600,"SI","NO"))</f>
        <v>SI</v>
      </c>
      <c r="V526" s="20">
        <f t="shared" si="99"/>
        <v>0.21132439384930549</v>
      </c>
      <c r="W526" s="21">
        <f>+IF(OR($N526=Listas!$A$3,$N526=Listas!$A$4,$N526=Listas!$A$5,$N526=Listas!$A$6),"",P526+R526+T526+V526)</f>
        <v>0.21132439384930549</v>
      </c>
      <c r="X526" s="22"/>
      <c r="Y526" s="19">
        <f t="shared" si="100"/>
        <v>0</v>
      </c>
      <c r="Z526" s="21">
        <f>+IF(OR($N526=Listas!$A$3,$N526=Listas!$A$4,$N526=Listas!$A$5,$N526=Listas!$A$6),"",Y526)</f>
        <v>0</v>
      </c>
      <c r="AA526" s="22"/>
      <c r="AB526" s="23">
        <f>+IF(OR($N526=Listas!$A$3,$N526=Listas!$A$4,$N526=Listas!$A$5,$N526=Listas!$A$6),"",IF(AND(DAYS360(C526,$C$3)&lt;=90,AA526="NO"),0,IF(AND(DAYS360(C526,$C$3)&gt;90,AA526="NO"),$AB$7,0)))</f>
        <v>0</v>
      </c>
      <c r="AC526" s="17"/>
      <c r="AD526" s="22"/>
      <c r="AE526" s="23">
        <f>+IF(OR($N526=Listas!$A$3,$N526=Listas!$A$4,$N526=Listas!$A$5,$N526=Listas!$A$6),"",IF(AND(DAYS360(C526,$C$3)&lt;=90,AD526="SI"),0,IF(AND(DAYS360(C526,$C$3)&gt;90,AD526="SI"),$AE$7,0)))</f>
        <v>0</v>
      </c>
      <c r="AF526" s="17"/>
      <c r="AG526" s="24" t="str">
        <f t="shared" si="104"/>
        <v/>
      </c>
      <c r="AH526" s="22"/>
      <c r="AI526" s="23">
        <f>+IF(OR($N526=Listas!$A$3,$N526=Listas!$A$4,$N526=Listas!$A$5,$N526=Listas!$A$6),"",IF(AND(DAYS360(C526,$C$3)&lt;=90,AH526="SI"),0,IF(AND(DAYS360(C526,$C$3)&gt;90,AH526="SI"),$AI$7,0)))</f>
        <v>0</v>
      </c>
      <c r="AJ526" s="25">
        <f>+IF(OR($N526=Listas!$A$3,$N526=Listas!$A$4,$N526=Listas!$A$5,$N526=Listas!$A$6),"",AB526+AE526+AI526)</f>
        <v>0</v>
      </c>
      <c r="AK526" s="26" t="str">
        <f t="shared" si="105"/>
        <v/>
      </c>
      <c r="AL526" s="27" t="str">
        <f t="shared" si="106"/>
        <v/>
      </c>
      <c r="AM526" s="23">
        <f>+IF(OR($N526=Listas!$A$3,$N526=Listas!$A$4,$N526=Listas!$A$5,$N526=Listas!$A$6),"",IF(AND(DAYS360(C526,$C$3)&lt;=90,AL526="SI"),0,IF(AND(DAYS360(C526,$C$3)&gt;90,AL526="SI"),$AM$7,0)))</f>
        <v>0</v>
      </c>
      <c r="AN526" s="27" t="str">
        <f t="shared" si="107"/>
        <v/>
      </c>
      <c r="AO526" s="23">
        <f>+IF(OR($N526=Listas!$A$3,$N526=Listas!$A$4,$N526=Listas!$A$5,$N526=Listas!$A$6),"",IF(AND(DAYS360(C526,$C$3)&lt;=90,AN526="SI"),0,IF(AND(DAYS360(C526,$C$3)&gt;90,AN526="SI"),$AO$7,0)))</f>
        <v>0</v>
      </c>
      <c r="AP526" s="28">
        <f>+IF(OR($N526=Listas!$A$3,$N526=Listas!$A$4,$N526=Listas!$A$5,$N526=[1]Hoja2!$A$6),"",AM526+AO526)</f>
        <v>0</v>
      </c>
      <c r="AQ526" s="22"/>
      <c r="AR526" s="23">
        <f>+IF(OR($N526=Listas!$A$3,$N526=Listas!$A$4,$N526=Listas!$A$5,$N526=Listas!$A$6),"",IF(AND(DAYS360(C526,$C$3)&lt;=90,AQ526="SI"),0,IF(AND(DAYS360(C526,$C$3)&gt;90,AQ526="SI"),$AR$7,0)))</f>
        <v>0</v>
      </c>
      <c r="AS526" s="22"/>
      <c r="AT526" s="23">
        <f>+IF(OR($N526=Listas!$A$3,$N526=Listas!$A$4,$N526=Listas!$A$5,$N526=Listas!$A$6),"",IF(AND(DAYS360(C526,$C$3)&lt;=90,AS526="SI"),0,IF(AND(DAYS360(C526,$C$3)&gt;90,AS526="SI"),$AT$7,0)))</f>
        <v>0</v>
      </c>
      <c r="AU526" s="21">
        <f>+IF(OR($N526=Listas!$A$3,$N526=Listas!$A$4,$N526=Listas!$A$5,$N526=Listas!$A$6),"",AR526+AT526)</f>
        <v>0</v>
      </c>
      <c r="AV526" s="29">
        <f>+IF(OR($N526=Listas!$A$3,$N526=Listas!$A$4,$N526=Listas!$A$5,$N526=Listas!$A$6),"",W526+Z526+AJ526+AP526+AU526)</f>
        <v>0.21132439384930549</v>
      </c>
      <c r="AW526" s="30">
        <f>+IF(OR($N526=Listas!$A$3,$N526=Listas!$A$4,$N526=Listas!$A$5,$N526=Listas!$A$6),"",K526*(1-AV526))</f>
        <v>0</v>
      </c>
      <c r="AX526" s="30">
        <f>+IF(OR($N526=Listas!$A$3,$N526=Listas!$A$4,$N526=Listas!$A$5,$N526=Listas!$A$6),"",L526*(1-AV526))</f>
        <v>0</v>
      </c>
      <c r="AY526" s="31"/>
      <c r="AZ526" s="32"/>
      <c r="BA526" s="30">
        <f>+IF(OR($N526=Listas!$A$3,$N526=Listas!$A$4,$N526=Listas!$A$5,$N526=Listas!$A$6),"",IF(AV526=0,AW526,(-PV(AY526,AZ526,,AW526,0))))</f>
        <v>0</v>
      </c>
      <c r="BB526" s="30">
        <f>+IF(OR($N526=Listas!$A$3,$N526=Listas!$A$4,$N526=Listas!$A$5,$N526=Listas!$A$6),"",IF(AV526=0,AX526,(-PV(AY526,AZ526,,AX526,0))))</f>
        <v>0</v>
      </c>
      <c r="BC526" s="33">
        <f>++IF(OR($N526=Listas!$A$3,$N526=Listas!$A$4,$N526=Listas!$A$5,$N526=Listas!$A$6),"",K526-BA526)</f>
        <v>0</v>
      </c>
      <c r="BD526" s="33">
        <f>++IF(OR($N526=Listas!$A$3,$N526=Listas!$A$4,$N526=Listas!$A$5,$N526=Listas!$A$6),"",L526-BB526)</f>
        <v>0</v>
      </c>
    </row>
    <row r="527" spans="1:56" x14ac:dyDescent="0.25">
      <c r="A527" s="13"/>
      <c r="B527" s="14"/>
      <c r="C527" s="15"/>
      <c r="D527" s="16"/>
      <c r="E527" s="16"/>
      <c r="F527" s="17"/>
      <c r="G527" s="17"/>
      <c r="H527" s="65">
        <f t="shared" si="101"/>
        <v>0</v>
      </c>
      <c r="I527" s="17"/>
      <c r="J527" s="17"/>
      <c r="K527" s="42">
        <f t="shared" si="102"/>
        <v>0</v>
      </c>
      <c r="L527" s="42">
        <f t="shared" si="102"/>
        <v>0</v>
      </c>
      <c r="M527" s="42">
        <f t="shared" si="103"/>
        <v>0</v>
      </c>
      <c r="N527" s="13"/>
      <c r="O527" s="18" t="str">
        <f>+IF(OR($N527=Listas!$A$3,$N527=Listas!$A$4,$N527=Listas!$A$5,$N527=Listas!$A$6),"N/A",IF(AND((DAYS360(C527,$C$3))&gt;90,(DAYS360(C527,$C$3))&lt;360),"SI","NO"))</f>
        <v>NO</v>
      </c>
      <c r="P527" s="19">
        <f t="shared" si="96"/>
        <v>0</v>
      </c>
      <c r="Q527" s="18" t="str">
        <f>+IF(OR($N527=Listas!$A$3,$N527=Listas!$A$4,$N527=Listas!$A$5,$N527=Listas!$A$6),"N/A",IF(AND((DAYS360(C527,$C$3))&gt;=360,(DAYS360(C527,$C$3))&lt;=1800),"SI","NO"))</f>
        <v>NO</v>
      </c>
      <c r="R527" s="19">
        <f t="shared" si="97"/>
        <v>0</v>
      </c>
      <c r="S527" s="18" t="str">
        <f>+IF(OR($N527=Listas!$A$3,$N527=Listas!$A$4,$N527=Listas!$A$5,$N527=Listas!$A$6),"N/A",IF(AND((DAYS360(C527,$C$3))&gt;1800,(DAYS360(C527,$C$3))&lt;=3600),"SI","NO"))</f>
        <v>NO</v>
      </c>
      <c r="T527" s="19">
        <f t="shared" si="98"/>
        <v>0</v>
      </c>
      <c r="U527" s="18" t="str">
        <f>+IF(OR($N527=Listas!$A$3,$N527=Listas!$A$4,$N527=Listas!$A$5,$N527=Listas!$A$6),"N/A",IF((DAYS360(C527,$C$3))&gt;3600,"SI","NO"))</f>
        <v>SI</v>
      </c>
      <c r="V527" s="20">
        <f t="shared" si="99"/>
        <v>0.21132439384930549</v>
      </c>
      <c r="W527" s="21">
        <f>+IF(OR($N527=Listas!$A$3,$N527=Listas!$A$4,$N527=Listas!$A$5,$N527=Listas!$A$6),"",P527+R527+T527+V527)</f>
        <v>0.21132439384930549</v>
      </c>
      <c r="X527" s="22"/>
      <c r="Y527" s="19">
        <f t="shared" si="100"/>
        <v>0</v>
      </c>
      <c r="Z527" s="21">
        <f>+IF(OR($N527=Listas!$A$3,$N527=Listas!$A$4,$N527=Listas!$A$5,$N527=Listas!$A$6),"",Y527)</f>
        <v>0</v>
      </c>
      <c r="AA527" s="22"/>
      <c r="AB527" s="23">
        <f>+IF(OR($N527=Listas!$A$3,$N527=Listas!$A$4,$N527=Listas!$A$5,$N527=Listas!$A$6),"",IF(AND(DAYS360(C527,$C$3)&lt;=90,AA527="NO"),0,IF(AND(DAYS360(C527,$C$3)&gt;90,AA527="NO"),$AB$7,0)))</f>
        <v>0</v>
      </c>
      <c r="AC527" s="17"/>
      <c r="AD527" s="22"/>
      <c r="AE527" s="23">
        <f>+IF(OR($N527=Listas!$A$3,$N527=Listas!$A$4,$N527=Listas!$A$5,$N527=Listas!$A$6),"",IF(AND(DAYS360(C527,$C$3)&lt;=90,AD527="SI"),0,IF(AND(DAYS360(C527,$C$3)&gt;90,AD527="SI"),$AE$7,0)))</f>
        <v>0</v>
      </c>
      <c r="AF527" s="17"/>
      <c r="AG527" s="24" t="str">
        <f t="shared" si="104"/>
        <v/>
      </c>
      <c r="AH527" s="22"/>
      <c r="AI527" s="23">
        <f>+IF(OR($N527=Listas!$A$3,$N527=Listas!$A$4,$N527=Listas!$A$5,$N527=Listas!$A$6),"",IF(AND(DAYS360(C527,$C$3)&lt;=90,AH527="SI"),0,IF(AND(DAYS360(C527,$C$3)&gt;90,AH527="SI"),$AI$7,0)))</f>
        <v>0</v>
      </c>
      <c r="AJ527" s="25">
        <f>+IF(OR($N527=Listas!$A$3,$N527=Listas!$A$4,$N527=Listas!$A$5,$N527=Listas!$A$6),"",AB527+AE527+AI527)</f>
        <v>0</v>
      </c>
      <c r="AK527" s="26" t="str">
        <f t="shared" si="105"/>
        <v/>
      </c>
      <c r="AL527" s="27" t="str">
        <f t="shared" si="106"/>
        <v/>
      </c>
      <c r="AM527" s="23">
        <f>+IF(OR($N527=Listas!$A$3,$N527=Listas!$A$4,$N527=Listas!$A$5,$N527=Listas!$A$6),"",IF(AND(DAYS360(C527,$C$3)&lt;=90,AL527="SI"),0,IF(AND(DAYS360(C527,$C$3)&gt;90,AL527="SI"),$AM$7,0)))</f>
        <v>0</v>
      </c>
      <c r="AN527" s="27" t="str">
        <f t="shared" si="107"/>
        <v/>
      </c>
      <c r="AO527" s="23">
        <f>+IF(OR($N527=Listas!$A$3,$N527=Listas!$A$4,$N527=Listas!$A$5,$N527=Listas!$A$6),"",IF(AND(DAYS360(C527,$C$3)&lt;=90,AN527="SI"),0,IF(AND(DAYS360(C527,$C$3)&gt;90,AN527="SI"),$AO$7,0)))</f>
        <v>0</v>
      </c>
      <c r="AP527" s="28">
        <f>+IF(OR($N527=Listas!$A$3,$N527=Listas!$A$4,$N527=Listas!$A$5,$N527=[1]Hoja2!$A$6),"",AM527+AO527)</f>
        <v>0</v>
      </c>
      <c r="AQ527" s="22"/>
      <c r="AR527" s="23">
        <f>+IF(OR($N527=Listas!$A$3,$N527=Listas!$A$4,$N527=Listas!$A$5,$N527=Listas!$A$6),"",IF(AND(DAYS360(C527,$C$3)&lt;=90,AQ527="SI"),0,IF(AND(DAYS360(C527,$C$3)&gt;90,AQ527="SI"),$AR$7,0)))</f>
        <v>0</v>
      </c>
      <c r="AS527" s="22"/>
      <c r="AT527" s="23">
        <f>+IF(OR($N527=Listas!$A$3,$N527=Listas!$A$4,$N527=Listas!$A$5,$N527=Listas!$A$6),"",IF(AND(DAYS360(C527,$C$3)&lt;=90,AS527="SI"),0,IF(AND(DAYS360(C527,$C$3)&gt;90,AS527="SI"),$AT$7,0)))</f>
        <v>0</v>
      </c>
      <c r="AU527" s="21">
        <f>+IF(OR($N527=Listas!$A$3,$N527=Listas!$A$4,$N527=Listas!$A$5,$N527=Listas!$A$6),"",AR527+AT527)</f>
        <v>0</v>
      </c>
      <c r="AV527" s="29">
        <f>+IF(OR($N527=Listas!$A$3,$N527=Listas!$A$4,$N527=Listas!$A$5,$N527=Listas!$A$6),"",W527+Z527+AJ527+AP527+AU527)</f>
        <v>0.21132439384930549</v>
      </c>
      <c r="AW527" s="30">
        <f>+IF(OR($N527=Listas!$A$3,$N527=Listas!$A$4,$N527=Listas!$A$5,$N527=Listas!$A$6),"",K527*(1-AV527))</f>
        <v>0</v>
      </c>
      <c r="AX527" s="30">
        <f>+IF(OR($N527=Listas!$A$3,$N527=Listas!$A$4,$N527=Listas!$A$5,$N527=Listas!$A$6),"",L527*(1-AV527))</f>
        <v>0</v>
      </c>
      <c r="AY527" s="31"/>
      <c r="AZ527" s="32"/>
      <c r="BA527" s="30">
        <f>+IF(OR($N527=Listas!$A$3,$N527=Listas!$A$4,$N527=Listas!$A$5,$N527=Listas!$A$6),"",IF(AV527=0,AW527,(-PV(AY527,AZ527,,AW527,0))))</f>
        <v>0</v>
      </c>
      <c r="BB527" s="30">
        <f>+IF(OR($N527=Listas!$A$3,$N527=Listas!$A$4,$N527=Listas!$A$5,$N527=Listas!$A$6),"",IF(AV527=0,AX527,(-PV(AY527,AZ527,,AX527,0))))</f>
        <v>0</v>
      </c>
      <c r="BC527" s="33">
        <f>++IF(OR($N527=Listas!$A$3,$N527=Listas!$A$4,$N527=Listas!$A$5,$N527=Listas!$A$6),"",K527-BA527)</f>
        <v>0</v>
      </c>
      <c r="BD527" s="33">
        <f>++IF(OR($N527=Listas!$A$3,$N527=Listas!$A$4,$N527=Listas!$A$5,$N527=Listas!$A$6),"",L527-BB527)</f>
        <v>0</v>
      </c>
    </row>
    <row r="528" spans="1:56" x14ac:dyDescent="0.25">
      <c r="A528" s="13"/>
      <c r="B528" s="14"/>
      <c r="C528" s="15"/>
      <c r="D528" s="16"/>
      <c r="E528" s="16"/>
      <c r="F528" s="17"/>
      <c r="G528" s="17"/>
      <c r="H528" s="65">
        <f t="shared" si="101"/>
        <v>0</v>
      </c>
      <c r="I528" s="17"/>
      <c r="J528" s="17"/>
      <c r="K528" s="42">
        <f t="shared" si="102"/>
        <v>0</v>
      </c>
      <c r="L528" s="42">
        <f t="shared" si="102"/>
        <v>0</v>
      </c>
      <c r="M528" s="42">
        <f t="shared" si="103"/>
        <v>0</v>
      </c>
      <c r="N528" s="13"/>
      <c r="O528" s="18" t="str">
        <f>+IF(OR($N528=Listas!$A$3,$N528=Listas!$A$4,$N528=Listas!$A$5,$N528=Listas!$A$6),"N/A",IF(AND((DAYS360(C528,$C$3))&gt;90,(DAYS360(C528,$C$3))&lt;360),"SI","NO"))</f>
        <v>NO</v>
      </c>
      <c r="P528" s="19">
        <f t="shared" si="96"/>
        <v>0</v>
      </c>
      <c r="Q528" s="18" t="str">
        <f>+IF(OR($N528=Listas!$A$3,$N528=Listas!$A$4,$N528=Listas!$A$5,$N528=Listas!$A$6),"N/A",IF(AND((DAYS360(C528,$C$3))&gt;=360,(DAYS360(C528,$C$3))&lt;=1800),"SI","NO"))</f>
        <v>NO</v>
      </c>
      <c r="R528" s="19">
        <f t="shared" si="97"/>
        <v>0</v>
      </c>
      <c r="S528" s="18" t="str">
        <f>+IF(OR($N528=Listas!$A$3,$N528=Listas!$A$4,$N528=Listas!$A$5,$N528=Listas!$A$6),"N/A",IF(AND((DAYS360(C528,$C$3))&gt;1800,(DAYS360(C528,$C$3))&lt;=3600),"SI","NO"))</f>
        <v>NO</v>
      </c>
      <c r="T528" s="19">
        <f t="shared" si="98"/>
        <v>0</v>
      </c>
      <c r="U528" s="18" t="str">
        <f>+IF(OR($N528=Listas!$A$3,$N528=Listas!$A$4,$N528=Listas!$A$5,$N528=Listas!$A$6),"N/A",IF((DAYS360(C528,$C$3))&gt;3600,"SI","NO"))</f>
        <v>SI</v>
      </c>
      <c r="V528" s="20">
        <f t="shared" si="99"/>
        <v>0.21132439384930549</v>
      </c>
      <c r="W528" s="21">
        <f>+IF(OR($N528=Listas!$A$3,$N528=Listas!$A$4,$N528=Listas!$A$5,$N528=Listas!$A$6),"",P528+R528+T528+V528)</f>
        <v>0.21132439384930549</v>
      </c>
      <c r="X528" s="22"/>
      <c r="Y528" s="19">
        <f t="shared" si="100"/>
        <v>0</v>
      </c>
      <c r="Z528" s="21">
        <f>+IF(OR($N528=Listas!$A$3,$N528=Listas!$A$4,$N528=Listas!$A$5,$N528=Listas!$A$6),"",Y528)</f>
        <v>0</v>
      </c>
      <c r="AA528" s="22"/>
      <c r="AB528" s="23">
        <f>+IF(OR($N528=Listas!$A$3,$N528=Listas!$A$4,$N528=Listas!$A$5,$N528=Listas!$A$6),"",IF(AND(DAYS360(C528,$C$3)&lt;=90,AA528="NO"),0,IF(AND(DAYS360(C528,$C$3)&gt;90,AA528="NO"),$AB$7,0)))</f>
        <v>0</v>
      </c>
      <c r="AC528" s="17"/>
      <c r="AD528" s="22"/>
      <c r="AE528" s="23">
        <f>+IF(OR($N528=Listas!$A$3,$N528=Listas!$A$4,$N528=Listas!$A$5,$N528=Listas!$A$6),"",IF(AND(DAYS360(C528,$C$3)&lt;=90,AD528="SI"),0,IF(AND(DAYS360(C528,$C$3)&gt;90,AD528="SI"),$AE$7,0)))</f>
        <v>0</v>
      </c>
      <c r="AF528" s="17"/>
      <c r="AG528" s="24" t="str">
        <f t="shared" si="104"/>
        <v/>
      </c>
      <c r="AH528" s="22"/>
      <c r="AI528" s="23">
        <f>+IF(OR($N528=Listas!$A$3,$N528=Listas!$A$4,$N528=Listas!$A$5,$N528=Listas!$A$6),"",IF(AND(DAYS360(C528,$C$3)&lt;=90,AH528="SI"),0,IF(AND(DAYS360(C528,$C$3)&gt;90,AH528="SI"),$AI$7,0)))</f>
        <v>0</v>
      </c>
      <c r="AJ528" s="25">
        <f>+IF(OR($N528=Listas!$A$3,$N528=Listas!$A$4,$N528=Listas!$A$5,$N528=Listas!$A$6),"",AB528+AE528+AI528)</f>
        <v>0</v>
      </c>
      <c r="AK528" s="26" t="str">
        <f t="shared" si="105"/>
        <v/>
      </c>
      <c r="AL528" s="27" t="str">
        <f t="shared" si="106"/>
        <v/>
      </c>
      <c r="AM528" s="23">
        <f>+IF(OR($N528=Listas!$A$3,$N528=Listas!$A$4,$N528=Listas!$A$5,$N528=Listas!$A$6),"",IF(AND(DAYS360(C528,$C$3)&lt;=90,AL528="SI"),0,IF(AND(DAYS360(C528,$C$3)&gt;90,AL528="SI"),$AM$7,0)))</f>
        <v>0</v>
      </c>
      <c r="AN528" s="27" t="str">
        <f t="shared" si="107"/>
        <v/>
      </c>
      <c r="AO528" s="23">
        <f>+IF(OR($N528=Listas!$A$3,$N528=Listas!$A$4,$N528=Listas!$A$5,$N528=Listas!$A$6),"",IF(AND(DAYS360(C528,$C$3)&lt;=90,AN528="SI"),0,IF(AND(DAYS360(C528,$C$3)&gt;90,AN528="SI"),$AO$7,0)))</f>
        <v>0</v>
      </c>
      <c r="AP528" s="28">
        <f>+IF(OR($N528=Listas!$A$3,$N528=Listas!$A$4,$N528=Listas!$A$5,$N528=[1]Hoja2!$A$6),"",AM528+AO528)</f>
        <v>0</v>
      </c>
      <c r="AQ528" s="22"/>
      <c r="AR528" s="23">
        <f>+IF(OR($N528=Listas!$A$3,$N528=Listas!$A$4,$N528=Listas!$A$5,$N528=Listas!$A$6),"",IF(AND(DAYS360(C528,$C$3)&lt;=90,AQ528="SI"),0,IF(AND(DAYS360(C528,$C$3)&gt;90,AQ528="SI"),$AR$7,0)))</f>
        <v>0</v>
      </c>
      <c r="AS528" s="22"/>
      <c r="AT528" s="23">
        <f>+IF(OR($N528=Listas!$A$3,$N528=Listas!$A$4,$N528=Listas!$A$5,$N528=Listas!$A$6),"",IF(AND(DAYS360(C528,$C$3)&lt;=90,AS528="SI"),0,IF(AND(DAYS360(C528,$C$3)&gt;90,AS528="SI"),$AT$7,0)))</f>
        <v>0</v>
      </c>
      <c r="AU528" s="21">
        <f>+IF(OR($N528=Listas!$A$3,$N528=Listas!$A$4,$N528=Listas!$A$5,$N528=Listas!$A$6),"",AR528+AT528)</f>
        <v>0</v>
      </c>
      <c r="AV528" s="29">
        <f>+IF(OR($N528=Listas!$A$3,$N528=Listas!$A$4,$N528=Listas!$A$5,$N528=Listas!$A$6),"",W528+Z528+AJ528+AP528+AU528)</f>
        <v>0.21132439384930549</v>
      </c>
      <c r="AW528" s="30">
        <f>+IF(OR($N528=Listas!$A$3,$N528=Listas!$A$4,$N528=Listas!$A$5,$N528=Listas!$A$6),"",K528*(1-AV528))</f>
        <v>0</v>
      </c>
      <c r="AX528" s="30">
        <f>+IF(OR($N528=Listas!$A$3,$N528=Listas!$A$4,$N528=Listas!$A$5,$N528=Listas!$A$6),"",L528*(1-AV528))</f>
        <v>0</v>
      </c>
      <c r="AY528" s="31"/>
      <c r="AZ528" s="32"/>
      <c r="BA528" s="30">
        <f>+IF(OR($N528=Listas!$A$3,$N528=Listas!$A$4,$N528=Listas!$A$5,$N528=Listas!$A$6),"",IF(AV528=0,AW528,(-PV(AY528,AZ528,,AW528,0))))</f>
        <v>0</v>
      </c>
      <c r="BB528" s="30">
        <f>+IF(OR($N528=Listas!$A$3,$N528=Listas!$A$4,$N528=Listas!$A$5,$N528=Listas!$A$6),"",IF(AV528=0,AX528,(-PV(AY528,AZ528,,AX528,0))))</f>
        <v>0</v>
      </c>
      <c r="BC528" s="33">
        <f>++IF(OR($N528=Listas!$A$3,$N528=Listas!$A$4,$N528=Listas!$A$5,$N528=Listas!$A$6),"",K528-BA528)</f>
        <v>0</v>
      </c>
      <c r="BD528" s="33">
        <f>++IF(OR($N528=Listas!$A$3,$N528=Listas!$A$4,$N528=Listas!$A$5,$N528=Listas!$A$6),"",L528-BB528)</f>
        <v>0</v>
      </c>
    </row>
    <row r="529" spans="1:56" x14ac:dyDescent="0.25">
      <c r="A529" s="13"/>
      <c r="B529" s="14"/>
      <c r="C529" s="15"/>
      <c r="D529" s="16"/>
      <c r="E529" s="16"/>
      <c r="F529" s="17"/>
      <c r="G529" s="17"/>
      <c r="H529" s="65">
        <f t="shared" si="101"/>
        <v>0</v>
      </c>
      <c r="I529" s="17"/>
      <c r="J529" s="17"/>
      <c r="K529" s="42">
        <f t="shared" si="102"/>
        <v>0</v>
      </c>
      <c r="L529" s="42">
        <f t="shared" si="102"/>
        <v>0</v>
      </c>
      <c r="M529" s="42">
        <f t="shared" si="103"/>
        <v>0</v>
      </c>
      <c r="N529" s="13"/>
      <c r="O529" s="18" t="str">
        <f>+IF(OR($N529=Listas!$A$3,$N529=Listas!$A$4,$N529=Listas!$A$5,$N529=Listas!$A$6),"N/A",IF(AND((DAYS360(C529,$C$3))&gt;90,(DAYS360(C529,$C$3))&lt;360),"SI","NO"))</f>
        <v>NO</v>
      </c>
      <c r="P529" s="19">
        <f t="shared" si="96"/>
        <v>0</v>
      </c>
      <c r="Q529" s="18" t="str">
        <f>+IF(OR($N529=Listas!$A$3,$N529=Listas!$A$4,$N529=Listas!$A$5,$N529=Listas!$A$6),"N/A",IF(AND((DAYS360(C529,$C$3))&gt;=360,(DAYS360(C529,$C$3))&lt;=1800),"SI","NO"))</f>
        <v>NO</v>
      </c>
      <c r="R529" s="19">
        <f t="shared" si="97"/>
        <v>0</v>
      </c>
      <c r="S529" s="18" t="str">
        <f>+IF(OR($N529=Listas!$A$3,$N529=Listas!$A$4,$N529=Listas!$A$5,$N529=Listas!$A$6),"N/A",IF(AND((DAYS360(C529,$C$3))&gt;1800,(DAYS360(C529,$C$3))&lt;=3600),"SI","NO"))</f>
        <v>NO</v>
      </c>
      <c r="T529" s="19">
        <f t="shared" si="98"/>
        <v>0</v>
      </c>
      <c r="U529" s="18" t="str">
        <f>+IF(OR($N529=Listas!$A$3,$N529=Listas!$A$4,$N529=Listas!$A$5,$N529=Listas!$A$6),"N/A",IF((DAYS360(C529,$C$3))&gt;3600,"SI","NO"))</f>
        <v>SI</v>
      </c>
      <c r="V529" s="20">
        <f t="shared" si="99"/>
        <v>0.21132439384930549</v>
      </c>
      <c r="W529" s="21">
        <f>+IF(OR($N529=Listas!$A$3,$N529=Listas!$A$4,$N529=Listas!$A$5,$N529=Listas!$A$6),"",P529+R529+T529+V529)</f>
        <v>0.21132439384930549</v>
      </c>
      <c r="X529" s="22"/>
      <c r="Y529" s="19">
        <f t="shared" si="100"/>
        <v>0</v>
      </c>
      <c r="Z529" s="21">
        <f>+IF(OR($N529=Listas!$A$3,$N529=Listas!$A$4,$N529=Listas!$A$5,$N529=Listas!$A$6),"",Y529)</f>
        <v>0</v>
      </c>
      <c r="AA529" s="22"/>
      <c r="AB529" s="23">
        <f>+IF(OR($N529=Listas!$A$3,$N529=Listas!$A$4,$N529=Listas!$A$5,$N529=Listas!$A$6),"",IF(AND(DAYS360(C529,$C$3)&lt;=90,AA529="NO"),0,IF(AND(DAYS360(C529,$C$3)&gt;90,AA529="NO"),$AB$7,0)))</f>
        <v>0</v>
      </c>
      <c r="AC529" s="17"/>
      <c r="AD529" s="22"/>
      <c r="AE529" s="23">
        <f>+IF(OR($N529=Listas!$A$3,$N529=Listas!$A$4,$N529=Listas!$A$5,$N529=Listas!$A$6),"",IF(AND(DAYS360(C529,$C$3)&lt;=90,AD529="SI"),0,IF(AND(DAYS360(C529,$C$3)&gt;90,AD529="SI"),$AE$7,0)))</f>
        <v>0</v>
      </c>
      <c r="AF529" s="17"/>
      <c r="AG529" s="24" t="str">
        <f t="shared" si="104"/>
        <v/>
      </c>
      <c r="AH529" s="22"/>
      <c r="AI529" s="23">
        <f>+IF(OR($N529=Listas!$A$3,$N529=Listas!$A$4,$N529=Listas!$A$5,$N529=Listas!$A$6),"",IF(AND(DAYS360(C529,$C$3)&lt;=90,AH529="SI"),0,IF(AND(DAYS360(C529,$C$3)&gt;90,AH529="SI"),$AI$7,0)))</f>
        <v>0</v>
      </c>
      <c r="AJ529" s="25">
        <f>+IF(OR($N529=Listas!$A$3,$N529=Listas!$A$4,$N529=Listas!$A$5,$N529=Listas!$A$6),"",AB529+AE529+AI529)</f>
        <v>0</v>
      </c>
      <c r="AK529" s="26" t="str">
        <f t="shared" si="105"/>
        <v/>
      </c>
      <c r="AL529" s="27" t="str">
        <f t="shared" si="106"/>
        <v/>
      </c>
      <c r="AM529" s="23">
        <f>+IF(OR($N529=Listas!$A$3,$N529=Listas!$A$4,$N529=Listas!$A$5,$N529=Listas!$A$6),"",IF(AND(DAYS360(C529,$C$3)&lt;=90,AL529="SI"),0,IF(AND(DAYS360(C529,$C$3)&gt;90,AL529="SI"),$AM$7,0)))</f>
        <v>0</v>
      </c>
      <c r="AN529" s="27" t="str">
        <f t="shared" si="107"/>
        <v/>
      </c>
      <c r="AO529" s="23">
        <f>+IF(OR($N529=Listas!$A$3,$N529=Listas!$A$4,$N529=Listas!$A$5,$N529=Listas!$A$6),"",IF(AND(DAYS360(C529,$C$3)&lt;=90,AN529="SI"),0,IF(AND(DAYS360(C529,$C$3)&gt;90,AN529="SI"),$AO$7,0)))</f>
        <v>0</v>
      </c>
      <c r="AP529" s="28">
        <f>+IF(OR($N529=Listas!$A$3,$N529=Listas!$A$4,$N529=Listas!$A$5,$N529=[1]Hoja2!$A$6),"",AM529+AO529)</f>
        <v>0</v>
      </c>
      <c r="AQ529" s="22"/>
      <c r="AR529" s="23">
        <f>+IF(OR($N529=Listas!$A$3,$N529=Listas!$A$4,$N529=Listas!$A$5,$N529=Listas!$A$6),"",IF(AND(DAYS360(C529,$C$3)&lt;=90,AQ529="SI"),0,IF(AND(DAYS360(C529,$C$3)&gt;90,AQ529="SI"),$AR$7,0)))</f>
        <v>0</v>
      </c>
      <c r="AS529" s="22"/>
      <c r="AT529" s="23">
        <f>+IF(OR($N529=Listas!$A$3,$N529=Listas!$A$4,$N529=Listas!$A$5,$N529=Listas!$A$6),"",IF(AND(DAYS360(C529,$C$3)&lt;=90,AS529="SI"),0,IF(AND(DAYS360(C529,$C$3)&gt;90,AS529="SI"),$AT$7,0)))</f>
        <v>0</v>
      </c>
      <c r="AU529" s="21">
        <f>+IF(OR($N529=Listas!$A$3,$N529=Listas!$A$4,$N529=Listas!$A$5,$N529=Listas!$A$6),"",AR529+AT529)</f>
        <v>0</v>
      </c>
      <c r="AV529" s="29">
        <f>+IF(OR($N529=Listas!$A$3,$N529=Listas!$A$4,$N529=Listas!$A$5,$N529=Listas!$A$6),"",W529+Z529+AJ529+AP529+AU529)</f>
        <v>0.21132439384930549</v>
      </c>
      <c r="AW529" s="30">
        <f>+IF(OR($N529=Listas!$A$3,$N529=Listas!$A$4,$N529=Listas!$A$5,$N529=Listas!$A$6),"",K529*(1-AV529))</f>
        <v>0</v>
      </c>
      <c r="AX529" s="30">
        <f>+IF(OR($N529=Listas!$A$3,$N529=Listas!$A$4,$N529=Listas!$A$5,$N529=Listas!$A$6),"",L529*(1-AV529))</f>
        <v>0</v>
      </c>
      <c r="AY529" s="31"/>
      <c r="AZ529" s="32"/>
      <c r="BA529" s="30">
        <f>+IF(OR($N529=Listas!$A$3,$N529=Listas!$A$4,$N529=Listas!$A$5,$N529=Listas!$A$6),"",IF(AV529=0,AW529,(-PV(AY529,AZ529,,AW529,0))))</f>
        <v>0</v>
      </c>
      <c r="BB529" s="30">
        <f>+IF(OR($N529=Listas!$A$3,$N529=Listas!$A$4,$N529=Listas!$A$5,$N529=Listas!$A$6),"",IF(AV529=0,AX529,(-PV(AY529,AZ529,,AX529,0))))</f>
        <v>0</v>
      </c>
      <c r="BC529" s="33">
        <f>++IF(OR($N529=Listas!$A$3,$N529=Listas!$A$4,$N529=Listas!$A$5,$N529=Listas!$A$6),"",K529-BA529)</f>
        <v>0</v>
      </c>
      <c r="BD529" s="33">
        <f>++IF(OR($N529=Listas!$A$3,$N529=Listas!$A$4,$N529=Listas!$A$5,$N529=Listas!$A$6),"",L529-BB529)</f>
        <v>0</v>
      </c>
    </row>
    <row r="530" spans="1:56" x14ac:dyDescent="0.25">
      <c r="A530" s="13"/>
      <c r="B530" s="14"/>
      <c r="C530" s="15"/>
      <c r="D530" s="16"/>
      <c r="E530" s="16"/>
      <c r="F530" s="17"/>
      <c r="G530" s="17"/>
      <c r="H530" s="65">
        <f t="shared" si="101"/>
        <v>0</v>
      </c>
      <c r="I530" s="17"/>
      <c r="J530" s="17"/>
      <c r="K530" s="42">
        <f t="shared" si="102"/>
        <v>0</v>
      </c>
      <c r="L530" s="42">
        <f t="shared" si="102"/>
        <v>0</v>
      </c>
      <c r="M530" s="42">
        <f t="shared" si="103"/>
        <v>0</v>
      </c>
      <c r="N530" s="13"/>
      <c r="O530" s="18" t="str">
        <f>+IF(OR($N530=Listas!$A$3,$N530=Listas!$A$4,$N530=Listas!$A$5,$N530=Listas!$A$6),"N/A",IF(AND((DAYS360(C530,$C$3))&gt;90,(DAYS360(C530,$C$3))&lt;360),"SI","NO"))</f>
        <v>NO</v>
      </c>
      <c r="P530" s="19">
        <f t="shared" si="96"/>
        <v>0</v>
      </c>
      <c r="Q530" s="18" t="str">
        <f>+IF(OR($N530=Listas!$A$3,$N530=Listas!$A$4,$N530=Listas!$A$5,$N530=Listas!$A$6),"N/A",IF(AND((DAYS360(C530,$C$3))&gt;=360,(DAYS360(C530,$C$3))&lt;=1800),"SI","NO"))</f>
        <v>NO</v>
      </c>
      <c r="R530" s="19">
        <f t="shared" si="97"/>
        <v>0</v>
      </c>
      <c r="S530" s="18" t="str">
        <f>+IF(OR($N530=Listas!$A$3,$N530=Listas!$A$4,$N530=Listas!$A$5,$N530=Listas!$A$6),"N/A",IF(AND((DAYS360(C530,$C$3))&gt;1800,(DAYS360(C530,$C$3))&lt;=3600),"SI","NO"))</f>
        <v>NO</v>
      </c>
      <c r="T530" s="19">
        <f t="shared" si="98"/>
        <v>0</v>
      </c>
      <c r="U530" s="18" t="str">
        <f>+IF(OR($N530=Listas!$A$3,$N530=Listas!$A$4,$N530=Listas!$A$5,$N530=Listas!$A$6),"N/A",IF((DAYS360(C530,$C$3))&gt;3600,"SI","NO"))</f>
        <v>SI</v>
      </c>
      <c r="V530" s="20">
        <f t="shared" si="99"/>
        <v>0.21132439384930549</v>
      </c>
      <c r="W530" s="21">
        <f>+IF(OR($N530=Listas!$A$3,$N530=Listas!$A$4,$N530=Listas!$A$5,$N530=Listas!$A$6),"",P530+R530+T530+V530)</f>
        <v>0.21132439384930549</v>
      </c>
      <c r="X530" s="22"/>
      <c r="Y530" s="19">
        <f t="shared" si="100"/>
        <v>0</v>
      </c>
      <c r="Z530" s="21">
        <f>+IF(OR($N530=Listas!$A$3,$N530=Listas!$A$4,$N530=Listas!$A$5,$N530=Listas!$A$6),"",Y530)</f>
        <v>0</v>
      </c>
      <c r="AA530" s="22"/>
      <c r="AB530" s="23">
        <f>+IF(OR($N530=Listas!$A$3,$N530=Listas!$A$4,$N530=Listas!$A$5,$N530=Listas!$A$6),"",IF(AND(DAYS360(C530,$C$3)&lt;=90,AA530="NO"),0,IF(AND(DAYS360(C530,$C$3)&gt;90,AA530="NO"),$AB$7,0)))</f>
        <v>0</v>
      </c>
      <c r="AC530" s="17"/>
      <c r="AD530" s="22"/>
      <c r="AE530" s="23">
        <f>+IF(OR($N530=Listas!$A$3,$N530=Listas!$A$4,$N530=Listas!$A$5,$N530=Listas!$A$6),"",IF(AND(DAYS360(C530,$C$3)&lt;=90,AD530="SI"),0,IF(AND(DAYS360(C530,$C$3)&gt;90,AD530="SI"),$AE$7,0)))</f>
        <v>0</v>
      </c>
      <c r="AF530" s="17"/>
      <c r="AG530" s="24" t="str">
        <f t="shared" si="104"/>
        <v/>
      </c>
      <c r="AH530" s="22"/>
      <c r="AI530" s="23">
        <f>+IF(OR($N530=Listas!$A$3,$N530=Listas!$A$4,$N530=Listas!$A$5,$N530=Listas!$A$6),"",IF(AND(DAYS360(C530,$C$3)&lt;=90,AH530="SI"),0,IF(AND(DAYS360(C530,$C$3)&gt;90,AH530="SI"),$AI$7,0)))</f>
        <v>0</v>
      </c>
      <c r="AJ530" s="25">
        <f>+IF(OR($N530=Listas!$A$3,$N530=Listas!$A$4,$N530=Listas!$A$5,$N530=Listas!$A$6),"",AB530+AE530+AI530)</f>
        <v>0</v>
      </c>
      <c r="AK530" s="26" t="str">
        <f t="shared" si="105"/>
        <v/>
      </c>
      <c r="AL530" s="27" t="str">
        <f t="shared" si="106"/>
        <v/>
      </c>
      <c r="AM530" s="23">
        <f>+IF(OR($N530=Listas!$A$3,$N530=Listas!$A$4,$N530=Listas!$A$5,$N530=Listas!$A$6),"",IF(AND(DAYS360(C530,$C$3)&lt;=90,AL530="SI"),0,IF(AND(DAYS360(C530,$C$3)&gt;90,AL530="SI"),$AM$7,0)))</f>
        <v>0</v>
      </c>
      <c r="AN530" s="27" t="str">
        <f t="shared" si="107"/>
        <v/>
      </c>
      <c r="AO530" s="23">
        <f>+IF(OR($N530=Listas!$A$3,$N530=Listas!$A$4,$N530=Listas!$A$5,$N530=Listas!$A$6),"",IF(AND(DAYS360(C530,$C$3)&lt;=90,AN530="SI"),0,IF(AND(DAYS360(C530,$C$3)&gt;90,AN530="SI"),$AO$7,0)))</f>
        <v>0</v>
      </c>
      <c r="AP530" s="28">
        <f>+IF(OR($N530=Listas!$A$3,$N530=Listas!$A$4,$N530=Listas!$A$5,$N530=[1]Hoja2!$A$6),"",AM530+AO530)</f>
        <v>0</v>
      </c>
      <c r="AQ530" s="22"/>
      <c r="AR530" s="23">
        <f>+IF(OR($N530=Listas!$A$3,$N530=Listas!$A$4,$N530=Listas!$A$5,$N530=Listas!$A$6),"",IF(AND(DAYS360(C530,$C$3)&lt;=90,AQ530="SI"),0,IF(AND(DAYS360(C530,$C$3)&gt;90,AQ530="SI"),$AR$7,0)))</f>
        <v>0</v>
      </c>
      <c r="AS530" s="22"/>
      <c r="AT530" s="23">
        <f>+IF(OR($N530=Listas!$A$3,$N530=Listas!$A$4,$N530=Listas!$A$5,$N530=Listas!$A$6),"",IF(AND(DAYS360(C530,$C$3)&lt;=90,AS530="SI"),0,IF(AND(DAYS360(C530,$C$3)&gt;90,AS530="SI"),$AT$7,0)))</f>
        <v>0</v>
      </c>
      <c r="AU530" s="21">
        <f>+IF(OR($N530=Listas!$A$3,$N530=Listas!$A$4,$N530=Listas!$A$5,$N530=Listas!$A$6),"",AR530+AT530)</f>
        <v>0</v>
      </c>
      <c r="AV530" s="29">
        <f>+IF(OR($N530=Listas!$A$3,$N530=Listas!$A$4,$N530=Listas!$A$5,$N530=Listas!$A$6),"",W530+Z530+AJ530+AP530+AU530)</f>
        <v>0.21132439384930549</v>
      </c>
      <c r="AW530" s="30">
        <f>+IF(OR($N530=Listas!$A$3,$N530=Listas!$A$4,$N530=Listas!$A$5,$N530=Listas!$A$6),"",K530*(1-AV530))</f>
        <v>0</v>
      </c>
      <c r="AX530" s="30">
        <f>+IF(OR($N530=Listas!$A$3,$N530=Listas!$A$4,$N530=Listas!$A$5,$N530=Listas!$A$6),"",L530*(1-AV530))</f>
        <v>0</v>
      </c>
      <c r="AY530" s="31"/>
      <c r="AZ530" s="32"/>
      <c r="BA530" s="30">
        <f>+IF(OR($N530=Listas!$A$3,$N530=Listas!$A$4,$N530=Listas!$A$5,$N530=Listas!$A$6),"",IF(AV530=0,AW530,(-PV(AY530,AZ530,,AW530,0))))</f>
        <v>0</v>
      </c>
      <c r="BB530" s="30">
        <f>+IF(OR($N530=Listas!$A$3,$N530=Listas!$A$4,$N530=Listas!$A$5,$N530=Listas!$A$6),"",IF(AV530=0,AX530,(-PV(AY530,AZ530,,AX530,0))))</f>
        <v>0</v>
      </c>
      <c r="BC530" s="33">
        <f>++IF(OR($N530=Listas!$A$3,$N530=Listas!$A$4,$N530=Listas!$A$5,$N530=Listas!$A$6),"",K530-BA530)</f>
        <v>0</v>
      </c>
      <c r="BD530" s="33">
        <f>++IF(OR($N530=Listas!$A$3,$N530=Listas!$A$4,$N530=Listas!$A$5,$N530=Listas!$A$6),"",L530-BB530)</f>
        <v>0</v>
      </c>
    </row>
    <row r="531" spans="1:56" x14ac:dyDescent="0.25">
      <c r="A531" s="13"/>
      <c r="B531" s="14"/>
      <c r="C531" s="15"/>
      <c r="D531" s="16"/>
      <c r="E531" s="16"/>
      <c r="F531" s="17"/>
      <c r="G531" s="17"/>
      <c r="H531" s="65">
        <f t="shared" si="101"/>
        <v>0</v>
      </c>
      <c r="I531" s="17"/>
      <c r="J531" s="17"/>
      <c r="K531" s="42">
        <f t="shared" si="102"/>
        <v>0</v>
      </c>
      <c r="L531" s="42">
        <f t="shared" si="102"/>
        <v>0</v>
      </c>
      <c r="M531" s="42">
        <f t="shared" si="103"/>
        <v>0</v>
      </c>
      <c r="N531" s="13"/>
      <c r="O531" s="18" t="str">
        <f>+IF(OR($N531=Listas!$A$3,$N531=Listas!$A$4,$N531=Listas!$A$5,$N531=Listas!$A$6),"N/A",IF(AND((DAYS360(C531,$C$3))&gt;90,(DAYS360(C531,$C$3))&lt;360),"SI","NO"))</f>
        <v>NO</v>
      </c>
      <c r="P531" s="19">
        <f t="shared" si="96"/>
        <v>0</v>
      </c>
      <c r="Q531" s="18" t="str">
        <f>+IF(OR($N531=Listas!$A$3,$N531=Listas!$A$4,$N531=Listas!$A$5,$N531=Listas!$A$6),"N/A",IF(AND((DAYS360(C531,$C$3))&gt;=360,(DAYS360(C531,$C$3))&lt;=1800),"SI","NO"))</f>
        <v>NO</v>
      </c>
      <c r="R531" s="19">
        <f t="shared" si="97"/>
        <v>0</v>
      </c>
      <c r="S531" s="18" t="str">
        <f>+IF(OR($N531=Listas!$A$3,$N531=Listas!$A$4,$N531=Listas!$A$5,$N531=Listas!$A$6),"N/A",IF(AND((DAYS360(C531,$C$3))&gt;1800,(DAYS360(C531,$C$3))&lt;=3600),"SI","NO"))</f>
        <v>NO</v>
      </c>
      <c r="T531" s="19">
        <f t="shared" si="98"/>
        <v>0</v>
      </c>
      <c r="U531" s="18" t="str">
        <f>+IF(OR($N531=Listas!$A$3,$N531=Listas!$A$4,$N531=Listas!$A$5,$N531=Listas!$A$6),"N/A",IF((DAYS360(C531,$C$3))&gt;3600,"SI","NO"))</f>
        <v>SI</v>
      </c>
      <c r="V531" s="20">
        <f t="shared" si="99"/>
        <v>0.21132439384930549</v>
      </c>
      <c r="W531" s="21">
        <f>+IF(OR($N531=Listas!$A$3,$N531=Listas!$A$4,$N531=Listas!$A$5,$N531=Listas!$A$6),"",P531+R531+T531+V531)</f>
        <v>0.21132439384930549</v>
      </c>
      <c r="X531" s="22"/>
      <c r="Y531" s="19">
        <f t="shared" si="100"/>
        <v>0</v>
      </c>
      <c r="Z531" s="21">
        <f>+IF(OR($N531=Listas!$A$3,$N531=Listas!$A$4,$N531=Listas!$A$5,$N531=Listas!$A$6),"",Y531)</f>
        <v>0</v>
      </c>
      <c r="AA531" s="22"/>
      <c r="AB531" s="23">
        <f>+IF(OR($N531=Listas!$A$3,$N531=Listas!$A$4,$N531=Listas!$A$5,$N531=Listas!$A$6),"",IF(AND(DAYS360(C531,$C$3)&lt;=90,AA531="NO"),0,IF(AND(DAYS360(C531,$C$3)&gt;90,AA531="NO"),$AB$7,0)))</f>
        <v>0</v>
      </c>
      <c r="AC531" s="17"/>
      <c r="AD531" s="22"/>
      <c r="AE531" s="23">
        <f>+IF(OR($N531=Listas!$A$3,$N531=Listas!$A$4,$N531=Listas!$A$5,$N531=Listas!$A$6),"",IF(AND(DAYS360(C531,$C$3)&lt;=90,AD531="SI"),0,IF(AND(DAYS360(C531,$C$3)&gt;90,AD531="SI"),$AE$7,0)))</f>
        <v>0</v>
      </c>
      <c r="AF531" s="17"/>
      <c r="AG531" s="24" t="str">
        <f t="shared" si="104"/>
        <v/>
      </c>
      <c r="AH531" s="22"/>
      <c r="AI531" s="23">
        <f>+IF(OR($N531=Listas!$A$3,$N531=Listas!$A$4,$N531=Listas!$A$5,$N531=Listas!$A$6),"",IF(AND(DAYS360(C531,$C$3)&lt;=90,AH531="SI"),0,IF(AND(DAYS360(C531,$C$3)&gt;90,AH531="SI"),$AI$7,0)))</f>
        <v>0</v>
      </c>
      <c r="AJ531" s="25">
        <f>+IF(OR($N531=Listas!$A$3,$N531=Listas!$A$4,$N531=Listas!$A$5,$N531=Listas!$A$6),"",AB531+AE531+AI531)</f>
        <v>0</v>
      </c>
      <c r="AK531" s="26" t="str">
        <f t="shared" si="105"/>
        <v/>
      </c>
      <c r="AL531" s="27" t="str">
        <f t="shared" si="106"/>
        <v/>
      </c>
      <c r="AM531" s="23">
        <f>+IF(OR($N531=Listas!$A$3,$N531=Listas!$A$4,$N531=Listas!$A$5,$N531=Listas!$A$6),"",IF(AND(DAYS360(C531,$C$3)&lt;=90,AL531="SI"),0,IF(AND(DAYS360(C531,$C$3)&gt;90,AL531="SI"),$AM$7,0)))</f>
        <v>0</v>
      </c>
      <c r="AN531" s="27" t="str">
        <f t="shared" si="107"/>
        <v/>
      </c>
      <c r="AO531" s="23">
        <f>+IF(OR($N531=Listas!$A$3,$N531=Listas!$A$4,$N531=Listas!$A$5,$N531=Listas!$A$6),"",IF(AND(DAYS360(C531,$C$3)&lt;=90,AN531="SI"),0,IF(AND(DAYS360(C531,$C$3)&gt;90,AN531="SI"),$AO$7,0)))</f>
        <v>0</v>
      </c>
      <c r="AP531" s="28">
        <f>+IF(OR($N531=Listas!$A$3,$N531=Listas!$A$4,$N531=Listas!$A$5,$N531=[1]Hoja2!$A$6),"",AM531+AO531)</f>
        <v>0</v>
      </c>
      <c r="AQ531" s="22"/>
      <c r="AR531" s="23">
        <f>+IF(OR($N531=Listas!$A$3,$N531=Listas!$A$4,$N531=Listas!$A$5,$N531=Listas!$A$6),"",IF(AND(DAYS360(C531,$C$3)&lt;=90,AQ531="SI"),0,IF(AND(DAYS360(C531,$C$3)&gt;90,AQ531="SI"),$AR$7,0)))</f>
        <v>0</v>
      </c>
      <c r="AS531" s="22"/>
      <c r="AT531" s="23">
        <f>+IF(OR($N531=Listas!$A$3,$N531=Listas!$A$4,$N531=Listas!$A$5,$N531=Listas!$A$6),"",IF(AND(DAYS360(C531,$C$3)&lt;=90,AS531="SI"),0,IF(AND(DAYS360(C531,$C$3)&gt;90,AS531="SI"),$AT$7,0)))</f>
        <v>0</v>
      </c>
      <c r="AU531" s="21">
        <f>+IF(OR($N531=Listas!$A$3,$N531=Listas!$A$4,$N531=Listas!$A$5,$N531=Listas!$A$6),"",AR531+AT531)</f>
        <v>0</v>
      </c>
      <c r="AV531" s="29">
        <f>+IF(OR($N531=Listas!$A$3,$N531=Listas!$A$4,$N531=Listas!$A$5,$N531=Listas!$A$6),"",W531+Z531+AJ531+AP531+AU531)</f>
        <v>0.21132439384930549</v>
      </c>
      <c r="AW531" s="30">
        <f>+IF(OR($N531=Listas!$A$3,$N531=Listas!$A$4,$N531=Listas!$A$5,$N531=Listas!$A$6),"",K531*(1-AV531))</f>
        <v>0</v>
      </c>
      <c r="AX531" s="30">
        <f>+IF(OR($N531=Listas!$A$3,$N531=Listas!$A$4,$N531=Listas!$A$5,$N531=Listas!$A$6),"",L531*(1-AV531))</f>
        <v>0</v>
      </c>
      <c r="AY531" s="31"/>
      <c r="AZ531" s="32"/>
      <c r="BA531" s="30">
        <f>+IF(OR($N531=Listas!$A$3,$N531=Listas!$A$4,$N531=Listas!$A$5,$N531=Listas!$A$6),"",IF(AV531=0,AW531,(-PV(AY531,AZ531,,AW531,0))))</f>
        <v>0</v>
      </c>
      <c r="BB531" s="30">
        <f>+IF(OR($N531=Listas!$A$3,$N531=Listas!$A$4,$N531=Listas!$A$5,$N531=Listas!$A$6),"",IF(AV531=0,AX531,(-PV(AY531,AZ531,,AX531,0))))</f>
        <v>0</v>
      </c>
      <c r="BC531" s="33">
        <f>++IF(OR($N531=Listas!$A$3,$N531=Listas!$A$4,$N531=Listas!$A$5,$N531=Listas!$A$6),"",K531-BA531)</f>
        <v>0</v>
      </c>
      <c r="BD531" s="33">
        <f>++IF(OR($N531=Listas!$A$3,$N531=Listas!$A$4,$N531=Listas!$A$5,$N531=Listas!$A$6),"",L531-BB531)</f>
        <v>0</v>
      </c>
    </row>
    <row r="532" spans="1:56" x14ac:dyDescent="0.25">
      <c r="A532" s="13"/>
      <c r="B532" s="14"/>
      <c r="C532" s="15"/>
      <c r="D532" s="16"/>
      <c r="E532" s="16"/>
      <c r="F532" s="17"/>
      <c r="G532" s="17"/>
      <c r="H532" s="65">
        <f t="shared" si="101"/>
        <v>0</v>
      </c>
      <c r="I532" s="17"/>
      <c r="J532" s="17"/>
      <c r="K532" s="42">
        <f t="shared" si="102"/>
        <v>0</v>
      </c>
      <c r="L532" s="42">
        <f t="shared" si="102"/>
        <v>0</v>
      </c>
      <c r="M532" s="42">
        <f t="shared" si="103"/>
        <v>0</v>
      </c>
      <c r="N532" s="13"/>
      <c r="O532" s="18" t="str">
        <f>+IF(OR($N532=Listas!$A$3,$N532=Listas!$A$4,$N532=Listas!$A$5,$N532=Listas!$A$6),"N/A",IF(AND((DAYS360(C532,$C$3))&gt;90,(DAYS360(C532,$C$3))&lt;360),"SI","NO"))</f>
        <v>NO</v>
      </c>
      <c r="P532" s="19">
        <f t="shared" si="96"/>
        <v>0</v>
      </c>
      <c r="Q532" s="18" t="str">
        <f>+IF(OR($N532=Listas!$A$3,$N532=Listas!$A$4,$N532=Listas!$A$5,$N532=Listas!$A$6),"N/A",IF(AND((DAYS360(C532,$C$3))&gt;=360,(DAYS360(C532,$C$3))&lt;=1800),"SI","NO"))</f>
        <v>NO</v>
      </c>
      <c r="R532" s="19">
        <f t="shared" si="97"/>
        <v>0</v>
      </c>
      <c r="S532" s="18" t="str">
        <f>+IF(OR($N532=Listas!$A$3,$N532=Listas!$A$4,$N532=Listas!$A$5,$N532=Listas!$A$6),"N/A",IF(AND((DAYS360(C532,$C$3))&gt;1800,(DAYS360(C532,$C$3))&lt;=3600),"SI","NO"))</f>
        <v>NO</v>
      </c>
      <c r="T532" s="19">
        <f t="shared" si="98"/>
        <v>0</v>
      </c>
      <c r="U532" s="18" t="str">
        <f>+IF(OR($N532=Listas!$A$3,$N532=Listas!$A$4,$N532=Listas!$A$5,$N532=Listas!$A$6),"N/A",IF((DAYS360(C532,$C$3))&gt;3600,"SI","NO"))</f>
        <v>SI</v>
      </c>
      <c r="V532" s="20">
        <f t="shared" si="99"/>
        <v>0.21132439384930549</v>
      </c>
      <c r="W532" s="21">
        <f>+IF(OR($N532=Listas!$A$3,$N532=Listas!$A$4,$N532=Listas!$A$5,$N532=Listas!$A$6),"",P532+R532+T532+V532)</f>
        <v>0.21132439384930549</v>
      </c>
      <c r="X532" s="22"/>
      <c r="Y532" s="19">
        <f t="shared" si="100"/>
        <v>0</v>
      </c>
      <c r="Z532" s="21">
        <f>+IF(OR($N532=Listas!$A$3,$N532=Listas!$A$4,$N532=Listas!$A$5,$N532=Listas!$A$6),"",Y532)</f>
        <v>0</v>
      </c>
      <c r="AA532" s="22"/>
      <c r="AB532" s="23">
        <f>+IF(OR($N532=Listas!$A$3,$N532=Listas!$A$4,$N532=Listas!$A$5,$N532=Listas!$A$6),"",IF(AND(DAYS360(C532,$C$3)&lt;=90,AA532="NO"),0,IF(AND(DAYS360(C532,$C$3)&gt;90,AA532="NO"),$AB$7,0)))</f>
        <v>0</v>
      </c>
      <c r="AC532" s="17"/>
      <c r="AD532" s="22"/>
      <c r="AE532" s="23">
        <f>+IF(OR($N532=Listas!$A$3,$N532=Listas!$A$4,$N532=Listas!$A$5,$N532=Listas!$A$6),"",IF(AND(DAYS360(C532,$C$3)&lt;=90,AD532="SI"),0,IF(AND(DAYS360(C532,$C$3)&gt;90,AD532="SI"),$AE$7,0)))</f>
        <v>0</v>
      </c>
      <c r="AF532" s="17"/>
      <c r="AG532" s="24" t="str">
        <f t="shared" si="104"/>
        <v/>
      </c>
      <c r="AH532" s="22"/>
      <c r="AI532" s="23">
        <f>+IF(OR($N532=Listas!$A$3,$N532=Listas!$A$4,$N532=Listas!$A$5,$N532=Listas!$A$6),"",IF(AND(DAYS360(C532,$C$3)&lt;=90,AH532="SI"),0,IF(AND(DAYS360(C532,$C$3)&gt;90,AH532="SI"),$AI$7,0)))</f>
        <v>0</v>
      </c>
      <c r="AJ532" s="25">
        <f>+IF(OR($N532=Listas!$A$3,$N532=Listas!$A$4,$N532=Listas!$A$5,$N532=Listas!$A$6),"",AB532+AE532+AI532)</f>
        <v>0</v>
      </c>
      <c r="AK532" s="26" t="str">
        <f t="shared" si="105"/>
        <v/>
      </c>
      <c r="AL532" s="27" t="str">
        <f t="shared" si="106"/>
        <v/>
      </c>
      <c r="AM532" s="23">
        <f>+IF(OR($N532=Listas!$A$3,$N532=Listas!$A$4,$N532=Listas!$A$5,$N532=Listas!$A$6),"",IF(AND(DAYS360(C532,$C$3)&lt;=90,AL532="SI"),0,IF(AND(DAYS360(C532,$C$3)&gt;90,AL532="SI"),$AM$7,0)))</f>
        <v>0</v>
      </c>
      <c r="AN532" s="27" t="str">
        <f t="shared" si="107"/>
        <v/>
      </c>
      <c r="AO532" s="23">
        <f>+IF(OR($N532=Listas!$A$3,$N532=Listas!$A$4,$N532=Listas!$A$5,$N532=Listas!$A$6),"",IF(AND(DAYS360(C532,$C$3)&lt;=90,AN532="SI"),0,IF(AND(DAYS360(C532,$C$3)&gt;90,AN532="SI"),$AO$7,0)))</f>
        <v>0</v>
      </c>
      <c r="AP532" s="28">
        <f>+IF(OR($N532=Listas!$A$3,$N532=Listas!$A$4,$N532=Listas!$A$5,$N532=[1]Hoja2!$A$6),"",AM532+AO532)</f>
        <v>0</v>
      </c>
      <c r="AQ532" s="22"/>
      <c r="AR532" s="23">
        <f>+IF(OR($N532=Listas!$A$3,$N532=Listas!$A$4,$N532=Listas!$A$5,$N532=Listas!$A$6),"",IF(AND(DAYS360(C532,$C$3)&lt;=90,AQ532="SI"),0,IF(AND(DAYS360(C532,$C$3)&gt;90,AQ532="SI"),$AR$7,0)))</f>
        <v>0</v>
      </c>
      <c r="AS532" s="22"/>
      <c r="AT532" s="23">
        <f>+IF(OR($N532=Listas!$A$3,$N532=Listas!$A$4,$N532=Listas!$A$5,$N532=Listas!$A$6),"",IF(AND(DAYS360(C532,$C$3)&lt;=90,AS532="SI"),0,IF(AND(DAYS360(C532,$C$3)&gt;90,AS532="SI"),$AT$7,0)))</f>
        <v>0</v>
      </c>
      <c r="AU532" s="21">
        <f>+IF(OR($N532=Listas!$A$3,$N532=Listas!$A$4,$N532=Listas!$A$5,$N532=Listas!$A$6),"",AR532+AT532)</f>
        <v>0</v>
      </c>
      <c r="AV532" s="29">
        <f>+IF(OR($N532=Listas!$A$3,$N532=Listas!$A$4,$N532=Listas!$A$5,$N532=Listas!$A$6),"",W532+Z532+AJ532+AP532+AU532)</f>
        <v>0.21132439384930549</v>
      </c>
      <c r="AW532" s="30">
        <f>+IF(OR($N532=Listas!$A$3,$N532=Listas!$A$4,$N532=Listas!$A$5,$N532=Listas!$A$6),"",K532*(1-AV532))</f>
        <v>0</v>
      </c>
      <c r="AX532" s="30">
        <f>+IF(OR($N532=Listas!$A$3,$N532=Listas!$A$4,$N532=Listas!$A$5,$N532=Listas!$A$6),"",L532*(1-AV532))</f>
        <v>0</v>
      </c>
      <c r="AY532" s="31"/>
      <c r="AZ532" s="32"/>
      <c r="BA532" s="30">
        <f>+IF(OR($N532=Listas!$A$3,$N532=Listas!$A$4,$N532=Listas!$A$5,$N532=Listas!$A$6),"",IF(AV532=0,AW532,(-PV(AY532,AZ532,,AW532,0))))</f>
        <v>0</v>
      </c>
      <c r="BB532" s="30">
        <f>+IF(OR($N532=Listas!$A$3,$N532=Listas!$A$4,$N532=Listas!$A$5,$N532=Listas!$A$6),"",IF(AV532=0,AX532,(-PV(AY532,AZ532,,AX532,0))))</f>
        <v>0</v>
      </c>
      <c r="BC532" s="33">
        <f>++IF(OR($N532=Listas!$A$3,$N532=Listas!$A$4,$N532=Listas!$A$5,$N532=Listas!$A$6),"",K532-BA532)</f>
        <v>0</v>
      </c>
      <c r="BD532" s="33">
        <f>++IF(OR($N532=Listas!$A$3,$N532=Listas!$A$4,$N532=Listas!$A$5,$N532=Listas!$A$6),"",L532-BB532)</f>
        <v>0</v>
      </c>
    </row>
    <row r="533" spans="1:56" x14ac:dyDescent="0.25">
      <c r="A533" s="13"/>
      <c r="B533" s="14"/>
      <c r="C533" s="15"/>
      <c r="D533" s="16"/>
      <c r="E533" s="16"/>
      <c r="F533" s="17"/>
      <c r="G533" s="17"/>
      <c r="H533" s="65">
        <f t="shared" si="101"/>
        <v>0</v>
      </c>
      <c r="I533" s="17"/>
      <c r="J533" s="17"/>
      <c r="K533" s="42">
        <f t="shared" si="102"/>
        <v>0</v>
      </c>
      <c r="L533" s="42">
        <f t="shared" si="102"/>
        <v>0</v>
      </c>
      <c r="M533" s="42">
        <f t="shared" si="103"/>
        <v>0</v>
      </c>
      <c r="N533" s="13"/>
      <c r="O533" s="18" t="str">
        <f>+IF(OR($N533=Listas!$A$3,$N533=Listas!$A$4,$N533=Listas!$A$5,$N533=Listas!$A$6),"N/A",IF(AND((DAYS360(C533,$C$3))&gt;90,(DAYS360(C533,$C$3))&lt;360),"SI","NO"))</f>
        <v>NO</v>
      </c>
      <c r="P533" s="19">
        <f t="shared" si="96"/>
        <v>0</v>
      </c>
      <c r="Q533" s="18" t="str">
        <f>+IF(OR($N533=Listas!$A$3,$N533=Listas!$A$4,$N533=Listas!$A$5,$N533=Listas!$A$6),"N/A",IF(AND((DAYS360(C533,$C$3))&gt;=360,(DAYS360(C533,$C$3))&lt;=1800),"SI","NO"))</f>
        <v>NO</v>
      </c>
      <c r="R533" s="19">
        <f t="shared" si="97"/>
        <v>0</v>
      </c>
      <c r="S533" s="18" t="str">
        <f>+IF(OR($N533=Listas!$A$3,$N533=Listas!$A$4,$N533=Listas!$A$5,$N533=Listas!$A$6),"N/A",IF(AND((DAYS360(C533,$C$3))&gt;1800,(DAYS360(C533,$C$3))&lt;=3600),"SI","NO"))</f>
        <v>NO</v>
      </c>
      <c r="T533" s="19">
        <f t="shared" si="98"/>
        <v>0</v>
      </c>
      <c r="U533" s="18" t="str">
        <f>+IF(OR($N533=Listas!$A$3,$N533=Listas!$A$4,$N533=Listas!$A$5,$N533=Listas!$A$6),"N/A",IF((DAYS360(C533,$C$3))&gt;3600,"SI","NO"))</f>
        <v>SI</v>
      </c>
      <c r="V533" s="20">
        <f t="shared" si="99"/>
        <v>0.21132439384930549</v>
      </c>
      <c r="W533" s="21">
        <f>+IF(OR($N533=Listas!$A$3,$N533=Listas!$A$4,$N533=Listas!$A$5,$N533=Listas!$A$6),"",P533+R533+T533+V533)</f>
        <v>0.21132439384930549</v>
      </c>
      <c r="X533" s="22"/>
      <c r="Y533" s="19">
        <f t="shared" si="100"/>
        <v>0</v>
      </c>
      <c r="Z533" s="21">
        <f>+IF(OR($N533=Listas!$A$3,$N533=Listas!$A$4,$N533=Listas!$A$5,$N533=Listas!$A$6),"",Y533)</f>
        <v>0</v>
      </c>
      <c r="AA533" s="22"/>
      <c r="AB533" s="23">
        <f>+IF(OR($N533=Listas!$A$3,$N533=Listas!$A$4,$N533=Listas!$A$5,$N533=Listas!$A$6),"",IF(AND(DAYS360(C533,$C$3)&lt;=90,AA533="NO"),0,IF(AND(DAYS360(C533,$C$3)&gt;90,AA533="NO"),$AB$7,0)))</f>
        <v>0</v>
      </c>
      <c r="AC533" s="17"/>
      <c r="AD533" s="22"/>
      <c r="AE533" s="23">
        <f>+IF(OR($N533=Listas!$A$3,$N533=Listas!$A$4,$N533=Listas!$A$5,$N533=Listas!$A$6),"",IF(AND(DAYS360(C533,$C$3)&lt;=90,AD533="SI"),0,IF(AND(DAYS360(C533,$C$3)&gt;90,AD533="SI"),$AE$7,0)))</f>
        <v>0</v>
      </c>
      <c r="AF533" s="17"/>
      <c r="AG533" s="24" t="str">
        <f t="shared" si="104"/>
        <v/>
      </c>
      <c r="AH533" s="22"/>
      <c r="AI533" s="23">
        <f>+IF(OR($N533=Listas!$A$3,$N533=Listas!$A$4,$N533=Listas!$A$5,$N533=Listas!$A$6),"",IF(AND(DAYS360(C533,$C$3)&lt;=90,AH533="SI"),0,IF(AND(DAYS360(C533,$C$3)&gt;90,AH533="SI"),$AI$7,0)))</f>
        <v>0</v>
      </c>
      <c r="AJ533" s="25">
        <f>+IF(OR($N533=Listas!$A$3,$N533=Listas!$A$4,$N533=Listas!$A$5,$N533=Listas!$A$6),"",AB533+AE533+AI533)</f>
        <v>0</v>
      </c>
      <c r="AK533" s="26" t="str">
        <f t="shared" si="105"/>
        <v/>
      </c>
      <c r="AL533" s="27" t="str">
        <f t="shared" si="106"/>
        <v/>
      </c>
      <c r="AM533" s="23">
        <f>+IF(OR($N533=Listas!$A$3,$N533=Listas!$A$4,$N533=Listas!$A$5,$N533=Listas!$A$6),"",IF(AND(DAYS360(C533,$C$3)&lt;=90,AL533="SI"),0,IF(AND(DAYS360(C533,$C$3)&gt;90,AL533="SI"),$AM$7,0)))</f>
        <v>0</v>
      </c>
      <c r="AN533" s="27" t="str">
        <f t="shared" si="107"/>
        <v/>
      </c>
      <c r="AO533" s="23">
        <f>+IF(OR($N533=Listas!$A$3,$N533=Listas!$A$4,$N533=Listas!$A$5,$N533=Listas!$A$6),"",IF(AND(DAYS360(C533,$C$3)&lt;=90,AN533="SI"),0,IF(AND(DAYS360(C533,$C$3)&gt;90,AN533="SI"),$AO$7,0)))</f>
        <v>0</v>
      </c>
      <c r="AP533" s="28">
        <f>+IF(OR($N533=Listas!$A$3,$N533=Listas!$A$4,$N533=Listas!$A$5,$N533=[1]Hoja2!$A$6),"",AM533+AO533)</f>
        <v>0</v>
      </c>
      <c r="AQ533" s="22"/>
      <c r="AR533" s="23">
        <f>+IF(OR($N533=Listas!$A$3,$N533=Listas!$A$4,$N533=Listas!$A$5,$N533=Listas!$A$6),"",IF(AND(DAYS360(C533,$C$3)&lt;=90,AQ533="SI"),0,IF(AND(DAYS360(C533,$C$3)&gt;90,AQ533="SI"),$AR$7,0)))</f>
        <v>0</v>
      </c>
      <c r="AS533" s="22"/>
      <c r="AT533" s="23">
        <f>+IF(OR($N533=Listas!$A$3,$N533=Listas!$A$4,$N533=Listas!$A$5,$N533=Listas!$A$6),"",IF(AND(DAYS360(C533,$C$3)&lt;=90,AS533="SI"),0,IF(AND(DAYS360(C533,$C$3)&gt;90,AS533="SI"),$AT$7,0)))</f>
        <v>0</v>
      </c>
      <c r="AU533" s="21">
        <f>+IF(OR($N533=Listas!$A$3,$N533=Listas!$A$4,$N533=Listas!$A$5,$N533=Listas!$A$6),"",AR533+AT533)</f>
        <v>0</v>
      </c>
      <c r="AV533" s="29">
        <f>+IF(OR($N533=Listas!$A$3,$N533=Listas!$A$4,$N533=Listas!$A$5,$N533=Listas!$A$6),"",W533+Z533+AJ533+AP533+AU533)</f>
        <v>0.21132439384930549</v>
      </c>
      <c r="AW533" s="30">
        <f>+IF(OR($N533=Listas!$A$3,$N533=Listas!$A$4,$N533=Listas!$A$5,$N533=Listas!$A$6),"",K533*(1-AV533))</f>
        <v>0</v>
      </c>
      <c r="AX533" s="30">
        <f>+IF(OR($N533=Listas!$A$3,$N533=Listas!$A$4,$N533=Listas!$A$5,$N533=Listas!$A$6),"",L533*(1-AV533))</f>
        <v>0</v>
      </c>
      <c r="AY533" s="31"/>
      <c r="AZ533" s="32"/>
      <c r="BA533" s="30">
        <f>+IF(OR($N533=Listas!$A$3,$N533=Listas!$A$4,$N533=Listas!$A$5,$N533=Listas!$A$6),"",IF(AV533=0,AW533,(-PV(AY533,AZ533,,AW533,0))))</f>
        <v>0</v>
      </c>
      <c r="BB533" s="30">
        <f>+IF(OR($N533=Listas!$A$3,$N533=Listas!$A$4,$N533=Listas!$A$5,$N533=Listas!$A$6),"",IF(AV533=0,AX533,(-PV(AY533,AZ533,,AX533,0))))</f>
        <v>0</v>
      </c>
      <c r="BC533" s="33">
        <f>++IF(OR($N533=Listas!$A$3,$N533=Listas!$A$4,$N533=Listas!$A$5,$N533=Listas!$A$6),"",K533-BA533)</f>
        <v>0</v>
      </c>
      <c r="BD533" s="33">
        <f>++IF(OR($N533=Listas!$A$3,$N533=Listas!$A$4,$N533=Listas!$A$5,$N533=Listas!$A$6),"",L533-BB533)</f>
        <v>0</v>
      </c>
    </row>
    <row r="534" spans="1:56" x14ac:dyDescent="0.25">
      <c r="A534" s="13"/>
      <c r="B534" s="14"/>
      <c r="C534" s="15"/>
      <c r="D534" s="16"/>
      <c r="E534" s="16"/>
      <c r="F534" s="17"/>
      <c r="G534" s="17"/>
      <c r="H534" s="65">
        <f t="shared" si="101"/>
        <v>0</v>
      </c>
      <c r="I534" s="17"/>
      <c r="J534" s="17"/>
      <c r="K534" s="42">
        <f t="shared" si="102"/>
        <v>0</v>
      </c>
      <c r="L534" s="42">
        <f t="shared" si="102"/>
        <v>0</v>
      </c>
      <c r="M534" s="42">
        <f t="shared" si="103"/>
        <v>0</v>
      </c>
      <c r="N534" s="13"/>
      <c r="O534" s="18" t="str">
        <f>+IF(OR($N534=Listas!$A$3,$N534=Listas!$A$4,$N534=Listas!$A$5,$N534=Listas!$A$6),"N/A",IF(AND((DAYS360(C534,$C$3))&gt;90,(DAYS360(C534,$C$3))&lt;360),"SI","NO"))</f>
        <v>NO</v>
      </c>
      <c r="P534" s="19">
        <f t="shared" si="96"/>
        <v>0</v>
      </c>
      <c r="Q534" s="18" t="str">
        <f>+IF(OR($N534=Listas!$A$3,$N534=Listas!$A$4,$N534=Listas!$A$5,$N534=Listas!$A$6),"N/A",IF(AND((DAYS360(C534,$C$3))&gt;=360,(DAYS360(C534,$C$3))&lt;=1800),"SI","NO"))</f>
        <v>NO</v>
      </c>
      <c r="R534" s="19">
        <f t="shared" si="97"/>
        <v>0</v>
      </c>
      <c r="S534" s="18" t="str">
        <f>+IF(OR($N534=Listas!$A$3,$N534=Listas!$A$4,$N534=Listas!$A$5,$N534=Listas!$A$6),"N/A",IF(AND((DAYS360(C534,$C$3))&gt;1800,(DAYS360(C534,$C$3))&lt;=3600),"SI","NO"))</f>
        <v>NO</v>
      </c>
      <c r="T534" s="19">
        <f t="shared" si="98"/>
        <v>0</v>
      </c>
      <c r="U534" s="18" t="str">
        <f>+IF(OR($N534=Listas!$A$3,$N534=Listas!$A$4,$N534=Listas!$A$5,$N534=Listas!$A$6),"N/A",IF((DAYS360(C534,$C$3))&gt;3600,"SI","NO"))</f>
        <v>SI</v>
      </c>
      <c r="V534" s="20">
        <f t="shared" si="99"/>
        <v>0.21132439384930549</v>
      </c>
      <c r="W534" s="21">
        <f>+IF(OR($N534=Listas!$A$3,$N534=Listas!$A$4,$N534=Listas!$A$5,$N534=Listas!$A$6),"",P534+R534+T534+V534)</f>
        <v>0.21132439384930549</v>
      </c>
      <c r="X534" s="22"/>
      <c r="Y534" s="19">
        <f t="shared" si="100"/>
        <v>0</v>
      </c>
      <c r="Z534" s="21">
        <f>+IF(OR($N534=Listas!$A$3,$N534=Listas!$A$4,$N534=Listas!$A$5,$N534=Listas!$A$6),"",Y534)</f>
        <v>0</v>
      </c>
      <c r="AA534" s="22"/>
      <c r="AB534" s="23">
        <f>+IF(OR($N534=Listas!$A$3,$N534=Listas!$A$4,$N534=Listas!$A$5,$N534=Listas!$A$6),"",IF(AND(DAYS360(C534,$C$3)&lt;=90,AA534="NO"),0,IF(AND(DAYS360(C534,$C$3)&gt;90,AA534="NO"),$AB$7,0)))</f>
        <v>0</v>
      </c>
      <c r="AC534" s="17"/>
      <c r="AD534" s="22"/>
      <c r="AE534" s="23">
        <f>+IF(OR($N534=Listas!$A$3,$N534=Listas!$A$4,$N534=Listas!$A$5,$N534=Listas!$A$6),"",IF(AND(DAYS360(C534,$C$3)&lt;=90,AD534="SI"),0,IF(AND(DAYS360(C534,$C$3)&gt;90,AD534="SI"),$AE$7,0)))</f>
        <v>0</v>
      </c>
      <c r="AF534" s="17"/>
      <c r="AG534" s="24" t="str">
        <f t="shared" si="104"/>
        <v/>
      </c>
      <c r="AH534" s="22"/>
      <c r="AI534" s="23">
        <f>+IF(OR($N534=Listas!$A$3,$N534=Listas!$A$4,$N534=Listas!$A$5,$N534=Listas!$A$6),"",IF(AND(DAYS360(C534,$C$3)&lt;=90,AH534="SI"),0,IF(AND(DAYS360(C534,$C$3)&gt;90,AH534="SI"),$AI$7,0)))</f>
        <v>0</v>
      </c>
      <c r="AJ534" s="25">
        <f>+IF(OR($N534=Listas!$A$3,$N534=Listas!$A$4,$N534=Listas!$A$5,$N534=Listas!$A$6),"",AB534+AE534+AI534)</f>
        <v>0</v>
      </c>
      <c r="AK534" s="26" t="str">
        <f t="shared" si="105"/>
        <v/>
      </c>
      <c r="AL534" s="27" t="str">
        <f t="shared" si="106"/>
        <v/>
      </c>
      <c r="AM534" s="23">
        <f>+IF(OR($N534=Listas!$A$3,$N534=Listas!$A$4,$N534=Listas!$A$5,$N534=Listas!$A$6),"",IF(AND(DAYS360(C534,$C$3)&lt;=90,AL534="SI"),0,IF(AND(DAYS360(C534,$C$3)&gt;90,AL534="SI"),$AM$7,0)))</f>
        <v>0</v>
      </c>
      <c r="AN534" s="27" t="str">
        <f t="shared" si="107"/>
        <v/>
      </c>
      <c r="AO534" s="23">
        <f>+IF(OR($N534=Listas!$A$3,$N534=Listas!$A$4,$N534=Listas!$A$5,$N534=Listas!$A$6),"",IF(AND(DAYS360(C534,$C$3)&lt;=90,AN534="SI"),0,IF(AND(DAYS360(C534,$C$3)&gt;90,AN534="SI"),$AO$7,0)))</f>
        <v>0</v>
      </c>
      <c r="AP534" s="28">
        <f>+IF(OR($N534=Listas!$A$3,$N534=Listas!$A$4,$N534=Listas!$A$5,$N534=[1]Hoja2!$A$6),"",AM534+AO534)</f>
        <v>0</v>
      </c>
      <c r="AQ534" s="22"/>
      <c r="AR534" s="23">
        <f>+IF(OR($N534=Listas!$A$3,$N534=Listas!$A$4,$N534=Listas!$A$5,$N534=Listas!$A$6),"",IF(AND(DAYS360(C534,$C$3)&lt;=90,AQ534="SI"),0,IF(AND(DAYS360(C534,$C$3)&gt;90,AQ534="SI"),$AR$7,0)))</f>
        <v>0</v>
      </c>
      <c r="AS534" s="22"/>
      <c r="AT534" s="23">
        <f>+IF(OR($N534=Listas!$A$3,$N534=Listas!$A$4,$N534=Listas!$A$5,$N534=Listas!$A$6),"",IF(AND(DAYS360(C534,$C$3)&lt;=90,AS534="SI"),0,IF(AND(DAYS360(C534,$C$3)&gt;90,AS534="SI"),$AT$7,0)))</f>
        <v>0</v>
      </c>
      <c r="AU534" s="21">
        <f>+IF(OR($N534=Listas!$A$3,$N534=Listas!$A$4,$N534=Listas!$A$5,$N534=Listas!$A$6),"",AR534+AT534)</f>
        <v>0</v>
      </c>
      <c r="AV534" s="29">
        <f>+IF(OR($N534=Listas!$A$3,$N534=Listas!$A$4,$N534=Listas!$A$5,$N534=Listas!$A$6),"",W534+Z534+AJ534+AP534+AU534)</f>
        <v>0.21132439384930549</v>
      </c>
      <c r="AW534" s="30">
        <f>+IF(OR($N534=Listas!$A$3,$N534=Listas!$A$4,$N534=Listas!$A$5,$N534=Listas!$A$6),"",K534*(1-AV534))</f>
        <v>0</v>
      </c>
      <c r="AX534" s="30">
        <f>+IF(OR($N534=Listas!$A$3,$N534=Listas!$A$4,$N534=Listas!$A$5,$N534=Listas!$A$6),"",L534*(1-AV534))</f>
        <v>0</v>
      </c>
      <c r="AY534" s="31"/>
      <c r="AZ534" s="32"/>
      <c r="BA534" s="30">
        <f>+IF(OR($N534=Listas!$A$3,$N534=Listas!$A$4,$N534=Listas!$A$5,$N534=Listas!$A$6),"",IF(AV534=0,AW534,(-PV(AY534,AZ534,,AW534,0))))</f>
        <v>0</v>
      </c>
      <c r="BB534" s="30">
        <f>+IF(OR($N534=Listas!$A$3,$N534=Listas!$A$4,$N534=Listas!$A$5,$N534=Listas!$A$6),"",IF(AV534=0,AX534,(-PV(AY534,AZ534,,AX534,0))))</f>
        <v>0</v>
      </c>
      <c r="BC534" s="33">
        <f>++IF(OR($N534=Listas!$A$3,$N534=Listas!$A$4,$N534=Listas!$A$5,$N534=Listas!$A$6),"",K534-BA534)</f>
        <v>0</v>
      </c>
      <c r="BD534" s="33">
        <f>++IF(OR($N534=Listas!$A$3,$N534=Listas!$A$4,$N534=Listas!$A$5,$N534=Listas!$A$6),"",L534-BB534)</f>
        <v>0</v>
      </c>
    </row>
    <row r="535" spans="1:56" x14ac:dyDescent="0.25">
      <c r="A535" s="13"/>
      <c r="B535" s="14"/>
      <c r="C535" s="15"/>
      <c r="D535" s="16"/>
      <c r="E535" s="16"/>
      <c r="F535" s="17"/>
      <c r="G535" s="17"/>
      <c r="H535" s="65">
        <f t="shared" si="101"/>
        <v>0</v>
      </c>
      <c r="I535" s="17"/>
      <c r="J535" s="17"/>
      <c r="K535" s="42">
        <f t="shared" si="102"/>
        <v>0</v>
      </c>
      <c r="L535" s="42">
        <f t="shared" si="102"/>
        <v>0</v>
      </c>
      <c r="M535" s="42">
        <f t="shared" si="103"/>
        <v>0</v>
      </c>
      <c r="N535" s="13"/>
      <c r="O535" s="18" t="str">
        <f>+IF(OR($N535=Listas!$A$3,$N535=Listas!$A$4,$N535=Listas!$A$5,$N535=Listas!$A$6),"N/A",IF(AND((DAYS360(C535,$C$3))&gt;90,(DAYS360(C535,$C$3))&lt;360),"SI","NO"))</f>
        <v>NO</v>
      </c>
      <c r="P535" s="19">
        <f t="shared" si="96"/>
        <v>0</v>
      </c>
      <c r="Q535" s="18" t="str">
        <f>+IF(OR($N535=Listas!$A$3,$N535=Listas!$A$4,$N535=Listas!$A$5,$N535=Listas!$A$6),"N/A",IF(AND((DAYS360(C535,$C$3))&gt;=360,(DAYS360(C535,$C$3))&lt;=1800),"SI","NO"))</f>
        <v>NO</v>
      </c>
      <c r="R535" s="19">
        <f t="shared" si="97"/>
        <v>0</v>
      </c>
      <c r="S535" s="18" t="str">
        <f>+IF(OR($N535=Listas!$A$3,$N535=Listas!$A$4,$N535=Listas!$A$5,$N535=Listas!$A$6),"N/A",IF(AND((DAYS360(C535,$C$3))&gt;1800,(DAYS360(C535,$C$3))&lt;=3600),"SI","NO"))</f>
        <v>NO</v>
      </c>
      <c r="T535" s="19">
        <f t="shared" si="98"/>
        <v>0</v>
      </c>
      <c r="U535" s="18" t="str">
        <f>+IF(OR($N535=Listas!$A$3,$N535=Listas!$A$4,$N535=Listas!$A$5,$N535=Listas!$A$6),"N/A",IF((DAYS360(C535,$C$3))&gt;3600,"SI","NO"))</f>
        <v>SI</v>
      </c>
      <c r="V535" s="20">
        <f t="shared" si="99"/>
        <v>0.21132439384930549</v>
      </c>
      <c r="W535" s="21">
        <f>+IF(OR($N535=Listas!$A$3,$N535=Listas!$A$4,$N535=Listas!$A$5,$N535=Listas!$A$6),"",P535+R535+T535+V535)</f>
        <v>0.21132439384930549</v>
      </c>
      <c r="X535" s="22"/>
      <c r="Y535" s="19">
        <f t="shared" si="100"/>
        <v>0</v>
      </c>
      <c r="Z535" s="21">
        <f>+IF(OR($N535=Listas!$A$3,$N535=Listas!$A$4,$N535=Listas!$A$5,$N535=Listas!$A$6),"",Y535)</f>
        <v>0</v>
      </c>
      <c r="AA535" s="22"/>
      <c r="AB535" s="23">
        <f>+IF(OR($N535=Listas!$A$3,$N535=Listas!$A$4,$N535=Listas!$A$5,$N535=Listas!$A$6),"",IF(AND(DAYS360(C535,$C$3)&lt;=90,AA535="NO"),0,IF(AND(DAYS360(C535,$C$3)&gt;90,AA535="NO"),$AB$7,0)))</f>
        <v>0</v>
      </c>
      <c r="AC535" s="17"/>
      <c r="AD535" s="22"/>
      <c r="AE535" s="23">
        <f>+IF(OR($N535=Listas!$A$3,$N535=Listas!$A$4,$N535=Listas!$A$5,$N535=Listas!$A$6),"",IF(AND(DAYS360(C535,$C$3)&lt;=90,AD535="SI"),0,IF(AND(DAYS360(C535,$C$3)&gt;90,AD535="SI"),$AE$7,0)))</f>
        <v>0</v>
      </c>
      <c r="AF535" s="17"/>
      <c r="AG535" s="24" t="str">
        <f t="shared" si="104"/>
        <v/>
      </c>
      <c r="AH535" s="22"/>
      <c r="AI535" s="23">
        <f>+IF(OR($N535=Listas!$A$3,$N535=Listas!$A$4,$N535=Listas!$A$5,$N535=Listas!$A$6),"",IF(AND(DAYS360(C535,$C$3)&lt;=90,AH535="SI"),0,IF(AND(DAYS360(C535,$C$3)&gt;90,AH535="SI"),$AI$7,0)))</f>
        <v>0</v>
      </c>
      <c r="AJ535" s="25">
        <f>+IF(OR($N535=Listas!$A$3,$N535=Listas!$A$4,$N535=Listas!$A$5,$N535=Listas!$A$6),"",AB535+AE535+AI535)</f>
        <v>0</v>
      </c>
      <c r="AK535" s="26" t="str">
        <f t="shared" si="105"/>
        <v/>
      </c>
      <c r="AL535" s="27" t="str">
        <f t="shared" si="106"/>
        <v/>
      </c>
      <c r="AM535" s="23">
        <f>+IF(OR($N535=Listas!$A$3,$N535=Listas!$A$4,$N535=Listas!$A$5,$N535=Listas!$A$6),"",IF(AND(DAYS360(C535,$C$3)&lt;=90,AL535="SI"),0,IF(AND(DAYS360(C535,$C$3)&gt;90,AL535="SI"),$AM$7,0)))</f>
        <v>0</v>
      </c>
      <c r="AN535" s="27" t="str">
        <f t="shared" si="107"/>
        <v/>
      </c>
      <c r="AO535" s="23">
        <f>+IF(OR($N535=Listas!$A$3,$N535=Listas!$A$4,$N535=Listas!$A$5,$N535=Listas!$A$6),"",IF(AND(DAYS360(C535,$C$3)&lt;=90,AN535="SI"),0,IF(AND(DAYS360(C535,$C$3)&gt;90,AN535="SI"),$AO$7,0)))</f>
        <v>0</v>
      </c>
      <c r="AP535" s="28">
        <f>+IF(OR($N535=Listas!$A$3,$N535=Listas!$A$4,$N535=Listas!$A$5,$N535=[1]Hoja2!$A$6),"",AM535+AO535)</f>
        <v>0</v>
      </c>
      <c r="AQ535" s="22"/>
      <c r="AR535" s="23">
        <f>+IF(OR($N535=Listas!$A$3,$N535=Listas!$A$4,$N535=Listas!$A$5,$N535=Listas!$A$6),"",IF(AND(DAYS360(C535,$C$3)&lt;=90,AQ535="SI"),0,IF(AND(DAYS360(C535,$C$3)&gt;90,AQ535="SI"),$AR$7,0)))</f>
        <v>0</v>
      </c>
      <c r="AS535" s="22"/>
      <c r="AT535" s="23">
        <f>+IF(OR($N535=Listas!$A$3,$N535=Listas!$A$4,$N535=Listas!$A$5,$N535=Listas!$A$6),"",IF(AND(DAYS360(C535,$C$3)&lt;=90,AS535="SI"),0,IF(AND(DAYS360(C535,$C$3)&gt;90,AS535="SI"),$AT$7,0)))</f>
        <v>0</v>
      </c>
      <c r="AU535" s="21">
        <f>+IF(OR($N535=Listas!$A$3,$N535=Listas!$A$4,$N535=Listas!$A$5,$N535=Listas!$A$6),"",AR535+AT535)</f>
        <v>0</v>
      </c>
      <c r="AV535" s="29">
        <f>+IF(OR($N535=Listas!$A$3,$N535=Listas!$A$4,$N535=Listas!$A$5,$N535=Listas!$A$6),"",W535+Z535+AJ535+AP535+AU535)</f>
        <v>0.21132439384930549</v>
      </c>
      <c r="AW535" s="30">
        <f>+IF(OR($N535=Listas!$A$3,$N535=Listas!$A$4,$N535=Listas!$A$5,$N535=Listas!$A$6),"",K535*(1-AV535))</f>
        <v>0</v>
      </c>
      <c r="AX535" s="30">
        <f>+IF(OR($N535=Listas!$A$3,$N535=Listas!$A$4,$N535=Listas!$A$5,$N535=Listas!$A$6),"",L535*(1-AV535))</f>
        <v>0</v>
      </c>
      <c r="AY535" s="31"/>
      <c r="AZ535" s="32"/>
      <c r="BA535" s="30">
        <f>+IF(OR($N535=Listas!$A$3,$N535=Listas!$A$4,$N535=Listas!$A$5,$N535=Listas!$A$6),"",IF(AV535=0,AW535,(-PV(AY535,AZ535,,AW535,0))))</f>
        <v>0</v>
      </c>
      <c r="BB535" s="30">
        <f>+IF(OR($N535=Listas!$A$3,$N535=Listas!$A$4,$N535=Listas!$A$5,$N535=Listas!$A$6),"",IF(AV535=0,AX535,(-PV(AY535,AZ535,,AX535,0))))</f>
        <v>0</v>
      </c>
      <c r="BC535" s="33">
        <f>++IF(OR($N535=Listas!$A$3,$N535=Listas!$A$4,$N535=Listas!$A$5,$N535=Listas!$A$6),"",K535-BA535)</f>
        <v>0</v>
      </c>
      <c r="BD535" s="33">
        <f>++IF(OR($N535=Listas!$A$3,$N535=Listas!$A$4,$N535=Listas!$A$5,$N535=Listas!$A$6),"",L535-BB535)</f>
        <v>0</v>
      </c>
    </row>
    <row r="536" spans="1:56" x14ac:dyDescent="0.25">
      <c r="A536" s="13"/>
      <c r="B536" s="14"/>
      <c r="C536" s="15"/>
      <c r="D536" s="16"/>
      <c r="E536" s="16"/>
      <c r="F536" s="17"/>
      <c r="G536" s="17"/>
      <c r="H536" s="65">
        <f t="shared" si="101"/>
        <v>0</v>
      </c>
      <c r="I536" s="17"/>
      <c r="J536" s="17"/>
      <c r="K536" s="42">
        <f t="shared" si="102"/>
        <v>0</v>
      </c>
      <c r="L536" s="42">
        <f t="shared" si="102"/>
        <v>0</v>
      </c>
      <c r="M536" s="42">
        <f t="shared" si="103"/>
        <v>0</v>
      </c>
      <c r="N536" s="13"/>
      <c r="O536" s="18" t="str">
        <f>+IF(OR($N536=Listas!$A$3,$N536=Listas!$A$4,$N536=Listas!$A$5,$N536=Listas!$A$6),"N/A",IF(AND((DAYS360(C536,$C$3))&gt;90,(DAYS360(C536,$C$3))&lt;360),"SI","NO"))</f>
        <v>NO</v>
      </c>
      <c r="P536" s="19">
        <f t="shared" si="96"/>
        <v>0</v>
      </c>
      <c r="Q536" s="18" t="str">
        <f>+IF(OR($N536=Listas!$A$3,$N536=Listas!$A$4,$N536=Listas!$A$5,$N536=Listas!$A$6),"N/A",IF(AND((DAYS360(C536,$C$3))&gt;=360,(DAYS360(C536,$C$3))&lt;=1800),"SI","NO"))</f>
        <v>NO</v>
      </c>
      <c r="R536" s="19">
        <f t="shared" si="97"/>
        <v>0</v>
      </c>
      <c r="S536" s="18" t="str">
        <f>+IF(OR($N536=Listas!$A$3,$N536=Listas!$A$4,$N536=Listas!$A$5,$N536=Listas!$A$6),"N/A",IF(AND((DAYS360(C536,$C$3))&gt;1800,(DAYS360(C536,$C$3))&lt;=3600),"SI","NO"))</f>
        <v>NO</v>
      </c>
      <c r="T536" s="19">
        <f t="shared" si="98"/>
        <v>0</v>
      </c>
      <c r="U536" s="18" t="str">
        <f>+IF(OR($N536=Listas!$A$3,$N536=Listas!$A$4,$N536=Listas!$A$5,$N536=Listas!$A$6),"N/A",IF((DAYS360(C536,$C$3))&gt;3600,"SI","NO"))</f>
        <v>SI</v>
      </c>
      <c r="V536" s="20">
        <f t="shared" si="99"/>
        <v>0.21132439384930549</v>
      </c>
      <c r="W536" s="21">
        <f>+IF(OR($N536=Listas!$A$3,$N536=Listas!$A$4,$N536=Listas!$A$5,$N536=Listas!$A$6),"",P536+R536+T536+V536)</f>
        <v>0.21132439384930549</v>
      </c>
      <c r="X536" s="22"/>
      <c r="Y536" s="19">
        <f t="shared" si="100"/>
        <v>0</v>
      </c>
      <c r="Z536" s="21">
        <f>+IF(OR($N536=Listas!$A$3,$N536=Listas!$A$4,$N536=Listas!$A$5,$N536=Listas!$A$6),"",Y536)</f>
        <v>0</v>
      </c>
      <c r="AA536" s="22"/>
      <c r="AB536" s="23">
        <f>+IF(OR($N536=Listas!$A$3,$N536=Listas!$A$4,$N536=Listas!$A$5,$N536=Listas!$A$6),"",IF(AND(DAYS360(C536,$C$3)&lt;=90,AA536="NO"),0,IF(AND(DAYS360(C536,$C$3)&gt;90,AA536="NO"),$AB$7,0)))</f>
        <v>0</v>
      </c>
      <c r="AC536" s="17"/>
      <c r="AD536" s="22"/>
      <c r="AE536" s="23">
        <f>+IF(OR($N536=Listas!$A$3,$N536=Listas!$A$4,$N536=Listas!$A$5,$N536=Listas!$A$6),"",IF(AND(DAYS360(C536,$C$3)&lt;=90,AD536="SI"),0,IF(AND(DAYS360(C536,$C$3)&gt;90,AD536="SI"),$AE$7,0)))</f>
        <v>0</v>
      </c>
      <c r="AF536" s="17"/>
      <c r="AG536" s="24" t="str">
        <f t="shared" si="104"/>
        <v/>
      </c>
      <c r="AH536" s="22"/>
      <c r="AI536" s="23">
        <f>+IF(OR($N536=Listas!$A$3,$N536=Listas!$A$4,$N536=Listas!$A$5,$N536=Listas!$A$6),"",IF(AND(DAYS360(C536,$C$3)&lt;=90,AH536="SI"),0,IF(AND(DAYS360(C536,$C$3)&gt;90,AH536="SI"),$AI$7,0)))</f>
        <v>0</v>
      </c>
      <c r="AJ536" s="25">
        <f>+IF(OR($N536=Listas!$A$3,$N536=Listas!$A$4,$N536=Listas!$A$5,$N536=Listas!$A$6),"",AB536+AE536+AI536)</f>
        <v>0</v>
      </c>
      <c r="AK536" s="26" t="str">
        <f t="shared" si="105"/>
        <v/>
      </c>
      <c r="AL536" s="27" t="str">
        <f t="shared" si="106"/>
        <v/>
      </c>
      <c r="AM536" s="23">
        <f>+IF(OR($N536=Listas!$A$3,$N536=Listas!$A$4,$N536=Listas!$A$5,$N536=Listas!$A$6),"",IF(AND(DAYS360(C536,$C$3)&lt;=90,AL536="SI"),0,IF(AND(DAYS360(C536,$C$3)&gt;90,AL536="SI"),$AM$7,0)))</f>
        <v>0</v>
      </c>
      <c r="AN536" s="27" t="str">
        <f t="shared" si="107"/>
        <v/>
      </c>
      <c r="AO536" s="23">
        <f>+IF(OR($N536=Listas!$A$3,$N536=Listas!$A$4,$N536=Listas!$A$5,$N536=Listas!$A$6),"",IF(AND(DAYS360(C536,$C$3)&lt;=90,AN536="SI"),0,IF(AND(DAYS360(C536,$C$3)&gt;90,AN536="SI"),$AO$7,0)))</f>
        <v>0</v>
      </c>
      <c r="AP536" s="28">
        <f>+IF(OR($N536=Listas!$A$3,$N536=Listas!$A$4,$N536=Listas!$A$5,$N536=[1]Hoja2!$A$6),"",AM536+AO536)</f>
        <v>0</v>
      </c>
      <c r="AQ536" s="22"/>
      <c r="AR536" s="23">
        <f>+IF(OR($N536=Listas!$A$3,$N536=Listas!$A$4,$N536=Listas!$A$5,$N536=Listas!$A$6),"",IF(AND(DAYS360(C536,$C$3)&lt;=90,AQ536="SI"),0,IF(AND(DAYS360(C536,$C$3)&gt;90,AQ536="SI"),$AR$7,0)))</f>
        <v>0</v>
      </c>
      <c r="AS536" s="22"/>
      <c r="AT536" s="23">
        <f>+IF(OR($N536=Listas!$A$3,$N536=Listas!$A$4,$N536=Listas!$A$5,$N536=Listas!$A$6),"",IF(AND(DAYS360(C536,$C$3)&lt;=90,AS536="SI"),0,IF(AND(DAYS360(C536,$C$3)&gt;90,AS536="SI"),$AT$7,0)))</f>
        <v>0</v>
      </c>
      <c r="AU536" s="21">
        <f>+IF(OR($N536=Listas!$A$3,$N536=Listas!$A$4,$N536=Listas!$A$5,$N536=Listas!$A$6),"",AR536+AT536)</f>
        <v>0</v>
      </c>
      <c r="AV536" s="29">
        <f>+IF(OR($N536=Listas!$A$3,$N536=Listas!$A$4,$N536=Listas!$A$5,$N536=Listas!$A$6),"",W536+Z536+AJ536+AP536+AU536)</f>
        <v>0.21132439384930549</v>
      </c>
      <c r="AW536" s="30">
        <f>+IF(OR($N536=Listas!$A$3,$N536=Listas!$A$4,$N536=Listas!$A$5,$N536=Listas!$A$6),"",K536*(1-AV536))</f>
        <v>0</v>
      </c>
      <c r="AX536" s="30">
        <f>+IF(OR($N536=Listas!$A$3,$N536=Listas!$A$4,$N536=Listas!$A$5,$N536=Listas!$A$6),"",L536*(1-AV536))</f>
        <v>0</v>
      </c>
      <c r="AY536" s="31"/>
      <c r="AZ536" s="32"/>
      <c r="BA536" s="30">
        <f>+IF(OR($N536=Listas!$A$3,$N536=Listas!$A$4,$N536=Listas!$A$5,$N536=Listas!$A$6),"",IF(AV536=0,AW536,(-PV(AY536,AZ536,,AW536,0))))</f>
        <v>0</v>
      </c>
      <c r="BB536" s="30">
        <f>+IF(OR($N536=Listas!$A$3,$N536=Listas!$A$4,$N536=Listas!$A$5,$N536=Listas!$A$6),"",IF(AV536=0,AX536,(-PV(AY536,AZ536,,AX536,0))))</f>
        <v>0</v>
      </c>
      <c r="BC536" s="33">
        <f>++IF(OR($N536=Listas!$A$3,$N536=Listas!$A$4,$N536=Listas!$A$5,$N536=Listas!$A$6),"",K536-BA536)</f>
        <v>0</v>
      </c>
      <c r="BD536" s="33">
        <f>++IF(OR($N536=Listas!$A$3,$N536=Listas!$A$4,$N536=Listas!$A$5,$N536=Listas!$A$6),"",L536-BB536)</f>
        <v>0</v>
      </c>
    </row>
    <row r="537" spans="1:56" x14ac:dyDescent="0.25">
      <c r="A537" s="13"/>
      <c r="B537" s="14"/>
      <c r="C537" s="15"/>
      <c r="D537" s="16"/>
      <c r="E537" s="16"/>
      <c r="F537" s="17"/>
      <c r="G537" s="17"/>
      <c r="H537" s="65">
        <f t="shared" si="101"/>
        <v>0</v>
      </c>
      <c r="I537" s="17"/>
      <c r="J537" s="17"/>
      <c r="K537" s="42">
        <f t="shared" si="102"/>
        <v>0</v>
      </c>
      <c r="L537" s="42">
        <f t="shared" si="102"/>
        <v>0</v>
      </c>
      <c r="M537" s="42">
        <f t="shared" si="103"/>
        <v>0</v>
      </c>
      <c r="N537" s="13"/>
      <c r="O537" s="18" t="str">
        <f>+IF(OR($N537=Listas!$A$3,$N537=Listas!$A$4,$N537=Listas!$A$5,$N537=Listas!$A$6),"N/A",IF(AND((DAYS360(C537,$C$3))&gt;90,(DAYS360(C537,$C$3))&lt;360),"SI","NO"))</f>
        <v>NO</v>
      </c>
      <c r="P537" s="19">
        <f t="shared" si="96"/>
        <v>0</v>
      </c>
      <c r="Q537" s="18" t="str">
        <f>+IF(OR($N537=Listas!$A$3,$N537=Listas!$A$4,$N537=Listas!$A$5,$N537=Listas!$A$6),"N/A",IF(AND((DAYS360(C537,$C$3))&gt;=360,(DAYS360(C537,$C$3))&lt;=1800),"SI","NO"))</f>
        <v>NO</v>
      </c>
      <c r="R537" s="19">
        <f t="shared" si="97"/>
        <v>0</v>
      </c>
      <c r="S537" s="18" t="str">
        <f>+IF(OR($N537=Listas!$A$3,$N537=Listas!$A$4,$N537=Listas!$A$5,$N537=Listas!$A$6),"N/A",IF(AND((DAYS360(C537,$C$3))&gt;1800,(DAYS360(C537,$C$3))&lt;=3600),"SI","NO"))</f>
        <v>NO</v>
      </c>
      <c r="T537" s="19">
        <f t="shared" si="98"/>
        <v>0</v>
      </c>
      <c r="U537" s="18" t="str">
        <f>+IF(OR($N537=Listas!$A$3,$N537=Listas!$A$4,$N537=Listas!$A$5,$N537=Listas!$A$6),"N/A",IF((DAYS360(C537,$C$3))&gt;3600,"SI","NO"))</f>
        <v>SI</v>
      </c>
      <c r="V537" s="20">
        <f t="shared" si="99"/>
        <v>0.21132439384930549</v>
      </c>
      <c r="W537" s="21">
        <f>+IF(OR($N537=Listas!$A$3,$N537=Listas!$A$4,$N537=Listas!$A$5,$N537=Listas!$A$6),"",P537+R537+T537+V537)</f>
        <v>0.21132439384930549</v>
      </c>
      <c r="X537" s="22"/>
      <c r="Y537" s="19">
        <f t="shared" si="100"/>
        <v>0</v>
      </c>
      <c r="Z537" s="21">
        <f>+IF(OR($N537=Listas!$A$3,$N537=Listas!$A$4,$N537=Listas!$A$5,$N537=Listas!$A$6),"",Y537)</f>
        <v>0</v>
      </c>
      <c r="AA537" s="22"/>
      <c r="AB537" s="23">
        <f>+IF(OR($N537=Listas!$A$3,$N537=Listas!$A$4,$N537=Listas!$A$5,$N537=Listas!$A$6),"",IF(AND(DAYS360(C537,$C$3)&lt;=90,AA537="NO"),0,IF(AND(DAYS360(C537,$C$3)&gt;90,AA537="NO"),$AB$7,0)))</f>
        <v>0</v>
      </c>
      <c r="AC537" s="17"/>
      <c r="AD537" s="22"/>
      <c r="AE537" s="23">
        <f>+IF(OR($N537=Listas!$A$3,$N537=Listas!$A$4,$N537=Listas!$A$5,$N537=Listas!$A$6),"",IF(AND(DAYS360(C537,$C$3)&lt;=90,AD537="SI"),0,IF(AND(DAYS360(C537,$C$3)&gt;90,AD537="SI"),$AE$7,0)))</f>
        <v>0</v>
      </c>
      <c r="AF537" s="17"/>
      <c r="AG537" s="24" t="str">
        <f t="shared" si="104"/>
        <v/>
      </c>
      <c r="AH537" s="22"/>
      <c r="AI537" s="23">
        <f>+IF(OR($N537=Listas!$A$3,$N537=Listas!$A$4,$N537=Listas!$A$5,$N537=Listas!$A$6),"",IF(AND(DAYS360(C537,$C$3)&lt;=90,AH537="SI"),0,IF(AND(DAYS360(C537,$C$3)&gt;90,AH537="SI"),$AI$7,0)))</f>
        <v>0</v>
      </c>
      <c r="AJ537" s="25">
        <f>+IF(OR($N537=Listas!$A$3,$N537=Listas!$A$4,$N537=Listas!$A$5,$N537=Listas!$A$6),"",AB537+AE537+AI537)</f>
        <v>0</v>
      </c>
      <c r="AK537" s="26" t="str">
        <f t="shared" si="105"/>
        <v/>
      </c>
      <c r="AL537" s="27" t="str">
        <f t="shared" si="106"/>
        <v/>
      </c>
      <c r="AM537" s="23">
        <f>+IF(OR($N537=Listas!$A$3,$N537=Listas!$A$4,$N537=Listas!$A$5,$N537=Listas!$A$6),"",IF(AND(DAYS360(C537,$C$3)&lt;=90,AL537="SI"),0,IF(AND(DAYS360(C537,$C$3)&gt;90,AL537="SI"),$AM$7,0)))</f>
        <v>0</v>
      </c>
      <c r="AN537" s="27" t="str">
        <f t="shared" si="107"/>
        <v/>
      </c>
      <c r="AO537" s="23">
        <f>+IF(OR($N537=Listas!$A$3,$N537=Listas!$A$4,$N537=Listas!$A$5,$N537=Listas!$A$6),"",IF(AND(DAYS360(C537,$C$3)&lt;=90,AN537="SI"),0,IF(AND(DAYS360(C537,$C$3)&gt;90,AN537="SI"),$AO$7,0)))</f>
        <v>0</v>
      </c>
      <c r="AP537" s="28">
        <f>+IF(OR($N537=Listas!$A$3,$N537=Listas!$A$4,$N537=Listas!$A$5,$N537=[1]Hoja2!$A$6),"",AM537+AO537)</f>
        <v>0</v>
      </c>
      <c r="AQ537" s="22"/>
      <c r="AR537" s="23">
        <f>+IF(OR($N537=Listas!$A$3,$N537=Listas!$A$4,$N537=Listas!$A$5,$N537=Listas!$A$6),"",IF(AND(DAYS360(C537,$C$3)&lt;=90,AQ537="SI"),0,IF(AND(DAYS360(C537,$C$3)&gt;90,AQ537="SI"),$AR$7,0)))</f>
        <v>0</v>
      </c>
      <c r="AS537" s="22"/>
      <c r="AT537" s="23">
        <f>+IF(OR($N537=Listas!$A$3,$N537=Listas!$A$4,$N537=Listas!$A$5,$N537=Listas!$A$6),"",IF(AND(DAYS360(C537,$C$3)&lt;=90,AS537="SI"),0,IF(AND(DAYS360(C537,$C$3)&gt;90,AS537="SI"),$AT$7,0)))</f>
        <v>0</v>
      </c>
      <c r="AU537" s="21">
        <f>+IF(OR($N537=Listas!$A$3,$N537=Listas!$A$4,$N537=Listas!$A$5,$N537=Listas!$A$6),"",AR537+AT537)</f>
        <v>0</v>
      </c>
      <c r="AV537" s="29">
        <f>+IF(OR($N537=Listas!$A$3,$N537=Listas!$A$4,$N537=Listas!$A$5,$N537=Listas!$A$6),"",W537+Z537+AJ537+AP537+AU537)</f>
        <v>0.21132439384930549</v>
      </c>
      <c r="AW537" s="30">
        <f>+IF(OR($N537=Listas!$A$3,$N537=Listas!$A$4,$N537=Listas!$A$5,$N537=Listas!$A$6),"",K537*(1-AV537))</f>
        <v>0</v>
      </c>
      <c r="AX537" s="30">
        <f>+IF(OR($N537=Listas!$A$3,$N537=Listas!$A$4,$N537=Listas!$A$5,$N537=Listas!$A$6),"",L537*(1-AV537))</f>
        <v>0</v>
      </c>
      <c r="AY537" s="31"/>
      <c r="AZ537" s="32"/>
      <c r="BA537" s="30">
        <f>+IF(OR($N537=Listas!$A$3,$N537=Listas!$A$4,$N537=Listas!$A$5,$N537=Listas!$A$6),"",IF(AV537=0,AW537,(-PV(AY537,AZ537,,AW537,0))))</f>
        <v>0</v>
      </c>
      <c r="BB537" s="30">
        <f>+IF(OR($N537=Listas!$A$3,$N537=Listas!$A$4,$N537=Listas!$A$5,$N537=Listas!$A$6),"",IF(AV537=0,AX537,(-PV(AY537,AZ537,,AX537,0))))</f>
        <v>0</v>
      </c>
      <c r="BC537" s="33">
        <f>++IF(OR($N537=Listas!$A$3,$N537=Listas!$A$4,$N537=Listas!$A$5,$N537=Listas!$A$6),"",K537-BA537)</f>
        <v>0</v>
      </c>
      <c r="BD537" s="33">
        <f>++IF(OR($N537=Listas!$A$3,$N537=Listas!$A$4,$N537=Listas!$A$5,$N537=Listas!$A$6),"",L537-BB537)</f>
        <v>0</v>
      </c>
    </row>
    <row r="538" spans="1:56" x14ac:dyDescent="0.25">
      <c r="A538" s="13"/>
      <c r="B538" s="14"/>
      <c r="C538" s="15"/>
      <c r="D538" s="16"/>
      <c r="E538" s="16"/>
      <c r="F538" s="17"/>
      <c r="G538" s="17"/>
      <c r="H538" s="65">
        <f t="shared" si="101"/>
        <v>0</v>
      </c>
      <c r="I538" s="17"/>
      <c r="J538" s="17"/>
      <c r="K538" s="42">
        <f t="shared" si="102"/>
        <v>0</v>
      </c>
      <c r="L538" s="42">
        <f t="shared" si="102"/>
        <v>0</v>
      </c>
      <c r="M538" s="42">
        <f t="shared" si="103"/>
        <v>0</v>
      </c>
      <c r="N538" s="13"/>
      <c r="O538" s="18" t="str">
        <f>+IF(OR($N538=Listas!$A$3,$N538=Listas!$A$4,$N538=Listas!$A$5,$N538=Listas!$A$6),"N/A",IF(AND((DAYS360(C538,$C$3))&gt;90,(DAYS360(C538,$C$3))&lt;360),"SI","NO"))</f>
        <v>NO</v>
      </c>
      <c r="P538" s="19">
        <f t="shared" si="96"/>
        <v>0</v>
      </c>
      <c r="Q538" s="18" t="str">
        <f>+IF(OR($N538=Listas!$A$3,$N538=Listas!$A$4,$N538=Listas!$A$5,$N538=Listas!$A$6),"N/A",IF(AND((DAYS360(C538,$C$3))&gt;=360,(DAYS360(C538,$C$3))&lt;=1800),"SI","NO"))</f>
        <v>NO</v>
      </c>
      <c r="R538" s="19">
        <f t="shared" si="97"/>
        <v>0</v>
      </c>
      <c r="S538" s="18" t="str">
        <f>+IF(OR($N538=Listas!$A$3,$N538=Listas!$A$4,$N538=Listas!$A$5,$N538=Listas!$A$6),"N/A",IF(AND((DAYS360(C538,$C$3))&gt;1800,(DAYS360(C538,$C$3))&lt;=3600),"SI","NO"))</f>
        <v>NO</v>
      </c>
      <c r="T538" s="19">
        <f t="shared" si="98"/>
        <v>0</v>
      </c>
      <c r="U538" s="18" t="str">
        <f>+IF(OR($N538=Listas!$A$3,$N538=Listas!$A$4,$N538=Listas!$A$5,$N538=Listas!$A$6),"N/A",IF((DAYS360(C538,$C$3))&gt;3600,"SI","NO"))</f>
        <v>SI</v>
      </c>
      <c r="V538" s="20">
        <f t="shared" si="99"/>
        <v>0.21132439384930549</v>
      </c>
      <c r="W538" s="21">
        <f>+IF(OR($N538=Listas!$A$3,$N538=Listas!$A$4,$N538=Listas!$A$5,$N538=Listas!$A$6),"",P538+R538+T538+V538)</f>
        <v>0.21132439384930549</v>
      </c>
      <c r="X538" s="22"/>
      <c r="Y538" s="19">
        <f t="shared" si="100"/>
        <v>0</v>
      </c>
      <c r="Z538" s="21">
        <f>+IF(OR($N538=Listas!$A$3,$N538=Listas!$A$4,$N538=Listas!$A$5,$N538=Listas!$A$6),"",Y538)</f>
        <v>0</v>
      </c>
      <c r="AA538" s="22"/>
      <c r="AB538" s="23">
        <f>+IF(OR($N538=Listas!$A$3,$N538=Listas!$A$4,$N538=Listas!$A$5,$N538=Listas!$A$6),"",IF(AND(DAYS360(C538,$C$3)&lt;=90,AA538="NO"),0,IF(AND(DAYS360(C538,$C$3)&gt;90,AA538="NO"),$AB$7,0)))</f>
        <v>0</v>
      </c>
      <c r="AC538" s="17"/>
      <c r="AD538" s="22"/>
      <c r="AE538" s="23">
        <f>+IF(OR($N538=Listas!$A$3,$N538=Listas!$A$4,$N538=Listas!$A$5,$N538=Listas!$A$6),"",IF(AND(DAYS360(C538,$C$3)&lt;=90,AD538="SI"),0,IF(AND(DAYS360(C538,$C$3)&gt;90,AD538="SI"),$AE$7,0)))</f>
        <v>0</v>
      </c>
      <c r="AF538" s="17"/>
      <c r="AG538" s="24" t="str">
        <f t="shared" si="104"/>
        <v/>
      </c>
      <c r="AH538" s="22"/>
      <c r="AI538" s="23">
        <f>+IF(OR($N538=Listas!$A$3,$N538=Listas!$A$4,$N538=Listas!$A$5,$N538=Listas!$A$6),"",IF(AND(DAYS360(C538,$C$3)&lt;=90,AH538="SI"),0,IF(AND(DAYS360(C538,$C$3)&gt;90,AH538="SI"),$AI$7,0)))</f>
        <v>0</v>
      </c>
      <c r="AJ538" s="25">
        <f>+IF(OR($N538=Listas!$A$3,$N538=Listas!$A$4,$N538=Listas!$A$5,$N538=Listas!$A$6),"",AB538+AE538+AI538)</f>
        <v>0</v>
      </c>
      <c r="AK538" s="26" t="str">
        <f t="shared" si="105"/>
        <v/>
      </c>
      <c r="AL538" s="27" t="str">
        <f t="shared" si="106"/>
        <v/>
      </c>
      <c r="AM538" s="23">
        <f>+IF(OR($N538=Listas!$A$3,$N538=Listas!$A$4,$N538=Listas!$A$5,$N538=Listas!$A$6),"",IF(AND(DAYS360(C538,$C$3)&lt;=90,AL538="SI"),0,IF(AND(DAYS360(C538,$C$3)&gt;90,AL538="SI"),$AM$7,0)))</f>
        <v>0</v>
      </c>
      <c r="AN538" s="27" t="str">
        <f t="shared" si="107"/>
        <v/>
      </c>
      <c r="AO538" s="23">
        <f>+IF(OR($N538=Listas!$A$3,$N538=Listas!$A$4,$N538=Listas!$A$5,$N538=Listas!$A$6),"",IF(AND(DAYS360(C538,$C$3)&lt;=90,AN538="SI"),0,IF(AND(DAYS360(C538,$C$3)&gt;90,AN538="SI"),$AO$7,0)))</f>
        <v>0</v>
      </c>
      <c r="AP538" s="28">
        <f>+IF(OR($N538=Listas!$A$3,$N538=Listas!$A$4,$N538=Listas!$A$5,$N538=[1]Hoja2!$A$6),"",AM538+AO538)</f>
        <v>0</v>
      </c>
      <c r="AQ538" s="22"/>
      <c r="AR538" s="23">
        <f>+IF(OR($N538=Listas!$A$3,$N538=Listas!$A$4,$N538=Listas!$A$5,$N538=Listas!$A$6),"",IF(AND(DAYS360(C538,$C$3)&lt;=90,AQ538="SI"),0,IF(AND(DAYS360(C538,$C$3)&gt;90,AQ538="SI"),$AR$7,0)))</f>
        <v>0</v>
      </c>
      <c r="AS538" s="22"/>
      <c r="AT538" s="23">
        <f>+IF(OR($N538=Listas!$A$3,$N538=Listas!$A$4,$N538=Listas!$A$5,$N538=Listas!$A$6),"",IF(AND(DAYS360(C538,$C$3)&lt;=90,AS538="SI"),0,IF(AND(DAYS360(C538,$C$3)&gt;90,AS538="SI"),$AT$7,0)))</f>
        <v>0</v>
      </c>
      <c r="AU538" s="21">
        <f>+IF(OR($N538=Listas!$A$3,$N538=Listas!$A$4,$N538=Listas!$A$5,$N538=Listas!$A$6),"",AR538+AT538)</f>
        <v>0</v>
      </c>
      <c r="AV538" s="29">
        <f>+IF(OR($N538=Listas!$A$3,$N538=Listas!$A$4,$N538=Listas!$A$5,$N538=Listas!$A$6),"",W538+Z538+AJ538+AP538+AU538)</f>
        <v>0.21132439384930549</v>
      </c>
      <c r="AW538" s="30">
        <f>+IF(OR($N538=Listas!$A$3,$N538=Listas!$A$4,$N538=Listas!$A$5,$N538=Listas!$A$6),"",K538*(1-AV538))</f>
        <v>0</v>
      </c>
      <c r="AX538" s="30">
        <f>+IF(OR($N538=Listas!$A$3,$N538=Listas!$A$4,$N538=Listas!$A$5,$N538=Listas!$A$6),"",L538*(1-AV538))</f>
        <v>0</v>
      </c>
      <c r="AY538" s="31"/>
      <c r="AZ538" s="32"/>
      <c r="BA538" s="30">
        <f>+IF(OR($N538=Listas!$A$3,$N538=Listas!$A$4,$N538=Listas!$A$5,$N538=Listas!$A$6),"",IF(AV538=0,AW538,(-PV(AY538,AZ538,,AW538,0))))</f>
        <v>0</v>
      </c>
      <c r="BB538" s="30">
        <f>+IF(OR($N538=Listas!$A$3,$N538=Listas!$A$4,$N538=Listas!$A$5,$N538=Listas!$A$6),"",IF(AV538=0,AX538,(-PV(AY538,AZ538,,AX538,0))))</f>
        <v>0</v>
      </c>
      <c r="BC538" s="33">
        <f>++IF(OR($N538=Listas!$A$3,$N538=Listas!$A$4,$N538=Listas!$A$5,$N538=Listas!$A$6),"",K538-BA538)</f>
        <v>0</v>
      </c>
      <c r="BD538" s="33">
        <f>++IF(OR($N538=Listas!$A$3,$N538=Listas!$A$4,$N538=Listas!$A$5,$N538=Listas!$A$6),"",L538-BB538)</f>
        <v>0</v>
      </c>
    </row>
    <row r="539" spans="1:56" x14ac:dyDescent="0.25">
      <c r="A539" s="13"/>
      <c r="B539" s="14"/>
      <c r="C539" s="15"/>
      <c r="D539" s="16"/>
      <c r="E539" s="16"/>
      <c r="F539" s="17"/>
      <c r="G539" s="17"/>
      <c r="H539" s="65">
        <f t="shared" si="101"/>
        <v>0</v>
      </c>
      <c r="I539" s="17"/>
      <c r="J539" s="17"/>
      <c r="K539" s="42">
        <f t="shared" si="102"/>
        <v>0</v>
      </c>
      <c r="L539" s="42">
        <f t="shared" si="102"/>
        <v>0</v>
      </c>
      <c r="M539" s="42">
        <f t="shared" si="103"/>
        <v>0</v>
      </c>
      <c r="N539" s="13"/>
      <c r="O539" s="18" t="str">
        <f>+IF(OR($N539=Listas!$A$3,$N539=Listas!$A$4,$N539=Listas!$A$5,$N539=Listas!$A$6),"N/A",IF(AND((DAYS360(C539,$C$3))&gt;90,(DAYS360(C539,$C$3))&lt;360),"SI","NO"))</f>
        <v>NO</v>
      </c>
      <c r="P539" s="19">
        <f t="shared" si="96"/>
        <v>0</v>
      </c>
      <c r="Q539" s="18" t="str">
        <f>+IF(OR($N539=Listas!$A$3,$N539=Listas!$A$4,$N539=Listas!$A$5,$N539=Listas!$A$6),"N/A",IF(AND((DAYS360(C539,$C$3))&gt;=360,(DAYS360(C539,$C$3))&lt;=1800),"SI","NO"))</f>
        <v>NO</v>
      </c>
      <c r="R539" s="19">
        <f t="shared" si="97"/>
        <v>0</v>
      </c>
      <c r="S539" s="18" t="str">
        <f>+IF(OR($N539=Listas!$A$3,$N539=Listas!$A$4,$N539=Listas!$A$5,$N539=Listas!$A$6),"N/A",IF(AND((DAYS360(C539,$C$3))&gt;1800,(DAYS360(C539,$C$3))&lt;=3600),"SI","NO"))</f>
        <v>NO</v>
      </c>
      <c r="T539" s="19">
        <f t="shared" si="98"/>
        <v>0</v>
      </c>
      <c r="U539" s="18" t="str">
        <f>+IF(OR($N539=Listas!$A$3,$N539=Listas!$A$4,$N539=Listas!$A$5,$N539=Listas!$A$6),"N/A",IF((DAYS360(C539,$C$3))&gt;3600,"SI","NO"))</f>
        <v>SI</v>
      </c>
      <c r="V539" s="20">
        <f t="shared" si="99"/>
        <v>0.21132439384930549</v>
      </c>
      <c r="W539" s="21">
        <f>+IF(OR($N539=Listas!$A$3,$N539=Listas!$A$4,$N539=Listas!$A$5,$N539=Listas!$A$6),"",P539+R539+T539+V539)</f>
        <v>0.21132439384930549</v>
      </c>
      <c r="X539" s="22"/>
      <c r="Y539" s="19">
        <f t="shared" si="100"/>
        <v>0</v>
      </c>
      <c r="Z539" s="21">
        <f>+IF(OR($N539=Listas!$A$3,$N539=Listas!$A$4,$N539=Listas!$A$5,$N539=Listas!$A$6),"",Y539)</f>
        <v>0</v>
      </c>
      <c r="AA539" s="22"/>
      <c r="AB539" s="23">
        <f>+IF(OR($N539=Listas!$A$3,$N539=Listas!$A$4,$N539=Listas!$A$5,$N539=Listas!$A$6),"",IF(AND(DAYS360(C539,$C$3)&lt;=90,AA539="NO"),0,IF(AND(DAYS360(C539,$C$3)&gt;90,AA539="NO"),$AB$7,0)))</f>
        <v>0</v>
      </c>
      <c r="AC539" s="17"/>
      <c r="AD539" s="22"/>
      <c r="AE539" s="23">
        <f>+IF(OR($N539=Listas!$A$3,$N539=Listas!$A$4,$N539=Listas!$A$5,$N539=Listas!$A$6),"",IF(AND(DAYS360(C539,$C$3)&lt;=90,AD539="SI"),0,IF(AND(DAYS360(C539,$C$3)&gt;90,AD539="SI"),$AE$7,0)))</f>
        <v>0</v>
      </c>
      <c r="AF539" s="17"/>
      <c r="AG539" s="24" t="str">
        <f t="shared" si="104"/>
        <v/>
      </c>
      <c r="AH539" s="22"/>
      <c r="AI539" s="23">
        <f>+IF(OR($N539=Listas!$A$3,$N539=Listas!$A$4,$N539=Listas!$A$5,$N539=Listas!$A$6),"",IF(AND(DAYS360(C539,$C$3)&lt;=90,AH539="SI"),0,IF(AND(DAYS360(C539,$C$3)&gt;90,AH539="SI"),$AI$7,0)))</f>
        <v>0</v>
      </c>
      <c r="AJ539" s="25">
        <f>+IF(OR($N539=Listas!$A$3,$N539=Listas!$A$4,$N539=Listas!$A$5,$N539=Listas!$A$6),"",AB539+AE539+AI539)</f>
        <v>0</v>
      </c>
      <c r="AK539" s="26" t="str">
        <f t="shared" si="105"/>
        <v/>
      </c>
      <c r="AL539" s="27" t="str">
        <f t="shared" si="106"/>
        <v/>
      </c>
      <c r="AM539" s="23">
        <f>+IF(OR($N539=Listas!$A$3,$N539=Listas!$A$4,$N539=Listas!$A$5,$N539=Listas!$A$6),"",IF(AND(DAYS360(C539,$C$3)&lt;=90,AL539="SI"),0,IF(AND(DAYS360(C539,$C$3)&gt;90,AL539="SI"),$AM$7,0)))</f>
        <v>0</v>
      </c>
      <c r="AN539" s="27" t="str">
        <f t="shared" si="107"/>
        <v/>
      </c>
      <c r="AO539" s="23">
        <f>+IF(OR($N539=Listas!$A$3,$N539=Listas!$A$4,$N539=Listas!$A$5,$N539=Listas!$A$6),"",IF(AND(DAYS360(C539,$C$3)&lt;=90,AN539="SI"),0,IF(AND(DAYS360(C539,$C$3)&gt;90,AN539="SI"),$AO$7,0)))</f>
        <v>0</v>
      </c>
      <c r="AP539" s="28">
        <f>+IF(OR($N539=Listas!$A$3,$N539=Listas!$A$4,$N539=Listas!$A$5,$N539=[1]Hoja2!$A$6),"",AM539+AO539)</f>
        <v>0</v>
      </c>
      <c r="AQ539" s="22"/>
      <c r="AR539" s="23">
        <f>+IF(OR($N539=Listas!$A$3,$N539=Listas!$A$4,$N539=Listas!$A$5,$N539=Listas!$A$6),"",IF(AND(DAYS360(C539,$C$3)&lt;=90,AQ539="SI"),0,IF(AND(DAYS360(C539,$C$3)&gt;90,AQ539="SI"),$AR$7,0)))</f>
        <v>0</v>
      </c>
      <c r="AS539" s="22"/>
      <c r="AT539" s="23">
        <f>+IF(OR($N539=Listas!$A$3,$N539=Listas!$A$4,$N539=Listas!$A$5,$N539=Listas!$A$6),"",IF(AND(DAYS360(C539,$C$3)&lt;=90,AS539="SI"),0,IF(AND(DAYS360(C539,$C$3)&gt;90,AS539="SI"),$AT$7,0)))</f>
        <v>0</v>
      </c>
      <c r="AU539" s="21">
        <f>+IF(OR($N539=Listas!$A$3,$N539=Listas!$A$4,$N539=Listas!$A$5,$N539=Listas!$A$6),"",AR539+AT539)</f>
        <v>0</v>
      </c>
      <c r="AV539" s="29">
        <f>+IF(OR($N539=Listas!$A$3,$N539=Listas!$A$4,$N539=Listas!$A$5,$N539=Listas!$A$6),"",W539+Z539+AJ539+AP539+AU539)</f>
        <v>0.21132439384930549</v>
      </c>
      <c r="AW539" s="30">
        <f>+IF(OR($N539=Listas!$A$3,$N539=Listas!$A$4,$N539=Listas!$A$5,$N539=Listas!$A$6),"",K539*(1-AV539))</f>
        <v>0</v>
      </c>
      <c r="AX539" s="30">
        <f>+IF(OR($N539=Listas!$A$3,$N539=Listas!$A$4,$N539=Listas!$A$5,$N539=Listas!$A$6),"",L539*(1-AV539))</f>
        <v>0</v>
      </c>
      <c r="AY539" s="31"/>
      <c r="AZ539" s="32"/>
      <c r="BA539" s="30">
        <f>+IF(OR($N539=Listas!$A$3,$N539=Listas!$A$4,$N539=Listas!$A$5,$N539=Listas!$A$6),"",IF(AV539=0,AW539,(-PV(AY539,AZ539,,AW539,0))))</f>
        <v>0</v>
      </c>
      <c r="BB539" s="30">
        <f>+IF(OR($N539=Listas!$A$3,$N539=Listas!$A$4,$N539=Listas!$A$5,$N539=Listas!$A$6),"",IF(AV539=0,AX539,(-PV(AY539,AZ539,,AX539,0))))</f>
        <v>0</v>
      </c>
      <c r="BC539" s="33">
        <f>++IF(OR($N539=Listas!$A$3,$N539=Listas!$A$4,$N539=Listas!$A$5,$N539=Listas!$A$6),"",K539-BA539)</f>
        <v>0</v>
      </c>
      <c r="BD539" s="33">
        <f>++IF(OR($N539=Listas!$A$3,$N539=Listas!$A$4,$N539=Listas!$A$5,$N539=Listas!$A$6),"",L539-BB539)</f>
        <v>0</v>
      </c>
    </row>
    <row r="540" spans="1:56" x14ac:dyDescent="0.25">
      <c r="A540" s="13"/>
      <c r="B540" s="14"/>
      <c r="C540" s="15"/>
      <c r="D540" s="16"/>
      <c r="E540" s="16"/>
      <c r="F540" s="17"/>
      <c r="G540" s="17"/>
      <c r="H540" s="65">
        <f t="shared" si="101"/>
        <v>0</v>
      </c>
      <c r="I540" s="17"/>
      <c r="J540" s="17"/>
      <c r="K540" s="42">
        <f t="shared" si="102"/>
        <v>0</v>
      </c>
      <c r="L540" s="42">
        <f t="shared" si="102"/>
        <v>0</v>
      </c>
      <c r="M540" s="42">
        <f t="shared" si="103"/>
        <v>0</v>
      </c>
      <c r="N540" s="13"/>
      <c r="O540" s="18" t="str">
        <f>+IF(OR($N540=Listas!$A$3,$N540=Listas!$A$4,$N540=Listas!$A$5,$N540=Listas!$A$6),"N/A",IF(AND((DAYS360(C540,$C$3))&gt;90,(DAYS360(C540,$C$3))&lt;360),"SI","NO"))</f>
        <v>NO</v>
      </c>
      <c r="P540" s="19">
        <f t="shared" si="96"/>
        <v>0</v>
      </c>
      <c r="Q540" s="18" t="str">
        <f>+IF(OR($N540=Listas!$A$3,$N540=Listas!$A$4,$N540=Listas!$A$5,$N540=Listas!$A$6),"N/A",IF(AND((DAYS360(C540,$C$3))&gt;=360,(DAYS360(C540,$C$3))&lt;=1800),"SI","NO"))</f>
        <v>NO</v>
      </c>
      <c r="R540" s="19">
        <f t="shared" si="97"/>
        <v>0</v>
      </c>
      <c r="S540" s="18" t="str">
        <f>+IF(OR($N540=Listas!$A$3,$N540=Listas!$A$4,$N540=Listas!$A$5,$N540=Listas!$A$6),"N/A",IF(AND((DAYS360(C540,$C$3))&gt;1800,(DAYS360(C540,$C$3))&lt;=3600),"SI","NO"))</f>
        <v>NO</v>
      </c>
      <c r="T540" s="19">
        <f t="shared" si="98"/>
        <v>0</v>
      </c>
      <c r="U540" s="18" t="str">
        <f>+IF(OR($N540=Listas!$A$3,$N540=Listas!$A$4,$N540=Listas!$A$5,$N540=Listas!$A$6),"N/A",IF((DAYS360(C540,$C$3))&gt;3600,"SI","NO"))</f>
        <v>SI</v>
      </c>
      <c r="V540" s="20">
        <f t="shared" si="99"/>
        <v>0.21132439384930549</v>
      </c>
      <c r="W540" s="21">
        <f>+IF(OR($N540=Listas!$A$3,$N540=Listas!$A$4,$N540=Listas!$A$5,$N540=Listas!$A$6),"",P540+R540+T540+V540)</f>
        <v>0.21132439384930549</v>
      </c>
      <c r="X540" s="22"/>
      <c r="Y540" s="19">
        <f t="shared" si="100"/>
        <v>0</v>
      </c>
      <c r="Z540" s="21">
        <f>+IF(OR($N540=Listas!$A$3,$N540=Listas!$A$4,$N540=Listas!$A$5,$N540=Listas!$A$6),"",Y540)</f>
        <v>0</v>
      </c>
      <c r="AA540" s="22"/>
      <c r="AB540" s="23">
        <f>+IF(OR($N540=Listas!$A$3,$N540=Listas!$A$4,$N540=Listas!$A$5,$N540=Listas!$A$6),"",IF(AND(DAYS360(C540,$C$3)&lt;=90,AA540="NO"),0,IF(AND(DAYS360(C540,$C$3)&gt;90,AA540="NO"),$AB$7,0)))</f>
        <v>0</v>
      </c>
      <c r="AC540" s="17"/>
      <c r="AD540" s="22"/>
      <c r="AE540" s="23">
        <f>+IF(OR($N540=Listas!$A$3,$N540=Listas!$A$4,$N540=Listas!$A$5,$N540=Listas!$A$6),"",IF(AND(DAYS360(C540,$C$3)&lt;=90,AD540="SI"),0,IF(AND(DAYS360(C540,$C$3)&gt;90,AD540="SI"),$AE$7,0)))</f>
        <v>0</v>
      </c>
      <c r="AF540" s="17"/>
      <c r="AG540" s="24" t="str">
        <f t="shared" si="104"/>
        <v/>
      </c>
      <c r="AH540" s="22"/>
      <c r="AI540" s="23">
        <f>+IF(OR($N540=Listas!$A$3,$N540=Listas!$A$4,$N540=Listas!$A$5,$N540=Listas!$A$6),"",IF(AND(DAYS360(C540,$C$3)&lt;=90,AH540="SI"),0,IF(AND(DAYS360(C540,$C$3)&gt;90,AH540="SI"),$AI$7,0)))</f>
        <v>0</v>
      </c>
      <c r="AJ540" s="25">
        <f>+IF(OR($N540=Listas!$A$3,$N540=Listas!$A$4,$N540=Listas!$A$5,$N540=Listas!$A$6),"",AB540+AE540+AI540)</f>
        <v>0</v>
      </c>
      <c r="AK540" s="26" t="str">
        <f t="shared" si="105"/>
        <v/>
      </c>
      <c r="AL540" s="27" t="str">
        <f t="shared" si="106"/>
        <v/>
      </c>
      <c r="AM540" s="23">
        <f>+IF(OR($N540=Listas!$A$3,$N540=Listas!$A$4,$N540=Listas!$A$5,$N540=Listas!$A$6),"",IF(AND(DAYS360(C540,$C$3)&lt;=90,AL540="SI"),0,IF(AND(DAYS360(C540,$C$3)&gt;90,AL540="SI"),$AM$7,0)))</f>
        <v>0</v>
      </c>
      <c r="AN540" s="27" t="str">
        <f t="shared" si="107"/>
        <v/>
      </c>
      <c r="AO540" s="23">
        <f>+IF(OR($N540=Listas!$A$3,$N540=Listas!$A$4,$N540=Listas!$A$5,$N540=Listas!$A$6),"",IF(AND(DAYS360(C540,$C$3)&lt;=90,AN540="SI"),0,IF(AND(DAYS360(C540,$C$3)&gt;90,AN540="SI"),$AO$7,0)))</f>
        <v>0</v>
      </c>
      <c r="AP540" s="28">
        <f>+IF(OR($N540=Listas!$A$3,$N540=Listas!$A$4,$N540=Listas!$A$5,$N540=[1]Hoja2!$A$6),"",AM540+AO540)</f>
        <v>0</v>
      </c>
      <c r="AQ540" s="22"/>
      <c r="AR540" s="23">
        <f>+IF(OR($N540=Listas!$A$3,$N540=Listas!$A$4,$N540=Listas!$A$5,$N540=Listas!$A$6),"",IF(AND(DAYS360(C540,$C$3)&lt;=90,AQ540="SI"),0,IF(AND(DAYS360(C540,$C$3)&gt;90,AQ540="SI"),$AR$7,0)))</f>
        <v>0</v>
      </c>
      <c r="AS540" s="22"/>
      <c r="AT540" s="23">
        <f>+IF(OR($N540=Listas!$A$3,$N540=Listas!$A$4,$N540=Listas!$A$5,$N540=Listas!$A$6),"",IF(AND(DAYS360(C540,$C$3)&lt;=90,AS540="SI"),0,IF(AND(DAYS360(C540,$C$3)&gt;90,AS540="SI"),$AT$7,0)))</f>
        <v>0</v>
      </c>
      <c r="AU540" s="21">
        <f>+IF(OR($N540=Listas!$A$3,$N540=Listas!$A$4,$N540=Listas!$A$5,$N540=Listas!$A$6),"",AR540+AT540)</f>
        <v>0</v>
      </c>
      <c r="AV540" s="29">
        <f>+IF(OR($N540=Listas!$A$3,$N540=Listas!$A$4,$N540=Listas!$A$5,$N540=Listas!$A$6),"",W540+Z540+AJ540+AP540+AU540)</f>
        <v>0.21132439384930549</v>
      </c>
      <c r="AW540" s="30">
        <f>+IF(OR($N540=Listas!$A$3,$N540=Listas!$A$4,$N540=Listas!$A$5,$N540=Listas!$A$6),"",K540*(1-AV540))</f>
        <v>0</v>
      </c>
      <c r="AX540" s="30">
        <f>+IF(OR($N540=Listas!$A$3,$N540=Listas!$A$4,$N540=Listas!$A$5,$N540=Listas!$A$6),"",L540*(1-AV540))</f>
        <v>0</v>
      </c>
      <c r="AY540" s="31"/>
      <c r="AZ540" s="32"/>
      <c r="BA540" s="30">
        <f>+IF(OR($N540=Listas!$A$3,$N540=Listas!$A$4,$N540=Listas!$A$5,$N540=Listas!$A$6),"",IF(AV540=0,AW540,(-PV(AY540,AZ540,,AW540,0))))</f>
        <v>0</v>
      </c>
      <c r="BB540" s="30">
        <f>+IF(OR($N540=Listas!$A$3,$N540=Listas!$A$4,$N540=Listas!$A$5,$N540=Listas!$A$6),"",IF(AV540=0,AX540,(-PV(AY540,AZ540,,AX540,0))))</f>
        <v>0</v>
      </c>
      <c r="BC540" s="33">
        <f>++IF(OR($N540=Listas!$A$3,$N540=Listas!$A$4,$N540=Listas!$A$5,$N540=Listas!$A$6),"",K540-BA540)</f>
        <v>0</v>
      </c>
      <c r="BD540" s="33">
        <f>++IF(OR($N540=Listas!$A$3,$N540=Listas!$A$4,$N540=Listas!$A$5,$N540=Listas!$A$6),"",L540-BB540)</f>
        <v>0</v>
      </c>
    </row>
    <row r="541" spans="1:56" x14ac:dyDescent="0.25">
      <c r="A541" s="13"/>
      <c r="B541" s="14"/>
      <c r="C541" s="15"/>
      <c r="D541" s="16"/>
      <c r="E541" s="16"/>
      <c r="F541" s="17"/>
      <c r="G541" s="17"/>
      <c r="H541" s="65">
        <f t="shared" si="101"/>
        <v>0</v>
      </c>
      <c r="I541" s="17"/>
      <c r="J541" s="17"/>
      <c r="K541" s="42">
        <f t="shared" si="102"/>
        <v>0</v>
      </c>
      <c r="L541" s="42">
        <f t="shared" si="102"/>
        <v>0</v>
      </c>
      <c r="M541" s="42">
        <f t="shared" si="103"/>
        <v>0</v>
      </c>
      <c r="N541" s="13"/>
      <c r="O541" s="18" t="str">
        <f>+IF(OR($N541=Listas!$A$3,$N541=Listas!$A$4,$N541=Listas!$A$5,$N541=Listas!$A$6),"N/A",IF(AND((DAYS360(C541,$C$3))&gt;90,(DAYS360(C541,$C$3))&lt;360),"SI","NO"))</f>
        <v>NO</v>
      </c>
      <c r="P541" s="19">
        <f t="shared" si="96"/>
        <v>0</v>
      </c>
      <c r="Q541" s="18" t="str">
        <f>+IF(OR($N541=Listas!$A$3,$N541=Listas!$A$4,$N541=Listas!$A$5,$N541=Listas!$A$6),"N/A",IF(AND((DAYS360(C541,$C$3))&gt;=360,(DAYS360(C541,$C$3))&lt;=1800),"SI","NO"))</f>
        <v>NO</v>
      </c>
      <c r="R541" s="19">
        <f t="shared" si="97"/>
        <v>0</v>
      </c>
      <c r="S541" s="18" t="str">
        <f>+IF(OR($N541=Listas!$A$3,$N541=Listas!$A$4,$N541=Listas!$A$5,$N541=Listas!$A$6),"N/A",IF(AND((DAYS360(C541,$C$3))&gt;1800,(DAYS360(C541,$C$3))&lt;=3600),"SI","NO"))</f>
        <v>NO</v>
      </c>
      <c r="T541" s="19">
        <f t="shared" si="98"/>
        <v>0</v>
      </c>
      <c r="U541" s="18" t="str">
        <f>+IF(OR($N541=Listas!$A$3,$N541=Listas!$A$4,$N541=Listas!$A$5,$N541=Listas!$A$6),"N/A",IF((DAYS360(C541,$C$3))&gt;3600,"SI","NO"))</f>
        <v>SI</v>
      </c>
      <c r="V541" s="20">
        <f t="shared" si="99"/>
        <v>0.21132439384930549</v>
      </c>
      <c r="W541" s="21">
        <f>+IF(OR($N541=Listas!$A$3,$N541=Listas!$A$4,$N541=Listas!$A$5,$N541=Listas!$A$6),"",P541+R541+T541+V541)</f>
        <v>0.21132439384930549</v>
      </c>
      <c r="X541" s="22"/>
      <c r="Y541" s="19">
        <f t="shared" si="100"/>
        <v>0</v>
      </c>
      <c r="Z541" s="21">
        <f>+IF(OR($N541=Listas!$A$3,$N541=Listas!$A$4,$N541=Listas!$A$5,$N541=Listas!$A$6),"",Y541)</f>
        <v>0</v>
      </c>
      <c r="AA541" s="22"/>
      <c r="AB541" s="23">
        <f>+IF(OR($N541=Listas!$A$3,$N541=Listas!$A$4,$N541=Listas!$A$5,$N541=Listas!$A$6),"",IF(AND(DAYS360(C541,$C$3)&lt;=90,AA541="NO"),0,IF(AND(DAYS360(C541,$C$3)&gt;90,AA541="NO"),$AB$7,0)))</f>
        <v>0</v>
      </c>
      <c r="AC541" s="17"/>
      <c r="AD541" s="22"/>
      <c r="AE541" s="23">
        <f>+IF(OR($N541=Listas!$A$3,$N541=Listas!$A$4,$N541=Listas!$A$5,$N541=Listas!$A$6),"",IF(AND(DAYS360(C541,$C$3)&lt;=90,AD541="SI"),0,IF(AND(DAYS360(C541,$C$3)&gt;90,AD541="SI"),$AE$7,0)))</f>
        <v>0</v>
      </c>
      <c r="AF541" s="17"/>
      <c r="AG541" s="24" t="str">
        <f t="shared" si="104"/>
        <v/>
      </c>
      <c r="AH541" s="22"/>
      <c r="AI541" s="23">
        <f>+IF(OR($N541=Listas!$A$3,$N541=Listas!$A$4,$N541=Listas!$A$5,$N541=Listas!$A$6),"",IF(AND(DAYS360(C541,$C$3)&lt;=90,AH541="SI"),0,IF(AND(DAYS360(C541,$C$3)&gt;90,AH541="SI"),$AI$7,0)))</f>
        <v>0</v>
      </c>
      <c r="AJ541" s="25">
        <f>+IF(OR($N541=Listas!$A$3,$N541=Listas!$A$4,$N541=Listas!$A$5,$N541=Listas!$A$6),"",AB541+AE541+AI541)</f>
        <v>0</v>
      </c>
      <c r="AK541" s="26" t="str">
        <f t="shared" si="105"/>
        <v/>
      </c>
      <c r="AL541" s="27" t="str">
        <f t="shared" si="106"/>
        <v/>
      </c>
      <c r="AM541" s="23">
        <f>+IF(OR($N541=Listas!$A$3,$N541=Listas!$A$4,$N541=Listas!$A$5,$N541=Listas!$A$6),"",IF(AND(DAYS360(C541,$C$3)&lt;=90,AL541="SI"),0,IF(AND(DAYS360(C541,$C$3)&gt;90,AL541="SI"),$AM$7,0)))</f>
        <v>0</v>
      </c>
      <c r="AN541" s="27" t="str">
        <f t="shared" si="107"/>
        <v/>
      </c>
      <c r="AO541" s="23">
        <f>+IF(OR($N541=Listas!$A$3,$N541=Listas!$A$4,$N541=Listas!$A$5,$N541=Listas!$A$6),"",IF(AND(DAYS360(C541,$C$3)&lt;=90,AN541="SI"),0,IF(AND(DAYS360(C541,$C$3)&gt;90,AN541="SI"),$AO$7,0)))</f>
        <v>0</v>
      </c>
      <c r="AP541" s="28">
        <f>+IF(OR($N541=Listas!$A$3,$N541=Listas!$A$4,$N541=Listas!$A$5,$N541=[1]Hoja2!$A$6),"",AM541+AO541)</f>
        <v>0</v>
      </c>
      <c r="AQ541" s="22"/>
      <c r="AR541" s="23">
        <f>+IF(OR($N541=Listas!$A$3,$N541=Listas!$A$4,$N541=Listas!$A$5,$N541=Listas!$A$6),"",IF(AND(DAYS360(C541,$C$3)&lt;=90,AQ541="SI"),0,IF(AND(DAYS360(C541,$C$3)&gt;90,AQ541="SI"),$AR$7,0)))</f>
        <v>0</v>
      </c>
      <c r="AS541" s="22"/>
      <c r="AT541" s="23">
        <f>+IF(OR($N541=Listas!$A$3,$N541=Listas!$A$4,$N541=Listas!$A$5,$N541=Listas!$A$6),"",IF(AND(DAYS360(C541,$C$3)&lt;=90,AS541="SI"),0,IF(AND(DAYS360(C541,$C$3)&gt;90,AS541="SI"),$AT$7,0)))</f>
        <v>0</v>
      </c>
      <c r="AU541" s="21">
        <f>+IF(OR($N541=Listas!$A$3,$N541=Listas!$A$4,$N541=Listas!$A$5,$N541=Listas!$A$6),"",AR541+AT541)</f>
        <v>0</v>
      </c>
      <c r="AV541" s="29">
        <f>+IF(OR($N541=Listas!$A$3,$N541=Listas!$A$4,$N541=Listas!$A$5,$N541=Listas!$A$6),"",W541+Z541+AJ541+AP541+AU541)</f>
        <v>0.21132439384930549</v>
      </c>
      <c r="AW541" s="30">
        <f>+IF(OR($N541=Listas!$A$3,$N541=Listas!$A$4,$N541=Listas!$A$5,$N541=Listas!$A$6),"",K541*(1-AV541))</f>
        <v>0</v>
      </c>
      <c r="AX541" s="30">
        <f>+IF(OR($N541=Listas!$A$3,$N541=Listas!$A$4,$N541=Listas!$A$5,$N541=Listas!$A$6),"",L541*(1-AV541))</f>
        <v>0</v>
      </c>
      <c r="AY541" s="31"/>
      <c r="AZ541" s="32"/>
      <c r="BA541" s="30">
        <f>+IF(OR($N541=Listas!$A$3,$N541=Listas!$A$4,$N541=Listas!$A$5,$N541=Listas!$A$6),"",IF(AV541=0,AW541,(-PV(AY541,AZ541,,AW541,0))))</f>
        <v>0</v>
      </c>
      <c r="BB541" s="30">
        <f>+IF(OR($N541=Listas!$A$3,$N541=Listas!$A$4,$N541=Listas!$A$5,$N541=Listas!$A$6),"",IF(AV541=0,AX541,(-PV(AY541,AZ541,,AX541,0))))</f>
        <v>0</v>
      </c>
      <c r="BC541" s="33">
        <f>++IF(OR($N541=Listas!$A$3,$N541=Listas!$A$4,$N541=Listas!$A$5,$N541=Listas!$A$6),"",K541-BA541)</f>
        <v>0</v>
      </c>
      <c r="BD541" s="33">
        <f>++IF(OR($N541=Listas!$A$3,$N541=Listas!$A$4,$N541=Listas!$A$5,$N541=Listas!$A$6),"",L541-BB541)</f>
        <v>0</v>
      </c>
    </row>
    <row r="542" spans="1:56" x14ac:dyDescent="0.25">
      <c r="A542" s="13"/>
      <c r="B542" s="14"/>
      <c r="C542" s="15"/>
      <c r="D542" s="16"/>
      <c r="E542" s="16"/>
      <c r="F542" s="17"/>
      <c r="G542" s="17"/>
      <c r="H542" s="65">
        <f t="shared" si="101"/>
        <v>0</v>
      </c>
      <c r="I542" s="17"/>
      <c r="J542" s="17"/>
      <c r="K542" s="42">
        <f t="shared" si="102"/>
        <v>0</v>
      </c>
      <c r="L542" s="42">
        <f t="shared" si="102"/>
        <v>0</v>
      </c>
      <c r="M542" s="42">
        <f t="shared" si="103"/>
        <v>0</v>
      </c>
      <c r="N542" s="13"/>
      <c r="O542" s="18" t="str">
        <f>+IF(OR($N542=Listas!$A$3,$N542=Listas!$A$4,$N542=Listas!$A$5,$N542=Listas!$A$6),"N/A",IF(AND((DAYS360(C542,$C$3))&gt;90,(DAYS360(C542,$C$3))&lt;360),"SI","NO"))</f>
        <v>NO</v>
      </c>
      <c r="P542" s="19">
        <f t="shared" si="96"/>
        <v>0</v>
      </c>
      <c r="Q542" s="18" t="str">
        <f>+IF(OR($N542=Listas!$A$3,$N542=Listas!$A$4,$N542=Listas!$A$5,$N542=Listas!$A$6),"N/A",IF(AND((DAYS360(C542,$C$3))&gt;=360,(DAYS360(C542,$C$3))&lt;=1800),"SI","NO"))</f>
        <v>NO</v>
      </c>
      <c r="R542" s="19">
        <f t="shared" si="97"/>
        <v>0</v>
      </c>
      <c r="S542" s="18" t="str">
        <f>+IF(OR($N542=Listas!$A$3,$N542=Listas!$A$4,$N542=Listas!$A$5,$N542=Listas!$A$6),"N/A",IF(AND((DAYS360(C542,$C$3))&gt;1800,(DAYS360(C542,$C$3))&lt;=3600),"SI","NO"))</f>
        <v>NO</v>
      </c>
      <c r="T542" s="19">
        <f t="shared" si="98"/>
        <v>0</v>
      </c>
      <c r="U542" s="18" t="str">
        <f>+IF(OR($N542=Listas!$A$3,$N542=Listas!$A$4,$N542=Listas!$A$5,$N542=Listas!$A$6),"N/A",IF((DAYS360(C542,$C$3))&gt;3600,"SI","NO"))</f>
        <v>SI</v>
      </c>
      <c r="V542" s="20">
        <f t="shared" si="99"/>
        <v>0.21132439384930549</v>
      </c>
      <c r="W542" s="21">
        <f>+IF(OR($N542=Listas!$A$3,$N542=Listas!$A$4,$N542=Listas!$A$5,$N542=Listas!$A$6),"",P542+R542+T542+V542)</f>
        <v>0.21132439384930549</v>
      </c>
      <c r="X542" s="22"/>
      <c r="Y542" s="19">
        <f t="shared" si="100"/>
        <v>0</v>
      </c>
      <c r="Z542" s="21">
        <f>+IF(OR($N542=Listas!$A$3,$N542=Listas!$A$4,$N542=Listas!$A$5,$N542=Listas!$A$6),"",Y542)</f>
        <v>0</v>
      </c>
      <c r="AA542" s="22"/>
      <c r="AB542" s="23">
        <f>+IF(OR($N542=Listas!$A$3,$N542=Listas!$A$4,$N542=Listas!$A$5,$N542=Listas!$A$6),"",IF(AND(DAYS360(C542,$C$3)&lt;=90,AA542="NO"),0,IF(AND(DAYS360(C542,$C$3)&gt;90,AA542="NO"),$AB$7,0)))</f>
        <v>0</v>
      </c>
      <c r="AC542" s="17"/>
      <c r="AD542" s="22"/>
      <c r="AE542" s="23">
        <f>+IF(OR($N542=Listas!$A$3,$N542=Listas!$A$4,$N542=Listas!$A$5,$N542=Listas!$A$6),"",IF(AND(DAYS360(C542,$C$3)&lt;=90,AD542="SI"),0,IF(AND(DAYS360(C542,$C$3)&gt;90,AD542="SI"),$AE$7,0)))</f>
        <v>0</v>
      </c>
      <c r="AF542" s="17"/>
      <c r="AG542" s="24" t="str">
        <f t="shared" si="104"/>
        <v/>
      </c>
      <c r="AH542" s="22"/>
      <c r="AI542" s="23">
        <f>+IF(OR($N542=Listas!$A$3,$N542=Listas!$A$4,$N542=Listas!$A$5,$N542=Listas!$A$6),"",IF(AND(DAYS360(C542,$C$3)&lt;=90,AH542="SI"),0,IF(AND(DAYS360(C542,$C$3)&gt;90,AH542="SI"),$AI$7,0)))</f>
        <v>0</v>
      </c>
      <c r="AJ542" s="25">
        <f>+IF(OR($N542=Listas!$A$3,$N542=Listas!$A$4,$N542=Listas!$A$5,$N542=Listas!$A$6),"",AB542+AE542+AI542)</f>
        <v>0</v>
      </c>
      <c r="AK542" s="26" t="str">
        <f t="shared" si="105"/>
        <v/>
      </c>
      <c r="AL542" s="27" t="str">
        <f t="shared" si="106"/>
        <v/>
      </c>
      <c r="AM542" s="23">
        <f>+IF(OR($N542=Listas!$A$3,$N542=Listas!$A$4,$N542=Listas!$A$5,$N542=Listas!$A$6),"",IF(AND(DAYS360(C542,$C$3)&lt;=90,AL542="SI"),0,IF(AND(DAYS360(C542,$C$3)&gt;90,AL542="SI"),$AM$7,0)))</f>
        <v>0</v>
      </c>
      <c r="AN542" s="27" t="str">
        <f t="shared" si="107"/>
        <v/>
      </c>
      <c r="AO542" s="23">
        <f>+IF(OR($N542=Listas!$A$3,$N542=Listas!$A$4,$N542=Listas!$A$5,$N542=Listas!$A$6),"",IF(AND(DAYS360(C542,$C$3)&lt;=90,AN542="SI"),0,IF(AND(DAYS360(C542,$C$3)&gt;90,AN542="SI"),$AO$7,0)))</f>
        <v>0</v>
      </c>
      <c r="AP542" s="28">
        <f>+IF(OR($N542=Listas!$A$3,$N542=Listas!$A$4,$N542=Listas!$A$5,$N542=[1]Hoja2!$A$6),"",AM542+AO542)</f>
        <v>0</v>
      </c>
      <c r="AQ542" s="22"/>
      <c r="AR542" s="23">
        <f>+IF(OR($N542=Listas!$A$3,$N542=Listas!$A$4,$N542=Listas!$A$5,$N542=Listas!$A$6),"",IF(AND(DAYS360(C542,$C$3)&lt;=90,AQ542="SI"),0,IF(AND(DAYS360(C542,$C$3)&gt;90,AQ542="SI"),$AR$7,0)))</f>
        <v>0</v>
      </c>
      <c r="AS542" s="22"/>
      <c r="AT542" s="23">
        <f>+IF(OR($N542=Listas!$A$3,$N542=Listas!$A$4,$N542=Listas!$A$5,$N542=Listas!$A$6),"",IF(AND(DAYS360(C542,$C$3)&lt;=90,AS542="SI"),0,IF(AND(DAYS360(C542,$C$3)&gt;90,AS542="SI"),$AT$7,0)))</f>
        <v>0</v>
      </c>
      <c r="AU542" s="21">
        <f>+IF(OR($N542=Listas!$A$3,$N542=Listas!$A$4,$N542=Listas!$A$5,$N542=Listas!$A$6),"",AR542+AT542)</f>
        <v>0</v>
      </c>
      <c r="AV542" s="29">
        <f>+IF(OR($N542=Listas!$A$3,$N542=Listas!$A$4,$N542=Listas!$A$5,$N542=Listas!$A$6),"",W542+Z542+AJ542+AP542+AU542)</f>
        <v>0.21132439384930549</v>
      </c>
      <c r="AW542" s="30">
        <f>+IF(OR($N542=Listas!$A$3,$N542=Listas!$A$4,$N542=Listas!$A$5,$N542=Listas!$A$6),"",K542*(1-AV542))</f>
        <v>0</v>
      </c>
      <c r="AX542" s="30">
        <f>+IF(OR($N542=Listas!$A$3,$N542=Listas!$A$4,$N542=Listas!$A$5,$N542=Listas!$A$6),"",L542*(1-AV542))</f>
        <v>0</v>
      </c>
      <c r="AY542" s="31"/>
      <c r="AZ542" s="32"/>
      <c r="BA542" s="30">
        <f>+IF(OR($N542=Listas!$A$3,$N542=Listas!$A$4,$N542=Listas!$A$5,$N542=Listas!$A$6),"",IF(AV542=0,AW542,(-PV(AY542,AZ542,,AW542,0))))</f>
        <v>0</v>
      </c>
      <c r="BB542" s="30">
        <f>+IF(OR($N542=Listas!$A$3,$N542=Listas!$A$4,$N542=Listas!$A$5,$N542=Listas!$A$6),"",IF(AV542=0,AX542,(-PV(AY542,AZ542,,AX542,0))))</f>
        <v>0</v>
      </c>
      <c r="BC542" s="33">
        <f>++IF(OR($N542=Listas!$A$3,$N542=Listas!$A$4,$N542=Listas!$A$5,$N542=Listas!$A$6),"",K542-BA542)</f>
        <v>0</v>
      </c>
      <c r="BD542" s="33">
        <f>++IF(OR($N542=Listas!$A$3,$N542=Listas!$A$4,$N542=Listas!$A$5,$N542=Listas!$A$6),"",L542-BB542)</f>
        <v>0</v>
      </c>
    </row>
    <row r="543" spans="1:56" x14ac:dyDescent="0.25">
      <c r="A543" s="13"/>
      <c r="B543" s="14"/>
      <c r="C543" s="15"/>
      <c r="D543" s="16"/>
      <c r="E543" s="16"/>
      <c r="F543" s="17"/>
      <c r="G543" s="17"/>
      <c r="H543" s="65">
        <f t="shared" si="101"/>
        <v>0</v>
      </c>
      <c r="I543" s="17"/>
      <c r="J543" s="17"/>
      <c r="K543" s="42">
        <f t="shared" si="102"/>
        <v>0</v>
      </c>
      <c r="L543" s="42">
        <f t="shared" si="102"/>
        <v>0</v>
      </c>
      <c r="M543" s="42">
        <f t="shared" si="103"/>
        <v>0</v>
      </c>
      <c r="N543" s="13"/>
      <c r="O543" s="18" t="str">
        <f>+IF(OR($N543=Listas!$A$3,$N543=Listas!$A$4,$N543=Listas!$A$5,$N543=Listas!$A$6),"N/A",IF(AND((DAYS360(C543,$C$3))&gt;90,(DAYS360(C543,$C$3))&lt;360),"SI","NO"))</f>
        <v>NO</v>
      </c>
      <c r="P543" s="19">
        <f t="shared" si="96"/>
        <v>0</v>
      </c>
      <c r="Q543" s="18" t="str">
        <f>+IF(OR($N543=Listas!$A$3,$N543=Listas!$A$4,$N543=Listas!$A$5,$N543=Listas!$A$6),"N/A",IF(AND((DAYS360(C543,$C$3))&gt;=360,(DAYS360(C543,$C$3))&lt;=1800),"SI","NO"))</f>
        <v>NO</v>
      </c>
      <c r="R543" s="19">
        <f t="shared" si="97"/>
        <v>0</v>
      </c>
      <c r="S543" s="18" t="str">
        <f>+IF(OR($N543=Listas!$A$3,$N543=Listas!$A$4,$N543=Listas!$A$5,$N543=Listas!$A$6),"N/A",IF(AND((DAYS360(C543,$C$3))&gt;1800,(DAYS360(C543,$C$3))&lt;=3600),"SI","NO"))</f>
        <v>NO</v>
      </c>
      <c r="T543" s="19">
        <f t="shared" si="98"/>
        <v>0</v>
      </c>
      <c r="U543" s="18" t="str">
        <f>+IF(OR($N543=Listas!$A$3,$N543=Listas!$A$4,$N543=Listas!$A$5,$N543=Listas!$A$6),"N/A",IF((DAYS360(C543,$C$3))&gt;3600,"SI","NO"))</f>
        <v>SI</v>
      </c>
      <c r="V543" s="20">
        <f t="shared" si="99"/>
        <v>0.21132439384930549</v>
      </c>
      <c r="W543" s="21">
        <f>+IF(OR($N543=Listas!$A$3,$N543=Listas!$A$4,$N543=Listas!$A$5,$N543=Listas!$A$6),"",P543+R543+T543+V543)</f>
        <v>0.21132439384930549</v>
      </c>
      <c r="X543" s="22"/>
      <c r="Y543" s="19">
        <f t="shared" si="100"/>
        <v>0</v>
      </c>
      <c r="Z543" s="21">
        <f>+IF(OR($N543=Listas!$A$3,$N543=Listas!$A$4,$N543=Listas!$A$5,$N543=Listas!$A$6),"",Y543)</f>
        <v>0</v>
      </c>
      <c r="AA543" s="22"/>
      <c r="AB543" s="23">
        <f>+IF(OR($N543=Listas!$A$3,$N543=Listas!$A$4,$N543=Listas!$A$5,$N543=Listas!$A$6),"",IF(AND(DAYS360(C543,$C$3)&lt;=90,AA543="NO"),0,IF(AND(DAYS360(C543,$C$3)&gt;90,AA543="NO"),$AB$7,0)))</f>
        <v>0</v>
      </c>
      <c r="AC543" s="17"/>
      <c r="AD543" s="22"/>
      <c r="AE543" s="23">
        <f>+IF(OR($N543=Listas!$A$3,$N543=Listas!$A$4,$N543=Listas!$A$5,$N543=Listas!$A$6),"",IF(AND(DAYS360(C543,$C$3)&lt;=90,AD543="SI"),0,IF(AND(DAYS360(C543,$C$3)&gt;90,AD543="SI"),$AE$7,0)))</f>
        <v>0</v>
      </c>
      <c r="AF543" s="17"/>
      <c r="AG543" s="24" t="str">
        <f t="shared" si="104"/>
        <v/>
      </c>
      <c r="AH543" s="22"/>
      <c r="AI543" s="23">
        <f>+IF(OR($N543=Listas!$A$3,$N543=Listas!$A$4,$N543=Listas!$A$5,$N543=Listas!$A$6),"",IF(AND(DAYS360(C543,$C$3)&lt;=90,AH543="SI"),0,IF(AND(DAYS360(C543,$C$3)&gt;90,AH543="SI"),$AI$7,0)))</f>
        <v>0</v>
      </c>
      <c r="AJ543" s="25">
        <f>+IF(OR($N543=Listas!$A$3,$N543=Listas!$A$4,$N543=Listas!$A$5,$N543=Listas!$A$6),"",AB543+AE543+AI543)</f>
        <v>0</v>
      </c>
      <c r="AK543" s="26" t="str">
        <f t="shared" si="105"/>
        <v/>
      </c>
      <c r="AL543" s="27" t="str">
        <f t="shared" si="106"/>
        <v/>
      </c>
      <c r="AM543" s="23">
        <f>+IF(OR($N543=Listas!$A$3,$N543=Listas!$A$4,$N543=Listas!$A$5,$N543=Listas!$A$6),"",IF(AND(DAYS360(C543,$C$3)&lt;=90,AL543="SI"),0,IF(AND(DAYS360(C543,$C$3)&gt;90,AL543="SI"),$AM$7,0)))</f>
        <v>0</v>
      </c>
      <c r="AN543" s="27" t="str">
        <f t="shared" si="107"/>
        <v/>
      </c>
      <c r="AO543" s="23">
        <f>+IF(OR($N543=Listas!$A$3,$N543=Listas!$A$4,$N543=Listas!$A$5,$N543=Listas!$A$6),"",IF(AND(DAYS360(C543,$C$3)&lt;=90,AN543="SI"),0,IF(AND(DAYS360(C543,$C$3)&gt;90,AN543="SI"),$AO$7,0)))</f>
        <v>0</v>
      </c>
      <c r="AP543" s="28">
        <f>+IF(OR($N543=Listas!$A$3,$N543=Listas!$A$4,$N543=Listas!$A$5,$N543=[1]Hoja2!$A$6),"",AM543+AO543)</f>
        <v>0</v>
      </c>
      <c r="AQ543" s="22"/>
      <c r="AR543" s="23">
        <f>+IF(OR($N543=Listas!$A$3,$N543=Listas!$A$4,$N543=Listas!$A$5,$N543=Listas!$A$6),"",IF(AND(DAYS360(C543,$C$3)&lt;=90,AQ543="SI"),0,IF(AND(DAYS360(C543,$C$3)&gt;90,AQ543="SI"),$AR$7,0)))</f>
        <v>0</v>
      </c>
      <c r="AS543" s="22"/>
      <c r="AT543" s="23">
        <f>+IF(OR($N543=Listas!$A$3,$N543=Listas!$A$4,$N543=Listas!$A$5,$N543=Listas!$A$6),"",IF(AND(DAYS360(C543,$C$3)&lt;=90,AS543="SI"),0,IF(AND(DAYS360(C543,$C$3)&gt;90,AS543="SI"),$AT$7,0)))</f>
        <v>0</v>
      </c>
      <c r="AU543" s="21">
        <f>+IF(OR($N543=Listas!$A$3,$N543=Listas!$A$4,$N543=Listas!$A$5,$N543=Listas!$A$6),"",AR543+AT543)</f>
        <v>0</v>
      </c>
      <c r="AV543" s="29">
        <f>+IF(OR($N543=Listas!$A$3,$N543=Listas!$A$4,$N543=Listas!$A$5,$N543=Listas!$A$6),"",W543+Z543+AJ543+AP543+AU543)</f>
        <v>0.21132439384930549</v>
      </c>
      <c r="AW543" s="30">
        <f>+IF(OR($N543=Listas!$A$3,$N543=Listas!$A$4,$N543=Listas!$A$5,$N543=Listas!$A$6),"",K543*(1-AV543))</f>
        <v>0</v>
      </c>
      <c r="AX543" s="30">
        <f>+IF(OR($N543=Listas!$A$3,$N543=Listas!$A$4,$N543=Listas!$A$5,$N543=Listas!$A$6),"",L543*(1-AV543))</f>
        <v>0</v>
      </c>
      <c r="AY543" s="31"/>
      <c r="AZ543" s="32"/>
      <c r="BA543" s="30">
        <f>+IF(OR($N543=Listas!$A$3,$N543=Listas!$A$4,$N543=Listas!$A$5,$N543=Listas!$A$6),"",IF(AV543=0,AW543,(-PV(AY543,AZ543,,AW543,0))))</f>
        <v>0</v>
      </c>
      <c r="BB543" s="30">
        <f>+IF(OR($N543=Listas!$A$3,$N543=Listas!$A$4,$N543=Listas!$A$5,$N543=Listas!$A$6),"",IF(AV543=0,AX543,(-PV(AY543,AZ543,,AX543,0))))</f>
        <v>0</v>
      </c>
      <c r="BC543" s="33">
        <f>++IF(OR($N543=Listas!$A$3,$N543=Listas!$A$4,$N543=Listas!$A$5,$N543=Listas!$A$6),"",K543-BA543)</f>
        <v>0</v>
      </c>
      <c r="BD543" s="33">
        <f>++IF(OR($N543=Listas!$A$3,$N543=Listas!$A$4,$N543=Listas!$A$5,$N543=Listas!$A$6),"",L543-BB543)</f>
        <v>0</v>
      </c>
    </row>
    <row r="544" spans="1:56" x14ac:dyDescent="0.25">
      <c r="A544" s="13"/>
      <c r="B544" s="14"/>
      <c r="C544" s="15"/>
      <c r="D544" s="16"/>
      <c r="E544" s="16"/>
      <c r="F544" s="17"/>
      <c r="G544" s="17"/>
      <c r="H544" s="65">
        <f t="shared" si="101"/>
        <v>0</v>
      </c>
      <c r="I544" s="17"/>
      <c r="J544" s="17"/>
      <c r="K544" s="42">
        <f t="shared" si="102"/>
        <v>0</v>
      </c>
      <c r="L544" s="42">
        <f t="shared" si="102"/>
        <v>0</v>
      </c>
      <c r="M544" s="42">
        <f t="shared" si="103"/>
        <v>0</v>
      </c>
      <c r="N544" s="13"/>
      <c r="O544" s="18" t="str">
        <f>+IF(OR($N544=Listas!$A$3,$N544=Listas!$A$4,$N544=Listas!$A$5,$N544=Listas!$A$6),"N/A",IF(AND((DAYS360(C544,$C$3))&gt;90,(DAYS360(C544,$C$3))&lt;360),"SI","NO"))</f>
        <v>NO</v>
      </c>
      <c r="P544" s="19">
        <f t="shared" si="96"/>
        <v>0</v>
      </c>
      <c r="Q544" s="18" t="str">
        <f>+IF(OR($N544=Listas!$A$3,$N544=Listas!$A$4,$N544=Listas!$A$5,$N544=Listas!$A$6),"N/A",IF(AND((DAYS360(C544,$C$3))&gt;=360,(DAYS360(C544,$C$3))&lt;=1800),"SI","NO"))</f>
        <v>NO</v>
      </c>
      <c r="R544" s="19">
        <f t="shared" si="97"/>
        <v>0</v>
      </c>
      <c r="S544" s="18" t="str">
        <f>+IF(OR($N544=Listas!$A$3,$N544=Listas!$A$4,$N544=Listas!$A$5,$N544=Listas!$A$6),"N/A",IF(AND((DAYS360(C544,$C$3))&gt;1800,(DAYS360(C544,$C$3))&lt;=3600),"SI","NO"))</f>
        <v>NO</v>
      </c>
      <c r="T544" s="19">
        <f t="shared" si="98"/>
        <v>0</v>
      </c>
      <c r="U544" s="18" t="str">
        <f>+IF(OR($N544=Listas!$A$3,$N544=Listas!$A$4,$N544=Listas!$A$5,$N544=Listas!$A$6),"N/A",IF((DAYS360(C544,$C$3))&gt;3600,"SI","NO"))</f>
        <v>SI</v>
      </c>
      <c r="V544" s="20">
        <f t="shared" si="99"/>
        <v>0.21132439384930549</v>
      </c>
      <c r="W544" s="21">
        <f>+IF(OR($N544=Listas!$A$3,$N544=Listas!$A$4,$N544=Listas!$A$5,$N544=Listas!$A$6),"",P544+R544+T544+V544)</f>
        <v>0.21132439384930549</v>
      </c>
      <c r="X544" s="22"/>
      <c r="Y544" s="19">
        <f t="shared" si="100"/>
        <v>0</v>
      </c>
      <c r="Z544" s="21">
        <f>+IF(OR($N544=Listas!$A$3,$N544=Listas!$A$4,$N544=Listas!$A$5,$N544=Listas!$A$6),"",Y544)</f>
        <v>0</v>
      </c>
      <c r="AA544" s="22"/>
      <c r="AB544" s="23">
        <f>+IF(OR($N544=Listas!$A$3,$N544=Listas!$A$4,$N544=Listas!$A$5,$N544=Listas!$A$6),"",IF(AND(DAYS360(C544,$C$3)&lt;=90,AA544="NO"),0,IF(AND(DAYS360(C544,$C$3)&gt;90,AA544="NO"),$AB$7,0)))</f>
        <v>0</v>
      </c>
      <c r="AC544" s="17"/>
      <c r="AD544" s="22"/>
      <c r="AE544" s="23">
        <f>+IF(OR($N544=Listas!$A$3,$N544=Listas!$A$4,$N544=Listas!$A$5,$N544=Listas!$A$6),"",IF(AND(DAYS360(C544,$C$3)&lt;=90,AD544="SI"),0,IF(AND(DAYS360(C544,$C$3)&gt;90,AD544="SI"),$AE$7,0)))</f>
        <v>0</v>
      </c>
      <c r="AF544" s="17"/>
      <c r="AG544" s="24" t="str">
        <f t="shared" si="104"/>
        <v/>
      </c>
      <c r="AH544" s="22"/>
      <c r="AI544" s="23">
        <f>+IF(OR($N544=Listas!$A$3,$N544=Listas!$A$4,$N544=Listas!$A$5,$N544=Listas!$A$6),"",IF(AND(DAYS360(C544,$C$3)&lt;=90,AH544="SI"),0,IF(AND(DAYS360(C544,$C$3)&gt;90,AH544="SI"),$AI$7,0)))</f>
        <v>0</v>
      </c>
      <c r="AJ544" s="25">
        <f>+IF(OR($N544=Listas!$A$3,$N544=Listas!$A$4,$N544=Listas!$A$5,$N544=Listas!$A$6),"",AB544+AE544+AI544)</f>
        <v>0</v>
      </c>
      <c r="AK544" s="26" t="str">
        <f t="shared" si="105"/>
        <v/>
      </c>
      <c r="AL544" s="27" t="str">
        <f t="shared" si="106"/>
        <v/>
      </c>
      <c r="AM544" s="23">
        <f>+IF(OR($N544=Listas!$A$3,$N544=Listas!$A$4,$N544=Listas!$A$5,$N544=Listas!$A$6),"",IF(AND(DAYS360(C544,$C$3)&lt;=90,AL544="SI"),0,IF(AND(DAYS360(C544,$C$3)&gt;90,AL544="SI"),$AM$7,0)))</f>
        <v>0</v>
      </c>
      <c r="AN544" s="27" t="str">
        <f t="shared" si="107"/>
        <v/>
      </c>
      <c r="AO544" s="23">
        <f>+IF(OR($N544=Listas!$A$3,$N544=Listas!$A$4,$N544=Listas!$A$5,$N544=Listas!$A$6),"",IF(AND(DAYS360(C544,$C$3)&lt;=90,AN544="SI"),0,IF(AND(DAYS360(C544,$C$3)&gt;90,AN544="SI"),$AO$7,0)))</f>
        <v>0</v>
      </c>
      <c r="AP544" s="28">
        <f>+IF(OR($N544=Listas!$A$3,$N544=Listas!$A$4,$N544=Listas!$A$5,$N544=[1]Hoja2!$A$6),"",AM544+AO544)</f>
        <v>0</v>
      </c>
      <c r="AQ544" s="22"/>
      <c r="AR544" s="23">
        <f>+IF(OR($N544=Listas!$A$3,$N544=Listas!$A$4,$N544=Listas!$A$5,$N544=Listas!$A$6),"",IF(AND(DAYS360(C544,$C$3)&lt;=90,AQ544="SI"),0,IF(AND(DAYS360(C544,$C$3)&gt;90,AQ544="SI"),$AR$7,0)))</f>
        <v>0</v>
      </c>
      <c r="AS544" s="22"/>
      <c r="AT544" s="23">
        <f>+IF(OR($N544=Listas!$A$3,$N544=Listas!$A$4,$N544=Listas!$A$5,$N544=Listas!$A$6),"",IF(AND(DAYS360(C544,$C$3)&lt;=90,AS544="SI"),0,IF(AND(DAYS360(C544,$C$3)&gt;90,AS544="SI"),$AT$7,0)))</f>
        <v>0</v>
      </c>
      <c r="AU544" s="21">
        <f>+IF(OR($N544=Listas!$A$3,$N544=Listas!$A$4,$N544=Listas!$A$5,$N544=Listas!$A$6),"",AR544+AT544)</f>
        <v>0</v>
      </c>
      <c r="AV544" s="29">
        <f>+IF(OR($N544=Listas!$A$3,$N544=Listas!$A$4,$N544=Listas!$A$5,$N544=Listas!$A$6),"",W544+Z544+AJ544+AP544+AU544)</f>
        <v>0.21132439384930549</v>
      </c>
      <c r="AW544" s="30">
        <f>+IF(OR($N544=Listas!$A$3,$N544=Listas!$A$4,$N544=Listas!$A$5,$N544=Listas!$A$6),"",K544*(1-AV544))</f>
        <v>0</v>
      </c>
      <c r="AX544" s="30">
        <f>+IF(OR($N544=Listas!$A$3,$N544=Listas!$A$4,$N544=Listas!$A$5,$N544=Listas!$A$6),"",L544*(1-AV544))</f>
        <v>0</v>
      </c>
      <c r="AY544" s="31"/>
      <c r="AZ544" s="32"/>
      <c r="BA544" s="30">
        <f>+IF(OR($N544=Listas!$A$3,$N544=Listas!$A$4,$N544=Listas!$A$5,$N544=Listas!$A$6),"",IF(AV544=0,AW544,(-PV(AY544,AZ544,,AW544,0))))</f>
        <v>0</v>
      </c>
      <c r="BB544" s="30">
        <f>+IF(OR($N544=Listas!$A$3,$N544=Listas!$A$4,$N544=Listas!$A$5,$N544=Listas!$A$6),"",IF(AV544=0,AX544,(-PV(AY544,AZ544,,AX544,0))))</f>
        <v>0</v>
      </c>
      <c r="BC544" s="33">
        <f>++IF(OR($N544=Listas!$A$3,$N544=Listas!$A$4,$N544=Listas!$A$5,$N544=Listas!$A$6),"",K544-BA544)</f>
        <v>0</v>
      </c>
      <c r="BD544" s="33">
        <f>++IF(OR($N544=Listas!$A$3,$N544=Listas!$A$4,$N544=Listas!$A$5,$N544=Listas!$A$6),"",L544-BB544)</f>
        <v>0</v>
      </c>
    </row>
    <row r="545" spans="1:56" x14ac:dyDescent="0.25">
      <c r="A545" s="13"/>
      <c r="B545" s="14"/>
      <c r="C545" s="15"/>
      <c r="D545" s="16"/>
      <c r="E545" s="16"/>
      <c r="F545" s="17"/>
      <c r="G545" s="17"/>
      <c r="H545" s="65">
        <f t="shared" si="101"/>
        <v>0</v>
      </c>
      <c r="I545" s="17"/>
      <c r="J545" s="17"/>
      <c r="K545" s="42">
        <f t="shared" si="102"/>
        <v>0</v>
      </c>
      <c r="L545" s="42">
        <f t="shared" si="102"/>
        <v>0</v>
      </c>
      <c r="M545" s="42">
        <f t="shared" si="103"/>
        <v>0</v>
      </c>
      <c r="N545" s="13"/>
      <c r="O545" s="18" t="str">
        <f>+IF(OR($N545=Listas!$A$3,$N545=Listas!$A$4,$N545=Listas!$A$5,$N545=Listas!$A$6),"N/A",IF(AND((DAYS360(C545,$C$3))&gt;90,(DAYS360(C545,$C$3))&lt;360),"SI","NO"))</f>
        <v>NO</v>
      </c>
      <c r="P545" s="19">
        <f t="shared" si="96"/>
        <v>0</v>
      </c>
      <c r="Q545" s="18" t="str">
        <f>+IF(OR($N545=Listas!$A$3,$N545=Listas!$A$4,$N545=Listas!$A$5,$N545=Listas!$A$6),"N/A",IF(AND((DAYS360(C545,$C$3))&gt;=360,(DAYS360(C545,$C$3))&lt;=1800),"SI","NO"))</f>
        <v>NO</v>
      </c>
      <c r="R545" s="19">
        <f t="shared" si="97"/>
        <v>0</v>
      </c>
      <c r="S545" s="18" t="str">
        <f>+IF(OR($N545=Listas!$A$3,$N545=Listas!$A$4,$N545=Listas!$A$5,$N545=Listas!$A$6),"N/A",IF(AND((DAYS360(C545,$C$3))&gt;1800,(DAYS360(C545,$C$3))&lt;=3600),"SI","NO"))</f>
        <v>NO</v>
      </c>
      <c r="T545" s="19">
        <f t="shared" si="98"/>
        <v>0</v>
      </c>
      <c r="U545" s="18" t="str">
        <f>+IF(OR($N545=Listas!$A$3,$N545=Listas!$A$4,$N545=Listas!$A$5,$N545=Listas!$A$6),"N/A",IF((DAYS360(C545,$C$3))&gt;3600,"SI","NO"))</f>
        <v>SI</v>
      </c>
      <c r="V545" s="20">
        <f t="shared" si="99"/>
        <v>0.21132439384930549</v>
      </c>
      <c r="W545" s="21">
        <f>+IF(OR($N545=Listas!$A$3,$N545=Listas!$A$4,$N545=Listas!$A$5,$N545=Listas!$A$6),"",P545+R545+T545+V545)</f>
        <v>0.21132439384930549</v>
      </c>
      <c r="X545" s="22"/>
      <c r="Y545" s="19">
        <f t="shared" si="100"/>
        <v>0</v>
      </c>
      <c r="Z545" s="21">
        <f>+IF(OR($N545=Listas!$A$3,$N545=Listas!$A$4,$N545=Listas!$A$5,$N545=Listas!$A$6),"",Y545)</f>
        <v>0</v>
      </c>
      <c r="AA545" s="22"/>
      <c r="AB545" s="23">
        <f>+IF(OR($N545=Listas!$A$3,$N545=Listas!$A$4,$N545=Listas!$A$5,$N545=Listas!$A$6),"",IF(AND(DAYS360(C545,$C$3)&lt;=90,AA545="NO"),0,IF(AND(DAYS360(C545,$C$3)&gt;90,AA545="NO"),$AB$7,0)))</f>
        <v>0</v>
      </c>
      <c r="AC545" s="17"/>
      <c r="AD545" s="22"/>
      <c r="AE545" s="23">
        <f>+IF(OR($N545=Listas!$A$3,$N545=Listas!$A$4,$N545=Listas!$A$5,$N545=Listas!$A$6),"",IF(AND(DAYS360(C545,$C$3)&lt;=90,AD545="SI"),0,IF(AND(DAYS360(C545,$C$3)&gt;90,AD545="SI"),$AE$7,0)))</f>
        <v>0</v>
      </c>
      <c r="AF545" s="17"/>
      <c r="AG545" s="24" t="str">
        <f t="shared" si="104"/>
        <v/>
      </c>
      <c r="AH545" s="22"/>
      <c r="AI545" s="23">
        <f>+IF(OR($N545=Listas!$A$3,$N545=Listas!$A$4,$N545=Listas!$A$5,$N545=Listas!$A$6),"",IF(AND(DAYS360(C545,$C$3)&lt;=90,AH545="SI"),0,IF(AND(DAYS360(C545,$C$3)&gt;90,AH545="SI"),$AI$7,0)))</f>
        <v>0</v>
      </c>
      <c r="AJ545" s="25">
        <f>+IF(OR($N545=Listas!$A$3,$N545=Listas!$A$4,$N545=Listas!$A$5,$N545=Listas!$A$6),"",AB545+AE545+AI545)</f>
        <v>0</v>
      </c>
      <c r="AK545" s="26" t="str">
        <f t="shared" si="105"/>
        <v/>
      </c>
      <c r="AL545" s="27" t="str">
        <f t="shared" si="106"/>
        <v/>
      </c>
      <c r="AM545" s="23">
        <f>+IF(OR($N545=Listas!$A$3,$N545=Listas!$A$4,$N545=Listas!$A$5,$N545=Listas!$A$6),"",IF(AND(DAYS360(C545,$C$3)&lt;=90,AL545="SI"),0,IF(AND(DAYS360(C545,$C$3)&gt;90,AL545="SI"),$AM$7,0)))</f>
        <v>0</v>
      </c>
      <c r="AN545" s="27" t="str">
        <f t="shared" si="107"/>
        <v/>
      </c>
      <c r="AO545" s="23">
        <f>+IF(OR($N545=Listas!$A$3,$N545=Listas!$A$4,$N545=Listas!$A$5,$N545=Listas!$A$6),"",IF(AND(DAYS360(C545,$C$3)&lt;=90,AN545="SI"),0,IF(AND(DAYS360(C545,$C$3)&gt;90,AN545="SI"),$AO$7,0)))</f>
        <v>0</v>
      </c>
      <c r="AP545" s="28">
        <f>+IF(OR($N545=Listas!$A$3,$N545=Listas!$A$4,$N545=Listas!$A$5,$N545=[1]Hoja2!$A$6),"",AM545+AO545)</f>
        <v>0</v>
      </c>
      <c r="AQ545" s="22"/>
      <c r="AR545" s="23">
        <f>+IF(OR($N545=Listas!$A$3,$N545=Listas!$A$4,$N545=Listas!$A$5,$N545=Listas!$A$6),"",IF(AND(DAYS360(C545,$C$3)&lt;=90,AQ545="SI"),0,IF(AND(DAYS360(C545,$C$3)&gt;90,AQ545="SI"),$AR$7,0)))</f>
        <v>0</v>
      </c>
      <c r="AS545" s="22"/>
      <c r="AT545" s="23">
        <f>+IF(OR($N545=Listas!$A$3,$N545=Listas!$A$4,$N545=Listas!$A$5,$N545=Listas!$A$6),"",IF(AND(DAYS360(C545,$C$3)&lt;=90,AS545="SI"),0,IF(AND(DAYS360(C545,$C$3)&gt;90,AS545="SI"),$AT$7,0)))</f>
        <v>0</v>
      </c>
      <c r="AU545" s="21">
        <f>+IF(OR($N545=Listas!$A$3,$N545=Listas!$A$4,$N545=Listas!$A$5,$N545=Listas!$A$6),"",AR545+AT545)</f>
        <v>0</v>
      </c>
      <c r="AV545" s="29">
        <f>+IF(OR($N545=Listas!$A$3,$N545=Listas!$A$4,$N545=Listas!$A$5,$N545=Listas!$A$6),"",W545+Z545+AJ545+AP545+AU545)</f>
        <v>0.21132439384930549</v>
      </c>
      <c r="AW545" s="30">
        <f>+IF(OR($N545=Listas!$A$3,$N545=Listas!$A$4,$N545=Listas!$A$5,$N545=Listas!$A$6),"",K545*(1-AV545))</f>
        <v>0</v>
      </c>
      <c r="AX545" s="30">
        <f>+IF(OR($N545=Listas!$A$3,$N545=Listas!$A$4,$N545=Listas!$A$5,$N545=Listas!$A$6),"",L545*(1-AV545))</f>
        <v>0</v>
      </c>
      <c r="AY545" s="31"/>
      <c r="AZ545" s="32"/>
      <c r="BA545" s="30">
        <f>+IF(OR($N545=Listas!$A$3,$N545=Listas!$A$4,$N545=Listas!$A$5,$N545=Listas!$A$6),"",IF(AV545=0,AW545,(-PV(AY545,AZ545,,AW545,0))))</f>
        <v>0</v>
      </c>
      <c r="BB545" s="30">
        <f>+IF(OR($N545=Listas!$A$3,$N545=Listas!$A$4,$N545=Listas!$A$5,$N545=Listas!$A$6),"",IF(AV545=0,AX545,(-PV(AY545,AZ545,,AX545,0))))</f>
        <v>0</v>
      </c>
      <c r="BC545" s="33">
        <f>++IF(OR($N545=Listas!$A$3,$N545=Listas!$A$4,$N545=Listas!$A$5,$N545=Listas!$A$6),"",K545-BA545)</f>
        <v>0</v>
      </c>
      <c r="BD545" s="33">
        <f>++IF(OR($N545=Listas!$A$3,$N545=Listas!$A$4,$N545=Listas!$A$5,$N545=Listas!$A$6),"",L545-BB545)</f>
        <v>0</v>
      </c>
    </row>
    <row r="546" spans="1:56" x14ac:dyDescent="0.25">
      <c r="A546" s="13"/>
      <c r="B546" s="14"/>
      <c r="C546" s="15"/>
      <c r="D546" s="16"/>
      <c r="E546" s="16"/>
      <c r="F546" s="17"/>
      <c r="G546" s="17"/>
      <c r="H546" s="65">
        <f t="shared" si="101"/>
        <v>0</v>
      </c>
      <c r="I546" s="17"/>
      <c r="J546" s="17"/>
      <c r="K546" s="42">
        <f t="shared" si="102"/>
        <v>0</v>
      </c>
      <c r="L546" s="42">
        <f t="shared" si="102"/>
        <v>0</v>
      </c>
      <c r="M546" s="42">
        <f t="shared" si="103"/>
        <v>0</v>
      </c>
      <c r="N546" s="13"/>
      <c r="O546" s="18" t="str">
        <f>+IF(OR($N546=Listas!$A$3,$N546=Listas!$A$4,$N546=Listas!$A$5,$N546=Listas!$A$6),"N/A",IF(AND((DAYS360(C546,$C$3))&gt;90,(DAYS360(C546,$C$3))&lt;360),"SI","NO"))</f>
        <v>NO</v>
      </c>
      <c r="P546" s="19">
        <f t="shared" si="96"/>
        <v>0</v>
      </c>
      <c r="Q546" s="18" t="str">
        <f>+IF(OR($N546=Listas!$A$3,$N546=Listas!$A$4,$N546=Listas!$A$5,$N546=Listas!$A$6),"N/A",IF(AND((DAYS360(C546,$C$3))&gt;=360,(DAYS360(C546,$C$3))&lt;=1800),"SI","NO"))</f>
        <v>NO</v>
      </c>
      <c r="R546" s="19">
        <f t="shared" si="97"/>
        <v>0</v>
      </c>
      <c r="S546" s="18" t="str">
        <f>+IF(OR($N546=Listas!$A$3,$N546=Listas!$A$4,$N546=Listas!$A$5,$N546=Listas!$A$6),"N/A",IF(AND((DAYS360(C546,$C$3))&gt;1800,(DAYS360(C546,$C$3))&lt;=3600),"SI","NO"))</f>
        <v>NO</v>
      </c>
      <c r="T546" s="19">
        <f t="shared" si="98"/>
        <v>0</v>
      </c>
      <c r="U546" s="18" t="str">
        <f>+IF(OR($N546=Listas!$A$3,$N546=Listas!$A$4,$N546=Listas!$A$5,$N546=Listas!$A$6),"N/A",IF((DAYS360(C546,$C$3))&gt;3600,"SI","NO"))</f>
        <v>SI</v>
      </c>
      <c r="V546" s="20">
        <f t="shared" si="99"/>
        <v>0.21132439384930549</v>
      </c>
      <c r="W546" s="21">
        <f>+IF(OR($N546=Listas!$A$3,$N546=Listas!$A$4,$N546=Listas!$A$5,$N546=Listas!$A$6),"",P546+R546+T546+V546)</f>
        <v>0.21132439384930549</v>
      </c>
      <c r="X546" s="22"/>
      <c r="Y546" s="19">
        <f t="shared" si="100"/>
        <v>0</v>
      </c>
      <c r="Z546" s="21">
        <f>+IF(OR($N546=Listas!$A$3,$N546=Listas!$A$4,$N546=Listas!$A$5,$N546=Listas!$A$6),"",Y546)</f>
        <v>0</v>
      </c>
      <c r="AA546" s="22"/>
      <c r="AB546" s="23">
        <f>+IF(OR($N546=Listas!$A$3,$N546=Listas!$A$4,$N546=Listas!$A$5,$N546=Listas!$A$6),"",IF(AND(DAYS360(C546,$C$3)&lt;=90,AA546="NO"),0,IF(AND(DAYS360(C546,$C$3)&gt;90,AA546="NO"),$AB$7,0)))</f>
        <v>0</v>
      </c>
      <c r="AC546" s="17"/>
      <c r="AD546" s="22"/>
      <c r="AE546" s="23">
        <f>+IF(OR($N546=Listas!$A$3,$N546=Listas!$A$4,$N546=Listas!$A$5,$N546=Listas!$A$6),"",IF(AND(DAYS360(C546,$C$3)&lt;=90,AD546="SI"),0,IF(AND(DAYS360(C546,$C$3)&gt;90,AD546="SI"),$AE$7,0)))</f>
        <v>0</v>
      </c>
      <c r="AF546" s="17"/>
      <c r="AG546" s="24" t="str">
        <f t="shared" si="104"/>
        <v/>
      </c>
      <c r="AH546" s="22"/>
      <c r="AI546" s="23">
        <f>+IF(OR($N546=Listas!$A$3,$N546=Listas!$A$4,$N546=Listas!$A$5,$N546=Listas!$A$6),"",IF(AND(DAYS360(C546,$C$3)&lt;=90,AH546="SI"),0,IF(AND(DAYS360(C546,$C$3)&gt;90,AH546="SI"),$AI$7,0)))</f>
        <v>0</v>
      </c>
      <c r="AJ546" s="25">
        <f>+IF(OR($N546=Listas!$A$3,$N546=Listas!$A$4,$N546=Listas!$A$5,$N546=Listas!$A$6),"",AB546+AE546+AI546)</f>
        <v>0</v>
      </c>
      <c r="AK546" s="26" t="str">
        <f t="shared" si="105"/>
        <v/>
      </c>
      <c r="AL546" s="27" t="str">
        <f t="shared" si="106"/>
        <v/>
      </c>
      <c r="AM546" s="23">
        <f>+IF(OR($N546=Listas!$A$3,$N546=Listas!$A$4,$N546=Listas!$A$5,$N546=Listas!$A$6),"",IF(AND(DAYS360(C546,$C$3)&lt;=90,AL546="SI"),0,IF(AND(DAYS360(C546,$C$3)&gt;90,AL546="SI"),$AM$7,0)))</f>
        <v>0</v>
      </c>
      <c r="AN546" s="27" t="str">
        <f t="shared" si="107"/>
        <v/>
      </c>
      <c r="AO546" s="23">
        <f>+IF(OR($N546=Listas!$A$3,$N546=Listas!$A$4,$N546=Listas!$A$5,$N546=Listas!$A$6),"",IF(AND(DAYS360(C546,$C$3)&lt;=90,AN546="SI"),0,IF(AND(DAYS360(C546,$C$3)&gt;90,AN546="SI"),$AO$7,0)))</f>
        <v>0</v>
      </c>
      <c r="AP546" s="28">
        <f>+IF(OR($N546=Listas!$A$3,$N546=Listas!$A$4,$N546=Listas!$A$5,$N546=[1]Hoja2!$A$6),"",AM546+AO546)</f>
        <v>0</v>
      </c>
      <c r="AQ546" s="22"/>
      <c r="AR546" s="23">
        <f>+IF(OR($N546=Listas!$A$3,$N546=Listas!$A$4,$N546=Listas!$A$5,$N546=Listas!$A$6),"",IF(AND(DAYS360(C546,$C$3)&lt;=90,AQ546="SI"),0,IF(AND(DAYS360(C546,$C$3)&gt;90,AQ546="SI"),$AR$7,0)))</f>
        <v>0</v>
      </c>
      <c r="AS546" s="22"/>
      <c r="AT546" s="23">
        <f>+IF(OR($N546=Listas!$A$3,$N546=Listas!$A$4,$N546=Listas!$A$5,$N546=Listas!$A$6),"",IF(AND(DAYS360(C546,$C$3)&lt;=90,AS546="SI"),0,IF(AND(DAYS360(C546,$C$3)&gt;90,AS546="SI"),$AT$7,0)))</f>
        <v>0</v>
      </c>
      <c r="AU546" s="21">
        <f>+IF(OR($N546=Listas!$A$3,$N546=Listas!$A$4,$N546=Listas!$A$5,$N546=Listas!$A$6),"",AR546+AT546)</f>
        <v>0</v>
      </c>
      <c r="AV546" s="29">
        <f>+IF(OR($N546=Listas!$A$3,$N546=Listas!$A$4,$N546=Listas!$A$5,$N546=Listas!$A$6),"",W546+Z546+AJ546+AP546+AU546)</f>
        <v>0.21132439384930549</v>
      </c>
      <c r="AW546" s="30">
        <f>+IF(OR($N546=Listas!$A$3,$N546=Listas!$A$4,$N546=Listas!$A$5,$N546=Listas!$A$6),"",K546*(1-AV546))</f>
        <v>0</v>
      </c>
      <c r="AX546" s="30">
        <f>+IF(OR($N546=Listas!$A$3,$N546=Listas!$A$4,$N546=Listas!$A$5,$N546=Listas!$A$6),"",L546*(1-AV546))</f>
        <v>0</v>
      </c>
      <c r="AY546" s="31"/>
      <c r="AZ546" s="32"/>
      <c r="BA546" s="30">
        <f>+IF(OR($N546=Listas!$A$3,$N546=Listas!$A$4,$N546=Listas!$A$5,$N546=Listas!$A$6),"",IF(AV546=0,AW546,(-PV(AY546,AZ546,,AW546,0))))</f>
        <v>0</v>
      </c>
      <c r="BB546" s="30">
        <f>+IF(OR($N546=Listas!$A$3,$N546=Listas!$A$4,$N546=Listas!$A$5,$N546=Listas!$A$6),"",IF(AV546=0,AX546,(-PV(AY546,AZ546,,AX546,0))))</f>
        <v>0</v>
      </c>
      <c r="BC546" s="33">
        <f>++IF(OR($N546=Listas!$A$3,$N546=Listas!$A$4,$N546=Listas!$A$5,$N546=Listas!$A$6),"",K546-BA546)</f>
        <v>0</v>
      </c>
      <c r="BD546" s="33">
        <f>++IF(OR($N546=Listas!$A$3,$N546=Listas!$A$4,$N546=Listas!$A$5,$N546=Listas!$A$6),"",L546-BB546)</f>
        <v>0</v>
      </c>
    </row>
    <row r="547" spans="1:56" x14ac:dyDescent="0.25">
      <c r="A547" s="13"/>
      <c r="B547" s="14"/>
      <c r="C547" s="15"/>
      <c r="D547" s="16"/>
      <c r="E547" s="16"/>
      <c r="F547" s="17"/>
      <c r="G547" s="17"/>
      <c r="H547" s="65">
        <f t="shared" si="101"/>
        <v>0</v>
      </c>
      <c r="I547" s="17"/>
      <c r="J547" s="17"/>
      <c r="K547" s="42">
        <f t="shared" si="102"/>
        <v>0</v>
      </c>
      <c r="L547" s="42">
        <f t="shared" si="102"/>
        <v>0</v>
      </c>
      <c r="M547" s="42">
        <f t="shared" si="103"/>
        <v>0</v>
      </c>
      <c r="N547" s="13"/>
      <c r="O547" s="18" t="str">
        <f>+IF(OR($N547=Listas!$A$3,$N547=Listas!$A$4,$N547=Listas!$A$5,$N547=Listas!$A$6),"N/A",IF(AND((DAYS360(C547,$C$3))&gt;90,(DAYS360(C547,$C$3))&lt;360),"SI","NO"))</f>
        <v>NO</v>
      </c>
      <c r="P547" s="19">
        <f t="shared" si="96"/>
        <v>0</v>
      </c>
      <c r="Q547" s="18" t="str">
        <f>+IF(OR($N547=Listas!$A$3,$N547=Listas!$A$4,$N547=Listas!$A$5,$N547=Listas!$A$6),"N/A",IF(AND((DAYS360(C547,$C$3))&gt;=360,(DAYS360(C547,$C$3))&lt;=1800),"SI","NO"))</f>
        <v>NO</v>
      </c>
      <c r="R547" s="19">
        <f t="shared" si="97"/>
        <v>0</v>
      </c>
      <c r="S547" s="18" t="str">
        <f>+IF(OR($N547=Listas!$A$3,$N547=Listas!$A$4,$N547=Listas!$A$5,$N547=Listas!$A$6),"N/A",IF(AND((DAYS360(C547,$C$3))&gt;1800,(DAYS360(C547,$C$3))&lt;=3600),"SI","NO"))</f>
        <v>NO</v>
      </c>
      <c r="T547" s="19">
        <f t="shared" si="98"/>
        <v>0</v>
      </c>
      <c r="U547" s="18" t="str">
        <f>+IF(OR($N547=Listas!$A$3,$N547=Listas!$A$4,$N547=Listas!$A$5,$N547=Listas!$A$6),"N/A",IF((DAYS360(C547,$C$3))&gt;3600,"SI","NO"))</f>
        <v>SI</v>
      </c>
      <c r="V547" s="20">
        <f t="shared" si="99"/>
        <v>0.21132439384930549</v>
      </c>
      <c r="W547" s="21">
        <f>+IF(OR($N547=Listas!$A$3,$N547=Listas!$A$4,$N547=Listas!$A$5,$N547=Listas!$A$6),"",P547+R547+T547+V547)</f>
        <v>0.21132439384930549</v>
      </c>
      <c r="X547" s="22"/>
      <c r="Y547" s="19">
        <f t="shared" si="100"/>
        <v>0</v>
      </c>
      <c r="Z547" s="21">
        <f>+IF(OR($N547=Listas!$A$3,$N547=Listas!$A$4,$N547=Listas!$A$5,$N547=Listas!$A$6),"",Y547)</f>
        <v>0</v>
      </c>
      <c r="AA547" s="22"/>
      <c r="AB547" s="23">
        <f>+IF(OR($N547=Listas!$A$3,$N547=Listas!$A$4,$N547=Listas!$A$5,$N547=Listas!$A$6),"",IF(AND(DAYS360(C547,$C$3)&lt;=90,AA547="NO"),0,IF(AND(DAYS360(C547,$C$3)&gt;90,AA547="NO"),$AB$7,0)))</f>
        <v>0</v>
      </c>
      <c r="AC547" s="17"/>
      <c r="AD547" s="22"/>
      <c r="AE547" s="23">
        <f>+IF(OR($N547=Listas!$A$3,$N547=Listas!$A$4,$N547=Listas!$A$5,$N547=Listas!$A$6),"",IF(AND(DAYS360(C547,$C$3)&lt;=90,AD547="SI"),0,IF(AND(DAYS360(C547,$C$3)&gt;90,AD547="SI"),$AE$7,0)))</f>
        <v>0</v>
      </c>
      <c r="AF547" s="17"/>
      <c r="AG547" s="24" t="str">
        <f t="shared" si="104"/>
        <v/>
      </c>
      <c r="AH547" s="22"/>
      <c r="AI547" s="23">
        <f>+IF(OR($N547=Listas!$A$3,$N547=Listas!$A$4,$N547=Listas!$A$5,$N547=Listas!$A$6),"",IF(AND(DAYS360(C547,$C$3)&lt;=90,AH547="SI"),0,IF(AND(DAYS360(C547,$C$3)&gt;90,AH547="SI"),$AI$7,0)))</f>
        <v>0</v>
      </c>
      <c r="AJ547" s="25">
        <f>+IF(OR($N547=Listas!$A$3,$N547=Listas!$A$4,$N547=Listas!$A$5,$N547=Listas!$A$6),"",AB547+AE547+AI547)</f>
        <v>0</v>
      </c>
      <c r="AK547" s="26" t="str">
        <f t="shared" si="105"/>
        <v/>
      </c>
      <c r="AL547" s="27" t="str">
        <f t="shared" si="106"/>
        <v/>
      </c>
      <c r="AM547" s="23">
        <f>+IF(OR($N547=Listas!$A$3,$N547=Listas!$A$4,$N547=Listas!$A$5,$N547=Listas!$A$6),"",IF(AND(DAYS360(C547,$C$3)&lt;=90,AL547="SI"),0,IF(AND(DAYS360(C547,$C$3)&gt;90,AL547="SI"),$AM$7,0)))</f>
        <v>0</v>
      </c>
      <c r="AN547" s="27" t="str">
        <f t="shared" si="107"/>
        <v/>
      </c>
      <c r="AO547" s="23">
        <f>+IF(OR($N547=Listas!$A$3,$N547=Listas!$A$4,$N547=Listas!$A$5,$N547=Listas!$A$6),"",IF(AND(DAYS360(C547,$C$3)&lt;=90,AN547="SI"),0,IF(AND(DAYS360(C547,$C$3)&gt;90,AN547="SI"),$AO$7,0)))</f>
        <v>0</v>
      </c>
      <c r="AP547" s="28">
        <f>+IF(OR($N547=Listas!$A$3,$N547=Listas!$A$4,$N547=Listas!$A$5,$N547=[1]Hoja2!$A$6),"",AM547+AO547)</f>
        <v>0</v>
      </c>
      <c r="AQ547" s="22"/>
      <c r="AR547" s="23">
        <f>+IF(OR($N547=Listas!$A$3,$N547=Listas!$A$4,$N547=Listas!$A$5,$N547=Listas!$A$6),"",IF(AND(DAYS360(C547,$C$3)&lt;=90,AQ547="SI"),0,IF(AND(DAYS360(C547,$C$3)&gt;90,AQ547="SI"),$AR$7,0)))</f>
        <v>0</v>
      </c>
      <c r="AS547" s="22"/>
      <c r="AT547" s="23">
        <f>+IF(OR($N547=Listas!$A$3,$N547=Listas!$A$4,$N547=Listas!$A$5,$N547=Listas!$A$6),"",IF(AND(DAYS360(C547,$C$3)&lt;=90,AS547="SI"),0,IF(AND(DAYS360(C547,$C$3)&gt;90,AS547="SI"),$AT$7,0)))</f>
        <v>0</v>
      </c>
      <c r="AU547" s="21">
        <f>+IF(OR($N547=Listas!$A$3,$N547=Listas!$A$4,$N547=Listas!$A$5,$N547=Listas!$A$6),"",AR547+AT547)</f>
        <v>0</v>
      </c>
      <c r="AV547" s="29">
        <f>+IF(OR($N547=Listas!$A$3,$N547=Listas!$A$4,$N547=Listas!$A$5,$N547=Listas!$A$6),"",W547+Z547+AJ547+AP547+AU547)</f>
        <v>0.21132439384930549</v>
      </c>
      <c r="AW547" s="30">
        <f>+IF(OR($N547=Listas!$A$3,$N547=Listas!$A$4,$N547=Listas!$A$5,$N547=Listas!$A$6),"",K547*(1-AV547))</f>
        <v>0</v>
      </c>
      <c r="AX547" s="30">
        <f>+IF(OR($N547=Listas!$A$3,$N547=Listas!$A$4,$N547=Listas!$A$5,$N547=Listas!$A$6),"",L547*(1-AV547))</f>
        <v>0</v>
      </c>
      <c r="AY547" s="31"/>
      <c r="AZ547" s="32"/>
      <c r="BA547" s="30">
        <f>+IF(OR($N547=Listas!$A$3,$N547=Listas!$A$4,$N547=Listas!$A$5,$N547=Listas!$A$6),"",IF(AV547=0,AW547,(-PV(AY547,AZ547,,AW547,0))))</f>
        <v>0</v>
      </c>
      <c r="BB547" s="30">
        <f>+IF(OR($N547=Listas!$A$3,$N547=Listas!$A$4,$N547=Listas!$A$5,$N547=Listas!$A$6),"",IF(AV547=0,AX547,(-PV(AY547,AZ547,,AX547,0))))</f>
        <v>0</v>
      </c>
      <c r="BC547" s="33">
        <f>++IF(OR($N547=Listas!$A$3,$N547=Listas!$A$4,$N547=Listas!$A$5,$N547=Listas!$A$6),"",K547-BA547)</f>
        <v>0</v>
      </c>
      <c r="BD547" s="33">
        <f>++IF(OR($N547=Listas!$A$3,$N547=Listas!$A$4,$N547=Listas!$A$5,$N547=Listas!$A$6),"",L547-BB547)</f>
        <v>0</v>
      </c>
    </row>
    <row r="548" spans="1:56" x14ac:dyDescent="0.25">
      <c r="A548" s="13"/>
      <c r="B548" s="14"/>
      <c r="C548" s="15"/>
      <c r="D548" s="16"/>
      <c r="E548" s="16"/>
      <c r="F548" s="17"/>
      <c r="G548" s="17"/>
      <c r="H548" s="65">
        <f t="shared" si="101"/>
        <v>0</v>
      </c>
      <c r="I548" s="17"/>
      <c r="J548" s="17"/>
      <c r="K548" s="42">
        <f t="shared" si="102"/>
        <v>0</v>
      </c>
      <c r="L548" s="42">
        <f t="shared" si="102"/>
        <v>0</v>
      </c>
      <c r="M548" s="42">
        <f t="shared" si="103"/>
        <v>0</v>
      </c>
      <c r="N548" s="13"/>
      <c r="O548" s="18" t="str">
        <f>+IF(OR($N548=Listas!$A$3,$N548=Listas!$A$4,$N548=Listas!$A$5,$N548=Listas!$A$6),"N/A",IF(AND((DAYS360(C548,$C$3))&gt;90,(DAYS360(C548,$C$3))&lt;360),"SI","NO"))</f>
        <v>NO</v>
      </c>
      <c r="P548" s="19">
        <f t="shared" si="96"/>
        <v>0</v>
      </c>
      <c r="Q548" s="18" t="str">
        <f>+IF(OR($N548=Listas!$A$3,$N548=Listas!$A$4,$N548=Listas!$A$5,$N548=Listas!$A$6),"N/A",IF(AND((DAYS360(C548,$C$3))&gt;=360,(DAYS360(C548,$C$3))&lt;=1800),"SI","NO"))</f>
        <v>NO</v>
      </c>
      <c r="R548" s="19">
        <f t="shared" si="97"/>
        <v>0</v>
      </c>
      <c r="S548" s="18" t="str">
        <f>+IF(OR($N548=Listas!$A$3,$N548=Listas!$A$4,$N548=Listas!$A$5,$N548=Listas!$A$6),"N/A",IF(AND((DAYS360(C548,$C$3))&gt;1800,(DAYS360(C548,$C$3))&lt;=3600),"SI","NO"))</f>
        <v>NO</v>
      </c>
      <c r="T548" s="19">
        <f t="shared" si="98"/>
        <v>0</v>
      </c>
      <c r="U548" s="18" t="str">
        <f>+IF(OR($N548=Listas!$A$3,$N548=Listas!$A$4,$N548=Listas!$A$5,$N548=Listas!$A$6),"N/A",IF((DAYS360(C548,$C$3))&gt;3600,"SI","NO"))</f>
        <v>SI</v>
      </c>
      <c r="V548" s="20">
        <f t="shared" si="99"/>
        <v>0.21132439384930549</v>
      </c>
      <c r="W548" s="21">
        <f>+IF(OR($N548=Listas!$A$3,$N548=Listas!$A$4,$N548=Listas!$A$5,$N548=Listas!$A$6),"",P548+R548+T548+V548)</f>
        <v>0.21132439384930549</v>
      </c>
      <c r="X548" s="22"/>
      <c r="Y548" s="19">
        <f t="shared" si="100"/>
        <v>0</v>
      </c>
      <c r="Z548" s="21">
        <f>+IF(OR($N548=Listas!$A$3,$N548=Listas!$A$4,$N548=Listas!$A$5,$N548=Listas!$A$6),"",Y548)</f>
        <v>0</v>
      </c>
      <c r="AA548" s="22"/>
      <c r="AB548" s="23">
        <f>+IF(OR($N548=Listas!$A$3,$N548=Listas!$A$4,$N548=Listas!$A$5,$N548=Listas!$A$6),"",IF(AND(DAYS360(C548,$C$3)&lt;=90,AA548="NO"),0,IF(AND(DAYS360(C548,$C$3)&gt;90,AA548="NO"),$AB$7,0)))</f>
        <v>0</v>
      </c>
      <c r="AC548" s="17"/>
      <c r="AD548" s="22"/>
      <c r="AE548" s="23">
        <f>+IF(OR($N548=Listas!$A$3,$N548=Listas!$A$4,$N548=Listas!$A$5,$N548=Listas!$A$6),"",IF(AND(DAYS360(C548,$C$3)&lt;=90,AD548="SI"),0,IF(AND(DAYS360(C548,$C$3)&gt;90,AD548="SI"),$AE$7,0)))</f>
        <v>0</v>
      </c>
      <c r="AF548" s="17"/>
      <c r="AG548" s="24" t="str">
        <f t="shared" si="104"/>
        <v/>
      </c>
      <c r="AH548" s="22"/>
      <c r="AI548" s="23">
        <f>+IF(OR($N548=Listas!$A$3,$N548=Listas!$A$4,$N548=Listas!$A$5,$N548=Listas!$A$6),"",IF(AND(DAYS360(C548,$C$3)&lt;=90,AH548="SI"),0,IF(AND(DAYS360(C548,$C$3)&gt;90,AH548="SI"),$AI$7,0)))</f>
        <v>0</v>
      </c>
      <c r="AJ548" s="25">
        <f>+IF(OR($N548=Listas!$A$3,$N548=Listas!$A$4,$N548=Listas!$A$5,$N548=Listas!$A$6),"",AB548+AE548+AI548)</f>
        <v>0</v>
      </c>
      <c r="AK548" s="26" t="str">
        <f t="shared" si="105"/>
        <v/>
      </c>
      <c r="AL548" s="27" t="str">
        <f t="shared" si="106"/>
        <v/>
      </c>
      <c r="AM548" s="23">
        <f>+IF(OR($N548=Listas!$A$3,$N548=Listas!$A$4,$N548=Listas!$A$5,$N548=Listas!$A$6),"",IF(AND(DAYS360(C548,$C$3)&lt;=90,AL548="SI"),0,IF(AND(DAYS360(C548,$C$3)&gt;90,AL548="SI"),$AM$7,0)))</f>
        <v>0</v>
      </c>
      <c r="AN548" s="27" t="str">
        <f t="shared" si="107"/>
        <v/>
      </c>
      <c r="AO548" s="23">
        <f>+IF(OR($N548=Listas!$A$3,$N548=Listas!$A$4,$N548=Listas!$A$5,$N548=Listas!$A$6),"",IF(AND(DAYS360(C548,$C$3)&lt;=90,AN548="SI"),0,IF(AND(DAYS360(C548,$C$3)&gt;90,AN548="SI"),$AO$7,0)))</f>
        <v>0</v>
      </c>
      <c r="AP548" s="28">
        <f>+IF(OR($N548=Listas!$A$3,$N548=Listas!$A$4,$N548=Listas!$A$5,$N548=[1]Hoja2!$A$6),"",AM548+AO548)</f>
        <v>0</v>
      </c>
      <c r="AQ548" s="22"/>
      <c r="AR548" s="23">
        <f>+IF(OR($N548=Listas!$A$3,$N548=Listas!$A$4,$N548=Listas!$A$5,$N548=Listas!$A$6),"",IF(AND(DAYS360(C548,$C$3)&lt;=90,AQ548="SI"),0,IF(AND(DAYS360(C548,$C$3)&gt;90,AQ548="SI"),$AR$7,0)))</f>
        <v>0</v>
      </c>
      <c r="AS548" s="22"/>
      <c r="AT548" s="23">
        <f>+IF(OR($N548=Listas!$A$3,$N548=Listas!$A$4,$N548=Listas!$A$5,$N548=Listas!$A$6),"",IF(AND(DAYS360(C548,$C$3)&lt;=90,AS548="SI"),0,IF(AND(DAYS360(C548,$C$3)&gt;90,AS548="SI"),$AT$7,0)))</f>
        <v>0</v>
      </c>
      <c r="AU548" s="21">
        <f>+IF(OR($N548=Listas!$A$3,$N548=Listas!$A$4,$N548=Listas!$A$5,$N548=Listas!$A$6),"",AR548+AT548)</f>
        <v>0</v>
      </c>
      <c r="AV548" s="29">
        <f>+IF(OR($N548=Listas!$A$3,$N548=Listas!$A$4,$N548=Listas!$A$5,$N548=Listas!$A$6),"",W548+Z548+AJ548+AP548+AU548)</f>
        <v>0.21132439384930549</v>
      </c>
      <c r="AW548" s="30">
        <f>+IF(OR($N548=Listas!$A$3,$N548=Listas!$A$4,$N548=Listas!$A$5,$N548=Listas!$A$6),"",K548*(1-AV548))</f>
        <v>0</v>
      </c>
      <c r="AX548" s="30">
        <f>+IF(OR($N548=Listas!$A$3,$N548=Listas!$A$4,$N548=Listas!$A$5,$N548=Listas!$A$6),"",L548*(1-AV548))</f>
        <v>0</v>
      </c>
      <c r="AY548" s="31"/>
      <c r="AZ548" s="32"/>
      <c r="BA548" s="30">
        <f>+IF(OR($N548=Listas!$A$3,$N548=Listas!$A$4,$N548=Listas!$A$5,$N548=Listas!$A$6),"",IF(AV548=0,AW548,(-PV(AY548,AZ548,,AW548,0))))</f>
        <v>0</v>
      </c>
      <c r="BB548" s="30">
        <f>+IF(OR($N548=Listas!$A$3,$N548=Listas!$A$4,$N548=Listas!$A$5,$N548=Listas!$A$6),"",IF(AV548=0,AX548,(-PV(AY548,AZ548,,AX548,0))))</f>
        <v>0</v>
      </c>
      <c r="BC548" s="33">
        <f>++IF(OR($N548=Listas!$A$3,$N548=Listas!$A$4,$N548=Listas!$A$5,$N548=Listas!$A$6),"",K548-BA548)</f>
        <v>0</v>
      </c>
      <c r="BD548" s="33">
        <f>++IF(OR($N548=Listas!$A$3,$N548=Listas!$A$4,$N548=Listas!$A$5,$N548=Listas!$A$6),"",L548-BB548)</f>
        <v>0</v>
      </c>
    </row>
    <row r="549" spans="1:56" x14ac:dyDescent="0.25">
      <c r="A549" s="13"/>
      <c r="B549" s="14"/>
      <c r="C549" s="15"/>
      <c r="D549" s="16"/>
      <c r="E549" s="16"/>
      <c r="F549" s="17"/>
      <c r="G549" s="17"/>
      <c r="H549" s="65">
        <f t="shared" si="101"/>
        <v>0</v>
      </c>
      <c r="I549" s="17"/>
      <c r="J549" s="17"/>
      <c r="K549" s="42">
        <f t="shared" si="102"/>
        <v>0</v>
      </c>
      <c r="L549" s="42">
        <f t="shared" si="102"/>
        <v>0</v>
      </c>
      <c r="M549" s="42">
        <f t="shared" si="103"/>
        <v>0</v>
      </c>
      <c r="N549" s="13"/>
      <c r="O549" s="18" t="str">
        <f>+IF(OR($N549=Listas!$A$3,$N549=Listas!$A$4,$N549=Listas!$A$5,$N549=Listas!$A$6),"N/A",IF(AND((DAYS360(C549,$C$3))&gt;90,(DAYS360(C549,$C$3))&lt;360),"SI","NO"))</f>
        <v>NO</v>
      </c>
      <c r="P549" s="19">
        <f t="shared" si="96"/>
        <v>0</v>
      </c>
      <c r="Q549" s="18" t="str">
        <f>+IF(OR($N549=Listas!$A$3,$N549=Listas!$A$4,$N549=Listas!$A$5,$N549=Listas!$A$6),"N/A",IF(AND((DAYS360(C549,$C$3))&gt;=360,(DAYS360(C549,$C$3))&lt;=1800),"SI","NO"))</f>
        <v>NO</v>
      </c>
      <c r="R549" s="19">
        <f t="shared" si="97"/>
        <v>0</v>
      </c>
      <c r="S549" s="18" t="str">
        <f>+IF(OR($N549=Listas!$A$3,$N549=Listas!$A$4,$N549=Listas!$A$5,$N549=Listas!$A$6),"N/A",IF(AND((DAYS360(C549,$C$3))&gt;1800,(DAYS360(C549,$C$3))&lt;=3600),"SI","NO"))</f>
        <v>NO</v>
      </c>
      <c r="T549" s="19">
        <f t="shared" si="98"/>
        <v>0</v>
      </c>
      <c r="U549" s="18" t="str">
        <f>+IF(OR($N549=Listas!$A$3,$N549=Listas!$A$4,$N549=Listas!$A$5,$N549=Listas!$A$6),"N/A",IF((DAYS360(C549,$C$3))&gt;3600,"SI","NO"))</f>
        <v>SI</v>
      </c>
      <c r="V549" s="20">
        <f t="shared" si="99"/>
        <v>0.21132439384930549</v>
      </c>
      <c r="W549" s="21">
        <f>+IF(OR($N549=Listas!$A$3,$N549=Listas!$A$4,$N549=Listas!$A$5,$N549=Listas!$A$6),"",P549+R549+T549+V549)</f>
        <v>0.21132439384930549</v>
      </c>
      <c r="X549" s="22"/>
      <c r="Y549" s="19">
        <f t="shared" si="100"/>
        <v>0</v>
      </c>
      <c r="Z549" s="21">
        <f>+IF(OR($N549=Listas!$A$3,$N549=Listas!$A$4,$N549=Listas!$A$5,$N549=Listas!$A$6),"",Y549)</f>
        <v>0</v>
      </c>
      <c r="AA549" s="22"/>
      <c r="AB549" s="23">
        <f>+IF(OR($N549=Listas!$A$3,$N549=Listas!$A$4,$N549=Listas!$A$5,$N549=Listas!$A$6),"",IF(AND(DAYS360(C549,$C$3)&lt;=90,AA549="NO"),0,IF(AND(DAYS360(C549,$C$3)&gt;90,AA549="NO"),$AB$7,0)))</f>
        <v>0</v>
      </c>
      <c r="AC549" s="17"/>
      <c r="AD549" s="22"/>
      <c r="AE549" s="23">
        <f>+IF(OR($N549=Listas!$A$3,$N549=Listas!$A$4,$N549=Listas!$A$5,$N549=Listas!$A$6),"",IF(AND(DAYS360(C549,$C$3)&lt;=90,AD549="SI"),0,IF(AND(DAYS360(C549,$C$3)&gt;90,AD549="SI"),$AE$7,0)))</f>
        <v>0</v>
      </c>
      <c r="AF549" s="17"/>
      <c r="AG549" s="24" t="str">
        <f t="shared" si="104"/>
        <v/>
      </c>
      <c r="AH549" s="22"/>
      <c r="AI549" s="23">
        <f>+IF(OR($N549=Listas!$A$3,$N549=Listas!$A$4,$N549=Listas!$A$5,$N549=Listas!$A$6),"",IF(AND(DAYS360(C549,$C$3)&lt;=90,AH549="SI"),0,IF(AND(DAYS360(C549,$C$3)&gt;90,AH549="SI"),$AI$7,0)))</f>
        <v>0</v>
      </c>
      <c r="AJ549" s="25">
        <f>+IF(OR($N549=Listas!$A$3,$N549=Listas!$A$4,$N549=Listas!$A$5,$N549=Listas!$A$6),"",AB549+AE549+AI549)</f>
        <v>0</v>
      </c>
      <c r="AK549" s="26" t="str">
        <f t="shared" si="105"/>
        <v/>
      </c>
      <c r="AL549" s="27" t="str">
        <f t="shared" si="106"/>
        <v/>
      </c>
      <c r="AM549" s="23">
        <f>+IF(OR($N549=Listas!$A$3,$N549=Listas!$A$4,$N549=Listas!$A$5,$N549=Listas!$A$6),"",IF(AND(DAYS360(C549,$C$3)&lt;=90,AL549="SI"),0,IF(AND(DAYS360(C549,$C$3)&gt;90,AL549="SI"),$AM$7,0)))</f>
        <v>0</v>
      </c>
      <c r="AN549" s="27" t="str">
        <f t="shared" si="107"/>
        <v/>
      </c>
      <c r="AO549" s="23">
        <f>+IF(OR($N549=Listas!$A$3,$N549=Listas!$A$4,$N549=Listas!$A$5,$N549=Listas!$A$6),"",IF(AND(DAYS360(C549,$C$3)&lt;=90,AN549="SI"),0,IF(AND(DAYS360(C549,$C$3)&gt;90,AN549="SI"),$AO$7,0)))</f>
        <v>0</v>
      </c>
      <c r="AP549" s="28">
        <f>+IF(OR($N549=Listas!$A$3,$N549=Listas!$A$4,$N549=Listas!$A$5,$N549=[1]Hoja2!$A$6),"",AM549+AO549)</f>
        <v>0</v>
      </c>
      <c r="AQ549" s="22"/>
      <c r="AR549" s="23">
        <f>+IF(OR($N549=Listas!$A$3,$N549=Listas!$A$4,$N549=Listas!$A$5,$N549=Listas!$A$6),"",IF(AND(DAYS360(C549,$C$3)&lt;=90,AQ549="SI"),0,IF(AND(DAYS360(C549,$C$3)&gt;90,AQ549="SI"),$AR$7,0)))</f>
        <v>0</v>
      </c>
      <c r="AS549" s="22"/>
      <c r="AT549" s="23">
        <f>+IF(OR($N549=Listas!$A$3,$N549=Listas!$A$4,$N549=Listas!$A$5,$N549=Listas!$A$6),"",IF(AND(DAYS360(C549,$C$3)&lt;=90,AS549="SI"),0,IF(AND(DAYS360(C549,$C$3)&gt;90,AS549="SI"),$AT$7,0)))</f>
        <v>0</v>
      </c>
      <c r="AU549" s="21">
        <f>+IF(OR($N549=Listas!$A$3,$N549=Listas!$A$4,$N549=Listas!$A$5,$N549=Listas!$A$6),"",AR549+AT549)</f>
        <v>0</v>
      </c>
      <c r="AV549" s="29">
        <f>+IF(OR($N549=Listas!$A$3,$N549=Listas!$A$4,$N549=Listas!$A$5,$N549=Listas!$A$6),"",W549+Z549+AJ549+AP549+AU549)</f>
        <v>0.21132439384930549</v>
      </c>
      <c r="AW549" s="30">
        <f>+IF(OR($N549=Listas!$A$3,$N549=Listas!$A$4,$N549=Listas!$A$5,$N549=Listas!$A$6),"",K549*(1-AV549))</f>
        <v>0</v>
      </c>
      <c r="AX549" s="30">
        <f>+IF(OR($N549=Listas!$A$3,$N549=Listas!$A$4,$N549=Listas!$A$5,$N549=Listas!$A$6),"",L549*(1-AV549))</f>
        <v>0</v>
      </c>
      <c r="AY549" s="31"/>
      <c r="AZ549" s="32"/>
      <c r="BA549" s="30">
        <f>+IF(OR($N549=Listas!$A$3,$N549=Listas!$A$4,$N549=Listas!$A$5,$N549=Listas!$A$6),"",IF(AV549=0,AW549,(-PV(AY549,AZ549,,AW549,0))))</f>
        <v>0</v>
      </c>
      <c r="BB549" s="30">
        <f>+IF(OR($N549=Listas!$A$3,$N549=Listas!$A$4,$N549=Listas!$A$5,$N549=Listas!$A$6),"",IF(AV549=0,AX549,(-PV(AY549,AZ549,,AX549,0))))</f>
        <v>0</v>
      </c>
      <c r="BC549" s="33">
        <f>++IF(OR($N549=Listas!$A$3,$N549=Listas!$A$4,$N549=Listas!$A$5,$N549=Listas!$A$6),"",K549-BA549)</f>
        <v>0</v>
      </c>
      <c r="BD549" s="33">
        <f>++IF(OR($N549=Listas!$A$3,$N549=Listas!$A$4,$N549=Listas!$A$5,$N549=Listas!$A$6),"",L549-BB549)</f>
        <v>0</v>
      </c>
    </row>
    <row r="550" spans="1:56" x14ac:dyDescent="0.25">
      <c r="A550" s="13"/>
      <c r="B550" s="14"/>
      <c r="C550" s="15"/>
      <c r="D550" s="16"/>
      <c r="E550" s="16"/>
      <c r="F550" s="17"/>
      <c r="G550" s="17"/>
      <c r="H550" s="65">
        <f t="shared" si="101"/>
        <v>0</v>
      </c>
      <c r="I550" s="17"/>
      <c r="J550" s="17"/>
      <c r="K550" s="42">
        <f t="shared" si="102"/>
        <v>0</v>
      </c>
      <c r="L550" s="42">
        <f t="shared" si="102"/>
        <v>0</v>
      </c>
      <c r="M550" s="42">
        <f t="shared" si="103"/>
        <v>0</v>
      </c>
      <c r="N550" s="13"/>
      <c r="O550" s="18" t="str">
        <f>+IF(OR($N550=Listas!$A$3,$N550=Listas!$A$4,$N550=Listas!$A$5,$N550=Listas!$A$6),"N/A",IF(AND((DAYS360(C550,$C$3))&gt;90,(DAYS360(C550,$C$3))&lt;360),"SI","NO"))</f>
        <v>NO</v>
      </c>
      <c r="P550" s="19">
        <f t="shared" si="96"/>
        <v>0</v>
      </c>
      <c r="Q550" s="18" t="str">
        <f>+IF(OR($N550=Listas!$A$3,$N550=Listas!$A$4,$N550=Listas!$A$5,$N550=Listas!$A$6),"N/A",IF(AND((DAYS360(C550,$C$3))&gt;=360,(DAYS360(C550,$C$3))&lt;=1800),"SI","NO"))</f>
        <v>NO</v>
      </c>
      <c r="R550" s="19">
        <f t="shared" si="97"/>
        <v>0</v>
      </c>
      <c r="S550" s="18" t="str">
        <f>+IF(OR($N550=Listas!$A$3,$N550=Listas!$A$4,$N550=Listas!$A$5,$N550=Listas!$A$6),"N/A",IF(AND((DAYS360(C550,$C$3))&gt;1800,(DAYS360(C550,$C$3))&lt;=3600),"SI","NO"))</f>
        <v>NO</v>
      </c>
      <c r="T550" s="19">
        <f t="shared" si="98"/>
        <v>0</v>
      </c>
      <c r="U550" s="18" t="str">
        <f>+IF(OR($N550=Listas!$A$3,$N550=Listas!$A$4,$N550=Listas!$A$5,$N550=Listas!$A$6),"N/A",IF((DAYS360(C550,$C$3))&gt;3600,"SI","NO"))</f>
        <v>SI</v>
      </c>
      <c r="V550" s="20">
        <f t="shared" si="99"/>
        <v>0.21132439384930549</v>
      </c>
      <c r="W550" s="21">
        <f>+IF(OR($N550=Listas!$A$3,$N550=Listas!$A$4,$N550=Listas!$A$5,$N550=Listas!$A$6),"",P550+R550+T550+V550)</f>
        <v>0.21132439384930549</v>
      </c>
      <c r="X550" s="22"/>
      <c r="Y550" s="19">
        <f t="shared" si="100"/>
        <v>0</v>
      </c>
      <c r="Z550" s="21">
        <f>+IF(OR($N550=Listas!$A$3,$N550=Listas!$A$4,$N550=Listas!$A$5,$N550=Listas!$A$6),"",Y550)</f>
        <v>0</v>
      </c>
      <c r="AA550" s="22"/>
      <c r="AB550" s="23">
        <f>+IF(OR($N550=Listas!$A$3,$N550=Listas!$A$4,$N550=Listas!$A$5,$N550=Listas!$A$6),"",IF(AND(DAYS360(C550,$C$3)&lt;=90,AA550="NO"),0,IF(AND(DAYS360(C550,$C$3)&gt;90,AA550="NO"),$AB$7,0)))</f>
        <v>0</v>
      </c>
      <c r="AC550" s="17"/>
      <c r="AD550" s="22"/>
      <c r="AE550" s="23">
        <f>+IF(OR($N550=Listas!$A$3,$N550=Listas!$A$4,$N550=Listas!$A$5,$N550=Listas!$A$6),"",IF(AND(DAYS360(C550,$C$3)&lt;=90,AD550="SI"),0,IF(AND(DAYS360(C550,$C$3)&gt;90,AD550="SI"),$AE$7,0)))</f>
        <v>0</v>
      </c>
      <c r="AF550" s="17"/>
      <c r="AG550" s="24" t="str">
        <f t="shared" si="104"/>
        <v/>
      </c>
      <c r="AH550" s="22"/>
      <c r="AI550" s="23">
        <f>+IF(OR($N550=Listas!$A$3,$N550=Listas!$A$4,$N550=Listas!$A$5,$N550=Listas!$A$6),"",IF(AND(DAYS360(C550,$C$3)&lt;=90,AH550="SI"),0,IF(AND(DAYS360(C550,$C$3)&gt;90,AH550="SI"),$AI$7,0)))</f>
        <v>0</v>
      </c>
      <c r="AJ550" s="25">
        <f>+IF(OR($N550=Listas!$A$3,$N550=Listas!$A$4,$N550=Listas!$A$5,$N550=Listas!$A$6),"",AB550+AE550+AI550)</f>
        <v>0</v>
      </c>
      <c r="AK550" s="26" t="str">
        <f t="shared" si="105"/>
        <v/>
      </c>
      <c r="AL550" s="27" t="str">
        <f t="shared" si="106"/>
        <v/>
      </c>
      <c r="AM550" s="23">
        <f>+IF(OR($N550=Listas!$A$3,$N550=Listas!$A$4,$N550=Listas!$A$5,$N550=Listas!$A$6),"",IF(AND(DAYS360(C550,$C$3)&lt;=90,AL550="SI"),0,IF(AND(DAYS360(C550,$C$3)&gt;90,AL550="SI"),$AM$7,0)))</f>
        <v>0</v>
      </c>
      <c r="AN550" s="27" t="str">
        <f t="shared" si="107"/>
        <v/>
      </c>
      <c r="AO550" s="23">
        <f>+IF(OR($N550=Listas!$A$3,$N550=Listas!$A$4,$N550=Listas!$A$5,$N550=Listas!$A$6),"",IF(AND(DAYS360(C550,$C$3)&lt;=90,AN550="SI"),0,IF(AND(DAYS360(C550,$C$3)&gt;90,AN550="SI"),$AO$7,0)))</f>
        <v>0</v>
      </c>
      <c r="AP550" s="28">
        <f>+IF(OR($N550=Listas!$A$3,$N550=Listas!$A$4,$N550=Listas!$A$5,$N550=[1]Hoja2!$A$6),"",AM550+AO550)</f>
        <v>0</v>
      </c>
      <c r="AQ550" s="22"/>
      <c r="AR550" s="23">
        <f>+IF(OR($N550=Listas!$A$3,$N550=Listas!$A$4,$N550=Listas!$A$5,$N550=Listas!$A$6),"",IF(AND(DAYS360(C550,$C$3)&lt;=90,AQ550="SI"),0,IF(AND(DAYS360(C550,$C$3)&gt;90,AQ550="SI"),$AR$7,0)))</f>
        <v>0</v>
      </c>
      <c r="AS550" s="22"/>
      <c r="AT550" s="23">
        <f>+IF(OR($N550=Listas!$A$3,$N550=Listas!$A$4,$N550=Listas!$A$5,$N550=Listas!$A$6),"",IF(AND(DAYS360(C550,$C$3)&lt;=90,AS550="SI"),0,IF(AND(DAYS360(C550,$C$3)&gt;90,AS550="SI"),$AT$7,0)))</f>
        <v>0</v>
      </c>
      <c r="AU550" s="21">
        <f>+IF(OR($N550=Listas!$A$3,$N550=Listas!$A$4,$N550=Listas!$A$5,$N550=Listas!$A$6),"",AR550+AT550)</f>
        <v>0</v>
      </c>
      <c r="AV550" s="29">
        <f>+IF(OR($N550=Listas!$A$3,$N550=Listas!$A$4,$N550=Listas!$A$5,$N550=Listas!$A$6),"",W550+Z550+AJ550+AP550+AU550)</f>
        <v>0.21132439384930549</v>
      </c>
      <c r="AW550" s="30">
        <f>+IF(OR($N550=Listas!$A$3,$N550=Listas!$A$4,$N550=Listas!$A$5,$N550=Listas!$A$6),"",K550*(1-AV550))</f>
        <v>0</v>
      </c>
      <c r="AX550" s="30">
        <f>+IF(OR($N550=Listas!$A$3,$N550=Listas!$A$4,$N550=Listas!$A$5,$N550=Listas!$A$6),"",L550*(1-AV550))</f>
        <v>0</v>
      </c>
      <c r="AY550" s="31"/>
      <c r="AZ550" s="32"/>
      <c r="BA550" s="30">
        <f>+IF(OR($N550=Listas!$A$3,$N550=Listas!$A$4,$N550=Listas!$A$5,$N550=Listas!$A$6),"",IF(AV550=0,AW550,(-PV(AY550,AZ550,,AW550,0))))</f>
        <v>0</v>
      </c>
      <c r="BB550" s="30">
        <f>+IF(OR($N550=Listas!$A$3,$N550=Listas!$A$4,$N550=Listas!$A$5,$N550=Listas!$A$6),"",IF(AV550=0,AX550,(-PV(AY550,AZ550,,AX550,0))))</f>
        <v>0</v>
      </c>
      <c r="BC550" s="33">
        <f>++IF(OR($N550=Listas!$A$3,$N550=Listas!$A$4,$N550=Listas!$A$5,$N550=Listas!$A$6),"",K550-BA550)</f>
        <v>0</v>
      </c>
      <c r="BD550" s="33">
        <f>++IF(OR($N550=Listas!$A$3,$N550=Listas!$A$4,$N550=Listas!$A$5,$N550=Listas!$A$6),"",L550-BB550)</f>
        <v>0</v>
      </c>
    </row>
    <row r="551" spans="1:56" x14ac:dyDescent="0.25">
      <c r="A551" s="13"/>
      <c r="B551" s="14"/>
      <c r="C551" s="15"/>
      <c r="D551" s="16"/>
      <c r="E551" s="16"/>
      <c r="F551" s="17"/>
      <c r="G551" s="17"/>
      <c r="H551" s="65">
        <f t="shared" si="101"/>
        <v>0</v>
      </c>
      <c r="I551" s="17"/>
      <c r="J551" s="17"/>
      <c r="K551" s="42">
        <f t="shared" si="102"/>
        <v>0</v>
      </c>
      <c r="L551" s="42">
        <f t="shared" si="102"/>
        <v>0</v>
      </c>
      <c r="M551" s="42">
        <f t="shared" si="103"/>
        <v>0</v>
      </c>
      <c r="N551" s="13"/>
      <c r="O551" s="18" t="str">
        <f>+IF(OR($N551=Listas!$A$3,$N551=Listas!$A$4,$N551=Listas!$A$5,$N551=Listas!$A$6),"N/A",IF(AND((DAYS360(C551,$C$3))&gt;90,(DAYS360(C551,$C$3))&lt;360),"SI","NO"))</f>
        <v>NO</v>
      </c>
      <c r="P551" s="19">
        <f t="shared" si="96"/>
        <v>0</v>
      </c>
      <c r="Q551" s="18" t="str">
        <f>+IF(OR($N551=Listas!$A$3,$N551=Listas!$A$4,$N551=Listas!$A$5,$N551=Listas!$A$6),"N/A",IF(AND((DAYS360(C551,$C$3))&gt;=360,(DAYS360(C551,$C$3))&lt;=1800),"SI","NO"))</f>
        <v>NO</v>
      </c>
      <c r="R551" s="19">
        <f t="shared" si="97"/>
        <v>0</v>
      </c>
      <c r="S551" s="18" t="str">
        <f>+IF(OR($N551=Listas!$A$3,$N551=Listas!$A$4,$N551=Listas!$A$5,$N551=Listas!$A$6),"N/A",IF(AND((DAYS360(C551,$C$3))&gt;1800,(DAYS360(C551,$C$3))&lt;=3600),"SI","NO"))</f>
        <v>NO</v>
      </c>
      <c r="T551" s="19">
        <f t="shared" si="98"/>
        <v>0</v>
      </c>
      <c r="U551" s="18" t="str">
        <f>+IF(OR($N551=Listas!$A$3,$N551=Listas!$A$4,$N551=Listas!$A$5,$N551=Listas!$A$6),"N/A",IF((DAYS360(C551,$C$3))&gt;3600,"SI","NO"))</f>
        <v>SI</v>
      </c>
      <c r="V551" s="20">
        <f t="shared" si="99"/>
        <v>0.21132439384930549</v>
      </c>
      <c r="W551" s="21">
        <f>+IF(OR($N551=Listas!$A$3,$N551=Listas!$A$4,$N551=Listas!$A$5,$N551=Listas!$A$6),"",P551+R551+T551+V551)</f>
        <v>0.21132439384930549</v>
      </c>
      <c r="X551" s="22"/>
      <c r="Y551" s="19">
        <f t="shared" si="100"/>
        <v>0</v>
      </c>
      <c r="Z551" s="21">
        <f>+IF(OR($N551=Listas!$A$3,$N551=Listas!$A$4,$N551=Listas!$A$5,$N551=Listas!$A$6),"",Y551)</f>
        <v>0</v>
      </c>
      <c r="AA551" s="22"/>
      <c r="AB551" s="23">
        <f>+IF(OR($N551=Listas!$A$3,$N551=Listas!$A$4,$N551=Listas!$A$5,$N551=Listas!$A$6),"",IF(AND(DAYS360(C551,$C$3)&lt;=90,AA551="NO"),0,IF(AND(DAYS360(C551,$C$3)&gt;90,AA551="NO"),$AB$7,0)))</f>
        <v>0</v>
      </c>
      <c r="AC551" s="17"/>
      <c r="AD551" s="22"/>
      <c r="AE551" s="23">
        <f>+IF(OR($N551=Listas!$A$3,$N551=Listas!$A$4,$N551=Listas!$A$5,$N551=Listas!$A$6),"",IF(AND(DAYS360(C551,$C$3)&lt;=90,AD551="SI"),0,IF(AND(DAYS360(C551,$C$3)&gt;90,AD551="SI"),$AE$7,0)))</f>
        <v>0</v>
      </c>
      <c r="AF551" s="17"/>
      <c r="AG551" s="24" t="str">
        <f t="shared" si="104"/>
        <v/>
      </c>
      <c r="AH551" s="22"/>
      <c r="AI551" s="23">
        <f>+IF(OR($N551=Listas!$A$3,$N551=Listas!$A$4,$N551=Listas!$A$5,$N551=Listas!$A$6),"",IF(AND(DAYS360(C551,$C$3)&lt;=90,AH551="SI"),0,IF(AND(DAYS360(C551,$C$3)&gt;90,AH551="SI"),$AI$7,0)))</f>
        <v>0</v>
      </c>
      <c r="AJ551" s="25">
        <f>+IF(OR($N551=Listas!$A$3,$N551=Listas!$A$4,$N551=Listas!$A$5,$N551=Listas!$A$6),"",AB551+AE551+AI551)</f>
        <v>0</v>
      </c>
      <c r="AK551" s="26" t="str">
        <f t="shared" si="105"/>
        <v/>
      </c>
      <c r="AL551" s="27" t="str">
        <f t="shared" si="106"/>
        <v/>
      </c>
      <c r="AM551" s="23">
        <f>+IF(OR($N551=Listas!$A$3,$N551=Listas!$A$4,$N551=Listas!$A$5,$N551=Listas!$A$6),"",IF(AND(DAYS360(C551,$C$3)&lt;=90,AL551="SI"),0,IF(AND(DAYS360(C551,$C$3)&gt;90,AL551="SI"),$AM$7,0)))</f>
        <v>0</v>
      </c>
      <c r="AN551" s="27" t="str">
        <f t="shared" si="107"/>
        <v/>
      </c>
      <c r="AO551" s="23">
        <f>+IF(OR($N551=Listas!$A$3,$N551=Listas!$A$4,$N551=Listas!$A$5,$N551=Listas!$A$6),"",IF(AND(DAYS360(C551,$C$3)&lt;=90,AN551="SI"),0,IF(AND(DAYS360(C551,$C$3)&gt;90,AN551="SI"),$AO$7,0)))</f>
        <v>0</v>
      </c>
      <c r="AP551" s="28">
        <f>+IF(OR($N551=Listas!$A$3,$N551=Listas!$A$4,$N551=Listas!$A$5,$N551=[1]Hoja2!$A$6),"",AM551+AO551)</f>
        <v>0</v>
      </c>
      <c r="AQ551" s="22"/>
      <c r="AR551" s="23">
        <f>+IF(OR($N551=Listas!$A$3,$N551=Listas!$A$4,$N551=Listas!$A$5,$N551=Listas!$A$6),"",IF(AND(DAYS360(C551,$C$3)&lt;=90,AQ551="SI"),0,IF(AND(DAYS360(C551,$C$3)&gt;90,AQ551="SI"),$AR$7,0)))</f>
        <v>0</v>
      </c>
      <c r="AS551" s="22"/>
      <c r="AT551" s="23">
        <f>+IF(OR($N551=Listas!$A$3,$N551=Listas!$A$4,$N551=Listas!$A$5,$N551=Listas!$A$6),"",IF(AND(DAYS360(C551,$C$3)&lt;=90,AS551="SI"),0,IF(AND(DAYS360(C551,$C$3)&gt;90,AS551="SI"),$AT$7,0)))</f>
        <v>0</v>
      </c>
      <c r="AU551" s="21">
        <f>+IF(OR($N551=Listas!$A$3,$N551=Listas!$A$4,$N551=Listas!$A$5,$N551=Listas!$A$6),"",AR551+AT551)</f>
        <v>0</v>
      </c>
      <c r="AV551" s="29">
        <f>+IF(OR($N551=Listas!$A$3,$N551=Listas!$A$4,$N551=Listas!$A$5,$N551=Listas!$A$6),"",W551+Z551+AJ551+AP551+AU551)</f>
        <v>0.21132439384930549</v>
      </c>
      <c r="AW551" s="30">
        <f>+IF(OR($N551=Listas!$A$3,$N551=Listas!$A$4,$N551=Listas!$A$5,$N551=Listas!$A$6),"",K551*(1-AV551))</f>
        <v>0</v>
      </c>
      <c r="AX551" s="30">
        <f>+IF(OR($N551=Listas!$A$3,$N551=Listas!$A$4,$N551=Listas!$A$5,$N551=Listas!$A$6),"",L551*(1-AV551))</f>
        <v>0</v>
      </c>
      <c r="AY551" s="31"/>
      <c r="AZ551" s="32"/>
      <c r="BA551" s="30">
        <f>+IF(OR($N551=Listas!$A$3,$N551=Listas!$A$4,$N551=Listas!$A$5,$N551=Listas!$A$6),"",IF(AV551=0,AW551,(-PV(AY551,AZ551,,AW551,0))))</f>
        <v>0</v>
      </c>
      <c r="BB551" s="30">
        <f>+IF(OR($N551=Listas!$A$3,$N551=Listas!$A$4,$N551=Listas!$A$5,$N551=Listas!$A$6),"",IF(AV551=0,AX551,(-PV(AY551,AZ551,,AX551,0))))</f>
        <v>0</v>
      </c>
      <c r="BC551" s="33">
        <f>++IF(OR($N551=Listas!$A$3,$N551=Listas!$A$4,$N551=Listas!$A$5,$N551=Listas!$A$6),"",K551-BA551)</f>
        <v>0</v>
      </c>
      <c r="BD551" s="33">
        <f>++IF(OR($N551=Listas!$A$3,$N551=Listas!$A$4,$N551=Listas!$A$5,$N551=Listas!$A$6),"",L551-BB551)</f>
        <v>0</v>
      </c>
    </row>
    <row r="552" spans="1:56" x14ac:dyDescent="0.25">
      <c r="A552" s="13"/>
      <c r="B552" s="14"/>
      <c r="C552" s="15"/>
      <c r="D552" s="16"/>
      <c r="E552" s="16"/>
      <c r="F552" s="17"/>
      <c r="G552" s="17"/>
      <c r="H552" s="65">
        <f t="shared" si="101"/>
        <v>0</v>
      </c>
      <c r="I552" s="17"/>
      <c r="J552" s="17"/>
      <c r="K552" s="42">
        <f t="shared" si="102"/>
        <v>0</v>
      </c>
      <c r="L552" s="42">
        <f t="shared" si="102"/>
        <v>0</v>
      </c>
      <c r="M552" s="42">
        <f t="shared" si="103"/>
        <v>0</v>
      </c>
      <c r="N552" s="13"/>
      <c r="O552" s="18" t="str">
        <f>+IF(OR($N552=Listas!$A$3,$N552=Listas!$A$4,$N552=Listas!$A$5,$N552=Listas!$A$6),"N/A",IF(AND((DAYS360(C552,$C$3))&gt;90,(DAYS360(C552,$C$3))&lt;360),"SI","NO"))</f>
        <v>NO</v>
      </c>
      <c r="P552" s="19">
        <f t="shared" si="96"/>
        <v>0</v>
      </c>
      <c r="Q552" s="18" t="str">
        <f>+IF(OR($N552=Listas!$A$3,$N552=Listas!$A$4,$N552=Listas!$A$5,$N552=Listas!$A$6),"N/A",IF(AND((DAYS360(C552,$C$3))&gt;=360,(DAYS360(C552,$C$3))&lt;=1800),"SI","NO"))</f>
        <v>NO</v>
      </c>
      <c r="R552" s="19">
        <f t="shared" si="97"/>
        <v>0</v>
      </c>
      <c r="S552" s="18" t="str">
        <f>+IF(OR($N552=Listas!$A$3,$N552=Listas!$A$4,$N552=Listas!$A$5,$N552=Listas!$A$6),"N/A",IF(AND((DAYS360(C552,$C$3))&gt;1800,(DAYS360(C552,$C$3))&lt;=3600),"SI","NO"))</f>
        <v>NO</v>
      </c>
      <c r="T552" s="19">
        <f t="shared" si="98"/>
        <v>0</v>
      </c>
      <c r="U552" s="18" t="str">
        <f>+IF(OR($N552=Listas!$A$3,$N552=Listas!$A$4,$N552=Listas!$A$5,$N552=Listas!$A$6),"N/A",IF((DAYS360(C552,$C$3))&gt;3600,"SI","NO"))</f>
        <v>SI</v>
      </c>
      <c r="V552" s="20">
        <f t="shared" si="99"/>
        <v>0.21132439384930549</v>
      </c>
      <c r="W552" s="21">
        <f>+IF(OR($N552=Listas!$A$3,$N552=Listas!$A$4,$N552=Listas!$A$5,$N552=Listas!$A$6),"",P552+R552+T552+V552)</f>
        <v>0.21132439384930549</v>
      </c>
      <c r="X552" s="22"/>
      <c r="Y552" s="19">
        <f t="shared" si="100"/>
        <v>0</v>
      </c>
      <c r="Z552" s="21">
        <f>+IF(OR($N552=Listas!$A$3,$N552=Listas!$A$4,$N552=Listas!$A$5,$N552=Listas!$A$6),"",Y552)</f>
        <v>0</v>
      </c>
      <c r="AA552" s="22"/>
      <c r="AB552" s="23">
        <f>+IF(OR($N552=Listas!$A$3,$N552=Listas!$A$4,$N552=Listas!$A$5,$N552=Listas!$A$6),"",IF(AND(DAYS360(C552,$C$3)&lt;=90,AA552="NO"),0,IF(AND(DAYS360(C552,$C$3)&gt;90,AA552="NO"),$AB$7,0)))</f>
        <v>0</v>
      </c>
      <c r="AC552" s="17"/>
      <c r="AD552" s="22"/>
      <c r="AE552" s="23">
        <f>+IF(OR($N552=Listas!$A$3,$N552=Listas!$A$4,$N552=Listas!$A$5,$N552=Listas!$A$6),"",IF(AND(DAYS360(C552,$C$3)&lt;=90,AD552="SI"),0,IF(AND(DAYS360(C552,$C$3)&gt;90,AD552="SI"),$AE$7,0)))</f>
        <v>0</v>
      </c>
      <c r="AF552" s="17"/>
      <c r="AG552" s="24" t="str">
        <f t="shared" si="104"/>
        <v/>
      </c>
      <c r="AH552" s="22"/>
      <c r="AI552" s="23">
        <f>+IF(OR($N552=Listas!$A$3,$N552=Listas!$A$4,$N552=Listas!$A$5,$N552=Listas!$A$6),"",IF(AND(DAYS360(C552,$C$3)&lt;=90,AH552="SI"),0,IF(AND(DAYS360(C552,$C$3)&gt;90,AH552="SI"),$AI$7,0)))</f>
        <v>0</v>
      </c>
      <c r="AJ552" s="25">
        <f>+IF(OR($N552=Listas!$A$3,$N552=Listas!$A$4,$N552=Listas!$A$5,$N552=Listas!$A$6),"",AB552+AE552+AI552)</f>
        <v>0</v>
      </c>
      <c r="AK552" s="26" t="str">
        <f t="shared" si="105"/>
        <v/>
      </c>
      <c r="AL552" s="27" t="str">
        <f t="shared" si="106"/>
        <v/>
      </c>
      <c r="AM552" s="23">
        <f>+IF(OR($N552=Listas!$A$3,$N552=Listas!$A$4,$N552=Listas!$A$5,$N552=Listas!$A$6),"",IF(AND(DAYS360(C552,$C$3)&lt;=90,AL552="SI"),0,IF(AND(DAYS360(C552,$C$3)&gt;90,AL552="SI"),$AM$7,0)))</f>
        <v>0</v>
      </c>
      <c r="AN552" s="27" t="str">
        <f t="shared" si="107"/>
        <v/>
      </c>
      <c r="AO552" s="23">
        <f>+IF(OR($N552=Listas!$A$3,$N552=Listas!$A$4,$N552=Listas!$A$5,$N552=Listas!$A$6),"",IF(AND(DAYS360(C552,$C$3)&lt;=90,AN552="SI"),0,IF(AND(DAYS360(C552,$C$3)&gt;90,AN552="SI"),$AO$7,0)))</f>
        <v>0</v>
      </c>
      <c r="AP552" s="28">
        <f>+IF(OR($N552=Listas!$A$3,$N552=Listas!$A$4,$N552=Listas!$A$5,$N552=[1]Hoja2!$A$6),"",AM552+AO552)</f>
        <v>0</v>
      </c>
      <c r="AQ552" s="22"/>
      <c r="AR552" s="23">
        <f>+IF(OR($N552=Listas!$A$3,$N552=Listas!$A$4,$N552=Listas!$A$5,$N552=Listas!$A$6),"",IF(AND(DAYS360(C552,$C$3)&lt;=90,AQ552="SI"),0,IF(AND(DAYS360(C552,$C$3)&gt;90,AQ552="SI"),$AR$7,0)))</f>
        <v>0</v>
      </c>
      <c r="AS552" s="22"/>
      <c r="AT552" s="23">
        <f>+IF(OR($N552=Listas!$A$3,$N552=Listas!$A$4,$N552=Listas!$A$5,$N552=Listas!$A$6),"",IF(AND(DAYS360(C552,$C$3)&lt;=90,AS552="SI"),0,IF(AND(DAYS360(C552,$C$3)&gt;90,AS552="SI"),$AT$7,0)))</f>
        <v>0</v>
      </c>
      <c r="AU552" s="21">
        <f>+IF(OR($N552=Listas!$A$3,$N552=Listas!$A$4,$N552=Listas!$A$5,$N552=Listas!$A$6),"",AR552+AT552)</f>
        <v>0</v>
      </c>
      <c r="AV552" s="29">
        <f>+IF(OR($N552=Listas!$A$3,$N552=Listas!$A$4,$N552=Listas!$A$5,$N552=Listas!$A$6),"",W552+Z552+AJ552+AP552+AU552)</f>
        <v>0.21132439384930549</v>
      </c>
      <c r="AW552" s="30">
        <f>+IF(OR($N552=Listas!$A$3,$N552=Listas!$A$4,$N552=Listas!$A$5,$N552=Listas!$A$6),"",K552*(1-AV552))</f>
        <v>0</v>
      </c>
      <c r="AX552" s="30">
        <f>+IF(OR($N552=Listas!$A$3,$N552=Listas!$A$4,$N552=Listas!$A$5,$N552=Listas!$A$6),"",L552*(1-AV552))</f>
        <v>0</v>
      </c>
      <c r="AY552" s="31"/>
      <c r="AZ552" s="32"/>
      <c r="BA552" s="30">
        <f>+IF(OR($N552=Listas!$A$3,$N552=Listas!$A$4,$N552=Listas!$A$5,$N552=Listas!$A$6),"",IF(AV552=0,AW552,(-PV(AY552,AZ552,,AW552,0))))</f>
        <v>0</v>
      </c>
      <c r="BB552" s="30">
        <f>+IF(OR($N552=Listas!$A$3,$N552=Listas!$A$4,$N552=Listas!$A$5,$N552=Listas!$A$6),"",IF(AV552=0,AX552,(-PV(AY552,AZ552,,AX552,0))))</f>
        <v>0</v>
      </c>
      <c r="BC552" s="33">
        <f>++IF(OR($N552=Listas!$A$3,$N552=Listas!$A$4,$N552=Listas!$A$5,$N552=Listas!$A$6),"",K552-BA552)</f>
        <v>0</v>
      </c>
      <c r="BD552" s="33">
        <f>++IF(OR($N552=Listas!$A$3,$N552=Listas!$A$4,$N552=Listas!$A$5,$N552=Listas!$A$6),"",L552-BB552)</f>
        <v>0</v>
      </c>
    </row>
    <row r="553" spans="1:56" x14ac:dyDescent="0.25">
      <c r="A553" s="13"/>
      <c r="B553" s="14"/>
      <c r="C553" s="15"/>
      <c r="D553" s="16"/>
      <c r="E553" s="16"/>
      <c r="F553" s="17"/>
      <c r="G553" s="17"/>
      <c r="H553" s="65">
        <f t="shared" si="101"/>
        <v>0</v>
      </c>
      <c r="I553" s="17"/>
      <c r="J553" s="17"/>
      <c r="K553" s="42">
        <f t="shared" si="102"/>
        <v>0</v>
      </c>
      <c r="L553" s="42">
        <f t="shared" si="102"/>
        <v>0</v>
      </c>
      <c r="M553" s="42">
        <f t="shared" si="103"/>
        <v>0</v>
      </c>
      <c r="N553" s="13"/>
      <c r="O553" s="18" t="str">
        <f>+IF(OR($N553=Listas!$A$3,$N553=Listas!$A$4,$N553=Listas!$A$5,$N553=Listas!$A$6),"N/A",IF(AND((DAYS360(C553,$C$3))&gt;90,(DAYS360(C553,$C$3))&lt;360),"SI","NO"))</f>
        <v>NO</v>
      </c>
      <c r="P553" s="19">
        <f t="shared" si="96"/>
        <v>0</v>
      </c>
      <c r="Q553" s="18" t="str">
        <f>+IF(OR($N553=Listas!$A$3,$N553=Listas!$A$4,$N553=Listas!$A$5,$N553=Listas!$A$6),"N/A",IF(AND((DAYS360(C553,$C$3))&gt;=360,(DAYS360(C553,$C$3))&lt;=1800),"SI","NO"))</f>
        <v>NO</v>
      </c>
      <c r="R553" s="19">
        <f t="shared" si="97"/>
        <v>0</v>
      </c>
      <c r="S553" s="18" t="str">
        <f>+IF(OR($N553=Listas!$A$3,$N553=Listas!$A$4,$N553=Listas!$A$5,$N553=Listas!$A$6),"N/A",IF(AND((DAYS360(C553,$C$3))&gt;1800,(DAYS360(C553,$C$3))&lt;=3600),"SI","NO"))</f>
        <v>NO</v>
      </c>
      <c r="T553" s="19">
        <f t="shared" si="98"/>
        <v>0</v>
      </c>
      <c r="U553" s="18" t="str">
        <f>+IF(OR($N553=Listas!$A$3,$N553=Listas!$A$4,$N553=Listas!$A$5,$N553=Listas!$A$6),"N/A",IF((DAYS360(C553,$C$3))&gt;3600,"SI","NO"))</f>
        <v>SI</v>
      </c>
      <c r="V553" s="20">
        <f t="shared" si="99"/>
        <v>0.21132439384930549</v>
      </c>
      <c r="W553" s="21">
        <f>+IF(OR($N553=Listas!$A$3,$N553=Listas!$A$4,$N553=Listas!$A$5,$N553=Listas!$A$6),"",P553+R553+T553+V553)</f>
        <v>0.21132439384930549</v>
      </c>
      <c r="X553" s="22"/>
      <c r="Y553" s="19">
        <f t="shared" si="100"/>
        <v>0</v>
      </c>
      <c r="Z553" s="21">
        <f>+IF(OR($N553=Listas!$A$3,$N553=Listas!$A$4,$N553=Listas!$A$5,$N553=Listas!$A$6),"",Y553)</f>
        <v>0</v>
      </c>
      <c r="AA553" s="22"/>
      <c r="AB553" s="23">
        <f>+IF(OR($N553=Listas!$A$3,$N553=Listas!$A$4,$N553=Listas!$A$5,$N553=Listas!$A$6),"",IF(AND(DAYS360(C553,$C$3)&lt;=90,AA553="NO"),0,IF(AND(DAYS360(C553,$C$3)&gt;90,AA553="NO"),$AB$7,0)))</f>
        <v>0</v>
      </c>
      <c r="AC553" s="17"/>
      <c r="AD553" s="22"/>
      <c r="AE553" s="23">
        <f>+IF(OR($N553=Listas!$A$3,$N553=Listas!$A$4,$N553=Listas!$A$5,$N553=Listas!$A$6),"",IF(AND(DAYS360(C553,$C$3)&lt;=90,AD553="SI"),0,IF(AND(DAYS360(C553,$C$3)&gt;90,AD553="SI"),$AE$7,0)))</f>
        <v>0</v>
      </c>
      <c r="AF553" s="17"/>
      <c r="AG553" s="24" t="str">
        <f t="shared" si="104"/>
        <v/>
      </c>
      <c r="AH553" s="22"/>
      <c r="AI553" s="23">
        <f>+IF(OR($N553=Listas!$A$3,$N553=Listas!$A$4,$N553=Listas!$A$5,$N553=Listas!$A$6),"",IF(AND(DAYS360(C553,$C$3)&lt;=90,AH553="SI"),0,IF(AND(DAYS360(C553,$C$3)&gt;90,AH553="SI"),$AI$7,0)))</f>
        <v>0</v>
      </c>
      <c r="AJ553" s="25">
        <f>+IF(OR($N553=Listas!$A$3,$N553=Listas!$A$4,$N553=Listas!$A$5,$N553=Listas!$A$6),"",AB553+AE553+AI553)</f>
        <v>0</v>
      </c>
      <c r="AK553" s="26" t="str">
        <f t="shared" si="105"/>
        <v/>
      </c>
      <c r="AL553" s="27" t="str">
        <f t="shared" si="106"/>
        <v/>
      </c>
      <c r="AM553" s="23">
        <f>+IF(OR($N553=Listas!$A$3,$N553=Listas!$A$4,$N553=Listas!$A$5,$N553=Listas!$A$6),"",IF(AND(DAYS360(C553,$C$3)&lt;=90,AL553="SI"),0,IF(AND(DAYS360(C553,$C$3)&gt;90,AL553="SI"),$AM$7,0)))</f>
        <v>0</v>
      </c>
      <c r="AN553" s="27" t="str">
        <f t="shared" si="107"/>
        <v/>
      </c>
      <c r="AO553" s="23">
        <f>+IF(OR($N553=Listas!$A$3,$N553=Listas!$A$4,$N553=Listas!$A$5,$N553=Listas!$A$6),"",IF(AND(DAYS360(C553,$C$3)&lt;=90,AN553="SI"),0,IF(AND(DAYS360(C553,$C$3)&gt;90,AN553="SI"),$AO$7,0)))</f>
        <v>0</v>
      </c>
      <c r="AP553" s="28">
        <f>+IF(OR($N553=Listas!$A$3,$N553=Listas!$A$4,$N553=Listas!$A$5,$N553=[1]Hoja2!$A$6),"",AM553+AO553)</f>
        <v>0</v>
      </c>
      <c r="AQ553" s="22"/>
      <c r="AR553" s="23">
        <f>+IF(OR($N553=Listas!$A$3,$N553=Listas!$A$4,$N553=Listas!$A$5,$N553=Listas!$A$6),"",IF(AND(DAYS360(C553,$C$3)&lt;=90,AQ553="SI"),0,IF(AND(DAYS360(C553,$C$3)&gt;90,AQ553="SI"),$AR$7,0)))</f>
        <v>0</v>
      </c>
      <c r="AS553" s="22"/>
      <c r="AT553" s="23">
        <f>+IF(OR($N553=Listas!$A$3,$N553=Listas!$A$4,$N553=Listas!$A$5,$N553=Listas!$A$6),"",IF(AND(DAYS360(C553,$C$3)&lt;=90,AS553="SI"),0,IF(AND(DAYS360(C553,$C$3)&gt;90,AS553="SI"),$AT$7,0)))</f>
        <v>0</v>
      </c>
      <c r="AU553" s="21">
        <f>+IF(OR($N553=Listas!$A$3,$N553=Listas!$A$4,$N553=Listas!$A$5,$N553=Listas!$A$6),"",AR553+AT553)</f>
        <v>0</v>
      </c>
      <c r="AV553" s="29">
        <f>+IF(OR($N553=Listas!$A$3,$N553=Listas!$A$4,$N553=Listas!$A$5,$N553=Listas!$A$6),"",W553+Z553+AJ553+AP553+AU553)</f>
        <v>0.21132439384930549</v>
      </c>
      <c r="AW553" s="30">
        <f>+IF(OR($N553=Listas!$A$3,$N553=Listas!$A$4,$N553=Listas!$A$5,$N553=Listas!$A$6),"",K553*(1-AV553))</f>
        <v>0</v>
      </c>
      <c r="AX553" s="30">
        <f>+IF(OR($N553=Listas!$A$3,$N553=Listas!$A$4,$N553=Listas!$A$5,$N553=Listas!$A$6),"",L553*(1-AV553))</f>
        <v>0</v>
      </c>
      <c r="AY553" s="31"/>
      <c r="AZ553" s="32"/>
      <c r="BA553" s="30">
        <f>+IF(OR($N553=Listas!$A$3,$N553=Listas!$A$4,$N553=Listas!$A$5,$N553=Listas!$A$6),"",IF(AV553=0,AW553,(-PV(AY553,AZ553,,AW553,0))))</f>
        <v>0</v>
      </c>
      <c r="BB553" s="30">
        <f>+IF(OR($N553=Listas!$A$3,$N553=Listas!$A$4,$N553=Listas!$A$5,$N553=Listas!$A$6),"",IF(AV553=0,AX553,(-PV(AY553,AZ553,,AX553,0))))</f>
        <v>0</v>
      </c>
      <c r="BC553" s="33">
        <f>++IF(OR($N553=Listas!$A$3,$N553=Listas!$A$4,$N553=Listas!$A$5,$N553=Listas!$A$6),"",K553-BA553)</f>
        <v>0</v>
      </c>
      <c r="BD553" s="33">
        <f>++IF(OR($N553=Listas!$A$3,$N553=Listas!$A$4,$N553=Listas!$A$5,$N553=Listas!$A$6),"",L553-BB553)</f>
        <v>0</v>
      </c>
    </row>
    <row r="554" spans="1:56" x14ac:dyDescent="0.25">
      <c r="A554" s="13"/>
      <c r="B554" s="14"/>
      <c r="C554" s="15"/>
      <c r="D554" s="16"/>
      <c r="E554" s="16"/>
      <c r="F554" s="17"/>
      <c r="G554" s="17"/>
      <c r="H554" s="65">
        <f t="shared" si="101"/>
        <v>0</v>
      </c>
      <c r="I554" s="17"/>
      <c r="J554" s="17"/>
      <c r="K554" s="42">
        <f t="shared" si="102"/>
        <v>0</v>
      </c>
      <c r="L554" s="42">
        <f t="shared" si="102"/>
        <v>0</v>
      </c>
      <c r="M554" s="42">
        <f t="shared" si="103"/>
        <v>0</v>
      </c>
      <c r="N554" s="13"/>
      <c r="O554" s="18" t="str">
        <f>+IF(OR($N554=Listas!$A$3,$N554=Listas!$A$4,$N554=Listas!$A$5,$N554=Listas!$A$6),"N/A",IF(AND((DAYS360(C554,$C$3))&gt;90,(DAYS360(C554,$C$3))&lt;360),"SI","NO"))</f>
        <v>NO</v>
      </c>
      <c r="P554" s="19">
        <f t="shared" si="96"/>
        <v>0</v>
      </c>
      <c r="Q554" s="18" t="str">
        <f>+IF(OR($N554=Listas!$A$3,$N554=Listas!$A$4,$N554=Listas!$A$5,$N554=Listas!$A$6),"N/A",IF(AND((DAYS360(C554,$C$3))&gt;=360,(DAYS360(C554,$C$3))&lt;=1800),"SI","NO"))</f>
        <v>NO</v>
      </c>
      <c r="R554" s="19">
        <f t="shared" si="97"/>
        <v>0</v>
      </c>
      <c r="S554" s="18" t="str">
        <f>+IF(OR($N554=Listas!$A$3,$N554=Listas!$A$4,$N554=Listas!$A$5,$N554=Listas!$A$6),"N/A",IF(AND((DAYS360(C554,$C$3))&gt;1800,(DAYS360(C554,$C$3))&lt;=3600),"SI","NO"))</f>
        <v>NO</v>
      </c>
      <c r="T554" s="19">
        <f t="shared" si="98"/>
        <v>0</v>
      </c>
      <c r="U554" s="18" t="str">
        <f>+IF(OR($N554=Listas!$A$3,$N554=Listas!$A$4,$N554=Listas!$A$5,$N554=Listas!$A$6),"N/A",IF((DAYS360(C554,$C$3))&gt;3600,"SI","NO"))</f>
        <v>SI</v>
      </c>
      <c r="V554" s="20">
        <f t="shared" si="99"/>
        <v>0.21132439384930549</v>
      </c>
      <c r="W554" s="21">
        <f>+IF(OR($N554=Listas!$A$3,$N554=Listas!$A$4,$N554=Listas!$A$5,$N554=Listas!$A$6),"",P554+R554+T554+V554)</f>
        <v>0.21132439384930549</v>
      </c>
      <c r="X554" s="22"/>
      <c r="Y554" s="19">
        <f t="shared" si="100"/>
        <v>0</v>
      </c>
      <c r="Z554" s="21">
        <f>+IF(OR($N554=Listas!$A$3,$N554=Listas!$A$4,$N554=Listas!$A$5,$N554=Listas!$A$6),"",Y554)</f>
        <v>0</v>
      </c>
      <c r="AA554" s="22"/>
      <c r="AB554" s="23">
        <f>+IF(OR($N554=Listas!$A$3,$N554=Listas!$A$4,$N554=Listas!$A$5,$N554=Listas!$A$6),"",IF(AND(DAYS360(C554,$C$3)&lt;=90,AA554="NO"),0,IF(AND(DAYS360(C554,$C$3)&gt;90,AA554="NO"),$AB$7,0)))</f>
        <v>0</v>
      </c>
      <c r="AC554" s="17"/>
      <c r="AD554" s="22"/>
      <c r="AE554" s="23">
        <f>+IF(OR($N554=Listas!$A$3,$N554=Listas!$A$4,$N554=Listas!$A$5,$N554=Listas!$A$6),"",IF(AND(DAYS360(C554,$C$3)&lt;=90,AD554="SI"),0,IF(AND(DAYS360(C554,$C$3)&gt;90,AD554="SI"),$AE$7,0)))</f>
        <v>0</v>
      </c>
      <c r="AF554" s="17"/>
      <c r="AG554" s="24" t="str">
        <f t="shared" si="104"/>
        <v/>
      </c>
      <c r="AH554" s="22"/>
      <c r="AI554" s="23">
        <f>+IF(OR($N554=Listas!$A$3,$N554=Listas!$A$4,$N554=Listas!$A$5,$N554=Listas!$A$6),"",IF(AND(DAYS360(C554,$C$3)&lt;=90,AH554="SI"),0,IF(AND(DAYS360(C554,$C$3)&gt;90,AH554="SI"),$AI$7,0)))</f>
        <v>0</v>
      </c>
      <c r="AJ554" s="25">
        <f>+IF(OR($N554=Listas!$A$3,$N554=Listas!$A$4,$N554=Listas!$A$5,$N554=Listas!$A$6),"",AB554+AE554+AI554)</f>
        <v>0</v>
      </c>
      <c r="AK554" s="26" t="str">
        <f t="shared" si="105"/>
        <v/>
      </c>
      <c r="AL554" s="27" t="str">
        <f t="shared" si="106"/>
        <v/>
      </c>
      <c r="AM554" s="23">
        <f>+IF(OR($N554=Listas!$A$3,$N554=Listas!$A$4,$N554=Listas!$A$5,$N554=Listas!$A$6),"",IF(AND(DAYS360(C554,$C$3)&lt;=90,AL554="SI"),0,IF(AND(DAYS360(C554,$C$3)&gt;90,AL554="SI"),$AM$7,0)))</f>
        <v>0</v>
      </c>
      <c r="AN554" s="27" t="str">
        <f t="shared" si="107"/>
        <v/>
      </c>
      <c r="AO554" s="23">
        <f>+IF(OR($N554=Listas!$A$3,$N554=Listas!$A$4,$N554=Listas!$A$5,$N554=Listas!$A$6),"",IF(AND(DAYS360(C554,$C$3)&lt;=90,AN554="SI"),0,IF(AND(DAYS360(C554,$C$3)&gt;90,AN554="SI"),$AO$7,0)))</f>
        <v>0</v>
      </c>
      <c r="AP554" s="28">
        <f>+IF(OR($N554=Listas!$A$3,$N554=Listas!$A$4,$N554=Listas!$A$5,$N554=[1]Hoja2!$A$6),"",AM554+AO554)</f>
        <v>0</v>
      </c>
      <c r="AQ554" s="22"/>
      <c r="AR554" s="23">
        <f>+IF(OR($N554=Listas!$A$3,$N554=Listas!$A$4,$N554=Listas!$A$5,$N554=Listas!$A$6),"",IF(AND(DAYS360(C554,$C$3)&lt;=90,AQ554="SI"),0,IF(AND(DAYS360(C554,$C$3)&gt;90,AQ554="SI"),$AR$7,0)))</f>
        <v>0</v>
      </c>
      <c r="AS554" s="22"/>
      <c r="AT554" s="23">
        <f>+IF(OR($N554=Listas!$A$3,$N554=Listas!$A$4,$N554=Listas!$A$5,$N554=Listas!$A$6),"",IF(AND(DAYS360(C554,$C$3)&lt;=90,AS554="SI"),0,IF(AND(DAYS360(C554,$C$3)&gt;90,AS554="SI"),$AT$7,0)))</f>
        <v>0</v>
      </c>
      <c r="AU554" s="21">
        <f>+IF(OR($N554=Listas!$A$3,$N554=Listas!$A$4,$N554=Listas!$A$5,$N554=Listas!$A$6),"",AR554+AT554)</f>
        <v>0</v>
      </c>
      <c r="AV554" s="29">
        <f>+IF(OR($N554=Listas!$A$3,$N554=Listas!$A$4,$N554=Listas!$A$5,$N554=Listas!$A$6),"",W554+Z554+AJ554+AP554+AU554)</f>
        <v>0.21132439384930549</v>
      </c>
      <c r="AW554" s="30">
        <f>+IF(OR($N554=Listas!$A$3,$N554=Listas!$A$4,$N554=Listas!$A$5,$N554=Listas!$A$6),"",K554*(1-AV554))</f>
        <v>0</v>
      </c>
      <c r="AX554" s="30">
        <f>+IF(OR($N554=Listas!$A$3,$N554=Listas!$A$4,$N554=Listas!$A$5,$N554=Listas!$A$6),"",L554*(1-AV554))</f>
        <v>0</v>
      </c>
      <c r="AY554" s="31"/>
      <c r="AZ554" s="32"/>
      <c r="BA554" s="30">
        <f>+IF(OR($N554=Listas!$A$3,$N554=Listas!$A$4,$N554=Listas!$A$5,$N554=Listas!$A$6),"",IF(AV554=0,AW554,(-PV(AY554,AZ554,,AW554,0))))</f>
        <v>0</v>
      </c>
      <c r="BB554" s="30">
        <f>+IF(OR($N554=Listas!$A$3,$N554=Listas!$A$4,$N554=Listas!$A$5,$N554=Listas!$A$6),"",IF(AV554=0,AX554,(-PV(AY554,AZ554,,AX554,0))))</f>
        <v>0</v>
      </c>
      <c r="BC554" s="33">
        <f>++IF(OR($N554=Listas!$A$3,$N554=Listas!$A$4,$N554=Listas!$A$5,$N554=Listas!$A$6),"",K554-BA554)</f>
        <v>0</v>
      </c>
      <c r="BD554" s="33">
        <f>++IF(OR($N554=Listas!$A$3,$N554=Listas!$A$4,$N554=Listas!$A$5,$N554=Listas!$A$6),"",L554-BB554)</f>
        <v>0</v>
      </c>
    </row>
    <row r="555" spans="1:56" x14ac:dyDescent="0.25">
      <c r="A555" s="13"/>
      <c r="B555" s="14"/>
      <c r="C555" s="15"/>
      <c r="D555" s="16"/>
      <c r="E555" s="16"/>
      <c r="F555" s="17"/>
      <c r="G555" s="17"/>
      <c r="H555" s="65">
        <f t="shared" si="101"/>
        <v>0</v>
      </c>
      <c r="I555" s="17"/>
      <c r="J555" s="17"/>
      <c r="K555" s="42">
        <f t="shared" si="102"/>
        <v>0</v>
      </c>
      <c r="L555" s="42">
        <f t="shared" si="102"/>
        <v>0</v>
      </c>
      <c r="M555" s="42">
        <f t="shared" si="103"/>
        <v>0</v>
      </c>
      <c r="N555" s="13"/>
      <c r="O555" s="18" t="str">
        <f>+IF(OR($N555=Listas!$A$3,$N555=Listas!$A$4,$N555=Listas!$A$5,$N555=Listas!$A$6),"N/A",IF(AND((DAYS360(C555,$C$3))&gt;90,(DAYS360(C555,$C$3))&lt;360),"SI","NO"))</f>
        <v>NO</v>
      </c>
      <c r="P555" s="19">
        <f t="shared" si="96"/>
        <v>0</v>
      </c>
      <c r="Q555" s="18" t="str">
        <f>+IF(OR($N555=Listas!$A$3,$N555=Listas!$A$4,$N555=Listas!$A$5,$N555=Listas!$A$6),"N/A",IF(AND((DAYS360(C555,$C$3))&gt;=360,(DAYS360(C555,$C$3))&lt;=1800),"SI","NO"))</f>
        <v>NO</v>
      </c>
      <c r="R555" s="19">
        <f t="shared" si="97"/>
        <v>0</v>
      </c>
      <c r="S555" s="18" t="str">
        <f>+IF(OR($N555=Listas!$A$3,$N555=Listas!$A$4,$N555=Listas!$A$5,$N555=Listas!$A$6),"N/A",IF(AND((DAYS360(C555,$C$3))&gt;1800,(DAYS360(C555,$C$3))&lt;=3600),"SI","NO"))</f>
        <v>NO</v>
      </c>
      <c r="T555" s="19">
        <f t="shared" si="98"/>
        <v>0</v>
      </c>
      <c r="U555" s="18" t="str">
        <f>+IF(OR($N555=Listas!$A$3,$N555=Listas!$A$4,$N555=Listas!$A$5,$N555=Listas!$A$6),"N/A",IF((DAYS360(C555,$C$3))&gt;3600,"SI","NO"))</f>
        <v>SI</v>
      </c>
      <c r="V555" s="20">
        <f t="shared" si="99"/>
        <v>0.21132439384930549</v>
      </c>
      <c r="W555" s="21">
        <f>+IF(OR($N555=Listas!$A$3,$N555=Listas!$A$4,$N555=Listas!$A$5,$N555=Listas!$A$6),"",P555+R555+T555+V555)</f>
        <v>0.21132439384930549</v>
      </c>
      <c r="X555" s="22"/>
      <c r="Y555" s="19">
        <f t="shared" si="100"/>
        <v>0</v>
      </c>
      <c r="Z555" s="21">
        <f>+IF(OR($N555=Listas!$A$3,$N555=Listas!$A$4,$N555=Listas!$A$5,$N555=Listas!$A$6),"",Y555)</f>
        <v>0</v>
      </c>
      <c r="AA555" s="22"/>
      <c r="AB555" s="23">
        <f>+IF(OR($N555=Listas!$A$3,$N555=Listas!$A$4,$N555=Listas!$A$5,$N555=Listas!$A$6),"",IF(AND(DAYS360(C555,$C$3)&lt;=90,AA555="NO"),0,IF(AND(DAYS360(C555,$C$3)&gt;90,AA555="NO"),$AB$7,0)))</f>
        <v>0</v>
      </c>
      <c r="AC555" s="17"/>
      <c r="AD555" s="22"/>
      <c r="AE555" s="23">
        <f>+IF(OR($N555=Listas!$A$3,$N555=Listas!$A$4,$N555=Listas!$A$5,$N555=Listas!$A$6),"",IF(AND(DAYS360(C555,$C$3)&lt;=90,AD555="SI"),0,IF(AND(DAYS360(C555,$C$3)&gt;90,AD555="SI"),$AE$7,0)))</f>
        <v>0</v>
      </c>
      <c r="AF555" s="17"/>
      <c r="AG555" s="24" t="str">
        <f t="shared" si="104"/>
        <v/>
      </c>
      <c r="AH555" s="22"/>
      <c r="AI555" s="23">
        <f>+IF(OR($N555=Listas!$A$3,$N555=Listas!$A$4,$N555=Listas!$A$5,$N555=Listas!$A$6),"",IF(AND(DAYS360(C555,$C$3)&lt;=90,AH555="SI"),0,IF(AND(DAYS360(C555,$C$3)&gt;90,AH555="SI"),$AI$7,0)))</f>
        <v>0</v>
      </c>
      <c r="AJ555" s="25">
        <f>+IF(OR($N555=Listas!$A$3,$N555=Listas!$A$4,$N555=Listas!$A$5,$N555=Listas!$A$6),"",AB555+AE555+AI555)</f>
        <v>0</v>
      </c>
      <c r="AK555" s="26" t="str">
        <f t="shared" si="105"/>
        <v/>
      </c>
      <c r="AL555" s="27" t="str">
        <f t="shared" si="106"/>
        <v/>
      </c>
      <c r="AM555" s="23">
        <f>+IF(OR($N555=Listas!$A$3,$N555=Listas!$A$4,$N555=Listas!$A$5,$N555=Listas!$A$6),"",IF(AND(DAYS360(C555,$C$3)&lt;=90,AL555="SI"),0,IF(AND(DAYS360(C555,$C$3)&gt;90,AL555="SI"),$AM$7,0)))</f>
        <v>0</v>
      </c>
      <c r="AN555" s="27" t="str">
        <f t="shared" si="107"/>
        <v/>
      </c>
      <c r="AO555" s="23">
        <f>+IF(OR($N555=Listas!$A$3,$N555=Listas!$A$4,$N555=Listas!$A$5,$N555=Listas!$A$6),"",IF(AND(DAYS360(C555,$C$3)&lt;=90,AN555="SI"),0,IF(AND(DAYS360(C555,$C$3)&gt;90,AN555="SI"),$AO$7,0)))</f>
        <v>0</v>
      </c>
      <c r="AP555" s="28">
        <f>+IF(OR($N555=Listas!$A$3,$N555=Listas!$A$4,$N555=Listas!$A$5,$N555=[1]Hoja2!$A$6),"",AM555+AO555)</f>
        <v>0</v>
      </c>
      <c r="AQ555" s="22"/>
      <c r="AR555" s="23">
        <f>+IF(OR($N555=Listas!$A$3,$N555=Listas!$A$4,$N555=Listas!$A$5,$N555=Listas!$A$6),"",IF(AND(DAYS360(C555,$C$3)&lt;=90,AQ555="SI"),0,IF(AND(DAYS360(C555,$C$3)&gt;90,AQ555="SI"),$AR$7,0)))</f>
        <v>0</v>
      </c>
      <c r="AS555" s="22"/>
      <c r="AT555" s="23">
        <f>+IF(OR($N555=Listas!$A$3,$N555=Listas!$A$4,$N555=Listas!$A$5,$N555=Listas!$A$6),"",IF(AND(DAYS360(C555,$C$3)&lt;=90,AS555="SI"),0,IF(AND(DAYS360(C555,$C$3)&gt;90,AS555="SI"),$AT$7,0)))</f>
        <v>0</v>
      </c>
      <c r="AU555" s="21">
        <f>+IF(OR($N555=Listas!$A$3,$N555=Listas!$A$4,$N555=Listas!$A$5,$N555=Listas!$A$6),"",AR555+AT555)</f>
        <v>0</v>
      </c>
      <c r="AV555" s="29">
        <f>+IF(OR($N555=Listas!$A$3,$N555=Listas!$A$4,$N555=Listas!$A$5,$N555=Listas!$A$6),"",W555+Z555+AJ555+AP555+AU555)</f>
        <v>0.21132439384930549</v>
      </c>
      <c r="AW555" s="30">
        <f>+IF(OR($N555=Listas!$A$3,$N555=Listas!$A$4,$N555=Listas!$A$5,$N555=Listas!$A$6),"",K555*(1-AV555))</f>
        <v>0</v>
      </c>
      <c r="AX555" s="30">
        <f>+IF(OR($N555=Listas!$A$3,$N555=Listas!$A$4,$N555=Listas!$A$5,$N555=Listas!$A$6),"",L555*(1-AV555))</f>
        <v>0</v>
      </c>
      <c r="AY555" s="31"/>
      <c r="AZ555" s="32"/>
      <c r="BA555" s="30">
        <f>+IF(OR($N555=Listas!$A$3,$N555=Listas!$A$4,$N555=Listas!$A$5,$N555=Listas!$A$6),"",IF(AV555=0,AW555,(-PV(AY555,AZ555,,AW555,0))))</f>
        <v>0</v>
      </c>
      <c r="BB555" s="30">
        <f>+IF(OR($N555=Listas!$A$3,$N555=Listas!$A$4,$N555=Listas!$A$5,$N555=Listas!$A$6),"",IF(AV555=0,AX555,(-PV(AY555,AZ555,,AX555,0))))</f>
        <v>0</v>
      </c>
      <c r="BC555" s="33">
        <f>++IF(OR($N555=Listas!$A$3,$N555=Listas!$A$4,$N555=Listas!$A$5,$N555=Listas!$A$6),"",K555-BA555)</f>
        <v>0</v>
      </c>
      <c r="BD555" s="33">
        <f>++IF(OR($N555=Listas!$A$3,$N555=Listas!$A$4,$N555=Listas!$A$5,$N555=Listas!$A$6),"",L555-BB555)</f>
        <v>0</v>
      </c>
    </row>
    <row r="556" spans="1:56" x14ac:dyDescent="0.25">
      <c r="A556" s="13"/>
      <c r="B556" s="14"/>
      <c r="C556" s="15"/>
      <c r="D556" s="16"/>
      <c r="E556" s="16"/>
      <c r="F556" s="17"/>
      <c r="G556" s="17"/>
      <c r="H556" s="65">
        <f t="shared" si="101"/>
        <v>0</v>
      </c>
      <c r="I556" s="17"/>
      <c r="J556" s="17"/>
      <c r="K556" s="42">
        <f t="shared" si="102"/>
        <v>0</v>
      </c>
      <c r="L556" s="42">
        <f t="shared" si="102"/>
        <v>0</v>
      </c>
      <c r="M556" s="42">
        <f t="shared" si="103"/>
        <v>0</v>
      </c>
      <c r="N556" s="13"/>
      <c r="O556" s="18" t="str">
        <f>+IF(OR($N556=Listas!$A$3,$N556=Listas!$A$4,$N556=Listas!$A$5,$N556=Listas!$A$6),"N/A",IF(AND((DAYS360(C556,$C$3))&gt;90,(DAYS360(C556,$C$3))&lt;360),"SI","NO"))</f>
        <v>NO</v>
      </c>
      <c r="P556" s="19">
        <f t="shared" si="96"/>
        <v>0</v>
      </c>
      <c r="Q556" s="18" t="str">
        <f>+IF(OR($N556=Listas!$A$3,$N556=Listas!$A$4,$N556=Listas!$A$5,$N556=Listas!$A$6),"N/A",IF(AND((DAYS360(C556,$C$3))&gt;=360,(DAYS360(C556,$C$3))&lt;=1800),"SI","NO"))</f>
        <v>NO</v>
      </c>
      <c r="R556" s="19">
        <f t="shared" si="97"/>
        <v>0</v>
      </c>
      <c r="S556" s="18" t="str">
        <f>+IF(OR($N556=Listas!$A$3,$N556=Listas!$A$4,$N556=Listas!$A$5,$N556=Listas!$A$6),"N/A",IF(AND((DAYS360(C556,$C$3))&gt;1800,(DAYS360(C556,$C$3))&lt;=3600),"SI","NO"))</f>
        <v>NO</v>
      </c>
      <c r="T556" s="19">
        <f t="shared" si="98"/>
        <v>0</v>
      </c>
      <c r="U556" s="18" t="str">
        <f>+IF(OR($N556=Listas!$A$3,$N556=Listas!$A$4,$N556=Listas!$A$5,$N556=Listas!$A$6),"N/A",IF((DAYS360(C556,$C$3))&gt;3600,"SI","NO"))</f>
        <v>SI</v>
      </c>
      <c r="V556" s="20">
        <f t="shared" si="99"/>
        <v>0.21132439384930549</v>
      </c>
      <c r="W556" s="21">
        <f>+IF(OR($N556=Listas!$A$3,$N556=Listas!$A$4,$N556=Listas!$A$5,$N556=Listas!$A$6),"",P556+R556+T556+V556)</f>
        <v>0.21132439384930549</v>
      </c>
      <c r="X556" s="22"/>
      <c r="Y556" s="19">
        <f t="shared" si="100"/>
        <v>0</v>
      </c>
      <c r="Z556" s="21">
        <f>+IF(OR($N556=Listas!$A$3,$N556=Listas!$A$4,$N556=Listas!$A$5,$N556=Listas!$A$6),"",Y556)</f>
        <v>0</v>
      </c>
      <c r="AA556" s="22"/>
      <c r="AB556" s="23">
        <f>+IF(OR($N556=Listas!$A$3,$N556=Listas!$A$4,$N556=Listas!$A$5,$N556=Listas!$A$6),"",IF(AND(DAYS360(C556,$C$3)&lt;=90,AA556="NO"),0,IF(AND(DAYS360(C556,$C$3)&gt;90,AA556="NO"),$AB$7,0)))</f>
        <v>0</v>
      </c>
      <c r="AC556" s="17"/>
      <c r="AD556" s="22"/>
      <c r="AE556" s="23">
        <f>+IF(OR($N556=Listas!$A$3,$N556=Listas!$A$4,$N556=Listas!$A$5,$N556=Listas!$A$6),"",IF(AND(DAYS360(C556,$C$3)&lt;=90,AD556="SI"),0,IF(AND(DAYS360(C556,$C$3)&gt;90,AD556="SI"),$AE$7,0)))</f>
        <v>0</v>
      </c>
      <c r="AF556" s="17"/>
      <c r="AG556" s="24" t="str">
        <f t="shared" si="104"/>
        <v/>
      </c>
      <c r="AH556" s="22"/>
      <c r="AI556" s="23">
        <f>+IF(OR($N556=Listas!$A$3,$N556=Listas!$A$4,$N556=Listas!$A$5,$N556=Listas!$A$6),"",IF(AND(DAYS360(C556,$C$3)&lt;=90,AH556="SI"),0,IF(AND(DAYS360(C556,$C$3)&gt;90,AH556="SI"),$AI$7,0)))</f>
        <v>0</v>
      </c>
      <c r="AJ556" s="25">
        <f>+IF(OR($N556=Listas!$A$3,$N556=Listas!$A$4,$N556=Listas!$A$5,$N556=Listas!$A$6),"",AB556+AE556+AI556)</f>
        <v>0</v>
      </c>
      <c r="AK556" s="26" t="str">
        <f t="shared" si="105"/>
        <v/>
      </c>
      <c r="AL556" s="27" t="str">
        <f t="shared" si="106"/>
        <v/>
      </c>
      <c r="AM556" s="23">
        <f>+IF(OR($N556=Listas!$A$3,$N556=Listas!$A$4,$N556=Listas!$A$5,$N556=Listas!$A$6),"",IF(AND(DAYS360(C556,$C$3)&lt;=90,AL556="SI"),0,IF(AND(DAYS360(C556,$C$3)&gt;90,AL556="SI"),$AM$7,0)))</f>
        <v>0</v>
      </c>
      <c r="AN556" s="27" t="str">
        <f t="shared" si="107"/>
        <v/>
      </c>
      <c r="AO556" s="23">
        <f>+IF(OR($N556=Listas!$A$3,$N556=Listas!$A$4,$N556=Listas!$A$5,$N556=Listas!$A$6),"",IF(AND(DAYS360(C556,$C$3)&lt;=90,AN556="SI"),0,IF(AND(DAYS360(C556,$C$3)&gt;90,AN556="SI"),$AO$7,0)))</f>
        <v>0</v>
      </c>
      <c r="AP556" s="28">
        <f>+IF(OR($N556=Listas!$A$3,$N556=Listas!$A$4,$N556=Listas!$A$5,$N556=[1]Hoja2!$A$6),"",AM556+AO556)</f>
        <v>0</v>
      </c>
      <c r="AQ556" s="22"/>
      <c r="AR556" s="23">
        <f>+IF(OR($N556=Listas!$A$3,$N556=Listas!$A$4,$N556=Listas!$A$5,$N556=Listas!$A$6),"",IF(AND(DAYS360(C556,$C$3)&lt;=90,AQ556="SI"),0,IF(AND(DAYS360(C556,$C$3)&gt;90,AQ556="SI"),$AR$7,0)))</f>
        <v>0</v>
      </c>
      <c r="AS556" s="22"/>
      <c r="AT556" s="23">
        <f>+IF(OR($N556=Listas!$A$3,$N556=Listas!$A$4,$N556=Listas!$A$5,$N556=Listas!$A$6),"",IF(AND(DAYS360(C556,$C$3)&lt;=90,AS556="SI"),0,IF(AND(DAYS360(C556,$C$3)&gt;90,AS556="SI"),$AT$7,0)))</f>
        <v>0</v>
      </c>
      <c r="AU556" s="21">
        <f>+IF(OR($N556=Listas!$A$3,$N556=Listas!$A$4,$N556=Listas!$A$5,$N556=Listas!$A$6),"",AR556+AT556)</f>
        <v>0</v>
      </c>
      <c r="AV556" s="29">
        <f>+IF(OR($N556=Listas!$A$3,$N556=Listas!$A$4,$N556=Listas!$A$5,$N556=Listas!$A$6),"",W556+Z556+AJ556+AP556+AU556)</f>
        <v>0.21132439384930549</v>
      </c>
      <c r="AW556" s="30">
        <f>+IF(OR($N556=Listas!$A$3,$N556=Listas!$A$4,$N556=Listas!$A$5,$N556=Listas!$A$6),"",K556*(1-AV556))</f>
        <v>0</v>
      </c>
      <c r="AX556" s="30">
        <f>+IF(OR($N556=Listas!$A$3,$N556=Listas!$A$4,$N556=Listas!$A$5,$N556=Listas!$A$6),"",L556*(1-AV556))</f>
        <v>0</v>
      </c>
      <c r="AY556" s="31"/>
      <c r="AZ556" s="32"/>
      <c r="BA556" s="30">
        <f>+IF(OR($N556=Listas!$A$3,$N556=Listas!$A$4,$N556=Listas!$A$5,$N556=Listas!$A$6),"",IF(AV556=0,AW556,(-PV(AY556,AZ556,,AW556,0))))</f>
        <v>0</v>
      </c>
      <c r="BB556" s="30">
        <f>+IF(OR($N556=Listas!$A$3,$N556=Listas!$A$4,$N556=Listas!$A$5,$N556=Listas!$A$6),"",IF(AV556=0,AX556,(-PV(AY556,AZ556,,AX556,0))))</f>
        <v>0</v>
      </c>
      <c r="BC556" s="33">
        <f>++IF(OR($N556=Listas!$A$3,$N556=Listas!$A$4,$N556=Listas!$A$5,$N556=Listas!$A$6),"",K556-BA556)</f>
        <v>0</v>
      </c>
      <c r="BD556" s="33">
        <f>++IF(OR($N556=Listas!$A$3,$N556=Listas!$A$4,$N556=Listas!$A$5,$N556=Listas!$A$6),"",L556-BB556)</f>
        <v>0</v>
      </c>
    </row>
    <row r="557" spans="1:56" x14ac:dyDescent="0.25">
      <c r="A557" s="13"/>
      <c r="B557" s="14"/>
      <c r="C557" s="15"/>
      <c r="D557" s="16"/>
      <c r="E557" s="16"/>
      <c r="F557" s="17"/>
      <c r="G557" s="17"/>
      <c r="H557" s="65">
        <f t="shared" si="101"/>
        <v>0</v>
      </c>
      <c r="I557" s="17"/>
      <c r="J557" s="17"/>
      <c r="K557" s="42">
        <f t="shared" si="102"/>
        <v>0</v>
      </c>
      <c r="L557" s="42">
        <f t="shared" si="102"/>
        <v>0</v>
      </c>
      <c r="M557" s="42">
        <f t="shared" si="103"/>
        <v>0</v>
      </c>
      <c r="N557" s="13"/>
      <c r="O557" s="18" t="str">
        <f>+IF(OR($N557=Listas!$A$3,$N557=Listas!$A$4,$N557=Listas!$A$5,$N557=Listas!$A$6),"N/A",IF(AND((DAYS360(C557,$C$3))&gt;90,(DAYS360(C557,$C$3))&lt;360),"SI","NO"))</f>
        <v>NO</v>
      </c>
      <c r="P557" s="19">
        <f t="shared" si="96"/>
        <v>0</v>
      </c>
      <c r="Q557" s="18" t="str">
        <f>+IF(OR($N557=Listas!$A$3,$N557=Listas!$A$4,$N557=Listas!$A$5,$N557=Listas!$A$6),"N/A",IF(AND((DAYS360(C557,$C$3))&gt;=360,(DAYS360(C557,$C$3))&lt;=1800),"SI","NO"))</f>
        <v>NO</v>
      </c>
      <c r="R557" s="19">
        <f t="shared" si="97"/>
        <v>0</v>
      </c>
      <c r="S557" s="18" t="str">
        <f>+IF(OR($N557=Listas!$A$3,$N557=Listas!$A$4,$N557=Listas!$A$5,$N557=Listas!$A$6),"N/A",IF(AND((DAYS360(C557,$C$3))&gt;1800,(DAYS360(C557,$C$3))&lt;=3600),"SI","NO"))</f>
        <v>NO</v>
      </c>
      <c r="T557" s="19">
        <f t="shared" si="98"/>
        <v>0</v>
      </c>
      <c r="U557" s="18" t="str">
        <f>+IF(OR($N557=Listas!$A$3,$N557=Listas!$A$4,$N557=Listas!$A$5,$N557=Listas!$A$6),"N/A",IF((DAYS360(C557,$C$3))&gt;3600,"SI","NO"))</f>
        <v>SI</v>
      </c>
      <c r="V557" s="20">
        <f t="shared" si="99"/>
        <v>0.21132439384930549</v>
      </c>
      <c r="W557" s="21">
        <f>+IF(OR($N557=Listas!$A$3,$N557=Listas!$A$4,$N557=Listas!$A$5,$N557=Listas!$A$6),"",P557+R557+T557+V557)</f>
        <v>0.21132439384930549</v>
      </c>
      <c r="X557" s="22"/>
      <c r="Y557" s="19">
        <f t="shared" si="100"/>
        <v>0</v>
      </c>
      <c r="Z557" s="21">
        <f>+IF(OR($N557=Listas!$A$3,$N557=Listas!$A$4,$N557=Listas!$A$5,$N557=Listas!$A$6),"",Y557)</f>
        <v>0</v>
      </c>
      <c r="AA557" s="22"/>
      <c r="AB557" s="23">
        <f>+IF(OR($N557=Listas!$A$3,$N557=Listas!$A$4,$N557=Listas!$A$5,$N557=Listas!$A$6),"",IF(AND(DAYS360(C557,$C$3)&lt;=90,AA557="NO"),0,IF(AND(DAYS360(C557,$C$3)&gt;90,AA557="NO"),$AB$7,0)))</f>
        <v>0</v>
      </c>
      <c r="AC557" s="17"/>
      <c r="AD557" s="22"/>
      <c r="AE557" s="23">
        <f>+IF(OR($N557=Listas!$A$3,$N557=Listas!$A$4,$N557=Listas!$A$5,$N557=Listas!$A$6),"",IF(AND(DAYS360(C557,$C$3)&lt;=90,AD557="SI"),0,IF(AND(DAYS360(C557,$C$3)&gt;90,AD557="SI"),$AE$7,0)))</f>
        <v>0</v>
      </c>
      <c r="AF557" s="17"/>
      <c r="AG557" s="24" t="str">
        <f t="shared" si="104"/>
        <v/>
      </c>
      <c r="AH557" s="22"/>
      <c r="AI557" s="23">
        <f>+IF(OR($N557=Listas!$A$3,$N557=Listas!$A$4,$N557=Listas!$A$5,$N557=Listas!$A$6),"",IF(AND(DAYS360(C557,$C$3)&lt;=90,AH557="SI"),0,IF(AND(DAYS360(C557,$C$3)&gt;90,AH557="SI"),$AI$7,0)))</f>
        <v>0</v>
      </c>
      <c r="AJ557" s="25">
        <f>+IF(OR($N557=Listas!$A$3,$N557=Listas!$A$4,$N557=Listas!$A$5,$N557=Listas!$A$6),"",AB557+AE557+AI557)</f>
        <v>0</v>
      </c>
      <c r="AK557" s="26" t="str">
        <f t="shared" si="105"/>
        <v/>
      </c>
      <c r="AL557" s="27" t="str">
        <f t="shared" si="106"/>
        <v/>
      </c>
      <c r="AM557" s="23">
        <f>+IF(OR($N557=Listas!$A$3,$N557=Listas!$A$4,$N557=Listas!$A$5,$N557=Listas!$A$6),"",IF(AND(DAYS360(C557,$C$3)&lt;=90,AL557="SI"),0,IF(AND(DAYS360(C557,$C$3)&gt;90,AL557="SI"),$AM$7,0)))</f>
        <v>0</v>
      </c>
      <c r="AN557" s="27" t="str">
        <f t="shared" si="107"/>
        <v/>
      </c>
      <c r="AO557" s="23">
        <f>+IF(OR($N557=Listas!$A$3,$N557=Listas!$A$4,$N557=Listas!$A$5,$N557=Listas!$A$6),"",IF(AND(DAYS360(C557,$C$3)&lt;=90,AN557="SI"),0,IF(AND(DAYS360(C557,$C$3)&gt;90,AN557="SI"),$AO$7,0)))</f>
        <v>0</v>
      </c>
      <c r="AP557" s="28">
        <f>+IF(OR($N557=Listas!$A$3,$N557=Listas!$A$4,$N557=Listas!$A$5,$N557=[1]Hoja2!$A$6),"",AM557+AO557)</f>
        <v>0</v>
      </c>
      <c r="AQ557" s="22"/>
      <c r="AR557" s="23">
        <f>+IF(OR($N557=Listas!$A$3,$N557=Listas!$A$4,$N557=Listas!$A$5,$N557=Listas!$A$6),"",IF(AND(DAYS360(C557,$C$3)&lt;=90,AQ557="SI"),0,IF(AND(DAYS360(C557,$C$3)&gt;90,AQ557="SI"),$AR$7,0)))</f>
        <v>0</v>
      </c>
      <c r="AS557" s="22"/>
      <c r="AT557" s="23">
        <f>+IF(OR($N557=Listas!$A$3,$N557=Listas!$A$4,$N557=Listas!$A$5,$N557=Listas!$A$6),"",IF(AND(DAYS360(C557,$C$3)&lt;=90,AS557="SI"),0,IF(AND(DAYS360(C557,$C$3)&gt;90,AS557="SI"),$AT$7,0)))</f>
        <v>0</v>
      </c>
      <c r="AU557" s="21">
        <f>+IF(OR($N557=Listas!$A$3,$N557=Listas!$A$4,$N557=Listas!$A$5,$N557=Listas!$A$6),"",AR557+AT557)</f>
        <v>0</v>
      </c>
      <c r="AV557" s="29">
        <f>+IF(OR($N557=Listas!$A$3,$N557=Listas!$A$4,$N557=Listas!$A$5,$N557=Listas!$A$6),"",W557+Z557+AJ557+AP557+AU557)</f>
        <v>0.21132439384930549</v>
      </c>
      <c r="AW557" s="30">
        <f>+IF(OR($N557=Listas!$A$3,$N557=Listas!$A$4,$N557=Listas!$A$5,$N557=Listas!$A$6),"",K557*(1-AV557))</f>
        <v>0</v>
      </c>
      <c r="AX557" s="30">
        <f>+IF(OR($N557=Listas!$A$3,$N557=Listas!$A$4,$N557=Listas!$A$5,$N557=Listas!$A$6),"",L557*(1-AV557))</f>
        <v>0</v>
      </c>
      <c r="AY557" s="31"/>
      <c r="AZ557" s="32"/>
      <c r="BA557" s="30">
        <f>+IF(OR($N557=Listas!$A$3,$N557=Listas!$A$4,$N557=Listas!$A$5,$N557=Listas!$A$6),"",IF(AV557=0,AW557,(-PV(AY557,AZ557,,AW557,0))))</f>
        <v>0</v>
      </c>
      <c r="BB557" s="30">
        <f>+IF(OR($N557=Listas!$A$3,$N557=Listas!$A$4,$N557=Listas!$A$5,$N557=Listas!$A$6),"",IF(AV557=0,AX557,(-PV(AY557,AZ557,,AX557,0))))</f>
        <v>0</v>
      </c>
      <c r="BC557" s="33">
        <f>++IF(OR($N557=Listas!$A$3,$N557=Listas!$A$4,$N557=Listas!$A$5,$N557=Listas!$A$6),"",K557-BA557)</f>
        <v>0</v>
      </c>
      <c r="BD557" s="33">
        <f>++IF(OR($N557=Listas!$A$3,$N557=Listas!$A$4,$N557=Listas!$A$5,$N557=Listas!$A$6),"",L557-BB557)</f>
        <v>0</v>
      </c>
    </row>
    <row r="558" spans="1:56" x14ac:dyDescent="0.25">
      <c r="A558" s="13"/>
      <c r="B558" s="14"/>
      <c r="C558" s="15"/>
      <c r="D558" s="16"/>
      <c r="E558" s="16"/>
      <c r="F558" s="17"/>
      <c r="G558" s="17"/>
      <c r="H558" s="65">
        <f t="shared" si="101"/>
        <v>0</v>
      </c>
      <c r="I558" s="17"/>
      <c r="J558" s="17"/>
      <c r="K558" s="42">
        <f t="shared" si="102"/>
        <v>0</v>
      </c>
      <c r="L558" s="42">
        <f t="shared" si="102"/>
        <v>0</v>
      </c>
      <c r="M558" s="42">
        <f t="shared" si="103"/>
        <v>0</v>
      </c>
      <c r="N558" s="13"/>
      <c r="O558" s="18" t="str">
        <f>+IF(OR($N558=Listas!$A$3,$N558=Listas!$A$4,$N558=Listas!$A$5,$N558=Listas!$A$6),"N/A",IF(AND((DAYS360(C558,$C$3))&gt;90,(DAYS360(C558,$C$3))&lt;360),"SI","NO"))</f>
        <v>NO</v>
      </c>
      <c r="P558" s="19">
        <f t="shared" si="96"/>
        <v>0</v>
      </c>
      <c r="Q558" s="18" t="str">
        <f>+IF(OR($N558=Listas!$A$3,$N558=Listas!$A$4,$N558=Listas!$A$5,$N558=Listas!$A$6),"N/A",IF(AND((DAYS360(C558,$C$3))&gt;=360,(DAYS360(C558,$C$3))&lt;=1800),"SI","NO"))</f>
        <v>NO</v>
      </c>
      <c r="R558" s="19">
        <f t="shared" si="97"/>
        <v>0</v>
      </c>
      <c r="S558" s="18" t="str">
        <f>+IF(OR($N558=Listas!$A$3,$N558=Listas!$A$4,$N558=Listas!$A$5,$N558=Listas!$A$6),"N/A",IF(AND((DAYS360(C558,$C$3))&gt;1800,(DAYS360(C558,$C$3))&lt;=3600),"SI","NO"))</f>
        <v>NO</v>
      </c>
      <c r="T558" s="19">
        <f t="shared" si="98"/>
        <v>0</v>
      </c>
      <c r="U558" s="18" t="str">
        <f>+IF(OR($N558=Listas!$A$3,$N558=Listas!$A$4,$N558=Listas!$A$5,$N558=Listas!$A$6),"N/A",IF((DAYS360(C558,$C$3))&gt;3600,"SI","NO"))</f>
        <v>SI</v>
      </c>
      <c r="V558" s="20">
        <f t="shared" si="99"/>
        <v>0.21132439384930549</v>
      </c>
      <c r="W558" s="21">
        <f>+IF(OR($N558=Listas!$A$3,$N558=Listas!$A$4,$N558=Listas!$A$5,$N558=Listas!$A$6),"",P558+R558+T558+V558)</f>
        <v>0.21132439384930549</v>
      </c>
      <c r="X558" s="22"/>
      <c r="Y558" s="19">
        <f t="shared" si="100"/>
        <v>0</v>
      </c>
      <c r="Z558" s="21">
        <f>+IF(OR($N558=Listas!$A$3,$N558=Listas!$A$4,$N558=Listas!$A$5,$N558=Listas!$A$6),"",Y558)</f>
        <v>0</v>
      </c>
      <c r="AA558" s="22"/>
      <c r="AB558" s="23">
        <f>+IF(OR($N558=Listas!$A$3,$N558=Listas!$A$4,$N558=Listas!$A$5,$N558=Listas!$A$6),"",IF(AND(DAYS360(C558,$C$3)&lt;=90,AA558="NO"),0,IF(AND(DAYS360(C558,$C$3)&gt;90,AA558="NO"),$AB$7,0)))</f>
        <v>0</v>
      </c>
      <c r="AC558" s="17"/>
      <c r="AD558" s="22"/>
      <c r="AE558" s="23">
        <f>+IF(OR($N558=Listas!$A$3,$N558=Listas!$A$4,$N558=Listas!$A$5,$N558=Listas!$A$6),"",IF(AND(DAYS360(C558,$C$3)&lt;=90,AD558="SI"),0,IF(AND(DAYS360(C558,$C$3)&gt;90,AD558="SI"),$AE$7,0)))</f>
        <v>0</v>
      </c>
      <c r="AF558" s="17"/>
      <c r="AG558" s="24" t="str">
        <f t="shared" si="104"/>
        <v/>
      </c>
      <c r="AH558" s="22"/>
      <c r="AI558" s="23">
        <f>+IF(OR($N558=Listas!$A$3,$N558=Listas!$A$4,$N558=Listas!$A$5,$N558=Listas!$A$6),"",IF(AND(DAYS360(C558,$C$3)&lt;=90,AH558="SI"),0,IF(AND(DAYS360(C558,$C$3)&gt;90,AH558="SI"),$AI$7,0)))</f>
        <v>0</v>
      </c>
      <c r="AJ558" s="25">
        <f>+IF(OR($N558=Listas!$A$3,$N558=Listas!$A$4,$N558=Listas!$A$5,$N558=Listas!$A$6),"",AB558+AE558+AI558)</f>
        <v>0</v>
      </c>
      <c r="AK558" s="26" t="str">
        <f t="shared" si="105"/>
        <v/>
      </c>
      <c r="AL558" s="27" t="str">
        <f t="shared" si="106"/>
        <v/>
      </c>
      <c r="AM558" s="23">
        <f>+IF(OR($N558=Listas!$A$3,$N558=Listas!$A$4,$N558=Listas!$A$5,$N558=Listas!$A$6),"",IF(AND(DAYS360(C558,$C$3)&lt;=90,AL558="SI"),0,IF(AND(DAYS360(C558,$C$3)&gt;90,AL558="SI"),$AM$7,0)))</f>
        <v>0</v>
      </c>
      <c r="AN558" s="27" t="str">
        <f t="shared" si="107"/>
        <v/>
      </c>
      <c r="AO558" s="23">
        <f>+IF(OR($N558=Listas!$A$3,$N558=Listas!$A$4,$N558=Listas!$A$5,$N558=Listas!$A$6),"",IF(AND(DAYS360(C558,$C$3)&lt;=90,AN558="SI"),0,IF(AND(DAYS360(C558,$C$3)&gt;90,AN558="SI"),$AO$7,0)))</f>
        <v>0</v>
      </c>
      <c r="AP558" s="28">
        <f>+IF(OR($N558=Listas!$A$3,$N558=Listas!$A$4,$N558=Listas!$A$5,$N558=[1]Hoja2!$A$6),"",AM558+AO558)</f>
        <v>0</v>
      </c>
      <c r="AQ558" s="22"/>
      <c r="AR558" s="23">
        <f>+IF(OR($N558=Listas!$A$3,$N558=Listas!$A$4,$N558=Listas!$A$5,$N558=Listas!$A$6),"",IF(AND(DAYS360(C558,$C$3)&lt;=90,AQ558="SI"),0,IF(AND(DAYS360(C558,$C$3)&gt;90,AQ558="SI"),$AR$7,0)))</f>
        <v>0</v>
      </c>
      <c r="AS558" s="22"/>
      <c r="AT558" s="23">
        <f>+IF(OR($N558=Listas!$A$3,$N558=Listas!$A$4,$N558=Listas!$A$5,$N558=Listas!$A$6),"",IF(AND(DAYS360(C558,$C$3)&lt;=90,AS558="SI"),0,IF(AND(DAYS360(C558,$C$3)&gt;90,AS558="SI"),$AT$7,0)))</f>
        <v>0</v>
      </c>
      <c r="AU558" s="21">
        <f>+IF(OR($N558=Listas!$A$3,$N558=Listas!$A$4,$N558=Listas!$A$5,$N558=Listas!$A$6),"",AR558+AT558)</f>
        <v>0</v>
      </c>
      <c r="AV558" s="29">
        <f>+IF(OR($N558=Listas!$A$3,$N558=Listas!$A$4,$N558=Listas!$A$5,$N558=Listas!$A$6),"",W558+Z558+AJ558+AP558+AU558)</f>
        <v>0.21132439384930549</v>
      </c>
      <c r="AW558" s="30">
        <f>+IF(OR($N558=Listas!$A$3,$N558=Listas!$A$4,$N558=Listas!$A$5,$N558=Listas!$A$6),"",K558*(1-AV558))</f>
        <v>0</v>
      </c>
      <c r="AX558" s="30">
        <f>+IF(OR($N558=Listas!$A$3,$N558=Listas!$A$4,$N558=Listas!$A$5,$N558=Listas!$A$6),"",L558*(1-AV558))</f>
        <v>0</v>
      </c>
      <c r="AY558" s="31"/>
      <c r="AZ558" s="32"/>
      <c r="BA558" s="30">
        <f>+IF(OR($N558=Listas!$A$3,$N558=Listas!$A$4,$N558=Listas!$A$5,$N558=Listas!$A$6),"",IF(AV558=0,AW558,(-PV(AY558,AZ558,,AW558,0))))</f>
        <v>0</v>
      </c>
      <c r="BB558" s="30">
        <f>+IF(OR($N558=Listas!$A$3,$N558=Listas!$A$4,$N558=Listas!$A$5,$N558=Listas!$A$6),"",IF(AV558=0,AX558,(-PV(AY558,AZ558,,AX558,0))))</f>
        <v>0</v>
      </c>
      <c r="BC558" s="33">
        <f>++IF(OR($N558=Listas!$A$3,$N558=Listas!$A$4,$N558=Listas!$A$5,$N558=Listas!$A$6),"",K558-BA558)</f>
        <v>0</v>
      </c>
      <c r="BD558" s="33">
        <f>++IF(OR($N558=Listas!$A$3,$N558=Listas!$A$4,$N558=Listas!$A$5,$N558=Listas!$A$6),"",L558-BB558)</f>
        <v>0</v>
      </c>
    </row>
    <row r="559" spans="1:56" x14ac:dyDescent="0.25">
      <c r="A559" s="13"/>
      <c r="B559" s="14"/>
      <c r="C559" s="15"/>
      <c r="D559" s="16"/>
      <c r="E559" s="16"/>
      <c r="F559" s="17"/>
      <c r="G559" s="17"/>
      <c r="H559" s="65">
        <f t="shared" si="101"/>
        <v>0</v>
      </c>
      <c r="I559" s="17"/>
      <c r="J559" s="17"/>
      <c r="K559" s="42">
        <f t="shared" si="102"/>
        <v>0</v>
      </c>
      <c r="L559" s="42">
        <f t="shared" si="102"/>
        <v>0</v>
      </c>
      <c r="M559" s="42">
        <f t="shared" si="103"/>
        <v>0</v>
      </c>
      <c r="N559" s="13"/>
      <c r="O559" s="18" t="str">
        <f>+IF(OR($N559=Listas!$A$3,$N559=Listas!$A$4,$N559=Listas!$A$5,$N559=Listas!$A$6),"N/A",IF(AND((DAYS360(C559,$C$3))&gt;90,(DAYS360(C559,$C$3))&lt;360),"SI","NO"))</f>
        <v>NO</v>
      </c>
      <c r="P559" s="19">
        <f t="shared" si="96"/>
        <v>0</v>
      </c>
      <c r="Q559" s="18" t="str">
        <f>+IF(OR($N559=Listas!$A$3,$N559=Listas!$A$4,$N559=Listas!$A$5,$N559=Listas!$A$6),"N/A",IF(AND((DAYS360(C559,$C$3))&gt;=360,(DAYS360(C559,$C$3))&lt;=1800),"SI","NO"))</f>
        <v>NO</v>
      </c>
      <c r="R559" s="19">
        <f t="shared" si="97"/>
        <v>0</v>
      </c>
      <c r="S559" s="18" t="str">
        <f>+IF(OR($N559=Listas!$A$3,$N559=Listas!$A$4,$N559=Listas!$A$5,$N559=Listas!$A$6),"N/A",IF(AND((DAYS360(C559,$C$3))&gt;1800,(DAYS360(C559,$C$3))&lt;=3600),"SI","NO"))</f>
        <v>NO</v>
      </c>
      <c r="T559" s="19">
        <f t="shared" si="98"/>
        <v>0</v>
      </c>
      <c r="U559" s="18" t="str">
        <f>+IF(OR($N559=Listas!$A$3,$N559=Listas!$A$4,$N559=Listas!$A$5,$N559=Listas!$A$6),"N/A",IF((DAYS360(C559,$C$3))&gt;3600,"SI","NO"))</f>
        <v>SI</v>
      </c>
      <c r="V559" s="20">
        <f t="shared" si="99"/>
        <v>0.21132439384930549</v>
      </c>
      <c r="W559" s="21">
        <f>+IF(OR($N559=Listas!$A$3,$N559=Listas!$A$4,$N559=Listas!$A$5,$N559=Listas!$A$6),"",P559+R559+T559+V559)</f>
        <v>0.21132439384930549</v>
      </c>
      <c r="X559" s="22"/>
      <c r="Y559" s="19">
        <f t="shared" si="100"/>
        <v>0</v>
      </c>
      <c r="Z559" s="21">
        <f>+IF(OR($N559=Listas!$A$3,$N559=Listas!$A$4,$N559=Listas!$A$5,$N559=Listas!$A$6),"",Y559)</f>
        <v>0</v>
      </c>
      <c r="AA559" s="22"/>
      <c r="AB559" s="23">
        <f>+IF(OR($N559=Listas!$A$3,$N559=Listas!$A$4,$N559=Listas!$A$5,$N559=Listas!$A$6),"",IF(AND(DAYS360(C559,$C$3)&lt;=90,AA559="NO"),0,IF(AND(DAYS360(C559,$C$3)&gt;90,AA559="NO"),$AB$7,0)))</f>
        <v>0</v>
      </c>
      <c r="AC559" s="17"/>
      <c r="AD559" s="22"/>
      <c r="AE559" s="23">
        <f>+IF(OR($N559=Listas!$A$3,$N559=Listas!$A$4,$N559=Listas!$A$5,$N559=Listas!$A$6),"",IF(AND(DAYS360(C559,$C$3)&lt;=90,AD559="SI"),0,IF(AND(DAYS360(C559,$C$3)&gt;90,AD559="SI"),$AE$7,0)))</f>
        <v>0</v>
      </c>
      <c r="AF559" s="17"/>
      <c r="AG559" s="24" t="str">
        <f t="shared" si="104"/>
        <v/>
      </c>
      <c r="AH559" s="22"/>
      <c r="AI559" s="23">
        <f>+IF(OR($N559=Listas!$A$3,$N559=Listas!$A$4,$N559=Listas!$A$5,$N559=Listas!$A$6),"",IF(AND(DAYS360(C559,$C$3)&lt;=90,AH559="SI"),0,IF(AND(DAYS360(C559,$C$3)&gt;90,AH559="SI"),$AI$7,0)))</f>
        <v>0</v>
      </c>
      <c r="AJ559" s="25">
        <f>+IF(OR($N559=Listas!$A$3,$N559=Listas!$A$4,$N559=Listas!$A$5,$N559=Listas!$A$6),"",AB559+AE559+AI559)</f>
        <v>0</v>
      </c>
      <c r="AK559" s="26" t="str">
        <f t="shared" si="105"/>
        <v/>
      </c>
      <c r="AL559" s="27" t="str">
        <f t="shared" si="106"/>
        <v/>
      </c>
      <c r="AM559" s="23">
        <f>+IF(OR($N559=Listas!$A$3,$N559=Listas!$A$4,$N559=Listas!$A$5,$N559=Listas!$A$6),"",IF(AND(DAYS360(C559,$C$3)&lt;=90,AL559="SI"),0,IF(AND(DAYS360(C559,$C$3)&gt;90,AL559="SI"),$AM$7,0)))</f>
        <v>0</v>
      </c>
      <c r="AN559" s="27" t="str">
        <f t="shared" si="107"/>
        <v/>
      </c>
      <c r="AO559" s="23">
        <f>+IF(OR($N559=Listas!$A$3,$N559=Listas!$A$4,$N559=Listas!$A$5,$N559=Listas!$A$6),"",IF(AND(DAYS360(C559,$C$3)&lt;=90,AN559="SI"),0,IF(AND(DAYS360(C559,$C$3)&gt;90,AN559="SI"),$AO$7,0)))</f>
        <v>0</v>
      </c>
      <c r="AP559" s="28">
        <f>+IF(OR($N559=Listas!$A$3,$N559=Listas!$A$4,$N559=Listas!$A$5,$N559=[1]Hoja2!$A$6),"",AM559+AO559)</f>
        <v>0</v>
      </c>
      <c r="AQ559" s="22"/>
      <c r="AR559" s="23">
        <f>+IF(OR($N559=Listas!$A$3,$N559=Listas!$A$4,$N559=Listas!$A$5,$N559=Listas!$A$6),"",IF(AND(DAYS360(C559,$C$3)&lt;=90,AQ559="SI"),0,IF(AND(DAYS360(C559,$C$3)&gt;90,AQ559="SI"),$AR$7,0)))</f>
        <v>0</v>
      </c>
      <c r="AS559" s="22"/>
      <c r="AT559" s="23">
        <f>+IF(OR($N559=Listas!$A$3,$N559=Listas!$A$4,$N559=Listas!$A$5,$N559=Listas!$A$6),"",IF(AND(DAYS360(C559,$C$3)&lt;=90,AS559="SI"),0,IF(AND(DAYS360(C559,$C$3)&gt;90,AS559="SI"),$AT$7,0)))</f>
        <v>0</v>
      </c>
      <c r="AU559" s="21">
        <f>+IF(OR($N559=Listas!$A$3,$N559=Listas!$A$4,$N559=Listas!$A$5,$N559=Listas!$A$6),"",AR559+AT559)</f>
        <v>0</v>
      </c>
      <c r="AV559" s="29">
        <f>+IF(OR($N559=Listas!$A$3,$N559=Listas!$A$4,$N559=Listas!$A$5,$N559=Listas!$A$6),"",W559+Z559+AJ559+AP559+AU559)</f>
        <v>0.21132439384930549</v>
      </c>
      <c r="AW559" s="30">
        <f>+IF(OR($N559=Listas!$A$3,$N559=Listas!$A$4,$N559=Listas!$A$5,$N559=Listas!$A$6),"",K559*(1-AV559))</f>
        <v>0</v>
      </c>
      <c r="AX559" s="30">
        <f>+IF(OR($N559=Listas!$A$3,$N559=Listas!$A$4,$N559=Listas!$A$5,$N559=Listas!$A$6),"",L559*(1-AV559))</f>
        <v>0</v>
      </c>
      <c r="AY559" s="31"/>
      <c r="AZ559" s="32"/>
      <c r="BA559" s="30">
        <f>+IF(OR($N559=Listas!$A$3,$N559=Listas!$A$4,$N559=Listas!$A$5,$N559=Listas!$A$6),"",IF(AV559=0,AW559,(-PV(AY559,AZ559,,AW559,0))))</f>
        <v>0</v>
      </c>
      <c r="BB559" s="30">
        <f>+IF(OR($N559=Listas!$A$3,$N559=Listas!$A$4,$N559=Listas!$A$5,$N559=Listas!$A$6),"",IF(AV559=0,AX559,(-PV(AY559,AZ559,,AX559,0))))</f>
        <v>0</v>
      </c>
      <c r="BC559" s="33">
        <f>++IF(OR($N559=Listas!$A$3,$N559=Listas!$A$4,$N559=Listas!$A$5,$N559=Listas!$A$6),"",K559-BA559)</f>
        <v>0</v>
      </c>
      <c r="BD559" s="33">
        <f>++IF(OR($N559=Listas!$A$3,$N559=Listas!$A$4,$N559=Listas!$A$5,$N559=Listas!$A$6),"",L559-BB559)</f>
        <v>0</v>
      </c>
    </row>
    <row r="560" spans="1:56" x14ac:dyDescent="0.25">
      <c r="A560" s="13"/>
      <c r="B560" s="14"/>
      <c r="C560" s="15"/>
      <c r="D560" s="16"/>
      <c r="E560" s="16"/>
      <c r="F560" s="17"/>
      <c r="G560" s="17"/>
      <c r="H560" s="65">
        <f t="shared" si="101"/>
        <v>0</v>
      </c>
      <c r="I560" s="17"/>
      <c r="J560" s="17"/>
      <c r="K560" s="42">
        <f t="shared" si="102"/>
        <v>0</v>
      </c>
      <c r="L560" s="42">
        <f t="shared" si="102"/>
        <v>0</v>
      </c>
      <c r="M560" s="42">
        <f t="shared" si="103"/>
        <v>0</v>
      </c>
      <c r="N560" s="13"/>
      <c r="O560" s="18" t="str">
        <f>+IF(OR($N560=Listas!$A$3,$N560=Listas!$A$4,$N560=Listas!$A$5,$N560=Listas!$A$6),"N/A",IF(AND((DAYS360(C560,$C$3))&gt;90,(DAYS360(C560,$C$3))&lt;360),"SI","NO"))</f>
        <v>NO</v>
      </c>
      <c r="P560" s="19">
        <f t="shared" si="96"/>
        <v>0</v>
      </c>
      <c r="Q560" s="18" t="str">
        <f>+IF(OR($N560=Listas!$A$3,$N560=Listas!$A$4,$N560=Listas!$A$5,$N560=Listas!$A$6),"N/A",IF(AND((DAYS360(C560,$C$3))&gt;=360,(DAYS360(C560,$C$3))&lt;=1800),"SI","NO"))</f>
        <v>NO</v>
      </c>
      <c r="R560" s="19">
        <f t="shared" si="97"/>
        <v>0</v>
      </c>
      <c r="S560" s="18" t="str">
        <f>+IF(OR($N560=Listas!$A$3,$N560=Listas!$A$4,$N560=Listas!$A$5,$N560=Listas!$A$6),"N/A",IF(AND((DAYS360(C560,$C$3))&gt;1800,(DAYS360(C560,$C$3))&lt;=3600),"SI","NO"))</f>
        <v>NO</v>
      </c>
      <c r="T560" s="19">
        <f t="shared" si="98"/>
        <v>0</v>
      </c>
      <c r="U560" s="18" t="str">
        <f>+IF(OR($N560=Listas!$A$3,$N560=Listas!$A$4,$N560=Listas!$A$5,$N560=Listas!$A$6),"N/A",IF((DAYS360(C560,$C$3))&gt;3600,"SI","NO"))</f>
        <v>SI</v>
      </c>
      <c r="V560" s="20">
        <f t="shared" si="99"/>
        <v>0.21132439384930549</v>
      </c>
      <c r="W560" s="21">
        <f>+IF(OR($N560=Listas!$A$3,$N560=Listas!$A$4,$N560=Listas!$A$5,$N560=Listas!$A$6),"",P560+R560+T560+V560)</f>
        <v>0.21132439384930549</v>
      </c>
      <c r="X560" s="22"/>
      <c r="Y560" s="19">
        <f t="shared" si="100"/>
        <v>0</v>
      </c>
      <c r="Z560" s="21">
        <f>+IF(OR($N560=Listas!$A$3,$N560=Listas!$A$4,$N560=Listas!$A$5,$N560=Listas!$A$6),"",Y560)</f>
        <v>0</v>
      </c>
      <c r="AA560" s="22"/>
      <c r="AB560" s="23">
        <f>+IF(OR($N560=Listas!$A$3,$N560=Listas!$A$4,$N560=Listas!$A$5,$N560=Listas!$A$6),"",IF(AND(DAYS360(C560,$C$3)&lt;=90,AA560="NO"),0,IF(AND(DAYS360(C560,$C$3)&gt;90,AA560="NO"),$AB$7,0)))</f>
        <v>0</v>
      </c>
      <c r="AC560" s="17"/>
      <c r="AD560" s="22"/>
      <c r="AE560" s="23">
        <f>+IF(OR($N560=Listas!$A$3,$N560=Listas!$A$4,$N560=Listas!$A$5,$N560=Listas!$A$6),"",IF(AND(DAYS360(C560,$C$3)&lt;=90,AD560="SI"),0,IF(AND(DAYS360(C560,$C$3)&gt;90,AD560="SI"),$AE$7,0)))</f>
        <v>0</v>
      </c>
      <c r="AF560" s="17"/>
      <c r="AG560" s="24" t="str">
        <f t="shared" si="104"/>
        <v/>
      </c>
      <c r="AH560" s="22"/>
      <c r="AI560" s="23">
        <f>+IF(OR($N560=Listas!$A$3,$N560=Listas!$A$4,$N560=Listas!$A$5,$N560=Listas!$A$6),"",IF(AND(DAYS360(C560,$C$3)&lt;=90,AH560="SI"),0,IF(AND(DAYS360(C560,$C$3)&gt;90,AH560="SI"),$AI$7,0)))</f>
        <v>0</v>
      </c>
      <c r="AJ560" s="25">
        <f>+IF(OR($N560=Listas!$A$3,$N560=Listas!$A$4,$N560=Listas!$A$5,$N560=Listas!$A$6),"",AB560+AE560+AI560)</f>
        <v>0</v>
      </c>
      <c r="AK560" s="26" t="str">
        <f t="shared" si="105"/>
        <v/>
      </c>
      <c r="AL560" s="27" t="str">
        <f t="shared" si="106"/>
        <v/>
      </c>
      <c r="AM560" s="23">
        <f>+IF(OR($N560=Listas!$A$3,$N560=Listas!$A$4,$N560=Listas!$A$5,$N560=Listas!$A$6),"",IF(AND(DAYS360(C560,$C$3)&lt;=90,AL560="SI"),0,IF(AND(DAYS360(C560,$C$3)&gt;90,AL560="SI"),$AM$7,0)))</f>
        <v>0</v>
      </c>
      <c r="AN560" s="27" t="str">
        <f t="shared" si="107"/>
        <v/>
      </c>
      <c r="AO560" s="23">
        <f>+IF(OR($N560=Listas!$A$3,$N560=Listas!$A$4,$N560=Listas!$A$5,$N560=Listas!$A$6),"",IF(AND(DAYS360(C560,$C$3)&lt;=90,AN560="SI"),0,IF(AND(DAYS360(C560,$C$3)&gt;90,AN560="SI"),$AO$7,0)))</f>
        <v>0</v>
      </c>
      <c r="AP560" s="28">
        <f>+IF(OR($N560=Listas!$A$3,$N560=Listas!$A$4,$N560=Listas!$A$5,$N560=[1]Hoja2!$A$6),"",AM560+AO560)</f>
        <v>0</v>
      </c>
      <c r="AQ560" s="22"/>
      <c r="AR560" s="23">
        <f>+IF(OR($N560=Listas!$A$3,$N560=Listas!$A$4,$N560=Listas!$A$5,$N560=Listas!$A$6),"",IF(AND(DAYS360(C560,$C$3)&lt;=90,AQ560="SI"),0,IF(AND(DAYS360(C560,$C$3)&gt;90,AQ560="SI"),$AR$7,0)))</f>
        <v>0</v>
      </c>
      <c r="AS560" s="22"/>
      <c r="AT560" s="23">
        <f>+IF(OR($N560=Listas!$A$3,$N560=Listas!$A$4,$N560=Listas!$A$5,$N560=Listas!$A$6),"",IF(AND(DAYS360(C560,$C$3)&lt;=90,AS560="SI"),0,IF(AND(DAYS360(C560,$C$3)&gt;90,AS560="SI"),$AT$7,0)))</f>
        <v>0</v>
      </c>
      <c r="AU560" s="21">
        <f>+IF(OR($N560=Listas!$A$3,$N560=Listas!$A$4,$N560=Listas!$A$5,$N560=Listas!$A$6),"",AR560+AT560)</f>
        <v>0</v>
      </c>
      <c r="AV560" s="29">
        <f>+IF(OR($N560=Listas!$A$3,$N560=Listas!$A$4,$N560=Listas!$A$5,$N560=Listas!$A$6),"",W560+Z560+AJ560+AP560+AU560)</f>
        <v>0.21132439384930549</v>
      </c>
      <c r="AW560" s="30">
        <f>+IF(OR($N560=Listas!$A$3,$N560=Listas!$A$4,$N560=Listas!$A$5,$N560=Listas!$A$6),"",K560*(1-AV560))</f>
        <v>0</v>
      </c>
      <c r="AX560" s="30">
        <f>+IF(OR($N560=Listas!$A$3,$N560=Listas!$A$4,$N560=Listas!$A$5,$N560=Listas!$A$6),"",L560*(1-AV560))</f>
        <v>0</v>
      </c>
      <c r="AY560" s="31"/>
      <c r="AZ560" s="32"/>
      <c r="BA560" s="30">
        <f>+IF(OR($N560=Listas!$A$3,$N560=Listas!$A$4,$N560=Listas!$A$5,$N560=Listas!$A$6),"",IF(AV560=0,AW560,(-PV(AY560,AZ560,,AW560,0))))</f>
        <v>0</v>
      </c>
      <c r="BB560" s="30">
        <f>+IF(OR($N560=Listas!$A$3,$N560=Listas!$A$4,$N560=Listas!$A$5,$N560=Listas!$A$6),"",IF(AV560=0,AX560,(-PV(AY560,AZ560,,AX560,0))))</f>
        <v>0</v>
      </c>
      <c r="BC560" s="33">
        <f>++IF(OR($N560=Listas!$A$3,$N560=Listas!$A$4,$N560=Listas!$A$5,$N560=Listas!$A$6),"",K560-BA560)</f>
        <v>0</v>
      </c>
      <c r="BD560" s="33">
        <f>++IF(OR($N560=Listas!$A$3,$N560=Listas!$A$4,$N560=Listas!$A$5,$N560=Listas!$A$6),"",L560-BB560)</f>
        <v>0</v>
      </c>
    </row>
    <row r="561" spans="1:56" x14ac:dyDescent="0.25">
      <c r="A561" s="13"/>
      <c r="B561" s="14"/>
      <c r="C561" s="15"/>
      <c r="D561" s="16"/>
      <c r="E561" s="16"/>
      <c r="F561" s="17"/>
      <c r="G561" s="17"/>
      <c r="H561" s="65">
        <f t="shared" si="101"/>
        <v>0</v>
      </c>
      <c r="I561" s="17"/>
      <c r="J561" s="17"/>
      <c r="K561" s="42">
        <f t="shared" si="102"/>
        <v>0</v>
      </c>
      <c r="L561" s="42">
        <f t="shared" si="102"/>
        <v>0</v>
      </c>
      <c r="M561" s="42">
        <f t="shared" si="103"/>
        <v>0</v>
      </c>
      <c r="N561" s="13"/>
      <c r="O561" s="18" t="str">
        <f>+IF(OR($N561=Listas!$A$3,$N561=Listas!$A$4,$N561=Listas!$A$5,$N561=Listas!$A$6),"N/A",IF(AND((DAYS360(C561,$C$3))&gt;90,(DAYS360(C561,$C$3))&lt;360),"SI","NO"))</f>
        <v>NO</v>
      </c>
      <c r="P561" s="19">
        <f t="shared" si="96"/>
        <v>0</v>
      </c>
      <c r="Q561" s="18" t="str">
        <f>+IF(OR($N561=Listas!$A$3,$N561=Listas!$A$4,$N561=Listas!$A$5,$N561=Listas!$A$6),"N/A",IF(AND((DAYS360(C561,$C$3))&gt;=360,(DAYS360(C561,$C$3))&lt;=1800),"SI","NO"))</f>
        <v>NO</v>
      </c>
      <c r="R561" s="19">
        <f t="shared" si="97"/>
        <v>0</v>
      </c>
      <c r="S561" s="18" t="str">
        <f>+IF(OR($N561=Listas!$A$3,$N561=Listas!$A$4,$N561=Listas!$A$5,$N561=Listas!$A$6),"N/A",IF(AND((DAYS360(C561,$C$3))&gt;1800,(DAYS360(C561,$C$3))&lt;=3600),"SI","NO"))</f>
        <v>NO</v>
      </c>
      <c r="T561" s="19">
        <f t="shared" si="98"/>
        <v>0</v>
      </c>
      <c r="U561" s="18" t="str">
        <f>+IF(OR($N561=Listas!$A$3,$N561=Listas!$A$4,$N561=Listas!$A$5,$N561=Listas!$A$6),"N/A",IF((DAYS360(C561,$C$3))&gt;3600,"SI","NO"))</f>
        <v>SI</v>
      </c>
      <c r="V561" s="20">
        <f t="shared" si="99"/>
        <v>0.21132439384930549</v>
      </c>
      <c r="W561" s="21">
        <f>+IF(OR($N561=Listas!$A$3,$N561=Listas!$A$4,$N561=Listas!$A$5,$N561=Listas!$A$6),"",P561+R561+T561+V561)</f>
        <v>0.21132439384930549</v>
      </c>
      <c r="X561" s="22"/>
      <c r="Y561" s="19">
        <f t="shared" si="100"/>
        <v>0</v>
      </c>
      <c r="Z561" s="21">
        <f>+IF(OR($N561=Listas!$A$3,$N561=Listas!$A$4,$N561=Listas!$A$5,$N561=Listas!$A$6),"",Y561)</f>
        <v>0</v>
      </c>
      <c r="AA561" s="22"/>
      <c r="AB561" s="23">
        <f>+IF(OR($N561=Listas!$A$3,$N561=Listas!$A$4,$N561=Listas!$A$5,$N561=Listas!$A$6),"",IF(AND(DAYS360(C561,$C$3)&lt;=90,AA561="NO"),0,IF(AND(DAYS360(C561,$C$3)&gt;90,AA561="NO"),$AB$7,0)))</f>
        <v>0</v>
      </c>
      <c r="AC561" s="17"/>
      <c r="AD561" s="22"/>
      <c r="AE561" s="23">
        <f>+IF(OR($N561=Listas!$A$3,$N561=Listas!$A$4,$N561=Listas!$A$5,$N561=Listas!$A$6),"",IF(AND(DAYS360(C561,$C$3)&lt;=90,AD561="SI"),0,IF(AND(DAYS360(C561,$C$3)&gt;90,AD561="SI"),$AE$7,0)))</f>
        <v>0</v>
      </c>
      <c r="AF561" s="17"/>
      <c r="AG561" s="24" t="str">
        <f t="shared" si="104"/>
        <v/>
      </c>
      <c r="AH561" s="22"/>
      <c r="AI561" s="23">
        <f>+IF(OR($N561=Listas!$A$3,$N561=Listas!$A$4,$N561=Listas!$A$5,$N561=Listas!$A$6),"",IF(AND(DAYS360(C561,$C$3)&lt;=90,AH561="SI"),0,IF(AND(DAYS360(C561,$C$3)&gt;90,AH561="SI"),$AI$7,0)))</f>
        <v>0</v>
      </c>
      <c r="AJ561" s="25">
        <f>+IF(OR($N561=Listas!$A$3,$N561=Listas!$A$4,$N561=Listas!$A$5,$N561=Listas!$A$6),"",AB561+AE561+AI561)</f>
        <v>0</v>
      </c>
      <c r="AK561" s="26" t="str">
        <f t="shared" si="105"/>
        <v/>
      </c>
      <c r="AL561" s="27" t="str">
        <f t="shared" si="106"/>
        <v/>
      </c>
      <c r="AM561" s="23">
        <f>+IF(OR($N561=Listas!$A$3,$N561=Listas!$A$4,$N561=Listas!$A$5,$N561=Listas!$A$6),"",IF(AND(DAYS360(C561,$C$3)&lt;=90,AL561="SI"),0,IF(AND(DAYS360(C561,$C$3)&gt;90,AL561="SI"),$AM$7,0)))</f>
        <v>0</v>
      </c>
      <c r="AN561" s="27" t="str">
        <f t="shared" si="107"/>
        <v/>
      </c>
      <c r="AO561" s="23">
        <f>+IF(OR($N561=Listas!$A$3,$N561=Listas!$A$4,$N561=Listas!$A$5,$N561=Listas!$A$6),"",IF(AND(DAYS360(C561,$C$3)&lt;=90,AN561="SI"),0,IF(AND(DAYS360(C561,$C$3)&gt;90,AN561="SI"),$AO$7,0)))</f>
        <v>0</v>
      </c>
      <c r="AP561" s="28">
        <f>+IF(OR($N561=Listas!$A$3,$N561=Listas!$A$4,$N561=Listas!$A$5,$N561=[1]Hoja2!$A$6),"",AM561+AO561)</f>
        <v>0</v>
      </c>
      <c r="AQ561" s="22"/>
      <c r="AR561" s="23">
        <f>+IF(OR($N561=Listas!$A$3,$N561=Listas!$A$4,$N561=Listas!$A$5,$N561=Listas!$A$6),"",IF(AND(DAYS360(C561,$C$3)&lt;=90,AQ561="SI"),0,IF(AND(DAYS360(C561,$C$3)&gt;90,AQ561="SI"),$AR$7,0)))</f>
        <v>0</v>
      </c>
      <c r="AS561" s="22"/>
      <c r="AT561" s="23">
        <f>+IF(OR($N561=Listas!$A$3,$N561=Listas!$A$4,$N561=Listas!$A$5,$N561=Listas!$A$6),"",IF(AND(DAYS360(C561,$C$3)&lt;=90,AS561="SI"),0,IF(AND(DAYS360(C561,$C$3)&gt;90,AS561="SI"),$AT$7,0)))</f>
        <v>0</v>
      </c>
      <c r="AU561" s="21">
        <f>+IF(OR($N561=Listas!$A$3,$N561=Listas!$A$4,$N561=Listas!$A$5,$N561=Listas!$A$6),"",AR561+AT561)</f>
        <v>0</v>
      </c>
      <c r="AV561" s="29">
        <f>+IF(OR($N561=Listas!$A$3,$N561=Listas!$A$4,$N561=Listas!$A$5,$N561=Listas!$A$6),"",W561+Z561+AJ561+AP561+AU561)</f>
        <v>0.21132439384930549</v>
      </c>
      <c r="AW561" s="30">
        <f>+IF(OR($N561=Listas!$A$3,$N561=Listas!$A$4,$N561=Listas!$A$5,$N561=Listas!$A$6),"",K561*(1-AV561))</f>
        <v>0</v>
      </c>
      <c r="AX561" s="30">
        <f>+IF(OR($N561=Listas!$A$3,$N561=Listas!$A$4,$N561=Listas!$A$5,$N561=Listas!$A$6),"",L561*(1-AV561))</f>
        <v>0</v>
      </c>
      <c r="AY561" s="31"/>
      <c r="AZ561" s="32"/>
      <c r="BA561" s="30">
        <f>+IF(OR($N561=Listas!$A$3,$N561=Listas!$A$4,$N561=Listas!$A$5,$N561=Listas!$A$6),"",IF(AV561=0,AW561,(-PV(AY561,AZ561,,AW561,0))))</f>
        <v>0</v>
      </c>
      <c r="BB561" s="30">
        <f>+IF(OR($N561=Listas!$A$3,$N561=Listas!$A$4,$N561=Listas!$A$5,$N561=Listas!$A$6),"",IF(AV561=0,AX561,(-PV(AY561,AZ561,,AX561,0))))</f>
        <v>0</v>
      </c>
      <c r="BC561" s="33">
        <f>++IF(OR($N561=Listas!$A$3,$N561=Listas!$A$4,$N561=Listas!$A$5,$N561=Listas!$A$6),"",K561-BA561)</f>
        <v>0</v>
      </c>
      <c r="BD561" s="33">
        <f>++IF(OR($N561=Listas!$A$3,$N561=Listas!$A$4,$N561=Listas!$A$5,$N561=Listas!$A$6),"",L561-BB561)</f>
        <v>0</v>
      </c>
    </row>
    <row r="562" spans="1:56" x14ac:dyDescent="0.25">
      <c r="A562" s="13"/>
      <c r="B562" s="14"/>
      <c r="C562" s="15"/>
      <c r="D562" s="16"/>
      <c r="E562" s="16"/>
      <c r="F562" s="17"/>
      <c r="G562" s="17"/>
      <c r="H562" s="65">
        <f t="shared" si="101"/>
        <v>0</v>
      </c>
      <c r="I562" s="17"/>
      <c r="J562" s="17"/>
      <c r="K562" s="42">
        <f t="shared" si="102"/>
        <v>0</v>
      </c>
      <c r="L562" s="42">
        <f t="shared" si="102"/>
        <v>0</v>
      </c>
      <c r="M562" s="42">
        <f t="shared" si="103"/>
        <v>0</v>
      </c>
      <c r="N562" s="13"/>
      <c r="O562" s="18" t="str">
        <f>+IF(OR($N562=Listas!$A$3,$N562=Listas!$A$4,$N562=Listas!$A$5,$N562=Listas!$A$6),"N/A",IF(AND((DAYS360(C562,$C$3))&gt;90,(DAYS360(C562,$C$3))&lt;360),"SI","NO"))</f>
        <v>NO</v>
      </c>
      <c r="P562" s="19">
        <f t="shared" si="96"/>
        <v>0</v>
      </c>
      <c r="Q562" s="18" t="str">
        <f>+IF(OR($N562=Listas!$A$3,$N562=Listas!$A$4,$N562=Listas!$A$5,$N562=Listas!$A$6),"N/A",IF(AND((DAYS360(C562,$C$3))&gt;=360,(DAYS360(C562,$C$3))&lt;=1800),"SI","NO"))</f>
        <v>NO</v>
      </c>
      <c r="R562" s="19">
        <f t="shared" si="97"/>
        <v>0</v>
      </c>
      <c r="S562" s="18" t="str">
        <f>+IF(OR($N562=Listas!$A$3,$N562=Listas!$A$4,$N562=Listas!$A$5,$N562=Listas!$A$6),"N/A",IF(AND((DAYS360(C562,$C$3))&gt;1800,(DAYS360(C562,$C$3))&lt;=3600),"SI","NO"))</f>
        <v>NO</v>
      </c>
      <c r="T562" s="19">
        <f t="shared" si="98"/>
        <v>0</v>
      </c>
      <c r="U562" s="18" t="str">
        <f>+IF(OR($N562=Listas!$A$3,$N562=Listas!$A$4,$N562=Listas!$A$5,$N562=Listas!$A$6),"N/A",IF((DAYS360(C562,$C$3))&gt;3600,"SI","NO"))</f>
        <v>SI</v>
      </c>
      <c r="V562" s="20">
        <f t="shared" si="99"/>
        <v>0.21132439384930549</v>
      </c>
      <c r="W562" s="21">
        <f>+IF(OR($N562=Listas!$A$3,$N562=Listas!$A$4,$N562=Listas!$A$5,$N562=Listas!$A$6),"",P562+R562+T562+V562)</f>
        <v>0.21132439384930549</v>
      </c>
      <c r="X562" s="22"/>
      <c r="Y562" s="19">
        <f t="shared" si="100"/>
        <v>0</v>
      </c>
      <c r="Z562" s="21">
        <f>+IF(OR($N562=Listas!$A$3,$N562=Listas!$A$4,$N562=Listas!$A$5,$N562=Listas!$A$6),"",Y562)</f>
        <v>0</v>
      </c>
      <c r="AA562" s="22"/>
      <c r="AB562" s="23">
        <f>+IF(OR($N562=Listas!$A$3,$N562=Listas!$A$4,$N562=Listas!$A$5,$N562=Listas!$A$6),"",IF(AND(DAYS360(C562,$C$3)&lt;=90,AA562="NO"),0,IF(AND(DAYS360(C562,$C$3)&gt;90,AA562="NO"),$AB$7,0)))</f>
        <v>0</v>
      </c>
      <c r="AC562" s="17"/>
      <c r="AD562" s="22"/>
      <c r="AE562" s="23">
        <f>+IF(OR($N562=Listas!$A$3,$N562=Listas!$A$4,$N562=Listas!$A$5,$N562=Listas!$A$6),"",IF(AND(DAYS360(C562,$C$3)&lt;=90,AD562="SI"),0,IF(AND(DAYS360(C562,$C$3)&gt;90,AD562="SI"),$AE$7,0)))</f>
        <v>0</v>
      </c>
      <c r="AF562" s="17"/>
      <c r="AG562" s="24" t="str">
        <f t="shared" si="104"/>
        <v/>
      </c>
      <c r="AH562" s="22"/>
      <c r="AI562" s="23">
        <f>+IF(OR($N562=Listas!$A$3,$N562=Listas!$A$4,$N562=Listas!$A$5,$N562=Listas!$A$6),"",IF(AND(DAYS360(C562,$C$3)&lt;=90,AH562="SI"),0,IF(AND(DAYS360(C562,$C$3)&gt;90,AH562="SI"),$AI$7,0)))</f>
        <v>0</v>
      </c>
      <c r="AJ562" s="25">
        <f>+IF(OR($N562=Listas!$A$3,$N562=Listas!$A$4,$N562=Listas!$A$5,$N562=Listas!$A$6),"",AB562+AE562+AI562)</f>
        <v>0</v>
      </c>
      <c r="AK562" s="26" t="str">
        <f t="shared" si="105"/>
        <v/>
      </c>
      <c r="AL562" s="27" t="str">
        <f t="shared" si="106"/>
        <v/>
      </c>
      <c r="AM562" s="23">
        <f>+IF(OR($N562=Listas!$A$3,$N562=Listas!$A$4,$N562=Listas!$A$5,$N562=Listas!$A$6),"",IF(AND(DAYS360(C562,$C$3)&lt;=90,AL562="SI"),0,IF(AND(DAYS360(C562,$C$3)&gt;90,AL562="SI"),$AM$7,0)))</f>
        <v>0</v>
      </c>
      <c r="AN562" s="27" t="str">
        <f t="shared" si="107"/>
        <v/>
      </c>
      <c r="AO562" s="23">
        <f>+IF(OR($N562=Listas!$A$3,$N562=Listas!$A$4,$N562=Listas!$A$5,$N562=Listas!$A$6),"",IF(AND(DAYS360(C562,$C$3)&lt;=90,AN562="SI"),0,IF(AND(DAYS360(C562,$C$3)&gt;90,AN562="SI"),$AO$7,0)))</f>
        <v>0</v>
      </c>
      <c r="AP562" s="28">
        <f>+IF(OR($N562=Listas!$A$3,$N562=Listas!$A$4,$N562=Listas!$A$5,$N562=[1]Hoja2!$A$6),"",AM562+AO562)</f>
        <v>0</v>
      </c>
      <c r="AQ562" s="22"/>
      <c r="AR562" s="23">
        <f>+IF(OR($N562=Listas!$A$3,$N562=Listas!$A$4,$N562=Listas!$A$5,$N562=Listas!$A$6),"",IF(AND(DAYS360(C562,$C$3)&lt;=90,AQ562="SI"),0,IF(AND(DAYS360(C562,$C$3)&gt;90,AQ562="SI"),$AR$7,0)))</f>
        <v>0</v>
      </c>
      <c r="AS562" s="22"/>
      <c r="AT562" s="23">
        <f>+IF(OR($N562=Listas!$A$3,$N562=Listas!$A$4,$N562=Listas!$A$5,$N562=Listas!$A$6),"",IF(AND(DAYS360(C562,$C$3)&lt;=90,AS562="SI"),0,IF(AND(DAYS360(C562,$C$3)&gt;90,AS562="SI"),$AT$7,0)))</f>
        <v>0</v>
      </c>
      <c r="AU562" s="21">
        <f>+IF(OR($N562=Listas!$A$3,$N562=Listas!$A$4,$N562=Listas!$A$5,$N562=Listas!$A$6),"",AR562+AT562)</f>
        <v>0</v>
      </c>
      <c r="AV562" s="29">
        <f>+IF(OR($N562=Listas!$A$3,$N562=Listas!$A$4,$N562=Listas!$A$5,$N562=Listas!$A$6),"",W562+Z562+AJ562+AP562+AU562)</f>
        <v>0.21132439384930549</v>
      </c>
      <c r="AW562" s="30">
        <f>+IF(OR($N562=Listas!$A$3,$N562=Listas!$A$4,$N562=Listas!$A$5,$N562=Listas!$A$6),"",K562*(1-AV562))</f>
        <v>0</v>
      </c>
      <c r="AX562" s="30">
        <f>+IF(OR($N562=Listas!$A$3,$N562=Listas!$A$4,$N562=Listas!$A$5,$N562=Listas!$A$6),"",L562*(1-AV562))</f>
        <v>0</v>
      </c>
      <c r="AY562" s="31"/>
      <c r="AZ562" s="32"/>
      <c r="BA562" s="30">
        <f>+IF(OR($N562=Listas!$A$3,$N562=Listas!$A$4,$N562=Listas!$A$5,$N562=Listas!$A$6),"",IF(AV562=0,AW562,(-PV(AY562,AZ562,,AW562,0))))</f>
        <v>0</v>
      </c>
      <c r="BB562" s="30">
        <f>+IF(OR($N562=Listas!$A$3,$N562=Listas!$A$4,$N562=Listas!$A$5,$N562=Listas!$A$6),"",IF(AV562=0,AX562,(-PV(AY562,AZ562,,AX562,0))))</f>
        <v>0</v>
      </c>
      <c r="BC562" s="33">
        <f>++IF(OR($N562=Listas!$A$3,$N562=Listas!$A$4,$N562=Listas!$A$5,$N562=Listas!$A$6),"",K562-BA562)</f>
        <v>0</v>
      </c>
      <c r="BD562" s="33">
        <f>++IF(OR($N562=Listas!$A$3,$N562=Listas!$A$4,$N562=Listas!$A$5,$N562=Listas!$A$6),"",L562-BB562)</f>
        <v>0</v>
      </c>
    </row>
    <row r="563" spans="1:56" x14ac:dyDescent="0.25">
      <c r="A563" s="13"/>
      <c r="B563" s="14"/>
      <c r="C563" s="15"/>
      <c r="D563" s="16"/>
      <c r="E563" s="16"/>
      <c r="F563" s="17"/>
      <c r="G563" s="17"/>
      <c r="H563" s="65">
        <f t="shared" si="101"/>
        <v>0</v>
      </c>
      <c r="I563" s="17"/>
      <c r="J563" s="17"/>
      <c r="K563" s="42">
        <f t="shared" si="102"/>
        <v>0</v>
      </c>
      <c r="L563" s="42">
        <f t="shared" si="102"/>
        <v>0</v>
      </c>
      <c r="M563" s="42">
        <f t="shared" si="103"/>
        <v>0</v>
      </c>
      <c r="N563" s="13"/>
      <c r="O563" s="18" t="str">
        <f>+IF(OR($N563=Listas!$A$3,$N563=Listas!$A$4,$N563=Listas!$A$5,$N563=Listas!$A$6),"N/A",IF(AND((DAYS360(C563,$C$3))&gt;90,(DAYS360(C563,$C$3))&lt;360),"SI","NO"))</f>
        <v>NO</v>
      </c>
      <c r="P563" s="19">
        <f t="shared" si="96"/>
        <v>0</v>
      </c>
      <c r="Q563" s="18" t="str">
        <f>+IF(OR($N563=Listas!$A$3,$N563=Listas!$A$4,$N563=Listas!$A$5,$N563=Listas!$A$6),"N/A",IF(AND((DAYS360(C563,$C$3))&gt;=360,(DAYS360(C563,$C$3))&lt;=1800),"SI","NO"))</f>
        <v>NO</v>
      </c>
      <c r="R563" s="19">
        <f t="shared" si="97"/>
        <v>0</v>
      </c>
      <c r="S563" s="18" t="str">
        <f>+IF(OR($N563=Listas!$A$3,$N563=Listas!$A$4,$N563=Listas!$A$5,$N563=Listas!$A$6),"N/A",IF(AND((DAYS360(C563,$C$3))&gt;1800,(DAYS360(C563,$C$3))&lt;=3600),"SI","NO"))</f>
        <v>NO</v>
      </c>
      <c r="T563" s="19">
        <f t="shared" si="98"/>
        <v>0</v>
      </c>
      <c r="U563" s="18" t="str">
        <f>+IF(OR($N563=Listas!$A$3,$N563=Listas!$A$4,$N563=Listas!$A$5,$N563=Listas!$A$6),"N/A",IF((DAYS360(C563,$C$3))&gt;3600,"SI","NO"))</f>
        <v>SI</v>
      </c>
      <c r="V563" s="20">
        <f t="shared" si="99"/>
        <v>0.21132439384930549</v>
      </c>
      <c r="W563" s="21">
        <f>+IF(OR($N563=Listas!$A$3,$N563=Listas!$A$4,$N563=Listas!$A$5,$N563=Listas!$A$6),"",P563+R563+T563+V563)</f>
        <v>0.21132439384930549</v>
      </c>
      <c r="X563" s="22"/>
      <c r="Y563" s="19">
        <f t="shared" si="100"/>
        <v>0</v>
      </c>
      <c r="Z563" s="21">
        <f>+IF(OR($N563=Listas!$A$3,$N563=Listas!$A$4,$N563=Listas!$A$5,$N563=Listas!$A$6),"",Y563)</f>
        <v>0</v>
      </c>
      <c r="AA563" s="22"/>
      <c r="AB563" s="23">
        <f>+IF(OR($N563=Listas!$A$3,$N563=Listas!$A$4,$N563=Listas!$A$5,$N563=Listas!$A$6),"",IF(AND(DAYS360(C563,$C$3)&lt;=90,AA563="NO"),0,IF(AND(DAYS360(C563,$C$3)&gt;90,AA563="NO"),$AB$7,0)))</f>
        <v>0</v>
      </c>
      <c r="AC563" s="17"/>
      <c r="AD563" s="22"/>
      <c r="AE563" s="23">
        <f>+IF(OR($N563=Listas!$A$3,$N563=Listas!$A$4,$N563=Listas!$A$5,$N563=Listas!$A$6),"",IF(AND(DAYS360(C563,$C$3)&lt;=90,AD563="SI"),0,IF(AND(DAYS360(C563,$C$3)&gt;90,AD563="SI"),$AE$7,0)))</f>
        <v>0</v>
      </c>
      <c r="AF563" s="17"/>
      <c r="AG563" s="24" t="str">
        <f t="shared" si="104"/>
        <v/>
      </c>
      <c r="AH563" s="22"/>
      <c r="AI563" s="23">
        <f>+IF(OR($N563=Listas!$A$3,$N563=Listas!$A$4,$N563=Listas!$A$5,$N563=Listas!$A$6),"",IF(AND(DAYS360(C563,$C$3)&lt;=90,AH563="SI"),0,IF(AND(DAYS360(C563,$C$3)&gt;90,AH563="SI"),$AI$7,0)))</f>
        <v>0</v>
      </c>
      <c r="AJ563" s="25">
        <f>+IF(OR($N563=Listas!$A$3,$N563=Listas!$A$4,$N563=Listas!$A$5,$N563=Listas!$A$6),"",AB563+AE563+AI563)</f>
        <v>0</v>
      </c>
      <c r="AK563" s="26" t="str">
        <f t="shared" si="105"/>
        <v/>
      </c>
      <c r="AL563" s="27" t="str">
        <f t="shared" si="106"/>
        <v/>
      </c>
      <c r="AM563" s="23">
        <f>+IF(OR($N563=Listas!$A$3,$N563=Listas!$A$4,$N563=Listas!$A$5,$N563=Listas!$A$6),"",IF(AND(DAYS360(C563,$C$3)&lt;=90,AL563="SI"),0,IF(AND(DAYS360(C563,$C$3)&gt;90,AL563="SI"),$AM$7,0)))</f>
        <v>0</v>
      </c>
      <c r="AN563" s="27" t="str">
        <f t="shared" si="107"/>
        <v/>
      </c>
      <c r="AO563" s="23">
        <f>+IF(OR($N563=Listas!$A$3,$N563=Listas!$A$4,$N563=Listas!$A$5,$N563=Listas!$A$6),"",IF(AND(DAYS360(C563,$C$3)&lt;=90,AN563="SI"),0,IF(AND(DAYS360(C563,$C$3)&gt;90,AN563="SI"),$AO$7,0)))</f>
        <v>0</v>
      </c>
      <c r="AP563" s="28">
        <f>+IF(OR($N563=Listas!$A$3,$N563=Listas!$A$4,$N563=Listas!$A$5,$N563=[1]Hoja2!$A$6),"",AM563+AO563)</f>
        <v>0</v>
      </c>
      <c r="AQ563" s="22"/>
      <c r="AR563" s="23">
        <f>+IF(OR($N563=Listas!$A$3,$N563=Listas!$A$4,$N563=Listas!$A$5,$N563=Listas!$A$6),"",IF(AND(DAYS360(C563,$C$3)&lt;=90,AQ563="SI"),0,IF(AND(DAYS360(C563,$C$3)&gt;90,AQ563="SI"),$AR$7,0)))</f>
        <v>0</v>
      </c>
      <c r="AS563" s="22"/>
      <c r="AT563" s="23">
        <f>+IF(OR($N563=Listas!$A$3,$N563=Listas!$A$4,$N563=Listas!$A$5,$N563=Listas!$A$6),"",IF(AND(DAYS360(C563,$C$3)&lt;=90,AS563="SI"),0,IF(AND(DAYS360(C563,$C$3)&gt;90,AS563="SI"),$AT$7,0)))</f>
        <v>0</v>
      </c>
      <c r="AU563" s="21">
        <f>+IF(OR($N563=Listas!$A$3,$N563=Listas!$A$4,$N563=Listas!$A$5,$N563=Listas!$A$6),"",AR563+AT563)</f>
        <v>0</v>
      </c>
      <c r="AV563" s="29">
        <f>+IF(OR($N563=Listas!$A$3,$N563=Listas!$A$4,$N563=Listas!$A$5,$N563=Listas!$A$6),"",W563+Z563+AJ563+AP563+AU563)</f>
        <v>0.21132439384930549</v>
      </c>
      <c r="AW563" s="30">
        <f>+IF(OR($N563=Listas!$A$3,$N563=Listas!$A$4,$N563=Listas!$A$5,$N563=Listas!$A$6),"",K563*(1-AV563))</f>
        <v>0</v>
      </c>
      <c r="AX563" s="30">
        <f>+IF(OR($N563=Listas!$A$3,$N563=Listas!$A$4,$N563=Listas!$A$5,$N563=Listas!$A$6),"",L563*(1-AV563))</f>
        <v>0</v>
      </c>
      <c r="AY563" s="31"/>
      <c r="AZ563" s="32"/>
      <c r="BA563" s="30">
        <f>+IF(OR($N563=Listas!$A$3,$N563=Listas!$A$4,$N563=Listas!$A$5,$N563=Listas!$A$6),"",IF(AV563=0,AW563,(-PV(AY563,AZ563,,AW563,0))))</f>
        <v>0</v>
      </c>
      <c r="BB563" s="30">
        <f>+IF(OR($N563=Listas!$A$3,$N563=Listas!$A$4,$N563=Listas!$A$5,$N563=Listas!$A$6),"",IF(AV563=0,AX563,(-PV(AY563,AZ563,,AX563,0))))</f>
        <v>0</v>
      </c>
      <c r="BC563" s="33">
        <f>++IF(OR($N563=Listas!$A$3,$N563=Listas!$A$4,$N563=Listas!$A$5,$N563=Listas!$A$6),"",K563-BA563)</f>
        <v>0</v>
      </c>
      <c r="BD563" s="33">
        <f>++IF(OR($N563=Listas!$A$3,$N563=Listas!$A$4,$N563=Listas!$A$5,$N563=Listas!$A$6),"",L563-BB563)</f>
        <v>0</v>
      </c>
    </row>
    <row r="564" spans="1:56" x14ac:dyDescent="0.25">
      <c r="A564" s="13"/>
      <c r="B564" s="14"/>
      <c r="C564" s="15"/>
      <c r="D564" s="16"/>
      <c r="E564" s="16"/>
      <c r="F564" s="17"/>
      <c r="G564" s="17"/>
      <c r="H564" s="65">
        <f t="shared" si="101"/>
        <v>0</v>
      </c>
      <c r="I564" s="17"/>
      <c r="J564" s="17"/>
      <c r="K564" s="42">
        <f t="shared" si="102"/>
        <v>0</v>
      </c>
      <c r="L564" s="42">
        <f t="shared" si="102"/>
        <v>0</v>
      </c>
      <c r="M564" s="42">
        <f t="shared" si="103"/>
        <v>0</v>
      </c>
      <c r="N564" s="13"/>
      <c r="O564" s="18" t="str">
        <f>+IF(OR($N564=Listas!$A$3,$N564=Listas!$A$4,$N564=Listas!$A$5,$N564=Listas!$A$6),"N/A",IF(AND((DAYS360(C564,$C$3))&gt;90,(DAYS360(C564,$C$3))&lt;360),"SI","NO"))</f>
        <v>NO</v>
      </c>
      <c r="P564" s="19">
        <f t="shared" si="96"/>
        <v>0</v>
      </c>
      <c r="Q564" s="18" t="str">
        <f>+IF(OR($N564=Listas!$A$3,$N564=Listas!$A$4,$N564=Listas!$A$5,$N564=Listas!$A$6),"N/A",IF(AND((DAYS360(C564,$C$3))&gt;=360,(DAYS360(C564,$C$3))&lt;=1800),"SI","NO"))</f>
        <v>NO</v>
      </c>
      <c r="R564" s="19">
        <f t="shared" si="97"/>
        <v>0</v>
      </c>
      <c r="S564" s="18" t="str">
        <f>+IF(OR($N564=Listas!$A$3,$N564=Listas!$A$4,$N564=Listas!$A$5,$N564=Listas!$A$6),"N/A",IF(AND((DAYS360(C564,$C$3))&gt;1800,(DAYS360(C564,$C$3))&lt;=3600),"SI","NO"))</f>
        <v>NO</v>
      </c>
      <c r="T564" s="19">
        <f t="shared" si="98"/>
        <v>0</v>
      </c>
      <c r="U564" s="18" t="str">
        <f>+IF(OR($N564=Listas!$A$3,$N564=Listas!$A$4,$N564=Listas!$A$5,$N564=Listas!$A$6),"N/A",IF((DAYS360(C564,$C$3))&gt;3600,"SI","NO"))</f>
        <v>SI</v>
      </c>
      <c r="V564" s="20">
        <f t="shared" si="99"/>
        <v>0.21132439384930549</v>
      </c>
      <c r="W564" s="21">
        <f>+IF(OR($N564=Listas!$A$3,$N564=Listas!$A$4,$N564=Listas!$A$5,$N564=Listas!$A$6),"",P564+R564+T564+V564)</f>
        <v>0.21132439384930549</v>
      </c>
      <c r="X564" s="22"/>
      <c r="Y564" s="19">
        <f t="shared" si="100"/>
        <v>0</v>
      </c>
      <c r="Z564" s="21">
        <f>+IF(OR($N564=Listas!$A$3,$N564=Listas!$A$4,$N564=Listas!$A$5,$N564=Listas!$A$6),"",Y564)</f>
        <v>0</v>
      </c>
      <c r="AA564" s="22"/>
      <c r="AB564" s="23">
        <f>+IF(OR($N564=Listas!$A$3,$N564=Listas!$A$4,$N564=Listas!$A$5,$N564=Listas!$A$6),"",IF(AND(DAYS360(C564,$C$3)&lt;=90,AA564="NO"),0,IF(AND(DAYS360(C564,$C$3)&gt;90,AA564="NO"),$AB$7,0)))</f>
        <v>0</v>
      </c>
      <c r="AC564" s="17"/>
      <c r="AD564" s="22"/>
      <c r="AE564" s="23">
        <f>+IF(OR($N564=Listas!$A$3,$N564=Listas!$A$4,$N564=Listas!$A$5,$N564=Listas!$A$6),"",IF(AND(DAYS360(C564,$C$3)&lt;=90,AD564="SI"),0,IF(AND(DAYS360(C564,$C$3)&gt;90,AD564="SI"),$AE$7,0)))</f>
        <v>0</v>
      </c>
      <c r="AF564" s="17"/>
      <c r="AG564" s="24" t="str">
        <f t="shared" si="104"/>
        <v/>
      </c>
      <c r="AH564" s="22"/>
      <c r="AI564" s="23">
        <f>+IF(OR($N564=Listas!$A$3,$N564=Listas!$A$4,$N564=Listas!$A$5,$N564=Listas!$A$6),"",IF(AND(DAYS360(C564,$C$3)&lt;=90,AH564="SI"),0,IF(AND(DAYS360(C564,$C$3)&gt;90,AH564="SI"),$AI$7,0)))</f>
        <v>0</v>
      </c>
      <c r="AJ564" s="25">
        <f>+IF(OR($N564=Listas!$A$3,$N564=Listas!$A$4,$N564=Listas!$A$5,$N564=Listas!$A$6),"",AB564+AE564+AI564)</f>
        <v>0</v>
      </c>
      <c r="AK564" s="26" t="str">
        <f t="shared" si="105"/>
        <v/>
      </c>
      <c r="AL564" s="27" t="str">
        <f t="shared" si="106"/>
        <v/>
      </c>
      <c r="AM564" s="23">
        <f>+IF(OR($N564=Listas!$A$3,$N564=Listas!$A$4,$N564=Listas!$A$5,$N564=Listas!$A$6),"",IF(AND(DAYS360(C564,$C$3)&lt;=90,AL564="SI"),0,IF(AND(DAYS360(C564,$C$3)&gt;90,AL564="SI"),$AM$7,0)))</f>
        <v>0</v>
      </c>
      <c r="AN564" s="27" t="str">
        <f t="shared" si="107"/>
        <v/>
      </c>
      <c r="AO564" s="23">
        <f>+IF(OR($N564=Listas!$A$3,$N564=Listas!$A$4,$N564=Listas!$A$5,$N564=Listas!$A$6),"",IF(AND(DAYS360(C564,$C$3)&lt;=90,AN564="SI"),0,IF(AND(DAYS360(C564,$C$3)&gt;90,AN564="SI"),$AO$7,0)))</f>
        <v>0</v>
      </c>
      <c r="AP564" s="28">
        <f>+IF(OR($N564=Listas!$A$3,$N564=Listas!$A$4,$N564=Listas!$A$5,$N564=[1]Hoja2!$A$6),"",AM564+AO564)</f>
        <v>0</v>
      </c>
      <c r="AQ564" s="22"/>
      <c r="AR564" s="23">
        <f>+IF(OR($N564=Listas!$A$3,$N564=Listas!$A$4,$N564=Listas!$A$5,$N564=Listas!$A$6),"",IF(AND(DAYS360(C564,$C$3)&lt;=90,AQ564="SI"),0,IF(AND(DAYS360(C564,$C$3)&gt;90,AQ564="SI"),$AR$7,0)))</f>
        <v>0</v>
      </c>
      <c r="AS564" s="22"/>
      <c r="AT564" s="23">
        <f>+IF(OR($N564=Listas!$A$3,$N564=Listas!$A$4,$N564=Listas!$A$5,$N564=Listas!$A$6),"",IF(AND(DAYS360(C564,$C$3)&lt;=90,AS564="SI"),0,IF(AND(DAYS360(C564,$C$3)&gt;90,AS564="SI"),$AT$7,0)))</f>
        <v>0</v>
      </c>
      <c r="AU564" s="21">
        <f>+IF(OR($N564=Listas!$A$3,$N564=Listas!$A$4,$N564=Listas!$A$5,$N564=Listas!$A$6),"",AR564+AT564)</f>
        <v>0</v>
      </c>
      <c r="AV564" s="29">
        <f>+IF(OR($N564=Listas!$A$3,$N564=Listas!$A$4,$N564=Listas!$A$5,$N564=Listas!$A$6),"",W564+Z564+AJ564+AP564+AU564)</f>
        <v>0.21132439384930549</v>
      </c>
      <c r="AW564" s="30">
        <f>+IF(OR($N564=Listas!$A$3,$N564=Listas!$A$4,$N564=Listas!$A$5,$N564=Listas!$A$6),"",K564*(1-AV564))</f>
        <v>0</v>
      </c>
      <c r="AX564" s="30">
        <f>+IF(OR($N564=Listas!$A$3,$N564=Listas!$A$4,$N564=Listas!$A$5,$N564=Listas!$A$6),"",L564*(1-AV564))</f>
        <v>0</v>
      </c>
      <c r="AY564" s="31"/>
      <c r="AZ564" s="32"/>
      <c r="BA564" s="30">
        <f>+IF(OR($N564=Listas!$A$3,$N564=Listas!$A$4,$N564=Listas!$A$5,$N564=Listas!$A$6),"",IF(AV564=0,AW564,(-PV(AY564,AZ564,,AW564,0))))</f>
        <v>0</v>
      </c>
      <c r="BB564" s="30">
        <f>+IF(OR($N564=Listas!$A$3,$N564=Listas!$A$4,$N564=Listas!$A$5,$N564=Listas!$A$6),"",IF(AV564=0,AX564,(-PV(AY564,AZ564,,AX564,0))))</f>
        <v>0</v>
      </c>
      <c r="BC564" s="33">
        <f>++IF(OR($N564=Listas!$A$3,$N564=Listas!$A$4,$N564=Listas!$A$5,$N564=Listas!$A$6),"",K564-BA564)</f>
        <v>0</v>
      </c>
      <c r="BD564" s="33">
        <f>++IF(OR($N564=Listas!$A$3,$N564=Listas!$A$4,$N564=Listas!$A$5,$N564=Listas!$A$6),"",L564-BB564)</f>
        <v>0</v>
      </c>
    </row>
    <row r="565" spans="1:56" x14ac:dyDescent="0.25">
      <c r="A565" s="13"/>
      <c r="B565" s="14"/>
      <c r="C565" s="15"/>
      <c r="D565" s="16"/>
      <c r="E565" s="16"/>
      <c r="F565" s="17"/>
      <c r="G565" s="17"/>
      <c r="H565" s="65">
        <f t="shared" si="101"/>
        <v>0</v>
      </c>
      <c r="I565" s="17"/>
      <c r="J565" s="17"/>
      <c r="K565" s="42">
        <f t="shared" si="102"/>
        <v>0</v>
      </c>
      <c r="L565" s="42">
        <f t="shared" si="102"/>
        <v>0</v>
      </c>
      <c r="M565" s="42">
        <f t="shared" si="103"/>
        <v>0</v>
      </c>
      <c r="N565" s="13"/>
      <c r="O565" s="18" t="str">
        <f>+IF(OR($N565=Listas!$A$3,$N565=Listas!$A$4,$N565=Listas!$A$5,$N565=Listas!$A$6),"N/A",IF(AND((DAYS360(C565,$C$3))&gt;90,(DAYS360(C565,$C$3))&lt;360),"SI","NO"))</f>
        <v>NO</v>
      </c>
      <c r="P565" s="19">
        <f t="shared" si="96"/>
        <v>0</v>
      </c>
      <c r="Q565" s="18" t="str">
        <f>+IF(OR($N565=Listas!$A$3,$N565=Listas!$A$4,$N565=Listas!$A$5,$N565=Listas!$A$6),"N/A",IF(AND((DAYS360(C565,$C$3))&gt;=360,(DAYS360(C565,$C$3))&lt;=1800),"SI","NO"))</f>
        <v>NO</v>
      </c>
      <c r="R565" s="19">
        <f t="shared" si="97"/>
        <v>0</v>
      </c>
      <c r="S565" s="18" t="str">
        <f>+IF(OR($N565=Listas!$A$3,$N565=Listas!$A$4,$N565=Listas!$A$5,$N565=Listas!$A$6),"N/A",IF(AND((DAYS360(C565,$C$3))&gt;1800,(DAYS360(C565,$C$3))&lt;=3600),"SI","NO"))</f>
        <v>NO</v>
      </c>
      <c r="T565" s="19">
        <f t="shared" si="98"/>
        <v>0</v>
      </c>
      <c r="U565" s="18" t="str">
        <f>+IF(OR($N565=Listas!$A$3,$N565=Listas!$A$4,$N565=Listas!$A$5,$N565=Listas!$A$6),"N/A",IF((DAYS360(C565,$C$3))&gt;3600,"SI","NO"))</f>
        <v>SI</v>
      </c>
      <c r="V565" s="20">
        <f t="shared" si="99"/>
        <v>0.21132439384930549</v>
      </c>
      <c r="W565" s="21">
        <f>+IF(OR($N565=Listas!$A$3,$N565=Listas!$A$4,$N565=Listas!$A$5,$N565=Listas!$A$6),"",P565+R565+T565+V565)</f>
        <v>0.21132439384930549</v>
      </c>
      <c r="X565" s="22"/>
      <c r="Y565" s="19">
        <f t="shared" si="100"/>
        <v>0</v>
      </c>
      <c r="Z565" s="21">
        <f>+IF(OR($N565=Listas!$A$3,$N565=Listas!$A$4,$N565=Listas!$A$5,$N565=Listas!$A$6),"",Y565)</f>
        <v>0</v>
      </c>
      <c r="AA565" s="22"/>
      <c r="AB565" s="23">
        <f>+IF(OR($N565=Listas!$A$3,$N565=Listas!$A$4,$N565=Listas!$A$5,$N565=Listas!$A$6),"",IF(AND(DAYS360(C565,$C$3)&lt;=90,AA565="NO"),0,IF(AND(DAYS360(C565,$C$3)&gt;90,AA565="NO"),$AB$7,0)))</f>
        <v>0</v>
      </c>
      <c r="AC565" s="17"/>
      <c r="AD565" s="22"/>
      <c r="AE565" s="23">
        <f>+IF(OR($N565=Listas!$A$3,$N565=Listas!$A$4,$N565=Listas!$A$5,$N565=Listas!$A$6),"",IF(AND(DAYS360(C565,$C$3)&lt;=90,AD565="SI"),0,IF(AND(DAYS360(C565,$C$3)&gt;90,AD565="SI"),$AE$7,0)))</f>
        <v>0</v>
      </c>
      <c r="AF565" s="17"/>
      <c r="AG565" s="24" t="str">
        <f t="shared" si="104"/>
        <v/>
      </c>
      <c r="AH565" s="22"/>
      <c r="AI565" s="23">
        <f>+IF(OR($N565=Listas!$A$3,$N565=Listas!$A$4,$N565=Listas!$A$5,$N565=Listas!$A$6),"",IF(AND(DAYS360(C565,$C$3)&lt;=90,AH565="SI"),0,IF(AND(DAYS360(C565,$C$3)&gt;90,AH565="SI"),$AI$7,0)))</f>
        <v>0</v>
      </c>
      <c r="AJ565" s="25">
        <f>+IF(OR($N565=Listas!$A$3,$N565=Listas!$A$4,$N565=Listas!$A$5,$N565=Listas!$A$6),"",AB565+AE565+AI565)</f>
        <v>0</v>
      </c>
      <c r="AK565" s="26" t="str">
        <f t="shared" si="105"/>
        <v/>
      </c>
      <c r="AL565" s="27" t="str">
        <f t="shared" si="106"/>
        <v/>
      </c>
      <c r="AM565" s="23">
        <f>+IF(OR($N565=Listas!$A$3,$N565=Listas!$A$4,$N565=Listas!$A$5,$N565=Listas!$A$6),"",IF(AND(DAYS360(C565,$C$3)&lt;=90,AL565="SI"),0,IF(AND(DAYS360(C565,$C$3)&gt;90,AL565="SI"),$AM$7,0)))</f>
        <v>0</v>
      </c>
      <c r="AN565" s="27" t="str">
        <f t="shared" si="107"/>
        <v/>
      </c>
      <c r="AO565" s="23">
        <f>+IF(OR($N565=Listas!$A$3,$N565=Listas!$A$4,$N565=Listas!$A$5,$N565=Listas!$A$6),"",IF(AND(DAYS360(C565,$C$3)&lt;=90,AN565="SI"),0,IF(AND(DAYS360(C565,$C$3)&gt;90,AN565="SI"),$AO$7,0)))</f>
        <v>0</v>
      </c>
      <c r="AP565" s="28">
        <f>+IF(OR($N565=Listas!$A$3,$N565=Listas!$A$4,$N565=Listas!$A$5,$N565=[1]Hoja2!$A$6),"",AM565+AO565)</f>
        <v>0</v>
      </c>
      <c r="AQ565" s="22"/>
      <c r="AR565" s="23">
        <f>+IF(OR($N565=Listas!$A$3,$N565=Listas!$A$4,$N565=Listas!$A$5,$N565=Listas!$A$6),"",IF(AND(DAYS360(C565,$C$3)&lt;=90,AQ565="SI"),0,IF(AND(DAYS360(C565,$C$3)&gt;90,AQ565="SI"),$AR$7,0)))</f>
        <v>0</v>
      </c>
      <c r="AS565" s="22"/>
      <c r="AT565" s="23">
        <f>+IF(OR($N565=Listas!$A$3,$N565=Listas!$A$4,$N565=Listas!$A$5,$N565=Listas!$A$6),"",IF(AND(DAYS360(C565,$C$3)&lt;=90,AS565="SI"),0,IF(AND(DAYS360(C565,$C$3)&gt;90,AS565="SI"),$AT$7,0)))</f>
        <v>0</v>
      </c>
      <c r="AU565" s="21">
        <f>+IF(OR($N565=Listas!$A$3,$N565=Listas!$A$4,$N565=Listas!$A$5,$N565=Listas!$A$6),"",AR565+AT565)</f>
        <v>0</v>
      </c>
      <c r="AV565" s="29">
        <f>+IF(OR($N565=Listas!$A$3,$N565=Listas!$A$4,$N565=Listas!$A$5,$N565=Listas!$A$6),"",W565+Z565+AJ565+AP565+AU565)</f>
        <v>0.21132439384930549</v>
      </c>
      <c r="AW565" s="30">
        <f>+IF(OR($N565=Listas!$A$3,$N565=Listas!$A$4,$N565=Listas!$A$5,$N565=Listas!$A$6),"",K565*(1-AV565))</f>
        <v>0</v>
      </c>
      <c r="AX565" s="30">
        <f>+IF(OR($N565=Listas!$A$3,$N565=Listas!$A$4,$N565=Listas!$A$5,$N565=Listas!$A$6),"",L565*(1-AV565))</f>
        <v>0</v>
      </c>
      <c r="AY565" s="31"/>
      <c r="AZ565" s="32"/>
      <c r="BA565" s="30">
        <f>+IF(OR($N565=Listas!$A$3,$N565=Listas!$A$4,$N565=Listas!$A$5,$N565=Listas!$A$6),"",IF(AV565=0,AW565,(-PV(AY565,AZ565,,AW565,0))))</f>
        <v>0</v>
      </c>
      <c r="BB565" s="30">
        <f>+IF(OR($N565=Listas!$A$3,$N565=Listas!$A$4,$N565=Listas!$A$5,$N565=Listas!$A$6),"",IF(AV565=0,AX565,(-PV(AY565,AZ565,,AX565,0))))</f>
        <v>0</v>
      </c>
      <c r="BC565" s="33">
        <f>++IF(OR($N565=Listas!$A$3,$N565=Listas!$A$4,$N565=Listas!$A$5,$N565=Listas!$A$6),"",K565-BA565)</f>
        <v>0</v>
      </c>
      <c r="BD565" s="33">
        <f>++IF(OR($N565=Listas!$A$3,$N565=Listas!$A$4,$N565=Listas!$A$5,$N565=Listas!$A$6),"",L565-BB565)</f>
        <v>0</v>
      </c>
    </row>
    <row r="566" spans="1:56" x14ac:dyDescent="0.25">
      <c r="A566" s="13"/>
      <c r="B566" s="14"/>
      <c r="C566" s="15"/>
      <c r="D566" s="16"/>
      <c r="E566" s="16"/>
      <c r="F566" s="17"/>
      <c r="G566" s="17"/>
      <c r="H566" s="65">
        <f t="shared" si="101"/>
        <v>0</v>
      </c>
      <c r="I566" s="17"/>
      <c r="J566" s="17"/>
      <c r="K566" s="42">
        <f t="shared" si="102"/>
        <v>0</v>
      </c>
      <c r="L566" s="42">
        <f t="shared" si="102"/>
        <v>0</v>
      </c>
      <c r="M566" s="42">
        <f t="shared" si="103"/>
        <v>0</v>
      </c>
      <c r="N566" s="13"/>
      <c r="O566" s="18" t="str">
        <f>+IF(OR($N566=Listas!$A$3,$N566=Listas!$A$4,$N566=Listas!$A$5,$N566=Listas!$A$6),"N/A",IF(AND((DAYS360(C566,$C$3))&gt;90,(DAYS360(C566,$C$3))&lt;360),"SI","NO"))</f>
        <v>NO</v>
      </c>
      <c r="P566" s="19">
        <f t="shared" si="96"/>
        <v>0</v>
      </c>
      <c r="Q566" s="18" t="str">
        <f>+IF(OR($N566=Listas!$A$3,$N566=Listas!$A$4,$N566=Listas!$A$5,$N566=Listas!$A$6),"N/A",IF(AND((DAYS360(C566,$C$3))&gt;=360,(DAYS360(C566,$C$3))&lt;=1800),"SI","NO"))</f>
        <v>NO</v>
      </c>
      <c r="R566" s="19">
        <f t="shared" si="97"/>
        <v>0</v>
      </c>
      <c r="S566" s="18" t="str">
        <f>+IF(OR($N566=Listas!$A$3,$N566=Listas!$A$4,$N566=Listas!$A$5,$N566=Listas!$A$6),"N/A",IF(AND((DAYS360(C566,$C$3))&gt;1800,(DAYS360(C566,$C$3))&lt;=3600),"SI","NO"))</f>
        <v>NO</v>
      </c>
      <c r="T566" s="19">
        <f t="shared" si="98"/>
        <v>0</v>
      </c>
      <c r="U566" s="18" t="str">
        <f>+IF(OR($N566=Listas!$A$3,$N566=Listas!$A$4,$N566=Listas!$A$5,$N566=Listas!$A$6),"N/A",IF((DAYS360(C566,$C$3))&gt;3600,"SI","NO"))</f>
        <v>SI</v>
      </c>
      <c r="V566" s="20">
        <f t="shared" si="99"/>
        <v>0.21132439384930549</v>
      </c>
      <c r="W566" s="21">
        <f>+IF(OR($N566=Listas!$A$3,$N566=Listas!$A$4,$N566=Listas!$A$5,$N566=Listas!$A$6),"",P566+R566+T566+V566)</f>
        <v>0.21132439384930549</v>
      </c>
      <c r="X566" s="22"/>
      <c r="Y566" s="19">
        <f t="shared" si="100"/>
        <v>0</v>
      </c>
      <c r="Z566" s="21">
        <f>+IF(OR($N566=Listas!$A$3,$N566=Listas!$A$4,$N566=Listas!$A$5,$N566=Listas!$A$6),"",Y566)</f>
        <v>0</v>
      </c>
      <c r="AA566" s="22"/>
      <c r="AB566" s="23">
        <f>+IF(OR($N566=Listas!$A$3,$N566=Listas!$A$4,$N566=Listas!$A$5,$N566=Listas!$A$6),"",IF(AND(DAYS360(C566,$C$3)&lt;=90,AA566="NO"),0,IF(AND(DAYS360(C566,$C$3)&gt;90,AA566="NO"),$AB$7,0)))</f>
        <v>0</v>
      </c>
      <c r="AC566" s="17"/>
      <c r="AD566" s="22"/>
      <c r="AE566" s="23">
        <f>+IF(OR($N566=Listas!$A$3,$N566=Listas!$A$4,$N566=Listas!$A$5,$N566=Listas!$A$6),"",IF(AND(DAYS360(C566,$C$3)&lt;=90,AD566="SI"),0,IF(AND(DAYS360(C566,$C$3)&gt;90,AD566="SI"),$AE$7,0)))</f>
        <v>0</v>
      </c>
      <c r="AF566" s="17"/>
      <c r="AG566" s="24" t="str">
        <f t="shared" si="104"/>
        <v/>
      </c>
      <c r="AH566" s="22"/>
      <c r="AI566" s="23">
        <f>+IF(OR($N566=Listas!$A$3,$N566=Listas!$A$4,$N566=Listas!$A$5,$N566=Listas!$A$6),"",IF(AND(DAYS360(C566,$C$3)&lt;=90,AH566="SI"),0,IF(AND(DAYS360(C566,$C$3)&gt;90,AH566="SI"),$AI$7,0)))</f>
        <v>0</v>
      </c>
      <c r="AJ566" s="25">
        <f>+IF(OR($N566=Listas!$A$3,$N566=Listas!$A$4,$N566=Listas!$A$5,$N566=Listas!$A$6),"",AB566+AE566+AI566)</f>
        <v>0</v>
      </c>
      <c r="AK566" s="26" t="str">
        <f t="shared" si="105"/>
        <v/>
      </c>
      <c r="AL566" s="27" t="str">
        <f t="shared" si="106"/>
        <v/>
      </c>
      <c r="AM566" s="23">
        <f>+IF(OR($N566=Listas!$A$3,$N566=Listas!$A$4,$N566=Listas!$A$5,$N566=Listas!$A$6),"",IF(AND(DAYS360(C566,$C$3)&lt;=90,AL566="SI"),0,IF(AND(DAYS360(C566,$C$3)&gt;90,AL566="SI"),$AM$7,0)))</f>
        <v>0</v>
      </c>
      <c r="AN566" s="27" t="str">
        <f t="shared" si="107"/>
        <v/>
      </c>
      <c r="AO566" s="23">
        <f>+IF(OR($N566=Listas!$A$3,$N566=Listas!$A$4,$N566=Listas!$A$5,$N566=Listas!$A$6),"",IF(AND(DAYS360(C566,$C$3)&lt;=90,AN566="SI"),0,IF(AND(DAYS360(C566,$C$3)&gt;90,AN566="SI"),$AO$7,0)))</f>
        <v>0</v>
      </c>
      <c r="AP566" s="28">
        <f>+IF(OR($N566=Listas!$A$3,$N566=Listas!$A$4,$N566=Listas!$A$5,$N566=[1]Hoja2!$A$6),"",AM566+AO566)</f>
        <v>0</v>
      </c>
      <c r="AQ566" s="22"/>
      <c r="AR566" s="23">
        <f>+IF(OR($N566=Listas!$A$3,$N566=Listas!$A$4,$N566=Listas!$A$5,$N566=Listas!$A$6),"",IF(AND(DAYS360(C566,$C$3)&lt;=90,AQ566="SI"),0,IF(AND(DAYS360(C566,$C$3)&gt;90,AQ566="SI"),$AR$7,0)))</f>
        <v>0</v>
      </c>
      <c r="AS566" s="22"/>
      <c r="AT566" s="23">
        <f>+IF(OR($N566=Listas!$A$3,$N566=Listas!$A$4,$N566=Listas!$A$5,$N566=Listas!$A$6),"",IF(AND(DAYS360(C566,$C$3)&lt;=90,AS566="SI"),0,IF(AND(DAYS360(C566,$C$3)&gt;90,AS566="SI"),$AT$7,0)))</f>
        <v>0</v>
      </c>
      <c r="AU566" s="21">
        <f>+IF(OR($N566=Listas!$A$3,$N566=Listas!$A$4,$N566=Listas!$A$5,$N566=Listas!$A$6),"",AR566+AT566)</f>
        <v>0</v>
      </c>
      <c r="AV566" s="29">
        <f>+IF(OR($N566=Listas!$A$3,$N566=Listas!$A$4,$N566=Listas!$A$5,$N566=Listas!$A$6),"",W566+Z566+AJ566+AP566+AU566)</f>
        <v>0.21132439384930549</v>
      </c>
      <c r="AW566" s="30">
        <f>+IF(OR($N566=Listas!$A$3,$N566=Listas!$A$4,$N566=Listas!$A$5,$N566=Listas!$A$6),"",K566*(1-AV566))</f>
        <v>0</v>
      </c>
      <c r="AX566" s="30">
        <f>+IF(OR($N566=Listas!$A$3,$N566=Listas!$A$4,$N566=Listas!$A$5,$N566=Listas!$A$6),"",L566*(1-AV566))</f>
        <v>0</v>
      </c>
      <c r="AY566" s="31"/>
      <c r="AZ566" s="32"/>
      <c r="BA566" s="30">
        <f>+IF(OR($N566=Listas!$A$3,$N566=Listas!$A$4,$N566=Listas!$A$5,$N566=Listas!$A$6),"",IF(AV566=0,AW566,(-PV(AY566,AZ566,,AW566,0))))</f>
        <v>0</v>
      </c>
      <c r="BB566" s="30">
        <f>+IF(OR($N566=Listas!$A$3,$N566=Listas!$A$4,$N566=Listas!$A$5,$N566=Listas!$A$6),"",IF(AV566=0,AX566,(-PV(AY566,AZ566,,AX566,0))))</f>
        <v>0</v>
      </c>
      <c r="BC566" s="33">
        <f>++IF(OR($N566=Listas!$A$3,$N566=Listas!$A$4,$N566=Listas!$A$5,$N566=Listas!$A$6),"",K566-BA566)</f>
        <v>0</v>
      </c>
      <c r="BD566" s="33">
        <f>++IF(OR($N566=Listas!$A$3,$N566=Listas!$A$4,$N566=Listas!$A$5,$N566=Listas!$A$6),"",L566-BB566)</f>
        <v>0</v>
      </c>
    </row>
    <row r="567" spans="1:56" x14ac:dyDescent="0.25">
      <c r="A567" s="13"/>
      <c r="B567" s="14"/>
      <c r="C567" s="15"/>
      <c r="D567" s="16"/>
      <c r="E567" s="16"/>
      <c r="F567" s="17"/>
      <c r="G567" s="17"/>
      <c r="H567" s="65">
        <f t="shared" si="101"/>
        <v>0</v>
      </c>
      <c r="I567" s="17"/>
      <c r="J567" s="17"/>
      <c r="K567" s="42">
        <f t="shared" si="102"/>
        <v>0</v>
      </c>
      <c r="L567" s="42">
        <f t="shared" si="102"/>
        <v>0</v>
      </c>
      <c r="M567" s="42">
        <f t="shared" si="103"/>
        <v>0</v>
      </c>
      <c r="N567" s="13"/>
      <c r="O567" s="18" t="str">
        <f>+IF(OR($N567=Listas!$A$3,$N567=Listas!$A$4,$N567=Listas!$A$5,$N567=Listas!$A$6),"N/A",IF(AND((DAYS360(C567,$C$3))&gt;90,(DAYS360(C567,$C$3))&lt;360),"SI","NO"))</f>
        <v>NO</v>
      </c>
      <c r="P567" s="19">
        <f t="shared" si="96"/>
        <v>0</v>
      </c>
      <c r="Q567" s="18" t="str">
        <f>+IF(OR($N567=Listas!$A$3,$N567=Listas!$A$4,$N567=Listas!$A$5,$N567=Listas!$A$6),"N/A",IF(AND((DAYS360(C567,$C$3))&gt;=360,(DAYS360(C567,$C$3))&lt;=1800),"SI","NO"))</f>
        <v>NO</v>
      </c>
      <c r="R567" s="19">
        <f t="shared" si="97"/>
        <v>0</v>
      </c>
      <c r="S567" s="18" t="str">
        <f>+IF(OR($N567=Listas!$A$3,$N567=Listas!$A$4,$N567=Listas!$A$5,$N567=Listas!$A$6),"N/A",IF(AND((DAYS360(C567,$C$3))&gt;1800,(DAYS360(C567,$C$3))&lt;=3600),"SI","NO"))</f>
        <v>NO</v>
      </c>
      <c r="T567" s="19">
        <f t="shared" si="98"/>
        <v>0</v>
      </c>
      <c r="U567" s="18" t="str">
        <f>+IF(OR($N567=Listas!$A$3,$N567=Listas!$A$4,$N567=Listas!$A$5,$N567=Listas!$A$6),"N/A",IF((DAYS360(C567,$C$3))&gt;3600,"SI","NO"))</f>
        <v>SI</v>
      </c>
      <c r="V567" s="20">
        <f t="shared" si="99"/>
        <v>0.21132439384930549</v>
      </c>
      <c r="W567" s="21">
        <f>+IF(OR($N567=Listas!$A$3,$N567=Listas!$A$4,$N567=Listas!$A$5,$N567=Listas!$A$6),"",P567+R567+T567+V567)</f>
        <v>0.21132439384930549</v>
      </c>
      <c r="X567" s="22"/>
      <c r="Y567" s="19">
        <f t="shared" si="100"/>
        <v>0</v>
      </c>
      <c r="Z567" s="21">
        <f>+IF(OR($N567=Listas!$A$3,$N567=Listas!$A$4,$N567=Listas!$A$5,$N567=Listas!$A$6),"",Y567)</f>
        <v>0</v>
      </c>
      <c r="AA567" s="22"/>
      <c r="AB567" s="23">
        <f>+IF(OR($N567=Listas!$A$3,$N567=Listas!$A$4,$N567=Listas!$A$5,$N567=Listas!$A$6),"",IF(AND(DAYS360(C567,$C$3)&lt;=90,AA567="NO"),0,IF(AND(DAYS360(C567,$C$3)&gt;90,AA567="NO"),$AB$7,0)))</f>
        <v>0</v>
      </c>
      <c r="AC567" s="17"/>
      <c r="AD567" s="22"/>
      <c r="AE567" s="23">
        <f>+IF(OR($N567=Listas!$A$3,$N567=Listas!$A$4,$N567=Listas!$A$5,$N567=Listas!$A$6),"",IF(AND(DAYS360(C567,$C$3)&lt;=90,AD567="SI"),0,IF(AND(DAYS360(C567,$C$3)&gt;90,AD567="SI"),$AE$7,0)))</f>
        <v>0</v>
      </c>
      <c r="AF567" s="17"/>
      <c r="AG567" s="24" t="str">
        <f t="shared" si="104"/>
        <v/>
      </c>
      <c r="AH567" s="22"/>
      <c r="AI567" s="23">
        <f>+IF(OR($N567=Listas!$A$3,$N567=Listas!$A$4,$N567=Listas!$A$5,$N567=Listas!$A$6),"",IF(AND(DAYS360(C567,$C$3)&lt;=90,AH567="SI"),0,IF(AND(DAYS360(C567,$C$3)&gt;90,AH567="SI"),$AI$7,0)))</f>
        <v>0</v>
      </c>
      <c r="AJ567" s="25">
        <f>+IF(OR($N567=Listas!$A$3,$N567=Listas!$A$4,$N567=Listas!$A$5,$N567=Listas!$A$6),"",AB567+AE567+AI567)</f>
        <v>0</v>
      </c>
      <c r="AK567" s="26" t="str">
        <f t="shared" si="105"/>
        <v/>
      </c>
      <c r="AL567" s="27" t="str">
        <f t="shared" si="106"/>
        <v/>
      </c>
      <c r="AM567" s="23">
        <f>+IF(OR($N567=Listas!$A$3,$N567=Listas!$A$4,$N567=Listas!$A$5,$N567=Listas!$A$6),"",IF(AND(DAYS360(C567,$C$3)&lt;=90,AL567="SI"),0,IF(AND(DAYS360(C567,$C$3)&gt;90,AL567="SI"),$AM$7,0)))</f>
        <v>0</v>
      </c>
      <c r="AN567" s="27" t="str">
        <f t="shared" si="107"/>
        <v/>
      </c>
      <c r="AO567" s="23">
        <f>+IF(OR($N567=Listas!$A$3,$N567=Listas!$A$4,$N567=Listas!$A$5,$N567=Listas!$A$6),"",IF(AND(DAYS360(C567,$C$3)&lt;=90,AN567="SI"),0,IF(AND(DAYS360(C567,$C$3)&gt;90,AN567="SI"),$AO$7,0)))</f>
        <v>0</v>
      </c>
      <c r="AP567" s="28">
        <f>+IF(OR($N567=Listas!$A$3,$N567=Listas!$A$4,$N567=Listas!$A$5,$N567=[1]Hoja2!$A$6),"",AM567+AO567)</f>
        <v>0</v>
      </c>
      <c r="AQ567" s="22"/>
      <c r="AR567" s="23">
        <f>+IF(OR($N567=Listas!$A$3,$N567=Listas!$A$4,$N567=Listas!$A$5,$N567=Listas!$A$6),"",IF(AND(DAYS360(C567,$C$3)&lt;=90,AQ567="SI"),0,IF(AND(DAYS360(C567,$C$3)&gt;90,AQ567="SI"),$AR$7,0)))</f>
        <v>0</v>
      </c>
      <c r="AS567" s="22"/>
      <c r="AT567" s="23">
        <f>+IF(OR($N567=Listas!$A$3,$N567=Listas!$A$4,$N567=Listas!$A$5,$N567=Listas!$A$6),"",IF(AND(DAYS360(C567,$C$3)&lt;=90,AS567="SI"),0,IF(AND(DAYS360(C567,$C$3)&gt;90,AS567="SI"),$AT$7,0)))</f>
        <v>0</v>
      </c>
      <c r="AU567" s="21">
        <f>+IF(OR($N567=Listas!$A$3,$N567=Listas!$A$4,$N567=Listas!$A$5,$N567=Listas!$A$6),"",AR567+AT567)</f>
        <v>0</v>
      </c>
      <c r="AV567" s="29">
        <f>+IF(OR($N567=Listas!$A$3,$N567=Listas!$A$4,$N567=Listas!$A$5,$N567=Listas!$A$6),"",W567+Z567+AJ567+AP567+AU567)</f>
        <v>0.21132439384930549</v>
      </c>
      <c r="AW567" s="30">
        <f>+IF(OR($N567=Listas!$A$3,$N567=Listas!$A$4,$N567=Listas!$A$5,$N567=Listas!$A$6),"",K567*(1-AV567))</f>
        <v>0</v>
      </c>
      <c r="AX567" s="30">
        <f>+IF(OR($N567=Listas!$A$3,$N567=Listas!$A$4,$N567=Listas!$A$5,$N567=Listas!$A$6),"",L567*(1-AV567))</f>
        <v>0</v>
      </c>
      <c r="AY567" s="31"/>
      <c r="AZ567" s="32"/>
      <c r="BA567" s="30">
        <f>+IF(OR($N567=Listas!$A$3,$N567=Listas!$A$4,$N567=Listas!$A$5,$N567=Listas!$A$6),"",IF(AV567=0,AW567,(-PV(AY567,AZ567,,AW567,0))))</f>
        <v>0</v>
      </c>
      <c r="BB567" s="30">
        <f>+IF(OR($N567=Listas!$A$3,$N567=Listas!$A$4,$N567=Listas!$A$5,$N567=Listas!$A$6),"",IF(AV567=0,AX567,(-PV(AY567,AZ567,,AX567,0))))</f>
        <v>0</v>
      </c>
      <c r="BC567" s="33">
        <f>++IF(OR($N567=Listas!$A$3,$N567=Listas!$A$4,$N567=Listas!$A$5,$N567=Listas!$A$6),"",K567-BA567)</f>
        <v>0</v>
      </c>
      <c r="BD567" s="33">
        <f>++IF(OR($N567=Listas!$A$3,$N567=Listas!$A$4,$N567=Listas!$A$5,$N567=Listas!$A$6),"",L567-BB567)</f>
        <v>0</v>
      </c>
    </row>
    <row r="568" spans="1:56" x14ac:dyDescent="0.25">
      <c r="A568" s="13"/>
      <c r="B568" s="14"/>
      <c r="C568" s="15"/>
      <c r="D568" s="16"/>
      <c r="E568" s="16"/>
      <c r="F568" s="17"/>
      <c r="G568" s="17"/>
      <c r="H568" s="65">
        <f t="shared" si="101"/>
        <v>0</v>
      </c>
      <c r="I568" s="17"/>
      <c r="J568" s="17"/>
      <c r="K568" s="42">
        <f t="shared" si="102"/>
        <v>0</v>
      </c>
      <c r="L568" s="42">
        <f t="shared" si="102"/>
        <v>0</v>
      </c>
      <c r="M568" s="42">
        <f t="shared" si="103"/>
        <v>0</v>
      </c>
      <c r="N568" s="13"/>
      <c r="O568" s="18" t="str">
        <f>+IF(OR($N568=Listas!$A$3,$N568=Listas!$A$4,$N568=Listas!$A$5,$N568=Listas!$A$6),"N/A",IF(AND((DAYS360(C568,$C$3))&gt;90,(DAYS360(C568,$C$3))&lt;360),"SI","NO"))</f>
        <v>NO</v>
      </c>
      <c r="P568" s="19">
        <f t="shared" si="96"/>
        <v>0</v>
      </c>
      <c r="Q568" s="18" t="str">
        <f>+IF(OR($N568=Listas!$A$3,$N568=Listas!$A$4,$N568=Listas!$A$5,$N568=Listas!$A$6),"N/A",IF(AND((DAYS360(C568,$C$3))&gt;=360,(DAYS360(C568,$C$3))&lt;=1800),"SI","NO"))</f>
        <v>NO</v>
      </c>
      <c r="R568" s="19">
        <f t="shared" si="97"/>
        <v>0</v>
      </c>
      <c r="S568" s="18" t="str">
        <f>+IF(OR($N568=Listas!$A$3,$N568=Listas!$A$4,$N568=Listas!$A$5,$N568=Listas!$A$6),"N/A",IF(AND((DAYS360(C568,$C$3))&gt;1800,(DAYS360(C568,$C$3))&lt;=3600),"SI","NO"))</f>
        <v>NO</v>
      </c>
      <c r="T568" s="19">
        <f t="shared" si="98"/>
        <v>0</v>
      </c>
      <c r="U568" s="18" t="str">
        <f>+IF(OR($N568=Listas!$A$3,$N568=Listas!$A$4,$N568=Listas!$A$5,$N568=Listas!$A$6),"N/A",IF((DAYS360(C568,$C$3))&gt;3600,"SI","NO"))</f>
        <v>SI</v>
      </c>
      <c r="V568" s="20">
        <f t="shared" si="99"/>
        <v>0.21132439384930549</v>
      </c>
      <c r="W568" s="21">
        <f>+IF(OR($N568=Listas!$A$3,$N568=Listas!$A$4,$N568=Listas!$A$5,$N568=Listas!$A$6),"",P568+R568+T568+V568)</f>
        <v>0.21132439384930549</v>
      </c>
      <c r="X568" s="22"/>
      <c r="Y568" s="19">
        <f t="shared" si="100"/>
        <v>0</v>
      </c>
      <c r="Z568" s="21">
        <f>+IF(OR($N568=Listas!$A$3,$N568=Listas!$A$4,$N568=Listas!$A$5,$N568=Listas!$A$6),"",Y568)</f>
        <v>0</v>
      </c>
      <c r="AA568" s="22"/>
      <c r="AB568" s="23">
        <f>+IF(OR($N568=Listas!$A$3,$N568=Listas!$A$4,$N568=Listas!$A$5,$N568=Listas!$A$6),"",IF(AND(DAYS360(C568,$C$3)&lt;=90,AA568="NO"),0,IF(AND(DAYS360(C568,$C$3)&gt;90,AA568="NO"),$AB$7,0)))</f>
        <v>0</v>
      </c>
      <c r="AC568" s="17"/>
      <c r="AD568" s="22"/>
      <c r="AE568" s="23">
        <f>+IF(OR($N568=Listas!$A$3,$N568=Listas!$A$4,$N568=Listas!$A$5,$N568=Listas!$A$6),"",IF(AND(DAYS360(C568,$C$3)&lt;=90,AD568="SI"),0,IF(AND(DAYS360(C568,$C$3)&gt;90,AD568="SI"),$AE$7,0)))</f>
        <v>0</v>
      </c>
      <c r="AF568" s="17"/>
      <c r="AG568" s="24" t="str">
        <f t="shared" si="104"/>
        <v/>
      </c>
      <c r="AH568" s="22"/>
      <c r="AI568" s="23">
        <f>+IF(OR($N568=Listas!$A$3,$N568=Listas!$A$4,$N568=Listas!$A$5,$N568=Listas!$A$6),"",IF(AND(DAYS360(C568,$C$3)&lt;=90,AH568="SI"),0,IF(AND(DAYS360(C568,$C$3)&gt;90,AH568="SI"),$AI$7,0)))</f>
        <v>0</v>
      </c>
      <c r="AJ568" s="25">
        <f>+IF(OR($N568=Listas!$A$3,$N568=Listas!$A$4,$N568=Listas!$A$5,$N568=Listas!$A$6),"",AB568+AE568+AI568)</f>
        <v>0</v>
      </c>
      <c r="AK568" s="26" t="str">
        <f t="shared" si="105"/>
        <v/>
      </c>
      <c r="AL568" s="27" t="str">
        <f t="shared" si="106"/>
        <v/>
      </c>
      <c r="AM568" s="23">
        <f>+IF(OR($N568=Listas!$A$3,$N568=Listas!$A$4,$N568=Listas!$A$5,$N568=Listas!$A$6),"",IF(AND(DAYS360(C568,$C$3)&lt;=90,AL568="SI"),0,IF(AND(DAYS360(C568,$C$3)&gt;90,AL568="SI"),$AM$7,0)))</f>
        <v>0</v>
      </c>
      <c r="AN568" s="27" t="str">
        <f t="shared" si="107"/>
        <v/>
      </c>
      <c r="AO568" s="23">
        <f>+IF(OR($N568=Listas!$A$3,$N568=Listas!$A$4,$N568=Listas!$A$5,$N568=Listas!$A$6),"",IF(AND(DAYS360(C568,$C$3)&lt;=90,AN568="SI"),0,IF(AND(DAYS360(C568,$C$3)&gt;90,AN568="SI"),$AO$7,0)))</f>
        <v>0</v>
      </c>
      <c r="AP568" s="28">
        <f>+IF(OR($N568=Listas!$A$3,$N568=Listas!$A$4,$N568=Listas!$A$5,$N568=[1]Hoja2!$A$6),"",AM568+AO568)</f>
        <v>0</v>
      </c>
      <c r="AQ568" s="22"/>
      <c r="AR568" s="23">
        <f>+IF(OR($N568=Listas!$A$3,$N568=Listas!$A$4,$N568=Listas!$A$5,$N568=Listas!$A$6),"",IF(AND(DAYS360(C568,$C$3)&lt;=90,AQ568="SI"),0,IF(AND(DAYS360(C568,$C$3)&gt;90,AQ568="SI"),$AR$7,0)))</f>
        <v>0</v>
      </c>
      <c r="AS568" s="22"/>
      <c r="AT568" s="23">
        <f>+IF(OR($N568=Listas!$A$3,$N568=Listas!$A$4,$N568=Listas!$A$5,$N568=Listas!$A$6),"",IF(AND(DAYS360(C568,$C$3)&lt;=90,AS568="SI"),0,IF(AND(DAYS360(C568,$C$3)&gt;90,AS568="SI"),$AT$7,0)))</f>
        <v>0</v>
      </c>
      <c r="AU568" s="21">
        <f>+IF(OR($N568=Listas!$A$3,$N568=Listas!$A$4,$N568=Listas!$A$5,$N568=Listas!$A$6),"",AR568+AT568)</f>
        <v>0</v>
      </c>
      <c r="AV568" s="29">
        <f>+IF(OR($N568=Listas!$A$3,$N568=Listas!$A$4,$N568=Listas!$A$5,$N568=Listas!$A$6),"",W568+Z568+AJ568+AP568+AU568)</f>
        <v>0.21132439384930549</v>
      </c>
      <c r="AW568" s="30">
        <f>+IF(OR($N568=Listas!$A$3,$N568=Listas!$A$4,$N568=Listas!$A$5,$N568=Listas!$A$6),"",K568*(1-AV568))</f>
        <v>0</v>
      </c>
      <c r="AX568" s="30">
        <f>+IF(OR($N568=Listas!$A$3,$N568=Listas!$A$4,$N568=Listas!$A$5,$N568=Listas!$A$6),"",L568*(1-AV568))</f>
        <v>0</v>
      </c>
      <c r="AY568" s="31"/>
      <c r="AZ568" s="32"/>
      <c r="BA568" s="30">
        <f>+IF(OR($N568=Listas!$A$3,$N568=Listas!$A$4,$N568=Listas!$A$5,$N568=Listas!$A$6),"",IF(AV568=0,AW568,(-PV(AY568,AZ568,,AW568,0))))</f>
        <v>0</v>
      </c>
      <c r="BB568" s="30">
        <f>+IF(OR($N568=Listas!$A$3,$N568=Listas!$A$4,$N568=Listas!$A$5,$N568=Listas!$A$6),"",IF(AV568=0,AX568,(-PV(AY568,AZ568,,AX568,0))))</f>
        <v>0</v>
      </c>
      <c r="BC568" s="33">
        <f>++IF(OR($N568=Listas!$A$3,$N568=Listas!$A$4,$N568=Listas!$A$5,$N568=Listas!$A$6),"",K568-BA568)</f>
        <v>0</v>
      </c>
      <c r="BD568" s="33">
        <f>++IF(OR($N568=Listas!$A$3,$N568=Listas!$A$4,$N568=Listas!$A$5,$N568=Listas!$A$6),"",L568-BB568)</f>
        <v>0</v>
      </c>
    </row>
    <row r="569" spans="1:56" x14ac:dyDescent="0.25">
      <c r="A569" s="13"/>
      <c r="B569" s="14"/>
      <c r="C569" s="15"/>
      <c r="D569" s="16"/>
      <c r="E569" s="16"/>
      <c r="F569" s="17"/>
      <c r="G569" s="17"/>
      <c r="H569" s="65">
        <f t="shared" si="101"/>
        <v>0</v>
      </c>
      <c r="I569" s="17"/>
      <c r="J569" s="17"/>
      <c r="K569" s="42">
        <f t="shared" si="102"/>
        <v>0</v>
      </c>
      <c r="L569" s="42">
        <f t="shared" si="102"/>
        <v>0</v>
      </c>
      <c r="M569" s="42">
        <f t="shared" si="103"/>
        <v>0</v>
      </c>
      <c r="N569" s="13"/>
      <c r="O569" s="18" t="str">
        <f>+IF(OR($N569=Listas!$A$3,$N569=Listas!$A$4,$N569=Listas!$A$5,$N569=Listas!$A$6),"N/A",IF(AND((DAYS360(C569,$C$3))&gt;90,(DAYS360(C569,$C$3))&lt;360),"SI","NO"))</f>
        <v>NO</v>
      </c>
      <c r="P569" s="19">
        <f t="shared" si="96"/>
        <v>0</v>
      </c>
      <c r="Q569" s="18" t="str">
        <f>+IF(OR($N569=Listas!$A$3,$N569=Listas!$A$4,$N569=Listas!$A$5,$N569=Listas!$A$6),"N/A",IF(AND((DAYS360(C569,$C$3))&gt;=360,(DAYS360(C569,$C$3))&lt;=1800),"SI","NO"))</f>
        <v>NO</v>
      </c>
      <c r="R569" s="19">
        <f t="shared" si="97"/>
        <v>0</v>
      </c>
      <c r="S569" s="18" t="str">
        <f>+IF(OR($N569=Listas!$A$3,$N569=Listas!$A$4,$N569=Listas!$A$5,$N569=Listas!$A$6),"N/A",IF(AND((DAYS360(C569,$C$3))&gt;1800,(DAYS360(C569,$C$3))&lt;=3600),"SI","NO"))</f>
        <v>NO</v>
      </c>
      <c r="T569" s="19">
        <f t="shared" si="98"/>
        <v>0</v>
      </c>
      <c r="U569" s="18" t="str">
        <f>+IF(OR($N569=Listas!$A$3,$N569=Listas!$A$4,$N569=Listas!$A$5,$N569=Listas!$A$6),"N/A",IF((DAYS360(C569,$C$3))&gt;3600,"SI","NO"))</f>
        <v>SI</v>
      </c>
      <c r="V569" s="20">
        <f t="shared" si="99"/>
        <v>0.21132439384930549</v>
      </c>
      <c r="W569" s="21">
        <f>+IF(OR($N569=Listas!$A$3,$N569=Listas!$A$4,$N569=Listas!$A$5,$N569=Listas!$A$6),"",P569+R569+T569+V569)</f>
        <v>0.21132439384930549</v>
      </c>
      <c r="X569" s="22"/>
      <c r="Y569" s="19">
        <f t="shared" si="100"/>
        <v>0</v>
      </c>
      <c r="Z569" s="21">
        <f>+IF(OR($N569=Listas!$A$3,$N569=Listas!$A$4,$N569=Listas!$A$5,$N569=Listas!$A$6),"",Y569)</f>
        <v>0</v>
      </c>
      <c r="AA569" s="22"/>
      <c r="AB569" s="23">
        <f>+IF(OR($N569=Listas!$A$3,$N569=Listas!$A$4,$N569=Listas!$A$5,$N569=Listas!$A$6),"",IF(AND(DAYS360(C569,$C$3)&lt;=90,AA569="NO"),0,IF(AND(DAYS360(C569,$C$3)&gt;90,AA569="NO"),$AB$7,0)))</f>
        <v>0</v>
      </c>
      <c r="AC569" s="17"/>
      <c r="AD569" s="22"/>
      <c r="AE569" s="23">
        <f>+IF(OR($N569=Listas!$A$3,$N569=Listas!$A$4,$N569=Listas!$A$5,$N569=Listas!$A$6),"",IF(AND(DAYS360(C569,$C$3)&lt;=90,AD569="SI"),0,IF(AND(DAYS360(C569,$C$3)&gt;90,AD569="SI"),$AE$7,0)))</f>
        <v>0</v>
      </c>
      <c r="AF569" s="17"/>
      <c r="AG569" s="24" t="str">
        <f t="shared" si="104"/>
        <v/>
      </c>
      <c r="AH569" s="22"/>
      <c r="AI569" s="23">
        <f>+IF(OR($N569=Listas!$A$3,$N569=Listas!$A$4,$N569=Listas!$A$5,$N569=Listas!$A$6),"",IF(AND(DAYS360(C569,$C$3)&lt;=90,AH569="SI"),0,IF(AND(DAYS360(C569,$C$3)&gt;90,AH569="SI"),$AI$7,0)))</f>
        <v>0</v>
      </c>
      <c r="AJ569" s="25">
        <f>+IF(OR($N569=Listas!$A$3,$N569=Listas!$A$4,$N569=Listas!$A$5,$N569=Listas!$A$6),"",AB569+AE569+AI569)</f>
        <v>0</v>
      </c>
      <c r="AK569" s="26" t="str">
        <f t="shared" si="105"/>
        <v/>
      </c>
      <c r="AL569" s="27" t="str">
        <f t="shared" si="106"/>
        <v/>
      </c>
      <c r="AM569" s="23">
        <f>+IF(OR($N569=Listas!$A$3,$N569=Listas!$A$4,$N569=Listas!$A$5,$N569=Listas!$A$6),"",IF(AND(DAYS360(C569,$C$3)&lt;=90,AL569="SI"),0,IF(AND(DAYS360(C569,$C$3)&gt;90,AL569="SI"),$AM$7,0)))</f>
        <v>0</v>
      </c>
      <c r="AN569" s="27" t="str">
        <f t="shared" si="107"/>
        <v/>
      </c>
      <c r="AO569" s="23">
        <f>+IF(OR($N569=Listas!$A$3,$N569=Listas!$A$4,$N569=Listas!$A$5,$N569=Listas!$A$6),"",IF(AND(DAYS360(C569,$C$3)&lt;=90,AN569="SI"),0,IF(AND(DAYS360(C569,$C$3)&gt;90,AN569="SI"),$AO$7,0)))</f>
        <v>0</v>
      </c>
      <c r="AP569" s="28">
        <f>+IF(OR($N569=Listas!$A$3,$N569=Listas!$A$4,$N569=Listas!$A$5,$N569=[1]Hoja2!$A$6),"",AM569+AO569)</f>
        <v>0</v>
      </c>
      <c r="AQ569" s="22"/>
      <c r="AR569" s="23">
        <f>+IF(OR($N569=Listas!$A$3,$N569=Listas!$A$4,$N569=Listas!$A$5,$N569=Listas!$A$6),"",IF(AND(DAYS360(C569,$C$3)&lt;=90,AQ569="SI"),0,IF(AND(DAYS360(C569,$C$3)&gt;90,AQ569="SI"),$AR$7,0)))</f>
        <v>0</v>
      </c>
      <c r="AS569" s="22"/>
      <c r="AT569" s="23">
        <f>+IF(OR($N569=Listas!$A$3,$N569=Listas!$A$4,$N569=Listas!$A$5,$N569=Listas!$A$6),"",IF(AND(DAYS360(C569,$C$3)&lt;=90,AS569="SI"),0,IF(AND(DAYS360(C569,$C$3)&gt;90,AS569="SI"),$AT$7,0)))</f>
        <v>0</v>
      </c>
      <c r="AU569" s="21">
        <f>+IF(OR($N569=Listas!$A$3,$N569=Listas!$A$4,$N569=Listas!$A$5,$N569=Listas!$A$6),"",AR569+AT569)</f>
        <v>0</v>
      </c>
      <c r="AV569" s="29">
        <f>+IF(OR($N569=Listas!$A$3,$N569=Listas!$A$4,$N569=Listas!$A$5,$N569=Listas!$A$6),"",W569+Z569+AJ569+AP569+AU569)</f>
        <v>0.21132439384930549</v>
      </c>
      <c r="AW569" s="30">
        <f>+IF(OR($N569=Listas!$A$3,$N569=Listas!$A$4,$N569=Listas!$A$5,$N569=Listas!$A$6),"",K569*(1-AV569))</f>
        <v>0</v>
      </c>
      <c r="AX569" s="30">
        <f>+IF(OR($N569=Listas!$A$3,$N569=Listas!$A$4,$N569=Listas!$A$5,$N569=Listas!$A$6),"",L569*(1-AV569))</f>
        <v>0</v>
      </c>
      <c r="AY569" s="31"/>
      <c r="AZ569" s="32"/>
      <c r="BA569" s="30">
        <f>+IF(OR($N569=Listas!$A$3,$N569=Listas!$A$4,$N569=Listas!$A$5,$N569=Listas!$A$6),"",IF(AV569=0,AW569,(-PV(AY569,AZ569,,AW569,0))))</f>
        <v>0</v>
      </c>
      <c r="BB569" s="30">
        <f>+IF(OR($N569=Listas!$A$3,$N569=Listas!$A$4,$N569=Listas!$A$5,$N569=Listas!$A$6),"",IF(AV569=0,AX569,(-PV(AY569,AZ569,,AX569,0))))</f>
        <v>0</v>
      </c>
      <c r="BC569" s="33">
        <f>++IF(OR($N569=Listas!$A$3,$N569=Listas!$A$4,$N569=Listas!$A$5,$N569=Listas!$A$6),"",K569-BA569)</f>
        <v>0</v>
      </c>
      <c r="BD569" s="33">
        <f>++IF(OR($N569=Listas!$A$3,$N569=Listas!$A$4,$N569=Listas!$A$5,$N569=Listas!$A$6),"",L569-BB569)</f>
        <v>0</v>
      </c>
    </row>
    <row r="570" spans="1:56" x14ac:dyDescent="0.25">
      <c r="A570" s="13"/>
      <c r="B570" s="14"/>
      <c r="C570" s="15"/>
      <c r="D570" s="16"/>
      <c r="E570" s="16"/>
      <c r="F570" s="17"/>
      <c r="G570" s="17"/>
      <c r="H570" s="65">
        <f t="shared" si="101"/>
        <v>0</v>
      </c>
      <c r="I570" s="17"/>
      <c r="J570" s="17"/>
      <c r="K570" s="42">
        <f t="shared" si="102"/>
        <v>0</v>
      </c>
      <c r="L570" s="42">
        <f t="shared" si="102"/>
        <v>0</v>
      </c>
      <c r="M570" s="42">
        <f t="shared" si="103"/>
        <v>0</v>
      </c>
      <c r="N570" s="13"/>
      <c r="O570" s="18" t="str">
        <f>+IF(OR($N570=Listas!$A$3,$N570=Listas!$A$4,$N570=Listas!$A$5,$N570=Listas!$A$6),"N/A",IF(AND((DAYS360(C570,$C$3))&gt;90,(DAYS360(C570,$C$3))&lt;360),"SI","NO"))</f>
        <v>NO</v>
      </c>
      <c r="P570" s="19">
        <f t="shared" si="96"/>
        <v>0</v>
      </c>
      <c r="Q570" s="18" t="str">
        <f>+IF(OR($N570=Listas!$A$3,$N570=Listas!$A$4,$N570=Listas!$A$5,$N570=Listas!$A$6),"N/A",IF(AND((DAYS360(C570,$C$3))&gt;=360,(DAYS360(C570,$C$3))&lt;=1800),"SI","NO"))</f>
        <v>NO</v>
      </c>
      <c r="R570" s="19">
        <f t="shared" si="97"/>
        <v>0</v>
      </c>
      <c r="S570" s="18" t="str">
        <f>+IF(OR($N570=Listas!$A$3,$N570=Listas!$A$4,$N570=Listas!$A$5,$N570=Listas!$A$6),"N/A",IF(AND((DAYS360(C570,$C$3))&gt;1800,(DAYS360(C570,$C$3))&lt;=3600),"SI","NO"))</f>
        <v>NO</v>
      </c>
      <c r="T570" s="19">
        <f t="shared" si="98"/>
        <v>0</v>
      </c>
      <c r="U570" s="18" t="str">
        <f>+IF(OR($N570=Listas!$A$3,$N570=Listas!$A$4,$N570=Listas!$A$5,$N570=Listas!$A$6),"N/A",IF((DAYS360(C570,$C$3))&gt;3600,"SI","NO"))</f>
        <v>SI</v>
      </c>
      <c r="V570" s="20">
        <f t="shared" si="99"/>
        <v>0.21132439384930549</v>
      </c>
      <c r="W570" s="21">
        <f>+IF(OR($N570=Listas!$A$3,$N570=Listas!$A$4,$N570=Listas!$A$5,$N570=Listas!$A$6),"",P570+R570+T570+V570)</f>
        <v>0.21132439384930549</v>
      </c>
      <c r="X570" s="22"/>
      <c r="Y570" s="19">
        <f t="shared" si="100"/>
        <v>0</v>
      </c>
      <c r="Z570" s="21">
        <f>+IF(OR($N570=Listas!$A$3,$N570=Listas!$A$4,$N570=Listas!$A$5,$N570=Listas!$A$6),"",Y570)</f>
        <v>0</v>
      </c>
      <c r="AA570" s="22"/>
      <c r="AB570" s="23">
        <f>+IF(OR($N570=Listas!$A$3,$N570=Listas!$A$4,$N570=Listas!$A$5,$N570=Listas!$A$6),"",IF(AND(DAYS360(C570,$C$3)&lt;=90,AA570="NO"),0,IF(AND(DAYS360(C570,$C$3)&gt;90,AA570="NO"),$AB$7,0)))</f>
        <v>0</v>
      </c>
      <c r="AC570" s="17"/>
      <c r="AD570" s="22"/>
      <c r="AE570" s="23">
        <f>+IF(OR($N570=Listas!$A$3,$N570=Listas!$A$4,$N570=Listas!$A$5,$N570=Listas!$A$6),"",IF(AND(DAYS360(C570,$C$3)&lt;=90,AD570="SI"),0,IF(AND(DAYS360(C570,$C$3)&gt;90,AD570="SI"),$AE$7,0)))</f>
        <v>0</v>
      </c>
      <c r="AF570" s="17"/>
      <c r="AG570" s="24" t="str">
        <f t="shared" si="104"/>
        <v/>
      </c>
      <c r="AH570" s="22"/>
      <c r="AI570" s="23">
        <f>+IF(OR($N570=Listas!$A$3,$N570=Listas!$A$4,$N570=Listas!$A$5,$N570=Listas!$A$6),"",IF(AND(DAYS360(C570,$C$3)&lt;=90,AH570="SI"),0,IF(AND(DAYS360(C570,$C$3)&gt;90,AH570="SI"),$AI$7,0)))</f>
        <v>0</v>
      </c>
      <c r="AJ570" s="25">
        <f>+IF(OR($N570=Listas!$A$3,$N570=Listas!$A$4,$N570=Listas!$A$5,$N570=Listas!$A$6),"",AB570+AE570+AI570)</f>
        <v>0</v>
      </c>
      <c r="AK570" s="26" t="str">
        <f t="shared" si="105"/>
        <v/>
      </c>
      <c r="AL570" s="27" t="str">
        <f t="shared" si="106"/>
        <v/>
      </c>
      <c r="AM570" s="23">
        <f>+IF(OR($N570=Listas!$A$3,$N570=Listas!$A$4,$N570=Listas!$A$5,$N570=Listas!$A$6),"",IF(AND(DAYS360(C570,$C$3)&lt;=90,AL570="SI"),0,IF(AND(DAYS360(C570,$C$3)&gt;90,AL570="SI"),$AM$7,0)))</f>
        <v>0</v>
      </c>
      <c r="AN570" s="27" t="str">
        <f t="shared" si="107"/>
        <v/>
      </c>
      <c r="AO570" s="23">
        <f>+IF(OR($N570=Listas!$A$3,$N570=Listas!$A$4,$N570=Listas!$A$5,$N570=Listas!$A$6),"",IF(AND(DAYS360(C570,$C$3)&lt;=90,AN570="SI"),0,IF(AND(DAYS360(C570,$C$3)&gt;90,AN570="SI"),$AO$7,0)))</f>
        <v>0</v>
      </c>
      <c r="AP570" s="28">
        <f>+IF(OR($N570=Listas!$A$3,$N570=Listas!$A$4,$N570=Listas!$A$5,$N570=[1]Hoja2!$A$6),"",AM570+AO570)</f>
        <v>0</v>
      </c>
      <c r="AQ570" s="22"/>
      <c r="AR570" s="23">
        <f>+IF(OR($N570=Listas!$A$3,$N570=Listas!$A$4,$N570=Listas!$A$5,$N570=Listas!$A$6),"",IF(AND(DAYS360(C570,$C$3)&lt;=90,AQ570="SI"),0,IF(AND(DAYS360(C570,$C$3)&gt;90,AQ570="SI"),$AR$7,0)))</f>
        <v>0</v>
      </c>
      <c r="AS570" s="22"/>
      <c r="AT570" s="23">
        <f>+IF(OR($N570=Listas!$A$3,$N570=Listas!$A$4,$N570=Listas!$A$5,$N570=Listas!$A$6),"",IF(AND(DAYS360(C570,$C$3)&lt;=90,AS570="SI"),0,IF(AND(DAYS360(C570,$C$3)&gt;90,AS570="SI"),$AT$7,0)))</f>
        <v>0</v>
      </c>
      <c r="AU570" s="21">
        <f>+IF(OR($N570=Listas!$A$3,$N570=Listas!$A$4,$N570=Listas!$A$5,$N570=Listas!$A$6),"",AR570+AT570)</f>
        <v>0</v>
      </c>
      <c r="AV570" s="29">
        <f>+IF(OR($N570=Listas!$A$3,$N570=Listas!$A$4,$N570=Listas!$A$5,$N570=Listas!$A$6),"",W570+Z570+AJ570+AP570+AU570)</f>
        <v>0.21132439384930549</v>
      </c>
      <c r="AW570" s="30">
        <f>+IF(OR($N570=Listas!$A$3,$N570=Listas!$A$4,$N570=Listas!$A$5,$N570=Listas!$A$6),"",K570*(1-AV570))</f>
        <v>0</v>
      </c>
      <c r="AX570" s="30">
        <f>+IF(OR($N570=Listas!$A$3,$N570=Listas!$A$4,$N570=Listas!$A$5,$N570=Listas!$A$6),"",L570*(1-AV570))</f>
        <v>0</v>
      </c>
      <c r="AY570" s="31"/>
      <c r="AZ570" s="32"/>
      <c r="BA570" s="30">
        <f>+IF(OR($N570=Listas!$A$3,$N570=Listas!$A$4,$N570=Listas!$A$5,$N570=Listas!$A$6),"",IF(AV570=0,AW570,(-PV(AY570,AZ570,,AW570,0))))</f>
        <v>0</v>
      </c>
      <c r="BB570" s="30">
        <f>+IF(OR($N570=Listas!$A$3,$N570=Listas!$A$4,$N570=Listas!$A$5,$N570=Listas!$A$6),"",IF(AV570=0,AX570,(-PV(AY570,AZ570,,AX570,0))))</f>
        <v>0</v>
      </c>
      <c r="BC570" s="33">
        <f>++IF(OR($N570=Listas!$A$3,$N570=Listas!$A$4,$N570=Listas!$A$5,$N570=Listas!$A$6),"",K570-BA570)</f>
        <v>0</v>
      </c>
      <c r="BD570" s="33">
        <f>++IF(OR($N570=Listas!$A$3,$N570=Listas!$A$4,$N570=Listas!$A$5,$N570=Listas!$A$6),"",L570-BB570)</f>
        <v>0</v>
      </c>
    </row>
    <row r="571" spans="1:56" x14ac:dyDescent="0.25">
      <c r="A571" s="13"/>
      <c r="B571" s="14"/>
      <c r="C571" s="15"/>
      <c r="D571" s="16"/>
      <c r="E571" s="16"/>
      <c r="F571" s="17"/>
      <c r="G571" s="17"/>
      <c r="H571" s="65">
        <f t="shared" si="101"/>
        <v>0</v>
      </c>
      <c r="I571" s="17"/>
      <c r="J571" s="17"/>
      <c r="K571" s="42">
        <f t="shared" si="102"/>
        <v>0</v>
      </c>
      <c r="L571" s="42">
        <f t="shared" si="102"/>
        <v>0</v>
      </c>
      <c r="M571" s="42">
        <f t="shared" si="103"/>
        <v>0</v>
      </c>
      <c r="N571" s="13"/>
      <c r="O571" s="18" t="str">
        <f>+IF(OR($N571=Listas!$A$3,$N571=Listas!$A$4,$N571=Listas!$A$5,$N571=Listas!$A$6),"N/A",IF(AND((DAYS360(C571,$C$3))&gt;90,(DAYS360(C571,$C$3))&lt;360),"SI","NO"))</f>
        <v>NO</v>
      </c>
      <c r="P571" s="19">
        <f t="shared" si="96"/>
        <v>0</v>
      </c>
      <c r="Q571" s="18" t="str">
        <f>+IF(OR($N571=Listas!$A$3,$N571=Listas!$A$4,$N571=Listas!$A$5,$N571=Listas!$A$6),"N/A",IF(AND((DAYS360(C571,$C$3))&gt;=360,(DAYS360(C571,$C$3))&lt;=1800),"SI","NO"))</f>
        <v>NO</v>
      </c>
      <c r="R571" s="19">
        <f t="shared" si="97"/>
        <v>0</v>
      </c>
      <c r="S571" s="18" t="str">
        <f>+IF(OR($N571=Listas!$A$3,$N571=Listas!$A$4,$N571=Listas!$A$5,$N571=Listas!$A$6),"N/A",IF(AND((DAYS360(C571,$C$3))&gt;1800,(DAYS360(C571,$C$3))&lt;=3600),"SI","NO"))</f>
        <v>NO</v>
      </c>
      <c r="T571" s="19">
        <f t="shared" si="98"/>
        <v>0</v>
      </c>
      <c r="U571" s="18" t="str">
        <f>+IF(OR($N571=Listas!$A$3,$N571=Listas!$A$4,$N571=Listas!$A$5,$N571=Listas!$A$6),"N/A",IF((DAYS360(C571,$C$3))&gt;3600,"SI","NO"))</f>
        <v>SI</v>
      </c>
      <c r="V571" s="20">
        <f t="shared" si="99"/>
        <v>0.21132439384930549</v>
      </c>
      <c r="W571" s="21">
        <f>+IF(OR($N571=Listas!$A$3,$N571=Listas!$A$4,$N571=Listas!$A$5,$N571=Listas!$A$6),"",P571+R571+T571+V571)</f>
        <v>0.21132439384930549</v>
      </c>
      <c r="X571" s="22"/>
      <c r="Y571" s="19">
        <f t="shared" si="100"/>
        <v>0</v>
      </c>
      <c r="Z571" s="21">
        <f>+IF(OR($N571=Listas!$A$3,$N571=Listas!$A$4,$N571=Listas!$A$5,$N571=Listas!$A$6),"",Y571)</f>
        <v>0</v>
      </c>
      <c r="AA571" s="22"/>
      <c r="AB571" s="23">
        <f>+IF(OR($N571=Listas!$A$3,$N571=Listas!$A$4,$N571=Listas!$A$5,$N571=Listas!$A$6),"",IF(AND(DAYS360(C571,$C$3)&lt;=90,AA571="NO"),0,IF(AND(DAYS360(C571,$C$3)&gt;90,AA571="NO"),$AB$7,0)))</f>
        <v>0</v>
      </c>
      <c r="AC571" s="17"/>
      <c r="AD571" s="22"/>
      <c r="AE571" s="23">
        <f>+IF(OR($N571=Listas!$A$3,$N571=Listas!$A$4,$N571=Listas!$A$5,$N571=Listas!$A$6),"",IF(AND(DAYS360(C571,$C$3)&lt;=90,AD571="SI"),0,IF(AND(DAYS360(C571,$C$3)&gt;90,AD571="SI"),$AE$7,0)))</f>
        <v>0</v>
      </c>
      <c r="AF571" s="17"/>
      <c r="AG571" s="24" t="str">
        <f t="shared" si="104"/>
        <v/>
      </c>
      <c r="AH571" s="22"/>
      <c r="AI571" s="23">
        <f>+IF(OR($N571=Listas!$A$3,$N571=Listas!$A$4,$N571=Listas!$A$5,$N571=Listas!$A$6),"",IF(AND(DAYS360(C571,$C$3)&lt;=90,AH571="SI"),0,IF(AND(DAYS360(C571,$C$3)&gt;90,AH571="SI"),$AI$7,0)))</f>
        <v>0</v>
      </c>
      <c r="AJ571" s="25">
        <f>+IF(OR($N571=Listas!$A$3,$N571=Listas!$A$4,$N571=Listas!$A$5,$N571=Listas!$A$6),"",AB571+AE571+AI571)</f>
        <v>0</v>
      </c>
      <c r="AK571" s="26" t="str">
        <f t="shared" si="105"/>
        <v/>
      </c>
      <c r="AL571" s="27" t="str">
        <f t="shared" si="106"/>
        <v/>
      </c>
      <c r="AM571" s="23">
        <f>+IF(OR($N571=Listas!$A$3,$N571=Listas!$A$4,$N571=Listas!$A$5,$N571=Listas!$A$6),"",IF(AND(DAYS360(C571,$C$3)&lt;=90,AL571="SI"),0,IF(AND(DAYS360(C571,$C$3)&gt;90,AL571="SI"),$AM$7,0)))</f>
        <v>0</v>
      </c>
      <c r="AN571" s="27" t="str">
        <f t="shared" si="107"/>
        <v/>
      </c>
      <c r="AO571" s="23">
        <f>+IF(OR($N571=Listas!$A$3,$N571=Listas!$A$4,$N571=Listas!$A$5,$N571=Listas!$A$6),"",IF(AND(DAYS360(C571,$C$3)&lt;=90,AN571="SI"),0,IF(AND(DAYS360(C571,$C$3)&gt;90,AN571="SI"),$AO$7,0)))</f>
        <v>0</v>
      </c>
      <c r="AP571" s="28">
        <f>+IF(OR($N571=Listas!$A$3,$N571=Listas!$A$4,$N571=Listas!$A$5,$N571=[1]Hoja2!$A$6),"",AM571+AO571)</f>
        <v>0</v>
      </c>
      <c r="AQ571" s="22"/>
      <c r="AR571" s="23">
        <f>+IF(OR($N571=Listas!$A$3,$N571=Listas!$A$4,$N571=Listas!$A$5,$N571=Listas!$A$6),"",IF(AND(DAYS360(C571,$C$3)&lt;=90,AQ571="SI"),0,IF(AND(DAYS360(C571,$C$3)&gt;90,AQ571="SI"),$AR$7,0)))</f>
        <v>0</v>
      </c>
      <c r="AS571" s="22"/>
      <c r="AT571" s="23">
        <f>+IF(OR($N571=Listas!$A$3,$N571=Listas!$A$4,$N571=Listas!$A$5,$N571=Listas!$A$6),"",IF(AND(DAYS360(C571,$C$3)&lt;=90,AS571="SI"),0,IF(AND(DAYS360(C571,$C$3)&gt;90,AS571="SI"),$AT$7,0)))</f>
        <v>0</v>
      </c>
      <c r="AU571" s="21">
        <f>+IF(OR($N571=Listas!$A$3,$N571=Listas!$A$4,$N571=Listas!$A$5,$N571=Listas!$A$6),"",AR571+AT571)</f>
        <v>0</v>
      </c>
      <c r="AV571" s="29">
        <f>+IF(OR($N571=Listas!$A$3,$N571=Listas!$A$4,$N571=Listas!$A$5,$N571=Listas!$A$6),"",W571+Z571+AJ571+AP571+AU571)</f>
        <v>0.21132439384930549</v>
      </c>
      <c r="AW571" s="30">
        <f>+IF(OR($N571=Listas!$A$3,$N571=Listas!$A$4,$N571=Listas!$A$5,$N571=Listas!$A$6),"",K571*(1-AV571))</f>
        <v>0</v>
      </c>
      <c r="AX571" s="30">
        <f>+IF(OR($N571=Listas!$A$3,$N571=Listas!$A$4,$N571=Listas!$A$5,$N571=Listas!$A$6),"",L571*(1-AV571))</f>
        <v>0</v>
      </c>
      <c r="AY571" s="31"/>
      <c r="AZ571" s="32"/>
      <c r="BA571" s="30">
        <f>+IF(OR($N571=Listas!$A$3,$N571=Listas!$A$4,$N571=Listas!$A$5,$N571=Listas!$A$6),"",IF(AV571=0,AW571,(-PV(AY571,AZ571,,AW571,0))))</f>
        <v>0</v>
      </c>
      <c r="BB571" s="30">
        <f>+IF(OR($N571=Listas!$A$3,$N571=Listas!$A$4,$N571=Listas!$A$5,$N571=Listas!$A$6),"",IF(AV571=0,AX571,(-PV(AY571,AZ571,,AX571,0))))</f>
        <v>0</v>
      </c>
      <c r="BC571" s="33">
        <f>++IF(OR($N571=Listas!$A$3,$N571=Listas!$A$4,$N571=Listas!$A$5,$N571=Listas!$A$6),"",K571-BA571)</f>
        <v>0</v>
      </c>
      <c r="BD571" s="33">
        <f>++IF(OR($N571=Listas!$A$3,$N571=Listas!$A$4,$N571=Listas!$A$5,$N571=Listas!$A$6),"",L571-BB571)</f>
        <v>0</v>
      </c>
    </row>
    <row r="572" spans="1:56" x14ac:dyDescent="0.25">
      <c r="A572" s="13"/>
      <c r="B572" s="14"/>
      <c r="C572" s="15"/>
      <c r="D572" s="16"/>
      <c r="E572" s="16"/>
      <c r="F572" s="17"/>
      <c r="G572" s="17"/>
      <c r="H572" s="65">
        <f t="shared" si="101"/>
        <v>0</v>
      </c>
      <c r="I572" s="17"/>
      <c r="J572" s="17"/>
      <c r="K572" s="42">
        <f t="shared" si="102"/>
        <v>0</v>
      </c>
      <c r="L572" s="42">
        <f t="shared" si="102"/>
        <v>0</v>
      </c>
      <c r="M572" s="42">
        <f t="shared" si="103"/>
        <v>0</v>
      </c>
      <c r="N572" s="13"/>
      <c r="O572" s="18" t="str">
        <f>+IF(OR($N572=Listas!$A$3,$N572=Listas!$A$4,$N572=Listas!$A$5,$N572=Listas!$A$6),"N/A",IF(AND((DAYS360(C572,$C$3))&gt;90,(DAYS360(C572,$C$3))&lt;360),"SI","NO"))</f>
        <v>NO</v>
      </c>
      <c r="P572" s="19">
        <f t="shared" si="96"/>
        <v>0</v>
      </c>
      <c r="Q572" s="18" t="str">
        <f>+IF(OR($N572=Listas!$A$3,$N572=Listas!$A$4,$N572=Listas!$A$5,$N572=Listas!$A$6),"N/A",IF(AND((DAYS360(C572,$C$3))&gt;=360,(DAYS360(C572,$C$3))&lt;=1800),"SI","NO"))</f>
        <v>NO</v>
      </c>
      <c r="R572" s="19">
        <f t="shared" si="97"/>
        <v>0</v>
      </c>
      <c r="S572" s="18" t="str">
        <f>+IF(OR($N572=Listas!$A$3,$N572=Listas!$A$4,$N572=Listas!$A$5,$N572=Listas!$A$6),"N/A",IF(AND((DAYS360(C572,$C$3))&gt;1800,(DAYS360(C572,$C$3))&lt;=3600),"SI","NO"))</f>
        <v>NO</v>
      </c>
      <c r="T572" s="19">
        <f t="shared" si="98"/>
        <v>0</v>
      </c>
      <c r="U572" s="18" t="str">
        <f>+IF(OR($N572=Listas!$A$3,$N572=Listas!$A$4,$N572=Listas!$A$5,$N572=Listas!$A$6),"N/A",IF((DAYS360(C572,$C$3))&gt;3600,"SI","NO"))</f>
        <v>SI</v>
      </c>
      <c r="V572" s="20">
        <f t="shared" si="99"/>
        <v>0.21132439384930549</v>
      </c>
      <c r="W572" s="21">
        <f>+IF(OR($N572=Listas!$A$3,$N572=Listas!$A$4,$N572=Listas!$A$5,$N572=Listas!$A$6),"",P572+R572+T572+V572)</f>
        <v>0.21132439384930549</v>
      </c>
      <c r="X572" s="22"/>
      <c r="Y572" s="19">
        <f t="shared" si="100"/>
        <v>0</v>
      </c>
      <c r="Z572" s="21">
        <f>+IF(OR($N572=Listas!$A$3,$N572=Listas!$A$4,$N572=Listas!$A$5,$N572=Listas!$A$6),"",Y572)</f>
        <v>0</v>
      </c>
      <c r="AA572" s="22"/>
      <c r="AB572" s="23">
        <f>+IF(OR($N572=Listas!$A$3,$N572=Listas!$A$4,$N572=Listas!$A$5,$N572=Listas!$A$6),"",IF(AND(DAYS360(C572,$C$3)&lt;=90,AA572="NO"),0,IF(AND(DAYS360(C572,$C$3)&gt;90,AA572="NO"),$AB$7,0)))</f>
        <v>0</v>
      </c>
      <c r="AC572" s="17"/>
      <c r="AD572" s="22"/>
      <c r="AE572" s="23">
        <f>+IF(OR($N572=Listas!$A$3,$N572=Listas!$A$4,$N572=Listas!$A$5,$N572=Listas!$A$6),"",IF(AND(DAYS360(C572,$C$3)&lt;=90,AD572="SI"),0,IF(AND(DAYS360(C572,$C$3)&gt;90,AD572="SI"),$AE$7,0)))</f>
        <v>0</v>
      </c>
      <c r="AF572" s="17"/>
      <c r="AG572" s="24" t="str">
        <f t="shared" si="104"/>
        <v/>
      </c>
      <c r="AH572" s="22"/>
      <c r="AI572" s="23">
        <f>+IF(OR($N572=Listas!$A$3,$N572=Listas!$A$4,$N572=Listas!$A$5,$N572=Listas!$A$6),"",IF(AND(DAYS360(C572,$C$3)&lt;=90,AH572="SI"),0,IF(AND(DAYS360(C572,$C$3)&gt;90,AH572="SI"),$AI$7,0)))</f>
        <v>0</v>
      </c>
      <c r="AJ572" s="25">
        <f>+IF(OR($N572=Listas!$A$3,$N572=Listas!$A$4,$N572=Listas!$A$5,$N572=Listas!$A$6),"",AB572+AE572+AI572)</f>
        <v>0</v>
      </c>
      <c r="AK572" s="26" t="str">
        <f t="shared" si="105"/>
        <v/>
      </c>
      <c r="AL572" s="27" t="str">
        <f t="shared" si="106"/>
        <v/>
      </c>
      <c r="AM572" s="23">
        <f>+IF(OR($N572=Listas!$A$3,$N572=Listas!$A$4,$N572=Listas!$A$5,$N572=Listas!$A$6),"",IF(AND(DAYS360(C572,$C$3)&lt;=90,AL572="SI"),0,IF(AND(DAYS360(C572,$C$3)&gt;90,AL572="SI"),$AM$7,0)))</f>
        <v>0</v>
      </c>
      <c r="AN572" s="27" t="str">
        <f t="shared" si="107"/>
        <v/>
      </c>
      <c r="AO572" s="23">
        <f>+IF(OR($N572=Listas!$A$3,$N572=Listas!$A$4,$N572=Listas!$A$5,$N572=Listas!$A$6),"",IF(AND(DAYS360(C572,$C$3)&lt;=90,AN572="SI"),0,IF(AND(DAYS360(C572,$C$3)&gt;90,AN572="SI"),$AO$7,0)))</f>
        <v>0</v>
      </c>
      <c r="AP572" s="28">
        <f>+IF(OR($N572=Listas!$A$3,$N572=Listas!$A$4,$N572=Listas!$A$5,$N572=[1]Hoja2!$A$6),"",AM572+AO572)</f>
        <v>0</v>
      </c>
      <c r="AQ572" s="22"/>
      <c r="AR572" s="23">
        <f>+IF(OR($N572=Listas!$A$3,$N572=Listas!$A$4,$N572=Listas!$A$5,$N572=Listas!$A$6),"",IF(AND(DAYS360(C572,$C$3)&lt;=90,AQ572="SI"),0,IF(AND(DAYS360(C572,$C$3)&gt;90,AQ572="SI"),$AR$7,0)))</f>
        <v>0</v>
      </c>
      <c r="AS572" s="22"/>
      <c r="AT572" s="23">
        <f>+IF(OR($N572=Listas!$A$3,$N572=Listas!$A$4,$N572=Listas!$A$5,$N572=Listas!$A$6),"",IF(AND(DAYS360(C572,$C$3)&lt;=90,AS572="SI"),0,IF(AND(DAYS360(C572,$C$3)&gt;90,AS572="SI"),$AT$7,0)))</f>
        <v>0</v>
      </c>
      <c r="AU572" s="21">
        <f>+IF(OR($N572=Listas!$A$3,$N572=Listas!$A$4,$N572=Listas!$A$5,$N572=Listas!$A$6),"",AR572+AT572)</f>
        <v>0</v>
      </c>
      <c r="AV572" s="29">
        <f>+IF(OR($N572=Listas!$A$3,$N572=Listas!$A$4,$N572=Listas!$A$5,$N572=Listas!$A$6),"",W572+Z572+AJ572+AP572+AU572)</f>
        <v>0.21132439384930549</v>
      </c>
      <c r="AW572" s="30">
        <f>+IF(OR($N572=Listas!$A$3,$N572=Listas!$A$4,$N572=Listas!$A$5,$N572=Listas!$A$6),"",K572*(1-AV572))</f>
        <v>0</v>
      </c>
      <c r="AX572" s="30">
        <f>+IF(OR($N572=Listas!$A$3,$N572=Listas!$A$4,$N572=Listas!$A$5,$N572=Listas!$A$6),"",L572*(1-AV572))</f>
        <v>0</v>
      </c>
      <c r="AY572" s="31"/>
      <c r="AZ572" s="32"/>
      <c r="BA572" s="30">
        <f>+IF(OR($N572=Listas!$A$3,$N572=Listas!$A$4,$N572=Listas!$A$5,$N572=Listas!$A$6),"",IF(AV572=0,AW572,(-PV(AY572,AZ572,,AW572,0))))</f>
        <v>0</v>
      </c>
      <c r="BB572" s="30">
        <f>+IF(OR($N572=Listas!$A$3,$N572=Listas!$A$4,$N572=Listas!$A$5,$N572=Listas!$A$6),"",IF(AV572=0,AX572,(-PV(AY572,AZ572,,AX572,0))))</f>
        <v>0</v>
      </c>
      <c r="BC572" s="33">
        <f>++IF(OR($N572=Listas!$A$3,$N572=Listas!$A$4,$N572=Listas!$A$5,$N572=Listas!$A$6),"",K572-BA572)</f>
        <v>0</v>
      </c>
      <c r="BD572" s="33">
        <f>++IF(OR($N572=Listas!$A$3,$N572=Listas!$A$4,$N572=Listas!$A$5,$N572=Listas!$A$6),"",L572-BB572)</f>
        <v>0</v>
      </c>
    </row>
    <row r="573" spans="1:56" x14ac:dyDescent="0.25">
      <c r="A573" s="13"/>
      <c r="B573" s="14"/>
      <c r="C573" s="15"/>
      <c r="D573" s="16"/>
      <c r="E573" s="16"/>
      <c r="F573" s="17"/>
      <c r="G573" s="17"/>
      <c r="H573" s="65">
        <f t="shared" si="101"/>
        <v>0</v>
      </c>
      <c r="I573" s="17"/>
      <c r="J573" s="17"/>
      <c r="K573" s="42">
        <f t="shared" si="102"/>
        <v>0</v>
      </c>
      <c r="L573" s="42">
        <f t="shared" si="102"/>
        <v>0</v>
      </c>
      <c r="M573" s="42">
        <f t="shared" si="103"/>
        <v>0</v>
      </c>
      <c r="N573" s="13"/>
      <c r="O573" s="18" t="str">
        <f>+IF(OR($N573=Listas!$A$3,$N573=Listas!$A$4,$N573=Listas!$A$5,$N573=Listas!$A$6),"N/A",IF(AND((DAYS360(C573,$C$3))&gt;90,(DAYS360(C573,$C$3))&lt;360),"SI","NO"))</f>
        <v>NO</v>
      </c>
      <c r="P573" s="19">
        <f t="shared" si="96"/>
        <v>0</v>
      </c>
      <c r="Q573" s="18" t="str">
        <f>+IF(OR($N573=Listas!$A$3,$N573=Listas!$A$4,$N573=Listas!$A$5,$N573=Listas!$A$6),"N/A",IF(AND((DAYS360(C573,$C$3))&gt;=360,(DAYS360(C573,$C$3))&lt;=1800),"SI","NO"))</f>
        <v>NO</v>
      </c>
      <c r="R573" s="19">
        <f t="shared" si="97"/>
        <v>0</v>
      </c>
      <c r="S573" s="18" t="str">
        <f>+IF(OR($N573=Listas!$A$3,$N573=Listas!$A$4,$N573=Listas!$A$5,$N573=Listas!$A$6),"N/A",IF(AND((DAYS360(C573,$C$3))&gt;1800,(DAYS360(C573,$C$3))&lt;=3600),"SI","NO"))</f>
        <v>NO</v>
      </c>
      <c r="T573" s="19">
        <f t="shared" si="98"/>
        <v>0</v>
      </c>
      <c r="U573" s="18" t="str">
        <f>+IF(OR($N573=Listas!$A$3,$N573=Listas!$A$4,$N573=Listas!$A$5,$N573=Listas!$A$6),"N/A",IF((DAYS360(C573,$C$3))&gt;3600,"SI","NO"))</f>
        <v>SI</v>
      </c>
      <c r="V573" s="20">
        <f t="shared" si="99"/>
        <v>0.21132439384930549</v>
      </c>
      <c r="W573" s="21">
        <f>+IF(OR($N573=Listas!$A$3,$N573=Listas!$A$4,$N573=Listas!$A$5,$N573=Listas!$A$6),"",P573+R573+T573+V573)</f>
        <v>0.21132439384930549</v>
      </c>
      <c r="X573" s="22"/>
      <c r="Y573" s="19">
        <f t="shared" si="100"/>
        <v>0</v>
      </c>
      <c r="Z573" s="21">
        <f>+IF(OR($N573=Listas!$A$3,$N573=Listas!$A$4,$N573=Listas!$A$5,$N573=Listas!$A$6),"",Y573)</f>
        <v>0</v>
      </c>
      <c r="AA573" s="22"/>
      <c r="AB573" s="23">
        <f>+IF(OR($N573=Listas!$A$3,$N573=Listas!$A$4,$N573=Listas!$A$5,$N573=Listas!$A$6),"",IF(AND(DAYS360(C573,$C$3)&lt;=90,AA573="NO"),0,IF(AND(DAYS360(C573,$C$3)&gt;90,AA573="NO"),$AB$7,0)))</f>
        <v>0</v>
      </c>
      <c r="AC573" s="17"/>
      <c r="AD573" s="22"/>
      <c r="AE573" s="23">
        <f>+IF(OR($N573=Listas!$A$3,$N573=Listas!$A$4,$N573=Listas!$A$5,$N573=Listas!$A$6),"",IF(AND(DAYS360(C573,$C$3)&lt;=90,AD573="SI"),0,IF(AND(DAYS360(C573,$C$3)&gt;90,AD573="SI"),$AE$7,0)))</f>
        <v>0</v>
      </c>
      <c r="AF573" s="17"/>
      <c r="AG573" s="24" t="str">
        <f t="shared" si="104"/>
        <v/>
      </c>
      <c r="AH573" s="22"/>
      <c r="AI573" s="23">
        <f>+IF(OR($N573=Listas!$A$3,$N573=Listas!$A$4,$N573=Listas!$A$5,$N573=Listas!$A$6),"",IF(AND(DAYS360(C573,$C$3)&lt;=90,AH573="SI"),0,IF(AND(DAYS360(C573,$C$3)&gt;90,AH573="SI"),$AI$7,0)))</f>
        <v>0</v>
      </c>
      <c r="AJ573" s="25">
        <f>+IF(OR($N573=Listas!$A$3,$N573=Listas!$A$4,$N573=Listas!$A$5,$N573=Listas!$A$6),"",AB573+AE573+AI573)</f>
        <v>0</v>
      </c>
      <c r="AK573" s="26" t="str">
        <f t="shared" si="105"/>
        <v/>
      </c>
      <c r="AL573" s="27" t="str">
        <f t="shared" si="106"/>
        <v/>
      </c>
      <c r="AM573" s="23">
        <f>+IF(OR($N573=Listas!$A$3,$N573=Listas!$A$4,$N573=Listas!$A$5,$N573=Listas!$A$6),"",IF(AND(DAYS360(C573,$C$3)&lt;=90,AL573="SI"),0,IF(AND(DAYS360(C573,$C$3)&gt;90,AL573="SI"),$AM$7,0)))</f>
        <v>0</v>
      </c>
      <c r="AN573" s="27" t="str">
        <f t="shared" si="107"/>
        <v/>
      </c>
      <c r="AO573" s="23">
        <f>+IF(OR($N573=Listas!$A$3,$N573=Listas!$A$4,$N573=Listas!$A$5,$N573=Listas!$A$6),"",IF(AND(DAYS360(C573,$C$3)&lt;=90,AN573="SI"),0,IF(AND(DAYS360(C573,$C$3)&gt;90,AN573="SI"),$AO$7,0)))</f>
        <v>0</v>
      </c>
      <c r="AP573" s="28">
        <f>+IF(OR($N573=Listas!$A$3,$N573=Listas!$A$4,$N573=Listas!$A$5,$N573=[1]Hoja2!$A$6),"",AM573+AO573)</f>
        <v>0</v>
      </c>
      <c r="AQ573" s="22"/>
      <c r="AR573" s="23">
        <f>+IF(OR($N573=Listas!$A$3,$N573=Listas!$A$4,$N573=Listas!$A$5,$N573=Listas!$A$6),"",IF(AND(DAYS360(C573,$C$3)&lt;=90,AQ573="SI"),0,IF(AND(DAYS360(C573,$C$3)&gt;90,AQ573="SI"),$AR$7,0)))</f>
        <v>0</v>
      </c>
      <c r="AS573" s="22"/>
      <c r="AT573" s="23">
        <f>+IF(OR($N573=Listas!$A$3,$N573=Listas!$A$4,$N573=Listas!$A$5,$N573=Listas!$A$6),"",IF(AND(DAYS360(C573,$C$3)&lt;=90,AS573="SI"),0,IF(AND(DAYS360(C573,$C$3)&gt;90,AS573="SI"),$AT$7,0)))</f>
        <v>0</v>
      </c>
      <c r="AU573" s="21">
        <f>+IF(OR($N573=Listas!$A$3,$N573=Listas!$A$4,$N573=Listas!$A$5,$N573=Listas!$A$6),"",AR573+AT573)</f>
        <v>0</v>
      </c>
      <c r="AV573" s="29">
        <f>+IF(OR($N573=Listas!$A$3,$N573=Listas!$A$4,$N573=Listas!$A$5,$N573=Listas!$A$6),"",W573+Z573+AJ573+AP573+AU573)</f>
        <v>0.21132439384930549</v>
      </c>
      <c r="AW573" s="30">
        <f>+IF(OR($N573=Listas!$A$3,$N573=Listas!$A$4,$N573=Listas!$A$5,$N573=Listas!$A$6),"",K573*(1-AV573))</f>
        <v>0</v>
      </c>
      <c r="AX573" s="30">
        <f>+IF(OR($N573=Listas!$A$3,$N573=Listas!$A$4,$N573=Listas!$A$5,$N573=Listas!$A$6),"",L573*(1-AV573))</f>
        <v>0</v>
      </c>
      <c r="AY573" s="31"/>
      <c r="AZ573" s="32"/>
      <c r="BA573" s="30">
        <f>+IF(OR($N573=Listas!$A$3,$N573=Listas!$A$4,$N573=Listas!$A$5,$N573=Listas!$A$6),"",IF(AV573=0,AW573,(-PV(AY573,AZ573,,AW573,0))))</f>
        <v>0</v>
      </c>
      <c r="BB573" s="30">
        <f>+IF(OR($N573=Listas!$A$3,$N573=Listas!$A$4,$N573=Listas!$A$5,$N573=Listas!$A$6),"",IF(AV573=0,AX573,(-PV(AY573,AZ573,,AX573,0))))</f>
        <v>0</v>
      </c>
      <c r="BC573" s="33">
        <f>++IF(OR($N573=Listas!$A$3,$N573=Listas!$A$4,$N573=Listas!$A$5,$N573=Listas!$A$6),"",K573-BA573)</f>
        <v>0</v>
      </c>
      <c r="BD573" s="33">
        <f>++IF(OR($N573=Listas!$A$3,$N573=Listas!$A$4,$N573=Listas!$A$5,$N573=Listas!$A$6),"",L573-BB573)</f>
        <v>0</v>
      </c>
    </row>
    <row r="574" spans="1:56" x14ac:dyDescent="0.25">
      <c r="A574" s="13"/>
      <c r="B574" s="14"/>
      <c r="C574" s="15"/>
      <c r="D574" s="16"/>
      <c r="E574" s="16"/>
      <c r="F574" s="17"/>
      <c r="G574" s="17"/>
      <c r="H574" s="65">
        <f t="shared" si="101"/>
        <v>0</v>
      </c>
      <c r="I574" s="17"/>
      <c r="J574" s="17"/>
      <c r="K574" s="42">
        <f t="shared" si="102"/>
        <v>0</v>
      </c>
      <c r="L574" s="42">
        <f t="shared" si="102"/>
        <v>0</v>
      </c>
      <c r="M574" s="42">
        <f t="shared" si="103"/>
        <v>0</v>
      </c>
      <c r="N574" s="13"/>
      <c r="O574" s="18" t="str">
        <f>+IF(OR($N574=Listas!$A$3,$N574=Listas!$A$4,$N574=Listas!$A$5,$N574=Listas!$A$6),"N/A",IF(AND((DAYS360(C574,$C$3))&gt;90,(DAYS360(C574,$C$3))&lt;360),"SI","NO"))</f>
        <v>NO</v>
      </c>
      <c r="P574" s="19">
        <f t="shared" si="96"/>
        <v>0</v>
      </c>
      <c r="Q574" s="18" t="str">
        <f>+IF(OR($N574=Listas!$A$3,$N574=Listas!$A$4,$N574=Listas!$A$5,$N574=Listas!$A$6),"N/A",IF(AND((DAYS360(C574,$C$3))&gt;=360,(DAYS360(C574,$C$3))&lt;=1800),"SI","NO"))</f>
        <v>NO</v>
      </c>
      <c r="R574" s="19">
        <f t="shared" si="97"/>
        <v>0</v>
      </c>
      <c r="S574" s="18" t="str">
        <f>+IF(OR($N574=Listas!$A$3,$N574=Listas!$A$4,$N574=Listas!$A$5,$N574=Listas!$A$6),"N/A",IF(AND((DAYS360(C574,$C$3))&gt;1800,(DAYS360(C574,$C$3))&lt;=3600),"SI","NO"))</f>
        <v>NO</v>
      </c>
      <c r="T574" s="19">
        <f t="shared" si="98"/>
        <v>0</v>
      </c>
      <c r="U574" s="18" t="str">
        <f>+IF(OR($N574=Listas!$A$3,$N574=Listas!$A$4,$N574=Listas!$A$5,$N574=Listas!$A$6),"N/A",IF((DAYS360(C574,$C$3))&gt;3600,"SI","NO"))</f>
        <v>SI</v>
      </c>
      <c r="V574" s="20">
        <f t="shared" si="99"/>
        <v>0.21132439384930549</v>
      </c>
      <c r="W574" s="21">
        <f>+IF(OR($N574=Listas!$A$3,$N574=Listas!$A$4,$N574=Listas!$A$5,$N574=Listas!$A$6),"",P574+R574+T574+V574)</f>
        <v>0.21132439384930549</v>
      </c>
      <c r="X574" s="22"/>
      <c r="Y574" s="19">
        <f t="shared" si="100"/>
        <v>0</v>
      </c>
      <c r="Z574" s="21">
        <f>+IF(OR($N574=Listas!$A$3,$N574=Listas!$A$4,$N574=Listas!$A$5,$N574=Listas!$A$6),"",Y574)</f>
        <v>0</v>
      </c>
      <c r="AA574" s="22"/>
      <c r="AB574" s="23">
        <f>+IF(OR($N574=Listas!$A$3,$N574=Listas!$A$4,$N574=Listas!$A$5,$N574=Listas!$A$6),"",IF(AND(DAYS360(C574,$C$3)&lt;=90,AA574="NO"),0,IF(AND(DAYS360(C574,$C$3)&gt;90,AA574="NO"),$AB$7,0)))</f>
        <v>0</v>
      </c>
      <c r="AC574" s="17"/>
      <c r="AD574" s="22"/>
      <c r="AE574" s="23">
        <f>+IF(OR($N574=Listas!$A$3,$N574=Listas!$A$4,$N574=Listas!$A$5,$N574=Listas!$A$6),"",IF(AND(DAYS360(C574,$C$3)&lt;=90,AD574="SI"),0,IF(AND(DAYS360(C574,$C$3)&gt;90,AD574="SI"),$AE$7,0)))</f>
        <v>0</v>
      </c>
      <c r="AF574" s="17"/>
      <c r="AG574" s="24" t="str">
        <f t="shared" si="104"/>
        <v/>
      </c>
      <c r="AH574" s="22"/>
      <c r="AI574" s="23">
        <f>+IF(OR($N574=Listas!$A$3,$N574=Listas!$A$4,$N574=Listas!$A$5,$N574=Listas!$A$6),"",IF(AND(DAYS360(C574,$C$3)&lt;=90,AH574="SI"),0,IF(AND(DAYS360(C574,$C$3)&gt;90,AH574="SI"),$AI$7,0)))</f>
        <v>0</v>
      </c>
      <c r="AJ574" s="25">
        <f>+IF(OR($N574=Listas!$A$3,$N574=Listas!$A$4,$N574=Listas!$A$5,$N574=Listas!$A$6),"",AB574+AE574+AI574)</f>
        <v>0</v>
      </c>
      <c r="AK574" s="26" t="str">
        <f t="shared" si="105"/>
        <v/>
      </c>
      <c r="AL574" s="27" t="str">
        <f t="shared" si="106"/>
        <v/>
      </c>
      <c r="AM574" s="23">
        <f>+IF(OR($N574=Listas!$A$3,$N574=Listas!$A$4,$N574=Listas!$A$5,$N574=Listas!$A$6),"",IF(AND(DAYS360(C574,$C$3)&lt;=90,AL574="SI"),0,IF(AND(DAYS360(C574,$C$3)&gt;90,AL574="SI"),$AM$7,0)))</f>
        <v>0</v>
      </c>
      <c r="AN574" s="27" t="str">
        <f t="shared" si="107"/>
        <v/>
      </c>
      <c r="AO574" s="23">
        <f>+IF(OR($N574=Listas!$A$3,$N574=Listas!$A$4,$N574=Listas!$A$5,$N574=Listas!$A$6),"",IF(AND(DAYS360(C574,$C$3)&lt;=90,AN574="SI"),0,IF(AND(DAYS360(C574,$C$3)&gt;90,AN574="SI"),$AO$7,0)))</f>
        <v>0</v>
      </c>
      <c r="AP574" s="28">
        <f>+IF(OR($N574=Listas!$A$3,$N574=Listas!$A$4,$N574=Listas!$A$5,$N574=[1]Hoja2!$A$6),"",AM574+AO574)</f>
        <v>0</v>
      </c>
      <c r="AQ574" s="22"/>
      <c r="AR574" s="23">
        <f>+IF(OR($N574=Listas!$A$3,$N574=Listas!$A$4,$N574=Listas!$A$5,$N574=Listas!$A$6),"",IF(AND(DAYS360(C574,$C$3)&lt;=90,AQ574="SI"),0,IF(AND(DAYS360(C574,$C$3)&gt;90,AQ574="SI"),$AR$7,0)))</f>
        <v>0</v>
      </c>
      <c r="AS574" s="22"/>
      <c r="AT574" s="23">
        <f>+IF(OR($N574=Listas!$A$3,$N574=Listas!$A$4,$N574=Listas!$A$5,$N574=Listas!$A$6),"",IF(AND(DAYS360(C574,$C$3)&lt;=90,AS574="SI"),0,IF(AND(DAYS360(C574,$C$3)&gt;90,AS574="SI"),$AT$7,0)))</f>
        <v>0</v>
      </c>
      <c r="AU574" s="21">
        <f>+IF(OR($N574=Listas!$A$3,$N574=Listas!$A$4,$N574=Listas!$A$5,$N574=Listas!$A$6),"",AR574+AT574)</f>
        <v>0</v>
      </c>
      <c r="AV574" s="29">
        <f>+IF(OR($N574=Listas!$A$3,$N574=Listas!$A$4,$N574=Listas!$A$5,$N574=Listas!$A$6),"",W574+Z574+AJ574+AP574+AU574)</f>
        <v>0.21132439384930549</v>
      </c>
      <c r="AW574" s="30">
        <f>+IF(OR($N574=Listas!$A$3,$N574=Listas!$A$4,$N574=Listas!$A$5,$N574=Listas!$A$6),"",K574*(1-AV574))</f>
        <v>0</v>
      </c>
      <c r="AX574" s="30">
        <f>+IF(OR($N574=Listas!$A$3,$N574=Listas!$A$4,$N574=Listas!$A$5,$N574=Listas!$A$6),"",L574*(1-AV574))</f>
        <v>0</v>
      </c>
      <c r="AY574" s="31"/>
      <c r="AZ574" s="32"/>
      <c r="BA574" s="30">
        <f>+IF(OR($N574=Listas!$A$3,$N574=Listas!$A$4,$N574=Listas!$A$5,$N574=Listas!$A$6),"",IF(AV574=0,AW574,(-PV(AY574,AZ574,,AW574,0))))</f>
        <v>0</v>
      </c>
      <c r="BB574" s="30">
        <f>+IF(OR($N574=Listas!$A$3,$N574=Listas!$A$4,$N574=Listas!$A$5,$N574=Listas!$A$6),"",IF(AV574=0,AX574,(-PV(AY574,AZ574,,AX574,0))))</f>
        <v>0</v>
      </c>
      <c r="BC574" s="33">
        <f>++IF(OR($N574=Listas!$A$3,$N574=Listas!$A$4,$N574=Listas!$A$5,$N574=Listas!$A$6),"",K574-BA574)</f>
        <v>0</v>
      </c>
      <c r="BD574" s="33">
        <f>++IF(OR($N574=Listas!$A$3,$N574=Listas!$A$4,$N574=Listas!$A$5,$N574=Listas!$A$6),"",L574-BB574)</f>
        <v>0</v>
      </c>
    </row>
    <row r="575" spans="1:56" x14ac:dyDescent="0.25">
      <c r="A575" s="13"/>
      <c r="B575" s="14"/>
      <c r="C575" s="15"/>
      <c r="D575" s="16"/>
      <c r="E575" s="16"/>
      <c r="F575" s="17"/>
      <c r="G575" s="17"/>
      <c r="H575" s="65">
        <f t="shared" si="101"/>
        <v>0</v>
      </c>
      <c r="I575" s="17"/>
      <c r="J575" s="17"/>
      <c r="K575" s="42">
        <f t="shared" si="102"/>
        <v>0</v>
      </c>
      <c r="L575" s="42">
        <f t="shared" si="102"/>
        <v>0</v>
      </c>
      <c r="M575" s="42">
        <f t="shared" si="103"/>
        <v>0</v>
      </c>
      <c r="N575" s="13"/>
      <c r="O575" s="18" t="str">
        <f>+IF(OR($N575=Listas!$A$3,$N575=Listas!$A$4,$N575=Listas!$A$5,$N575=Listas!$A$6),"N/A",IF(AND((DAYS360(C575,$C$3))&gt;90,(DAYS360(C575,$C$3))&lt;360),"SI","NO"))</f>
        <v>NO</v>
      </c>
      <c r="P575" s="19">
        <f t="shared" si="96"/>
        <v>0</v>
      </c>
      <c r="Q575" s="18" t="str">
        <f>+IF(OR($N575=Listas!$A$3,$N575=Listas!$A$4,$N575=Listas!$A$5,$N575=Listas!$A$6),"N/A",IF(AND((DAYS360(C575,$C$3))&gt;=360,(DAYS360(C575,$C$3))&lt;=1800),"SI","NO"))</f>
        <v>NO</v>
      </c>
      <c r="R575" s="19">
        <f t="shared" si="97"/>
        <v>0</v>
      </c>
      <c r="S575" s="18" t="str">
        <f>+IF(OR($N575=Listas!$A$3,$N575=Listas!$A$4,$N575=Listas!$A$5,$N575=Listas!$A$6),"N/A",IF(AND((DAYS360(C575,$C$3))&gt;1800,(DAYS360(C575,$C$3))&lt;=3600),"SI","NO"))</f>
        <v>NO</v>
      </c>
      <c r="T575" s="19">
        <f t="shared" si="98"/>
        <v>0</v>
      </c>
      <c r="U575" s="18" t="str">
        <f>+IF(OR($N575=Listas!$A$3,$N575=Listas!$A$4,$N575=Listas!$A$5,$N575=Listas!$A$6),"N/A",IF((DAYS360(C575,$C$3))&gt;3600,"SI","NO"))</f>
        <v>SI</v>
      </c>
      <c r="V575" s="20">
        <f t="shared" si="99"/>
        <v>0.21132439384930549</v>
      </c>
      <c r="W575" s="21">
        <f>+IF(OR($N575=Listas!$A$3,$N575=Listas!$A$4,$N575=Listas!$A$5,$N575=Listas!$A$6),"",P575+R575+T575+V575)</f>
        <v>0.21132439384930549</v>
      </c>
      <c r="X575" s="22"/>
      <c r="Y575" s="19">
        <f t="shared" si="100"/>
        <v>0</v>
      </c>
      <c r="Z575" s="21">
        <f>+IF(OR($N575=Listas!$A$3,$N575=Listas!$A$4,$N575=Listas!$A$5,$N575=Listas!$A$6),"",Y575)</f>
        <v>0</v>
      </c>
      <c r="AA575" s="22"/>
      <c r="AB575" s="23">
        <f>+IF(OR($N575=Listas!$A$3,$N575=Listas!$A$4,$N575=Listas!$A$5,$N575=Listas!$A$6),"",IF(AND(DAYS360(C575,$C$3)&lt;=90,AA575="NO"),0,IF(AND(DAYS360(C575,$C$3)&gt;90,AA575="NO"),$AB$7,0)))</f>
        <v>0</v>
      </c>
      <c r="AC575" s="17"/>
      <c r="AD575" s="22"/>
      <c r="AE575" s="23">
        <f>+IF(OR($N575=Listas!$A$3,$N575=Listas!$A$4,$N575=Listas!$A$5,$N575=Listas!$A$6),"",IF(AND(DAYS360(C575,$C$3)&lt;=90,AD575="SI"),0,IF(AND(DAYS360(C575,$C$3)&gt;90,AD575="SI"),$AE$7,0)))</f>
        <v>0</v>
      </c>
      <c r="AF575" s="17"/>
      <c r="AG575" s="24" t="str">
        <f t="shared" si="104"/>
        <v/>
      </c>
      <c r="AH575" s="22"/>
      <c r="AI575" s="23">
        <f>+IF(OR($N575=Listas!$A$3,$N575=Listas!$A$4,$N575=Listas!$A$5,$N575=Listas!$A$6),"",IF(AND(DAYS360(C575,$C$3)&lt;=90,AH575="SI"),0,IF(AND(DAYS360(C575,$C$3)&gt;90,AH575="SI"),$AI$7,0)))</f>
        <v>0</v>
      </c>
      <c r="AJ575" s="25">
        <f>+IF(OR($N575=Listas!$A$3,$N575=Listas!$A$4,$N575=Listas!$A$5,$N575=Listas!$A$6),"",AB575+AE575+AI575)</f>
        <v>0</v>
      </c>
      <c r="AK575" s="26" t="str">
        <f t="shared" si="105"/>
        <v/>
      </c>
      <c r="AL575" s="27" t="str">
        <f t="shared" si="106"/>
        <v/>
      </c>
      <c r="AM575" s="23">
        <f>+IF(OR($N575=Listas!$A$3,$N575=Listas!$A$4,$N575=Listas!$A$5,$N575=Listas!$A$6),"",IF(AND(DAYS360(C575,$C$3)&lt;=90,AL575="SI"),0,IF(AND(DAYS360(C575,$C$3)&gt;90,AL575="SI"),$AM$7,0)))</f>
        <v>0</v>
      </c>
      <c r="AN575" s="27" t="str">
        <f t="shared" si="107"/>
        <v/>
      </c>
      <c r="AO575" s="23">
        <f>+IF(OR($N575=Listas!$A$3,$N575=Listas!$A$4,$N575=Listas!$A$5,$N575=Listas!$A$6),"",IF(AND(DAYS360(C575,$C$3)&lt;=90,AN575="SI"),0,IF(AND(DAYS360(C575,$C$3)&gt;90,AN575="SI"),$AO$7,0)))</f>
        <v>0</v>
      </c>
      <c r="AP575" s="28">
        <f>+IF(OR($N575=Listas!$A$3,$N575=Listas!$A$4,$N575=Listas!$A$5,$N575=[1]Hoja2!$A$6),"",AM575+AO575)</f>
        <v>0</v>
      </c>
      <c r="AQ575" s="22"/>
      <c r="AR575" s="23">
        <f>+IF(OR($N575=Listas!$A$3,$N575=Listas!$A$4,$N575=Listas!$A$5,$N575=Listas!$A$6),"",IF(AND(DAYS360(C575,$C$3)&lt;=90,AQ575="SI"),0,IF(AND(DAYS360(C575,$C$3)&gt;90,AQ575="SI"),$AR$7,0)))</f>
        <v>0</v>
      </c>
      <c r="AS575" s="22"/>
      <c r="AT575" s="23">
        <f>+IF(OR($N575=Listas!$A$3,$N575=Listas!$A$4,$N575=Listas!$A$5,$N575=Listas!$A$6),"",IF(AND(DAYS360(C575,$C$3)&lt;=90,AS575="SI"),0,IF(AND(DAYS360(C575,$C$3)&gt;90,AS575="SI"),$AT$7,0)))</f>
        <v>0</v>
      </c>
      <c r="AU575" s="21">
        <f>+IF(OR($N575=Listas!$A$3,$N575=Listas!$A$4,$N575=Listas!$A$5,$N575=Listas!$A$6),"",AR575+AT575)</f>
        <v>0</v>
      </c>
      <c r="AV575" s="29">
        <f>+IF(OR($N575=Listas!$A$3,$N575=Listas!$A$4,$N575=Listas!$A$5,$N575=Listas!$A$6),"",W575+Z575+AJ575+AP575+AU575)</f>
        <v>0.21132439384930549</v>
      </c>
      <c r="AW575" s="30">
        <f>+IF(OR($N575=Listas!$A$3,$N575=Listas!$A$4,$N575=Listas!$A$5,$N575=Listas!$A$6),"",K575*(1-AV575))</f>
        <v>0</v>
      </c>
      <c r="AX575" s="30">
        <f>+IF(OR($N575=Listas!$A$3,$N575=Listas!$A$4,$N575=Listas!$A$5,$N575=Listas!$A$6),"",L575*(1-AV575))</f>
        <v>0</v>
      </c>
      <c r="AY575" s="31"/>
      <c r="AZ575" s="32"/>
      <c r="BA575" s="30">
        <f>+IF(OR($N575=Listas!$A$3,$N575=Listas!$A$4,$N575=Listas!$A$5,$N575=Listas!$A$6),"",IF(AV575=0,AW575,(-PV(AY575,AZ575,,AW575,0))))</f>
        <v>0</v>
      </c>
      <c r="BB575" s="30">
        <f>+IF(OR($N575=Listas!$A$3,$N575=Listas!$A$4,$N575=Listas!$A$5,$N575=Listas!$A$6),"",IF(AV575=0,AX575,(-PV(AY575,AZ575,,AX575,0))))</f>
        <v>0</v>
      </c>
      <c r="BC575" s="33">
        <f>++IF(OR($N575=Listas!$A$3,$N575=Listas!$A$4,$N575=Listas!$A$5,$N575=Listas!$A$6),"",K575-BA575)</f>
        <v>0</v>
      </c>
      <c r="BD575" s="33">
        <f>++IF(OR($N575=Listas!$A$3,$N575=Listas!$A$4,$N575=Listas!$A$5,$N575=Listas!$A$6),"",L575-BB575)</f>
        <v>0</v>
      </c>
    </row>
    <row r="576" spans="1:56" x14ac:dyDescent="0.25">
      <c r="A576" s="13"/>
      <c r="B576" s="14"/>
      <c r="C576" s="15"/>
      <c r="D576" s="16"/>
      <c r="E576" s="16"/>
      <c r="F576" s="17"/>
      <c r="G576" s="17"/>
      <c r="H576" s="65">
        <f t="shared" si="101"/>
        <v>0</v>
      </c>
      <c r="I576" s="17"/>
      <c r="J576" s="17"/>
      <c r="K576" s="42">
        <f t="shared" si="102"/>
        <v>0</v>
      </c>
      <c r="L576" s="42">
        <f t="shared" si="102"/>
        <v>0</v>
      </c>
      <c r="M576" s="42">
        <f t="shared" si="103"/>
        <v>0</v>
      </c>
      <c r="N576" s="13"/>
      <c r="O576" s="18" t="str">
        <f>+IF(OR($N576=Listas!$A$3,$N576=Listas!$A$4,$N576=Listas!$A$5,$N576=Listas!$A$6),"N/A",IF(AND((DAYS360(C576,$C$3))&gt;90,(DAYS360(C576,$C$3))&lt;360),"SI","NO"))</f>
        <v>NO</v>
      </c>
      <c r="P576" s="19">
        <f t="shared" si="96"/>
        <v>0</v>
      </c>
      <c r="Q576" s="18" t="str">
        <f>+IF(OR($N576=Listas!$A$3,$N576=Listas!$A$4,$N576=Listas!$A$5,$N576=Listas!$A$6),"N/A",IF(AND((DAYS360(C576,$C$3))&gt;=360,(DAYS360(C576,$C$3))&lt;=1800),"SI","NO"))</f>
        <v>NO</v>
      </c>
      <c r="R576" s="19">
        <f t="shared" si="97"/>
        <v>0</v>
      </c>
      <c r="S576" s="18" t="str">
        <f>+IF(OR($N576=Listas!$A$3,$N576=Listas!$A$4,$N576=Listas!$A$5,$N576=Listas!$A$6),"N/A",IF(AND((DAYS360(C576,$C$3))&gt;1800,(DAYS360(C576,$C$3))&lt;=3600),"SI","NO"))</f>
        <v>NO</v>
      </c>
      <c r="T576" s="19">
        <f t="shared" si="98"/>
        <v>0</v>
      </c>
      <c r="U576" s="18" t="str">
        <f>+IF(OR($N576=Listas!$A$3,$N576=Listas!$A$4,$N576=Listas!$A$5,$N576=Listas!$A$6),"N/A",IF((DAYS360(C576,$C$3))&gt;3600,"SI","NO"))</f>
        <v>SI</v>
      </c>
      <c r="V576" s="20">
        <f t="shared" si="99"/>
        <v>0.21132439384930549</v>
      </c>
      <c r="W576" s="21">
        <f>+IF(OR($N576=Listas!$A$3,$N576=Listas!$A$4,$N576=Listas!$A$5,$N576=Listas!$A$6),"",P576+R576+T576+V576)</f>
        <v>0.21132439384930549</v>
      </c>
      <c r="X576" s="22"/>
      <c r="Y576" s="19">
        <f t="shared" si="100"/>
        <v>0</v>
      </c>
      <c r="Z576" s="21">
        <f>+IF(OR($N576=Listas!$A$3,$N576=Listas!$A$4,$N576=Listas!$A$5,$N576=Listas!$A$6),"",Y576)</f>
        <v>0</v>
      </c>
      <c r="AA576" s="22"/>
      <c r="AB576" s="23">
        <f>+IF(OR($N576=Listas!$A$3,$N576=Listas!$A$4,$N576=Listas!$A$5,$N576=Listas!$A$6),"",IF(AND(DAYS360(C576,$C$3)&lt;=90,AA576="NO"),0,IF(AND(DAYS360(C576,$C$3)&gt;90,AA576="NO"),$AB$7,0)))</f>
        <v>0</v>
      </c>
      <c r="AC576" s="17"/>
      <c r="AD576" s="22"/>
      <c r="AE576" s="23">
        <f>+IF(OR($N576=Listas!$A$3,$N576=Listas!$A$4,$N576=Listas!$A$5,$N576=Listas!$A$6),"",IF(AND(DAYS360(C576,$C$3)&lt;=90,AD576="SI"),0,IF(AND(DAYS360(C576,$C$3)&gt;90,AD576="SI"),$AE$7,0)))</f>
        <v>0</v>
      </c>
      <c r="AF576" s="17"/>
      <c r="AG576" s="24" t="str">
        <f t="shared" si="104"/>
        <v/>
      </c>
      <c r="AH576" s="22"/>
      <c r="AI576" s="23">
        <f>+IF(OR($N576=Listas!$A$3,$N576=Listas!$A$4,$N576=Listas!$A$5,$N576=Listas!$A$6),"",IF(AND(DAYS360(C576,$C$3)&lt;=90,AH576="SI"),0,IF(AND(DAYS360(C576,$C$3)&gt;90,AH576="SI"),$AI$7,0)))</f>
        <v>0</v>
      </c>
      <c r="AJ576" s="25">
        <f>+IF(OR($N576=Listas!$A$3,$N576=Listas!$A$4,$N576=Listas!$A$5,$N576=Listas!$A$6),"",AB576+AE576+AI576)</f>
        <v>0</v>
      </c>
      <c r="AK576" s="26" t="str">
        <f t="shared" si="105"/>
        <v/>
      </c>
      <c r="AL576" s="27" t="str">
        <f t="shared" si="106"/>
        <v/>
      </c>
      <c r="AM576" s="23">
        <f>+IF(OR($N576=Listas!$A$3,$N576=Listas!$A$4,$N576=Listas!$A$5,$N576=Listas!$A$6),"",IF(AND(DAYS360(C576,$C$3)&lt;=90,AL576="SI"),0,IF(AND(DAYS360(C576,$C$3)&gt;90,AL576="SI"),$AM$7,0)))</f>
        <v>0</v>
      </c>
      <c r="AN576" s="27" t="str">
        <f t="shared" si="107"/>
        <v/>
      </c>
      <c r="AO576" s="23">
        <f>+IF(OR($N576=Listas!$A$3,$N576=Listas!$A$4,$N576=Listas!$A$5,$N576=Listas!$A$6),"",IF(AND(DAYS360(C576,$C$3)&lt;=90,AN576="SI"),0,IF(AND(DAYS360(C576,$C$3)&gt;90,AN576="SI"),$AO$7,0)))</f>
        <v>0</v>
      </c>
      <c r="AP576" s="28">
        <f>+IF(OR($N576=Listas!$A$3,$N576=Listas!$A$4,$N576=Listas!$A$5,$N576=[1]Hoja2!$A$6),"",AM576+AO576)</f>
        <v>0</v>
      </c>
      <c r="AQ576" s="22"/>
      <c r="AR576" s="23">
        <f>+IF(OR($N576=Listas!$A$3,$N576=Listas!$A$4,$N576=Listas!$A$5,$N576=Listas!$A$6),"",IF(AND(DAYS360(C576,$C$3)&lt;=90,AQ576="SI"),0,IF(AND(DAYS360(C576,$C$3)&gt;90,AQ576="SI"),$AR$7,0)))</f>
        <v>0</v>
      </c>
      <c r="AS576" s="22"/>
      <c r="AT576" s="23">
        <f>+IF(OR($N576=Listas!$A$3,$N576=Listas!$A$4,$N576=Listas!$A$5,$N576=Listas!$A$6),"",IF(AND(DAYS360(C576,$C$3)&lt;=90,AS576="SI"),0,IF(AND(DAYS360(C576,$C$3)&gt;90,AS576="SI"),$AT$7,0)))</f>
        <v>0</v>
      </c>
      <c r="AU576" s="21">
        <f>+IF(OR($N576=Listas!$A$3,$N576=Listas!$A$4,$N576=Listas!$A$5,$N576=Listas!$A$6),"",AR576+AT576)</f>
        <v>0</v>
      </c>
      <c r="AV576" s="29">
        <f>+IF(OR($N576=Listas!$A$3,$N576=Listas!$A$4,$N576=Listas!$A$5,$N576=Listas!$A$6),"",W576+Z576+AJ576+AP576+AU576)</f>
        <v>0.21132439384930549</v>
      </c>
      <c r="AW576" s="30">
        <f>+IF(OR($N576=Listas!$A$3,$N576=Listas!$A$4,$N576=Listas!$A$5,$N576=Listas!$A$6),"",K576*(1-AV576))</f>
        <v>0</v>
      </c>
      <c r="AX576" s="30">
        <f>+IF(OR($N576=Listas!$A$3,$N576=Listas!$A$4,$N576=Listas!$A$5,$N576=Listas!$A$6),"",L576*(1-AV576))</f>
        <v>0</v>
      </c>
      <c r="AY576" s="31"/>
      <c r="AZ576" s="32"/>
      <c r="BA576" s="30">
        <f>+IF(OR($N576=Listas!$A$3,$N576=Listas!$A$4,$N576=Listas!$A$5,$N576=Listas!$A$6),"",IF(AV576=0,AW576,(-PV(AY576,AZ576,,AW576,0))))</f>
        <v>0</v>
      </c>
      <c r="BB576" s="30">
        <f>+IF(OR($N576=Listas!$A$3,$N576=Listas!$A$4,$N576=Listas!$A$5,$N576=Listas!$A$6),"",IF(AV576=0,AX576,(-PV(AY576,AZ576,,AX576,0))))</f>
        <v>0</v>
      </c>
      <c r="BC576" s="33">
        <f>++IF(OR($N576=Listas!$A$3,$N576=Listas!$A$4,$N576=Listas!$A$5,$N576=Listas!$A$6),"",K576-BA576)</f>
        <v>0</v>
      </c>
      <c r="BD576" s="33">
        <f>++IF(OR($N576=Listas!$A$3,$N576=Listas!$A$4,$N576=Listas!$A$5,$N576=Listas!$A$6),"",L576-BB576)</f>
        <v>0</v>
      </c>
    </row>
    <row r="577" spans="1:56" x14ac:dyDescent="0.25">
      <c r="A577" s="13"/>
      <c r="B577" s="14"/>
      <c r="C577" s="15"/>
      <c r="D577" s="16"/>
      <c r="E577" s="16"/>
      <c r="F577" s="17"/>
      <c r="G577" s="17"/>
      <c r="H577" s="65">
        <f t="shared" si="101"/>
        <v>0</v>
      </c>
      <c r="I577" s="17"/>
      <c r="J577" s="17"/>
      <c r="K577" s="42">
        <f t="shared" si="102"/>
        <v>0</v>
      </c>
      <c r="L577" s="42">
        <f t="shared" si="102"/>
        <v>0</v>
      </c>
      <c r="M577" s="42">
        <f t="shared" si="103"/>
        <v>0</v>
      </c>
      <c r="N577" s="13"/>
      <c r="O577" s="18" t="str">
        <f>+IF(OR($N577=Listas!$A$3,$N577=Listas!$A$4,$N577=Listas!$A$5,$N577=Listas!$A$6),"N/A",IF(AND((DAYS360(C577,$C$3))&gt;90,(DAYS360(C577,$C$3))&lt;360),"SI","NO"))</f>
        <v>NO</v>
      </c>
      <c r="P577" s="19">
        <f t="shared" si="96"/>
        <v>0</v>
      </c>
      <c r="Q577" s="18" t="str">
        <f>+IF(OR($N577=Listas!$A$3,$N577=Listas!$A$4,$N577=Listas!$A$5,$N577=Listas!$A$6),"N/A",IF(AND((DAYS360(C577,$C$3))&gt;=360,(DAYS360(C577,$C$3))&lt;=1800),"SI","NO"))</f>
        <v>NO</v>
      </c>
      <c r="R577" s="19">
        <f t="shared" si="97"/>
        <v>0</v>
      </c>
      <c r="S577" s="18" t="str">
        <f>+IF(OR($N577=Listas!$A$3,$N577=Listas!$A$4,$N577=Listas!$A$5,$N577=Listas!$A$6),"N/A",IF(AND((DAYS360(C577,$C$3))&gt;1800,(DAYS360(C577,$C$3))&lt;=3600),"SI","NO"))</f>
        <v>NO</v>
      </c>
      <c r="T577" s="19">
        <f t="shared" si="98"/>
        <v>0</v>
      </c>
      <c r="U577" s="18" t="str">
        <f>+IF(OR($N577=Listas!$A$3,$N577=Listas!$A$4,$N577=Listas!$A$5,$N577=Listas!$A$6),"N/A",IF((DAYS360(C577,$C$3))&gt;3600,"SI","NO"))</f>
        <v>SI</v>
      </c>
      <c r="V577" s="20">
        <f t="shared" si="99"/>
        <v>0.21132439384930549</v>
      </c>
      <c r="W577" s="21">
        <f>+IF(OR($N577=Listas!$A$3,$N577=Listas!$A$4,$N577=Listas!$A$5,$N577=Listas!$A$6),"",P577+R577+T577+V577)</f>
        <v>0.21132439384930549</v>
      </c>
      <c r="X577" s="22"/>
      <c r="Y577" s="19">
        <f t="shared" si="100"/>
        <v>0</v>
      </c>
      <c r="Z577" s="21">
        <f>+IF(OR($N577=Listas!$A$3,$N577=Listas!$A$4,$N577=Listas!$A$5,$N577=Listas!$A$6),"",Y577)</f>
        <v>0</v>
      </c>
      <c r="AA577" s="22"/>
      <c r="AB577" s="23">
        <f>+IF(OR($N577=Listas!$A$3,$N577=Listas!$A$4,$N577=Listas!$A$5,$N577=Listas!$A$6),"",IF(AND(DAYS360(C577,$C$3)&lt;=90,AA577="NO"),0,IF(AND(DAYS360(C577,$C$3)&gt;90,AA577="NO"),$AB$7,0)))</f>
        <v>0</v>
      </c>
      <c r="AC577" s="17"/>
      <c r="AD577" s="22"/>
      <c r="AE577" s="23">
        <f>+IF(OR($N577=Listas!$A$3,$N577=Listas!$A$4,$N577=Listas!$A$5,$N577=Listas!$A$6),"",IF(AND(DAYS360(C577,$C$3)&lt;=90,AD577="SI"),0,IF(AND(DAYS360(C577,$C$3)&gt;90,AD577="SI"),$AE$7,0)))</f>
        <v>0</v>
      </c>
      <c r="AF577" s="17"/>
      <c r="AG577" s="24" t="str">
        <f t="shared" si="104"/>
        <v/>
      </c>
      <c r="AH577" s="22"/>
      <c r="AI577" s="23">
        <f>+IF(OR($N577=Listas!$A$3,$N577=Listas!$A$4,$N577=Listas!$A$5,$N577=Listas!$A$6),"",IF(AND(DAYS360(C577,$C$3)&lt;=90,AH577="SI"),0,IF(AND(DAYS360(C577,$C$3)&gt;90,AH577="SI"),$AI$7,0)))</f>
        <v>0</v>
      </c>
      <c r="AJ577" s="25">
        <f>+IF(OR($N577=Listas!$A$3,$N577=Listas!$A$4,$N577=Listas!$A$5,$N577=Listas!$A$6),"",AB577+AE577+AI577)</f>
        <v>0</v>
      </c>
      <c r="AK577" s="26" t="str">
        <f t="shared" si="105"/>
        <v/>
      </c>
      <c r="AL577" s="27" t="str">
        <f t="shared" si="106"/>
        <v/>
      </c>
      <c r="AM577" s="23">
        <f>+IF(OR($N577=Listas!$A$3,$N577=Listas!$A$4,$N577=Listas!$A$5,$N577=Listas!$A$6),"",IF(AND(DAYS360(C577,$C$3)&lt;=90,AL577="SI"),0,IF(AND(DAYS360(C577,$C$3)&gt;90,AL577="SI"),$AM$7,0)))</f>
        <v>0</v>
      </c>
      <c r="AN577" s="27" t="str">
        <f t="shared" si="107"/>
        <v/>
      </c>
      <c r="AO577" s="23">
        <f>+IF(OR($N577=Listas!$A$3,$N577=Listas!$A$4,$N577=Listas!$A$5,$N577=Listas!$A$6),"",IF(AND(DAYS360(C577,$C$3)&lt;=90,AN577="SI"),0,IF(AND(DAYS360(C577,$C$3)&gt;90,AN577="SI"),$AO$7,0)))</f>
        <v>0</v>
      </c>
      <c r="AP577" s="28">
        <f>+IF(OR($N577=Listas!$A$3,$N577=Listas!$A$4,$N577=Listas!$A$5,$N577=[1]Hoja2!$A$6),"",AM577+AO577)</f>
        <v>0</v>
      </c>
      <c r="AQ577" s="22"/>
      <c r="AR577" s="23">
        <f>+IF(OR($N577=Listas!$A$3,$N577=Listas!$A$4,$N577=Listas!$A$5,$N577=Listas!$A$6),"",IF(AND(DAYS360(C577,$C$3)&lt;=90,AQ577="SI"),0,IF(AND(DAYS360(C577,$C$3)&gt;90,AQ577="SI"),$AR$7,0)))</f>
        <v>0</v>
      </c>
      <c r="AS577" s="22"/>
      <c r="AT577" s="23">
        <f>+IF(OR($N577=Listas!$A$3,$N577=Listas!$A$4,$N577=Listas!$A$5,$N577=Listas!$A$6),"",IF(AND(DAYS360(C577,$C$3)&lt;=90,AS577="SI"),0,IF(AND(DAYS360(C577,$C$3)&gt;90,AS577="SI"),$AT$7,0)))</f>
        <v>0</v>
      </c>
      <c r="AU577" s="21">
        <f>+IF(OR($N577=Listas!$A$3,$N577=Listas!$A$4,$N577=Listas!$A$5,$N577=Listas!$A$6),"",AR577+AT577)</f>
        <v>0</v>
      </c>
      <c r="AV577" s="29">
        <f>+IF(OR($N577=Listas!$A$3,$N577=Listas!$A$4,$N577=Listas!$A$5,$N577=Listas!$A$6),"",W577+Z577+AJ577+AP577+AU577)</f>
        <v>0.21132439384930549</v>
      </c>
      <c r="AW577" s="30">
        <f>+IF(OR($N577=Listas!$A$3,$N577=Listas!$A$4,$N577=Listas!$A$5,$N577=Listas!$A$6),"",K577*(1-AV577))</f>
        <v>0</v>
      </c>
      <c r="AX577" s="30">
        <f>+IF(OR($N577=Listas!$A$3,$N577=Listas!$A$4,$N577=Listas!$A$5,$N577=Listas!$A$6),"",L577*(1-AV577))</f>
        <v>0</v>
      </c>
      <c r="AY577" s="31"/>
      <c r="AZ577" s="32"/>
      <c r="BA577" s="30">
        <f>+IF(OR($N577=Listas!$A$3,$N577=Listas!$A$4,$N577=Listas!$A$5,$N577=Listas!$A$6),"",IF(AV577=0,AW577,(-PV(AY577,AZ577,,AW577,0))))</f>
        <v>0</v>
      </c>
      <c r="BB577" s="30">
        <f>+IF(OR($N577=Listas!$A$3,$N577=Listas!$A$4,$N577=Listas!$A$5,$N577=Listas!$A$6),"",IF(AV577=0,AX577,(-PV(AY577,AZ577,,AX577,0))))</f>
        <v>0</v>
      </c>
      <c r="BC577" s="33">
        <f>++IF(OR($N577=Listas!$A$3,$N577=Listas!$A$4,$N577=Listas!$A$5,$N577=Listas!$A$6),"",K577-BA577)</f>
        <v>0</v>
      </c>
      <c r="BD577" s="33">
        <f>++IF(OR($N577=Listas!$A$3,$N577=Listas!$A$4,$N577=Listas!$A$5,$N577=Listas!$A$6),"",L577-BB577)</f>
        <v>0</v>
      </c>
    </row>
    <row r="578" spans="1:56" x14ac:dyDescent="0.25">
      <c r="A578" s="13"/>
      <c r="B578" s="14"/>
      <c r="C578" s="15"/>
      <c r="D578" s="16"/>
      <c r="E578" s="16"/>
      <c r="F578" s="17"/>
      <c r="G578" s="17"/>
      <c r="H578" s="65">
        <f t="shared" si="101"/>
        <v>0</v>
      </c>
      <c r="I578" s="17"/>
      <c r="J578" s="17"/>
      <c r="K578" s="42">
        <f t="shared" si="102"/>
        <v>0</v>
      </c>
      <c r="L578" s="42">
        <f t="shared" si="102"/>
        <v>0</v>
      </c>
      <c r="M578" s="42">
        <f t="shared" si="103"/>
        <v>0</v>
      </c>
      <c r="N578" s="13"/>
      <c r="O578" s="18" t="str">
        <f>+IF(OR($N578=Listas!$A$3,$N578=Listas!$A$4,$N578=Listas!$A$5,$N578=Listas!$A$6),"N/A",IF(AND((DAYS360(C578,$C$3))&gt;90,(DAYS360(C578,$C$3))&lt;360),"SI","NO"))</f>
        <v>NO</v>
      </c>
      <c r="P578" s="19">
        <f t="shared" si="96"/>
        <v>0</v>
      </c>
      <c r="Q578" s="18" t="str">
        <f>+IF(OR($N578=Listas!$A$3,$N578=Listas!$A$4,$N578=Listas!$A$5,$N578=Listas!$A$6),"N/A",IF(AND((DAYS360(C578,$C$3))&gt;=360,(DAYS360(C578,$C$3))&lt;=1800),"SI","NO"))</f>
        <v>NO</v>
      </c>
      <c r="R578" s="19">
        <f t="shared" si="97"/>
        <v>0</v>
      </c>
      <c r="S578" s="18" t="str">
        <f>+IF(OR($N578=Listas!$A$3,$N578=Listas!$A$4,$N578=Listas!$A$5,$N578=Listas!$A$6),"N/A",IF(AND((DAYS360(C578,$C$3))&gt;1800,(DAYS360(C578,$C$3))&lt;=3600),"SI","NO"))</f>
        <v>NO</v>
      </c>
      <c r="T578" s="19">
        <f t="shared" si="98"/>
        <v>0</v>
      </c>
      <c r="U578" s="18" t="str">
        <f>+IF(OR($N578=Listas!$A$3,$N578=Listas!$A$4,$N578=Listas!$A$5,$N578=Listas!$A$6),"N/A",IF((DAYS360(C578,$C$3))&gt;3600,"SI","NO"))</f>
        <v>SI</v>
      </c>
      <c r="V578" s="20">
        <f t="shared" si="99"/>
        <v>0.21132439384930549</v>
      </c>
      <c r="W578" s="21">
        <f>+IF(OR($N578=Listas!$A$3,$N578=Listas!$A$4,$N578=Listas!$A$5,$N578=Listas!$A$6),"",P578+R578+T578+V578)</f>
        <v>0.21132439384930549</v>
      </c>
      <c r="X578" s="22"/>
      <c r="Y578" s="19">
        <f t="shared" si="100"/>
        <v>0</v>
      </c>
      <c r="Z578" s="21">
        <f>+IF(OR($N578=Listas!$A$3,$N578=Listas!$A$4,$N578=Listas!$A$5,$N578=Listas!$A$6),"",Y578)</f>
        <v>0</v>
      </c>
      <c r="AA578" s="22"/>
      <c r="AB578" s="23">
        <f>+IF(OR($N578=Listas!$A$3,$N578=Listas!$A$4,$N578=Listas!$A$5,$N578=Listas!$A$6),"",IF(AND(DAYS360(C578,$C$3)&lt;=90,AA578="NO"),0,IF(AND(DAYS360(C578,$C$3)&gt;90,AA578="NO"),$AB$7,0)))</f>
        <v>0</v>
      </c>
      <c r="AC578" s="17"/>
      <c r="AD578" s="22"/>
      <c r="AE578" s="23">
        <f>+IF(OR($N578=Listas!$A$3,$N578=Listas!$A$4,$N578=Listas!$A$5,$N578=Listas!$A$6),"",IF(AND(DAYS360(C578,$C$3)&lt;=90,AD578="SI"),0,IF(AND(DAYS360(C578,$C$3)&gt;90,AD578="SI"),$AE$7,0)))</f>
        <v>0</v>
      </c>
      <c r="AF578" s="17"/>
      <c r="AG578" s="24" t="str">
        <f t="shared" si="104"/>
        <v/>
      </c>
      <c r="AH578" s="22"/>
      <c r="AI578" s="23">
        <f>+IF(OR($N578=Listas!$A$3,$N578=Listas!$A$4,$N578=Listas!$A$5,$N578=Listas!$A$6),"",IF(AND(DAYS360(C578,$C$3)&lt;=90,AH578="SI"),0,IF(AND(DAYS360(C578,$C$3)&gt;90,AH578="SI"),$AI$7,0)))</f>
        <v>0</v>
      </c>
      <c r="AJ578" s="25">
        <f>+IF(OR($N578=Listas!$A$3,$N578=Listas!$A$4,$N578=Listas!$A$5,$N578=Listas!$A$6),"",AB578+AE578+AI578)</f>
        <v>0</v>
      </c>
      <c r="AK578" s="26" t="str">
        <f t="shared" si="105"/>
        <v/>
      </c>
      <c r="AL578" s="27" t="str">
        <f t="shared" si="106"/>
        <v/>
      </c>
      <c r="AM578" s="23">
        <f>+IF(OR($N578=Listas!$A$3,$N578=Listas!$A$4,$N578=Listas!$A$5,$N578=Listas!$A$6),"",IF(AND(DAYS360(C578,$C$3)&lt;=90,AL578="SI"),0,IF(AND(DAYS360(C578,$C$3)&gt;90,AL578="SI"),$AM$7,0)))</f>
        <v>0</v>
      </c>
      <c r="AN578" s="27" t="str">
        <f t="shared" si="107"/>
        <v/>
      </c>
      <c r="AO578" s="23">
        <f>+IF(OR($N578=Listas!$A$3,$N578=Listas!$A$4,$N578=Listas!$A$5,$N578=Listas!$A$6),"",IF(AND(DAYS360(C578,$C$3)&lt;=90,AN578="SI"),0,IF(AND(DAYS360(C578,$C$3)&gt;90,AN578="SI"),$AO$7,0)))</f>
        <v>0</v>
      </c>
      <c r="AP578" s="28">
        <f>+IF(OR($N578=Listas!$A$3,$N578=Listas!$A$4,$N578=Listas!$A$5,$N578=[1]Hoja2!$A$6),"",AM578+AO578)</f>
        <v>0</v>
      </c>
      <c r="AQ578" s="22"/>
      <c r="AR578" s="23">
        <f>+IF(OR($N578=Listas!$A$3,$N578=Listas!$A$4,$N578=Listas!$A$5,$N578=Listas!$A$6),"",IF(AND(DAYS360(C578,$C$3)&lt;=90,AQ578="SI"),0,IF(AND(DAYS360(C578,$C$3)&gt;90,AQ578="SI"),$AR$7,0)))</f>
        <v>0</v>
      </c>
      <c r="AS578" s="22"/>
      <c r="AT578" s="23">
        <f>+IF(OR($N578=Listas!$A$3,$N578=Listas!$A$4,$N578=Listas!$A$5,$N578=Listas!$A$6),"",IF(AND(DAYS360(C578,$C$3)&lt;=90,AS578="SI"),0,IF(AND(DAYS360(C578,$C$3)&gt;90,AS578="SI"),$AT$7,0)))</f>
        <v>0</v>
      </c>
      <c r="AU578" s="21">
        <f>+IF(OR($N578=Listas!$A$3,$N578=Listas!$A$4,$N578=Listas!$A$5,$N578=Listas!$A$6),"",AR578+AT578)</f>
        <v>0</v>
      </c>
      <c r="AV578" s="29">
        <f>+IF(OR($N578=Listas!$A$3,$N578=Listas!$A$4,$N578=Listas!$A$5,$N578=Listas!$A$6),"",W578+Z578+AJ578+AP578+AU578)</f>
        <v>0.21132439384930549</v>
      </c>
      <c r="AW578" s="30">
        <f>+IF(OR($N578=Listas!$A$3,$N578=Listas!$A$4,$N578=Listas!$A$5,$N578=Listas!$A$6),"",K578*(1-AV578))</f>
        <v>0</v>
      </c>
      <c r="AX578" s="30">
        <f>+IF(OR($N578=Listas!$A$3,$N578=Listas!$A$4,$N578=Listas!$A$5,$N578=Listas!$A$6),"",L578*(1-AV578))</f>
        <v>0</v>
      </c>
      <c r="AY578" s="31"/>
      <c r="AZ578" s="32"/>
      <c r="BA578" s="30">
        <f>+IF(OR($N578=Listas!$A$3,$N578=Listas!$A$4,$N578=Listas!$A$5,$N578=Listas!$A$6),"",IF(AV578=0,AW578,(-PV(AY578,AZ578,,AW578,0))))</f>
        <v>0</v>
      </c>
      <c r="BB578" s="30">
        <f>+IF(OR($N578=Listas!$A$3,$N578=Listas!$A$4,$N578=Listas!$A$5,$N578=Listas!$A$6),"",IF(AV578=0,AX578,(-PV(AY578,AZ578,,AX578,0))))</f>
        <v>0</v>
      </c>
      <c r="BC578" s="33">
        <f>++IF(OR($N578=Listas!$A$3,$N578=Listas!$A$4,$N578=Listas!$A$5,$N578=Listas!$A$6),"",K578-BA578)</f>
        <v>0</v>
      </c>
      <c r="BD578" s="33">
        <f>++IF(OR($N578=Listas!$A$3,$N578=Listas!$A$4,$N578=Listas!$A$5,$N578=Listas!$A$6),"",L578-BB578)</f>
        <v>0</v>
      </c>
    </row>
    <row r="579" spans="1:56" x14ac:dyDescent="0.25">
      <c r="A579" s="13"/>
      <c r="B579" s="14"/>
      <c r="C579" s="15"/>
      <c r="D579" s="16"/>
      <c r="E579" s="16"/>
      <c r="F579" s="17"/>
      <c r="G579" s="17"/>
      <c r="H579" s="65">
        <f t="shared" si="101"/>
        <v>0</v>
      </c>
      <c r="I579" s="17"/>
      <c r="J579" s="17"/>
      <c r="K579" s="42">
        <f t="shared" si="102"/>
        <v>0</v>
      </c>
      <c r="L579" s="42">
        <f t="shared" si="102"/>
        <v>0</v>
      </c>
      <c r="M579" s="42">
        <f t="shared" si="103"/>
        <v>0</v>
      </c>
      <c r="N579" s="13"/>
      <c r="O579" s="18" t="str">
        <f>+IF(OR($N579=Listas!$A$3,$N579=Listas!$A$4,$N579=Listas!$A$5,$N579=Listas!$A$6),"N/A",IF(AND((DAYS360(C579,$C$3))&gt;90,(DAYS360(C579,$C$3))&lt;360),"SI","NO"))</f>
        <v>NO</v>
      </c>
      <c r="P579" s="19">
        <f t="shared" si="96"/>
        <v>0</v>
      </c>
      <c r="Q579" s="18" t="str">
        <f>+IF(OR($N579=Listas!$A$3,$N579=Listas!$A$4,$N579=Listas!$A$5,$N579=Listas!$A$6),"N/A",IF(AND((DAYS360(C579,$C$3))&gt;=360,(DAYS360(C579,$C$3))&lt;=1800),"SI","NO"))</f>
        <v>NO</v>
      </c>
      <c r="R579" s="19">
        <f t="shared" si="97"/>
        <v>0</v>
      </c>
      <c r="S579" s="18" t="str">
        <f>+IF(OR($N579=Listas!$A$3,$N579=Listas!$A$4,$N579=Listas!$A$5,$N579=Listas!$A$6),"N/A",IF(AND((DAYS360(C579,$C$3))&gt;1800,(DAYS360(C579,$C$3))&lt;=3600),"SI","NO"))</f>
        <v>NO</v>
      </c>
      <c r="T579" s="19">
        <f t="shared" si="98"/>
        <v>0</v>
      </c>
      <c r="U579" s="18" t="str">
        <f>+IF(OR($N579=Listas!$A$3,$N579=Listas!$A$4,$N579=Listas!$A$5,$N579=Listas!$A$6),"N/A",IF((DAYS360(C579,$C$3))&gt;3600,"SI","NO"))</f>
        <v>SI</v>
      </c>
      <c r="V579" s="20">
        <f t="shared" si="99"/>
        <v>0.21132439384930549</v>
      </c>
      <c r="W579" s="21">
        <f>+IF(OR($N579=Listas!$A$3,$N579=Listas!$A$4,$N579=Listas!$A$5,$N579=Listas!$A$6),"",P579+R579+T579+V579)</f>
        <v>0.21132439384930549</v>
      </c>
      <c r="X579" s="22"/>
      <c r="Y579" s="19">
        <f t="shared" si="100"/>
        <v>0</v>
      </c>
      <c r="Z579" s="21">
        <f>+IF(OR($N579=Listas!$A$3,$N579=Listas!$A$4,$N579=Listas!$A$5,$N579=Listas!$A$6),"",Y579)</f>
        <v>0</v>
      </c>
      <c r="AA579" s="22"/>
      <c r="AB579" s="23">
        <f>+IF(OR($N579=Listas!$A$3,$N579=Listas!$A$4,$N579=Listas!$A$5,$N579=Listas!$A$6),"",IF(AND(DAYS360(C579,$C$3)&lt;=90,AA579="NO"),0,IF(AND(DAYS360(C579,$C$3)&gt;90,AA579="NO"),$AB$7,0)))</f>
        <v>0</v>
      </c>
      <c r="AC579" s="17"/>
      <c r="AD579" s="22"/>
      <c r="AE579" s="23">
        <f>+IF(OR($N579=Listas!$A$3,$N579=Listas!$A$4,$N579=Listas!$A$5,$N579=Listas!$A$6),"",IF(AND(DAYS360(C579,$C$3)&lt;=90,AD579="SI"),0,IF(AND(DAYS360(C579,$C$3)&gt;90,AD579="SI"),$AE$7,0)))</f>
        <v>0</v>
      </c>
      <c r="AF579" s="17"/>
      <c r="AG579" s="24" t="str">
        <f t="shared" si="104"/>
        <v/>
      </c>
      <c r="AH579" s="22"/>
      <c r="AI579" s="23">
        <f>+IF(OR($N579=Listas!$A$3,$N579=Listas!$A$4,$N579=Listas!$A$5,$N579=Listas!$A$6),"",IF(AND(DAYS360(C579,$C$3)&lt;=90,AH579="SI"),0,IF(AND(DAYS360(C579,$C$3)&gt;90,AH579="SI"),$AI$7,0)))</f>
        <v>0</v>
      </c>
      <c r="AJ579" s="25">
        <f>+IF(OR($N579=Listas!$A$3,$N579=Listas!$A$4,$N579=Listas!$A$5,$N579=Listas!$A$6),"",AB579+AE579+AI579)</f>
        <v>0</v>
      </c>
      <c r="AK579" s="26" t="str">
        <f t="shared" si="105"/>
        <v/>
      </c>
      <c r="AL579" s="27" t="str">
        <f t="shared" si="106"/>
        <v/>
      </c>
      <c r="AM579" s="23">
        <f>+IF(OR($N579=Listas!$A$3,$N579=Listas!$A$4,$N579=Listas!$A$5,$N579=Listas!$A$6),"",IF(AND(DAYS360(C579,$C$3)&lt;=90,AL579="SI"),0,IF(AND(DAYS360(C579,$C$3)&gt;90,AL579="SI"),$AM$7,0)))</f>
        <v>0</v>
      </c>
      <c r="AN579" s="27" t="str">
        <f t="shared" si="107"/>
        <v/>
      </c>
      <c r="AO579" s="23">
        <f>+IF(OR($N579=Listas!$A$3,$N579=Listas!$A$4,$N579=Listas!$A$5,$N579=Listas!$A$6),"",IF(AND(DAYS360(C579,$C$3)&lt;=90,AN579="SI"),0,IF(AND(DAYS360(C579,$C$3)&gt;90,AN579="SI"),$AO$7,0)))</f>
        <v>0</v>
      </c>
      <c r="AP579" s="28">
        <f>+IF(OR($N579=Listas!$A$3,$N579=Listas!$A$4,$N579=Listas!$A$5,$N579=[1]Hoja2!$A$6),"",AM579+AO579)</f>
        <v>0</v>
      </c>
      <c r="AQ579" s="22"/>
      <c r="AR579" s="23">
        <f>+IF(OR($N579=Listas!$A$3,$N579=Listas!$A$4,$N579=Listas!$A$5,$N579=Listas!$A$6),"",IF(AND(DAYS360(C579,$C$3)&lt;=90,AQ579="SI"),0,IF(AND(DAYS360(C579,$C$3)&gt;90,AQ579="SI"),$AR$7,0)))</f>
        <v>0</v>
      </c>
      <c r="AS579" s="22"/>
      <c r="AT579" s="23">
        <f>+IF(OR($N579=Listas!$A$3,$N579=Listas!$A$4,$N579=Listas!$A$5,$N579=Listas!$A$6),"",IF(AND(DAYS360(C579,$C$3)&lt;=90,AS579="SI"),0,IF(AND(DAYS360(C579,$C$3)&gt;90,AS579="SI"),$AT$7,0)))</f>
        <v>0</v>
      </c>
      <c r="AU579" s="21">
        <f>+IF(OR($N579=Listas!$A$3,$N579=Listas!$A$4,$N579=Listas!$A$5,$N579=Listas!$A$6),"",AR579+AT579)</f>
        <v>0</v>
      </c>
      <c r="AV579" s="29">
        <f>+IF(OR($N579=Listas!$A$3,$N579=Listas!$A$4,$N579=Listas!$A$5,$N579=Listas!$A$6),"",W579+Z579+AJ579+AP579+AU579)</f>
        <v>0.21132439384930549</v>
      </c>
      <c r="AW579" s="30">
        <f>+IF(OR($N579=Listas!$A$3,$N579=Listas!$A$4,$N579=Listas!$A$5,$N579=Listas!$A$6),"",K579*(1-AV579))</f>
        <v>0</v>
      </c>
      <c r="AX579" s="30">
        <f>+IF(OR($N579=Listas!$A$3,$N579=Listas!$A$4,$N579=Listas!$A$5,$N579=Listas!$A$6),"",L579*(1-AV579))</f>
        <v>0</v>
      </c>
      <c r="AY579" s="31"/>
      <c r="AZ579" s="32"/>
      <c r="BA579" s="30">
        <f>+IF(OR($N579=Listas!$A$3,$N579=Listas!$A$4,$N579=Listas!$A$5,$N579=Listas!$A$6),"",IF(AV579=0,AW579,(-PV(AY579,AZ579,,AW579,0))))</f>
        <v>0</v>
      </c>
      <c r="BB579" s="30">
        <f>+IF(OR($N579=Listas!$A$3,$N579=Listas!$A$4,$N579=Listas!$A$5,$N579=Listas!$A$6),"",IF(AV579=0,AX579,(-PV(AY579,AZ579,,AX579,0))))</f>
        <v>0</v>
      </c>
      <c r="BC579" s="33">
        <f>++IF(OR($N579=Listas!$A$3,$N579=Listas!$A$4,$N579=Listas!$A$5,$N579=Listas!$A$6),"",K579-BA579)</f>
        <v>0</v>
      </c>
      <c r="BD579" s="33">
        <f>++IF(OR($N579=Listas!$A$3,$N579=Listas!$A$4,$N579=Listas!$A$5,$N579=Listas!$A$6),"",L579-BB579)</f>
        <v>0</v>
      </c>
    </row>
    <row r="580" spans="1:56" x14ac:dyDescent="0.25">
      <c r="A580" s="13"/>
      <c r="B580" s="14"/>
      <c r="C580" s="15"/>
      <c r="D580" s="16"/>
      <c r="E580" s="16"/>
      <c r="F580" s="17"/>
      <c r="G580" s="17"/>
      <c r="H580" s="65">
        <f t="shared" si="101"/>
        <v>0</v>
      </c>
      <c r="I580" s="17"/>
      <c r="J580" s="17"/>
      <c r="K580" s="42">
        <f t="shared" si="102"/>
        <v>0</v>
      </c>
      <c r="L580" s="42">
        <f t="shared" si="102"/>
        <v>0</v>
      </c>
      <c r="M580" s="42">
        <f t="shared" si="103"/>
        <v>0</v>
      </c>
      <c r="N580" s="13"/>
      <c r="O580" s="18" t="str">
        <f>+IF(OR($N580=Listas!$A$3,$N580=Listas!$A$4,$N580=Listas!$A$5,$N580=Listas!$A$6),"N/A",IF(AND((DAYS360(C580,$C$3))&gt;90,(DAYS360(C580,$C$3))&lt;360),"SI","NO"))</f>
        <v>NO</v>
      </c>
      <c r="P580" s="19">
        <f t="shared" si="96"/>
        <v>0</v>
      </c>
      <c r="Q580" s="18" t="str">
        <f>+IF(OR($N580=Listas!$A$3,$N580=Listas!$A$4,$N580=Listas!$A$5,$N580=Listas!$A$6),"N/A",IF(AND((DAYS360(C580,$C$3))&gt;=360,(DAYS360(C580,$C$3))&lt;=1800),"SI","NO"))</f>
        <v>NO</v>
      </c>
      <c r="R580" s="19">
        <f t="shared" si="97"/>
        <v>0</v>
      </c>
      <c r="S580" s="18" t="str">
        <f>+IF(OR($N580=Listas!$A$3,$N580=Listas!$A$4,$N580=Listas!$A$5,$N580=Listas!$A$6),"N/A",IF(AND((DAYS360(C580,$C$3))&gt;1800,(DAYS360(C580,$C$3))&lt;=3600),"SI","NO"))</f>
        <v>NO</v>
      </c>
      <c r="T580" s="19">
        <f t="shared" si="98"/>
        <v>0</v>
      </c>
      <c r="U580" s="18" t="str">
        <f>+IF(OR($N580=Listas!$A$3,$N580=Listas!$A$4,$N580=Listas!$A$5,$N580=Listas!$A$6),"N/A",IF((DAYS360(C580,$C$3))&gt;3600,"SI","NO"))</f>
        <v>SI</v>
      </c>
      <c r="V580" s="20">
        <f t="shared" si="99"/>
        <v>0.21132439384930549</v>
      </c>
      <c r="W580" s="21">
        <f>+IF(OR($N580=Listas!$A$3,$N580=Listas!$A$4,$N580=Listas!$A$5,$N580=Listas!$A$6),"",P580+R580+T580+V580)</f>
        <v>0.21132439384930549</v>
      </c>
      <c r="X580" s="22"/>
      <c r="Y580" s="19">
        <f t="shared" si="100"/>
        <v>0</v>
      </c>
      <c r="Z580" s="21">
        <f>+IF(OR($N580=Listas!$A$3,$N580=Listas!$A$4,$N580=Listas!$A$5,$N580=Listas!$A$6),"",Y580)</f>
        <v>0</v>
      </c>
      <c r="AA580" s="22"/>
      <c r="AB580" s="23">
        <f>+IF(OR($N580=Listas!$A$3,$N580=Listas!$A$4,$N580=Listas!$A$5,$N580=Listas!$A$6),"",IF(AND(DAYS360(C580,$C$3)&lt;=90,AA580="NO"),0,IF(AND(DAYS360(C580,$C$3)&gt;90,AA580="NO"),$AB$7,0)))</f>
        <v>0</v>
      </c>
      <c r="AC580" s="17"/>
      <c r="AD580" s="22"/>
      <c r="AE580" s="23">
        <f>+IF(OR($N580=Listas!$A$3,$N580=Listas!$A$4,$N580=Listas!$A$5,$N580=Listas!$A$6),"",IF(AND(DAYS360(C580,$C$3)&lt;=90,AD580="SI"),0,IF(AND(DAYS360(C580,$C$3)&gt;90,AD580="SI"),$AE$7,0)))</f>
        <v>0</v>
      </c>
      <c r="AF580" s="17"/>
      <c r="AG580" s="24" t="str">
        <f t="shared" si="104"/>
        <v/>
      </c>
      <c r="AH580" s="22"/>
      <c r="AI580" s="23">
        <f>+IF(OR($N580=Listas!$A$3,$N580=Listas!$A$4,$N580=Listas!$A$5,$N580=Listas!$A$6),"",IF(AND(DAYS360(C580,$C$3)&lt;=90,AH580="SI"),0,IF(AND(DAYS360(C580,$C$3)&gt;90,AH580="SI"),$AI$7,0)))</f>
        <v>0</v>
      </c>
      <c r="AJ580" s="25">
        <f>+IF(OR($N580=Listas!$A$3,$N580=Listas!$A$4,$N580=Listas!$A$5,$N580=Listas!$A$6),"",AB580+AE580+AI580)</f>
        <v>0</v>
      </c>
      <c r="AK580" s="26" t="str">
        <f t="shared" si="105"/>
        <v/>
      </c>
      <c r="AL580" s="27" t="str">
        <f t="shared" si="106"/>
        <v/>
      </c>
      <c r="AM580" s="23">
        <f>+IF(OR($N580=Listas!$A$3,$N580=Listas!$A$4,$N580=Listas!$A$5,$N580=Listas!$A$6),"",IF(AND(DAYS360(C580,$C$3)&lt;=90,AL580="SI"),0,IF(AND(DAYS360(C580,$C$3)&gt;90,AL580="SI"),$AM$7,0)))</f>
        <v>0</v>
      </c>
      <c r="AN580" s="27" t="str">
        <f t="shared" si="107"/>
        <v/>
      </c>
      <c r="AO580" s="23">
        <f>+IF(OR($N580=Listas!$A$3,$N580=Listas!$A$4,$N580=Listas!$A$5,$N580=Listas!$A$6),"",IF(AND(DAYS360(C580,$C$3)&lt;=90,AN580="SI"),0,IF(AND(DAYS360(C580,$C$3)&gt;90,AN580="SI"),$AO$7,0)))</f>
        <v>0</v>
      </c>
      <c r="AP580" s="28">
        <f>+IF(OR($N580=Listas!$A$3,$N580=Listas!$A$4,$N580=Listas!$A$5,$N580=[1]Hoja2!$A$6),"",AM580+AO580)</f>
        <v>0</v>
      </c>
      <c r="AQ580" s="22"/>
      <c r="AR580" s="23">
        <f>+IF(OR($N580=Listas!$A$3,$N580=Listas!$A$4,$N580=Listas!$A$5,$N580=Listas!$A$6),"",IF(AND(DAYS360(C580,$C$3)&lt;=90,AQ580="SI"),0,IF(AND(DAYS360(C580,$C$3)&gt;90,AQ580="SI"),$AR$7,0)))</f>
        <v>0</v>
      </c>
      <c r="AS580" s="22"/>
      <c r="AT580" s="23">
        <f>+IF(OR($N580=Listas!$A$3,$N580=Listas!$A$4,$N580=Listas!$A$5,$N580=Listas!$A$6),"",IF(AND(DAYS360(C580,$C$3)&lt;=90,AS580="SI"),0,IF(AND(DAYS360(C580,$C$3)&gt;90,AS580="SI"),$AT$7,0)))</f>
        <v>0</v>
      </c>
      <c r="AU580" s="21">
        <f>+IF(OR($N580=Listas!$A$3,$N580=Listas!$A$4,$N580=Listas!$A$5,$N580=Listas!$A$6),"",AR580+AT580)</f>
        <v>0</v>
      </c>
      <c r="AV580" s="29">
        <f>+IF(OR($N580=Listas!$A$3,$N580=Listas!$A$4,$N580=Listas!$A$5,$N580=Listas!$A$6),"",W580+Z580+AJ580+AP580+AU580)</f>
        <v>0.21132439384930549</v>
      </c>
      <c r="AW580" s="30">
        <f>+IF(OR($N580=Listas!$A$3,$N580=Listas!$A$4,$N580=Listas!$A$5,$N580=Listas!$A$6),"",K580*(1-AV580))</f>
        <v>0</v>
      </c>
      <c r="AX580" s="30">
        <f>+IF(OR($N580=Listas!$A$3,$N580=Listas!$A$4,$N580=Listas!$A$5,$N580=Listas!$A$6),"",L580*(1-AV580))</f>
        <v>0</v>
      </c>
      <c r="AY580" s="31"/>
      <c r="AZ580" s="32"/>
      <c r="BA580" s="30">
        <f>+IF(OR($N580=Listas!$A$3,$N580=Listas!$A$4,$N580=Listas!$A$5,$N580=Listas!$A$6),"",IF(AV580=0,AW580,(-PV(AY580,AZ580,,AW580,0))))</f>
        <v>0</v>
      </c>
      <c r="BB580" s="30">
        <f>+IF(OR($N580=Listas!$A$3,$N580=Listas!$A$4,$N580=Listas!$A$5,$N580=Listas!$A$6),"",IF(AV580=0,AX580,(-PV(AY580,AZ580,,AX580,0))))</f>
        <v>0</v>
      </c>
      <c r="BC580" s="33">
        <f>++IF(OR($N580=Listas!$A$3,$N580=Listas!$A$4,$N580=Listas!$A$5,$N580=Listas!$A$6),"",K580-BA580)</f>
        <v>0</v>
      </c>
      <c r="BD580" s="33">
        <f>++IF(OR($N580=Listas!$A$3,$N580=Listas!$A$4,$N580=Listas!$A$5,$N580=Listas!$A$6),"",L580-BB580)</f>
        <v>0</v>
      </c>
    </row>
    <row r="581" spans="1:56" x14ac:dyDescent="0.25">
      <c r="A581" s="13"/>
      <c r="B581" s="14"/>
      <c r="C581" s="15"/>
      <c r="D581" s="16"/>
      <c r="E581" s="16"/>
      <c r="F581" s="17"/>
      <c r="G581" s="17"/>
      <c r="H581" s="65">
        <f t="shared" si="101"/>
        <v>0</v>
      </c>
      <c r="I581" s="17"/>
      <c r="J581" s="17"/>
      <c r="K581" s="42">
        <f t="shared" si="102"/>
        <v>0</v>
      </c>
      <c r="L581" s="42">
        <f t="shared" si="102"/>
        <v>0</v>
      </c>
      <c r="M581" s="42">
        <f t="shared" si="103"/>
        <v>0</v>
      </c>
      <c r="N581" s="13"/>
      <c r="O581" s="18" t="str">
        <f>+IF(OR($N581=Listas!$A$3,$N581=Listas!$A$4,$N581=Listas!$A$5,$N581=Listas!$A$6),"N/A",IF(AND((DAYS360(C581,$C$3))&gt;90,(DAYS360(C581,$C$3))&lt;360),"SI","NO"))</f>
        <v>NO</v>
      </c>
      <c r="P581" s="19">
        <f t="shared" si="96"/>
        <v>0</v>
      </c>
      <c r="Q581" s="18" t="str">
        <f>+IF(OR($N581=Listas!$A$3,$N581=Listas!$A$4,$N581=Listas!$A$5,$N581=Listas!$A$6),"N/A",IF(AND((DAYS360(C581,$C$3))&gt;=360,(DAYS360(C581,$C$3))&lt;=1800),"SI","NO"))</f>
        <v>NO</v>
      </c>
      <c r="R581" s="19">
        <f t="shared" si="97"/>
        <v>0</v>
      </c>
      <c r="S581" s="18" t="str">
        <f>+IF(OR($N581=Listas!$A$3,$N581=Listas!$A$4,$N581=Listas!$A$5,$N581=Listas!$A$6),"N/A",IF(AND((DAYS360(C581,$C$3))&gt;1800,(DAYS360(C581,$C$3))&lt;=3600),"SI","NO"))</f>
        <v>NO</v>
      </c>
      <c r="T581" s="19">
        <f t="shared" si="98"/>
        <v>0</v>
      </c>
      <c r="U581" s="18" t="str">
        <f>+IF(OR($N581=Listas!$A$3,$N581=Listas!$A$4,$N581=Listas!$A$5,$N581=Listas!$A$6),"N/A",IF((DAYS360(C581,$C$3))&gt;3600,"SI","NO"))</f>
        <v>SI</v>
      </c>
      <c r="V581" s="20">
        <f t="shared" si="99"/>
        <v>0.21132439384930549</v>
      </c>
      <c r="W581" s="21">
        <f>+IF(OR($N581=Listas!$A$3,$N581=Listas!$A$4,$N581=Listas!$A$5,$N581=Listas!$A$6),"",P581+R581+T581+V581)</f>
        <v>0.21132439384930549</v>
      </c>
      <c r="X581" s="22"/>
      <c r="Y581" s="19">
        <f t="shared" si="100"/>
        <v>0</v>
      </c>
      <c r="Z581" s="21">
        <f>+IF(OR($N581=Listas!$A$3,$N581=Listas!$A$4,$N581=Listas!$A$5,$N581=Listas!$A$6),"",Y581)</f>
        <v>0</v>
      </c>
      <c r="AA581" s="22"/>
      <c r="AB581" s="23">
        <f>+IF(OR($N581=Listas!$A$3,$N581=Listas!$A$4,$N581=Listas!$A$5,$N581=Listas!$A$6),"",IF(AND(DAYS360(C581,$C$3)&lt;=90,AA581="NO"),0,IF(AND(DAYS360(C581,$C$3)&gt;90,AA581="NO"),$AB$7,0)))</f>
        <v>0</v>
      </c>
      <c r="AC581" s="17"/>
      <c r="AD581" s="22"/>
      <c r="AE581" s="23">
        <f>+IF(OR($N581=Listas!$A$3,$N581=Listas!$A$4,$N581=Listas!$A$5,$N581=Listas!$A$6),"",IF(AND(DAYS360(C581,$C$3)&lt;=90,AD581="SI"),0,IF(AND(DAYS360(C581,$C$3)&gt;90,AD581="SI"),$AE$7,0)))</f>
        <v>0</v>
      </c>
      <c r="AF581" s="17"/>
      <c r="AG581" s="24" t="str">
        <f t="shared" si="104"/>
        <v/>
      </c>
      <c r="AH581" s="22"/>
      <c r="AI581" s="23">
        <f>+IF(OR($N581=Listas!$A$3,$N581=Listas!$A$4,$N581=Listas!$A$5,$N581=Listas!$A$6),"",IF(AND(DAYS360(C581,$C$3)&lt;=90,AH581="SI"),0,IF(AND(DAYS360(C581,$C$3)&gt;90,AH581="SI"),$AI$7,0)))</f>
        <v>0</v>
      </c>
      <c r="AJ581" s="25">
        <f>+IF(OR($N581=Listas!$A$3,$N581=Listas!$A$4,$N581=Listas!$A$5,$N581=Listas!$A$6),"",AB581+AE581+AI581)</f>
        <v>0</v>
      </c>
      <c r="AK581" s="26" t="str">
        <f t="shared" si="105"/>
        <v/>
      </c>
      <c r="AL581" s="27" t="str">
        <f t="shared" si="106"/>
        <v/>
      </c>
      <c r="AM581" s="23">
        <f>+IF(OR($N581=Listas!$A$3,$N581=Listas!$A$4,$N581=Listas!$A$5,$N581=Listas!$A$6),"",IF(AND(DAYS360(C581,$C$3)&lt;=90,AL581="SI"),0,IF(AND(DAYS360(C581,$C$3)&gt;90,AL581="SI"),$AM$7,0)))</f>
        <v>0</v>
      </c>
      <c r="AN581" s="27" t="str">
        <f t="shared" si="107"/>
        <v/>
      </c>
      <c r="AO581" s="23">
        <f>+IF(OR($N581=Listas!$A$3,$N581=Listas!$A$4,$N581=Listas!$A$5,$N581=Listas!$A$6),"",IF(AND(DAYS360(C581,$C$3)&lt;=90,AN581="SI"),0,IF(AND(DAYS360(C581,$C$3)&gt;90,AN581="SI"),$AO$7,0)))</f>
        <v>0</v>
      </c>
      <c r="AP581" s="28">
        <f>+IF(OR($N581=Listas!$A$3,$N581=Listas!$A$4,$N581=Listas!$A$5,$N581=[1]Hoja2!$A$6),"",AM581+AO581)</f>
        <v>0</v>
      </c>
      <c r="AQ581" s="22"/>
      <c r="AR581" s="23">
        <f>+IF(OR($N581=Listas!$A$3,$N581=Listas!$A$4,$N581=Listas!$A$5,$N581=Listas!$A$6),"",IF(AND(DAYS360(C581,$C$3)&lt;=90,AQ581="SI"),0,IF(AND(DAYS360(C581,$C$3)&gt;90,AQ581="SI"),$AR$7,0)))</f>
        <v>0</v>
      </c>
      <c r="AS581" s="22"/>
      <c r="AT581" s="23">
        <f>+IF(OR($N581=Listas!$A$3,$N581=Listas!$A$4,$N581=Listas!$A$5,$N581=Listas!$A$6),"",IF(AND(DAYS360(C581,$C$3)&lt;=90,AS581="SI"),0,IF(AND(DAYS360(C581,$C$3)&gt;90,AS581="SI"),$AT$7,0)))</f>
        <v>0</v>
      </c>
      <c r="AU581" s="21">
        <f>+IF(OR($N581=Listas!$A$3,$N581=Listas!$A$4,$N581=Listas!$A$5,$N581=Listas!$A$6),"",AR581+AT581)</f>
        <v>0</v>
      </c>
      <c r="AV581" s="29">
        <f>+IF(OR($N581=Listas!$A$3,$N581=Listas!$A$4,$N581=Listas!$A$5,$N581=Listas!$A$6),"",W581+Z581+AJ581+AP581+AU581)</f>
        <v>0.21132439384930549</v>
      </c>
      <c r="AW581" s="30">
        <f>+IF(OR($N581=Listas!$A$3,$N581=Listas!$A$4,$N581=Listas!$A$5,$N581=Listas!$A$6),"",K581*(1-AV581))</f>
        <v>0</v>
      </c>
      <c r="AX581" s="30">
        <f>+IF(OR($N581=Listas!$A$3,$N581=Listas!$A$4,$N581=Listas!$A$5,$N581=Listas!$A$6),"",L581*(1-AV581))</f>
        <v>0</v>
      </c>
      <c r="AY581" s="31"/>
      <c r="AZ581" s="32"/>
      <c r="BA581" s="30">
        <f>+IF(OR($N581=Listas!$A$3,$N581=Listas!$A$4,$N581=Listas!$A$5,$N581=Listas!$A$6),"",IF(AV581=0,AW581,(-PV(AY581,AZ581,,AW581,0))))</f>
        <v>0</v>
      </c>
      <c r="BB581" s="30">
        <f>+IF(OR($N581=Listas!$A$3,$N581=Listas!$A$4,$N581=Listas!$A$5,$N581=Listas!$A$6),"",IF(AV581=0,AX581,(-PV(AY581,AZ581,,AX581,0))))</f>
        <v>0</v>
      </c>
      <c r="BC581" s="33">
        <f>++IF(OR($N581=Listas!$A$3,$N581=Listas!$A$4,$N581=Listas!$A$5,$N581=Listas!$A$6),"",K581-BA581)</f>
        <v>0</v>
      </c>
      <c r="BD581" s="33">
        <f>++IF(OR($N581=Listas!$A$3,$N581=Listas!$A$4,$N581=Listas!$A$5,$N581=Listas!$A$6),"",L581-BB581)</f>
        <v>0</v>
      </c>
    </row>
    <row r="582" spans="1:56" x14ac:dyDescent="0.25">
      <c r="A582" s="13"/>
      <c r="B582" s="14"/>
      <c r="C582" s="15"/>
      <c r="D582" s="16"/>
      <c r="E582" s="16"/>
      <c r="F582" s="17"/>
      <c r="G582" s="17"/>
      <c r="H582" s="65">
        <f t="shared" si="101"/>
        <v>0</v>
      </c>
      <c r="I582" s="17"/>
      <c r="J582" s="17"/>
      <c r="K582" s="42">
        <f t="shared" si="102"/>
        <v>0</v>
      </c>
      <c r="L582" s="42">
        <f t="shared" si="102"/>
        <v>0</v>
      </c>
      <c r="M582" s="42">
        <f t="shared" si="103"/>
        <v>0</v>
      </c>
      <c r="N582" s="13"/>
      <c r="O582" s="18" t="str">
        <f>+IF(OR($N582=Listas!$A$3,$N582=Listas!$A$4,$N582=Listas!$A$5,$N582=Listas!$A$6),"N/A",IF(AND((DAYS360(C582,$C$3))&gt;90,(DAYS360(C582,$C$3))&lt;360),"SI","NO"))</f>
        <v>NO</v>
      </c>
      <c r="P582" s="19">
        <f t="shared" si="96"/>
        <v>0</v>
      </c>
      <c r="Q582" s="18" t="str">
        <f>+IF(OR($N582=Listas!$A$3,$N582=Listas!$A$4,$N582=Listas!$A$5,$N582=Listas!$A$6),"N/A",IF(AND((DAYS360(C582,$C$3))&gt;=360,(DAYS360(C582,$C$3))&lt;=1800),"SI","NO"))</f>
        <v>NO</v>
      </c>
      <c r="R582" s="19">
        <f t="shared" si="97"/>
        <v>0</v>
      </c>
      <c r="S582" s="18" t="str">
        <f>+IF(OR($N582=Listas!$A$3,$N582=Listas!$A$4,$N582=Listas!$A$5,$N582=Listas!$A$6),"N/A",IF(AND((DAYS360(C582,$C$3))&gt;1800,(DAYS360(C582,$C$3))&lt;=3600),"SI","NO"))</f>
        <v>NO</v>
      </c>
      <c r="T582" s="19">
        <f t="shared" si="98"/>
        <v>0</v>
      </c>
      <c r="U582" s="18" t="str">
        <f>+IF(OR($N582=Listas!$A$3,$N582=Listas!$A$4,$N582=Listas!$A$5,$N582=Listas!$A$6),"N/A",IF((DAYS360(C582,$C$3))&gt;3600,"SI","NO"))</f>
        <v>SI</v>
      </c>
      <c r="V582" s="20">
        <f t="shared" si="99"/>
        <v>0.21132439384930549</v>
      </c>
      <c r="W582" s="21">
        <f>+IF(OR($N582=Listas!$A$3,$N582=Listas!$A$4,$N582=Listas!$A$5,$N582=Listas!$A$6),"",P582+R582+T582+V582)</f>
        <v>0.21132439384930549</v>
      </c>
      <c r="X582" s="22"/>
      <c r="Y582" s="19">
        <f t="shared" si="100"/>
        <v>0</v>
      </c>
      <c r="Z582" s="21">
        <f>+IF(OR($N582=Listas!$A$3,$N582=Listas!$A$4,$N582=Listas!$A$5,$N582=Listas!$A$6),"",Y582)</f>
        <v>0</v>
      </c>
      <c r="AA582" s="22"/>
      <c r="AB582" s="23">
        <f>+IF(OR($N582=Listas!$A$3,$N582=Listas!$A$4,$N582=Listas!$A$5,$N582=Listas!$A$6),"",IF(AND(DAYS360(C582,$C$3)&lt;=90,AA582="NO"),0,IF(AND(DAYS360(C582,$C$3)&gt;90,AA582="NO"),$AB$7,0)))</f>
        <v>0</v>
      </c>
      <c r="AC582" s="17"/>
      <c r="AD582" s="22"/>
      <c r="AE582" s="23">
        <f>+IF(OR($N582=Listas!$A$3,$N582=Listas!$A$4,$N582=Listas!$A$5,$N582=Listas!$A$6),"",IF(AND(DAYS360(C582,$C$3)&lt;=90,AD582="SI"),0,IF(AND(DAYS360(C582,$C$3)&gt;90,AD582="SI"),$AE$7,0)))</f>
        <v>0</v>
      </c>
      <c r="AF582" s="17"/>
      <c r="AG582" s="24" t="str">
        <f t="shared" si="104"/>
        <v/>
      </c>
      <c r="AH582" s="22"/>
      <c r="AI582" s="23">
        <f>+IF(OR($N582=Listas!$A$3,$N582=Listas!$A$4,$N582=Listas!$A$5,$N582=Listas!$A$6),"",IF(AND(DAYS360(C582,$C$3)&lt;=90,AH582="SI"),0,IF(AND(DAYS360(C582,$C$3)&gt;90,AH582="SI"),$AI$7,0)))</f>
        <v>0</v>
      </c>
      <c r="AJ582" s="25">
        <f>+IF(OR($N582=Listas!$A$3,$N582=Listas!$A$4,$N582=Listas!$A$5,$N582=Listas!$A$6),"",AB582+AE582+AI582)</f>
        <v>0</v>
      </c>
      <c r="AK582" s="26" t="str">
        <f t="shared" si="105"/>
        <v/>
      </c>
      <c r="AL582" s="27" t="str">
        <f t="shared" si="106"/>
        <v/>
      </c>
      <c r="AM582" s="23">
        <f>+IF(OR($N582=Listas!$A$3,$N582=Listas!$A$4,$N582=Listas!$A$5,$N582=Listas!$A$6),"",IF(AND(DAYS360(C582,$C$3)&lt;=90,AL582="SI"),0,IF(AND(DAYS360(C582,$C$3)&gt;90,AL582="SI"),$AM$7,0)))</f>
        <v>0</v>
      </c>
      <c r="AN582" s="27" t="str">
        <f t="shared" si="107"/>
        <v/>
      </c>
      <c r="AO582" s="23">
        <f>+IF(OR($N582=Listas!$A$3,$N582=Listas!$A$4,$N582=Listas!$A$5,$N582=Listas!$A$6),"",IF(AND(DAYS360(C582,$C$3)&lt;=90,AN582="SI"),0,IF(AND(DAYS360(C582,$C$3)&gt;90,AN582="SI"),$AO$7,0)))</f>
        <v>0</v>
      </c>
      <c r="AP582" s="28">
        <f>+IF(OR($N582=Listas!$A$3,$N582=Listas!$A$4,$N582=Listas!$A$5,$N582=[1]Hoja2!$A$6),"",AM582+AO582)</f>
        <v>0</v>
      </c>
      <c r="AQ582" s="22"/>
      <c r="AR582" s="23">
        <f>+IF(OR($N582=Listas!$A$3,$N582=Listas!$A$4,$N582=Listas!$A$5,$N582=Listas!$A$6),"",IF(AND(DAYS360(C582,$C$3)&lt;=90,AQ582="SI"),0,IF(AND(DAYS360(C582,$C$3)&gt;90,AQ582="SI"),$AR$7,0)))</f>
        <v>0</v>
      </c>
      <c r="AS582" s="22"/>
      <c r="AT582" s="23">
        <f>+IF(OR($N582=Listas!$A$3,$N582=Listas!$A$4,$N582=Listas!$A$5,$N582=Listas!$A$6),"",IF(AND(DAYS360(C582,$C$3)&lt;=90,AS582="SI"),0,IF(AND(DAYS360(C582,$C$3)&gt;90,AS582="SI"),$AT$7,0)))</f>
        <v>0</v>
      </c>
      <c r="AU582" s="21">
        <f>+IF(OR($N582=Listas!$A$3,$N582=Listas!$A$4,$N582=Listas!$A$5,$N582=Listas!$A$6),"",AR582+AT582)</f>
        <v>0</v>
      </c>
      <c r="AV582" s="29">
        <f>+IF(OR($N582=Listas!$A$3,$N582=Listas!$A$4,$N582=Listas!$A$5,$N582=Listas!$A$6),"",W582+Z582+AJ582+AP582+AU582)</f>
        <v>0.21132439384930549</v>
      </c>
      <c r="AW582" s="30">
        <f>+IF(OR($N582=Listas!$A$3,$N582=Listas!$A$4,$N582=Listas!$A$5,$N582=Listas!$A$6),"",K582*(1-AV582))</f>
        <v>0</v>
      </c>
      <c r="AX582" s="30">
        <f>+IF(OR($N582=Listas!$A$3,$N582=Listas!$A$4,$N582=Listas!$A$5,$N582=Listas!$A$6),"",L582*(1-AV582))</f>
        <v>0</v>
      </c>
      <c r="AY582" s="31"/>
      <c r="AZ582" s="32"/>
      <c r="BA582" s="30">
        <f>+IF(OR($N582=Listas!$A$3,$N582=Listas!$A$4,$N582=Listas!$A$5,$N582=Listas!$A$6),"",IF(AV582=0,AW582,(-PV(AY582,AZ582,,AW582,0))))</f>
        <v>0</v>
      </c>
      <c r="BB582" s="30">
        <f>+IF(OR($N582=Listas!$A$3,$N582=Listas!$A$4,$N582=Listas!$A$5,$N582=Listas!$A$6),"",IF(AV582=0,AX582,(-PV(AY582,AZ582,,AX582,0))))</f>
        <v>0</v>
      </c>
      <c r="BC582" s="33">
        <f>++IF(OR($N582=Listas!$A$3,$N582=Listas!$A$4,$N582=Listas!$A$5,$N582=Listas!$A$6),"",K582-BA582)</f>
        <v>0</v>
      </c>
      <c r="BD582" s="33">
        <f>++IF(OR($N582=Listas!$A$3,$N582=Listas!$A$4,$N582=Listas!$A$5,$N582=Listas!$A$6),"",L582-BB582)</f>
        <v>0</v>
      </c>
    </row>
    <row r="583" spans="1:56" x14ac:dyDescent="0.25">
      <c r="A583" s="13"/>
      <c r="B583" s="14"/>
      <c r="C583" s="15"/>
      <c r="D583" s="16"/>
      <c r="E583" s="16"/>
      <c r="F583" s="17"/>
      <c r="G583" s="17"/>
      <c r="H583" s="65">
        <f t="shared" si="101"/>
        <v>0</v>
      </c>
      <c r="I583" s="17"/>
      <c r="J583" s="17"/>
      <c r="K583" s="42">
        <f t="shared" si="102"/>
        <v>0</v>
      </c>
      <c r="L583" s="42">
        <f t="shared" si="102"/>
        <v>0</v>
      </c>
      <c r="M583" s="42">
        <f t="shared" si="103"/>
        <v>0</v>
      </c>
      <c r="N583" s="13"/>
      <c r="O583" s="18" t="str">
        <f>+IF(OR($N583=Listas!$A$3,$N583=Listas!$A$4,$N583=Listas!$A$5,$N583=Listas!$A$6),"N/A",IF(AND((DAYS360(C583,$C$3))&gt;90,(DAYS360(C583,$C$3))&lt;360),"SI","NO"))</f>
        <v>NO</v>
      </c>
      <c r="P583" s="19">
        <f t="shared" si="96"/>
        <v>0</v>
      </c>
      <c r="Q583" s="18" t="str">
        <f>+IF(OR($N583=Listas!$A$3,$N583=Listas!$A$4,$N583=Listas!$A$5,$N583=Listas!$A$6),"N/A",IF(AND((DAYS360(C583,$C$3))&gt;=360,(DAYS360(C583,$C$3))&lt;=1800),"SI","NO"))</f>
        <v>NO</v>
      </c>
      <c r="R583" s="19">
        <f t="shared" si="97"/>
        <v>0</v>
      </c>
      <c r="S583" s="18" t="str">
        <f>+IF(OR($N583=Listas!$A$3,$N583=Listas!$A$4,$N583=Listas!$A$5,$N583=Listas!$A$6),"N/A",IF(AND((DAYS360(C583,$C$3))&gt;1800,(DAYS360(C583,$C$3))&lt;=3600),"SI","NO"))</f>
        <v>NO</v>
      </c>
      <c r="T583" s="19">
        <f t="shared" si="98"/>
        <v>0</v>
      </c>
      <c r="U583" s="18" t="str">
        <f>+IF(OR($N583=Listas!$A$3,$N583=Listas!$A$4,$N583=Listas!$A$5,$N583=Listas!$A$6),"N/A",IF((DAYS360(C583,$C$3))&gt;3600,"SI","NO"))</f>
        <v>SI</v>
      </c>
      <c r="V583" s="20">
        <f t="shared" si="99"/>
        <v>0.21132439384930549</v>
      </c>
      <c r="W583" s="21">
        <f>+IF(OR($N583=Listas!$A$3,$N583=Listas!$A$4,$N583=Listas!$A$5,$N583=Listas!$A$6),"",P583+R583+T583+V583)</f>
        <v>0.21132439384930549</v>
      </c>
      <c r="X583" s="22"/>
      <c r="Y583" s="19">
        <f t="shared" si="100"/>
        <v>0</v>
      </c>
      <c r="Z583" s="21">
        <f>+IF(OR($N583=Listas!$A$3,$N583=Listas!$A$4,$N583=Listas!$A$5,$N583=Listas!$A$6),"",Y583)</f>
        <v>0</v>
      </c>
      <c r="AA583" s="22"/>
      <c r="AB583" s="23">
        <f>+IF(OR($N583=Listas!$A$3,$N583=Listas!$A$4,$N583=Listas!$A$5,$N583=Listas!$A$6),"",IF(AND(DAYS360(C583,$C$3)&lt;=90,AA583="NO"),0,IF(AND(DAYS360(C583,$C$3)&gt;90,AA583="NO"),$AB$7,0)))</f>
        <v>0</v>
      </c>
      <c r="AC583" s="17"/>
      <c r="AD583" s="22"/>
      <c r="AE583" s="23">
        <f>+IF(OR($N583=Listas!$A$3,$N583=Listas!$A$4,$N583=Listas!$A$5,$N583=Listas!$A$6),"",IF(AND(DAYS360(C583,$C$3)&lt;=90,AD583="SI"),0,IF(AND(DAYS360(C583,$C$3)&gt;90,AD583="SI"),$AE$7,0)))</f>
        <v>0</v>
      </c>
      <c r="AF583" s="17"/>
      <c r="AG583" s="24" t="str">
        <f t="shared" si="104"/>
        <v/>
      </c>
      <c r="AH583" s="22"/>
      <c r="AI583" s="23">
        <f>+IF(OR($N583=Listas!$A$3,$N583=Listas!$A$4,$N583=Listas!$A$5,$N583=Listas!$A$6),"",IF(AND(DAYS360(C583,$C$3)&lt;=90,AH583="SI"),0,IF(AND(DAYS360(C583,$C$3)&gt;90,AH583="SI"),$AI$7,0)))</f>
        <v>0</v>
      </c>
      <c r="AJ583" s="25">
        <f>+IF(OR($N583=Listas!$A$3,$N583=Listas!$A$4,$N583=Listas!$A$5,$N583=Listas!$A$6),"",AB583+AE583+AI583)</f>
        <v>0</v>
      </c>
      <c r="AK583" s="26" t="str">
        <f t="shared" si="105"/>
        <v/>
      </c>
      <c r="AL583" s="27" t="str">
        <f t="shared" si="106"/>
        <v/>
      </c>
      <c r="AM583" s="23">
        <f>+IF(OR($N583=Listas!$A$3,$N583=Listas!$A$4,$N583=Listas!$A$5,$N583=Listas!$A$6),"",IF(AND(DAYS360(C583,$C$3)&lt;=90,AL583="SI"),0,IF(AND(DAYS360(C583,$C$3)&gt;90,AL583="SI"),$AM$7,0)))</f>
        <v>0</v>
      </c>
      <c r="AN583" s="27" t="str">
        <f t="shared" si="107"/>
        <v/>
      </c>
      <c r="AO583" s="23">
        <f>+IF(OR($N583=Listas!$A$3,$N583=Listas!$A$4,$N583=Listas!$A$5,$N583=Listas!$A$6),"",IF(AND(DAYS360(C583,$C$3)&lt;=90,AN583="SI"),0,IF(AND(DAYS360(C583,$C$3)&gt;90,AN583="SI"),$AO$7,0)))</f>
        <v>0</v>
      </c>
      <c r="AP583" s="28">
        <f>+IF(OR($N583=Listas!$A$3,$N583=Listas!$A$4,$N583=Listas!$A$5,$N583=[1]Hoja2!$A$6),"",AM583+AO583)</f>
        <v>0</v>
      </c>
      <c r="AQ583" s="22"/>
      <c r="AR583" s="23">
        <f>+IF(OR($N583=Listas!$A$3,$N583=Listas!$A$4,$N583=Listas!$A$5,$N583=Listas!$A$6),"",IF(AND(DAYS360(C583,$C$3)&lt;=90,AQ583="SI"),0,IF(AND(DAYS360(C583,$C$3)&gt;90,AQ583="SI"),$AR$7,0)))</f>
        <v>0</v>
      </c>
      <c r="AS583" s="22"/>
      <c r="AT583" s="23">
        <f>+IF(OR($N583=Listas!$A$3,$N583=Listas!$A$4,$N583=Listas!$A$5,$N583=Listas!$A$6),"",IF(AND(DAYS360(C583,$C$3)&lt;=90,AS583="SI"),0,IF(AND(DAYS360(C583,$C$3)&gt;90,AS583="SI"),$AT$7,0)))</f>
        <v>0</v>
      </c>
      <c r="AU583" s="21">
        <f>+IF(OR($N583=Listas!$A$3,$N583=Listas!$A$4,$N583=Listas!$A$5,$N583=Listas!$A$6),"",AR583+AT583)</f>
        <v>0</v>
      </c>
      <c r="AV583" s="29">
        <f>+IF(OR($N583=Listas!$A$3,$N583=Listas!$A$4,$N583=Listas!$A$5,$N583=Listas!$A$6),"",W583+Z583+AJ583+AP583+AU583)</f>
        <v>0.21132439384930549</v>
      </c>
      <c r="AW583" s="30">
        <f>+IF(OR($N583=Listas!$A$3,$N583=Listas!$A$4,$N583=Listas!$A$5,$N583=Listas!$A$6),"",K583*(1-AV583))</f>
        <v>0</v>
      </c>
      <c r="AX583" s="30">
        <f>+IF(OR($N583=Listas!$A$3,$N583=Listas!$A$4,$N583=Listas!$A$5,$N583=Listas!$A$6),"",L583*(1-AV583))</f>
        <v>0</v>
      </c>
      <c r="AY583" s="31"/>
      <c r="AZ583" s="32"/>
      <c r="BA583" s="30">
        <f>+IF(OR($N583=Listas!$A$3,$N583=Listas!$A$4,$N583=Listas!$A$5,$N583=Listas!$A$6),"",IF(AV583=0,AW583,(-PV(AY583,AZ583,,AW583,0))))</f>
        <v>0</v>
      </c>
      <c r="BB583" s="30">
        <f>+IF(OR($N583=Listas!$A$3,$N583=Listas!$A$4,$N583=Listas!$A$5,$N583=Listas!$A$6),"",IF(AV583=0,AX583,(-PV(AY583,AZ583,,AX583,0))))</f>
        <v>0</v>
      </c>
      <c r="BC583" s="33">
        <f>++IF(OR($N583=Listas!$A$3,$N583=Listas!$A$4,$N583=Listas!$A$5,$N583=Listas!$A$6),"",K583-BA583)</f>
        <v>0</v>
      </c>
      <c r="BD583" s="33">
        <f>++IF(OR($N583=Listas!$A$3,$N583=Listas!$A$4,$N583=Listas!$A$5,$N583=Listas!$A$6),"",L583-BB583)</f>
        <v>0</v>
      </c>
    </row>
    <row r="584" spans="1:56" x14ac:dyDescent="0.25">
      <c r="A584" s="13"/>
      <c r="B584" s="14"/>
      <c r="C584" s="15"/>
      <c r="D584" s="16"/>
      <c r="E584" s="16"/>
      <c r="F584" s="17"/>
      <c r="G584" s="17"/>
      <c r="H584" s="65">
        <f t="shared" si="101"/>
        <v>0</v>
      </c>
      <c r="I584" s="17"/>
      <c r="J584" s="17"/>
      <c r="K584" s="42">
        <f t="shared" si="102"/>
        <v>0</v>
      </c>
      <c r="L584" s="42">
        <f t="shared" si="102"/>
        <v>0</v>
      </c>
      <c r="M584" s="42">
        <f t="shared" si="103"/>
        <v>0</v>
      </c>
      <c r="N584" s="13"/>
      <c r="O584" s="18" t="str">
        <f>+IF(OR($N584=Listas!$A$3,$N584=Listas!$A$4,$N584=Listas!$A$5,$N584=Listas!$A$6),"N/A",IF(AND((DAYS360(C584,$C$3))&gt;90,(DAYS360(C584,$C$3))&lt;360),"SI","NO"))</f>
        <v>NO</v>
      </c>
      <c r="P584" s="19">
        <f t="shared" ref="P584:P647" si="108">IF((O584=$O$4),$P$7,0)</f>
        <v>0</v>
      </c>
      <c r="Q584" s="18" t="str">
        <f>+IF(OR($N584=Listas!$A$3,$N584=Listas!$A$4,$N584=Listas!$A$5,$N584=Listas!$A$6),"N/A",IF(AND((DAYS360(C584,$C$3))&gt;=360,(DAYS360(C584,$C$3))&lt;=1800),"SI","NO"))</f>
        <v>NO</v>
      </c>
      <c r="R584" s="19">
        <f t="shared" ref="R584:R647" si="109">IF((Q584=$O$4),$R$7,0)</f>
        <v>0</v>
      </c>
      <c r="S584" s="18" t="str">
        <f>+IF(OR($N584=Listas!$A$3,$N584=Listas!$A$4,$N584=Listas!$A$5,$N584=Listas!$A$6),"N/A",IF(AND((DAYS360(C584,$C$3))&gt;1800,(DAYS360(C584,$C$3))&lt;=3600),"SI","NO"))</f>
        <v>NO</v>
      </c>
      <c r="T584" s="19">
        <f t="shared" ref="T584:T647" si="110">IF((S584=$O$4),$T$7,0)</f>
        <v>0</v>
      </c>
      <c r="U584" s="18" t="str">
        <f>+IF(OR($N584=Listas!$A$3,$N584=Listas!$A$4,$N584=Listas!$A$5,$N584=Listas!$A$6),"N/A",IF((DAYS360(C584,$C$3))&gt;3600,"SI","NO"))</f>
        <v>SI</v>
      </c>
      <c r="V584" s="20">
        <f t="shared" ref="V584:V647" si="111">IF((U584=$O$4),$V$7,0)</f>
        <v>0.21132439384930549</v>
      </c>
      <c r="W584" s="21">
        <f>+IF(OR($N584=Listas!$A$3,$N584=Listas!$A$4,$N584=Listas!$A$5,$N584=Listas!$A$6),"",P584+R584+T584+V584)</f>
        <v>0.21132439384930549</v>
      </c>
      <c r="X584" s="22"/>
      <c r="Y584" s="19">
        <f t="shared" ref="Y584:Y647" si="112">IF(AND(DAYS360(C584,$C$3)&lt;=90,X584="NO"),0,IF(AND(DAYS360(C584,$C$3)&gt;90,X584="NO"),$Y$7,0))</f>
        <v>0</v>
      </c>
      <c r="Z584" s="21">
        <f>+IF(OR($N584=Listas!$A$3,$N584=Listas!$A$4,$N584=Listas!$A$5,$N584=Listas!$A$6),"",Y584)</f>
        <v>0</v>
      </c>
      <c r="AA584" s="22"/>
      <c r="AB584" s="23">
        <f>+IF(OR($N584=Listas!$A$3,$N584=Listas!$A$4,$N584=Listas!$A$5,$N584=Listas!$A$6),"",IF(AND(DAYS360(C584,$C$3)&lt;=90,AA584="NO"),0,IF(AND(DAYS360(C584,$C$3)&gt;90,AA584="NO"),$AB$7,0)))</f>
        <v>0</v>
      </c>
      <c r="AC584" s="17"/>
      <c r="AD584" s="22"/>
      <c r="AE584" s="23">
        <f>+IF(OR($N584=Listas!$A$3,$N584=Listas!$A$4,$N584=Listas!$A$5,$N584=Listas!$A$6),"",IF(AND(DAYS360(C584,$C$3)&lt;=90,AD584="SI"),0,IF(AND(DAYS360(C584,$C$3)&gt;90,AD584="SI"),$AE$7,0)))</f>
        <v>0</v>
      </c>
      <c r="AF584" s="17"/>
      <c r="AG584" s="24" t="str">
        <f t="shared" si="104"/>
        <v/>
      </c>
      <c r="AH584" s="22"/>
      <c r="AI584" s="23">
        <f>+IF(OR($N584=Listas!$A$3,$N584=Listas!$A$4,$N584=Listas!$A$5,$N584=Listas!$A$6),"",IF(AND(DAYS360(C584,$C$3)&lt;=90,AH584="SI"),0,IF(AND(DAYS360(C584,$C$3)&gt;90,AH584="SI"),$AI$7,0)))</f>
        <v>0</v>
      </c>
      <c r="AJ584" s="25">
        <f>+IF(OR($N584=Listas!$A$3,$N584=Listas!$A$4,$N584=Listas!$A$5,$N584=Listas!$A$6),"",AB584+AE584+AI584)</f>
        <v>0</v>
      </c>
      <c r="AK584" s="26" t="str">
        <f t="shared" si="105"/>
        <v/>
      </c>
      <c r="AL584" s="27" t="str">
        <f t="shared" si="106"/>
        <v/>
      </c>
      <c r="AM584" s="23">
        <f>+IF(OR($N584=Listas!$A$3,$N584=Listas!$A$4,$N584=Listas!$A$5,$N584=Listas!$A$6),"",IF(AND(DAYS360(C584,$C$3)&lt;=90,AL584="SI"),0,IF(AND(DAYS360(C584,$C$3)&gt;90,AL584="SI"),$AM$7,0)))</f>
        <v>0</v>
      </c>
      <c r="AN584" s="27" t="str">
        <f t="shared" si="107"/>
        <v/>
      </c>
      <c r="AO584" s="23">
        <f>+IF(OR($N584=Listas!$A$3,$N584=Listas!$A$4,$N584=Listas!$A$5,$N584=Listas!$A$6),"",IF(AND(DAYS360(C584,$C$3)&lt;=90,AN584="SI"),0,IF(AND(DAYS360(C584,$C$3)&gt;90,AN584="SI"),$AO$7,0)))</f>
        <v>0</v>
      </c>
      <c r="AP584" s="28">
        <f>+IF(OR($N584=Listas!$A$3,$N584=Listas!$A$4,$N584=Listas!$A$5,$N584=[1]Hoja2!$A$6),"",AM584+AO584)</f>
        <v>0</v>
      </c>
      <c r="AQ584" s="22"/>
      <c r="AR584" s="23">
        <f>+IF(OR($N584=Listas!$A$3,$N584=Listas!$A$4,$N584=Listas!$A$5,$N584=Listas!$A$6),"",IF(AND(DAYS360(C584,$C$3)&lt;=90,AQ584="SI"),0,IF(AND(DAYS360(C584,$C$3)&gt;90,AQ584="SI"),$AR$7,0)))</f>
        <v>0</v>
      </c>
      <c r="AS584" s="22"/>
      <c r="AT584" s="23">
        <f>+IF(OR($N584=Listas!$A$3,$N584=Listas!$A$4,$N584=Listas!$A$5,$N584=Listas!$A$6),"",IF(AND(DAYS360(C584,$C$3)&lt;=90,AS584="SI"),0,IF(AND(DAYS360(C584,$C$3)&gt;90,AS584="SI"),$AT$7,0)))</f>
        <v>0</v>
      </c>
      <c r="AU584" s="21">
        <f>+IF(OR($N584=Listas!$A$3,$N584=Listas!$A$4,$N584=Listas!$A$5,$N584=Listas!$A$6),"",AR584+AT584)</f>
        <v>0</v>
      </c>
      <c r="AV584" s="29">
        <f>+IF(OR($N584=Listas!$A$3,$N584=Listas!$A$4,$N584=Listas!$A$5,$N584=Listas!$A$6),"",W584+Z584+AJ584+AP584+AU584)</f>
        <v>0.21132439384930549</v>
      </c>
      <c r="AW584" s="30">
        <f>+IF(OR($N584=Listas!$A$3,$N584=Listas!$A$4,$N584=Listas!$A$5,$N584=Listas!$A$6),"",K584*(1-AV584))</f>
        <v>0</v>
      </c>
      <c r="AX584" s="30">
        <f>+IF(OR($N584=Listas!$A$3,$N584=Listas!$A$4,$N584=Listas!$A$5,$N584=Listas!$A$6),"",L584*(1-AV584))</f>
        <v>0</v>
      </c>
      <c r="AY584" s="31"/>
      <c r="AZ584" s="32"/>
      <c r="BA584" s="30">
        <f>+IF(OR($N584=Listas!$A$3,$N584=Listas!$A$4,$N584=Listas!$A$5,$N584=Listas!$A$6),"",IF(AV584=0,AW584,(-PV(AY584,AZ584,,AW584,0))))</f>
        <v>0</v>
      </c>
      <c r="BB584" s="30">
        <f>+IF(OR($N584=Listas!$A$3,$N584=Listas!$A$4,$N584=Listas!$A$5,$N584=Listas!$A$6),"",IF(AV584=0,AX584,(-PV(AY584,AZ584,,AX584,0))))</f>
        <v>0</v>
      </c>
      <c r="BC584" s="33">
        <f>++IF(OR($N584=Listas!$A$3,$N584=Listas!$A$4,$N584=Listas!$A$5,$N584=Listas!$A$6),"",K584-BA584)</f>
        <v>0</v>
      </c>
      <c r="BD584" s="33">
        <f>++IF(OR($N584=Listas!$A$3,$N584=Listas!$A$4,$N584=Listas!$A$5,$N584=Listas!$A$6),"",L584-BB584)</f>
        <v>0</v>
      </c>
    </row>
    <row r="585" spans="1:56" x14ac:dyDescent="0.25">
      <c r="A585" s="13"/>
      <c r="B585" s="14"/>
      <c r="C585" s="15"/>
      <c r="D585" s="16"/>
      <c r="E585" s="16"/>
      <c r="F585" s="17"/>
      <c r="G585" s="17"/>
      <c r="H585" s="65">
        <f t="shared" ref="H585:H648" si="113">F585+G585</f>
        <v>0</v>
      </c>
      <c r="I585" s="17"/>
      <c r="J585" s="17"/>
      <c r="K585" s="42">
        <f t="shared" ref="K585:L648" si="114">F585-I585</f>
        <v>0</v>
      </c>
      <c r="L585" s="42">
        <f t="shared" si="114"/>
        <v>0</v>
      </c>
      <c r="M585" s="42">
        <f t="shared" ref="M585:M648" si="115">K585+L585</f>
        <v>0</v>
      </c>
      <c r="N585" s="13"/>
      <c r="O585" s="18" t="str">
        <f>+IF(OR($N585=Listas!$A$3,$N585=Listas!$A$4,$N585=Listas!$A$5,$N585=Listas!$A$6),"N/A",IF(AND((DAYS360(C585,$C$3))&gt;90,(DAYS360(C585,$C$3))&lt;360),"SI","NO"))</f>
        <v>NO</v>
      </c>
      <c r="P585" s="19">
        <f t="shared" si="108"/>
        <v>0</v>
      </c>
      <c r="Q585" s="18" t="str">
        <f>+IF(OR($N585=Listas!$A$3,$N585=Listas!$A$4,$N585=Listas!$A$5,$N585=Listas!$A$6),"N/A",IF(AND((DAYS360(C585,$C$3))&gt;=360,(DAYS360(C585,$C$3))&lt;=1800),"SI","NO"))</f>
        <v>NO</v>
      </c>
      <c r="R585" s="19">
        <f t="shared" si="109"/>
        <v>0</v>
      </c>
      <c r="S585" s="18" t="str">
        <f>+IF(OR($N585=Listas!$A$3,$N585=Listas!$A$4,$N585=Listas!$A$5,$N585=Listas!$A$6),"N/A",IF(AND((DAYS360(C585,$C$3))&gt;1800,(DAYS360(C585,$C$3))&lt;=3600),"SI","NO"))</f>
        <v>NO</v>
      </c>
      <c r="T585" s="19">
        <f t="shared" si="110"/>
        <v>0</v>
      </c>
      <c r="U585" s="18" t="str">
        <f>+IF(OR($N585=Listas!$A$3,$N585=Listas!$A$4,$N585=Listas!$A$5,$N585=Listas!$A$6),"N/A",IF((DAYS360(C585,$C$3))&gt;3600,"SI","NO"))</f>
        <v>SI</v>
      </c>
      <c r="V585" s="20">
        <f t="shared" si="111"/>
        <v>0.21132439384930549</v>
      </c>
      <c r="W585" s="21">
        <f>+IF(OR($N585=Listas!$A$3,$N585=Listas!$A$4,$N585=Listas!$A$5,$N585=Listas!$A$6),"",P585+R585+T585+V585)</f>
        <v>0.21132439384930549</v>
      </c>
      <c r="X585" s="22"/>
      <c r="Y585" s="19">
        <f t="shared" si="112"/>
        <v>0</v>
      </c>
      <c r="Z585" s="21">
        <f>+IF(OR($N585=Listas!$A$3,$N585=Listas!$A$4,$N585=Listas!$A$5,$N585=Listas!$A$6),"",Y585)</f>
        <v>0</v>
      </c>
      <c r="AA585" s="22"/>
      <c r="AB585" s="23">
        <f>+IF(OR($N585=Listas!$A$3,$N585=Listas!$A$4,$N585=Listas!$A$5,$N585=Listas!$A$6),"",IF(AND(DAYS360(C585,$C$3)&lt;=90,AA585="NO"),0,IF(AND(DAYS360(C585,$C$3)&gt;90,AA585="NO"),$AB$7,0)))</f>
        <v>0</v>
      </c>
      <c r="AC585" s="17"/>
      <c r="AD585" s="22"/>
      <c r="AE585" s="23">
        <f>+IF(OR($N585=Listas!$A$3,$N585=Listas!$A$4,$N585=Listas!$A$5,$N585=Listas!$A$6),"",IF(AND(DAYS360(C585,$C$3)&lt;=90,AD585="SI"),0,IF(AND(DAYS360(C585,$C$3)&gt;90,AD585="SI"),$AE$7,0)))</f>
        <v>0</v>
      </c>
      <c r="AF585" s="17"/>
      <c r="AG585" s="24" t="str">
        <f t="shared" ref="AG585:AG648" si="116">IFERROR((AF585/AC585),"")</f>
        <v/>
      </c>
      <c r="AH585" s="22"/>
      <c r="AI585" s="23">
        <f>+IF(OR($N585=Listas!$A$3,$N585=Listas!$A$4,$N585=Listas!$A$5,$N585=Listas!$A$6),"",IF(AND(DAYS360(C585,$C$3)&lt;=90,AH585="SI"),0,IF(AND(DAYS360(C585,$C$3)&gt;90,AH585="SI"),$AI$7,0)))</f>
        <v>0</v>
      </c>
      <c r="AJ585" s="25">
        <f>+IF(OR($N585=Listas!$A$3,$N585=Listas!$A$4,$N585=Listas!$A$5,$N585=Listas!$A$6),"",AB585+AE585+AI585)</f>
        <v>0</v>
      </c>
      <c r="AK585" s="26" t="str">
        <f t="shared" ref="AK585:AK648" si="117">+IFERROR(((I585/F585)),"")</f>
        <v/>
      </c>
      <c r="AL585" s="27" t="str">
        <f t="shared" ref="AL585:AL648" si="118">+IF(AK585&lt;=50%,"SI",IF(AK585="","","NO"))</f>
        <v/>
      </c>
      <c r="AM585" s="23">
        <f>+IF(OR($N585=Listas!$A$3,$N585=Listas!$A$4,$N585=Listas!$A$5,$N585=Listas!$A$6),"",IF(AND(DAYS360(C585,$C$3)&lt;=90,AL585="SI"),0,IF(AND(DAYS360(C585,$C$3)&gt;90,AL585="SI"),$AM$7,0)))</f>
        <v>0</v>
      </c>
      <c r="AN585" s="27" t="str">
        <f t="shared" ref="AN585:AN648" si="119">+IF(AL585="SI","NO",IF(AL585="","","SI"))</f>
        <v/>
      </c>
      <c r="AO585" s="23">
        <f>+IF(OR($N585=Listas!$A$3,$N585=Listas!$A$4,$N585=Listas!$A$5,$N585=Listas!$A$6),"",IF(AND(DAYS360(C585,$C$3)&lt;=90,AN585="SI"),0,IF(AND(DAYS360(C585,$C$3)&gt;90,AN585="SI"),$AO$7,0)))</f>
        <v>0</v>
      </c>
      <c r="AP585" s="28">
        <f>+IF(OR($N585=Listas!$A$3,$N585=Listas!$A$4,$N585=Listas!$A$5,$N585=[1]Hoja2!$A$6),"",AM585+AO585)</f>
        <v>0</v>
      </c>
      <c r="AQ585" s="22"/>
      <c r="AR585" s="23">
        <f>+IF(OR($N585=Listas!$A$3,$N585=Listas!$A$4,$N585=Listas!$A$5,$N585=Listas!$A$6),"",IF(AND(DAYS360(C585,$C$3)&lt;=90,AQ585="SI"),0,IF(AND(DAYS360(C585,$C$3)&gt;90,AQ585="SI"),$AR$7,0)))</f>
        <v>0</v>
      </c>
      <c r="AS585" s="22"/>
      <c r="AT585" s="23">
        <f>+IF(OR($N585=Listas!$A$3,$N585=Listas!$A$4,$N585=Listas!$A$5,$N585=Listas!$A$6),"",IF(AND(DAYS360(C585,$C$3)&lt;=90,AS585="SI"),0,IF(AND(DAYS360(C585,$C$3)&gt;90,AS585="SI"),$AT$7,0)))</f>
        <v>0</v>
      </c>
      <c r="AU585" s="21">
        <f>+IF(OR($N585=Listas!$A$3,$N585=Listas!$A$4,$N585=Listas!$A$5,$N585=Listas!$A$6),"",AR585+AT585)</f>
        <v>0</v>
      </c>
      <c r="AV585" s="29">
        <f>+IF(OR($N585=Listas!$A$3,$N585=Listas!$A$4,$N585=Listas!$A$5,$N585=Listas!$A$6),"",W585+Z585+AJ585+AP585+AU585)</f>
        <v>0.21132439384930549</v>
      </c>
      <c r="AW585" s="30">
        <f>+IF(OR($N585=Listas!$A$3,$N585=Listas!$A$4,$N585=Listas!$A$5,$N585=Listas!$A$6),"",K585*(1-AV585))</f>
        <v>0</v>
      </c>
      <c r="AX585" s="30">
        <f>+IF(OR($N585=Listas!$A$3,$N585=Listas!$A$4,$N585=Listas!$A$5,$N585=Listas!$A$6),"",L585*(1-AV585))</f>
        <v>0</v>
      </c>
      <c r="AY585" s="31"/>
      <c r="AZ585" s="32"/>
      <c r="BA585" s="30">
        <f>+IF(OR($N585=Listas!$A$3,$N585=Listas!$A$4,$N585=Listas!$A$5,$N585=Listas!$A$6),"",IF(AV585=0,AW585,(-PV(AY585,AZ585,,AW585,0))))</f>
        <v>0</v>
      </c>
      <c r="BB585" s="30">
        <f>+IF(OR($N585=Listas!$A$3,$N585=Listas!$A$4,$N585=Listas!$A$5,$N585=Listas!$A$6),"",IF(AV585=0,AX585,(-PV(AY585,AZ585,,AX585,0))))</f>
        <v>0</v>
      </c>
      <c r="BC585" s="33">
        <f>++IF(OR($N585=Listas!$A$3,$N585=Listas!$A$4,$N585=Listas!$A$5,$N585=Listas!$A$6),"",K585-BA585)</f>
        <v>0</v>
      </c>
      <c r="BD585" s="33">
        <f>++IF(OR($N585=Listas!$A$3,$N585=Listas!$A$4,$N585=Listas!$A$5,$N585=Listas!$A$6),"",L585-BB585)</f>
        <v>0</v>
      </c>
    </row>
    <row r="586" spans="1:56" x14ac:dyDescent="0.25">
      <c r="A586" s="13"/>
      <c r="B586" s="14"/>
      <c r="C586" s="15"/>
      <c r="D586" s="16"/>
      <c r="E586" s="16"/>
      <c r="F586" s="17"/>
      <c r="G586" s="17"/>
      <c r="H586" s="65">
        <f t="shared" si="113"/>
        <v>0</v>
      </c>
      <c r="I586" s="17"/>
      <c r="J586" s="17"/>
      <c r="K586" s="42">
        <f t="shared" si="114"/>
        <v>0</v>
      </c>
      <c r="L586" s="42">
        <f t="shared" si="114"/>
        <v>0</v>
      </c>
      <c r="M586" s="42">
        <f t="shared" si="115"/>
        <v>0</v>
      </c>
      <c r="N586" s="13"/>
      <c r="O586" s="18" t="str">
        <f>+IF(OR($N586=Listas!$A$3,$N586=Listas!$A$4,$N586=Listas!$A$5,$N586=Listas!$A$6),"N/A",IF(AND((DAYS360(C586,$C$3))&gt;90,(DAYS360(C586,$C$3))&lt;360),"SI","NO"))</f>
        <v>NO</v>
      </c>
      <c r="P586" s="19">
        <f t="shared" si="108"/>
        <v>0</v>
      </c>
      <c r="Q586" s="18" t="str">
        <f>+IF(OR($N586=Listas!$A$3,$N586=Listas!$A$4,$N586=Listas!$A$5,$N586=Listas!$A$6),"N/A",IF(AND((DAYS360(C586,$C$3))&gt;=360,(DAYS360(C586,$C$3))&lt;=1800),"SI","NO"))</f>
        <v>NO</v>
      </c>
      <c r="R586" s="19">
        <f t="shared" si="109"/>
        <v>0</v>
      </c>
      <c r="S586" s="18" t="str">
        <f>+IF(OR($N586=Listas!$A$3,$N586=Listas!$A$4,$N586=Listas!$A$5,$N586=Listas!$A$6),"N/A",IF(AND((DAYS360(C586,$C$3))&gt;1800,(DAYS360(C586,$C$3))&lt;=3600),"SI","NO"))</f>
        <v>NO</v>
      </c>
      <c r="T586" s="19">
        <f t="shared" si="110"/>
        <v>0</v>
      </c>
      <c r="U586" s="18" t="str">
        <f>+IF(OR($N586=Listas!$A$3,$N586=Listas!$A$4,$N586=Listas!$A$5,$N586=Listas!$A$6),"N/A",IF((DAYS360(C586,$C$3))&gt;3600,"SI","NO"))</f>
        <v>SI</v>
      </c>
      <c r="V586" s="20">
        <f t="shared" si="111"/>
        <v>0.21132439384930549</v>
      </c>
      <c r="W586" s="21">
        <f>+IF(OR($N586=Listas!$A$3,$N586=Listas!$A$4,$N586=Listas!$A$5,$N586=Listas!$A$6),"",P586+R586+T586+V586)</f>
        <v>0.21132439384930549</v>
      </c>
      <c r="X586" s="22"/>
      <c r="Y586" s="19">
        <f t="shared" si="112"/>
        <v>0</v>
      </c>
      <c r="Z586" s="21">
        <f>+IF(OR($N586=Listas!$A$3,$N586=Listas!$A$4,$N586=Listas!$A$5,$N586=Listas!$A$6),"",Y586)</f>
        <v>0</v>
      </c>
      <c r="AA586" s="22"/>
      <c r="AB586" s="23">
        <f>+IF(OR($N586=Listas!$A$3,$N586=Listas!$A$4,$N586=Listas!$A$5,$N586=Listas!$A$6),"",IF(AND(DAYS360(C586,$C$3)&lt;=90,AA586="NO"),0,IF(AND(DAYS360(C586,$C$3)&gt;90,AA586="NO"),$AB$7,0)))</f>
        <v>0</v>
      </c>
      <c r="AC586" s="17"/>
      <c r="AD586" s="22"/>
      <c r="AE586" s="23">
        <f>+IF(OR($N586=Listas!$A$3,$N586=Listas!$A$4,$N586=Listas!$A$5,$N586=Listas!$A$6),"",IF(AND(DAYS360(C586,$C$3)&lt;=90,AD586="SI"),0,IF(AND(DAYS360(C586,$C$3)&gt;90,AD586="SI"),$AE$7,0)))</f>
        <v>0</v>
      </c>
      <c r="AF586" s="17"/>
      <c r="AG586" s="24" t="str">
        <f t="shared" si="116"/>
        <v/>
      </c>
      <c r="AH586" s="22"/>
      <c r="AI586" s="23">
        <f>+IF(OR($N586=Listas!$A$3,$N586=Listas!$A$4,$N586=Listas!$A$5,$N586=Listas!$A$6),"",IF(AND(DAYS360(C586,$C$3)&lt;=90,AH586="SI"),0,IF(AND(DAYS360(C586,$C$3)&gt;90,AH586="SI"),$AI$7,0)))</f>
        <v>0</v>
      </c>
      <c r="AJ586" s="25">
        <f>+IF(OR($N586=Listas!$A$3,$N586=Listas!$A$4,$N586=Listas!$A$5,$N586=Listas!$A$6),"",AB586+AE586+AI586)</f>
        <v>0</v>
      </c>
      <c r="AK586" s="26" t="str">
        <f t="shared" si="117"/>
        <v/>
      </c>
      <c r="AL586" s="27" t="str">
        <f t="shared" si="118"/>
        <v/>
      </c>
      <c r="AM586" s="23">
        <f>+IF(OR($N586=Listas!$A$3,$N586=Listas!$A$4,$N586=Listas!$A$5,$N586=Listas!$A$6),"",IF(AND(DAYS360(C586,$C$3)&lt;=90,AL586="SI"),0,IF(AND(DAYS360(C586,$C$3)&gt;90,AL586="SI"),$AM$7,0)))</f>
        <v>0</v>
      </c>
      <c r="AN586" s="27" t="str">
        <f t="shared" si="119"/>
        <v/>
      </c>
      <c r="AO586" s="23">
        <f>+IF(OR($N586=Listas!$A$3,$N586=Listas!$A$4,$N586=Listas!$A$5,$N586=Listas!$A$6),"",IF(AND(DAYS360(C586,$C$3)&lt;=90,AN586="SI"),0,IF(AND(DAYS360(C586,$C$3)&gt;90,AN586="SI"),$AO$7,0)))</f>
        <v>0</v>
      </c>
      <c r="AP586" s="28">
        <f>+IF(OR($N586=Listas!$A$3,$N586=Listas!$A$4,$N586=Listas!$A$5,$N586=[1]Hoja2!$A$6),"",AM586+AO586)</f>
        <v>0</v>
      </c>
      <c r="AQ586" s="22"/>
      <c r="AR586" s="23">
        <f>+IF(OR($N586=Listas!$A$3,$N586=Listas!$A$4,$N586=Listas!$A$5,$N586=Listas!$A$6),"",IF(AND(DAYS360(C586,$C$3)&lt;=90,AQ586="SI"),0,IF(AND(DAYS360(C586,$C$3)&gt;90,AQ586="SI"),$AR$7,0)))</f>
        <v>0</v>
      </c>
      <c r="AS586" s="22"/>
      <c r="AT586" s="23">
        <f>+IF(OR($N586=Listas!$A$3,$N586=Listas!$A$4,$N586=Listas!$A$5,$N586=Listas!$A$6),"",IF(AND(DAYS360(C586,$C$3)&lt;=90,AS586="SI"),0,IF(AND(DAYS360(C586,$C$3)&gt;90,AS586="SI"),$AT$7,0)))</f>
        <v>0</v>
      </c>
      <c r="AU586" s="21">
        <f>+IF(OR($N586=Listas!$A$3,$N586=Listas!$A$4,$N586=Listas!$A$5,$N586=Listas!$A$6),"",AR586+AT586)</f>
        <v>0</v>
      </c>
      <c r="AV586" s="29">
        <f>+IF(OR($N586=Listas!$A$3,$N586=Listas!$A$4,$N586=Listas!$A$5,$N586=Listas!$A$6),"",W586+Z586+AJ586+AP586+AU586)</f>
        <v>0.21132439384930549</v>
      </c>
      <c r="AW586" s="30">
        <f>+IF(OR($N586=Listas!$A$3,$N586=Listas!$A$4,$N586=Listas!$A$5,$N586=Listas!$A$6),"",K586*(1-AV586))</f>
        <v>0</v>
      </c>
      <c r="AX586" s="30">
        <f>+IF(OR($N586=Listas!$A$3,$N586=Listas!$A$4,$N586=Listas!$A$5,$N586=Listas!$A$6),"",L586*(1-AV586))</f>
        <v>0</v>
      </c>
      <c r="AY586" s="31"/>
      <c r="AZ586" s="32"/>
      <c r="BA586" s="30">
        <f>+IF(OR($N586=Listas!$A$3,$N586=Listas!$A$4,$N586=Listas!$A$5,$N586=Listas!$A$6),"",IF(AV586=0,AW586,(-PV(AY586,AZ586,,AW586,0))))</f>
        <v>0</v>
      </c>
      <c r="BB586" s="30">
        <f>+IF(OR($N586=Listas!$A$3,$N586=Listas!$A$4,$N586=Listas!$A$5,$N586=Listas!$A$6),"",IF(AV586=0,AX586,(-PV(AY586,AZ586,,AX586,0))))</f>
        <v>0</v>
      </c>
      <c r="BC586" s="33">
        <f>++IF(OR($N586=Listas!$A$3,$N586=Listas!$A$4,$N586=Listas!$A$5,$N586=Listas!$A$6),"",K586-BA586)</f>
        <v>0</v>
      </c>
      <c r="BD586" s="33">
        <f>++IF(OR($N586=Listas!$A$3,$N586=Listas!$A$4,$N586=Listas!$A$5,$N586=Listas!$A$6),"",L586-BB586)</f>
        <v>0</v>
      </c>
    </row>
    <row r="587" spans="1:56" x14ac:dyDescent="0.25">
      <c r="A587" s="13"/>
      <c r="B587" s="14"/>
      <c r="C587" s="15"/>
      <c r="D587" s="16"/>
      <c r="E587" s="16"/>
      <c r="F587" s="17"/>
      <c r="G587" s="17"/>
      <c r="H587" s="65">
        <f t="shared" si="113"/>
        <v>0</v>
      </c>
      <c r="I587" s="17"/>
      <c r="J587" s="17"/>
      <c r="K587" s="42">
        <f t="shared" si="114"/>
        <v>0</v>
      </c>
      <c r="L587" s="42">
        <f t="shared" si="114"/>
        <v>0</v>
      </c>
      <c r="M587" s="42">
        <f t="shared" si="115"/>
        <v>0</v>
      </c>
      <c r="N587" s="13"/>
      <c r="O587" s="18" t="str">
        <f>+IF(OR($N587=Listas!$A$3,$N587=Listas!$A$4,$N587=Listas!$A$5,$N587=Listas!$A$6),"N/A",IF(AND((DAYS360(C587,$C$3))&gt;90,(DAYS360(C587,$C$3))&lt;360),"SI","NO"))</f>
        <v>NO</v>
      </c>
      <c r="P587" s="19">
        <f t="shared" si="108"/>
        <v>0</v>
      </c>
      <c r="Q587" s="18" t="str">
        <f>+IF(OR($N587=Listas!$A$3,$N587=Listas!$A$4,$N587=Listas!$A$5,$N587=Listas!$A$6),"N/A",IF(AND((DAYS360(C587,$C$3))&gt;=360,(DAYS360(C587,$C$3))&lt;=1800),"SI","NO"))</f>
        <v>NO</v>
      </c>
      <c r="R587" s="19">
        <f t="shared" si="109"/>
        <v>0</v>
      </c>
      <c r="S587" s="18" t="str">
        <f>+IF(OR($N587=Listas!$A$3,$N587=Listas!$A$4,$N587=Listas!$A$5,$N587=Listas!$A$6),"N/A",IF(AND((DAYS360(C587,$C$3))&gt;1800,(DAYS360(C587,$C$3))&lt;=3600),"SI","NO"))</f>
        <v>NO</v>
      </c>
      <c r="T587" s="19">
        <f t="shared" si="110"/>
        <v>0</v>
      </c>
      <c r="U587" s="18" t="str">
        <f>+IF(OR($N587=Listas!$A$3,$N587=Listas!$A$4,$N587=Listas!$A$5,$N587=Listas!$A$6),"N/A",IF((DAYS360(C587,$C$3))&gt;3600,"SI","NO"))</f>
        <v>SI</v>
      </c>
      <c r="V587" s="20">
        <f t="shared" si="111"/>
        <v>0.21132439384930549</v>
      </c>
      <c r="W587" s="21">
        <f>+IF(OR($N587=Listas!$A$3,$N587=Listas!$A$4,$N587=Listas!$A$5,$N587=Listas!$A$6),"",P587+R587+T587+V587)</f>
        <v>0.21132439384930549</v>
      </c>
      <c r="X587" s="22"/>
      <c r="Y587" s="19">
        <f t="shared" si="112"/>
        <v>0</v>
      </c>
      <c r="Z587" s="21">
        <f>+IF(OR($N587=Listas!$A$3,$N587=Listas!$A$4,$N587=Listas!$A$5,$N587=Listas!$A$6),"",Y587)</f>
        <v>0</v>
      </c>
      <c r="AA587" s="22"/>
      <c r="AB587" s="23">
        <f>+IF(OR($N587=Listas!$A$3,$N587=Listas!$A$4,$N587=Listas!$A$5,$N587=Listas!$A$6),"",IF(AND(DAYS360(C587,$C$3)&lt;=90,AA587="NO"),0,IF(AND(DAYS360(C587,$C$3)&gt;90,AA587="NO"),$AB$7,0)))</f>
        <v>0</v>
      </c>
      <c r="AC587" s="17"/>
      <c r="AD587" s="22"/>
      <c r="AE587" s="23">
        <f>+IF(OR($N587=Listas!$A$3,$N587=Listas!$A$4,$N587=Listas!$A$5,$N587=Listas!$A$6),"",IF(AND(DAYS360(C587,$C$3)&lt;=90,AD587="SI"),0,IF(AND(DAYS360(C587,$C$3)&gt;90,AD587="SI"),$AE$7,0)))</f>
        <v>0</v>
      </c>
      <c r="AF587" s="17"/>
      <c r="AG587" s="24" t="str">
        <f t="shared" si="116"/>
        <v/>
      </c>
      <c r="AH587" s="22"/>
      <c r="AI587" s="23">
        <f>+IF(OR($N587=Listas!$A$3,$N587=Listas!$A$4,$N587=Listas!$A$5,$N587=Listas!$A$6),"",IF(AND(DAYS360(C587,$C$3)&lt;=90,AH587="SI"),0,IF(AND(DAYS360(C587,$C$3)&gt;90,AH587="SI"),$AI$7,0)))</f>
        <v>0</v>
      </c>
      <c r="AJ587" s="25">
        <f>+IF(OR($N587=Listas!$A$3,$N587=Listas!$A$4,$N587=Listas!$A$5,$N587=Listas!$A$6),"",AB587+AE587+AI587)</f>
        <v>0</v>
      </c>
      <c r="AK587" s="26" t="str">
        <f t="shared" si="117"/>
        <v/>
      </c>
      <c r="AL587" s="27" t="str">
        <f t="shared" si="118"/>
        <v/>
      </c>
      <c r="AM587" s="23">
        <f>+IF(OR($N587=Listas!$A$3,$N587=Listas!$A$4,$N587=Listas!$A$5,$N587=Listas!$A$6),"",IF(AND(DAYS360(C587,$C$3)&lt;=90,AL587="SI"),0,IF(AND(DAYS360(C587,$C$3)&gt;90,AL587="SI"),$AM$7,0)))</f>
        <v>0</v>
      </c>
      <c r="AN587" s="27" t="str">
        <f t="shared" si="119"/>
        <v/>
      </c>
      <c r="AO587" s="23">
        <f>+IF(OR($N587=Listas!$A$3,$N587=Listas!$A$4,$N587=Listas!$A$5,$N587=Listas!$A$6),"",IF(AND(DAYS360(C587,$C$3)&lt;=90,AN587="SI"),0,IF(AND(DAYS360(C587,$C$3)&gt;90,AN587="SI"),$AO$7,0)))</f>
        <v>0</v>
      </c>
      <c r="AP587" s="28">
        <f>+IF(OR($N587=Listas!$A$3,$N587=Listas!$A$4,$N587=Listas!$A$5,$N587=[1]Hoja2!$A$6),"",AM587+AO587)</f>
        <v>0</v>
      </c>
      <c r="AQ587" s="22"/>
      <c r="AR587" s="23">
        <f>+IF(OR($N587=Listas!$A$3,$N587=Listas!$A$4,$N587=Listas!$A$5,$N587=Listas!$A$6),"",IF(AND(DAYS360(C587,$C$3)&lt;=90,AQ587="SI"),0,IF(AND(DAYS360(C587,$C$3)&gt;90,AQ587="SI"),$AR$7,0)))</f>
        <v>0</v>
      </c>
      <c r="AS587" s="22"/>
      <c r="AT587" s="23">
        <f>+IF(OR($N587=Listas!$A$3,$N587=Listas!$A$4,$N587=Listas!$A$5,$N587=Listas!$A$6),"",IF(AND(DAYS360(C587,$C$3)&lt;=90,AS587="SI"),0,IF(AND(DAYS360(C587,$C$3)&gt;90,AS587="SI"),$AT$7,0)))</f>
        <v>0</v>
      </c>
      <c r="AU587" s="21">
        <f>+IF(OR($N587=Listas!$A$3,$N587=Listas!$A$4,$N587=Listas!$A$5,$N587=Listas!$A$6),"",AR587+AT587)</f>
        <v>0</v>
      </c>
      <c r="AV587" s="29">
        <f>+IF(OR($N587=Listas!$A$3,$N587=Listas!$A$4,$N587=Listas!$A$5,$N587=Listas!$A$6),"",W587+Z587+AJ587+AP587+AU587)</f>
        <v>0.21132439384930549</v>
      </c>
      <c r="AW587" s="30">
        <f>+IF(OR($N587=Listas!$A$3,$N587=Listas!$A$4,$N587=Listas!$A$5,$N587=Listas!$A$6),"",K587*(1-AV587))</f>
        <v>0</v>
      </c>
      <c r="AX587" s="30">
        <f>+IF(OR($N587=Listas!$A$3,$N587=Listas!$A$4,$N587=Listas!$A$5,$N587=Listas!$A$6),"",L587*(1-AV587))</f>
        <v>0</v>
      </c>
      <c r="AY587" s="31"/>
      <c r="AZ587" s="32"/>
      <c r="BA587" s="30">
        <f>+IF(OR($N587=Listas!$A$3,$N587=Listas!$A$4,$N587=Listas!$A$5,$N587=Listas!$A$6),"",IF(AV587=0,AW587,(-PV(AY587,AZ587,,AW587,0))))</f>
        <v>0</v>
      </c>
      <c r="BB587" s="30">
        <f>+IF(OR($N587=Listas!$A$3,$N587=Listas!$A$4,$N587=Listas!$A$5,$N587=Listas!$A$6),"",IF(AV587=0,AX587,(-PV(AY587,AZ587,,AX587,0))))</f>
        <v>0</v>
      </c>
      <c r="BC587" s="33">
        <f>++IF(OR($N587=Listas!$A$3,$N587=Listas!$A$4,$N587=Listas!$A$5,$N587=Listas!$A$6),"",K587-BA587)</f>
        <v>0</v>
      </c>
      <c r="BD587" s="33">
        <f>++IF(OR($N587=Listas!$A$3,$N587=Listas!$A$4,$N587=Listas!$A$5,$N587=Listas!$A$6),"",L587-BB587)</f>
        <v>0</v>
      </c>
    </row>
    <row r="588" spans="1:56" x14ac:dyDescent="0.25">
      <c r="A588" s="13"/>
      <c r="B588" s="14"/>
      <c r="C588" s="15"/>
      <c r="D588" s="16"/>
      <c r="E588" s="16"/>
      <c r="F588" s="17"/>
      <c r="G588" s="17"/>
      <c r="H588" s="65">
        <f t="shared" si="113"/>
        <v>0</v>
      </c>
      <c r="I588" s="17"/>
      <c r="J588" s="17"/>
      <c r="K588" s="42">
        <f t="shared" si="114"/>
        <v>0</v>
      </c>
      <c r="L588" s="42">
        <f t="shared" si="114"/>
        <v>0</v>
      </c>
      <c r="M588" s="42">
        <f t="shared" si="115"/>
        <v>0</v>
      </c>
      <c r="N588" s="13"/>
      <c r="O588" s="18" t="str">
        <f>+IF(OR($N588=Listas!$A$3,$N588=Listas!$A$4,$N588=Listas!$A$5,$N588=Listas!$A$6),"N/A",IF(AND((DAYS360(C588,$C$3))&gt;90,(DAYS360(C588,$C$3))&lt;360),"SI","NO"))</f>
        <v>NO</v>
      </c>
      <c r="P588" s="19">
        <f t="shared" si="108"/>
        <v>0</v>
      </c>
      <c r="Q588" s="18" t="str">
        <f>+IF(OR($N588=Listas!$A$3,$N588=Listas!$A$4,$N588=Listas!$A$5,$N588=Listas!$A$6),"N/A",IF(AND((DAYS360(C588,$C$3))&gt;=360,(DAYS360(C588,$C$3))&lt;=1800),"SI","NO"))</f>
        <v>NO</v>
      </c>
      <c r="R588" s="19">
        <f t="shared" si="109"/>
        <v>0</v>
      </c>
      <c r="S588" s="18" t="str">
        <f>+IF(OR($N588=Listas!$A$3,$N588=Listas!$A$4,$N588=Listas!$A$5,$N588=Listas!$A$6),"N/A",IF(AND((DAYS360(C588,$C$3))&gt;1800,(DAYS360(C588,$C$3))&lt;=3600),"SI","NO"))</f>
        <v>NO</v>
      </c>
      <c r="T588" s="19">
        <f t="shared" si="110"/>
        <v>0</v>
      </c>
      <c r="U588" s="18" t="str">
        <f>+IF(OR($N588=Listas!$A$3,$N588=Listas!$A$4,$N588=Listas!$A$5,$N588=Listas!$A$6),"N/A",IF((DAYS360(C588,$C$3))&gt;3600,"SI","NO"))</f>
        <v>SI</v>
      </c>
      <c r="V588" s="20">
        <f t="shared" si="111"/>
        <v>0.21132439384930549</v>
      </c>
      <c r="W588" s="21">
        <f>+IF(OR($N588=Listas!$A$3,$N588=Listas!$A$4,$N588=Listas!$A$5,$N588=Listas!$A$6),"",P588+R588+T588+V588)</f>
        <v>0.21132439384930549</v>
      </c>
      <c r="X588" s="22"/>
      <c r="Y588" s="19">
        <f t="shared" si="112"/>
        <v>0</v>
      </c>
      <c r="Z588" s="21">
        <f>+IF(OR($N588=Listas!$A$3,$N588=Listas!$A$4,$N588=Listas!$A$5,$N588=Listas!$A$6),"",Y588)</f>
        <v>0</v>
      </c>
      <c r="AA588" s="22"/>
      <c r="AB588" s="23">
        <f>+IF(OR($N588=Listas!$A$3,$N588=Listas!$A$4,$N588=Listas!$A$5,$N588=Listas!$A$6),"",IF(AND(DAYS360(C588,$C$3)&lt;=90,AA588="NO"),0,IF(AND(DAYS360(C588,$C$3)&gt;90,AA588="NO"),$AB$7,0)))</f>
        <v>0</v>
      </c>
      <c r="AC588" s="17"/>
      <c r="AD588" s="22"/>
      <c r="AE588" s="23">
        <f>+IF(OR($N588=Listas!$A$3,$N588=Listas!$A$4,$N588=Listas!$A$5,$N588=Listas!$A$6),"",IF(AND(DAYS360(C588,$C$3)&lt;=90,AD588="SI"),0,IF(AND(DAYS360(C588,$C$3)&gt;90,AD588="SI"),$AE$7,0)))</f>
        <v>0</v>
      </c>
      <c r="AF588" s="17"/>
      <c r="AG588" s="24" t="str">
        <f t="shared" si="116"/>
        <v/>
      </c>
      <c r="AH588" s="22"/>
      <c r="AI588" s="23">
        <f>+IF(OR($N588=Listas!$A$3,$N588=Listas!$A$4,$N588=Listas!$A$5,$N588=Listas!$A$6),"",IF(AND(DAYS360(C588,$C$3)&lt;=90,AH588="SI"),0,IF(AND(DAYS360(C588,$C$3)&gt;90,AH588="SI"),$AI$7,0)))</f>
        <v>0</v>
      </c>
      <c r="AJ588" s="25">
        <f>+IF(OR($N588=Listas!$A$3,$N588=Listas!$A$4,$N588=Listas!$A$5,$N588=Listas!$A$6),"",AB588+AE588+AI588)</f>
        <v>0</v>
      </c>
      <c r="AK588" s="26" t="str">
        <f t="shared" si="117"/>
        <v/>
      </c>
      <c r="AL588" s="27" t="str">
        <f t="shared" si="118"/>
        <v/>
      </c>
      <c r="AM588" s="23">
        <f>+IF(OR($N588=Listas!$A$3,$N588=Listas!$A$4,$N588=Listas!$A$5,$N588=Listas!$A$6),"",IF(AND(DAYS360(C588,$C$3)&lt;=90,AL588="SI"),0,IF(AND(DAYS360(C588,$C$3)&gt;90,AL588="SI"),$AM$7,0)))</f>
        <v>0</v>
      </c>
      <c r="AN588" s="27" t="str">
        <f t="shared" si="119"/>
        <v/>
      </c>
      <c r="AO588" s="23">
        <f>+IF(OR($N588=Listas!$A$3,$N588=Listas!$A$4,$N588=Listas!$A$5,$N588=Listas!$A$6),"",IF(AND(DAYS360(C588,$C$3)&lt;=90,AN588="SI"),0,IF(AND(DAYS360(C588,$C$3)&gt;90,AN588="SI"),$AO$7,0)))</f>
        <v>0</v>
      </c>
      <c r="AP588" s="28">
        <f>+IF(OR($N588=Listas!$A$3,$N588=Listas!$A$4,$N588=Listas!$A$5,$N588=[1]Hoja2!$A$6),"",AM588+AO588)</f>
        <v>0</v>
      </c>
      <c r="AQ588" s="22"/>
      <c r="AR588" s="23">
        <f>+IF(OR($N588=Listas!$A$3,$N588=Listas!$A$4,$N588=Listas!$A$5,$N588=Listas!$A$6),"",IF(AND(DAYS360(C588,$C$3)&lt;=90,AQ588="SI"),0,IF(AND(DAYS360(C588,$C$3)&gt;90,AQ588="SI"),$AR$7,0)))</f>
        <v>0</v>
      </c>
      <c r="AS588" s="22"/>
      <c r="AT588" s="23">
        <f>+IF(OR($N588=Listas!$A$3,$N588=Listas!$A$4,$N588=Listas!$A$5,$N588=Listas!$A$6),"",IF(AND(DAYS360(C588,$C$3)&lt;=90,AS588="SI"),0,IF(AND(DAYS360(C588,$C$3)&gt;90,AS588="SI"),$AT$7,0)))</f>
        <v>0</v>
      </c>
      <c r="AU588" s="21">
        <f>+IF(OR($N588=Listas!$A$3,$N588=Listas!$A$4,$N588=Listas!$A$5,$N588=Listas!$A$6),"",AR588+AT588)</f>
        <v>0</v>
      </c>
      <c r="AV588" s="29">
        <f>+IF(OR($N588=Listas!$A$3,$N588=Listas!$A$4,$N588=Listas!$A$5,$N588=Listas!$A$6),"",W588+Z588+AJ588+AP588+AU588)</f>
        <v>0.21132439384930549</v>
      </c>
      <c r="AW588" s="30">
        <f>+IF(OR($N588=Listas!$A$3,$N588=Listas!$A$4,$N588=Listas!$A$5,$N588=Listas!$A$6),"",K588*(1-AV588))</f>
        <v>0</v>
      </c>
      <c r="AX588" s="30">
        <f>+IF(OR($N588=Listas!$A$3,$N588=Listas!$A$4,$N588=Listas!$A$5,$N588=Listas!$A$6),"",L588*(1-AV588))</f>
        <v>0</v>
      </c>
      <c r="AY588" s="31"/>
      <c r="AZ588" s="32"/>
      <c r="BA588" s="30">
        <f>+IF(OR($N588=Listas!$A$3,$N588=Listas!$A$4,$N588=Listas!$A$5,$N588=Listas!$A$6),"",IF(AV588=0,AW588,(-PV(AY588,AZ588,,AW588,0))))</f>
        <v>0</v>
      </c>
      <c r="BB588" s="30">
        <f>+IF(OR($N588=Listas!$A$3,$N588=Listas!$A$4,$N588=Listas!$A$5,$N588=Listas!$A$6),"",IF(AV588=0,AX588,(-PV(AY588,AZ588,,AX588,0))))</f>
        <v>0</v>
      </c>
      <c r="BC588" s="33">
        <f>++IF(OR($N588=Listas!$A$3,$N588=Listas!$A$4,$N588=Listas!$A$5,$N588=Listas!$A$6),"",K588-BA588)</f>
        <v>0</v>
      </c>
      <c r="BD588" s="33">
        <f>++IF(OR($N588=Listas!$A$3,$N588=Listas!$A$4,$N588=Listas!$A$5,$N588=Listas!$A$6),"",L588-BB588)</f>
        <v>0</v>
      </c>
    </row>
    <row r="589" spans="1:56" x14ac:dyDescent="0.25">
      <c r="A589" s="13"/>
      <c r="B589" s="14"/>
      <c r="C589" s="15"/>
      <c r="D589" s="16"/>
      <c r="E589" s="16"/>
      <c r="F589" s="17"/>
      <c r="G589" s="17"/>
      <c r="H589" s="65">
        <f t="shared" si="113"/>
        <v>0</v>
      </c>
      <c r="I589" s="17"/>
      <c r="J589" s="17"/>
      <c r="K589" s="42">
        <f t="shared" si="114"/>
        <v>0</v>
      </c>
      <c r="L589" s="42">
        <f t="shared" si="114"/>
        <v>0</v>
      </c>
      <c r="M589" s="42">
        <f t="shared" si="115"/>
        <v>0</v>
      </c>
      <c r="N589" s="13"/>
      <c r="O589" s="18" t="str">
        <f>+IF(OR($N589=Listas!$A$3,$N589=Listas!$A$4,$N589=Listas!$A$5,$N589=Listas!$A$6),"N/A",IF(AND((DAYS360(C589,$C$3))&gt;90,(DAYS360(C589,$C$3))&lt;360),"SI","NO"))</f>
        <v>NO</v>
      </c>
      <c r="P589" s="19">
        <f t="shared" si="108"/>
        <v>0</v>
      </c>
      <c r="Q589" s="18" t="str">
        <f>+IF(OR($N589=Listas!$A$3,$N589=Listas!$A$4,$N589=Listas!$A$5,$N589=Listas!$A$6),"N/A",IF(AND((DAYS360(C589,$C$3))&gt;=360,(DAYS360(C589,$C$3))&lt;=1800),"SI","NO"))</f>
        <v>NO</v>
      </c>
      <c r="R589" s="19">
        <f t="shared" si="109"/>
        <v>0</v>
      </c>
      <c r="S589" s="18" t="str">
        <f>+IF(OR($N589=Listas!$A$3,$N589=Listas!$A$4,$N589=Listas!$A$5,$N589=Listas!$A$6),"N/A",IF(AND((DAYS360(C589,$C$3))&gt;1800,(DAYS360(C589,$C$3))&lt;=3600),"SI","NO"))</f>
        <v>NO</v>
      </c>
      <c r="T589" s="19">
        <f t="shared" si="110"/>
        <v>0</v>
      </c>
      <c r="U589" s="18" t="str">
        <f>+IF(OR($N589=Listas!$A$3,$N589=Listas!$A$4,$N589=Listas!$A$5,$N589=Listas!$A$6),"N/A",IF((DAYS360(C589,$C$3))&gt;3600,"SI","NO"))</f>
        <v>SI</v>
      </c>
      <c r="V589" s="20">
        <f t="shared" si="111"/>
        <v>0.21132439384930549</v>
      </c>
      <c r="W589" s="21">
        <f>+IF(OR($N589=Listas!$A$3,$N589=Listas!$A$4,$N589=Listas!$A$5,$N589=Listas!$A$6),"",P589+R589+T589+V589)</f>
        <v>0.21132439384930549</v>
      </c>
      <c r="X589" s="22"/>
      <c r="Y589" s="19">
        <f t="shared" si="112"/>
        <v>0</v>
      </c>
      <c r="Z589" s="21">
        <f>+IF(OR($N589=Listas!$A$3,$N589=Listas!$A$4,$N589=Listas!$A$5,$N589=Listas!$A$6),"",Y589)</f>
        <v>0</v>
      </c>
      <c r="AA589" s="22"/>
      <c r="AB589" s="23">
        <f>+IF(OR($N589=Listas!$A$3,$N589=Listas!$A$4,$N589=Listas!$A$5,$N589=Listas!$A$6),"",IF(AND(DAYS360(C589,$C$3)&lt;=90,AA589="NO"),0,IF(AND(DAYS360(C589,$C$3)&gt;90,AA589="NO"),$AB$7,0)))</f>
        <v>0</v>
      </c>
      <c r="AC589" s="17"/>
      <c r="AD589" s="22"/>
      <c r="AE589" s="23">
        <f>+IF(OR($N589=Listas!$A$3,$N589=Listas!$A$4,$N589=Listas!$A$5,$N589=Listas!$A$6),"",IF(AND(DAYS360(C589,$C$3)&lt;=90,AD589="SI"),0,IF(AND(DAYS360(C589,$C$3)&gt;90,AD589="SI"),$AE$7,0)))</f>
        <v>0</v>
      </c>
      <c r="AF589" s="17"/>
      <c r="AG589" s="24" t="str">
        <f t="shared" si="116"/>
        <v/>
      </c>
      <c r="AH589" s="22"/>
      <c r="AI589" s="23">
        <f>+IF(OR($N589=Listas!$A$3,$N589=Listas!$A$4,$N589=Listas!$A$5,$N589=Listas!$A$6),"",IF(AND(DAYS360(C589,$C$3)&lt;=90,AH589="SI"),0,IF(AND(DAYS360(C589,$C$3)&gt;90,AH589="SI"),$AI$7,0)))</f>
        <v>0</v>
      </c>
      <c r="AJ589" s="25">
        <f>+IF(OR($N589=Listas!$A$3,$N589=Listas!$A$4,$N589=Listas!$A$5,$N589=Listas!$A$6),"",AB589+AE589+AI589)</f>
        <v>0</v>
      </c>
      <c r="AK589" s="26" t="str">
        <f t="shared" si="117"/>
        <v/>
      </c>
      <c r="AL589" s="27" t="str">
        <f t="shared" si="118"/>
        <v/>
      </c>
      <c r="AM589" s="23">
        <f>+IF(OR($N589=Listas!$A$3,$N589=Listas!$A$4,$N589=Listas!$A$5,$N589=Listas!$A$6),"",IF(AND(DAYS360(C589,$C$3)&lt;=90,AL589="SI"),0,IF(AND(DAYS360(C589,$C$3)&gt;90,AL589="SI"),$AM$7,0)))</f>
        <v>0</v>
      </c>
      <c r="AN589" s="27" t="str">
        <f t="shared" si="119"/>
        <v/>
      </c>
      <c r="AO589" s="23">
        <f>+IF(OR($N589=Listas!$A$3,$N589=Listas!$A$4,$N589=Listas!$A$5,$N589=Listas!$A$6),"",IF(AND(DAYS360(C589,$C$3)&lt;=90,AN589="SI"),0,IF(AND(DAYS360(C589,$C$3)&gt;90,AN589="SI"),$AO$7,0)))</f>
        <v>0</v>
      </c>
      <c r="AP589" s="28">
        <f>+IF(OR($N589=Listas!$A$3,$N589=Listas!$A$4,$N589=Listas!$A$5,$N589=[1]Hoja2!$A$6),"",AM589+AO589)</f>
        <v>0</v>
      </c>
      <c r="AQ589" s="22"/>
      <c r="AR589" s="23">
        <f>+IF(OR($N589=Listas!$A$3,$N589=Listas!$A$4,$N589=Listas!$A$5,$N589=Listas!$A$6),"",IF(AND(DAYS360(C589,$C$3)&lt;=90,AQ589="SI"),0,IF(AND(DAYS360(C589,$C$3)&gt;90,AQ589="SI"),$AR$7,0)))</f>
        <v>0</v>
      </c>
      <c r="AS589" s="22"/>
      <c r="AT589" s="23">
        <f>+IF(OR($N589=Listas!$A$3,$N589=Listas!$A$4,$N589=Listas!$A$5,$N589=Listas!$A$6),"",IF(AND(DAYS360(C589,$C$3)&lt;=90,AS589="SI"),0,IF(AND(DAYS360(C589,$C$3)&gt;90,AS589="SI"),$AT$7,0)))</f>
        <v>0</v>
      </c>
      <c r="AU589" s="21">
        <f>+IF(OR($N589=Listas!$A$3,$N589=Listas!$A$4,$N589=Listas!$A$5,$N589=Listas!$A$6),"",AR589+AT589)</f>
        <v>0</v>
      </c>
      <c r="AV589" s="29">
        <f>+IF(OR($N589=Listas!$A$3,$N589=Listas!$A$4,$N589=Listas!$A$5,$N589=Listas!$A$6),"",W589+Z589+AJ589+AP589+AU589)</f>
        <v>0.21132439384930549</v>
      </c>
      <c r="AW589" s="30">
        <f>+IF(OR($N589=Listas!$A$3,$N589=Listas!$A$4,$N589=Listas!$A$5,$N589=Listas!$A$6),"",K589*(1-AV589))</f>
        <v>0</v>
      </c>
      <c r="AX589" s="30">
        <f>+IF(OR($N589=Listas!$A$3,$N589=Listas!$A$4,$N589=Listas!$A$5,$N589=Listas!$A$6),"",L589*(1-AV589))</f>
        <v>0</v>
      </c>
      <c r="AY589" s="31"/>
      <c r="AZ589" s="32"/>
      <c r="BA589" s="30">
        <f>+IF(OR($N589=Listas!$A$3,$N589=Listas!$A$4,$N589=Listas!$A$5,$N589=Listas!$A$6),"",IF(AV589=0,AW589,(-PV(AY589,AZ589,,AW589,0))))</f>
        <v>0</v>
      </c>
      <c r="BB589" s="30">
        <f>+IF(OR($N589=Listas!$A$3,$N589=Listas!$A$4,$N589=Listas!$A$5,$N589=Listas!$A$6),"",IF(AV589=0,AX589,(-PV(AY589,AZ589,,AX589,0))))</f>
        <v>0</v>
      </c>
      <c r="BC589" s="33">
        <f>++IF(OR($N589=Listas!$A$3,$N589=Listas!$A$4,$N589=Listas!$A$5,$N589=Listas!$A$6),"",K589-BA589)</f>
        <v>0</v>
      </c>
      <c r="BD589" s="33">
        <f>++IF(OR($N589=Listas!$A$3,$N589=Listas!$A$4,$N589=Listas!$A$5,$N589=Listas!$A$6),"",L589-BB589)</f>
        <v>0</v>
      </c>
    </row>
    <row r="590" spans="1:56" x14ac:dyDescent="0.25">
      <c r="A590" s="13"/>
      <c r="B590" s="14"/>
      <c r="C590" s="15"/>
      <c r="D590" s="16"/>
      <c r="E590" s="16"/>
      <c r="F590" s="17"/>
      <c r="G590" s="17"/>
      <c r="H590" s="65">
        <f t="shared" si="113"/>
        <v>0</v>
      </c>
      <c r="I590" s="17"/>
      <c r="J590" s="17"/>
      <c r="K590" s="42">
        <f t="shared" si="114"/>
        <v>0</v>
      </c>
      <c r="L590" s="42">
        <f t="shared" si="114"/>
        <v>0</v>
      </c>
      <c r="M590" s="42">
        <f t="shared" si="115"/>
        <v>0</v>
      </c>
      <c r="N590" s="13"/>
      <c r="O590" s="18" t="str">
        <f>+IF(OR($N590=Listas!$A$3,$N590=Listas!$A$4,$N590=Listas!$A$5,$N590=Listas!$A$6),"N/A",IF(AND((DAYS360(C590,$C$3))&gt;90,(DAYS360(C590,$C$3))&lt;360),"SI","NO"))</f>
        <v>NO</v>
      </c>
      <c r="P590" s="19">
        <f t="shared" si="108"/>
        <v>0</v>
      </c>
      <c r="Q590" s="18" t="str">
        <f>+IF(OR($N590=Listas!$A$3,$N590=Listas!$A$4,$N590=Listas!$A$5,$N590=Listas!$A$6),"N/A",IF(AND((DAYS360(C590,$C$3))&gt;=360,(DAYS360(C590,$C$3))&lt;=1800),"SI","NO"))</f>
        <v>NO</v>
      </c>
      <c r="R590" s="19">
        <f t="shared" si="109"/>
        <v>0</v>
      </c>
      <c r="S590" s="18" t="str">
        <f>+IF(OR($N590=Listas!$A$3,$N590=Listas!$A$4,$N590=Listas!$A$5,$N590=Listas!$A$6),"N/A",IF(AND((DAYS360(C590,$C$3))&gt;1800,(DAYS360(C590,$C$3))&lt;=3600),"SI","NO"))</f>
        <v>NO</v>
      </c>
      <c r="T590" s="19">
        <f t="shared" si="110"/>
        <v>0</v>
      </c>
      <c r="U590" s="18" t="str">
        <f>+IF(OR($N590=Listas!$A$3,$N590=Listas!$A$4,$N590=Listas!$A$5,$N590=Listas!$A$6),"N/A",IF((DAYS360(C590,$C$3))&gt;3600,"SI","NO"))</f>
        <v>SI</v>
      </c>
      <c r="V590" s="20">
        <f t="shared" si="111"/>
        <v>0.21132439384930549</v>
      </c>
      <c r="W590" s="21">
        <f>+IF(OR($N590=Listas!$A$3,$N590=Listas!$A$4,$N590=Listas!$A$5,$N590=Listas!$A$6),"",P590+R590+T590+V590)</f>
        <v>0.21132439384930549</v>
      </c>
      <c r="X590" s="22"/>
      <c r="Y590" s="19">
        <f t="shared" si="112"/>
        <v>0</v>
      </c>
      <c r="Z590" s="21">
        <f>+IF(OR($N590=Listas!$A$3,$N590=Listas!$A$4,$N590=Listas!$A$5,$N590=Listas!$A$6),"",Y590)</f>
        <v>0</v>
      </c>
      <c r="AA590" s="22"/>
      <c r="AB590" s="23">
        <f>+IF(OR($N590=Listas!$A$3,$N590=Listas!$A$4,$N590=Listas!$A$5,$N590=Listas!$A$6),"",IF(AND(DAYS360(C590,$C$3)&lt;=90,AA590="NO"),0,IF(AND(DAYS360(C590,$C$3)&gt;90,AA590="NO"),$AB$7,0)))</f>
        <v>0</v>
      </c>
      <c r="AC590" s="17"/>
      <c r="AD590" s="22"/>
      <c r="AE590" s="23">
        <f>+IF(OR($N590=Listas!$A$3,$N590=Listas!$A$4,$N590=Listas!$A$5,$N590=Listas!$A$6),"",IF(AND(DAYS360(C590,$C$3)&lt;=90,AD590="SI"),0,IF(AND(DAYS360(C590,$C$3)&gt;90,AD590="SI"),$AE$7,0)))</f>
        <v>0</v>
      </c>
      <c r="AF590" s="17"/>
      <c r="AG590" s="24" t="str">
        <f t="shared" si="116"/>
        <v/>
      </c>
      <c r="AH590" s="22"/>
      <c r="AI590" s="23">
        <f>+IF(OR($N590=Listas!$A$3,$N590=Listas!$A$4,$N590=Listas!$A$5,$N590=Listas!$A$6),"",IF(AND(DAYS360(C590,$C$3)&lt;=90,AH590="SI"),0,IF(AND(DAYS360(C590,$C$3)&gt;90,AH590="SI"),$AI$7,0)))</f>
        <v>0</v>
      </c>
      <c r="AJ590" s="25">
        <f>+IF(OR($N590=Listas!$A$3,$N590=Listas!$A$4,$N590=Listas!$A$5,$N590=Listas!$A$6),"",AB590+AE590+AI590)</f>
        <v>0</v>
      </c>
      <c r="AK590" s="26" t="str">
        <f t="shared" si="117"/>
        <v/>
      </c>
      <c r="AL590" s="27" t="str">
        <f t="shared" si="118"/>
        <v/>
      </c>
      <c r="AM590" s="23">
        <f>+IF(OR($N590=Listas!$A$3,$N590=Listas!$A$4,$N590=Listas!$A$5,$N590=Listas!$A$6),"",IF(AND(DAYS360(C590,$C$3)&lt;=90,AL590="SI"),0,IF(AND(DAYS360(C590,$C$3)&gt;90,AL590="SI"),$AM$7,0)))</f>
        <v>0</v>
      </c>
      <c r="AN590" s="27" t="str">
        <f t="shared" si="119"/>
        <v/>
      </c>
      <c r="AO590" s="23">
        <f>+IF(OR($N590=Listas!$A$3,$N590=Listas!$A$4,$N590=Listas!$A$5,$N590=Listas!$A$6),"",IF(AND(DAYS360(C590,$C$3)&lt;=90,AN590="SI"),0,IF(AND(DAYS360(C590,$C$3)&gt;90,AN590="SI"),$AO$7,0)))</f>
        <v>0</v>
      </c>
      <c r="AP590" s="28">
        <f>+IF(OR($N590=Listas!$A$3,$N590=Listas!$A$4,$N590=Listas!$A$5,$N590=[1]Hoja2!$A$6),"",AM590+AO590)</f>
        <v>0</v>
      </c>
      <c r="AQ590" s="22"/>
      <c r="AR590" s="23">
        <f>+IF(OR($N590=Listas!$A$3,$N590=Listas!$A$4,$N590=Listas!$A$5,$N590=Listas!$A$6),"",IF(AND(DAYS360(C590,$C$3)&lt;=90,AQ590="SI"),0,IF(AND(DAYS360(C590,$C$3)&gt;90,AQ590="SI"),$AR$7,0)))</f>
        <v>0</v>
      </c>
      <c r="AS590" s="22"/>
      <c r="AT590" s="23">
        <f>+IF(OR($N590=Listas!$A$3,$N590=Listas!$A$4,$N590=Listas!$A$5,$N590=Listas!$A$6),"",IF(AND(DAYS360(C590,$C$3)&lt;=90,AS590="SI"),0,IF(AND(DAYS360(C590,$C$3)&gt;90,AS590="SI"),$AT$7,0)))</f>
        <v>0</v>
      </c>
      <c r="AU590" s="21">
        <f>+IF(OR($N590=Listas!$A$3,$N590=Listas!$A$4,$N590=Listas!$A$5,$N590=Listas!$A$6),"",AR590+AT590)</f>
        <v>0</v>
      </c>
      <c r="AV590" s="29">
        <f>+IF(OR($N590=Listas!$A$3,$N590=Listas!$A$4,$N590=Listas!$A$5,$N590=Listas!$A$6),"",W590+Z590+AJ590+AP590+AU590)</f>
        <v>0.21132439384930549</v>
      </c>
      <c r="AW590" s="30">
        <f>+IF(OR($N590=Listas!$A$3,$N590=Listas!$A$4,$N590=Listas!$A$5,$N590=Listas!$A$6),"",K590*(1-AV590))</f>
        <v>0</v>
      </c>
      <c r="AX590" s="30">
        <f>+IF(OR($N590=Listas!$A$3,$N590=Listas!$A$4,$N590=Listas!$A$5,$N590=Listas!$A$6),"",L590*(1-AV590))</f>
        <v>0</v>
      </c>
      <c r="AY590" s="31"/>
      <c r="AZ590" s="32"/>
      <c r="BA590" s="30">
        <f>+IF(OR($N590=Listas!$A$3,$N590=Listas!$A$4,$N590=Listas!$A$5,$N590=Listas!$A$6),"",IF(AV590=0,AW590,(-PV(AY590,AZ590,,AW590,0))))</f>
        <v>0</v>
      </c>
      <c r="BB590" s="30">
        <f>+IF(OR($N590=Listas!$A$3,$N590=Listas!$A$4,$N590=Listas!$A$5,$N590=Listas!$A$6),"",IF(AV590=0,AX590,(-PV(AY590,AZ590,,AX590,0))))</f>
        <v>0</v>
      </c>
      <c r="BC590" s="33">
        <f>++IF(OR($N590=Listas!$A$3,$N590=Listas!$A$4,$N590=Listas!$A$5,$N590=Listas!$A$6),"",K590-BA590)</f>
        <v>0</v>
      </c>
      <c r="BD590" s="33">
        <f>++IF(OR($N590=Listas!$A$3,$N590=Listas!$A$4,$N590=Listas!$A$5,$N590=Listas!$A$6),"",L590-BB590)</f>
        <v>0</v>
      </c>
    </row>
    <row r="591" spans="1:56" x14ac:dyDescent="0.25">
      <c r="A591" s="13"/>
      <c r="B591" s="14"/>
      <c r="C591" s="15"/>
      <c r="D591" s="16"/>
      <c r="E591" s="16"/>
      <c r="F591" s="17"/>
      <c r="G591" s="17"/>
      <c r="H591" s="65">
        <f t="shared" si="113"/>
        <v>0</v>
      </c>
      <c r="I591" s="17"/>
      <c r="J591" s="17"/>
      <c r="K591" s="42">
        <f t="shared" si="114"/>
        <v>0</v>
      </c>
      <c r="L591" s="42">
        <f t="shared" si="114"/>
        <v>0</v>
      </c>
      <c r="M591" s="42">
        <f t="shared" si="115"/>
        <v>0</v>
      </c>
      <c r="N591" s="13"/>
      <c r="O591" s="18" t="str">
        <f>+IF(OR($N591=Listas!$A$3,$N591=Listas!$A$4,$N591=Listas!$A$5,$N591=Listas!$A$6),"N/A",IF(AND((DAYS360(C591,$C$3))&gt;90,(DAYS360(C591,$C$3))&lt;360),"SI","NO"))</f>
        <v>NO</v>
      </c>
      <c r="P591" s="19">
        <f t="shared" si="108"/>
        <v>0</v>
      </c>
      <c r="Q591" s="18" t="str">
        <f>+IF(OR($N591=Listas!$A$3,$N591=Listas!$A$4,$N591=Listas!$A$5,$N591=Listas!$A$6),"N/A",IF(AND((DAYS360(C591,$C$3))&gt;=360,(DAYS360(C591,$C$3))&lt;=1800),"SI","NO"))</f>
        <v>NO</v>
      </c>
      <c r="R591" s="19">
        <f t="shared" si="109"/>
        <v>0</v>
      </c>
      <c r="S591" s="18" t="str">
        <f>+IF(OR($N591=Listas!$A$3,$N591=Listas!$A$4,$N591=Listas!$A$5,$N591=Listas!$A$6),"N/A",IF(AND((DAYS360(C591,$C$3))&gt;1800,(DAYS360(C591,$C$3))&lt;=3600),"SI","NO"))</f>
        <v>NO</v>
      </c>
      <c r="T591" s="19">
        <f t="shared" si="110"/>
        <v>0</v>
      </c>
      <c r="U591" s="18" t="str">
        <f>+IF(OR($N591=Listas!$A$3,$N591=Listas!$A$4,$N591=Listas!$A$5,$N591=Listas!$A$6),"N/A",IF((DAYS360(C591,$C$3))&gt;3600,"SI","NO"))</f>
        <v>SI</v>
      </c>
      <c r="V591" s="20">
        <f t="shared" si="111"/>
        <v>0.21132439384930549</v>
      </c>
      <c r="W591" s="21">
        <f>+IF(OR($N591=Listas!$A$3,$N591=Listas!$A$4,$N591=Listas!$A$5,$N591=Listas!$A$6),"",P591+R591+T591+V591)</f>
        <v>0.21132439384930549</v>
      </c>
      <c r="X591" s="22"/>
      <c r="Y591" s="19">
        <f t="shared" si="112"/>
        <v>0</v>
      </c>
      <c r="Z591" s="21">
        <f>+IF(OR($N591=Listas!$A$3,$N591=Listas!$A$4,$N591=Listas!$A$5,$N591=Listas!$A$6),"",Y591)</f>
        <v>0</v>
      </c>
      <c r="AA591" s="22"/>
      <c r="AB591" s="23">
        <f>+IF(OR($N591=Listas!$A$3,$N591=Listas!$A$4,$N591=Listas!$A$5,$N591=Listas!$A$6),"",IF(AND(DAYS360(C591,$C$3)&lt;=90,AA591="NO"),0,IF(AND(DAYS360(C591,$C$3)&gt;90,AA591="NO"),$AB$7,0)))</f>
        <v>0</v>
      </c>
      <c r="AC591" s="17"/>
      <c r="AD591" s="22"/>
      <c r="AE591" s="23">
        <f>+IF(OR($N591=Listas!$A$3,$N591=Listas!$A$4,$N591=Listas!$A$5,$N591=Listas!$A$6),"",IF(AND(DAYS360(C591,$C$3)&lt;=90,AD591="SI"),0,IF(AND(DAYS360(C591,$C$3)&gt;90,AD591="SI"),$AE$7,0)))</f>
        <v>0</v>
      </c>
      <c r="AF591" s="17"/>
      <c r="AG591" s="24" t="str">
        <f t="shared" si="116"/>
        <v/>
      </c>
      <c r="AH591" s="22"/>
      <c r="AI591" s="23">
        <f>+IF(OR($N591=Listas!$A$3,$N591=Listas!$A$4,$N591=Listas!$A$5,$N591=Listas!$A$6),"",IF(AND(DAYS360(C591,$C$3)&lt;=90,AH591="SI"),0,IF(AND(DAYS360(C591,$C$3)&gt;90,AH591="SI"),$AI$7,0)))</f>
        <v>0</v>
      </c>
      <c r="AJ591" s="25">
        <f>+IF(OR($N591=Listas!$A$3,$N591=Listas!$A$4,$N591=Listas!$A$5,$N591=Listas!$A$6),"",AB591+AE591+AI591)</f>
        <v>0</v>
      </c>
      <c r="AK591" s="26" t="str">
        <f t="shared" si="117"/>
        <v/>
      </c>
      <c r="AL591" s="27" t="str">
        <f t="shared" si="118"/>
        <v/>
      </c>
      <c r="AM591" s="23">
        <f>+IF(OR($N591=Listas!$A$3,$N591=Listas!$A$4,$N591=Listas!$A$5,$N591=Listas!$A$6),"",IF(AND(DAYS360(C591,$C$3)&lt;=90,AL591="SI"),0,IF(AND(DAYS360(C591,$C$3)&gt;90,AL591="SI"),$AM$7,0)))</f>
        <v>0</v>
      </c>
      <c r="AN591" s="27" t="str">
        <f t="shared" si="119"/>
        <v/>
      </c>
      <c r="AO591" s="23">
        <f>+IF(OR($N591=Listas!$A$3,$N591=Listas!$A$4,$N591=Listas!$A$5,$N591=Listas!$A$6),"",IF(AND(DAYS360(C591,$C$3)&lt;=90,AN591="SI"),0,IF(AND(DAYS360(C591,$C$3)&gt;90,AN591="SI"),$AO$7,0)))</f>
        <v>0</v>
      </c>
      <c r="AP591" s="28">
        <f>+IF(OR($N591=Listas!$A$3,$N591=Listas!$A$4,$N591=Listas!$A$5,$N591=[1]Hoja2!$A$6),"",AM591+AO591)</f>
        <v>0</v>
      </c>
      <c r="AQ591" s="22"/>
      <c r="AR591" s="23">
        <f>+IF(OR($N591=Listas!$A$3,$N591=Listas!$A$4,$N591=Listas!$A$5,$N591=Listas!$A$6),"",IF(AND(DAYS360(C591,$C$3)&lt;=90,AQ591="SI"),0,IF(AND(DAYS360(C591,$C$3)&gt;90,AQ591="SI"),$AR$7,0)))</f>
        <v>0</v>
      </c>
      <c r="AS591" s="22"/>
      <c r="AT591" s="23">
        <f>+IF(OR($N591=Listas!$A$3,$N591=Listas!$A$4,$N591=Listas!$A$5,$N591=Listas!$A$6),"",IF(AND(DAYS360(C591,$C$3)&lt;=90,AS591="SI"),0,IF(AND(DAYS360(C591,$C$3)&gt;90,AS591="SI"),$AT$7,0)))</f>
        <v>0</v>
      </c>
      <c r="AU591" s="21">
        <f>+IF(OR($N591=Listas!$A$3,$N591=Listas!$A$4,$N591=Listas!$A$5,$N591=Listas!$A$6),"",AR591+AT591)</f>
        <v>0</v>
      </c>
      <c r="AV591" s="29">
        <f>+IF(OR($N591=Listas!$A$3,$N591=Listas!$A$4,$N591=Listas!$A$5,$N591=Listas!$A$6),"",W591+Z591+AJ591+AP591+AU591)</f>
        <v>0.21132439384930549</v>
      </c>
      <c r="AW591" s="30">
        <f>+IF(OR($N591=Listas!$A$3,$N591=Listas!$A$4,$N591=Listas!$A$5,$N591=Listas!$A$6),"",K591*(1-AV591))</f>
        <v>0</v>
      </c>
      <c r="AX591" s="30">
        <f>+IF(OR($N591=Listas!$A$3,$N591=Listas!$A$4,$N591=Listas!$A$5,$N591=Listas!$A$6),"",L591*(1-AV591))</f>
        <v>0</v>
      </c>
      <c r="AY591" s="31"/>
      <c r="AZ591" s="32"/>
      <c r="BA591" s="30">
        <f>+IF(OR($N591=Listas!$A$3,$N591=Listas!$A$4,$N591=Listas!$A$5,$N591=Listas!$A$6),"",IF(AV591=0,AW591,(-PV(AY591,AZ591,,AW591,0))))</f>
        <v>0</v>
      </c>
      <c r="BB591" s="30">
        <f>+IF(OR($N591=Listas!$A$3,$N591=Listas!$A$4,$N591=Listas!$A$5,$N591=Listas!$A$6),"",IF(AV591=0,AX591,(-PV(AY591,AZ591,,AX591,0))))</f>
        <v>0</v>
      </c>
      <c r="BC591" s="33">
        <f>++IF(OR($N591=Listas!$A$3,$N591=Listas!$A$4,$N591=Listas!$A$5,$N591=Listas!$A$6),"",K591-BA591)</f>
        <v>0</v>
      </c>
      <c r="BD591" s="33">
        <f>++IF(OR($N591=Listas!$A$3,$N591=Listas!$A$4,$N591=Listas!$A$5,$N591=Listas!$A$6),"",L591-BB591)</f>
        <v>0</v>
      </c>
    </row>
    <row r="592" spans="1:56" x14ac:dyDescent="0.25">
      <c r="A592" s="13"/>
      <c r="B592" s="14"/>
      <c r="C592" s="15"/>
      <c r="D592" s="16"/>
      <c r="E592" s="16"/>
      <c r="F592" s="17"/>
      <c r="G592" s="17"/>
      <c r="H592" s="65">
        <f t="shared" si="113"/>
        <v>0</v>
      </c>
      <c r="I592" s="17"/>
      <c r="J592" s="17"/>
      <c r="K592" s="42">
        <f t="shared" si="114"/>
        <v>0</v>
      </c>
      <c r="L592" s="42">
        <f t="shared" si="114"/>
        <v>0</v>
      </c>
      <c r="M592" s="42">
        <f t="shared" si="115"/>
        <v>0</v>
      </c>
      <c r="N592" s="13"/>
      <c r="O592" s="18" t="str">
        <f>+IF(OR($N592=Listas!$A$3,$N592=Listas!$A$4,$N592=Listas!$A$5,$N592=Listas!$A$6),"N/A",IF(AND((DAYS360(C592,$C$3))&gt;90,(DAYS360(C592,$C$3))&lt;360),"SI","NO"))</f>
        <v>NO</v>
      </c>
      <c r="P592" s="19">
        <f t="shared" si="108"/>
        <v>0</v>
      </c>
      <c r="Q592" s="18" t="str">
        <f>+IF(OR($N592=Listas!$A$3,$N592=Listas!$A$4,$N592=Listas!$A$5,$N592=Listas!$A$6),"N/A",IF(AND((DAYS360(C592,$C$3))&gt;=360,(DAYS360(C592,$C$3))&lt;=1800),"SI","NO"))</f>
        <v>NO</v>
      </c>
      <c r="R592" s="19">
        <f t="shared" si="109"/>
        <v>0</v>
      </c>
      <c r="S592" s="18" t="str">
        <f>+IF(OR($N592=Listas!$A$3,$N592=Listas!$A$4,$N592=Listas!$A$5,$N592=Listas!$A$6),"N/A",IF(AND((DAYS360(C592,$C$3))&gt;1800,(DAYS360(C592,$C$3))&lt;=3600),"SI","NO"))</f>
        <v>NO</v>
      </c>
      <c r="T592" s="19">
        <f t="shared" si="110"/>
        <v>0</v>
      </c>
      <c r="U592" s="18" t="str">
        <f>+IF(OR($N592=Listas!$A$3,$N592=Listas!$A$4,$N592=Listas!$A$5,$N592=Listas!$A$6),"N/A",IF((DAYS360(C592,$C$3))&gt;3600,"SI","NO"))</f>
        <v>SI</v>
      </c>
      <c r="V592" s="20">
        <f t="shared" si="111"/>
        <v>0.21132439384930549</v>
      </c>
      <c r="W592" s="21">
        <f>+IF(OR($N592=Listas!$A$3,$N592=Listas!$A$4,$N592=Listas!$A$5,$N592=Listas!$A$6),"",P592+R592+T592+V592)</f>
        <v>0.21132439384930549</v>
      </c>
      <c r="X592" s="22"/>
      <c r="Y592" s="19">
        <f t="shared" si="112"/>
        <v>0</v>
      </c>
      <c r="Z592" s="21">
        <f>+IF(OR($N592=Listas!$A$3,$N592=Listas!$A$4,$N592=Listas!$A$5,$N592=Listas!$A$6),"",Y592)</f>
        <v>0</v>
      </c>
      <c r="AA592" s="22"/>
      <c r="AB592" s="23">
        <f>+IF(OR($N592=Listas!$A$3,$N592=Listas!$A$4,$N592=Listas!$A$5,$N592=Listas!$A$6),"",IF(AND(DAYS360(C592,$C$3)&lt;=90,AA592="NO"),0,IF(AND(DAYS360(C592,$C$3)&gt;90,AA592="NO"),$AB$7,0)))</f>
        <v>0</v>
      </c>
      <c r="AC592" s="17"/>
      <c r="AD592" s="22"/>
      <c r="AE592" s="23">
        <f>+IF(OR($N592=Listas!$A$3,$N592=Listas!$A$4,$N592=Listas!$A$5,$N592=Listas!$A$6),"",IF(AND(DAYS360(C592,$C$3)&lt;=90,AD592="SI"),0,IF(AND(DAYS360(C592,$C$3)&gt;90,AD592="SI"),$AE$7,0)))</f>
        <v>0</v>
      </c>
      <c r="AF592" s="17"/>
      <c r="AG592" s="24" t="str">
        <f t="shared" si="116"/>
        <v/>
      </c>
      <c r="AH592" s="22"/>
      <c r="AI592" s="23">
        <f>+IF(OR($N592=Listas!$A$3,$N592=Listas!$A$4,$N592=Listas!$A$5,$N592=Listas!$A$6),"",IF(AND(DAYS360(C592,$C$3)&lt;=90,AH592="SI"),0,IF(AND(DAYS360(C592,$C$3)&gt;90,AH592="SI"),$AI$7,0)))</f>
        <v>0</v>
      </c>
      <c r="AJ592" s="25">
        <f>+IF(OR($N592=Listas!$A$3,$N592=Listas!$A$4,$N592=Listas!$A$5,$N592=Listas!$A$6),"",AB592+AE592+AI592)</f>
        <v>0</v>
      </c>
      <c r="AK592" s="26" t="str">
        <f t="shared" si="117"/>
        <v/>
      </c>
      <c r="AL592" s="27" t="str">
        <f t="shared" si="118"/>
        <v/>
      </c>
      <c r="AM592" s="23">
        <f>+IF(OR($N592=Listas!$A$3,$N592=Listas!$A$4,$N592=Listas!$A$5,$N592=Listas!$A$6),"",IF(AND(DAYS360(C592,$C$3)&lt;=90,AL592="SI"),0,IF(AND(DAYS360(C592,$C$3)&gt;90,AL592="SI"),$AM$7,0)))</f>
        <v>0</v>
      </c>
      <c r="AN592" s="27" t="str">
        <f t="shared" si="119"/>
        <v/>
      </c>
      <c r="AO592" s="23">
        <f>+IF(OR($N592=Listas!$A$3,$N592=Listas!$A$4,$N592=Listas!$A$5,$N592=Listas!$A$6),"",IF(AND(DAYS360(C592,$C$3)&lt;=90,AN592="SI"),0,IF(AND(DAYS360(C592,$C$3)&gt;90,AN592="SI"),$AO$7,0)))</f>
        <v>0</v>
      </c>
      <c r="AP592" s="28">
        <f>+IF(OR($N592=Listas!$A$3,$N592=Listas!$A$4,$N592=Listas!$A$5,$N592=[1]Hoja2!$A$6),"",AM592+AO592)</f>
        <v>0</v>
      </c>
      <c r="AQ592" s="22"/>
      <c r="AR592" s="23">
        <f>+IF(OR($N592=Listas!$A$3,$N592=Listas!$A$4,$N592=Listas!$A$5,$N592=Listas!$A$6),"",IF(AND(DAYS360(C592,$C$3)&lt;=90,AQ592="SI"),0,IF(AND(DAYS360(C592,$C$3)&gt;90,AQ592="SI"),$AR$7,0)))</f>
        <v>0</v>
      </c>
      <c r="AS592" s="22"/>
      <c r="AT592" s="23">
        <f>+IF(OR($N592=Listas!$A$3,$N592=Listas!$A$4,$N592=Listas!$A$5,$N592=Listas!$A$6),"",IF(AND(DAYS360(C592,$C$3)&lt;=90,AS592="SI"),0,IF(AND(DAYS360(C592,$C$3)&gt;90,AS592="SI"),$AT$7,0)))</f>
        <v>0</v>
      </c>
      <c r="AU592" s="21">
        <f>+IF(OR($N592=Listas!$A$3,$N592=Listas!$A$4,$N592=Listas!$A$5,$N592=Listas!$A$6),"",AR592+AT592)</f>
        <v>0</v>
      </c>
      <c r="AV592" s="29">
        <f>+IF(OR($N592=Listas!$A$3,$N592=Listas!$A$4,$N592=Listas!$A$5,$N592=Listas!$A$6),"",W592+Z592+AJ592+AP592+AU592)</f>
        <v>0.21132439384930549</v>
      </c>
      <c r="AW592" s="30">
        <f>+IF(OR($N592=Listas!$A$3,$N592=Listas!$A$4,$N592=Listas!$A$5,$N592=Listas!$A$6),"",K592*(1-AV592))</f>
        <v>0</v>
      </c>
      <c r="AX592" s="30">
        <f>+IF(OR($N592=Listas!$A$3,$N592=Listas!$A$4,$N592=Listas!$A$5,$N592=Listas!$A$6),"",L592*(1-AV592))</f>
        <v>0</v>
      </c>
      <c r="AY592" s="31"/>
      <c r="AZ592" s="32"/>
      <c r="BA592" s="30">
        <f>+IF(OR($N592=Listas!$A$3,$N592=Listas!$A$4,$N592=Listas!$A$5,$N592=Listas!$A$6),"",IF(AV592=0,AW592,(-PV(AY592,AZ592,,AW592,0))))</f>
        <v>0</v>
      </c>
      <c r="BB592" s="30">
        <f>+IF(OR($N592=Listas!$A$3,$N592=Listas!$A$4,$N592=Listas!$A$5,$N592=Listas!$A$6),"",IF(AV592=0,AX592,(-PV(AY592,AZ592,,AX592,0))))</f>
        <v>0</v>
      </c>
      <c r="BC592" s="33">
        <f>++IF(OR($N592=Listas!$A$3,$N592=Listas!$A$4,$N592=Listas!$A$5,$N592=Listas!$A$6),"",K592-BA592)</f>
        <v>0</v>
      </c>
      <c r="BD592" s="33">
        <f>++IF(OR($N592=Listas!$A$3,$N592=Listas!$A$4,$N592=Listas!$A$5,$N592=Listas!$A$6),"",L592-BB592)</f>
        <v>0</v>
      </c>
    </row>
    <row r="593" spans="1:56" x14ac:dyDescent="0.25">
      <c r="A593" s="13"/>
      <c r="B593" s="14"/>
      <c r="C593" s="15"/>
      <c r="D593" s="16"/>
      <c r="E593" s="16"/>
      <c r="F593" s="17"/>
      <c r="G593" s="17"/>
      <c r="H593" s="65">
        <f t="shared" si="113"/>
        <v>0</v>
      </c>
      <c r="I593" s="17"/>
      <c r="J593" s="17"/>
      <c r="K593" s="42">
        <f t="shared" si="114"/>
        <v>0</v>
      </c>
      <c r="L593" s="42">
        <f t="shared" si="114"/>
        <v>0</v>
      </c>
      <c r="M593" s="42">
        <f t="shared" si="115"/>
        <v>0</v>
      </c>
      <c r="N593" s="13"/>
      <c r="O593" s="18" t="str">
        <f>+IF(OR($N593=Listas!$A$3,$N593=Listas!$A$4,$N593=Listas!$A$5,$N593=Listas!$A$6),"N/A",IF(AND((DAYS360(C593,$C$3))&gt;90,(DAYS360(C593,$C$3))&lt;360),"SI","NO"))</f>
        <v>NO</v>
      </c>
      <c r="P593" s="19">
        <f t="shared" si="108"/>
        <v>0</v>
      </c>
      <c r="Q593" s="18" t="str">
        <f>+IF(OR($N593=Listas!$A$3,$N593=Listas!$A$4,$N593=Listas!$A$5,$N593=Listas!$A$6),"N/A",IF(AND((DAYS360(C593,$C$3))&gt;=360,(DAYS360(C593,$C$3))&lt;=1800),"SI","NO"))</f>
        <v>NO</v>
      </c>
      <c r="R593" s="19">
        <f t="shared" si="109"/>
        <v>0</v>
      </c>
      <c r="S593" s="18" t="str">
        <f>+IF(OR($N593=Listas!$A$3,$N593=Listas!$A$4,$N593=Listas!$A$5,$N593=Listas!$A$6),"N/A",IF(AND((DAYS360(C593,$C$3))&gt;1800,(DAYS360(C593,$C$3))&lt;=3600),"SI","NO"))</f>
        <v>NO</v>
      </c>
      <c r="T593" s="19">
        <f t="shared" si="110"/>
        <v>0</v>
      </c>
      <c r="U593" s="18" t="str">
        <f>+IF(OR($N593=Listas!$A$3,$N593=Listas!$A$4,$N593=Listas!$A$5,$N593=Listas!$A$6),"N/A",IF((DAYS360(C593,$C$3))&gt;3600,"SI","NO"))</f>
        <v>SI</v>
      </c>
      <c r="V593" s="20">
        <f t="shared" si="111"/>
        <v>0.21132439384930549</v>
      </c>
      <c r="W593" s="21">
        <f>+IF(OR($N593=Listas!$A$3,$N593=Listas!$A$4,$N593=Listas!$A$5,$N593=Listas!$A$6),"",P593+R593+T593+V593)</f>
        <v>0.21132439384930549</v>
      </c>
      <c r="X593" s="22"/>
      <c r="Y593" s="19">
        <f t="shared" si="112"/>
        <v>0</v>
      </c>
      <c r="Z593" s="21">
        <f>+IF(OR($N593=Listas!$A$3,$N593=Listas!$A$4,$N593=Listas!$A$5,$N593=Listas!$A$6),"",Y593)</f>
        <v>0</v>
      </c>
      <c r="AA593" s="22"/>
      <c r="AB593" s="23">
        <f>+IF(OR($N593=Listas!$A$3,$N593=Listas!$A$4,$N593=Listas!$A$5,$N593=Listas!$A$6),"",IF(AND(DAYS360(C593,$C$3)&lt;=90,AA593="NO"),0,IF(AND(DAYS360(C593,$C$3)&gt;90,AA593="NO"),$AB$7,0)))</f>
        <v>0</v>
      </c>
      <c r="AC593" s="17"/>
      <c r="AD593" s="22"/>
      <c r="AE593" s="23">
        <f>+IF(OR($N593=Listas!$A$3,$N593=Listas!$A$4,$N593=Listas!$A$5,$N593=Listas!$A$6),"",IF(AND(DAYS360(C593,$C$3)&lt;=90,AD593="SI"),0,IF(AND(DAYS360(C593,$C$3)&gt;90,AD593="SI"),$AE$7,0)))</f>
        <v>0</v>
      </c>
      <c r="AF593" s="17"/>
      <c r="AG593" s="24" t="str">
        <f t="shared" si="116"/>
        <v/>
      </c>
      <c r="AH593" s="22"/>
      <c r="AI593" s="23">
        <f>+IF(OR($N593=Listas!$A$3,$N593=Listas!$A$4,$N593=Listas!$A$5,$N593=Listas!$A$6),"",IF(AND(DAYS360(C593,$C$3)&lt;=90,AH593="SI"),0,IF(AND(DAYS360(C593,$C$3)&gt;90,AH593="SI"),$AI$7,0)))</f>
        <v>0</v>
      </c>
      <c r="AJ593" s="25">
        <f>+IF(OR($N593=Listas!$A$3,$N593=Listas!$A$4,$N593=Listas!$A$5,$N593=Listas!$A$6),"",AB593+AE593+AI593)</f>
        <v>0</v>
      </c>
      <c r="AK593" s="26" t="str">
        <f t="shared" si="117"/>
        <v/>
      </c>
      <c r="AL593" s="27" t="str">
        <f t="shared" si="118"/>
        <v/>
      </c>
      <c r="AM593" s="23">
        <f>+IF(OR($N593=Listas!$A$3,$N593=Listas!$A$4,$N593=Listas!$A$5,$N593=Listas!$A$6),"",IF(AND(DAYS360(C593,$C$3)&lt;=90,AL593="SI"),0,IF(AND(DAYS360(C593,$C$3)&gt;90,AL593="SI"),$AM$7,0)))</f>
        <v>0</v>
      </c>
      <c r="AN593" s="27" t="str">
        <f t="shared" si="119"/>
        <v/>
      </c>
      <c r="AO593" s="23">
        <f>+IF(OR($N593=Listas!$A$3,$N593=Listas!$A$4,$N593=Listas!$A$5,$N593=Listas!$A$6),"",IF(AND(DAYS360(C593,$C$3)&lt;=90,AN593="SI"),0,IF(AND(DAYS360(C593,$C$3)&gt;90,AN593="SI"),$AO$7,0)))</f>
        <v>0</v>
      </c>
      <c r="AP593" s="28">
        <f>+IF(OR($N593=Listas!$A$3,$N593=Listas!$A$4,$N593=Listas!$A$5,$N593=[1]Hoja2!$A$6),"",AM593+AO593)</f>
        <v>0</v>
      </c>
      <c r="AQ593" s="22"/>
      <c r="AR593" s="23">
        <f>+IF(OR($N593=Listas!$A$3,$N593=Listas!$A$4,$N593=Listas!$A$5,$N593=Listas!$A$6),"",IF(AND(DAYS360(C593,$C$3)&lt;=90,AQ593="SI"),0,IF(AND(DAYS360(C593,$C$3)&gt;90,AQ593="SI"),$AR$7,0)))</f>
        <v>0</v>
      </c>
      <c r="AS593" s="22"/>
      <c r="AT593" s="23">
        <f>+IF(OR($N593=Listas!$A$3,$N593=Listas!$A$4,$N593=Listas!$A$5,$N593=Listas!$A$6),"",IF(AND(DAYS360(C593,$C$3)&lt;=90,AS593="SI"),0,IF(AND(DAYS360(C593,$C$3)&gt;90,AS593="SI"),$AT$7,0)))</f>
        <v>0</v>
      </c>
      <c r="AU593" s="21">
        <f>+IF(OR($N593=Listas!$A$3,$N593=Listas!$A$4,$N593=Listas!$A$5,$N593=Listas!$A$6),"",AR593+AT593)</f>
        <v>0</v>
      </c>
      <c r="AV593" s="29">
        <f>+IF(OR($N593=Listas!$A$3,$N593=Listas!$A$4,$N593=Listas!$A$5,$N593=Listas!$A$6),"",W593+Z593+AJ593+AP593+AU593)</f>
        <v>0.21132439384930549</v>
      </c>
      <c r="AW593" s="30">
        <f>+IF(OR($N593=Listas!$A$3,$N593=Listas!$A$4,$N593=Listas!$A$5,$N593=Listas!$A$6),"",K593*(1-AV593))</f>
        <v>0</v>
      </c>
      <c r="AX593" s="30">
        <f>+IF(OR($N593=Listas!$A$3,$N593=Listas!$A$4,$N593=Listas!$A$5,$N593=Listas!$A$6),"",L593*(1-AV593))</f>
        <v>0</v>
      </c>
      <c r="AY593" s="31"/>
      <c r="AZ593" s="32"/>
      <c r="BA593" s="30">
        <f>+IF(OR($N593=Listas!$A$3,$N593=Listas!$A$4,$N593=Listas!$A$5,$N593=Listas!$A$6),"",IF(AV593=0,AW593,(-PV(AY593,AZ593,,AW593,0))))</f>
        <v>0</v>
      </c>
      <c r="BB593" s="30">
        <f>+IF(OR($N593=Listas!$A$3,$N593=Listas!$A$4,$N593=Listas!$A$5,$N593=Listas!$A$6),"",IF(AV593=0,AX593,(-PV(AY593,AZ593,,AX593,0))))</f>
        <v>0</v>
      </c>
      <c r="BC593" s="33">
        <f>++IF(OR($N593=Listas!$A$3,$N593=Listas!$A$4,$N593=Listas!$A$5,$N593=Listas!$A$6),"",K593-BA593)</f>
        <v>0</v>
      </c>
      <c r="BD593" s="33">
        <f>++IF(OR($N593=Listas!$A$3,$N593=Listas!$A$4,$N593=Listas!$A$5,$N593=Listas!$A$6),"",L593-BB593)</f>
        <v>0</v>
      </c>
    </row>
    <row r="594" spans="1:56" x14ac:dyDescent="0.25">
      <c r="A594" s="13"/>
      <c r="B594" s="14"/>
      <c r="C594" s="15"/>
      <c r="D594" s="16"/>
      <c r="E594" s="16"/>
      <c r="F594" s="17"/>
      <c r="G594" s="17"/>
      <c r="H594" s="65">
        <f t="shared" si="113"/>
        <v>0</v>
      </c>
      <c r="I594" s="17"/>
      <c r="J594" s="17"/>
      <c r="K594" s="42">
        <f t="shared" si="114"/>
        <v>0</v>
      </c>
      <c r="L594" s="42">
        <f t="shared" si="114"/>
        <v>0</v>
      </c>
      <c r="M594" s="42">
        <f t="shared" si="115"/>
        <v>0</v>
      </c>
      <c r="N594" s="13"/>
      <c r="O594" s="18" t="str">
        <f>+IF(OR($N594=Listas!$A$3,$N594=Listas!$A$4,$N594=Listas!$A$5,$N594=Listas!$A$6),"N/A",IF(AND((DAYS360(C594,$C$3))&gt;90,(DAYS360(C594,$C$3))&lt;360),"SI","NO"))</f>
        <v>NO</v>
      </c>
      <c r="P594" s="19">
        <f t="shared" si="108"/>
        <v>0</v>
      </c>
      <c r="Q594" s="18" t="str">
        <f>+IF(OR($N594=Listas!$A$3,$N594=Listas!$A$4,$N594=Listas!$A$5,$N594=Listas!$A$6),"N/A",IF(AND((DAYS360(C594,$C$3))&gt;=360,(DAYS360(C594,$C$3))&lt;=1800),"SI","NO"))</f>
        <v>NO</v>
      </c>
      <c r="R594" s="19">
        <f t="shared" si="109"/>
        <v>0</v>
      </c>
      <c r="S594" s="18" t="str">
        <f>+IF(OR($N594=Listas!$A$3,$N594=Listas!$A$4,$N594=Listas!$A$5,$N594=Listas!$A$6),"N/A",IF(AND((DAYS360(C594,$C$3))&gt;1800,(DAYS360(C594,$C$3))&lt;=3600),"SI","NO"))</f>
        <v>NO</v>
      </c>
      <c r="T594" s="19">
        <f t="shared" si="110"/>
        <v>0</v>
      </c>
      <c r="U594" s="18" t="str">
        <f>+IF(OR($N594=Listas!$A$3,$N594=Listas!$A$4,$N594=Listas!$A$5,$N594=Listas!$A$6),"N/A",IF((DAYS360(C594,$C$3))&gt;3600,"SI","NO"))</f>
        <v>SI</v>
      </c>
      <c r="V594" s="20">
        <f t="shared" si="111"/>
        <v>0.21132439384930549</v>
      </c>
      <c r="W594" s="21">
        <f>+IF(OR($N594=Listas!$A$3,$N594=Listas!$A$4,$N594=Listas!$A$5,$N594=Listas!$A$6),"",P594+R594+T594+V594)</f>
        <v>0.21132439384930549</v>
      </c>
      <c r="X594" s="22"/>
      <c r="Y594" s="19">
        <f t="shared" si="112"/>
        <v>0</v>
      </c>
      <c r="Z594" s="21">
        <f>+IF(OR($N594=Listas!$A$3,$N594=Listas!$A$4,$N594=Listas!$A$5,$N594=Listas!$A$6),"",Y594)</f>
        <v>0</v>
      </c>
      <c r="AA594" s="22"/>
      <c r="AB594" s="23">
        <f>+IF(OR($N594=Listas!$A$3,$N594=Listas!$A$4,$N594=Listas!$A$5,$N594=Listas!$A$6),"",IF(AND(DAYS360(C594,$C$3)&lt;=90,AA594="NO"),0,IF(AND(DAYS360(C594,$C$3)&gt;90,AA594="NO"),$AB$7,0)))</f>
        <v>0</v>
      </c>
      <c r="AC594" s="17"/>
      <c r="AD594" s="22"/>
      <c r="AE594" s="23">
        <f>+IF(OR($N594=Listas!$A$3,$N594=Listas!$A$4,$N594=Listas!$A$5,$N594=Listas!$A$6),"",IF(AND(DAYS360(C594,$C$3)&lt;=90,AD594="SI"),0,IF(AND(DAYS360(C594,$C$3)&gt;90,AD594="SI"),$AE$7,0)))</f>
        <v>0</v>
      </c>
      <c r="AF594" s="17"/>
      <c r="AG594" s="24" t="str">
        <f t="shared" si="116"/>
        <v/>
      </c>
      <c r="AH594" s="22"/>
      <c r="AI594" s="23">
        <f>+IF(OR($N594=Listas!$A$3,$N594=Listas!$A$4,$N594=Listas!$A$5,$N594=Listas!$A$6),"",IF(AND(DAYS360(C594,$C$3)&lt;=90,AH594="SI"),0,IF(AND(DAYS360(C594,$C$3)&gt;90,AH594="SI"),$AI$7,0)))</f>
        <v>0</v>
      </c>
      <c r="AJ594" s="25">
        <f>+IF(OR($N594=Listas!$A$3,$N594=Listas!$A$4,$N594=Listas!$A$5,$N594=Listas!$A$6),"",AB594+AE594+AI594)</f>
        <v>0</v>
      </c>
      <c r="AK594" s="26" t="str">
        <f t="shared" si="117"/>
        <v/>
      </c>
      <c r="AL594" s="27" t="str">
        <f t="shared" si="118"/>
        <v/>
      </c>
      <c r="AM594" s="23">
        <f>+IF(OR($N594=Listas!$A$3,$N594=Listas!$A$4,$N594=Listas!$A$5,$N594=Listas!$A$6),"",IF(AND(DAYS360(C594,$C$3)&lt;=90,AL594="SI"),0,IF(AND(DAYS360(C594,$C$3)&gt;90,AL594="SI"),$AM$7,0)))</f>
        <v>0</v>
      </c>
      <c r="AN594" s="27" t="str">
        <f t="shared" si="119"/>
        <v/>
      </c>
      <c r="AO594" s="23">
        <f>+IF(OR($N594=Listas!$A$3,$N594=Listas!$A$4,$N594=Listas!$A$5,$N594=Listas!$A$6),"",IF(AND(DAYS360(C594,$C$3)&lt;=90,AN594="SI"),0,IF(AND(DAYS360(C594,$C$3)&gt;90,AN594="SI"),$AO$7,0)))</f>
        <v>0</v>
      </c>
      <c r="AP594" s="28">
        <f>+IF(OR($N594=Listas!$A$3,$N594=Listas!$A$4,$N594=Listas!$A$5,$N594=[1]Hoja2!$A$6),"",AM594+AO594)</f>
        <v>0</v>
      </c>
      <c r="AQ594" s="22"/>
      <c r="AR594" s="23">
        <f>+IF(OR($N594=Listas!$A$3,$N594=Listas!$A$4,$N594=Listas!$A$5,$N594=Listas!$A$6),"",IF(AND(DAYS360(C594,$C$3)&lt;=90,AQ594="SI"),0,IF(AND(DAYS360(C594,$C$3)&gt;90,AQ594="SI"),$AR$7,0)))</f>
        <v>0</v>
      </c>
      <c r="AS594" s="22"/>
      <c r="AT594" s="23">
        <f>+IF(OR($N594=Listas!$A$3,$N594=Listas!$A$4,$N594=Listas!$A$5,$N594=Listas!$A$6),"",IF(AND(DAYS360(C594,$C$3)&lt;=90,AS594="SI"),0,IF(AND(DAYS360(C594,$C$3)&gt;90,AS594="SI"),$AT$7,0)))</f>
        <v>0</v>
      </c>
      <c r="AU594" s="21">
        <f>+IF(OR($N594=Listas!$A$3,$N594=Listas!$A$4,$N594=Listas!$A$5,$N594=Listas!$A$6),"",AR594+AT594)</f>
        <v>0</v>
      </c>
      <c r="AV594" s="29">
        <f>+IF(OR($N594=Listas!$A$3,$N594=Listas!$A$4,$N594=Listas!$A$5,$N594=Listas!$A$6),"",W594+Z594+AJ594+AP594+AU594)</f>
        <v>0.21132439384930549</v>
      </c>
      <c r="AW594" s="30">
        <f>+IF(OR($N594=Listas!$A$3,$N594=Listas!$A$4,$N594=Listas!$A$5,$N594=Listas!$A$6),"",K594*(1-AV594))</f>
        <v>0</v>
      </c>
      <c r="AX594" s="30">
        <f>+IF(OR($N594=Listas!$A$3,$N594=Listas!$A$4,$N594=Listas!$A$5,$N594=Listas!$A$6),"",L594*(1-AV594))</f>
        <v>0</v>
      </c>
      <c r="AY594" s="31"/>
      <c r="AZ594" s="32"/>
      <c r="BA594" s="30">
        <f>+IF(OR($N594=Listas!$A$3,$N594=Listas!$A$4,$N594=Listas!$A$5,$N594=Listas!$A$6),"",IF(AV594=0,AW594,(-PV(AY594,AZ594,,AW594,0))))</f>
        <v>0</v>
      </c>
      <c r="BB594" s="30">
        <f>+IF(OR($N594=Listas!$A$3,$N594=Listas!$A$4,$N594=Listas!$A$5,$N594=Listas!$A$6),"",IF(AV594=0,AX594,(-PV(AY594,AZ594,,AX594,0))))</f>
        <v>0</v>
      </c>
      <c r="BC594" s="33">
        <f>++IF(OR($N594=Listas!$A$3,$N594=Listas!$A$4,$N594=Listas!$A$5,$N594=Listas!$A$6),"",K594-BA594)</f>
        <v>0</v>
      </c>
      <c r="BD594" s="33">
        <f>++IF(OR($N594=Listas!$A$3,$N594=Listas!$A$4,$N594=Listas!$A$5,$N594=Listas!$A$6),"",L594-BB594)</f>
        <v>0</v>
      </c>
    </row>
    <row r="595" spans="1:56" x14ac:dyDescent="0.25">
      <c r="A595" s="13"/>
      <c r="B595" s="14"/>
      <c r="C595" s="15"/>
      <c r="D595" s="16"/>
      <c r="E595" s="16"/>
      <c r="F595" s="17"/>
      <c r="G595" s="17"/>
      <c r="H595" s="65">
        <f t="shared" si="113"/>
        <v>0</v>
      </c>
      <c r="I595" s="17"/>
      <c r="J595" s="17"/>
      <c r="K595" s="42">
        <f t="shared" si="114"/>
        <v>0</v>
      </c>
      <c r="L595" s="42">
        <f t="shared" si="114"/>
        <v>0</v>
      </c>
      <c r="M595" s="42">
        <f t="shared" si="115"/>
        <v>0</v>
      </c>
      <c r="N595" s="13"/>
      <c r="O595" s="18" t="str">
        <f>+IF(OR($N595=Listas!$A$3,$N595=Listas!$A$4,$N595=Listas!$A$5,$N595=Listas!$A$6),"N/A",IF(AND((DAYS360(C595,$C$3))&gt;90,(DAYS360(C595,$C$3))&lt;360),"SI","NO"))</f>
        <v>NO</v>
      </c>
      <c r="P595" s="19">
        <f t="shared" si="108"/>
        <v>0</v>
      </c>
      <c r="Q595" s="18" t="str">
        <f>+IF(OR($N595=Listas!$A$3,$N595=Listas!$A$4,$N595=Listas!$A$5,$N595=Listas!$A$6),"N/A",IF(AND((DAYS360(C595,$C$3))&gt;=360,(DAYS360(C595,$C$3))&lt;=1800),"SI","NO"))</f>
        <v>NO</v>
      </c>
      <c r="R595" s="19">
        <f t="shared" si="109"/>
        <v>0</v>
      </c>
      <c r="S595" s="18" t="str">
        <f>+IF(OR($N595=Listas!$A$3,$N595=Listas!$A$4,$N595=Listas!$A$5,$N595=Listas!$A$6),"N/A",IF(AND((DAYS360(C595,$C$3))&gt;1800,(DAYS360(C595,$C$3))&lt;=3600),"SI","NO"))</f>
        <v>NO</v>
      </c>
      <c r="T595" s="19">
        <f t="shared" si="110"/>
        <v>0</v>
      </c>
      <c r="U595" s="18" t="str">
        <f>+IF(OR($N595=Listas!$A$3,$N595=Listas!$A$4,$N595=Listas!$A$5,$N595=Listas!$A$6),"N/A",IF((DAYS360(C595,$C$3))&gt;3600,"SI","NO"))</f>
        <v>SI</v>
      </c>
      <c r="V595" s="20">
        <f t="shared" si="111"/>
        <v>0.21132439384930549</v>
      </c>
      <c r="W595" s="21">
        <f>+IF(OR($N595=Listas!$A$3,$N595=Listas!$A$4,$N595=Listas!$A$5,$N595=Listas!$A$6),"",P595+R595+T595+V595)</f>
        <v>0.21132439384930549</v>
      </c>
      <c r="X595" s="22"/>
      <c r="Y595" s="19">
        <f t="shared" si="112"/>
        <v>0</v>
      </c>
      <c r="Z595" s="21">
        <f>+IF(OR($N595=Listas!$A$3,$N595=Listas!$A$4,$N595=Listas!$A$5,$N595=Listas!$A$6),"",Y595)</f>
        <v>0</v>
      </c>
      <c r="AA595" s="22"/>
      <c r="AB595" s="23">
        <f>+IF(OR($N595=Listas!$A$3,$N595=Listas!$A$4,$N595=Listas!$A$5,$N595=Listas!$A$6),"",IF(AND(DAYS360(C595,$C$3)&lt;=90,AA595="NO"),0,IF(AND(DAYS360(C595,$C$3)&gt;90,AA595="NO"),$AB$7,0)))</f>
        <v>0</v>
      </c>
      <c r="AC595" s="17"/>
      <c r="AD595" s="22"/>
      <c r="AE595" s="23">
        <f>+IF(OR($N595=Listas!$A$3,$N595=Listas!$A$4,$N595=Listas!$A$5,$N595=Listas!$A$6),"",IF(AND(DAYS360(C595,$C$3)&lt;=90,AD595="SI"),0,IF(AND(DAYS360(C595,$C$3)&gt;90,AD595="SI"),$AE$7,0)))</f>
        <v>0</v>
      </c>
      <c r="AF595" s="17"/>
      <c r="AG595" s="24" t="str">
        <f t="shared" si="116"/>
        <v/>
      </c>
      <c r="AH595" s="22"/>
      <c r="AI595" s="23">
        <f>+IF(OR($N595=Listas!$A$3,$N595=Listas!$A$4,$N595=Listas!$A$5,$N595=Listas!$A$6),"",IF(AND(DAYS360(C595,$C$3)&lt;=90,AH595="SI"),0,IF(AND(DAYS360(C595,$C$3)&gt;90,AH595="SI"),$AI$7,0)))</f>
        <v>0</v>
      </c>
      <c r="AJ595" s="25">
        <f>+IF(OR($N595=Listas!$A$3,$N595=Listas!$A$4,$N595=Listas!$A$5,$N595=Listas!$A$6),"",AB595+AE595+AI595)</f>
        <v>0</v>
      </c>
      <c r="AK595" s="26" t="str">
        <f t="shared" si="117"/>
        <v/>
      </c>
      <c r="AL595" s="27" t="str">
        <f t="shared" si="118"/>
        <v/>
      </c>
      <c r="AM595" s="23">
        <f>+IF(OR($N595=Listas!$A$3,$N595=Listas!$A$4,$N595=Listas!$A$5,$N595=Listas!$A$6),"",IF(AND(DAYS360(C595,$C$3)&lt;=90,AL595="SI"),0,IF(AND(DAYS360(C595,$C$3)&gt;90,AL595="SI"),$AM$7,0)))</f>
        <v>0</v>
      </c>
      <c r="AN595" s="27" t="str">
        <f t="shared" si="119"/>
        <v/>
      </c>
      <c r="AO595" s="23">
        <f>+IF(OR($N595=Listas!$A$3,$N595=Listas!$A$4,$N595=Listas!$A$5,$N595=Listas!$A$6),"",IF(AND(DAYS360(C595,$C$3)&lt;=90,AN595="SI"),0,IF(AND(DAYS360(C595,$C$3)&gt;90,AN595="SI"),$AO$7,0)))</f>
        <v>0</v>
      </c>
      <c r="AP595" s="28">
        <f>+IF(OR($N595=Listas!$A$3,$N595=Listas!$A$4,$N595=Listas!$A$5,$N595=[1]Hoja2!$A$6),"",AM595+AO595)</f>
        <v>0</v>
      </c>
      <c r="AQ595" s="22"/>
      <c r="AR595" s="23">
        <f>+IF(OR($N595=Listas!$A$3,$N595=Listas!$A$4,$N595=Listas!$A$5,$N595=Listas!$A$6),"",IF(AND(DAYS360(C595,$C$3)&lt;=90,AQ595="SI"),0,IF(AND(DAYS360(C595,$C$3)&gt;90,AQ595="SI"),$AR$7,0)))</f>
        <v>0</v>
      </c>
      <c r="AS595" s="22"/>
      <c r="AT595" s="23">
        <f>+IF(OR($N595=Listas!$A$3,$N595=Listas!$A$4,$N595=Listas!$A$5,$N595=Listas!$A$6),"",IF(AND(DAYS360(C595,$C$3)&lt;=90,AS595="SI"),0,IF(AND(DAYS360(C595,$C$3)&gt;90,AS595="SI"),$AT$7,0)))</f>
        <v>0</v>
      </c>
      <c r="AU595" s="21">
        <f>+IF(OR($N595=Listas!$A$3,$N595=Listas!$A$4,$N595=Listas!$A$5,$N595=Listas!$A$6),"",AR595+AT595)</f>
        <v>0</v>
      </c>
      <c r="AV595" s="29">
        <f>+IF(OR($N595=Listas!$A$3,$N595=Listas!$A$4,$N595=Listas!$A$5,$N595=Listas!$A$6),"",W595+Z595+AJ595+AP595+AU595)</f>
        <v>0.21132439384930549</v>
      </c>
      <c r="AW595" s="30">
        <f>+IF(OR($N595=Listas!$A$3,$N595=Listas!$A$4,$N595=Listas!$A$5,$N595=Listas!$A$6),"",K595*(1-AV595))</f>
        <v>0</v>
      </c>
      <c r="AX595" s="30">
        <f>+IF(OR($N595=Listas!$A$3,$N595=Listas!$A$4,$N595=Listas!$A$5,$N595=Listas!$A$6),"",L595*(1-AV595))</f>
        <v>0</v>
      </c>
      <c r="AY595" s="31"/>
      <c r="AZ595" s="32"/>
      <c r="BA595" s="30">
        <f>+IF(OR($N595=Listas!$A$3,$N595=Listas!$A$4,$N595=Listas!$A$5,$N595=Listas!$A$6),"",IF(AV595=0,AW595,(-PV(AY595,AZ595,,AW595,0))))</f>
        <v>0</v>
      </c>
      <c r="BB595" s="30">
        <f>+IF(OR($N595=Listas!$A$3,$N595=Listas!$A$4,$N595=Listas!$A$5,$N595=Listas!$A$6),"",IF(AV595=0,AX595,(-PV(AY595,AZ595,,AX595,0))))</f>
        <v>0</v>
      </c>
      <c r="BC595" s="33">
        <f>++IF(OR($N595=Listas!$A$3,$N595=Listas!$A$4,$N595=Listas!$A$5,$N595=Listas!$A$6),"",K595-BA595)</f>
        <v>0</v>
      </c>
      <c r="BD595" s="33">
        <f>++IF(OR($N595=Listas!$A$3,$N595=Listas!$A$4,$N595=Listas!$A$5,$N595=Listas!$A$6),"",L595-BB595)</f>
        <v>0</v>
      </c>
    </row>
    <row r="596" spans="1:56" x14ac:dyDescent="0.25">
      <c r="A596" s="13"/>
      <c r="B596" s="14"/>
      <c r="C596" s="15"/>
      <c r="D596" s="16"/>
      <c r="E596" s="16"/>
      <c r="F596" s="17"/>
      <c r="G596" s="17"/>
      <c r="H596" s="65">
        <f t="shared" si="113"/>
        <v>0</v>
      </c>
      <c r="I596" s="17"/>
      <c r="J596" s="17"/>
      <c r="K596" s="42">
        <f t="shared" si="114"/>
        <v>0</v>
      </c>
      <c r="L596" s="42">
        <f t="shared" si="114"/>
        <v>0</v>
      </c>
      <c r="M596" s="42">
        <f t="shared" si="115"/>
        <v>0</v>
      </c>
      <c r="N596" s="13"/>
      <c r="O596" s="18" t="str">
        <f>+IF(OR($N596=Listas!$A$3,$N596=Listas!$A$4,$N596=Listas!$A$5,$N596=Listas!$A$6),"N/A",IF(AND((DAYS360(C596,$C$3))&gt;90,(DAYS360(C596,$C$3))&lt;360),"SI","NO"))</f>
        <v>NO</v>
      </c>
      <c r="P596" s="19">
        <f t="shared" si="108"/>
        <v>0</v>
      </c>
      <c r="Q596" s="18" t="str">
        <f>+IF(OR($N596=Listas!$A$3,$N596=Listas!$A$4,$N596=Listas!$A$5,$N596=Listas!$A$6),"N/A",IF(AND((DAYS360(C596,$C$3))&gt;=360,(DAYS360(C596,$C$3))&lt;=1800),"SI","NO"))</f>
        <v>NO</v>
      </c>
      <c r="R596" s="19">
        <f t="shared" si="109"/>
        <v>0</v>
      </c>
      <c r="S596" s="18" t="str">
        <f>+IF(OR($N596=Listas!$A$3,$N596=Listas!$A$4,$N596=Listas!$A$5,$N596=Listas!$A$6),"N/A",IF(AND((DAYS360(C596,$C$3))&gt;1800,(DAYS360(C596,$C$3))&lt;=3600),"SI","NO"))</f>
        <v>NO</v>
      </c>
      <c r="T596" s="19">
        <f t="shared" si="110"/>
        <v>0</v>
      </c>
      <c r="U596" s="18" t="str">
        <f>+IF(OR($N596=Listas!$A$3,$N596=Listas!$A$4,$N596=Listas!$A$5,$N596=Listas!$A$6),"N/A",IF((DAYS360(C596,$C$3))&gt;3600,"SI","NO"))</f>
        <v>SI</v>
      </c>
      <c r="V596" s="20">
        <f t="shared" si="111"/>
        <v>0.21132439384930549</v>
      </c>
      <c r="W596" s="21">
        <f>+IF(OR($N596=Listas!$A$3,$N596=Listas!$A$4,$N596=Listas!$A$5,$N596=Listas!$A$6),"",P596+R596+T596+V596)</f>
        <v>0.21132439384930549</v>
      </c>
      <c r="X596" s="22"/>
      <c r="Y596" s="19">
        <f t="shared" si="112"/>
        <v>0</v>
      </c>
      <c r="Z596" s="21">
        <f>+IF(OR($N596=Listas!$A$3,$N596=Listas!$A$4,$N596=Listas!$A$5,$N596=Listas!$A$6),"",Y596)</f>
        <v>0</v>
      </c>
      <c r="AA596" s="22"/>
      <c r="AB596" s="23">
        <f>+IF(OR($N596=Listas!$A$3,$N596=Listas!$A$4,$N596=Listas!$A$5,$N596=Listas!$A$6),"",IF(AND(DAYS360(C596,$C$3)&lt;=90,AA596="NO"),0,IF(AND(DAYS360(C596,$C$3)&gt;90,AA596="NO"),$AB$7,0)))</f>
        <v>0</v>
      </c>
      <c r="AC596" s="17"/>
      <c r="AD596" s="22"/>
      <c r="AE596" s="23">
        <f>+IF(OR($N596=Listas!$A$3,$N596=Listas!$A$4,$N596=Listas!$A$5,$N596=Listas!$A$6),"",IF(AND(DAYS360(C596,$C$3)&lt;=90,AD596="SI"),0,IF(AND(DAYS360(C596,$C$3)&gt;90,AD596="SI"),$AE$7,0)))</f>
        <v>0</v>
      </c>
      <c r="AF596" s="17"/>
      <c r="AG596" s="24" t="str">
        <f t="shared" si="116"/>
        <v/>
      </c>
      <c r="AH596" s="22"/>
      <c r="AI596" s="23">
        <f>+IF(OR($N596=Listas!$A$3,$N596=Listas!$A$4,$N596=Listas!$A$5,$N596=Listas!$A$6),"",IF(AND(DAYS360(C596,$C$3)&lt;=90,AH596="SI"),0,IF(AND(DAYS360(C596,$C$3)&gt;90,AH596="SI"),$AI$7,0)))</f>
        <v>0</v>
      </c>
      <c r="AJ596" s="25">
        <f>+IF(OR($N596=Listas!$A$3,$N596=Listas!$A$4,$N596=Listas!$A$5,$N596=Listas!$A$6),"",AB596+AE596+AI596)</f>
        <v>0</v>
      </c>
      <c r="AK596" s="26" t="str">
        <f t="shared" si="117"/>
        <v/>
      </c>
      <c r="AL596" s="27" t="str">
        <f t="shared" si="118"/>
        <v/>
      </c>
      <c r="AM596" s="23">
        <f>+IF(OR($N596=Listas!$A$3,$N596=Listas!$A$4,$N596=Listas!$A$5,$N596=Listas!$A$6),"",IF(AND(DAYS360(C596,$C$3)&lt;=90,AL596="SI"),0,IF(AND(DAYS360(C596,$C$3)&gt;90,AL596="SI"),$AM$7,0)))</f>
        <v>0</v>
      </c>
      <c r="AN596" s="27" t="str">
        <f t="shared" si="119"/>
        <v/>
      </c>
      <c r="AO596" s="23">
        <f>+IF(OR($N596=Listas!$A$3,$N596=Listas!$A$4,$N596=Listas!$A$5,$N596=Listas!$A$6),"",IF(AND(DAYS360(C596,$C$3)&lt;=90,AN596="SI"),0,IF(AND(DAYS360(C596,$C$3)&gt;90,AN596="SI"),$AO$7,0)))</f>
        <v>0</v>
      </c>
      <c r="AP596" s="28">
        <f>+IF(OR($N596=Listas!$A$3,$N596=Listas!$A$4,$N596=Listas!$A$5,$N596=[1]Hoja2!$A$6),"",AM596+AO596)</f>
        <v>0</v>
      </c>
      <c r="AQ596" s="22"/>
      <c r="AR596" s="23">
        <f>+IF(OR($N596=Listas!$A$3,$N596=Listas!$A$4,$N596=Listas!$A$5,$N596=Listas!$A$6),"",IF(AND(DAYS360(C596,$C$3)&lt;=90,AQ596="SI"),0,IF(AND(DAYS360(C596,$C$3)&gt;90,AQ596="SI"),$AR$7,0)))</f>
        <v>0</v>
      </c>
      <c r="AS596" s="22"/>
      <c r="AT596" s="23">
        <f>+IF(OR($N596=Listas!$A$3,$N596=Listas!$A$4,$N596=Listas!$A$5,$N596=Listas!$A$6),"",IF(AND(DAYS360(C596,$C$3)&lt;=90,AS596="SI"),0,IF(AND(DAYS360(C596,$C$3)&gt;90,AS596="SI"),$AT$7,0)))</f>
        <v>0</v>
      </c>
      <c r="AU596" s="21">
        <f>+IF(OR($N596=Listas!$A$3,$N596=Listas!$A$4,$N596=Listas!$A$5,$N596=Listas!$A$6),"",AR596+AT596)</f>
        <v>0</v>
      </c>
      <c r="AV596" s="29">
        <f>+IF(OR($N596=Listas!$A$3,$N596=Listas!$A$4,$N596=Listas!$A$5,$N596=Listas!$A$6),"",W596+Z596+AJ596+AP596+AU596)</f>
        <v>0.21132439384930549</v>
      </c>
      <c r="AW596" s="30">
        <f>+IF(OR($N596=Listas!$A$3,$N596=Listas!$A$4,$N596=Listas!$A$5,$N596=Listas!$A$6),"",K596*(1-AV596))</f>
        <v>0</v>
      </c>
      <c r="AX596" s="30">
        <f>+IF(OR($N596=Listas!$A$3,$N596=Listas!$A$4,$N596=Listas!$A$5,$N596=Listas!$A$6),"",L596*(1-AV596))</f>
        <v>0</v>
      </c>
      <c r="AY596" s="31"/>
      <c r="AZ596" s="32"/>
      <c r="BA596" s="30">
        <f>+IF(OR($N596=Listas!$A$3,$N596=Listas!$A$4,$N596=Listas!$A$5,$N596=Listas!$A$6),"",IF(AV596=0,AW596,(-PV(AY596,AZ596,,AW596,0))))</f>
        <v>0</v>
      </c>
      <c r="BB596" s="30">
        <f>+IF(OR($N596=Listas!$A$3,$N596=Listas!$A$4,$N596=Listas!$A$5,$N596=Listas!$A$6),"",IF(AV596=0,AX596,(-PV(AY596,AZ596,,AX596,0))))</f>
        <v>0</v>
      </c>
      <c r="BC596" s="33">
        <f>++IF(OR($N596=Listas!$A$3,$N596=Listas!$A$4,$N596=Listas!$A$5,$N596=Listas!$A$6),"",K596-BA596)</f>
        <v>0</v>
      </c>
      <c r="BD596" s="33">
        <f>++IF(OR($N596=Listas!$A$3,$N596=Listas!$A$4,$N596=Listas!$A$5,$N596=Listas!$A$6),"",L596-BB596)</f>
        <v>0</v>
      </c>
    </row>
    <row r="597" spans="1:56" x14ac:dyDescent="0.25">
      <c r="A597" s="13"/>
      <c r="B597" s="14"/>
      <c r="C597" s="15"/>
      <c r="D597" s="16"/>
      <c r="E597" s="16"/>
      <c r="F597" s="17"/>
      <c r="G597" s="17"/>
      <c r="H597" s="65">
        <f t="shared" si="113"/>
        <v>0</v>
      </c>
      <c r="I597" s="17"/>
      <c r="J597" s="17"/>
      <c r="K597" s="42">
        <f t="shared" si="114"/>
        <v>0</v>
      </c>
      <c r="L597" s="42">
        <f t="shared" si="114"/>
        <v>0</v>
      </c>
      <c r="M597" s="42">
        <f t="shared" si="115"/>
        <v>0</v>
      </c>
      <c r="N597" s="13"/>
      <c r="O597" s="18" t="str">
        <f>+IF(OR($N597=Listas!$A$3,$N597=Listas!$A$4,$N597=Listas!$A$5,$N597=Listas!$A$6),"N/A",IF(AND((DAYS360(C597,$C$3))&gt;90,(DAYS360(C597,$C$3))&lt;360),"SI","NO"))</f>
        <v>NO</v>
      </c>
      <c r="P597" s="19">
        <f t="shared" si="108"/>
        <v>0</v>
      </c>
      <c r="Q597" s="18" t="str">
        <f>+IF(OR($N597=Listas!$A$3,$N597=Listas!$A$4,$N597=Listas!$A$5,$N597=Listas!$A$6),"N/A",IF(AND((DAYS360(C597,$C$3))&gt;=360,(DAYS360(C597,$C$3))&lt;=1800),"SI","NO"))</f>
        <v>NO</v>
      </c>
      <c r="R597" s="19">
        <f t="shared" si="109"/>
        <v>0</v>
      </c>
      <c r="S597" s="18" t="str">
        <f>+IF(OR($N597=Listas!$A$3,$N597=Listas!$A$4,$N597=Listas!$A$5,$N597=Listas!$A$6),"N/A",IF(AND((DAYS360(C597,$C$3))&gt;1800,(DAYS360(C597,$C$3))&lt;=3600),"SI","NO"))</f>
        <v>NO</v>
      </c>
      <c r="T597" s="19">
        <f t="shared" si="110"/>
        <v>0</v>
      </c>
      <c r="U597" s="18" t="str">
        <f>+IF(OR($N597=Listas!$A$3,$N597=Listas!$A$4,$N597=Listas!$A$5,$N597=Listas!$A$6),"N/A",IF((DAYS360(C597,$C$3))&gt;3600,"SI","NO"))</f>
        <v>SI</v>
      </c>
      <c r="V597" s="20">
        <f t="shared" si="111"/>
        <v>0.21132439384930549</v>
      </c>
      <c r="W597" s="21">
        <f>+IF(OR($N597=Listas!$A$3,$N597=Listas!$A$4,$N597=Listas!$A$5,$N597=Listas!$A$6),"",P597+R597+T597+V597)</f>
        <v>0.21132439384930549</v>
      </c>
      <c r="X597" s="22"/>
      <c r="Y597" s="19">
        <f t="shared" si="112"/>
        <v>0</v>
      </c>
      <c r="Z597" s="21">
        <f>+IF(OR($N597=Listas!$A$3,$N597=Listas!$A$4,$N597=Listas!$A$5,$N597=Listas!$A$6),"",Y597)</f>
        <v>0</v>
      </c>
      <c r="AA597" s="22"/>
      <c r="AB597" s="23">
        <f>+IF(OR($N597=Listas!$A$3,$N597=Listas!$A$4,$N597=Listas!$A$5,$N597=Listas!$A$6),"",IF(AND(DAYS360(C597,$C$3)&lt;=90,AA597="NO"),0,IF(AND(DAYS360(C597,$C$3)&gt;90,AA597="NO"),$AB$7,0)))</f>
        <v>0</v>
      </c>
      <c r="AC597" s="17"/>
      <c r="AD597" s="22"/>
      <c r="AE597" s="23">
        <f>+IF(OR($N597=Listas!$A$3,$N597=Listas!$A$4,$N597=Listas!$A$5,$N597=Listas!$A$6),"",IF(AND(DAYS360(C597,$C$3)&lt;=90,AD597="SI"),0,IF(AND(DAYS360(C597,$C$3)&gt;90,AD597="SI"),$AE$7,0)))</f>
        <v>0</v>
      </c>
      <c r="AF597" s="17"/>
      <c r="AG597" s="24" t="str">
        <f t="shared" si="116"/>
        <v/>
      </c>
      <c r="AH597" s="22"/>
      <c r="AI597" s="23">
        <f>+IF(OR($N597=Listas!$A$3,$N597=Listas!$A$4,$N597=Listas!$A$5,$N597=Listas!$A$6),"",IF(AND(DAYS360(C597,$C$3)&lt;=90,AH597="SI"),0,IF(AND(DAYS360(C597,$C$3)&gt;90,AH597="SI"),$AI$7,0)))</f>
        <v>0</v>
      </c>
      <c r="AJ597" s="25">
        <f>+IF(OR($N597=Listas!$A$3,$N597=Listas!$A$4,$N597=Listas!$A$5,$N597=Listas!$A$6),"",AB597+AE597+AI597)</f>
        <v>0</v>
      </c>
      <c r="AK597" s="26" t="str">
        <f t="shared" si="117"/>
        <v/>
      </c>
      <c r="AL597" s="27" t="str">
        <f t="shared" si="118"/>
        <v/>
      </c>
      <c r="AM597" s="23">
        <f>+IF(OR($N597=Listas!$A$3,$N597=Listas!$A$4,$N597=Listas!$A$5,$N597=Listas!$A$6),"",IF(AND(DAYS360(C597,$C$3)&lt;=90,AL597="SI"),0,IF(AND(DAYS360(C597,$C$3)&gt;90,AL597="SI"),$AM$7,0)))</f>
        <v>0</v>
      </c>
      <c r="AN597" s="27" t="str">
        <f t="shared" si="119"/>
        <v/>
      </c>
      <c r="AO597" s="23">
        <f>+IF(OR($N597=Listas!$A$3,$N597=Listas!$A$4,$N597=Listas!$A$5,$N597=Listas!$A$6),"",IF(AND(DAYS360(C597,$C$3)&lt;=90,AN597="SI"),0,IF(AND(DAYS360(C597,$C$3)&gt;90,AN597="SI"),$AO$7,0)))</f>
        <v>0</v>
      </c>
      <c r="AP597" s="28">
        <f>+IF(OR($N597=Listas!$A$3,$N597=Listas!$A$4,$N597=Listas!$A$5,$N597=[1]Hoja2!$A$6),"",AM597+AO597)</f>
        <v>0</v>
      </c>
      <c r="AQ597" s="22"/>
      <c r="AR597" s="23">
        <f>+IF(OR($N597=Listas!$A$3,$N597=Listas!$A$4,$N597=Listas!$A$5,$N597=Listas!$A$6),"",IF(AND(DAYS360(C597,$C$3)&lt;=90,AQ597="SI"),0,IF(AND(DAYS360(C597,$C$3)&gt;90,AQ597="SI"),$AR$7,0)))</f>
        <v>0</v>
      </c>
      <c r="AS597" s="22"/>
      <c r="AT597" s="23">
        <f>+IF(OR($N597=Listas!$A$3,$N597=Listas!$A$4,$N597=Listas!$A$5,$N597=Listas!$A$6),"",IF(AND(DAYS360(C597,$C$3)&lt;=90,AS597="SI"),0,IF(AND(DAYS360(C597,$C$3)&gt;90,AS597="SI"),$AT$7,0)))</f>
        <v>0</v>
      </c>
      <c r="AU597" s="21">
        <f>+IF(OR($N597=Listas!$A$3,$N597=Listas!$A$4,$N597=Listas!$A$5,$N597=Listas!$A$6),"",AR597+AT597)</f>
        <v>0</v>
      </c>
      <c r="AV597" s="29">
        <f>+IF(OR($N597=Listas!$A$3,$N597=Listas!$A$4,$N597=Listas!$A$5,$N597=Listas!$A$6),"",W597+Z597+AJ597+AP597+AU597)</f>
        <v>0.21132439384930549</v>
      </c>
      <c r="AW597" s="30">
        <f>+IF(OR($N597=Listas!$A$3,$N597=Listas!$A$4,$N597=Listas!$A$5,$N597=Listas!$A$6),"",K597*(1-AV597))</f>
        <v>0</v>
      </c>
      <c r="AX597" s="30">
        <f>+IF(OR($N597=Listas!$A$3,$N597=Listas!$A$4,$N597=Listas!$A$5,$N597=Listas!$A$6),"",L597*(1-AV597))</f>
        <v>0</v>
      </c>
      <c r="AY597" s="31"/>
      <c r="AZ597" s="32"/>
      <c r="BA597" s="30">
        <f>+IF(OR($N597=Listas!$A$3,$N597=Listas!$A$4,$N597=Listas!$A$5,$N597=Listas!$A$6),"",IF(AV597=0,AW597,(-PV(AY597,AZ597,,AW597,0))))</f>
        <v>0</v>
      </c>
      <c r="BB597" s="30">
        <f>+IF(OR($N597=Listas!$A$3,$N597=Listas!$A$4,$N597=Listas!$A$5,$N597=Listas!$A$6),"",IF(AV597=0,AX597,(-PV(AY597,AZ597,,AX597,0))))</f>
        <v>0</v>
      </c>
      <c r="BC597" s="33">
        <f>++IF(OR($N597=Listas!$A$3,$N597=Listas!$A$4,$N597=Listas!$A$5,$N597=Listas!$A$6),"",K597-BA597)</f>
        <v>0</v>
      </c>
      <c r="BD597" s="33">
        <f>++IF(OR($N597=Listas!$A$3,$N597=Listas!$A$4,$N597=Listas!$A$5,$N597=Listas!$A$6),"",L597-BB597)</f>
        <v>0</v>
      </c>
    </row>
    <row r="598" spans="1:56" x14ac:dyDescent="0.25">
      <c r="A598" s="13"/>
      <c r="B598" s="14"/>
      <c r="C598" s="15"/>
      <c r="D598" s="16"/>
      <c r="E598" s="16"/>
      <c r="F598" s="17"/>
      <c r="G598" s="17"/>
      <c r="H598" s="65">
        <f t="shared" si="113"/>
        <v>0</v>
      </c>
      <c r="I598" s="17"/>
      <c r="J598" s="17"/>
      <c r="K598" s="42">
        <f t="shared" si="114"/>
        <v>0</v>
      </c>
      <c r="L598" s="42">
        <f t="shared" si="114"/>
        <v>0</v>
      </c>
      <c r="M598" s="42">
        <f t="shared" si="115"/>
        <v>0</v>
      </c>
      <c r="N598" s="13"/>
      <c r="O598" s="18" t="str">
        <f>+IF(OR($N598=Listas!$A$3,$N598=Listas!$A$4,$N598=Listas!$A$5,$N598=Listas!$A$6),"N/A",IF(AND((DAYS360(C598,$C$3))&gt;90,(DAYS360(C598,$C$3))&lt;360),"SI","NO"))</f>
        <v>NO</v>
      </c>
      <c r="P598" s="19">
        <f t="shared" si="108"/>
        <v>0</v>
      </c>
      <c r="Q598" s="18" t="str">
        <f>+IF(OR($N598=Listas!$A$3,$N598=Listas!$A$4,$N598=Listas!$A$5,$N598=Listas!$A$6),"N/A",IF(AND((DAYS360(C598,$C$3))&gt;=360,(DAYS360(C598,$C$3))&lt;=1800),"SI","NO"))</f>
        <v>NO</v>
      </c>
      <c r="R598" s="19">
        <f t="shared" si="109"/>
        <v>0</v>
      </c>
      <c r="S598" s="18" t="str">
        <f>+IF(OR($N598=Listas!$A$3,$N598=Listas!$A$4,$N598=Listas!$A$5,$N598=Listas!$A$6),"N/A",IF(AND((DAYS360(C598,$C$3))&gt;1800,(DAYS360(C598,$C$3))&lt;=3600),"SI","NO"))</f>
        <v>NO</v>
      </c>
      <c r="T598" s="19">
        <f t="shared" si="110"/>
        <v>0</v>
      </c>
      <c r="U598" s="18" t="str">
        <f>+IF(OR($N598=Listas!$A$3,$N598=Listas!$A$4,$N598=Listas!$A$5,$N598=Listas!$A$6),"N/A",IF((DAYS360(C598,$C$3))&gt;3600,"SI","NO"))</f>
        <v>SI</v>
      </c>
      <c r="V598" s="20">
        <f t="shared" si="111"/>
        <v>0.21132439384930549</v>
      </c>
      <c r="W598" s="21">
        <f>+IF(OR($N598=Listas!$A$3,$N598=Listas!$A$4,$N598=Listas!$A$5,$N598=Listas!$A$6),"",P598+R598+T598+V598)</f>
        <v>0.21132439384930549</v>
      </c>
      <c r="X598" s="22"/>
      <c r="Y598" s="19">
        <f t="shared" si="112"/>
        <v>0</v>
      </c>
      <c r="Z598" s="21">
        <f>+IF(OR($N598=Listas!$A$3,$N598=Listas!$A$4,$N598=Listas!$A$5,$N598=Listas!$A$6),"",Y598)</f>
        <v>0</v>
      </c>
      <c r="AA598" s="22"/>
      <c r="AB598" s="23">
        <f>+IF(OR($N598=Listas!$A$3,$N598=Listas!$A$4,$N598=Listas!$A$5,$N598=Listas!$A$6),"",IF(AND(DAYS360(C598,$C$3)&lt;=90,AA598="NO"),0,IF(AND(DAYS360(C598,$C$3)&gt;90,AA598="NO"),$AB$7,0)))</f>
        <v>0</v>
      </c>
      <c r="AC598" s="17"/>
      <c r="AD598" s="22"/>
      <c r="AE598" s="23">
        <f>+IF(OR($N598=Listas!$A$3,$N598=Listas!$A$4,$N598=Listas!$A$5,$N598=Listas!$A$6),"",IF(AND(DAYS360(C598,$C$3)&lt;=90,AD598="SI"),0,IF(AND(DAYS360(C598,$C$3)&gt;90,AD598="SI"),$AE$7,0)))</f>
        <v>0</v>
      </c>
      <c r="AF598" s="17"/>
      <c r="AG598" s="24" t="str">
        <f t="shared" si="116"/>
        <v/>
      </c>
      <c r="AH598" s="22"/>
      <c r="AI598" s="23">
        <f>+IF(OR($N598=Listas!$A$3,$N598=Listas!$A$4,$N598=Listas!$A$5,$N598=Listas!$A$6),"",IF(AND(DAYS360(C598,$C$3)&lt;=90,AH598="SI"),0,IF(AND(DAYS360(C598,$C$3)&gt;90,AH598="SI"),$AI$7,0)))</f>
        <v>0</v>
      </c>
      <c r="AJ598" s="25">
        <f>+IF(OR($N598=Listas!$A$3,$N598=Listas!$A$4,$N598=Listas!$A$5,$N598=Listas!$A$6),"",AB598+AE598+AI598)</f>
        <v>0</v>
      </c>
      <c r="AK598" s="26" t="str">
        <f t="shared" si="117"/>
        <v/>
      </c>
      <c r="AL598" s="27" t="str">
        <f t="shared" si="118"/>
        <v/>
      </c>
      <c r="AM598" s="23">
        <f>+IF(OR($N598=Listas!$A$3,$N598=Listas!$A$4,$N598=Listas!$A$5,$N598=Listas!$A$6),"",IF(AND(DAYS360(C598,$C$3)&lt;=90,AL598="SI"),0,IF(AND(DAYS360(C598,$C$3)&gt;90,AL598="SI"),$AM$7,0)))</f>
        <v>0</v>
      </c>
      <c r="AN598" s="27" t="str">
        <f t="shared" si="119"/>
        <v/>
      </c>
      <c r="AO598" s="23">
        <f>+IF(OR($N598=Listas!$A$3,$N598=Listas!$A$4,$N598=Listas!$A$5,$N598=Listas!$A$6),"",IF(AND(DAYS360(C598,$C$3)&lt;=90,AN598="SI"),0,IF(AND(DAYS360(C598,$C$3)&gt;90,AN598="SI"),$AO$7,0)))</f>
        <v>0</v>
      </c>
      <c r="AP598" s="28">
        <f>+IF(OR($N598=Listas!$A$3,$N598=Listas!$A$4,$N598=Listas!$A$5,$N598=[1]Hoja2!$A$6),"",AM598+AO598)</f>
        <v>0</v>
      </c>
      <c r="AQ598" s="22"/>
      <c r="AR598" s="23">
        <f>+IF(OR($N598=Listas!$A$3,$N598=Listas!$A$4,$N598=Listas!$A$5,$N598=Listas!$A$6),"",IF(AND(DAYS360(C598,$C$3)&lt;=90,AQ598="SI"),0,IF(AND(DAYS360(C598,$C$3)&gt;90,AQ598="SI"),$AR$7,0)))</f>
        <v>0</v>
      </c>
      <c r="AS598" s="22"/>
      <c r="AT598" s="23">
        <f>+IF(OR($N598=Listas!$A$3,$N598=Listas!$A$4,$N598=Listas!$A$5,$N598=Listas!$A$6),"",IF(AND(DAYS360(C598,$C$3)&lt;=90,AS598="SI"),0,IF(AND(DAYS360(C598,$C$3)&gt;90,AS598="SI"),$AT$7,0)))</f>
        <v>0</v>
      </c>
      <c r="AU598" s="21">
        <f>+IF(OR($N598=Listas!$A$3,$N598=Listas!$A$4,$N598=Listas!$A$5,$N598=Listas!$A$6),"",AR598+AT598)</f>
        <v>0</v>
      </c>
      <c r="AV598" s="29">
        <f>+IF(OR($N598=Listas!$A$3,$N598=Listas!$A$4,$N598=Listas!$A$5,$N598=Listas!$A$6),"",W598+Z598+AJ598+AP598+AU598)</f>
        <v>0.21132439384930549</v>
      </c>
      <c r="AW598" s="30">
        <f>+IF(OR($N598=Listas!$A$3,$N598=Listas!$A$4,$N598=Listas!$A$5,$N598=Listas!$A$6),"",K598*(1-AV598))</f>
        <v>0</v>
      </c>
      <c r="AX598" s="30">
        <f>+IF(OR($N598=Listas!$A$3,$N598=Listas!$A$4,$N598=Listas!$A$5,$N598=Listas!$A$6),"",L598*(1-AV598))</f>
        <v>0</v>
      </c>
      <c r="AY598" s="31"/>
      <c r="AZ598" s="32"/>
      <c r="BA598" s="30">
        <f>+IF(OR($N598=Listas!$A$3,$N598=Listas!$A$4,$N598=Listas!$A$5,$N598=Listas!$A$6),"",IF(AV598=0,AW598,(-PV(AY598,AZ598,,AW598,0))))</f>
        <v>0</v>
      </c>
      <c r="BB598" s="30">
        <f>+IF(OR($N598=Listas!$A$3,$N598=Listas!$A$4,$N598=Listas!$A$5,$N598=Listas!$A$6),"",IF(AV598=0,AX598,(-PV(AY598,AZ598,,AX598,0))))</f>
        <v>0</v>
      </c>
      <c r="BC598" s="33">
        <f>++IF(OR($N598=Listas!$A$3,$N598=Listas!$A$4,$N598=Listas!$A$5,$N598=Listas!$A$6),"",K598-BA598)</f>
        <v>0</v>
      </c>
      <c r="BD598" s="33">
        <f>++IF(OR($N598=Listas!$A$3,$N598=Listas!$A$4,$N598=Listas!$A$5,$N598=Listas!$A$6),"",L598-BB598)</f>
        <v>0</v>
      </c>
    </row>
    <row r="599" spans="1:56" x14ac:dyDescent="0.25">
      <c r="A599" s="13"/>
      <c r="B599" s="14"/>
      <c r="C599" s="15"/>
      <c r="D599" s="16"/>
      <c r="E599" s="16"/>
      <c r="F599" s="17"/>
      <c r="G599" s="17"/>
      <c r="H599" s="65">
        <f t="shared" si="113"/>
        <v>0</v>
      </c>
      <c r="I599" s="17"/>
      <c r="J599" s="17"/>
      <c r="K599" s="42">
        <f t="shared" si="114"/>
        <v>0</v>
      </c>
      <c r="L599" s="42">
        <f t="shared" si="114"/>
        <v>0</v>
      </c>
      <c r="M599" s="42">
        <f t="shared" si="115"/>
        <v>0</v>
      </c>
      <c r="N599" s="13"/>
      <c r="O599" s="18" t="str">
        <f>+IF(OR($N599=Listas!$A$3,$N599=Listas!$A$4,$N599=Listas!$A$5,$N599=Listas!$A$6),"N/A",IF(AND((DAYS360(C599,$C$3))&gt;90,(DAYS360(C599,$C$3))&lt;360),"SI","NO"))</f>
        <v>NO</v>
      </c>
      <c r="P599" s="19">
        <f t="shared" si="108"/>
        <v>0</v>
      </c>
      <c r="Q599" s="18" t="str">
        <f>+IF(OR($N599=Listas!$A$3,$N599=Listas!$A$4,$N599=Listas!$A$5,$N599=Listas!$A$6),"N/A",IF(AND((DAYS360(C599,$C$3))&gt;=360,(DAYS360(C599,$C$3))&lt;=1800),"SI","NO"))</f>
        <v>NO</v>
      </c>
      <c r="R599" s="19">
        <f t="shared" si="109"/>
        <v>0</v>
      </c>
      <c r="S599" s="18" t="str">
        <f>+IF(OR($N599=Listas!$A$3,$N599=Listas!$A$4,$N599=Listas!$A$5,$N599=Listas!$A$6),"N/A",IF(AND((DAYS360(C599,$C$3))&gt;1800,(DAYS360(C599,$C$3))&lt;=3600),"SI","NO"))</f>
        <v>NO</v>
      </c>
      <c r="T599" s="19">
        <f t="shared" si="110"/>
        <v>0</v>
      </c>
      <c r="U599" s="18" t="str">
        <f>+IF(OR($N599=Listas!$A$3,$N599=Listas!$A$4,$N599=Listas!$A$5,$N599=Listas!$A$6),"N/A",IF((DAYS360(C599,$C$3))&gt;3600,"SI","NO"))</f>
        <v>SI</v>
      </c>
      <c r="V599" s="20">
        <f t="shared" si="111"/>
        <v>0.21132439384930549</v>
      </c>
      <c r="W599" s="21">
        <f>+IF(OR($N599=Listas!$A$3,$N599=Listas!$A$4,$N599=Listas!$A$5,$N599=Listas!$A$6),"",P599+R599+T599+V599)</f>
        <v>0.21132439384930549</v>
      </c>
      <c r="X599" s="22"/>
      <c r="Y599" s="19">
        <f t="shared" si="112"/>
        <v>0</v>
      </c>
      <c r="Z599" s="21">
        <f>+IF(OR($N599=Listas!$A$3,$N599=Listas!$A$4,$N599=Listas!$A$5,$N599=Listas!$A$6),"",Y599)</f>
        <v>0</v>
      </c>
      <c r="AA599" s="22"/>
      <c r="AB599" s="23">
        <f>+IF(OR($N599=Listas!$A$3,$N599=Listas!$A$4,$N599=Listas!$A$5,$N599=Listas!$A$6),"",IF(AND(DAYS360(C599,$C$3)&lt;=90,AA599="NO"),0,IF(AND(DAYS360(C599,$C$3)&gt;90,AA599="NO"),$AB$7,0)))</f>
        <v>0</v>
      </c>
      <c r="AC599" s="17"/>
      <c r="AD599" s="22"/>
      <c r="AE599" s="23">
        <f>+IF(OR($N599=Listas!$A$3,$N599=Listas!$A$4,$N599=Listas!$A$5,$N599=Listas!$A$6),"",IF(AND(DAYS360(C599,$C$3)&lt;=90,AD599="SI"),0,IF(AND(DAYS360(C599,$C$3)&gt;90,AD599="SI"),$AE$7,0)))</f>
        <v>0</v>
      </c>
      <c r="AF599" s="17"/>
      <c r="AG599" s="24" t="str">
        <f t="shared" si="116"/>
        <v/>
      </c>
      <c r="AH599" s="22"/>
      <c r="AI599" s="23">
        <f>+IF(OR($N599=Listas!$A$3,$N599=Listas!$A$4,$N599=Listas!$A$5,$N599=Listas!$A$6),"",IF(AND(DAYS360(C599,$C$3)&lt;=90,AH599="SI"),0,IF(AND(DAYS360(C599,$C$3)&gt;90,AH599="SI"),$AI$7,0)))</f>
        <v>0</v>
      </c>
      <c r="AJ599" s="25">
        <f>+IF(OR($N599=Listas!$A$3,$N599=Listas!$A$4,$N599=Listas!$A$5,$N599=Listas!$A$6),"",AB599+AE599+AI599)</f>
        <v>0</v>
      </c>
      <c r="AK599" s="26" t="str">
        <f t="shared" si="117"/>
        <v/>
      </c>
      <c r="AL599" s="27" t="str">
        <f t="shared" si="118"/>
        <v/>
      </c>
      <c r="AM599" s="23">
        <f>+IF(OR($N599=Listas!$A$3,$N599=Listas!$A$4,$N599=Listas!$A$5,$N599=Listas!$A$6),"",IF(AND(DAYS360(C599,$C$3)&lt;=90,AL599="SI"),0,IF(AND(DAYS360(C599,$C$3)&gt;90,AL599="SI"),$AM$7,0)))</f>
        <v>0</v>
      </c>
      <c r="AN599" s="27" t="str">
        <f t="shared" si="119"/>
        <v/>
      </c>
      <c r="AO599" s="23">
        <f>+IF(OR($N599=Listas!$A$3,$N599=Listas!$A$4,$N599=Listas!$A$5,$N599=Listas!$A$6),"",IF(AND(DAYS360(C599,$C$3)&lt;=90,AN599="SI"),0,IF(AND(DAYS360(C599,$C$3)&gt;90,AN599="SI"),$AO$7,0)))</f>
        <v>0</v>
      </c>
      <c r="AP599" s="28">
        <f>+IF(OR($N599=Listas!$A$3,$N599=Listas!$A$4,$N599=Listas!$A$5,$N599=[1]Hoja2!$A$6),"",AM599+AO599)</f>
        <v>0</v>
      </c>
      <c r="AQ599" s="22"/>
      <c r="AR599" s="23">
        <f>+IF(OR($N599=Listas!$A$3,$N599=Listas!$A$4,$N599=Listas!$A$5,$N599=Listas!$A$6),"",IF(AND(DAYS360(C599,$C$3)&lt;=90,AQ599="SI"),0,IF(AND(DAYS360(C599,$C$3)&gt;90,AQ599="SI"),$AR$7,0)))</f>
        <v>0</v>
      </c>
      <c r="AS599" s="22"/>
      <c r="AT599" s="23">
        <f>+IF(OR($N599=Listas!$A$3,$N599=Listas!$A$4,$N599=Listas!$A$5,$N599=Listas!$A$6),"",IF(AND(DAYS360(C599,$C$3)&lt;=90,AS599="SI"),0,IF(AND(DAYS360(C599,$C$3)&gt;90,AS599="SI"),$AT$7,0)))</f>
        <v>0</v>
      </c>
      <c r="AU599" s="21">
        <f>+IF(OR($N599=Listas!$A$3,$N599=Listas!$A$4,$N599=Listas!$A$5,$N599=Listas!$A$6),"",AR599+AT599)</f>
        <v>0</v>
      </c>
      <c r="AV599" s="29">
        <f>+IF(OR($N599=Listas!$A$3,$N599=Listas!$A$4,$N599=Listas!$A$5,$N599=Listas!$A$6),"",W599+Z599+AJ599+AP599+AU599)</f>
        <v>0.21132439384930549</v>
      </c>
      <c r="AW599" s="30">
        <f>+IF(OR($N599=Listas!$A$3,$N599=Listas!$A$4,$N599=Listas!$A$5,$N599=Listas!$A$6),"",K599*(1-AV599))</f>
        <v>0</v>
      </c>
      <c r="AX599" s="30">
        <f>+IF(OR($N599=Listas!$A$3,$N599=Listas!$A$4,$N599=Listas!$A$5,$N599=Listas!$A$6),"",L599*(1-AV599))</f>
        <v>0</v>
      </c>
      <c r="AY599" s="31"/>
      <c r="AZ599" s="32"/>
      <c r="BA599" s="30">
        <f>+IF(OR($N599=Listas!$A$3,$N599=Listas!$A$4,$N599=Listas!$A$5,$N599=Listas!$A$6),"",IF(AV599=0,AW599,(-PV(AY599,AZ599,,AW599,0))))</f>
        <v>0</v>
      </c>
      <c r="BB599" s="30">
        <f>+IF(OR($N599=Listas!$A$3,$N599=Listas!$A$4,$N599=Listas!$A$5,$N599=Listas!$A$6),"",IF(AV599=0,AX599,(-PV(AY599,AZ599,,AX599,0))))</f>
        <v>0</v>
      </c>
      <c r="BC599" s="33">
        <f>++IF(OR($N599=Listas!$A$3,$N599=Listas!$A$4,$N599=Listas!$A$5,$N599=Listas!$A$6),"",K599-BA599)</f>
        <v>0</v>
      </c>
      <c r="BD599" s="33">
        <f>++IF(OR($N599=Listas!$A$3,$N599=Listas!$A$4,$N599=Listas!$A$5,$N599=Listas!$A$6),"",L599-BB599)</f>
        <v>0</v>
      </c>
    </row>
    <row r="600" spans="1:56" x14ac:dyDescent="0.25">
      <c r="A600" s="13"/>
      <c r="B600" s="14"/>
      <c r="C600" s="15"/>
      <c r="D600" s="16"/>
      <c r="E600" s="16"/>
      <c r="F600" s="17"/>
      <c r="G600" s="17"/>
      <c r="H600" s="65">
        <f t="shared" si="113"/>
        <v>0</v>
      </c>
      <c r="I600" s="17"/>
      <c r="J600" s="17"/>
      <c r="K600" s="42">
        <f t="shared" si="114"/>
        <v>0</v>
      </c>
      <c r="L600" s="42">
        <f t="shared" si="114"/>
        <v>0</v>
      </c>
      <c r="M600" s="42">
        <f t="shared" si="115"/>
        <v>0</v>
      </c>
      <c r="N600" s="13"/>
      <c r="O600" s="18" t="str">
        <f>+IF(OR($N600=Listas!$A$3,$N600=Listas!$A$4,$N600=Listas!$A$5,$N600=Listas!$A$6),"N/A",IF(AND((DAYS360(C600,$C$3))&gt;90,(DAYS360(C600,$C$3))&lt;360),"SI","NO"))</f>
        <v>NO</v>
      </c>
      <c r="P600" s="19">
        <f t="shared" si="108"/>
        <v>0</v>
      </c>
      <c r="Q600" s="18" t="str">
        <f>+IF(OR($N600=Listas!$A$3,$N600=Listas!$A$4,$N600=Listas!$A$5,$N600=Listas!$A$6),"N/A",IF(AND((DAYS360(C600,$C$3))&gt;=360,(DAYS360(C600,$C$3))&lt;=1800),"SI","NO"))</f>
        <v>NO</v>
      </c>
      <c r="R600" s="19">
        <f t="shared" si="109"/>
        <v>0</v>
      </c>
      <c r="S600" s="18" t="str">
        <f>+IF(OR($N600=Listas!$A$3,$N600=Listas!$A$4,$N600=Listas!$A$5,$N600=Listas!$A$6),"N/A",IF(AND((DAYS360(C600,$C$3))&gt;1800,(DAYS360(C600,$C$3))&lt;=3600),"SI","NO"))</f>
        <v>NO</v>
      </c>
      <c r="T600" s="19">
        <f t="shared" si="110"/>
        <v>0</v>
      </c>
      <c r="U600" s="18" t="str">
        <f>+IF(OR($N600=Listas!$A$3,$N600=Listas!$A$4,$N600=Listas!$A$5,$N600=Listas!$A$6),"N/A",IF((DAYS360(C600,$C$3))&gt;3600,"SI","NO"))</f>
        <v>SI</v>
      </c>
      <c r="V600" s="20">
        <f t="shared" si="111"/>
        <v>0.21132439384930549</v>
      </c>
      <c r="W600" s="21">
        <f>+IF(OR($N600=Listas!$A$3,$N600=Listas!$A$4,$N600=Listas!$A$5,$N600=Listas!$A$6),"",P600+R600+T600+V600)</f>
        <v>0.21132439384930549</v>
      </c>
      <c r="X600" s="22"/>
      <c r="Y600" s="19">
        <f t="shared" si="112"/>
        <v>0</v>
      </c>
      <c r="Z600" s="21">
        <f>+IF(OR($N600=Listas!$A$3,$N600=Listas!$A$4,$N600=Listas!$A$5,$N600=Listas!$A$6),"",Y600)</f>
        <v>0</v>
      </c>
      <c r="AA600" s="22"/>
      <c r="AB600" s="23">
        <f>+IF(OR($N600=Listas!$A$3,$N600=Listas!$A$4,$N600=Listas!$A$5,$N600=Listas!$A$6),"",IF(AND(DAYS360(C600,$C$3)&lt;=90,AA600="NO"),0,IF(AND(DAYS360(C600,$C$3)&gt;90,AA600="NO"),$AB$7,0)))</f>
        <v>0</v>
      </c>
      <c r="AC600" s="17"/>
      <c r="AD600" s="22"/>
      <c r="AE600" s="23">
        <f>+IF(OR($N600=Listas!$A$3,$N600=Listas!$A$4,$N600=Listas!$A$5,$N600=Listas!$A$6),"",IF(AND(DAYS360(C600,$C$3)&lt;=90,AD600="SI"),0,IF(AND(DAYS360(C600,$C$3)&gt;90,AD600="SI"),$AE$7,0)))</f>
        <v>0</v>
      </c>
      <c r="AF600" s="17"/>
      <c r="AG600" s="24" t="str">
        <f t="shared" si="116"/>
        <v/>
      </c>
      <c r="AH600" s="22"/>
      <c r="AI600" s="23">
        <f>+IF(OR($N600=Listas!$A$3,$N600=Listas!$A$4,$N600=Listas!$A$5,$N600=Listas!$A$6),"",IF(AND(DAYS360(C600,$C$3)&lt;=90,AH600="SI"),0,IF(AND(DAYS360(C600,$C$3)&gt;90,AH600="SI"),$AI$7,0)))</f>
        <v>0</v>
      </c>
      <c r="AJ600" s="25">
        <f>+IF(OR($N600=Listas!$A$3,$N600=Listas!$A$4,$N600=Listas!$A$5,$N600=Listas!$A$6),"",AB600+AE600+AI600)</f>
        <v>0</v>
      </c>
      <c r="AK600" s="26" t="str">
        <f t="shared" si="117"/>
        <v/>
      </c>
      <c r="AL600" s="27" t="str">
        <f t="shared" si="118"/>
        <v/>
      </c>
      <c r="AM600" s="23">
        <f>+IF(OR($N600=Listas!$A$3,$N600=Listas!$A$4,$N600=Listas!$A$5,$N600=Listas!$A$6),"",IF(AND(DAYS360(C600,$C$3)&lt;=90,AL600="SI"),0,IF(AND(DAYS360(C600,$C$3)&gt;90,AL600="SI"),$AM$7,0)))</f>
        <v>0</v>
      </c>
      <c r="AN600" s="27" t="str">
        <f t="shared" si="119"/>
        <v/>
      </c>
      <c r="AO600" s="23">
        <f>+IF(OR($N600=Listas!$A$3,$N600=Listas!$A$4,$N600=Listas!$A$5,$N600=Listas!$A$6),"",IF(AND(DAYS360(C600,$C$3)&lt;=90,AN600="SI"),0,IF(AND(DAYS360(C600,$C$3)&gt;90,AN600="SI"),$AO$7,0)))</f>
        <v>0</v>
      </c>
      <c r="AP600" s="28">
        <f>+IF(OR($N600=Listas!$A$3,$N600=Listas!$A$4,$N600=Listas!$A$5,$N600=[1]Hoja2!$A$6),"",AM600+AO600)</f>
        <v>0</v>
      </c>
      <c r="AQ600" s="22"/>
      <c r="AR600" s="23">
        <f>+IF(OR($N600=Listas!$A$3,$N600=Listas!$A$4,$N600=Listas!$A$5,$N600=Listas!$A$6),"",IF(AND(DAYS360(C600,$C$3)&lt;=90,AQ600="SI"),0,IF(AND(DAYS360(C600,$C$3)&gt;90,AQ600="SI"),$AR$7,0)))</f>
        <v>0</v>
      </c>
      <c r="AS600" s="22"/>
      <c r="AT600" s="23">
        <f>+IF(OR($N600=Listas!$A$3,$N600=Listas!$A$4,$N600=Listas!$A$5,$N600=Listas!$A$6),"",IF(AND(DAYS360(C600,$C$3)&lt;=90,AS600="SI"),0,IF(AND(DAYS360(C600,$C$3)&gt;90,AS600="SI"),$AT$7,0)))</f>
        <v>0</v>
      </c>
      <c r="AU600" s="21">
        <f>+IF(OR($N600=Listas!$A$3,$N600=Listas!$A$4,$N600=Listas!$A$5,$N600=Listas!$A$6),"",AR600+AT600)</f>
        <v>0</v>
      </c>
      <c r="AV600" s="29">
        <f>+IF(OR($N600=Listas!$A$3,$N600=Listas!$A$4,$N600=Listas!$A$5,$N600=Listas!$A$6),"",W600+Z600+AJ600+AP600+AU600)</f>
        <v>0.21132439384930549</v>
      </c>
      <c r="AW600" s="30">
        <f>+IF(OR($N600=Listas!$A$3,$N600=Listas!$A$4,$N600=Listas!$A$5,$N600=Listas!$A$6),"",K600*(1-AV600))</f>
        <v>0</v>
      </c>
      <c r="AX600" s="30">
        <f>+IF(OR($N600=Listas!$A$3,$N600=Listas!$A$4,$N600=Listas!$A$5,$N600=Listas!$A$6),"",L600*(1-AV600))</f>
        <v>0</v>
      </c>
      <c r="AY600" s="31"/>
      <c r="AZ600" s="32"/>
      <c r="BA600" s="30">
        <f>+IF(OR($N600=Listas!$A$3,$N600=Listas!$A$4,$N600=Listas!$A$5,$N600=Listas!$A$6),"",IF(AV600=0,AW600,(-PV(AY600,AZ600,,AW600,0))))</f>
        <v>0</v>
      </c>
      <c r="BB600" s="30">
        <f>+IF(OR($N600=Listas!$A$3,$N600=Listas!$A$4,$N600=Listas!$A$5,$N600=Listas!$A$6),"",IF(AV600=0,AX600,(-PV(AY600,AZ600,,AX600,0))))</f>
        <v>0</v>
      </c>
      <c r="BC600" s="33">
        <f>++IF(OR($N600=Listas!$A$3,$N600=Listas!$A$4,$N600=Listas!$A$5,$N600=Listas!$A$6),"",K600-BA600)</f>
        <v>0</v>
      </c>
      <c r="BD600" s="33">
        <f>++IF(OR($N600=Listas!$A$3,$N600=Listas!$A$4,$N600=Listas!$A$5,$N600=Listas!$A$6),"",L600-BB600)</f>
        <v>0</v>
      </c>
    </row>
    <row r="601" spans="1:56" x14ac:dyDescent="0.25">
      <c r="A601" s="13"/>
      <c r="B601" s="14"/>
      <c r="C601" s="15"/>
      <c r="D601" s="16"/>
      <c r="E601" s="16"/>
      <c r="F601" s="17"/>
      <c r="G601" s="17"/>
      <c r="H601" s="65">
        <f t="shared" si="113"/>
        <v>0</v>
      </c>
      <c r="I601" s="17"/>
      <c r="J601" s="17"/>
      <c r="K601" s="42">
        <f t="shared" si="114"/>
        <v>0</v>
      </c>
      <c r="L601" s="42">
        <f t="shared" si="114"/>
        <v>0</v>
      </c>
      <c r="M601" s="42">
        <f t="shared" si="115"/>
        <v>0</v>
      </c>
      <c r="N601" s="13"/>
      <c r="O601" s="18" t="str">
        <f>+IF(OR($N601=Listas!$A$3,$N601=Listas!$A$4,$N601=Listas!$A$5,$N601=Listas!$A$6),"N/A",IF(AND((DAYS360(C601,$C$3))&gt;90,(DAYS360(C601,$C$3))&lt;360),"SI","NO"))</f>
        <v>NO</v>
      </c>
      <c r="P601" s="19">
        <f t="shared" si="108"/>
        <v>0</v>
      </c>
      <c r="Q601" s="18" t="str">
        <f>+IF(OR($N601=Listas!$A$3,$N601=Listas!$A$4,$N601=Listas!$A$5,$N601=Listas!$A$6),"N/A",IF(AND((DAYS360(C601,$C$3))&gt;=360,(DAYS360(C601,$C$3))&lt;=1800),"SI","NO"))</f>
        <v>NO</v>
      </c>
      <c r="R601" s="19">
        <f t="shared" si="109"/>
        <v>0</v>
      </c>
      <c r="S601" s="18" t="str">
        <f>+IF(OR($N601=Listas!$A$3,$N601=Listas!$A$4,$N601=Listas!$A$5,$N601=Listas!$A$6),"N/A",IF(AND((DAYS360(C601,$C$3))&gt;1800,(DAYS360(C601,$C$3))&lt;=3600),"SI","NO"))</f>
        <v>NO</v>
      </c>
      <c r="T601" s="19">
        <f t="shared" si="110"/>
        <v>0</v>
      </c>
      <c r="U601" s="18" t="str">
        <f>+IF(OR($N601=Listas!$A$3,$N601=Listas!$A$4,$N601=Listas!$A$5,$N601=Listas!$A$6),"N/A",IF((DAYS360(C601,$C$3))&gt;3600,"SI","NO"))</f>
        <v>SI</v>
      </c>
      <c r="V601" s="20">
        <f t="shared" si="111"/>
        <v>0.21132439384930549</v>
      </c>
      <c r="W601" s="21">
        <f>+IF(OR($N601=Listas!$A$3,$N601=Listas!$A$4,$N601=Listas!$A$5,$N601=Listas!$A$6),"",P601+R601+T601+V601)</f>
        <v>0.21132439384930549</v>
      </c>
      <c r="X601" s="22"/>
      <c r="Y601" s="19">
        <f t="shared" si="112"/>
        <v>0</v>
      </c>
      <c r="Z601" s="21">
        <f>+IF(OR($N601=Listas!$A$3,$N601=Listas!$A$4,$N601=Listas!$A$5,$N601=Listas!$A$6),"",Y601)</f>
        <v>0</v>
      </c>
      <c r="AA601" s="22"/>
      <c r="AB601" s="23">
        <f>+IF(OR($N601=Listas!$A$3,$N601=Listas!$A$4,$N601=Listas!$A$5,$N601=Listas!$A$6),"",IF(AND(DAYS360(C601,$C$3)&lt;=90,AA601="NO"),0,IF(AND(DAYS360(C601,$C$3)&gt;90,AA601="NO"),$AB$7,0)))</f>
        <v>0</v>
      </c>
      <c r="AC601" s="17"/>
      <c r="AD601" s="22"/>
      <c r="AE601" s="23">
        <f>+IF(OR($N601=Listas!$A$3,$N601=Listas!$A$4,$N601=Listas!$A$5,$N601=Listas!$A$6),"",IF(AND(DAYS360(C601,$C$3)&lt;=90,AD601="SI"),0,IF(AND(DAYS360(C601,$C$3)&gt;90,AD601="SI"),$AE$7,0)))</f>
        <v>0</v>
      </c>
      <c r="AF601" s="17"/>
      <c r="AG601" s="24" t="str">
        <f t="shared" si="116"/>
        <v/>
      </c>
      <c r="AH601" s="22"/>
      <c r="AI601" s="23">
        <f>+IF(OR($N601=Listas!$A$3,$N601=Listas!$A$4,$N601=Listas!$A$5,$N601=Listas!$A$6),"",IF(AND(DAYS360(C601,$C$3)&lt;=90,AH601="SI"),0,IF(AND(DAYS360(C601,$C$3)&gt;90,AH601="SI"),$AI$7,0)))</f>
        <v>0</v>
      </c>
      <c r="AJ601" s="25">
        <f>+IF(OR($N601=Listas!$A$3,$N601=Listas!$A$4,$N601=Listas!$A$5,$N601=Listas!$A$6),"",AB601+AE601+AI601)</f>
        <v>0</v>
      </c>
      <c r="AK601" s="26" t="str">
        <f t="shared" si="117"/>
        <v/>
      </c>
      <c r="AL601" s="27" t="str">
        <f t="shared" si="118"/>
        <v/>
      </c>
      <c r="AM601" s="23">
        <f>+IF(OR($N601=Listas!$A$3,$N601=Listas!$A$4,$N601=Listas!$A$5,$N601=Listas!$A$6),"",IF(AND(DAYS360(C601,$C$3)&lt;=90,AL601="SI"),0,IF(AND(DAYS360(C601,$C$3)&gt;90,AL601="SI"),$AM$7,0)))</f>
        <v>0</v>
      </c>
      <c r="AN601" s="27" t="str">
        <f t="shared" si="119"/>
        <v/>
      </c>
      <c r="AO601" s="23">
        <f>+IF(OR($N601=Listas!$A$3,$N601=Listas!$A$4,$N601=Listas!$A$5,$N601=Listas!$A$6),"",IF(AND(DAYS360(C601,$C$3)&lt;=90,AN601="SI"),0,IF(AND(DAYS360(C601,$C$3)&gt;90,AN601="SI"),$AO$7,0)))</f>
        <v>0</v>
      </c>
      <c r="AP601" s="28">
        <f>+IF(OR($N601=Listas!$A$3,$N601=Listas!$A$4,$N601=Listas!$A$5,$N601=[1]Hoja2!$A$6),"",AM601+AO601)</f>
        <v>0</v>
      </c>
      <c r="AQ601" s="22"/>
      <c r="AR601" s="23">
        <f>+IF(OR($N601=Listas!$A$3,$N601=Listas!$A$4,$N601=Listas!$A$5,$N601=Listas!$A$6),"",IF(AND(DAYS360(C601,$C$3)&lt;=90,AQ601="SI"),0,IF(AND(DAYS360(C601,$C$3)&gt;90,AQ601="SI"),$AR$7,0)))</f>
        <v>0</v>
      </c>
      <c r="AS601" s="22"/>
      <c r="AT601" s="23">
        <f>+IF(OR($N601=Listas!$A$3,$N601=Listas!$A$4,$N601=Listas!$A$5,$N601=Listas!$A$6),"",IF(AND(DAYS360(C601,$C$3)&lt;=90,AS601="SI"),0,IF(AND(DAYS360(C601,$C$3)&gt;90,AS601="SI"),$AT$7,0)))</f>
        <v>0</v>
      </c>
      <c r="AU601" s="21">
        <f>+IF(OR($N601=Listas!$A$3,$N601=Listas!$A$4,$N601=Listas!$A$5,$N601=Listas!$A$6),"",AR601+AT601)</f>
        <v>0</v>
      </c>
      <c r="AV601" s="29">
        <f>+IF(OR($N601=Listas!$A$3,$N601=Listas!$A$4,$N601=Listas!$A$5,$N601=Listas!$A$6),"",W601+Z601+AJ601+AP601+AU601)</f>
        <v>0.21132439384930549</v>
      </c>
      <c r="AW601" s="30">
        <f>+IF(OR($N601=Listas!$A$3,$N601=Listas!$A$4,$N601=Listas!$A$5,$N601=Listas!$A$6),"",K601*(1-AV601))</f>
        <v>0</v>
      </c>
      <c r="AX601" s="30">
        <f>+IF(OR($N601=Listas!$A$3,$N601=Listas!$A$4,$N601=Listas!$A$5,$N601=Listas!$A$6),"",L601*(1-AV601))</f>
        <v>0</v>
      </c>
      <c r="AY601" s="31"/>
      <c r="AZ601" s="32"/>
      <c r="BA601" s="30">
        <f>+IF(OR($N601=Listas!$A$3,$N601=Listas!$A$4,$N601=Listas!$A$5,$N601=Listas!$A$6),"",IF(AV601=0,AW601,(-PV(AY601,AZ601,,AW601,0))))</f>
        <v>0</v>
      </c>
      <c r="BB601" s="30">
        <f>+IF(OR($N601=Listas!$A$3,$N601=Listas!$A$4,$N601=Listas!$A$5,$N601=Listas!$A$6),"",IF(AV601=0,AX601,(-PV(AY601,AZ601,,AX601,0))))</f>
        <v>0</v>
      </c>
      <c r="BC601" s="33">
        <f>++IF(OR($N601=Listas!$A$3,$N601=Listas!$A$4,$N601=Listas!$A$5,$N601=Listas!$A$6),"",K601-BA601)</f>
        <v>0</v>
      </c>
      <c r="BD601" s="33">
        <f>++IF(OR($N601=Listas!$A$3,$N601=Listas!$A$4,$N601=Listas!$A$5,$N601=Listas!$A$6),"",L601-BB601)</f>
        <v>0</v>
      </c>
    </row>
    <row r="602" spans="1:56" x14ac:dyDescent="0.25">
      <c r="A602" s="13"/>
      <c r="B602" s="14"/>
      <c r="C602" s="15"/>
      <c r="D602" s="16"/>
      <c r="E602" s="16"/>
      <c r="F602" s="17"/>
      <c r="G602" s="17"/>
      <c r="H602" s="65">
        <f t="shared" si="113"/>
        <v>0</v>
      </c>
      <c r="I602" s="17"/>
      <c r="J602" s="17"/>
      <c r="K602" s="42">
        <f t="shared" si="114"/>
        <v>0</v>
      </c>
      <c r="L602" s="42">
        <f t="shared" si="114"/>
        <v>0</v>
      </c>
      <c r="M602" s="42">
        <f t="shared" si="115"/>
        <v>0</v>
      </c>
      <c r="N602" s="13"/>
      <c r="O602" s="18" t="str">
        <f>+IF(OR($N602=Listas!$A$3,$N602=Listas!$A$4,$N602=Listas!$A$5,$N602=Listas!$A$6),"N/A",IF(AND((DAYS360(C602,$C$3))&gt;90,(DAYS360(C602,$C$3))&lt;360),"SI","NO"))</f>
        <v>NO</v>
      </c>
      <c r="P602" s="19">
        <f t="shared" si="108"/>
        <v>0</v>
      </c>
      <c r="Q602" s="18" t="str">
        <f>+IF(OR($N602=Listas!$A$3,$N602=Listas!$A$4,$N602=Listas!$A$5,$N602=Listas!$A$6),"N/A",IF(AND((DAYS360(C602,$C$3))&gt;=360,(DAYS360(C602,$C$3))&lt;=1800),"SI","NO"))</f>
        <v>NO</v>
      </c>
      <c r="R602" s="19">
        <f t="shared" si="109"/>
        <v>0</v>
      </c>
      <c r="S602" s="18" t="str">
        <f>+IF(OR($N602=Listas!$A$3,$N602=Listas!$A$4,$N602=Listas!$A$5,$N602=Listas!$A$6),"N/A",IF(AND((DAYS360(C602,$C$3))&gt;1800,(DAYS360(C602,$C$3))&lt;=3600),"SI","NO"))</f>
        <v>NO</v>
      </c>
      <c r="T602" s="19">
        <f t="shared" si="110"/>
        <v>0</v>
      </c>
      <c r="U602" s="18" t="str">
        <f>+IF(OR($N602=Listas!$A$3,$N602=Listas!$A$4,$N602=Listas!$A$5,$N602=Listas!$A$6),"N/A",IF((DAYS360(C602,$C$3))&gt;3600,"SI","NO"))</f>
        <v>SI</v>
      </c>
      <c r="V602" s="20">
        <f t="shared" si="111"/>
        <v>0.21132439384930549</v>
      </c>
      <c r="W602" s="21">
        <f>+IF(OR($N602=Listas!$A$3,$N602=Listas!$A$4,$N602=Listas!$A$5,$N602=Listas!$A$6),"",P602+R602+T602+V602)</f>
        <v>0.21132439384930549</v>
      </c>
      <c r="X602" s="22"/>
      <c r="Y602" s="19">
        <f t="shared" si="112"/>
        <v>0</v>
      </c>
      <c r="Z602" s="21">
        <f>+IF(OR($N602=Listas!$A$3,$N602=Listas!$A$4,$N602=Listas!$A$5,$N602=Listas!$A$6),"",Y602)</f>
        <v>0</v>
      </c>
      <c r="AA602" s="22"/>
      <c r="AB602" s="23">
        <f>+IF(OR($N602=Listas!$A$3,$N602=Listas!$A$4,$N602=Listas!$A$5,$N602=Listas!$A$6),"",IF(AND(DAYS360(C602,$C$3)&lt;=90,AA602="NO"),0,IF(AND(DAYS360(C602,$C$3)&gt;90,AA602="NO"),$AB$7,0)))</f>
        <v>0</v>
      </c>
      <c r="AC602" s="17"/>
      <c r="AD602" s="22"/>
      <c r="AE602" s="23">
        <f>+IF(OR($N602=Listas!$A$3,$N602=Listas!$A$4,$N602=Listas!$A$5,$N602=Listas!$A$6),"",IF(AND(DAYS360(C602,$C$3)&lt;=90,AD602="SI"),0,IF(AND(DAYS360(C602,$C$3)&gt;90,AD602="SI"),$AE$7,0)))</f>
        <v>0</v>
      </c>
      <c r="AF602" s="17"/>
      <c r="AG602" s="24" t="str">
        <f t="shared" si="116"/>
        <v/>
      </c>
      <c r="AH602" s="22"/>
      <c r="AI602" s="23">
        <f>+IF(OR($N602=Listas!$A$3,$N602=Listas!$A$4,$N602=Listas!$A$5,$N602=Listas!$A$6),"",IF(AND(DAYS360(C602,$C$3)&lt;=90,AH602="SI"),0,IF(AND(DAYS360(C602,$C$3)&gt;90,AH602="SI"),$AI$7,0)))</f>
        <v>0</v>
      </c>
      <c r="AJ602" s="25">
        <f>+IF(OR($N602=Listas!$A$3,$N602=Listas!$A$4,$N602=Listas!$A$5,$N602=Listas!$A$6),"",AB602+AE602+AI602)</f>
        <v>0</v>
      </c>
      <c r="AK602" s="26" t="str">
        <f t="shared" si="117"/>
        <v/>
      </c>
      <c r="AL602" s="27" t="str">
        <f t="shared" si="118"/>
        <v/>
      </c>
      <c r="AM602" s="23">
        <f>+IF(OR($N602=Listas!$A$3,$N602=Listas!$A$4,$N602=Listas!$A$5,$N602=Listas!$A$6),"",IF(AND(DAYS360(C602,$C$3)&lt;=90,AL602="SI"),0,IF(AND(DAYS360(C602,$C$3)&gt;90,AL602="SI"),$AM$7,0)))</f>
        <v>0</v>
      </c>
      <c r="AN602" s="27" t="str">
        <f t="shared" si="119"/>
        <v/>
      </c>
      <c r="AO602" s="23">
        <f>+IF(OR($N602=Listas!$A$3,$N602=Listas!$A$4,$N602=Listas!$A$5,$N602=Listas!$A$6),"",IF(AND(DAYS360(C602,$C$3)&lt;=90,AN602="SI"),0,IF(AND(DAYS360(C602,$C$3)&gt;90,AN602="SI"),$AO$7,0)))</f>
        <v>0</v>
      </c>
      <c r="AP602" s="28">
        <f>+IF(OR($N602=Listas!$A$3,$N602=Listas!$A$4,$N602=Listas!$A$5,$N602=[1]Hoja2!$A$6),"",AM602+AO602)</f>
        <v>0</v>
      </c>
      <c r="AQ602" s="22"/>
      <c r="AR602" s="23">
        <f>+IF(OR($N602=Listas!$A$3,$N602=Listas!$A$4,$N602=Listas!$A$5,$N602=Listas!$A$6),"",IF(AND(DAYS360(C602,$C$3)&lt;=90,AQ602="SI"),0,IF(AND(DAYS360(C602,$C$3)&gt;90,AQ602="SI"),$AR$7,0)))</f>
        <v>0</v>
      </c>
      <c r="AS602" s="22"/>
      <c r="AT602" s="23">
        <f>+IF(OR($N602=Listas!$A$3,$N602=Listas!$A$4,$N602=Listas!$A$5,$N602=Listas!$A$6),"",IF(AND(DAYS360(C602,$C$3)&lt;=90,AS602="SI"),0,IF(AND(DAYS360(C602,$C$3)&gt;90,AS602="SI"),$AT$7,0)))</f>
        <v>0</v>
      </c>
      <c r="AU602" s="21">
        <f>+IF(OR($N602=Listas!$A$3,$N602=Listas!$A$4,$N602=Listas!$A$5,$N602=Listas!$A$6),"",AR602+AT602)</f>
        <v>0</v>
      </c>
      <c r="AV602" s="29">
        <f>+IF(OR($N602=Listas!$A$3,$N602=Listas!$A$4,$N602=Listas!$A$5,$N602=Listas!$A$6),"",W602+Z602+AJ602+AP602+AU602)</f>
        <v>0.21132439384930549</v>
      </c>
      <c r="AW602" s="30">
        <f>+IF(OR($N602=Listas!$A$3,$N602=Listas!$A$4,$N602=Listas!$A$5,$N602=Listas!$A$6),"",K602*(1-AV602))</f>
        <v>0</v>
      </c>
      <c r="AX602" s="30">
        <f>+IF(OR($N602=Listas!$A$3,$N602=Listas!$A$4,$N602=Listas!$A$5,$N602=Listas!$A$6),"",L602*(1-AV602))</f>
        <v>0</v>
      </c>
      <c r="AY602" s="31"/>
      <c r="AZ602" s="32"/>
      <c r="BA602" s="30">
        <f>+IF(OR($N602=Listas!$A$3,$N602=Listas!$A$4,$N602=Listas!$A$5,$N602=Listas!$A$6),"",IF(AV602=0,AW602,(-PV(AY602,AZ602,,AW602,0))))</f>
        <v>0</v>
      </c>
      <c r="BB602" s="30">
        <f>+IF(OR($N602=Listas!$A$3,$N602=Listas!$A$4,$N602=Listas!$A$5,$N602=Listas!$A$6),"",IF(AV602=0,AX602,(-PV(AY602,AZ602,,AX602,0))))</f>
        <v>0</v>
      </c>
      <c r="BC602" s="33">
        <f>++IF(OR($N602=Listas!$A$3,$N602=Listas!$A$4,$N602=Listas!$A$5,$N602=Listas!$A$6),"",K602-BA602)</f>
        <v>0</v>
      </c>
      <c r="BD602" s="33">
        <f>++IF(OR($N602=Listas!$A$3,$N602=Listas!$A$4,$N602=Listas!$A$5,$N602=Listas!$A$6),"",L602-BB602)</f>
        <v>0</v>
      </c>
    </row>
    <row r="603" spans="1:56" x14ac:dyDescent="0.25">
      <c r="A603" s="13"/>
      <c r="B603" s="14"/>
      <c r="C603" s="15"/>
      <c r="D603" s="16"/>
      <c r="E603" s="16"/>
      <c r="F603" s="17"/>
      <c r="G603" s="17"/>
      <c r="H603" s="65">
        <f t="shared" si="113"/>
        <v>0</v>
      </c>
      <c r="I603" s="17"/>
      <c r="J603" s="17"/>
      <c r="K603" s="42">
        <f t="shared" si="114"/>
        <v>0</v>
      </c>
      <c r="L603" s="42">
        <f t="shared" si="114"/>
        <v>0</v>
      </c>
      <c r="M603" s="42">
        <f t="shared" si="115"/>
        <v>0</v>
      </c>
      <c r="N603" s="13"/>
      <c r="O603" s="18" t="str">
        <f>+IF(OR($N603=Listas!$A$3,$N603=Listas!$A$4,$N603=Listas!$A$5,$N603=Listas!$A$6),"N/A",IF(AND((DAYS360(C603,$C$3))&gt;90,(DAYS360(C603,$C$3))&lt;360),"SI","NO"))</f>
        <v>NO</v>
      </c>
      <c r="P603" s="19">
        <f t="shared" si="108"/>
        <v>0</v>
      </c>
      <c r="Q603" s="18" t="str">
        <f>+IF(OR($N603=Listas!$A$3,$N603=Listas!$A$4,$N603=Listas!$A$5,$N603=Listas!$A$6),"N/A",IF(AND((DAYS360(C603,$C$3))&gt;=360,(DAYS360(C603,$C$3))&lt;=1800),"SI","NO"))</f>
        <v>NO</v>
      </c>
      <c r="R603" s="19">
        <f t="shared" si="109"/>
        <v>0</v>
      </c>
      <c r="S603" s="18" t="str">
        <f>+IF(OR($N603=Listas!$A$3,$N603=Listas!$A$4,$N603=Listas!$A$5,$N603=Listas!$A$6),"N/A",IF(AND((DAYS360(C603,$C$3))&gt;1800,(DAYS360(C603,$C$3))&lt;=3600),"SI","NO"))</f>
        <v>NO</v>
      </c>
      <c r="T603" s="19">
        <f t="shared" si="110"/>
        <v>0</v>
      </c>
      <c r="U603" s="18" t="str">
        <f>+IF(OR($N603=Listas!$A$3,$N603=Listas!$A$4,$N603=Listas!$A$5,$N603=Listas!$A$6),"N/A",IF((DAYS360(C603,$C$3))&gt;3600,"SI","NO"))</f>
        <v>SI</v>
      </c>
      <c r="V603" s="20">
        <f t="shared" si="111"/>
        <v>0.21132439384930549</v>
      </c>
      <c r="W603" s="21">
        <f>+IF(OR($N603=Listas!$A$3,$N603=Listas!$A$4,$N603=Listas!$A$5,$N603=Listas!$A$6),"",P603+R603+T603+V603)</f>
        <v>0.21132439384930549</v>
      </c>
      <c r="X603" s="22"/>
      <c r="Y603" s="19">
        <f t="shared" si="112"/>
        <v>0</v>
      </c>
      <c r="Z603" s="21">
        <f>+IF(OR($N603=Listas!$A$3,$N603=Listas!$A$4,$N603=Listas!$A$5,$N603=Listas!$A$6),"",Y603)</f>
        <v>0</v>
      </c>
      <c r="AA603" s="22"/>
      <c r="AB603" s="23">
        <f>+IF(OR($N603=Listas!$A$3,$N603=Listas!$A$4,$N603=Listas!$A$5,$N603=Listas!$A$6),"",IF(AND(DAYS360(C603,$C$3)&lt;=90,AA603="NO"),0,IF(AND(DAYS360(C603,$C$3)&gt;90,AA603="NO"),$AB$7,0)))</f>
        <v>0</v>
      </c>
      <c r="AC603" s="17"/>
      <c r="AD603" s="22"/>
      <c r="AE603" s="23">
        <f>+IF(OR($N603=Listas!$A$3,$N603=Listas!$A$4,$N603=Listas!$A$5,$N603=Listas!$A$6),"",IF(AND(DAYS360(C603,$C$3)&lt;=90,AD603="SI"),0,IF(AND(DAYS360(C603,$C$3)&gt;90,AD603="SI"),$AE$7,0)))</f>
        <v>0</v>
      </c>
      <c r="AF603" s="17"/>
      <c r="AG603" s="24" t="str">
        <f t="shared" si="116"/>
        <v/>
      </c>
      <c r="AH603" s="22"/>
      <c r="AI603" s="23">
        <f>+IF(OR($N603=Listas!$A$3,$N603=Listas!$A$4,$N603=Listas!$A$5,$N603=Listas!$A$6),"",IF(AND(DAYS360(C603,$C$3)&lt;=90,AH603="SI"),0,IF(AND(DAYS360(C603,$C$3)&gt;90,AH603="SI"),$AI$7,0)))</f>
        <v>0</v>
      </c>
      <c r="AJ603" s="25">
        <f>+IF(OR($N603=Listas!$A$3,$N603=Listas!$A$4,$N603=Listas!$A$5,$N603=Listas!$A$6),"",AB603+AE603+AI603)</f>
        <v>0</v>
      </c>
      <c r="AK603" s="26" t="str">
        <f t="shared" si="117"/>
        <v/>
      </c>
      <c r="AL603" s="27" t="str">
        <f t="shared" si="118"/>
        <v/>
      </c>
      <c r="AM603" s="23">
        <f>+IF(OR($N603=Listas!$A$3,$N603=Listas!$A$4,$N603=Listas!$A$5,$N603=Listas!$A$6),"",IF(AND(DAYS360(C603,$C$3)&lt;=90,AL603="SI"),0,IF(AND(DAYS360(C603,$C$3)&gt;90,AL603="SI"),$AM$7,0)))</f>
        <v>0</v>
      </c>
      <c r="AN603" s="27" t="str">
        <f t="shared" si="119"/>
        <v/>
      </c>
      <c r="AO603" s="23">
        <f>+IF(OR($N603=Listas!$A$3,$N603=Listas!$A$4,$N603=Listas!$A$5,$N603=Listas!$A$6),"",IF(AND(DAYS360(C603,$C$3)&lt;=90,AN603="SI"),0,IF(AND(DAYS360(C603,$C$3)&gt;90,AN603="SI"),$AO$7,0)))</f>
        <v>0</v>
      </c>
      <c r="AP603" s="28">
        <f>+IF(OR($N603=Listas!$A$3,$N603=Listas!$A$4,$N603=Listas!$A$5,$N603=[1]Hoja2!$A$6),"",AM603+AO603)</f>
        <v>0</v>
      </c>
      <c r="AQ603" s="22"/>
      <c r="AR603" s="23">
        <f>+IF(OR($N603=Listas!$A$3,$N603=Listas!$A$4,$N603=Listas!$A$5,$N603=Listas!$A$6),"",IF(AND(DAYS360(C603,$C$3)&lt;=90,AQ603="SI"),0,IF(AND(DAYS360(C603,$C$3)&gt;90,AQ603="SI"),$AR$7,0)))</f>
        <v>0</v>
      </c>
      <c r="AS603" s="22"/>
      <c r="AT603" s="23">
        <f>+IF(OR($N603=Listas!$A$3,$N603=Listas!$A$4,$N603=Listas!$A$5,$N603=Listas!$A$6),"",IF(AND(DAYS360(C603,$C$3)&lt;=90,AS603="SI"),0,IF(AND(DAYS360(C603,$C$3)&gt;90,AS603="SI"),$AT$7,0)))</f>
        <v>0</v>
      </c>
      <c r="AU603" s="21">
        <f>+IF(OR($N603=Listas!$A$3,$N603=Listas!$A$4,$N603=Listas!$A$5,$N603=Listas!$A$6),"",AR603+AT603)</f>
        <v>0</v>
      </c>
      <c r="AV603" s="29">
        <f>+IF(OR($N603=Listas!$A$3,$N603=Listas!$A$4,$N603=Listas!$A$5,$N603=Listas!$A$6),"",W603+Z603+AJ603+AP603+AU603)</f>
        <v>0.21132439384930549</v>
      </c>
      <c r="AW603" s="30">
        <f>+IF(OR($N603=Listas!$A$3,$N603=Listas!$A$4,$N603=Listas!$A$5,$N603=Listas!$A$6),"",K603*(1-AV603))</f>
        <v>0</v>
      </c>
      <c r="AX603" s="30">
        <f>+IF(OR($N603=Listas!$A$3,$N603=Listas!$A$4,$N603=Listas!$A$5,$N603=Listas!$A$6),"",L603*(1-AV603))</f>
        <v>0</v>
      </c>
      <c r="AY603" s="31"/>
      <c r="AZ603" s="32"/>
      <c r="BA603" s="30">
        <f>+IF(OR($N603=Listas!$A$3,$N603=Listas!$A$4,$N603=Listas!$A$5,$N603=Listas!$A$6),"",IF(AV603=0,AW603,(-PV(AY603,AZ603,,AW603,0))))</f>
        <v>0</v>
      </c>
      <c r="BB603" s="30">
        <f>+IF(OR($N603=Listas!$A$3,$N603=Listas!$A$4,$N603=Listas!$A$5,$N603=Listas!$A$6),"",IF(AV603=0,AX603,(-PV(AY603,AZ603,,AX603,0))))</f>
        <v>0</v>
      </c>
      <c r="BC603" s="33">
        <f>++IF(OR($N603=Listas!$A$3,$N603=Listas!$A$4,$N603=Listas!$A$5,$N603=Listas!$A$6),"",K603-BA603)</f>
        <v>0</v>
      </c>
      <c r="BD603" s="33">
        <f>++IF(OR($N603=Listas!$A$3,$N603=Listas!$A$4,$N603=Listas!$A$5,$N603=Listas!$A$6),"",L603-BB603)</f>
        <v>0</v>
      </c>
    </row>
    <row r="604" spans="1:56" x14ac:dyDescent="0.25">
      <c r="A604" s="13"/>
      <c r="B604" s="14"/>
      <c r="C604" s="15"/>
      <c r="D604" s="16"/>
      <c r="E604" s="16"/>
      <c r="F604" s="17"/>
      <c r="G604" s="17"/>
      <c r="H604" s="65">
        <f t="shared" si="113"/>
        <v>0</v>
      </c>
      <c r="I604" s="17"/>
      <c r="J604" s="17"/>
      <c r="K604" s="42">
        <f t="shared" si="114"/>
        <v>0</v>
      </c>
      <c r="L604" s="42">
        <f t="shared" si="114"/>
        <v>0</v>
      </c>
      <c r="M604" s="42">
        <f t="shared" si="115"/>
        <v>0</v>
      </c>
      <c r="N604" s="13"/>
      <c r="O604" s="18" t="str">
        <f>+IF(OR($N604=Listas!$A$3,$N604=Listas!$A$4,$N604=Listas!$A$5,$N604=Listas!$A$6),"N/A",IF(AND((DAYS360(C604,$C$3))&gt;90,(DAYS360(C604,$C$3))&lt;360),"SI","NO"))</f>
        <v>NO</v>
      </c>
      <c r="P604" s="19">
        <f t="shared" si="108"/>
        <v>0</v>
      </c>
      <c r="Q604" s="18" t="str">
        <f>+IF(OR($N604=Listas!$A$3,$N604=Listas!$A$4,$N604=Listas!$A$5,$N604=Listas!$A$6),"N/A",IF(AND((DAYS360(C604,$C$3))&gt;=360,(DAYS360(C604,$C$3))&lt;=1800),"SI","NO"))</f>
        <v>NO</v>
      </c>
      <c r="R604" s="19">
        <f t="shared" si="109"/>
        <v>0</v>
      </c>
      <c r="S604" s="18" t="str">
        <f>+IF(OR($N604=Listas!$A$3,$N604=Listas!$A$4,$N604=Listas!$A$5,$N604=Listas!$A$6),"N/A",IF(AND((DAYS360(C604,$C$3))&gt;1800,(DAYS360(C604,$C$3))&lt;=3600),"SI","NO"))</f>
        <v>NO</v>
      </c>
      <c r="T604" s="19">
        <f t="shared" si="110"/>
        <v>0</v>
      </c>
      <c r="U604" s="18" t="str">
        <f>+IF(OR($N604=Listas!$A$3,$N604=Listas!$A$4,$N604=Listas!$A$5,$N604=Listas!$A$6),"N/A",IF((DAYS360(C604,$C$3))&gt;3600,"SI","NO"))</f>
        <v>SI</v>
      </c>
      <c r="V604" s="20">
        <f t="shared" si="111"/>
        <v>0.21132439384930549</v>
      </c>
      <c r="W604" s="21">
        <f>+IF(OR($N604=Listas!$A$3,$N604=Listas!$A$4,$N604=Listas!$A$5,$N604=Listas!$A$6),"",P604+R604+T604+V604)</f>
        <v>0.21132439384930549</v>
      </c>
      <c r="X604" s="22"/>
      <c r="Y604" s="19">
        <f t="shared" si="112"/>
        <v>0</v>
      </c>
      <c r="Z604" s="21">
        <f>+IF(OR($N604=Listas!$A$3,$N604=Listas!$A$4,$N604=Listas!$A$5,$N604=Listas!$A$6),"",Y604)</f>
        <v>0</v>
      </c>
      <c r="AA604" s="22"/>
      <c r="AB604" s="23">
        <f>+IF(OR($N604=Listas!$A$3,$N604=Listas!$A$4,$N604=Listas!$A$5,$N604=Listas!$A$6),"",IF(AND(DAYS360(C604,$C$3)&lt;=90,AA604="NO"),0,IF(AND(DAYS360(C604,$C$3)&gt;90,AA604="NO"),$AB$7,0)))</f>
        <v>0</v>
      </c>
      <c r="AC604" s="17"/>
      <c r="AD604" s="22"/>
      <c r="AE604" s="23">
        <f>+IF(OR($N604=Listas!$A$3,$N604=Listas!$A$4,$N604=Listas!$A$5,$N604=Listas!$A$6),"",IF(AND(DAYS360(C604,$C$3)&lt;=90,AD604="SI"),0,IF(AND(DAYS360(C604,$C$3)&gt;90,AD604="SI"),$AE$7,0)))</f>
        <v>0</v>
      </c>
      <c r="AF604" s="17"/>
      <c r="AG604" s="24" t="str">
        <f t="shared" si="116"/>
        <v/>
      </c>
      <c r="AH604" s="22"/>
      <c r="AI604" s="23">
        <f>+IF(OR($N604=Listas!$A$3,$N604=Listas!$A$4,$N604=Listas!$A$5,$N604=Listas!$A$6),"",IF(AND(DAYS360(C604,$C$3)&lt;=90,AH604="SI"),0,IF(AND(DAYS360(C604,$C$3)&gt;90,AH604="SI"),$AI$7,0)))</f>
        <v>0</v>
      </c>
      <c r="AJ604" s="25">
        <f>+IF(OR($N604=Listas!$A$3,$N604=Listas!$A$4,$N604=Listas!$A$5,$N604=Listas!$A$6),"",AB604+AE604+AI604)</f>
        <v>0</v>
      </c>
      <c r="AK604" s="26" t="str">
        <f t="shared" si="117"/>
        <v/>
      </c>
      <c r="AL604" s="27" t="str">
        <f t="shared" si="118"/>
        <v/>
      </c>
      <c r="AM604" s="23">
        <f>+IF(OR($N604=Listas!$A$3,$N604=Listas!$A$4,$N604=Listas!$A$5,$N604=Listas!$A$6),"",IF(AND(DAYS360(C604,$C$3)&lt;=90,AL604="SI"),0,IF(AND(DAYS360(C604,$C$3)&gt;90,AL604="SI"),$AM$7,0)))</f>
        <v>0</v>
      </c>
      <c r="AN604" s="27" t="str">
        <f t="shared" si="119"/>
        <v/>
      </c>
      <c r="AO604" s="23">
        <f>+IF(OR($N604=Listas!$A$3,$N604=Listas!$A$4,$N604=Listas!$A$5,$N604=Listas!$A$6),"",IF(AND(DAYS360(C604,$C$3)&lt;=90,AN604="SI"),0,IF(AND(DAYS360(C604,$C$3)&gt;90,AN604="SI"),$AO$7,0)))</f>
        <v>0</v>
      </c>
      <c r="AP604" s="28">
        <f>+IF(OR($N604=Listas!$A$3,$N604=Listas!$A$4,$N604=Listas!$A$5,$N604=[1]Hoja2!$A$6),"",AM604+AO604)</f>
        <v>0</v>
      </c>
      <c r="AQ604" s="22"/>
      <c r="AR604" s="23">
        <f>+IF(OR($N604=Listas!$A$3,$N604=Listas!$A$4,$N604=Listas!$A$5,$N604=Listas!$A$6),"",IF(AND(DAYS360(C604,$C$3)&lt;=90,AQ604="SI"),0,IF(AND(DAYS360(C604,$C$3)&gt;90,AQ604="SI"),$AR$7,0)))</f>
        <v>0</v>
      </c>
      <c r="AS604" s="22"/>
      <c r="AT604" s="23">
        <f>+IF(OR($N604=Listas!$A$3,$N604=Listas!$A$4,$N604=Listas!$A$5,$N604=Listas!$A$6),"",IF(AND(DAYS360(C604,$C$3)&lt;=90,AS604="SI"),0,IF(AND(DAYS360(C604,$C$3)&gt;90,AS604="SI"),$AT$7,0)))</f>
        <v>0</v>
      </c>
      <c r="AU604" s="21">
        <f>+IF(OR($N604=Listas!$A$3,$N604=Listas!$A$4,$N604=Listas!$A$5,$N604=Listas!$A$6),"",AR604+AT604)</f>
        <v>0</v>
      </c>
      <c r="AV604" s="29">
        <f>+IF(OR($N604=Listas!$A$3,$N604=Listas!$A$4,$N604=Listas!$A$5,$N604=Listas!$A$6),"",W604+Z604+AJ604+AP604+AU604)</f>
        <v>0.21132439384930549</v>
      </c>
      <c r="AW604" s="30">
        <f>+IF(OR($N604=Listas!$A$3,$N604=Listas!$A$4,$N604=Listas!$A$5,$N604=Listas!$A$6),"",K604*(1-AV604))</f>
        <v>0</v>
      </c>
      <c r="AX604" s="30">
        <f>+IF(OR($N604=Listas!$A$3,$N604=Listas!$A$4,$N604=Listas!$A$5,$N604=Listas!$A$6),"",L604*(1-AV604))</f>
        <v>0</v>
      </c>
      <c r="AY604" s="31"/>
      <c r="AZ604" s="32"/>
      <c r="BA604" s="30">
        <f>+IF(OR($N604=Listas!$A$3,$N604=Listas!$A$4,$N604=Listas!$A$5,$N604=Listas!$A$6),"",IF(AV604=0,AW604,(-PV(AY604,AZ604,,AW604,0))))</f>
        <v>0</v>
      </c>
      <c r="BB604" s="30">
        <f>+IF(OR($N604=Listas!$A$3,$N604=Listas!$A$4,$N604=Listas!$A$5,$N604=Listas!$A$6),"",IF(AV604=0,AX604,(-PV(AY604,AZ604,,AX604,0))))</f>
        <v>0</v>
      </c>
      <c r="BC604" s="33">
        <f>++IF(OR($N604=Listas!$A$3,$N604=Listas!$A$4,$N604=Listas!$A$5,$N604=Listas!$A$6),"",K604-BA604)</f>
        <v>0</v>
      </c>
      <c r="BD604" s="33">
        <f>++IF(OR($N604=Listas!$A$3,$N604=Listas!$A$4,$N604=Listas!$A$5,$N604=Listas!$A$6),"",L604-BB604)</f>
        <v>0</v>
      </c>
    </row>
    <row r="605" spans="1:56" x14ac:dyDescent="0.25">
      <c r="A605" s="13"/>
      <c r="B605" s="14"/>
      <c r="C605" s="15"/>
      <c r="D605" s="16"/>
      <c r="E605" s="16"/>
      <c r="F605" s="17"/>
      <c r="G605" s="17"/>
      <c r="H605" s="65">
        <f t="shared" si="113"/>
        <v>0</v>
      </c>
      <c r="I605" s="17"/>
      <c r="J605" s="17"/>
      <c r="K605" s="42">
        <f t="shared" si="114"/>
        <v>0</v>
      </c>
      <c r="L605" s="42">
        <f t="shared" si="114"/>
        <v>0</v>
      </c>
      <c r="M605" s="42">
        <f t="shared" si="115"/>
        <v>0</v>
      </c>
      <c r="N605" s="13"/>
      <c r="O605" s="18" t="str">
        <f>+IF(OR($N605=Listas!$A$3,$N605=Listas!$A$4,$N605=Listas!$A$5,$N605=Listas!$A$6),"N/A",IF(AND((DAYS360(C605,$C$3))&gt;90,(DAYS360(C605,$C$3))&lt;360),"SI","NO"))</f>
        <v>NO</v>
      </c>
      <c r="P605" s="19">
        <f t="shared" si="108"/>
        <v>0</v>
      </c>
      <c r="Q605" s="18" t="str">
        <f>+IF(OR($N605=Listas!$A$3,$N605=Listas!$A$4,$N605=Listas!$A$5,$N605=Listas!$A$6),"N/A",IF(AND((DAYS360(C605,$C$3))&gt;=360,(DAYS360(C605,$C$3))&lt;=1800),"SI","NO"))</f>
        <v>NO</v>
      </c>
      <c r="R605" s="19">
        <f t="shared" si="109"/>
        <v>0</v>
      </c>
      <c r="S605" s="18" t="str">
        <f>+IF(OR($N605=Listas!$A$3,$N605=Listas!$A$4,$N605=Listas!$A$5,$N605=Listas!$A$6),"N/A",IF(AND((DAYS360(C605,$C$3))&gt;1800,(DAYS360(C605,$C$3))&lt;=3600),"SI","NO"))</f>
        <v>NO</v>
      </c>
      <c r="T605" s="19">
        <f t="shared" si="110"/>
        <v>0</v>
      </c>
      <c r="U605" s="18" t="str">
        <f>+IF(OR($N605=Listas!$A$3,$N605=Listas!$A$4,$N605=Listas!$A$5,$N605=Listas!$A$6),"N/A",IF((DAYS360(C605,$C$3))&gt;3600,"SI","NO"))</f>
        <v>SI</v>
      </c>
      <c r="V605" s="20">
        <f t="shared" si="111"/>
        <v>0.21132439384930549</v>
      </c>
      <c r="W605" s="21">
        <f>+IF(OR($N605=Listas!$A$3,$N605=Listas!$A$4,$N605=Listas!$A$5,$N605=Listas!$A$6),"",P605+R605+T605+V605)</f>
        <v>0.21132439384930549</v>
      </c>
      <c r="X605" s="22"/>
      <c r="Y605" s="19">
        <f t="shared" si="112"/>
        <v>0</v>
      </c>
      <c r="Z605" s="21">
        <f>+IF(OR($N605=Listas!$A$3,$N605=Listas!$A$4,$N605=Listas!$A$5,$N605=Listas!$A$6),"",Y605)</f>
        <v>0</v>
      </c>
      <c r="AA605" s="22"/>
      <c r="AB605" s="23">
        <f>+IF(OR($N605=Listas!$A$3,$N605=Listas!$A$4,$N605=Listas!$A$5,$N605=Listas!$A$6),"",IF(AND(DAYS360(C605,$C$3)&lt;=90,AA605="NO"),0,IF(AND(DAYS360(C605,$C$3)&gt;90,AA605="NO"),$AB$7,0)))</f>
        <v>0</v>
      </c>
      <c r="AC605" s="17"/>
      <c r="AD605" s="22"/>
      <c r="AE605" s="23">
        <f>+IF(OR($N605=Listas!$A$3,$N605=Listas!$A$4,$N605=Listas!$A$5,$N605=Listas!$A$6),"",IF(AND(DAYS360(C605,$C$3)&lt;=90,AD605="SI"),0,IF(AND(DAYS360(C605,$C$3)&gt;90,AD605="SI"),$AE$7,0)))</f>
        <v>0</v>
      </c>
      <c r="AF605" s="17"/>
      <c r="AG605" s="24" t="str">
        <f t="shared" si="116"/>
        <v/>
      </c>
      <c r="AH605" s="22"/>
      <c r="AI605" s="23">
        <f>+IF(OR($N605=Listas!$A$3,$N605=Listas!$A$4,$N605=Listas!$A$5,$N605=Listas!$A$6),"",IF(AND(DAYS360(C605,$C$3)&lt;=90,AH605="SI"),0,IF(AND(DAYS360(C605,$C$3)&gt;90,AH605="SI"),$AI$7,0)))</f>
        <v>0</v>
      </c>
      <c r="AJ605" s="25">
        <f>+IF(OR($N605=Listas!$A$3,$N605=Listas!$A$4,$N605=Listas!$A$5,$N605=Listas!$A$6),"",AB605+AE605+AI605)</f>
        <v>0</v>
      </c>
      <c r="AK605" s="26" t="str">
        <f t="shared" si="117"/>
        <v/>
      </c>
      <c r="AL605" s="27" t="str">
        <f t="shared" si="118"/>
        <v/>
      </c>
      <c r="AM605" s="23">
        <f>+IF(OR($N605=Listas!$A$3,$N605=Listas!$A$4,$N605=Listas!$A$5,$N605=Listas!$A$6),"",IF(AND(DAYS360(C605,$C$3)&lt;=90,AL605="SI"),0,IF(AND(DAYS360(C605,$C$3)&gt;90,AL605="SI"),$AM$7,0)))</f>
        <v>0</v>
      </c>
      <c r="AN605" s="27" t="str">
        <f t="shared" si="119"/>
        <v/>
      </c>
      <c r="AO605" s="23">
        <f>+IF(OR($N605=Listas!$A$3,$N605=Listas!$A$4,$N605=Listas!$A$5,$N605=Listas!$A$6),"",IF(AND(DAYS360(C605,$C$3)&lt;=90,AN605="SI"),0,IF(AND(DAYS360(C605,$C$3)&gt;90,AN605="SI"),$AO$7,0)))</f>
        <v>0</v>
      </c>
      <c r="AP605" s="28">
        <f>+IF(OR($N605=Listas!$A$3,$N605=Listas!$A$4,$N605=Listas!$A$5,$N605=[1]Hoja2!$A$6),"",AM605+AO605)</f>
        <v>0</v>
      </c>
      <c r="AQ605" s="22"/>
      <c r="AR605" s="23">
        <f>+IF(OR($N605=Listas!$A$3,$N605=Listas!$A$4,$N605=Listas!$A$5,$N605=Listas!$A$6),"",IF(AND(DAYS360(C605,$C$3)&lt;=90,AQ605="SI"),0,IF(AND(DAYS360(C605,$C$3)&gt;90,AQ605="SI"),$AR$7,0)))</f>
        <v>0</v>
      </c>
      <c r="AS605" s="22"/>
      <c r="AT605" s="23">
        <f>+IF(OR($N605=Listas!$A$3,$N605=Listas!$A$4,$N605=Listas!$A$5,$N605=Listas!$A$6),"",IF(AND(DAYS360(C605,$C$3)&lt;=90,AS605="SI"),0,IF(AND(DAYS360(C605,$C$3)&gt;90,AS605="SI"),$AT$7,0)))</f>
        <v>0</v>
      </c>
      <c r="AU605" s="21">
        <f>+IF(OR($N605=Listas!$A$3,$N605=Listas!$A$4,$N605=Listas!$A$5,$N605=Listas!$A$6),"",AR605+AT605)</f>
        <v>0</v>
      </c>
      <c r="AV605" s="29">
        <f>+IF(OR($N605=Listas!$A$3,$N605=Listas!$A$4,$N605=Listas!$A$5,$N605=Listas!$A$6),"",W605+Z605+AJ605+AP605+AU605)</f>
        <v>0.21132439384930549</v>
      </c>
      <c r="AW605" s="30">
        <f>+IF(OR($N605=Listas!$A$3,$N605=Listas!$A$4,$N605=Listas!$A$5,$N605=Listas!$A$6),"",K605*(1-AV605))</f>
        <v>0</v>
      </c>
      <c r="AX605" s="30">
        <f>+IF(OR($N605=Listas!$A$3,$N605=Listas!$A$4,$N605=Listas!$A$5,$N605=Listas!$A$6),"",L605*(1-AV605))</f>
        <v>0</v>
      </c>
      <c r="AY605" s="31"/>
      <c r="AZ605" s="32"/>
      <c r="BA605" s="30">
        <f>+IF(OR($N605=Listas!$A$3,$N605=Listas!$A$4,$N605=Listas!$A$5,$N605=Listas!$A$6),"",IF(AV605=0,AW605,(-PV(AY605,AZ605,,AW605,0))))</f>
        <v>0</v>
      </c>
      <c r="BB605" s="30">
        <f>+IF(OR($N605=Listas!$A$3,$N605=Listas!$A$4,$N605=Listas!$A$5,$N605=Listas!$A$6),"",IF(AV605=0,AX605,(-PV(AY605,AZ605,,AX605,0))))</f>
        <v>0</v>
      </c>
      <c r="BC605" s="33">
        <f>++IF(OR($N605=Listas!$A$3,$N605=Listas!$A$4,$N605=Listas!$A$5,$N605=Listas!$A$6),"",K605-BA605)</f>
        <v>0</v>
      </c>
      <c r="BD605" s="33">
        <f>++IF(OR($N605=Listas!$A$3,$N605=Listas!$A$4,$N605=Listas!$A$5,$N605=Listas!$A$6),"",L605-BB605)</f>
        <v>0</v>
      </c>
    </row>
    <row r="606" spans="1:56" x14ac:dyDescent="0.25">
      <c r="A606" s="13"/>
      <c r="B606" s="14"/>
      <c r="C606" s="15"/>
      <c r="D606" s="16"/>
      <c r="E606" s="16"/>
      <c r="F606" s="17"/>
      <c r="G606" s="17"/>
      <c r="H606" s="65">
        <f t="shared" si="113"/>
        <v>0</v>
      </c>
      <c r="I606" s="17"/>
      <c r="J606" s="17"/>
      <c r="K606" s="42">
        <f t="shared" si="114"/>
        <v>0</v>
      </c>
      <c r="L606" s="42">
        <f t="shared" si="114"/>
        <v>0</v>
      </c>
      <c r="M606" s="42">
        <f t="shared" si="115"/>
        <v>0</v>
      </c>
      <c r="N606" s="13"/>
      <c r="O606" s="18" t="str">
        <f>+IF(OR($N606=Listas!$A$3,$N606=Listas!$A$4,$N606=Listas!$A$5,$N606=Listas!$A$6),"N/A",IF(AND((DAYS360(C606,$C$3))&gt;90,(DAYS360(C606,$C$3))&lt;360),"SI","NO"))</f>
        <v>NO</v>
      </c>
      <c r="P606" s="19">
        <f t="shared" si="108"/>
        <v>0</v>
      </c>
      <c r="Q606" s="18" t="str">
        <f>+IF(OR($N606=Listas!$A$3,$N606=Listas!$A$4,$N606=Listas!$A$5,$N606=Listas!$A$6),"N/A",IF(AND((DAYS360(C606,$C$3))&gt;=360,(DAYS360(C606,$C$3))&lt;=1800),"SI","NO"))</f>
        <v>NO</v>
      </c>
      <c r="R606" s="19">
        <f t="shared" si="109"/>
        <v>0</v>
      </c>
      <c r="S606" s="18" t="str">
        <f>+IF(OR($N606=Listas!$A$3,$N606=Listas!$A$4,$N606=Listas!$A$5,$N606=Listas!$A$6),"N/A",IF(AND((DAYS360(C606,$C$3))&gt;1800,(DAYS360(C606,$C$3))&lt;=3600),"SI","NO"))</f>
        <v>NO</v>
      </c>
      <c r="T606" s="19">
        <f t="shared" si="110"/>
        <v>0</v>
      </c>
      <c r="U606" s="18" t="str">
        <f>+IF(OR($N606=Listas!$A$3,$N606=Listas!$A$4,$N606=Listas!$A$5,$N606=Listas!$A$6),"N/A",IF((DAYS360(C606,$C$3))&gt;3600,"SI","NO"))</f>
        <v>SI</v>
      </c>
      <c r="V606" s="20">
        <f t="shared" si="111"/>
        <v>0.21132439384930549</v>
      </c>
      <c r="W606" s="21">
        <f>+IF(OR($N606=Listas!$A$3,$N606=Listas!$A$4,$N606=Listas!$A$5,$N606=Listas!$A$6),"",P606+R606+T606+V606)</f>
        <v>0.21132439384930549</v>
      </c>
      <c r="X606" s="22"/>
      <c r="Y606" s="19">
        <f t="shared" si="112"/>
        <v>0</v>
      </c>
      <c r="Z606" s="21">
        <f>+IF(OR($N606=Listas!$A$3,$N606=Listas!$A$4,$N606=Listas!$A$5,$N606=Listas!$A$6),"",Y606)</f>
        <v>0</v>
      </c>
      <c r="AA606" s="22"/>
      <c r="AB606" s="23">
        <f>+IF(OR($N606=Listas!$A$3,$N606=Listas!$A$4,$N606=Listas!$A$5,$N606=Listas!$A$6),"",IF(AND(DAYS360(C606,$C$3)&lt;=90,AA606="NO"),0,IF(AND(DAYS360(C606,$C$3)&gt;90,AA606="NO"),$AB$7,0)))</f>
        <v>0</v>
      </c>
      <c r="AC606" s="17"/>
      <c r="AD606" s="22"/>
      <c r="AE606" s="23">
        <f>+IF(OR($N606=Listas!$A$3,$N606=Listas!$A$4,$N606=Listas!$A$5,$N606=Listas!$A$6),"",IF(AND(DAYS360(C606,$C$3)&lt;=90,AD606="SI"),0,IF(AND(DAYS360(C606,$C$3)&gt;90,AD606="SI"),$AE$7,0)))</f>
        <v>0</v>
      </c>
      <c r="AF606" s="17"/>
      <c r="AG606" s="24" t="str">
        <f t="shared" si="116"/>
        <v/>
      </c>
      <c r="AH606" s="22"/>
      <c r="AI606" s="23">
        <f>+IF(OR($N606=Listas!$A$3,$N606=Listas!$A$4,$N606=Listas!$A$5,$N606=Listas!$A$6),"",IF(AND(DAYS360(C606,$C$3)&lt;=90,AH606="SI"),0,IF(AND(DAYS360(C606,$C$3)&gt;90,AH606="SI"),$AI$7,0)))</f>
        <v>0</v>
      </c>
      <c r="AJ606" s="25">
        <f>+IF(OR($N606=Listas!$A$3,$N606=Listas!$A$4,$N606=Listas!$A$5,$N606=Listas!$A$6),"",AB606+AE606+AI606)</f>
        <v>0</v>
      </c>
      <c r="AK606" s="26" t="str">
        <f t="shared" si="117"/>
        <v/>
      </c>
      <c r="AL606" s="27" t="str">
        <f t="shared" si="118"/>
        <v/>
      </c>
      <c r="AM606" s="23">
        <f>+IF(OR($N606=Listas!$A$3,$N606=Listas!$A$4,$N606=Listas!$A$5,$N606=Listas!$A$6),"",IF(AND(DAYS360(C606,$C$3)&lt;=90,AL606="SI"),0,IF(AND(DAYS360(C606,$C$3)&gt;90,AL606="SI"),$AM$7,0)))</f>
        <v>0</v>
      </c>
      <c r="AN606" s="27" t="str">
        <f t="shared" si="119"/>
        <v/>
      </c>
      <c r="AO606" s="23">
        <f>+IF(OR($N606=Listas!$A$3,$N606=Listas!$A$4,$N606=Listas!$A$5,$N606=Listas!$A$6),"",IF(AND(DAYS360(C606,$C$3)&lt;=90,AN606="SI"),0,IF(AND(DAYS360(C606,$C$3)&gt;90,AN606="SI"),$AO$7,0)))</f>
        <v>0</v>
      </c>
      <c r="AP606" s="28">
        <f>+IF(OR($N606=Listas!$A$3,$N606=Listas!$A$4,$N606=Listas!$A$5,$N606=[1]Hoja2!$A$6),"",AM606+AO606)</f>
        <v>0</v>
      </c>
      <c r="AQ606" s="22"/>
      <c r="AR606" s="23">
        <f>+IF(OR($N606=Listas!$A$3,$N606=Listas!$A$4,$N606=Listas!$A$5,$N606=Listas!$A$6),"",IF(AND(DAYS360(C606,$C$3)&lt;=90,AQ606="SI"),0,IF(AND(DAYS360(C606,$C$3)&gt;90,AQ606="SI"),$AR$7,0)))</f>
        <v>0</v>
      </c>
      <c r="AS606" s="22"/>
      <c r="AT606" s="23">
        <f>+IF(OR($N606=Listas!$A$3,$N606=Listas!$A$4,$N606=Listas!$A$5,$N606=Listas!$A$6),"",IF(AND(DAYS360(C606,$C$3)&lt;=90,AS606="SI"),0,IF(AND(DAYS360(C606,$C$3)&gt;90,AS606="SI"),$AT$7,0)))</f>
        <v>0</v>
      </c>
      <c r="AU606" s="21">
        <f>+IF(OR($N606=Listas!$A$3,$N606=Listas!$A$4,$N606=Listas!$A$5,$N606=Listas!$A$6),"",AR606+AT606)</f>
        <v>0</v>
      </c>
      <c r="AV606" s="29">
        <f>+IF(OR($N606=Listas!$A$3,$N606=Listas!$A$4,$N606=Listas!$A$5,$N606=Listas!$A$6),"",W606+Z606+AJ606+AP606+AU606)</f>
        <v>0.21132439384930549</v>
      </c>
      <c r="AW606" s="30">
        <f>+IF(OR($N606=Listas!$A$3,$N606=Listas!$A$4,$N606=Listas!$A$5,$N606=Listas!$A$6),"",K606*(1-AV606))</f>
        <v>0</v>
      </c>
      <c r="AX606" s="30">
        <f>+IF(OR($N606=Listas!$A$3,$N606=Listas!$A$4,$N606=Listas!$A$5,$N606=Listas!$A$6),"",L606*(1-AV606))</f>
        <v>0</v>
      </c>
      <c r="AY606" s="31"/>
      <c r="AZ606" s="32"/>
      <c r="BA606" s="30">
        <f>+IF(OR($N606=Listas!$A$3,$N606=Listas!$A$4,$N606=Listas!$A$5,$N606=Listas!$A$6),"",IF(AV606=0,AW606,(-PV(AY606,AZ606,,AW606,0))))</f>
        <v>0</v>
      </c>
      <c r="BB606" s="30">
        <f>+IF(OR($N606=Listas!$A$3,$N606=Listas!$A$4,$N606=Listas!$A$5,$N606=Listas!$A$6),"",IF(AV606=0,AX606,(-PV(AY606,AZ606,,AX606,0))))</f>
        <v>0</v>
      </c>
      <c r="BC606" s="33">
        <f>++IF(OR($N606=Listas!$A$3,$N606=Listas!$A$4,$N606=Listas!$A$5,$N606=Listas!$A$6),"",K606-BA606)</f>
        <v>0</v>
      </c>
      <c r="BD606" s="33">
        <f>++IF(OR($N606=Listas!$A$3,$N606=Listas!$A$4,$N606=Listas!$A$5,$N606=Listas!$A$6),"",L606-BB606)</f>
        <v>0</v>
      </c>
    </row>
    <row r="607" spans="1:56" x14ac:dyDescent="0.25">
      <c r="A607" s="13"/>
      <c r="B607" s="14"/>
      <c r="C607" s="15"/>
      <c r="D607" s="16"/>
      <c r="E607" s="16"/>
      <c r="F607" s="17"/>
      <c r="G607" s="17"/>
      <c r="H607" s="65">
        <f t="shared" si="113"/>
        <v>0</v>
      </c>
      <c r="I607" s="17"/>
      <c r="J607" s="17"/>
      <c r="K607" s="42">
        <f t="shared" si="114"/>
        <v>0</v>
      </c>
      <c r="L607" s="42">
        <f t="shared" si="114"/>
        <v>0</v>
      </c>
      <c r="M607" s="42">
        <f t="shared" si="115"/>
        <v>0</v>
      </c>
      <c r="N607" s="13"/>
      <c r="O607" s="18" t="str">
        <f>+IF(OR($N607=Listas!$A$3,$N607=Listas!$A$4,$N607=Listas!$A$5,$N607=Listas!$A$6),"N/A",IF(AND((DAYS360(C607,$C$3))&gt;90,(DAYS360(C607,$C$3))&lt;360),"SI","NO"))</f>
        <v>NO</v>
      </c>
      <c r="P607" s="19">
        <f t="shared" si="108"/>
        <v>0</v>
      </c>
      <c r="Q607" s="18" t="str">
        <f>+IF(OR($N607=Listas!$A$3,$N607=Listas!$A$4,$N607=Listas!$A$5,$N607=Listas!$A$6),"N/A",IF(AND((DAYS360(C607,$C$3))&gt;=360,(DAYS360(C607,$C$3))&lt;=1800),"SI","NO"))</f>
        <v>NO</v>
      </c>
      <c r="R607" s="19">
        <f t="shared" si="109"/>
        <v>0</v>
      </c>
      <c r="S607" s="18" t="str">
        <f>+IF(OR($N607=Listas!$A$3,$N607=Listas!$A$4,$N607=Listas!$A$5,$N607=Listas!$A$6),"N/A",IF(AND((DAYS360(C607,$C$3))&gt;1800,(DAYS360(C607,$C$3))&lt;=3600),"SI","NO"))</f>
        <v>NO</v>
      </c>
      <c r="T607" s="19">
        <f t="shared" si="110"/>
        <v>0</v>
      </c>
      <c r="U607" s="18" t="str">
        <f>+IF(OR($N607=Listas!$A$3,$N607=Listas!$A$4,$N607=Listas!$A$5,$N607=Listas!$A$6),"N/A",IF((DAYS360(C607,$C$3))&gt;3600,"SI","NO"))</f>
        <v>SI</v>
      </c>
      <c r="V607" s="20">
        <f t="shared" si="111"/>
        <v>0.21132439384930549</v>
      </c>
      <c r="W607" s="21">
        <f>+IF(OR($N607=Listas!$A$3,$N607=Listas!$A$4,$N607=Listas!$A$5,$N607=Listas!$A$6),"",P607+R607+T607+V607)</f>
        <v>0.21132439384930549</v>
      </c>
      <c r="X607" s="22"/>
      <c r="Y607" s="19">
        <f t="shared" si="112"/>
        <v>0</v>
      </c>
      <c r="Z607" s="21">
        <f>+IF(OR($N607=Listas!$A$3,$N607=Listas!$A$4,$N607=Listas!$A$5,$N607=Listas!$A$6),"",Y607)</f>
        <v>0</v>
      </c>
      <c r="AA607" s="22"/>
      <c r="AB607" s="23">
        <f>+IF(OR($N607=Listas!$A$3,$N607=Listas!$A$4,$N607=Listas!$A$5,$N607=Listas!$A$6),"",IF(AND(DAYS360(C607,$C$3)&lt;=90,AA607="NO"),0,IF(AND(DAYS360(C607,$C$3)&gt;90,AA607="NO"),$AB$7,0)))</f>
        <v>0</v>
      </c>
      <c r="AC607" s="17"/>
      <c r="AD607" s="22"/>
      <c r="AE607" s="23">
        <f>+IF(OR($N607=Listas!$A$3,$N607=Listas!$A$4,$N607=Listas!$A$5,$N607=Listas!$A$6),"",IF(AND(DAYS360(C607,$C$3)&lt;=90,AD607="SI"),0,IF(AND(DAYS360(C607,$C$3)&gt;90,AD607="SI"),$AE$7,0)))</f>
        <v>0</v>
      </c>
      <c r="AF607" s="17"/>
      <c r="AG607" s="24" t="str">
        <f t="shared" si="116"/>
        <v/>
      </c>
      <c r="AH607" s="22"/>
      <c r="AI607" s="23">
        <f>+IF(OR($N607=Listas!$A$3,$N607=Listas!$A$4,$N607=Listas!$A$5,$N607=Listas!$A$6),"",IF(AND(DAYS360(C607,$C$3)&lt;=90,AH607="SI"),0,IF(AND(DAYS360(C607,$C$3)&gt;90,AH607="SI"),$AI$7,0)))</f>
        <v>0</v>
      </c>
      <c r="AJ607" s="25">
        <f>+IF(OR($N607=Listas!$A$3,$N607=Listas!$A$4,$N607=Listas!$A$5,$N607=Listas!$A$6),"",AB607+AE607+AI607)</f>
        <v>0</v>
      </c>
      <c r="AK607" s="26" t="str">
        <f t="shared" si="117"/>
        <v/>
      </c>
      <c r="AL607" s="27" t="str">
        <f t="shared" si="118"/>
        <v/>
      </c>
      <c r="AM607" s="23">
        <f>+IF(OR($N607=Listas!$A$3,$N607=Listas!$A$4,$N607=Listas!$A$5,$N607=Listas!$A$6),"",IF(AND(DAYS360(C607,$C$3)&lt;=90,AL607="SI"),0,IF(AND(DAYS360(C607,$C$3)&gt;90,AL607="SI"),$AM$7,0)))</f>
        <v>0</v>
      </c>
      <c r="AN607" s="27" t="str">
        <f t="shared" si="119"/>
        <v/>
      </c>
      <c r="AO607" s="23">
        <f>+IF(OR($N607=Listas!$A$3,$N607=Listas!$A$4,$N607=Listas!$A$5,$N607=Listas!$A$6),"",IF(AND(DAYS360(C607,$C$3)&lt;=90,AN607="SI"),0,IF(AND(DAYS360(C607,$C$3)&gt;90,AN607="SI"),$AO$7,0)))</f>
        <v>0</v>
      </c>
      <c r="AP607" s="28">
        <f>+IF(OR($N607=Listas!$A$3,$N607=Listas!$A$4,$N607=Listas!$A$5,$N607=[1]Hoja2!$A$6),"",AM607+AO607)</f>
        <v>0</v>
      </c>
      <c r="AQ607" s="22"/>
      <c r="AR607" s="23">
        <f>+IF(OR($N607=Listas!$A$3,$N607=Listas!$A$4,$N607=Listas!$A$5,$N607=Listas!$A$6),"",IF(AND(DAYS360(C607,$C$3)&lt;=90,AQ607="SI"),0,IF(AND(DAYS360(C607,$C$3)&gt;90,AQ607="SI"),$AR$7,0)))</f>
        <v>0</v>
      </c>
      <c r="AS607" s="22"/>
      <c r="AT607" s="23">
        <f>+IF(OR($N607=Listas!$A$3,$N607=Listas!$A$4,$N607=Listas!$A$5,$N607=Listas!$A$6),"",IF(AND(DAYS360(C607,$C$3)&lt;=90,AS607="SI"),0,IF(AND(DAYS360(C607,$C$3)&gt;90,AS607="SI"),$AT$7,0)))</f>
        <v>0</v>
      </c>
      <c r="AU607" s="21">
        <f>+IF(OR($N607=Listas!$A$3,$N607=Listas!$A$4,$N607=Listas!$A$5,$N607=Listas!$A$6),"",AR607+AT607)</f>
        <v>0</v>
      </c>
      <c r="AV607" s="29">
        <f>+IF(OR($N607=Listas!$A$3,$N607=Listas!$A$4,$N607=Listas!$A$5,$N607=Listas!$A$6),"",W607+Z607+AJ607+AP607+AU607)</f>
        <v>0.21132439384930549</v>
      </c>
      <c r="AW607" s="30">
        <f>+IF(OR($N607=Listas!$A$3,$N607=Listas!$A$4,$N607=Listas!$A$5,$N607=Listas!$A$6),"",K607*(1-AV607))</f>
        <v>0</v>
      </c>
      <c r="AX607" s="30">
        <f>+IF(OR($N607=Listas!$A$3,$N607=Listas!$A$4,$N607=Listas!$A$5,$N607=Listas!$A$6),"",L607*(1-AV607))</f>
        <v>0</v>
      </c>
      <c r="AY607" s="31"/>
      <c r="AZ607" s="32"/>
      <c r="BA607" s="30">
        <f>+IF(OR($N607=Listas!$A$3,$N607=Listas!$A$4,$N607=Listas!$A$5,$N607=Listas!$A$6),"",IF(AV607=0,AW607,(-PV(AY607,AZ607,,AW607,0))))</f>
        <v>0</v>
      </c>
      <c r="BB607" s="30">
        <f>+IF(OR($N607=Listas!$A$3,$N607=Listas!$A$4,$N607=Listas!$A$5,$N607=Listas!$A$6),"",IF(AV607=0,AX607,(-PV(AY607,AZ607,,AX607,0))))</f>
        <v>0</v>
      </c>
      <c r="BC607" s="33">
        <f>++IF(OR($N607=Listas!$A$3,$N607=Listas!$A$4,$N607=Listas!$A$5,$N607=Listas!$A$6),"",K607-BA607)</f>
        <v>0</v>
      </c>
      <c r="BD607" s="33">
        <f>++IF(OR($N607=Listas!$A$3,$N607=Listas!$A$4,$N607=Listas!$A$5,$N607=Listas!$A$6),"",L607-BB607)</f>
        <v>0</v>
      </c>
    </row>
    <row r="608" spans="1:56" x14ac:dyDescent="0.25">
      <c r="A608" s="13"/>
      <c r="B608" s="14"/>
      <c r="C608" s="15"/>
      <c r="D608" s="16"/>
      <c r="E608" s="16"/>
      <c r="F608" s="17"/>
      <c r="G608" s="17"/>
      <c r="H608" s="65">
        <f t="shared" si="113"/>
        <v>0</v>
      </c>
      <c r="I608" s="17"/>
      <c r="J608" s="17"/>
      <c r="K608" s="42">
        <f t="shared" si="114"/>
        <v>0</v>
      </c>
      <c r="L608" s="42">
        <f t="shared" si="114"/>
        <v>0</v>
      </c>
      <c r="M608" s="42">
        <f t="shared" si="115"/>
        <v>0</v>
      </c>
      <c r="N608" s="13"/>
      <c r="O608" s="18" t="str">
        <f>+IF(OR($N608=Listas!$A$3,$N608=Listas!$A$4,$N608=Listas!$A$5,$N608=Listas!$A$6),"N/A",IF(AND((DAYS360(C608,$C$3))&gt;90,(DAYS360(C608,$C$3))&lt;360),"SI","NO"))</f>
        <v>NO</v>
      </c>
      <c r="P608" s="19">
        <f t="shared" si="108"/>
        <v>0</v>
      </c>
      <c r="Q608" s="18" t="str">
        <f>+IF(OR($N608=Listas!$A$3,$N608=Listas!$A$4,$N608=Listas!$A$5,$N608=Listas!$A$6),"N/A",IF(AND((DAYS360(C608,$C$3))&gt;=360,(DAYS360(C608,$C$3))&lt;=1800),"SI","NO"))</f>
        <v>NO</v>
      </c>
      <c r="R608" s="19">
        <f t="shared" si="109"/>
        <v>0</v>
      </c>
      <c r="S608" s="18" t="str">
        <f>+IF(OR($N608=Listas!$A$3,$N608=Listas!$A$4,$N608=Listas!$A$5,$N608=Listas!$A$6),"N/A",IF(AND((DAYS360(C608,$C$3))&gt;1800,(DAYS360(C608,$C$3))&lt;=3600),"SI","NO"))</f>
        <v>NO</v>
      </c>
      <c r="T608" s="19">
        <f t="shared" si="110"/>
        <v>0</v>
      </c>
      <c r="U608" s="18" t="str">
        <f>+IF(OR($N608=Listas!$A$3,$N608=Listas!$A$4,$N608=Listas!$A$5,$N608=Listas!$A$6),"N/A",IF((DAYS360(C608,$C$3))&gt;3600,"SI","NO"))</f>
        <v>SI</v>
      </c>
      <c r="V608" s="20">
        <f t="shared" si="111"/>
        <v>0.21132439384930549</v>
      </c>
      <c r="W608" s="21">
        <f>+IF(OR($N608=Listas!$A$3,$N608=Listas!$A$4,$N608=Listas!$A$5,$N608=Listas!$A$6),"",P608+R608+T608+V608)</f>
        <v>0.21132439384930549</v>
      </c>
      <c r="X608" s="22"/>
      <c r="Y608" s="19">
        <f t="shared" si="112"/>
        <v>0</v>
      </c>
      <c r="Z608" s="21">
        <f>+IF(OR($N608=Listas!$A$3,$N608=Listas!$A$4,$N608=Listas!$A$5,$N608=Listas!$A$6),"",Y608)</f>
        <v>0</v>
      </c>
      <c r="AA608" s="22"/>
      <c r="AB608" s="23">
        <f>+IF(OR($N608=Listas!$A$3,$N608=Listas!$A$4,$N608=Listas!$A$5,$N608=Listas!$A$6),"",IF(AND(DAYS360(C608,$C$3)&lt;=90,AA608="NO"),0,IF(AND(DAYS360(C608,$C$3)&gt;90,AA608="NO"),$AB$7,0)))</f>
        <v>0</v>
      </c>
      <c r="AC608" s="17"/>
      <c r="AD608" s="22"/>
      <c r="AE608" s="23">
        <f>+IF(OR($N608=Listas!$A$3,$N608=Listas!$A$4,$N608=Listas!$A$5,$N608=Listas!$A$6),"",IF(AND(DAYS360(C608,$C$3)&lt;=90,AD608="SI"),0,IF(AND(DAYS360(C608,$C$3)&gt;90,AD608="SI"),$AE$7,0)))</f>
        <v>0</v>
      </c>
      <c r="AF608" s="17"/>
      <c r="AG608" s="24" t="str">
        <f t="shared" si="116"/>
        <v/>
      </c>
      <c r="AH608" s="22"/>
      <c r="AI608" s="23">
        <f>+IF(OR($N608=Listas!$A$3,$N608=Listas!$A$4,$N608=Listas!$A$5,$N608=Listas!$A$6),"",IF(AND(DAYS360(C608,$C$3)&lt;=90,AH608="SI"),0,IF(AND(DAYS360(C608,$C$3)&gt;90,AH608="SI"),$AI$7,0)))</f>
        <v>0</v>
      </c>
      <c r="AJ608" s="25">
        <f>+IF(OR($N608=Listas!$A$3,$N608=Listas!$A$4,$N608=Listas!$A$5,$N608=Listas!$A$6),"",AB608+AE608+AI608)</f>
        <v>0</v>
      </c>
      <c r="AK608" s="26" t="str">
        <f t="shared" si="117"/>
        <v/>
      </c>
      <c r="AL608" s="27" t="str">
        <f t="shared" si="118"/>
        <v/>
      </c>
      <c r="AM608" s="23">
        <f>+IF(OR($N608=Listas!$A$3,$N608=Listas!$A$4,$N608=Listas!$A$5,$N608=Listas!$A$6),"",IF(AND(DAYS360(C608,$C$3)&lt;=90,AL608="SI"),0,IF(AND(DAYS360(C608,$C$3)&gt;90,AL608="SI"),$AM$7,0)))</f>
        <v>0</v>
      </c>
      <c r="AN608" s="27" t="str">
        <f t="shared" si="119"/>
        <v/>
      </c>
      <c r="AO608" s="23">
        <f>+IF(OR($N608=Listas!$A$3,$N608=Listas!$A$4,$N608=Listas!$A$5,$N608=Listas!$A$6),"",IF(AND(DAYS360(C608,$C$3)&lt;=90,AN608="SI"),0,IF(AND(DAYS360(C608,$C$3)&gt;90,AN608="SI"),$AO$7,0)))</f>
        <v>0</v>
      </c>
      <c r="AP608" s="28">
        <f>+IF(OR($N608=Listas!$A$3,$N608=Listas!$A$4,$N608=Listas!$A$5,$N608=[1]Hoja2!$A$6),"",AM608+AO608)</f>
        <v>0</v>
      </c>
      <c r="AQ608" s="22"/>
      <c r="AR608" s="23">
        <f>+IF(OR($N608=Listas!$A$3,$N608=Listas!$A$4,$N608=Listas!$A$5,$N608=Listas!$A$6),"",IF(AND(DAYS360(C608,$C$3)&lt;=90,AQ608="SI"),0,IF(AND(DAYS360(C608,$C$3)&gt;90,AQ608="SI"),$AR$7,0)))</f>
        <v>0</v>
      </c>
      <c r="AS608" s="22"/>
      <c r="AT608" s="23">
        <f>+IF(OR($N608=Listas!$A$3,$N608=Listas!$A$4,$N608=Listas!$A$5,$N608=Listas!$A$6),"",IF(AND(DAYS360(C608,$C$3)&lt;=90,AS608="SI"),0,IF(AND(DAYS360(C608,$C$3)&gt;90,AS608="SI"),$AT$7,0)))</f>
        <v>0</v>
      </c>
      <c r="AU608" s="21">
        <f>+IF(OR($N608=Listas!$A$3,$N608=Listas!$A$4,$N608=Listas!$A$5,$N608=Listas!$A$6),"",AR608+AT608)</f>
        <v>0</v>
      </c>
      <c r="AV608" s="29">
        <f>+IF(OR($N608=Listas!$A$3,$N608=Listas!$A$4,$N608=Listas!$A$5,$N608=Listas!$A$6),"",W608+Z608+AJ608+AP608+AU608)</f>
        <v>0.21132439384930549</v>
      </c>
      <c r="AW608" s="30">
        <f>+IF(OR($N608=Listas!$A$3,$N608=Listas!$A$4,$N608=Listas!$A$5,$N608=Listas!$A$6),"",K608*(1-AV608))</f>
        <v>0</v>
      </c>
      <c r="AX608" s="30">
        <f>+IF(OR($N608=Listas!$A$3,$N608=Listas!$A$4,$N608=Listas!$A$5,$N608=Listas!$A$6),"",L608*(1-AV608))</f>
        <v>0</v>
      </c>
      <c r="AY608" s="31"/>
      <c r="AZ608" s="32"/>
      <c r="BA608" s="30">
        <f>+IF(OR($N608=Listas!$A$3,$N608=Listas!$A$4,$N608=Listas!$A$5,$N608=Listas!$A$6),"",IF(AV608=0,AW608,(-PV(AY608,AZ608,,AW608,0))))</f>
        <v>0</v>
      </c>
      <c r="BB608" s="30">
        <f>+IF(OR($N608=Listas!$A$3,$N608=Listas!$A$4,$N608=Listas!$A$5,$N608=Listas!$A$6),"",IF(AV608=0,AX608,(-PV(AY608,AZ608,,AX608,0))))</f>
        <v>0</v>
      </c>
      <c r="BC608" s="33">
        <f>++IF(OR($N608=Listas!$A$3,$N608=Listas!$A$4,$N608=Listas!$A$5,$N608=Listas!$A$6),"",K608-BA608)</f>
        <v>0</v>
      </c>
      <c r="BD608" s="33">
        <f>++IF(OR($N608=Listas!$A$3,$N608=Listas!$A$4,$N608=Listas!$A$5,$N608=Listas!$A$6),"",L608-BB608)</f>
        <v>0</v>
      </c>
    </row>
    <row r="609" spans="1:56" x14ac:dyDescent="0.25">
      <c r="A609" s="13"/>
      <c r="B609" s="14"/>
      <c r="C609" s="15"/>
      <c r="D609" s="16"/>
      <c r="E609" s="16"/>
      <c r="F609" s="17"/>
      <c r="G609" s="17"/>
      <c r="H609" s="65">
        <f t="shared" si="113"/>
        <v>0</v>
      </c>
      <c r="I609" s="17"/>
      <c r="J609" s="17"/>
      <c r="K609" s="42">
        <f t="shared" si="114"/>
        <v>0</v>
      </c>
      <c r="L609" s="42">
        <f t="shared" si="114"/>
        <v>0</v>
      </c>
      <c r="M609" s="42">
        <f t="shared" si="115"/>
        <v>0</v>
      </c>
      <c r="N609" s="13"/>
      <c r="O609" s="18" t="str">
        <f>+IF(OR($N609=Listas!$A$3,$N609=Listas!$A$4,$N609=Listas!$A$5,$N609=Listas!$A$6),"N/A",IF(AND((DAYS360(C609,$C$3))&gt;90,(DAYS360(C609,$C$3))&lt;360),"SI","NO"))</f>
        <v>NO</v>
      </c>
      <c r="P609" s="19">
        <f t="shared" si="108"/>
        <v>0</v>
      </c>
      <c r="Q609" s="18" t="str">
        <f>+IF(OR($N609=Listas!$A$3,$N609=Listas!$A$4,$N609=Listas!$A$5,$N609=Listas!$A$6),"N/A",IF(AND((DAYS360(C609,$C$3))&gt;=360,(DAYS360(C609,$C$3))&lt;=1800),"SI","NO"))</f>
        <v>NO</v>
      </c>
      <c r="R609" s="19">
        <f t="shared" si="109"/>
        <v>0</v>
      </c>
      <c r="S609" s="18" t="str">
        <f>+IF(OR($N609=Listas!$A$3,$N609=Listas!$A$4,$N609=Listas!$A$5,$N609=Listas!$A$6),"N/A",IF(AND((DAYS360(C609,$C$3))&gt;1800,(DAYS360(C609,$C$3))&lt;=3600),"SI","NO"))</f>
        <v>NO</v>
      </c>
      <c r="T609" s="19">
        <f t="shared" si="110"/>
        <v>0</v>
      </c>
      <c r="U609" s="18" t="str">
        <f>+IF(OR($N609=Listas!$A$3,$N609=Listas!$A$4,$N609=Listas!$A$5,$N609=Listas!$A$6),"N/A",IF((DAYS360(C609,$C$3))&gt;3600,"SI","NO"))</f>
        <v>SI</v>
      </c>
      <c r="V609" s="20">
        <f t="shared" si="111"/>
        <v>0.21132439384930549</v>
      </c>
      <c r="W609" s="21">
        <f>+IF(OR($N609=Listas!$A$3,$N609=Listas!$A$4,$N609=Listas!$A$5,$N609=Listas!$A$6),"",P609+R609+T609+V609)</f>
        <v>0.21132439384930549</v>
      </c>
      <c r="X609" s="22"/>
      <c r="Y609" s="19">
        <f t="shared" si="112"/>
        <v>0</v>
      </c>
      <c r="Z609" s="21">
        <f>+IF(OR($N609=Listas!$A$3,$N609=Listas!$A$4,$N609=Listas!$A$5,$N609=Listas!$A$6),"",Y609)</f>
        <v>0</v>
      </c>
      <c r="AA609" s="22"/>
      <c r="AB609" s="23">
        <f>+IF(OR($N609=Listas!$A$3,$N609=Listas!$A$4,$N609=Listas!$A$5,$N609=Listas!$A$6),"",IF(AND(DAYS360(C609,$C$3)&lt;=90,AA609="NO"),0,IF(AND(DAYS360(C609,$C$3)&gt;90,AA609="NO"),$AB$7,0)))</f>
        <v>0</v>
      </c>
      <c r="AC609" s="17"/>
      <c r="AD609" s="22"/>
      <c r="AE609" s="23">
        <f>+IF(OR($N609=Listas!$A$3,$N609=Listas!$A$4,$N609=Listas!$A$5,$N609=Listas!$A$6),"",IF(AND(DAYS360(C609,$C$3)&lt;=90,AD609="SI"),0,IF(AND(DAYS360(C609,$C$3)&gt;90,AD609="SI"),$AE$7,0)))</f>
        <v>0</v>
      </c>
      <c r="AF609" s="17"/>
      <c r="AG609" s="24" t="str">
        <f t="shared" si="116"/>
        <v/>
      </c>
      <c r="AH609" s="22"/>
      <c r="AI609" s="23">
        <f>+IF(OR($N609=Listas!$A$3,$N609=Listas!$A$4,$N609=Listas!$A$5,$N609=Listas!$A$6),"",IF(AND(DAYS360(C609,$C$3)&lt;=90,AH609="SI"),0,IF(AND(DAYS360(C609,$C$3)&gt;90,AH609="SI"),$AI$7,0)))</f>
        <v>0</v>
      </c>
      <c r="AJ609" s="25">
        <f>+IF(OR($N609=Listas!$A$3,$N609=Listas!$A$4,$N609=Listas!$A$5,$N609=Listas!$A$6),"",AB609+AE609+AI609)</f>
        <v>0</v>
      </c>
      <c r="AK609" s="26" t="str">
        <f t="shared" si="117"/>
        <v/>
      </c>
      <c r="AL609" s="27" t="str">
        <f t="shared" si="118"/>
        <v/>
      </c>
      <c r="AM609" s="23">
        <f>+IF(OR($N609=Listas!$A$3,$N609=Listas!$A$4,$N609=Listas!$A$5,$N609=Listas!$A$6),"",IF(AND(DAYS360(C609,$C$3)&lt;=90,AL609="SI"),0,IF(AND(DAYS360(C609,$C$3)&gt;90,AL609="SI"),$AM$7,0)))</f>
        <v>0</v>
      </c>
      <c r="AN609" s="27" t="str">
        <f t="shared" si="119"/>
        <v/>
      </c>
      <c r="AO609" s="23">
        <f>+IF(OR($N609=Listas!$A$3,$N609=Listas!$A$4,$N609=Listas!$A$5,$N609=Listas!$A$6),"",IF(AND(DAYS360(C609,$C$3)&lt;=90,AN609="SI"),0,IF(AND(DAYS360(C609,$C$3)&gt;90,AN609="SI"),$AO$7,0)))</f>
        <v>0</v>
      </c>
      <c r="AP609" s="28">
        <f>+IF(OR($N609=Listas!$A$3,$N609=Listas!$A$4,$N609=Listas!$A$5,$N609=[1]Hoja2!$A$6),"",AM609+AO609)</f>
        <v>0</v>
      </c>
      <c r="AQ609" s="22"/>
      <c r="AR609" s="23">
        <f>+IF(OR($N609=Listas!$A$3,$N609=Listas!$A$4,$N609=Listas!$A$5,$N609=Listas!$A$6),"",IF(AND(DAYS360(C609,$C$3)&lt;=90,AQ609="SI"),0,IF(AND(DAYS360(C609,$C$3)&gt;90,AQ609="SI"),$AR$7,0)))</f>
        <v>0</v>
      </c>
      <c r="AS609" s="22"/>
      <c r="AT609" s="23">
        <f>+IF(OR($N609=Listas!$A$3,$N609=Listas!$A$4,$N609=Listas!$A$5,$N609=Listas!$A$6),"",IF(AND(DAYS360(C609,$C$3)&lt;=90,AS609="SI"),0,IF(AND(DAYS360(C609,$C$3)&gt;90,AS609="SI"),$AT$7,0)))</f>
        <v>0</v>
      </c>
      <c r="AU609" s="21">
        <f>+IF(OR($N609=Listas!$A$3,$N609=Listas!$A$4,$N609=Listas!$A$5,$N609=Listas!$A$6),"",AR609+AT609)</f>
        <v>0</v>
      </c>
      <c r="AV609" s="29">
        <f>+IF(OR($N609=Listas!$A$3,$N609=Listas!$A$4,$N609=Listas!$A$5,$N609=Listas!$A$6),"",W609+Z609+AJ609+AP609+AU609)</f>
        <v>0.21132439384930549</v>
      </c>
      <c r="AW609" s="30">
        <f>+IF(OR($N609=Listas!$A$3,$N609=Listas!$A$4,$N609=Listas!$A$5,$N609=Listas!$A$6),"",K609*(1-AV609))</f>
        <v>0</v>
      </c>
      <c r="AX609" s="30">
        <f>+IF(OR($N609=Listas!$A$3,$N609=Listas!$A$4,$N609=Listas!$A$5,$N609=Listas!$A$6),"",L609*(1-AV609))</f>
        <v>0</v>
      </c>
      <c r="AY609" s="31"/>
      <c r="AZ609" s="32"/>
      <c r="BA609" s="30">
        <f>+IF(OR($N609=Listas!$A$3,$N609=Listas!$A$4,$N609=Listas!$A$5,$N609=Listas!$A$6),"",IF(AV609=0,AW609,(-PV(AY609,AZ609,,AW609,0))))</f>
        <v>0</v>
      </c>
      <c r="BB609" s="30">
        <f>+IF(OR($N609=Listas!$A$3,$N609=Listas!$A$4,$N609=Listas!$A$5,$N609=Listas!$A$6),"",IF(AV609=0,AX609,(-PV(AY609,AZ609,,AX609,0))))</f>
        <v>0</v>
      </c>
      <c r="BC609" s="33">
        <f>++IF(OR($N609=Listas!$A$3,$N609=Listas!$A$4,$N609=Listas!$A$5,$N609=Listas!$A$6),"",K609-BA609)</f>
        <v>0</v>
      </c>
      <c r="BD609" s="33">
        <f>++IF(OR($N609=Listas!$A$3,$N609=Listas!$A$4,$N609=Listas!$A$5,$N609=Listas!$A$6),"",L609-BB609)</f>
        <v>0</v>
      </c>
    </row>
    <row r="610" spans="1:56" x14ac:dyDescent="0.25">
      <c r="A610" s="13"/>
      <c r="B610" s="14"/>
      <c r="C610" s="15"/>
      <c r="D610" s="16"/>
      <c r="E610" s="16"/>
      <c r="F610" s="17"/>
      <c r="G610" s="17"/>
      <c r="H610" s="65">
        <f t="shared" si="113"/>
        <v>0</v>
      </c>
      <c r="I610" s="17"/>
      <c r="J610" s="17"/>
      <c r="K610" s="42">
        <f t="shared" si="114"/>
        <v>0</v>
      </c>
      <c r="L610" s="42">
        <f t="shared" si="114"/>
        <v>0</v>
      </c>
      <c r="M610" s="42">
        <f t="shared" si="115"/>
        <v>0</v>
      </c>
      <c r="N610" s="13"/>
      <c r="O610" s="18" t="str">
        <f>+IF(OR($N610=Listas!$A$3,$N610=Listas!$A$4,$N610=Listas!$A$5,$N610=Listas!$A$6),"N/A",IF(AND((DAYS360(C610,$C$3))&gt;90,(DAYS360(C610,$C$3))&lt;360),"SI","NO"))</f>
        <v>NO</v>
      </c>
      <c r="P610" s="19">
        <f t="shared" si="108"/>
        <v>0</v>
      </c>
      <c r="Q610" s="18" t="str">
        <f>+IF(OR($N610=Listas!$A$3,$N610=Listas!$A$4,$N610=Listas!$A$5,$N610=Listas!$A$6),"N/A",IF(AND((DAYS360(C610,$C$3))&gt;=360,(DAYS360(C610,$C$3))&lt;=1800),"SI","NO"))</f>
        <v>NO</v>
      </c>
      <c r="R610" s="19">
        <f t="shared" si="109"/>
        <v>0</v>
      </c>
      <c r="S610" s="18" t="str">
        <f>+IF(OR($N610=Listas!$A$3,$N610=Listas!$A$4,$N610=Listas!$A$5,$N610=Listas!$A$6),"N/A",IF(AND((DAYS360(C610,$C$3))&gt;1800,(DAYS360(C610,$C$3))&lt;=3600),"SI","NO"))</f>
        <v>NO</v>
      </c>
      <c r="T610" s="19">
        <f t="shared" si="110"/>
        <v>0</v>
      </c>
      <c r="U610" s="18" t="str">
        <f>+IF(OR($N610=Listas!$A$3,$N610=Listas!$A$4,$N610=Listas!$A$5,$N610=Listas!$A$6),"N/A",IF((DAYS360(C610,$C$3))&gt;3600,"SI","NO"))</f>
        <v>SI</v>
      </c>
      <c r="V610" s="20">
        <f t="shared" si="111"/>
        <v>0.21132439384930549</v>
      </c>
      <c r="W610" s="21">
        <f>+IF(OR($N610=Listas!$A$3,$N610=Listas!$A$4,$N610=Listas!$A$5,$N610=Listas!$A$6),"",P610+R610+T610+V610)</f>
        <v>0.21132439384930549</v>
      </c>
      <c r="X610" s="22"/>
      <c r="Y610" s="19">
        <f t="shared" si="112"/>
        <v>0</v>
      </c>
      <c r="Z610" s="21">
        <f>+IF(OR($N610=Listas!$A$3,$N610=Listas!$A$4,$N610=Listas!$A$5,$N610=Listas!$A$6),"",Y610)</f>
        <v>0</v>
      </c>
      <c r="AA610" s="22"/>
      <c r="AB610" s="23">
        <f>+IF(OR($N610=Listas!$A$3,$N610=Listas!$A$4,$N610=Listas!$A$5,$N610=Listas!$A$6),"",IF(AND(DAYS360(C610,$C$3)&lt;=90,AA610="NO"),0,IF(AND(DAYS360(C610,$C$3)&gt;90,AA610="NO"),$AB$7,0)))</f>
        <v>0</v>
      </c>
      <c r="AC610" s="17"/>
      <c r="AD610" s="22"/>
      <c r="AE610" s="23">
        <f>+IF(OR($N610=Listas!$A$3,$N610=Listas!$A$4,$N610=Listas!$A$5,$N610=Listas!$A$6),"",IF(AND(DAYS360(C610,$C$3)&lt;=90,AD610="SI"),0,IF(AND(DAYS360(C610,$C$3)&gt;90,AD610="SI"),$AE$7,0)))</f>
        <v>0</v>
      </c>
      <c r="AF610" s="17"/>
      <c r="AG610" s="24" t="str">
        <f t="shared" si="116"/>
        <v/>
      </c>
      <c r="AH610" s="22"/>
      <c r="AI610" s="23">
        <f>+IF(OR($N610=Listas!$A$3,$N610=Listas!$A$4,$N610=Listas!$A$5,$N610=Listas!$A$6),"",IF(AND(DAYS360(C610,$C$3)&lt;=90,AH610="SI"),0,IF(AND(DAYS360(C610,$C$3)&gt;90,AH610="SI"),$AI$7,0)))</f>
        <v>0</v>
      </c>
      <c r="AJ610" s="25">
        <f>+IF(OR($N610=Listas!$A$3,$N610=Listas!$A$4,$N610=Listas!$A$5,$N610=Listas!$A$6),"",AB610+AE610+AI610)</f>
        <v>0</v>
      </c>
      <c r="AK610" s="26" t="str">
        <f t="shared" si="117"/>
        <v/>
      </c>
      <c r="AL610" s="27" t="str">
        <f t="shared" si="118"/>
        <v/>
      </c>
      <c r="AM610" s="23">
        <f>+IF(OR($N610=Listas!$A$3,$N610=Listas!$A$4,$N610=Listas!$A$5,$N610=Listas!$A$6),"",IF(AND(DAYS360(C610,$C$3)&lt;=90,AL610="SI"),0,IF(AND(DAYS360(C610,$C$3)&gt;90,AL610="SI"),$AM$7,0)))</f>
        <v>0</v>
      </c>
      <c r="AN610" s="27" t="str">
        <f t="shared" si="119"/>
        <v/>
      </c>
      <c r="AO610" s="23">
        <f>+IF(OR($N610=Listas!$A$3,$N610=Listas!$A$4,$N610=Listas!$A$5,$N610=Listas!$A$6),"",IF(AND(DAYS360(C610,$C$3)&lt;=90,AN610="SI"),0,IF(AND(DAYS360(C610,$C$3)&gt;90,AN610="SI"),$AO$7,0)))</f>
        <v>0</v>
      </c>
      <c r="AP610" s="28">
        <f>+IF(OR($N610=Listas!$A$3,$N610=Listas!$A$4,$N610=Listas!$A$5,$N610=[1]Hoja2!$A$6),"",AM610+AO610)</f>
        <v>0</v>
      </c>
      <c r="AQ610" s="22"/>
      <c r="AR610" s="23">
        <f>+IF(OR($N610=Listas!$A$3,$N610=Listas!$A$4,$N610=Listas!$A$5,$N610=Listas!$A$6),"",IF(AND(DAYS360(C610,$C$3)&lt;=90,AQ610="SI"),0,IF(AND(DAYS360(C610,$C$3)&gt;90,AQ610="SI"),$AR$7,0)))</f>
        <v>0</v>
      </c>
      <c r="AS610" s="22"/>
      <c r="AT610" s="23">
        <f>+IF(OR($N610=Listas!$A$3,$N610=Listas!$A$4,$N610=Listas!$A$5,$N610=Listas!$A$6),"",IF(AND(DAYS360(C610,$C$3)&lt;=90,AS610="SI"),0,IF(AND(DAYS360(C610,$C$3)&gt;90,AS610="SI"),$AT$7,0)))</f>
        <v>0</v>
      </c>
      <c r="AU610" s="21">
        <f>+IF(OR($N610=Listas!$A$3,$N610=Listas!$A$4,$N610=Listas!$A$5,$N610=Listas!$A$6),"",AR610+AT610)</f>
        <v>0</v>
      </c>
      <c r="AV610" s="29">
        <f>+IF(OR($N610=Listas!$A$3,$N610=Listas!$A$4,$N610=Listas!$A$5,$N610=Listas!$A$6),"",W610+Z610+AJ610+AP610+AU610)</f>
        <v>0.21132439384930549</v>
      </c>
      <c r="AW610" s="30">
        <f>+IF(OR($N610=Listas!$A$3,$N610=Listas!$A$4,$N610=Listas!$A$5,$N610=Listas!$A$6),"",K610*(1-AV610))</f>
        <v>0</v>
      </c>
      <c r="AX610" s="30">
        <f>+IF(OR($N610=Listas!$A$3,$N610=Listas!$A$4,$N610=Listas!$A$5,$N610=Listas!$A$6),"",L610*(1-AV610))</f>
        <v>0</v>
      </c>
      <c r="AY610" s="31"/>
      <c r="AZ610" s="32"/>
      <c r="BA610" s="30">
        <f>+IF(OR($N610=Listas!$A$3,$N610=Listas!$A$4,$N610=Listas!$A$5,$N610=Listas!$A$6),"",IF(AV610=0,AW610,(-PV(AY610,AZ610,,AW610,0))))</f>
        <v>0</v>
      </c>
      <c r="BB610" s="30">
        <f>+IF(OR($N610=Listas!$A$3,$N610=Listas!$A$4,$N610=Listas!$A$5,$N610=Listas!$A$6),"",IF(AV610=0,AX610,(-PV(AY610,AZ610,,AX610,0))))</f>
        <v>0</v>
      </c>
      <c r="BC610" s="33">
        <f>++IF(OR($N610=Listas!$A$3,$N610=Listas!$A$4,$N610=Listas!$A$5,$N610=Listas!$A$6),"",K610-BA610)</f>
        <v>0</v>
      </c>
      <c r="BD610" s="33">
        <f>++IF(OR($N610=Listas!$A$3,$N610=Listas!$A$4,$N610=Listas!$A$5,$N610=Listas!$A$6),"",L610-BB610)</f>
        <v>0</v>
      </c>
    </row>
    <row r="611" spans="1:56" x14ac:dyDescent="0.25">
      <c r="A611" s="13"/>
      <c r="B611" s="14"/>
      <c r="C611" s="15"/>
      <c r="D611" s="16"/>
      <c r="E611" s="16"/>
      <c r="F611" s="17"/>
      <c r="G611" s="17"/>
      <c r="H611" s="65">
        <f t="shared" si="113"/>
        <v>0</v>
      </c>
      <c r="I611" s="17"/>
      <c r="J611" s="17"/>
      <c r="K611" s="42">
        <f t="shared" si="114"/>
        <v>0</v>
      </c>
      <c r="L611" s="42">
        <f t="shared" si="114"/>
        <v>0</v>
      </c>
      <c r="M611" s="42">
        <f t="shared" si="115"/>
        <v>0</v>
      </c>
      <c r="N611" s="13"/>
      <c r="O611" s="18" t="str">
        <f>+IF(OR($N611=Listas!$A$3,$N611=Listas!$A$4,$N611=Listas!$A$5,$N611=Listas!$A$6),"N/A",IF(AND((DAYS360(C611,$C$3))&gt;90,(DAYS360(C611,$C$3))&lt;360),"SI","NO"))</f>
        <v>NO</v>
      </c>
      <c r="P611" s="19">
        <f t="shared" si="108"/>
        <v>0</v>
      </c>
      <c r="Q611" s="18" t="str">
        <f>+IF(OR($N611=Listas!$A$3,$N611=Listas!$A$4,$N611=Listas!$A$5,$N611=Listas!$A$6),"N/A",IF(AND((DAYS360(C611,$C$3))&gt;=360,(DAYS360(C611,$C$3))&lt;=1800),"SI","NO"))</f>
        <v>NO</v>
      </c>
      <c r="R611" s="19">
        <f t="shared" si="109"/>
        <v>0</v>
      </c>
      <c r="S611" s="18" t="str">
        <f>+IF(OR($N611=Listas!$A$3,$N611=Listas!$A$4,$N611=Listas!$A$5,$N611=Listas!$A$6),"N/A",IF(AND((DAYS360(C611,$C$3))&gt;1800,(DAYS360(C611,$C$3))&lt;=3600),"SI","NO"))</f>
        <v>NO</v>
      </c>
      <c r="T611" s="19">
        <f t="shared" si="110"/>
        <v>0</v>
      </c>
      <c r="U611" s="18" t="str">
        <f>+IF(OR($N611=Listas!$A$3,$N611=Listas!$A$4,$N611=Listas!$A$5,$N611=Listas!$A$6),"N/A",IF((DAYS360(C611,$C$3))&gt;3600,"SI","NO"))</f>
        <v>SI</v>
      </c>
      <c r="V611" s="20">
        <f t="shared" si="111"/>
        <v>0.21132439384930549</v>
      </c>
      <c r="W611" s="21">
        <f>+IF(OR($N611=Listas!$A$3,$N611=Listas!$A$4,$N611=Listas!$A$5,$N611=Listas!$A$6),"",P611+R611+T611+V611)</f>
        <v>0.21132439384930549</v>
      </c>
      <c r="X611" s="22"/>
      <c r="Y611" s="19">
        <f t="shared" si="112"/>
        <v>0</v>
      </c>
      <c r="Z611" s="21">
        <f>+IF(OR($N611=Listas!$A$3,$N611=Listas!$A$4,$N611=Listas!$A$5,$N611=Listas!$A$6),"",Y611)</f>
        <v>0</v>
      </c>
      <c r="AA611" s="22"/>
      <c r="AB611" s="23">
        <f>+IF(OR($N611=Listas!$A$3,$N611=Listas!$A$4,$N611=Listas!$A$5,$N611=Listas!$A$6),"",IF(AND(DAYS360(C611,$C$3)&lt;=90,AA611="NO"),0,IF(AND(DAYS360(C611,$C$3)&gt;90,AA611="NO"),$AB$7,0)))</f>
        <v>0</v>
      </c>
      <c r="AC611" s="17"/>
      <c r="AD611" s="22"/>
      <c r="AE611" s="23">
        <f>+IF(OR($N611=Listas!$A$3,$N611=Listas!$A$4,$N611=Listas!$A$5,$N611=Listas!$A$6),"",IF(AND(DAYS360(C611,$C$3)&lt;=90,AD611="SI"),0,IF(AND(DAYS360(C611,$C$3)&gt;90,AD611="SI"),$AE$7,0)))</f>
        <v>0</v>
      </c>
      <c r="AF611" s="17"/>
      <c r="AG611" s="24" t="str">
        <f t="shared" si="116"/>
        <v/>
      </c>
      <c r="AH611" s="22"/>
      <c r="AI611" s="23">
        <f>+IF(OR($N611=Listas!$A$3,$N611=Listas!$A$4,$N611=Listas!$A$5,$N611=Listas!$A$6),"",IF(AND(DAYS360(C611,$C$3)&lt;=90,AH611="SI"),0,IF(AND(DAYS360(C611,$C$3)&gt;90,AH611="SI"),$AI$7,0)))</f>
        <v>0</v>
      </c>
      <c r="AJ611" s="25">
        <f>+IF(OR($N611=Listas!$A$3,$N611=Listas!$A$4,$N611=Listas!$A$5,$N611=Listas!$A$6),"",AB611+AE611+AI611)</f>
        <v>0</v>
      </c>
      <c r="AK611" s="26" t="str">
        <f t="shared" si="117"/>
        <v/>
      </c>
      <c r="AL611" s="27" t="str">
        <f t="shared" si="118"/>
        <v/>
      </c>
      <c r="AM611" s="23">
        <f>+IF(OR($N611=Listas!$A$3,$N611=Listas!$A$4,$N611=Listas!$A$5,$N611=Listas!$A$6),"",IF(AND(DAYS360(C611,$C$3)&lt;=90,AL611="SI"),0,IF(AND(DAYS360(C611,$C$3)&gt;90,AL611="SI"),$AM$7,0)))</f>
        <v>0</v>
      </c>
      <c r="AN611" s="27" t="str">
        <f t="shared" si="119"/>
        <v/>
      </c>
      <c r="AO611" s="23">
        <f>+IF(OR($N611=Listas!$A$3,$N611=Listas!$A$4,$N611=Listas!$A$5,$N611=Listas!$A$6),"",IF(AND(DAYS360(C611,$C$3)&lt;=90,AN611="SI"),0,IF(AND(DAYS360(C611,$C$3)&gt;90,AN611="SI"),$AO$7,0)))</f>
        <v>0</v>
      </c>
      <c r="AP611" s="28">
        <f>+IF(OR($N611=Listas!$A$3,$N611=Listas!$A$4,$N611=Listas!$A$5,$N611=[1]Hoja2!$A$6),"",AM611+AO611)</f>
        <v>0</v>
      </c>
      <c r="AQ611" s="22"/>
      <c r="AR611" s="23">
        <f>+IF(OR($N611=Listas!$A$3,$N611=Listas!$A$4,$N611=Listas!$A$5,$N611=Listas!$A$6),"",IF(AND(DAYS360(C611,$C$3)&lt;=90,AQ611="SI"),0,IF(AND(DAYS360(C611,$C$3)&gt;90,AQ611="SI"),$AR$7,0)))</f>
        <v>0</v>
      </c>
      <c r="AS611" s="22"/>
      <c r="AT611" s="23">
        <f>+IF(OR($N611=Listas!$A$3,$N611=Listas!$A$4,$N611=Listas!$A$5,$N611=Listas!$A$6),"",IF(AND(DAYS360(C611,$C$3)&lt;=90,AS611="SI"),0,IF(AND(DAYS360(C611,$C$3)&gt;90,AS611="SI"),$AT$7,0)))</f>
        <v>0</v>
      </c>
      <c r="AU611" s="21">
        <f>+IF(OR($N611=Listas!$A$3,$N611=Listas!$A$4,$N611=Listas!$A$5,$N611=Listas!$A$6),"",AR611+AT611)</f>
        <v>0</v>
      </c>
      <c r="AV611" s="29">
        <f>+IF(OR($N611=Listas!$A$3,$N611=Listas!$A$4,$N611=Listas!$A$5,$N611=Listas!$A$6),"",W611+Z611+AJ611+AP611+AU611)</f>
        <v>0.21132439384930549</v>
      </c>
      <c r="AW611" s="30">
        <f>+IF(OR($N611=Listas!$A$3,$N611=Listas!$A$4,$N611=Listas!$A$5,$N611=Listas!$A$6),"",K611*(1-AV611))</f>
        <v>0</v>
      </c>
      <c r="AX611" s="30">
        <f>+IF(OR($N611=Listas!$A$3,$N611=Listas!$A$4,$N611=Listas!$A$5,$N611=Listas!$A$6),"",L611*(1-AV611))</f>
        <v>0</v>
      </c>
      <c r="AY611" s="31"/>
      <c r="AZ611" s="32"/>
      <c r="BA611" s="30">
        <f>+IF(OR($N611=Listas!$A$3,$N611=Listas!$A$4,$N611=Listas!$A$5,$N611=Listas!$A$6),"",IF(AV611=0,AW611,(-PV(AY611,AZ611,,AW611,0))))</f>
        <v>0</v>
      </c>
      <c r="BB611" s="30">
        <f>+IF(OR($N611=Listas!$A$3,$N611=Listas!$A$4,$N611=Listas!$A$5,$N611=Listas!$A$6),"",IF(AV611=0,AX611,(-PV(AY611,AZ611,,AX611,0))))</f>
        <v>0</v>
      </c>
      <c r="BC611" s="33">
        <f>++IF(OR($N611=Listas!$A$3,$N611=Listas!$A$4,$N611=Listas!$A$5,$N611=Listas!$A$6),"",K611-BA611)</f>
        <v>0</v>
      </c>
      <c r="BD611" s="33">
        <f>++IF(OR($N611=Listas!$A$3,$N611=Listas!$A$4,$N611=Listas!$A$5,$N611=Listas!$A$6),"",L611-BB611)</f>
        <v>0</v>
      </c>
    </row>
    <row r="612" spans="1:56" x14ac:dyDescent="0.25">
      <c r="A612" s="13"/>
      <c r="B612" s="14"/>
      <c r="C612" s="15"/>
      <c r="D612" s="16"/>
      <c r="E612" s="16"/>
      <c r="F612" s="17"/>
      <c r="G612" s="17"/>
      <c r="H612" s="65">
        <f t="shared" si="113"/>
        <v>0</v>
      </c>
      <c r="I612" s="17"/>
      <c r="J612" s="17"/>
      <c r="K612" s="42">
        <f t="shared" si="114"/>
        <v>0</v>
      </c>
      <c r="L612" s="42">
        <f t="shared" si="114"/>
        <v>0</v>
      </c>
      <c r="M612" s="42">
        <f t="shared" si="115"/>
        <v>0</v>
      </c>
      <c r="N612" s="13"/>
      <c r="O612" s="18" t="str">
        <f>+IF(OR($N612=Listas!$A$3,$N612=Listas!$A$4,$N612=Listas!$A$5,$N612=Listas!$A$6),"N/A",IF(AND((DAYS360(C612,$C$3))&gt;90,(DAYS360(C612,$C$3))&lt;360),"SI","NO"))</f>
        <v>NO</v>
      </c>
      <c r="P612" s="19">
        <f t="shared" si="108"/>
        <v>0</v>
      </c>
      <c r="Q612" s="18" t="str">
        <f>+IF(OR($N612=Listas!$A$3,$N612=Listas!$A$4,$N612=Listas!$A$5,$N612=Listas!$A$6),"N/A",IF(AND((DAYS360(C612,$C$3))&gt;=360,(DAYS360(C612,$C$3))&lt;=1800),"SI","NO"))</f>
        <v>NO</v>
      </c>
      <c r="R612" s="19">
        <f t="shared" si="109"/>
        <v>0</v>
      </c>
      <c r="S612" s="18" t="str">
        <f>+IF(OR($N612=Listas!$A$3,$N612=Listas!$A$4,$N612=Listas!$A$5,$N612=Listas!$A$6),"N/A",IF(AND((DAYS360(C612,$C$3))&gt;1800,(DAYS360(C612,$C$3))&lt;=3600),"SI","NO"))</f>
        <v>NO</v>
      </c>
      <c r="T612" s="19">
        <f t="shared" si="110"/>
        <v>0</v>
      </c>
      <c r="U612" s="18" t="str">
        <f>+IF(OR($N612=Listas!$A$3,$N612=Listas!$A$4,$N612=Listas!$A$5,$N612=Listas!$A$6),"N/A",IF((DAYS360(C612,$C$3))&gt;3600,"SI","NO"))</f>
        <v>SI</v>
      </c>
      <c r="V612" s="20">
        <f t="shared" si="111"/>
        <v>0.21132439384930549</v>
      </c>
      <c r="W612" s="21">
        <f>+IF(OR($N612=Listas!$A$3,$N612=Listas!$A$4,$N612=Listas!$A$5,$N612=Listas!$A$6),"",P612+R612+T612+V612)</f>
        <v>0.21132439384930549</v>
      </c>
      <c r="X612" s="22"/>
      <c r="Y612" s="19">
        <f t="shared" si="112"/>
        <v>0</v>
      </c>
      <c r="Z612" s="21">
        <f>+IF(OR($N612=Listas!$A$3,$N612=Listas!$A$4,$N612=Listas!$A$5,$N612=Listas!$A$6),"",Y612)</f>
        <v>0</v>
      </c>
      <c r="AA612" s="22"/>
      <c r="AB612" s="23">
        <f>+IF(OR($N612=Listas!$A$3,$N612=Listas!$A$4,$N612=Listas!$A$5,$N612=Listas!$A$6),"",IF(AND(DAYS360(C612,$C$3)&lt;=90,AA612="NO"),0,IF(AND(DAYS360(C612,$C$3)&gt;90,AA612="NO"),$AB$7,0)))</f>
        <v>0</v>
      </c>
      <c r="AC612" s="17"/>
      <c r="AD612" s="22"/>
      <c r="AE612" s="23">
        <f>+IF(OR($N612=Listas!$A$3,$N612=Listas!$A$4,$N612=Listas!$A$5,$N612=Listas!$A$6),"",IF(AND(DAYS360(C612,$C$3)&lt;=90,AD612="SI"),0,IF(AND(DAYS360(C612,$C$3)&gt;90,AD612="SI"),$AE$7,0)))</f>
        <v>0</v>
      </c>
      <c r="AF612" s="17"/>
      <c r="AG612" s="24" t="str">
        <f t="shared" si="116"/>
        <v/>
      </c>
      <c r="AH612" s="22"/>
      <c r="AI612" s="23">
        <f>+IF(OR($N612=Listas!$A$3,$N612=Listas!$A$4,$N612=Listas!$A$5,$N612=Listas!$A$6),"",IF(AND(DAYS360(C612,$C$3)&lt;=90,AH612="SI"),0,IF(AND(DAYS360(C612,$C$3)&gt;90,AH612="SI"),$AI$7,0)))</f>
        <v>0</v>
      </c>
      <c r="AJ612" s="25">
        <f>+IF(OR($N612=Listas!$A$3,$N612=Listas!$A$4,$N612=Listas!$A$5,$N612=Listas!$A$6),"",AB612+AE612+AI612)</f>
        <v>0</v>
      </c>
      <c r="AK612" s="26" t="str">
        <f t="shared" si="117"/>
        <v/>
      </c>
      <c r="AL612" s="27" t="str">
        <f t="shared" si="118"/>
        <v/>
      </c>
      <c r="AM612" s="23">
        <f>+IF(OR($N612=Listas!$A$3,$N612=Listas!$A$4,$N612=Listas!$A$5,$N612=Listas!$A$6),"",IF(AND(DAYS360(C612,$C$3)&lt;=90,AL612="SI"),0,IF(AND(DAYS360(C612,$C$3)&gt;90,AL612="SI"),$AM$7,0)))</f>
        <v>0</v>
      </c>
      <c r="AN612" s="27" t="str">
        <f t="shared" si="119"/>
        <v/>
      </c>
      <c r="AO612" s="23">
        <f>+IF(OR($N612=Listas!$A$3,$N612=Listas!$A$4,$N612=Listas!$A$5,$N612=Listas!$A$6),"",IF(AND(DAYS360(C612,$C$3)&lt;=90,AN612="SI"),0,IF(AND(DAYS360(C612,$C$3)&gt;90,AN612="SI"),$AO$7,0)))</f>
        <v>0</v>
      </c>
      <c r="AP612" s="28">
        <f>+IF(OR($N612=Listas!$A$3,$N612=Listas!$A$4,$N612=Listas!$A$5,$N612=[1]Hoja2!$A$6),"",AM612+AO612)</f>
        <v>0</v>
      </c>
      <c r="AQ612" s="22"/>
      <c r="AR612" s="23">
        <f>+IF(OR($N612=Listas!$A$3,$N612=Listas!$A$4,$N612=Listas!$A$5,$N612=Listas!$A$6),"",IF(AND(DAYS360(C612,$C$3)&lt;=90,AQ612="SI"),0,IF(AND(DAYS360(C612,$C$3)&gt;90,AQ612="SI"),$AR$7,0)))</f>
        <v>0</v>
      </c>
      <c r="AS612" s="22"/>
      <c r="AT612" s="23">
        <f>+IF(OR($N612=Listas!$A$3,$N612=Listas!$A$4,$N612=Listas!$A$5,$N612=Listas!$A$6),"",IF(AND(DAYS360(C612,$C$3)&lt;=90,AS612="SI"),0,IF(AND(DAYS360(C612,$C$3)&gt;90,AS612="SI"),$AT$7,0)))</f>
        <v>0</v>
      </c>
      <c r="AU612" s="21">
        <f>+IF(OR($N612=Listas!$A$3,$N612=Listas!$A$4,$N612=Listas!$A$5,$N612=Listas!$A$6),"",AR612+AT612)</f>
        <v>0</v>
      </c>
      <c r="AV612" s="29">
        <f>+IF(OR($N612=Listas!$A$3,$N612=Listas!$A$4,$N612=Listas!$A$5,$N612=Listas!$A$6),"",W612+Z612+AJ612+AP612+AU612)</f>
        <v>0.21132439384930549</v>
      </c>
      <c r="AW612" s="30">
        <f>+IF(OR($N612=Listas!$A$3,$N612=Listas!$A$4,$N612=Listas!$A$5,$N612=Listas!$A$6),"",K612*(1-AV612))</f>
        <v>0</v>
      </c>
      <c r="AX612" s="30">
        <f>+IF(OR($N612=Listas!$A$3,$N612=Listas!$A$4,$N612=Listas!$A$5,$N612=Listas!$A$6),"",L612*(1-AV612))</f>
        <v>0</v>
      </c>
      <c r="AY612" s="31"/>
      <c r="AZ612" s="32"/>
      <c r="BA612" s="30">
        <f>+IF(OR($N612=Listas!$A$3,$N612=Listas!$A$4,$N612=Listas!$A$5,$N612=Listas!$A$6),"",IF(AV612=0,AW612,(-PV(AY612,AZ612,,AW612,0))))</f>
        <v>0</v>
      </c>
      <c r="BB612" s="30">
        <f>+IF(OR($N612=Listas!$A$3,$N612=Listas!$A$4,$N612=Listas!$A$5,$N612=Listas!$A$6),"",IF(AV612=0,AX612,(-PV(AY612,AZ612,,AX612,0))))</f>
        <v>0</v>
      </c>
      <c r="BC612" s="33">
        <f>++IF(OR($N612=Listas!$A$3,$N612=Listas!$A$4,$N612=Listas!$A$5,$N612=Listas!$A$6),"",K612-BA612)</f>
        <v>0</v>
      </c>
      <c r="BD612" s="33">
        <f>++IF(OR($N612=Listas!$A$3,$N612=Listas!$A$4,$N612=Listas!$A$5,$N612=Listas!$A$6),"",L612-BB612)</f>
        <v>0</v>
      </c>
    </row>
    <row r="613" spans="1:56" x14ac:dyDescent="0.25">
      <c r="A613" s="13"/>
      <c r="B613" s="14"/>
      <c r="C613" s="15"/>
      <c r="D613" s="16"/>
      <c r="E613" s="16"/>
      <c r="F613" s="17"/>
      <c r="G613" s="17"/>
      <c r="H613" s="65">
        <f t="shared" si="113"/>
        <v>0</v>
      </c>
      <c r="I613" s="17"/>
      <c r="J613" s="17"/>
      <c r="K613" s="42">
        <f t="shared" si="114"/>
        <v>0</v>
      </c>
      <c r="L613" s="42">
        <f t="shared" si="114"/>
        <v>0</v>
      </c>
      <c r="M613" s="42">
        <f t="shared" si="115"/>
        <v>0</v>
      </c>
      <c r="N613" s="13"/>
      <c r="O613" s="18" t="str">
        <f>+IF(OR($N613=Listas!$A$3,$N613=Listas!$A$4,$N613=Listas!$A$5,$N613=Listas!$A$6),"N/A",IF(AND((DAYS360(C613,$C$3))&gt;90,(DAYS360(C613,$C$3))&lt;360),"SI","NO"))</f>
        <v>NO</v>
      </c>
      <c r="P613" s="19">
        <f t="shared" si="108"/>
        <v>0</v>
      </c>
      <c r="Q613" s="18" t="str">
        <f>+IF(OR($N613=Listas!$A$3,$N613=Listas!$A$4,$N613=Listas!$A$5,$N613=Listas!$A$6),"N/A",IF(AND((DAYS360(C613,$C$3))&gt;=360,(DAYS360(C613,$C$3))&lt;=1800),"SI","NO"))</f>
        <v>NO</v>
      </c>
      <c r="R613" s="19">
        <f t="shared" si="109"/>
        <v>0</v>
      </c>
      <c r="S613" s="18" t="str">
        <f>+IF(OR($N613=Listas!$A$3,$N613=Listas!$A$4,$N613=Listas!$A$5,$N613=Listas!$A$6),"N/A",IF(AND((DAYS360(C613,$C$3))&gt;1800,(DAYS360(C613,$C$3))&lt;=3600),"SI","NO"))</f>
        <v>NO</v>
      </c>
      <c r="T613" s="19">
        <f t="shared" si="110"/>
        <v>0</v>
      </c>
      <c r="U613" s="18" t="str">
        <f>+IF(OR($N613=Listas!$A$3,$N613=Listas!$A$4,$N613=Listas!$A$5,$N613=Listas!$A$6),"N/A",IF((DAYS360(C613,$C$3))&gt;3600,"SI","NO"))</f>
        <v>SI</v>
      </c>
      <c r="V613" s="20">
        <f t="shared" si="111"/>
        <v>0.21132439384930549</v>
      </c>
      <c r="W613" s="21">
        <f>+IF(OR($N613=Listas!$A$3,$N613=Listas!$A$4,$N613=Listas!$A$5,$N613=Listas!$A$6),"",P613+R613+T613+V613)</f>
        <v>0.21132439384930549</v>
      </c>
      <c r="X613" s="22"/>
      <c r="Y613" s="19">
        <f t="shared" si="112"/>
        <v>0</v>
      </c>
      <c r="Z613" s="21">
        <f>+IF(OR($N613=Listas!$A$3,$N613=Listas!$A$4,$N613=Listas!$A$5,$N613=Listas!$A$6),"",Y613)</f>
        <v>0</v>
      </c>
      <c r="AA613" s="22"/>
      <c r="AB613" s="23">
        <f>+IF(OR($N613=Listas!$A$3,$N613=Listas!$A$4,$N613=Listas!$A$5,$N613=Listas!$A$6),"",IF(AND(DAYS360(C613,$C$3)&lt;=90,AA613="NO"),0,IF(AND(DAYS360(C613,$C$3)&gt;90,AA613="NO"),$AB$7,0)))</f>
        <v>0</v>
      </c>
      <c r="AC613" s="17"/>
      <c r="AD613" s="22"/>
      <c r="AE613" s="23">
        <f>+IF(OR($N613=Listas!$A$3,$N613=Listas!$A$4,$N613=Listas!$A$5,$N613=Listas!$A$6),"",IF(AND(DAYS360(C613,$C$3)&lt;=90,AD613="SI"),0,IF(AND(DAYS360(C613,$C$3)&gt;90,AD613="SI"),$AE$7,0)))</f>
        <v>0</v>
      </c>
      <c r="AF613" s="17"/>
      <c r="AG613" s="24" t="str">
        <f t="shared" si="116"/>
        <v/>
      </c>
      <c r="AH613" s="22"/>
      <c r="AI613" s="23">
        <f>+IF(OR($N613=Listas!$A$3,$N613=Listas!$A$4,$N613=Listas!$A$5,$N613=Listas!$A$6),"",IF(AND(DAYS360(C613,$C$3)&lt;=90,AH613="SI"),0,IF(AND(DAYS360(C613,$C$3)&gt;90,AH613="SI"),$AI$7,0)))</f>
        <v>0</v>
      </c>
      <c r="AJ613" s="25">
        <f>+IF(OR($N613=Listas!$A$3,$N613=Listas!$A$4,$N613=Listas!$A$5,$N613=Listas!$A$6),"",AB613+AE613+AI613)</f>
        <v>0</v>
      </c>
      <c r="AK613" s="26" t="str">
        <f t="shared" si="117"/>
        <v/>
      </c>
      <c r="AL613" s="27" t="str">
        <f t="shared" si="118"/>
        <v/>
      </c>
      <c r="AM613" s="23">
        <f>+IF(OR($N613=Listas!$A$3,$N613=Listas!$A$4,$N613=Listas!$A$5,$N613=Listas!$A$6),"",IF(AND(DAYS360(C613,$C$3)&lt;=90,AL613="SI"),0,IF(AND(DAYS360(C613,$C$3)&gt;90,AL613="SI"),$AM$7,0)))</f>
        <v>0</v>
      </c>
      <c r="AN613" s="27" t="str">
        <f t="shared" si="119"/>
        <v/>
      </c>
      <c r="AO613" s="23">
        <f>+IF(OR($N613=Listas!$A$3,$N613=Listas!$A$4,$N613=Listas!$A$5,$N613=Listas!$A$6),"",IF(AND(DAYS360(C613,$C$3)&lt;=90,AN613="SI"),0,IF(AND(DAYS360(C613,$C$3)&gt;90,AN613="SI"),$AO$7,0)))</f>
        <v>0</v>
      </c>
      <c r="AP613" s="28">
        <f>+IF(OR($N613=Listas!$A$3,$N613=Listas!$A$4,$N613=Listas!$A$5,$N613=[1]Hoja2!$A$6),"",AM613+AO613)</f>
        <v>0</v>
      </c>
      <c r="AQ613" s="22"/>
      <c r="AR613" s="23">
        <f>+IF(OR($N613=Listas!$A$3,$N613=Listas!$A$4,$N613=Listas!$A$5,$N613=Listas!$A$6),"",IF(AND(DAYS360(C613,$C$3)&lt;=90,AQ613="SI"),0,IF(AND(DAYS360(C613,$C$3)&gt;90,AQ613="SI"),$AR$7,0)))</f>
        <v>0</v>
      </c>
      <c r="AS613" s="22"/>
      <c r="AT613" s="23">
        <f>+IF(OR($N613=Listas!$A$3,$N613=Listas!$A$4,$N613=Listas!$A$5,$N613=Listas!$A$6),"",IF(AND(DAYS360(C613,$C$3)&lt;=90,AS613="SI"),0,IF(AND(DAYS360(C613,$C$3)&gt;90,AS613="SI"),$AT$7,0)))</f>
        <v>0</v>
      </c>
      <c r="AU613" s="21">
        <f>+IF(OR($N613=Listas!$A$3,$N613=Listas!$A$4,$N613=Listas!$A$5,$N613=Listas!$A$6),"",AR613+AT613)</f>
        <v>0</v>
      </c>
      <c r="AV613" s="29">
        <f>+IF(OR($N613=Listas!$A$3,$N613=Listas!$A$4,$N613=Listas!$A$5,$N613=Listas!$A$6),"",W613+Z613+AJ613+AP613+AU613)</f>
        <v>0.21132439384930549</v>
      </c>
      <c r="AW613" s="30">
        <f>+IF(OR($N613=Listas!$A$3,$N613=Listas!$A$4,$N613=Listas!$A$5,$N613=Listas!$A$6),"",K613*(1-AV613))</f>
        <v>0</v>
      </c>
      <c r="AX613" s="30">
        <f>+IF(OR($N613=Listas!$A$3,$N613=Listas!$A$4,$N613=Listas!$A$5,$N613=Listas!$A$6),"",L613*(1-AV613))</f>
        <v>0</v>
      </c>
      <c r="AY613" s="31"/>
      <c r="AZ613" s="32"/>
      <c r="BA613" s="30">
        <f>+IF(OR($N613=Listas!$A$3,$N613=Listas!$A$4,$N613=Listas!$A$5,$N613=Listas!$A$6),"",IF(AV613=0,AW613,(-PV(AY613,AZ613,,AW613,0))))</f>
        <v>0</v>
      </c>
      <c r="BB613" s="30">
        <f>+IF(OR($N613=Listas!$A$3,$N613=Listas!$A$4,$N613=Listas!$A$5,$N613=Listas!$A$6),"",IF(AV613=0,AX613,(-PV(AY613,AZ613,,AX613,0))))</f>
        <v>0</v>
      </c>
      <c r="BC613" s="33">
        <f>++IF(OR($N613=Listas!$A$3,$N613=Listas!$A$4,$N613=Listas!$A$5,$N613=Listas!$A$6),"",K613-BA613)</f>
        <v>0</v>
      </c>
      <c r="BD613" s="33">
        <f>++IF(OR($N613=Listas!$A$3,$N613=Listas!$A$4,$N613=Listas!$A$5,$N613=Listas!$A$6),"",L613-BB613)</f>
        <v>0</v>
      </c>
    </row>
    <row r="614" spans="1:56" x14ac:dyDescent="0.25">
      <c r="A614" s="13"/>
      <c r="B614" s="14"/>
      <c r="C614" s="15"/>
      <c r="D614" s="16"/>
      <c r="E614" s="16"/>
      <c r="F614" s="17"/>
      <c r="G614" s="17"/>
      <c r="H614" s="65">
        <f t="shared" si="113"/>
        <v>0</v>
      </c>
      <c r="I614" s="17"/>
      <c r="J614" s="17"/>
      <c r="K614" s="42">
        <f t="shared" si="114"/>
        <v>0</v>
      </c>
      <c r="L614" s="42">
        <f t="shared" si="114"/>
        <v>0</v>
      </c>
      <c r="M614" s="42">
        <f t="shared" si="115"/>
        <v>0</v>
      </c>
      <c r="N614" s="13"/>
      <c r="O614" s="18" t="str">
        <f>+IF(OR($N614=Listas!$A$3,$N614=Listas!$A$4,$N614=Listas!$A$5,$N614=Listas!$A$6),"N/A",IF(AND((DAYS360(C614,$C$3))&gt;90,(DAYS360(C614,$C$3))&lt;360),"SI","NO"))</f>
        <v>NO</v>
      </c>
      <c r="P614" s="19">
        <f t="shared" si="108"/>
        <v>0</v>
      </c>
      <c r="Q614" s="18" t="str">
        <f>+IF(OR($N614=Listas!$A$3,$N614=Listas!$A$4,$N614=Listas!$A$5,$N614=Listas!$A$6),"N/A",IF(AND((DAYS360(C614,$C$3))&gt;=360,(DAYS360(C614,$C$3))&lt;=1800),"SI","NO"))</f>
        <v>NO</v>
      </c>
      <c r="R614" s="19">
        <f t="shared" si="109"/>
        <v>0</v>
      </c>
      <c r="S614" s="18" t="str">
        <f>+IF(OR($N614=Listas!$A$3,$N614=Listas!$A$4,$N614=Listas!$A$5,$N614=Listas!$A$6),"N/A",IF(AND((DAYS360(C614,$C$3))&gt;1800,(DAYS360(C614,$C$3))&lt;=3600),"SI","NO"))</f>
        <v>NO</v>
      </c>
      <c r="T614" s="19">
        <f t="shared" si="110"/>
        <v>0</v>
      </c>
      <c r="U614" s="18" t="str">
        <f>+IF(OR($N614=Listas!$A$3,$N614=Listas!$A$4,$N614=Listas!$A$5,$N614=Listas!$A$6),"N/A",IF((DAYS360(C614,$C$3))&gt;3600,"SI","NO"))</f>
        <v>SI</v>
      </c>
      <c r="V614" s="20">
        <f t="shared" si="111"/>
        <v>0.21132439384930549</v>
      </c>
      <c r="W614" s="21">
        <f>+IF(OR($N614=Listas!$A$3,$N614=Listas!$A$4,$N614=Listas!$A$5,$N614=Listas!$A$6),"",P614+R614+T614+V614)</f>
        <v>0.21132439384930549</v>
      </c>
      <c r="X614" s="22"/>
      <c r="Y614" s="19">
        <f t="shared" si="112"/>
        <v>0</v>
      </c>
      <c r="Z614" s="21">
        <f>+IF(OR($N614=Listas!$A$3,$N614=Listas!$A$4,$N614=Listas!$A$5,$N614=Listas!$A$6),"",Y614)</f>
        <v>0</v>
      </c>
      <c r="AA614" s="22"/>
      <c r="AB614" s="23">
        <f>+IF(OR($N614=Listas!$A$3,$N614=Listas!$A$4,$N614=Listas!$A$5,$N614=Listas!$A$6),"",IF(AND(DAYS360(C614,$C$3)&lt;=90,AA614="NO"),0,IF(AND(DAYS360(C614,$C$3)&gt;90,AA614="NO"),$AB$7,0)))</f>
        <v>0</v>
      </c>
      <c r="AC614" s="17"/>
      <c r="AD614" s="22"/>
      <c r="AE614" s="23">
        <f>+IF(OR($N614=Listas!$A$3,$N614=Listas!$A$4,$N614=Listas!$A$5,$N614=Listas!$A$6),"",IF(AND(DAYS360(C614,$C$3)&lt;=90,AD614="SI"),0,IF(AND(DAYS360(C614,$C$3)&gt;90,AD614="SI"),$AE$7,0)))</f>
        <v>0</v>
      </c>
      <c r="AF614" s="17"/>
      <c r="AG614" s="24" t="str">
        <f t="shared" si="116"/>
        <v/>
      </c>
      <c r="AH614" s="22"/>
      <c r="AI614" s="23">
        <f>+IF(OR($N614=Listas!$A$3,$N614=Listas!$A$4,$N614=Listas!$A$5,$N614=Listas!$A$6),"",IF(AND(DAYS360(C614,$C$3)&lt;=90,AH614="SI"),0,IF(AND(DAYS360(C614,$C$3)&gt;90,AH614="SI"),$AI$7,0)))</f>
        <v>0</v>
      </c>
      <c r="AJ614" s="25">
        <f>+IF(OR($N614=Listas!$A$3,$N614=Listas!$A$4,$N614=Listas!$A$5,$N614=Listas!$A$6),"",AB614+AE614+AI614)</f>
        <v>0</v>
      </c>
      <c r="AK614" s="26" t="str">
        <f t="shared" si="117"/>
        <v/>
      </c>
      <c r="AL614" s="27" t="str">
        <f t="shared" si="118"/>
        <v/>
      </c>
      <c r="AM614" s="23">
        <f>+IF(OR($N614=Listas!$A$3,$N614=Listas!$A$4,$N614=Listas!$A$5,$N614=Listas!$A$6),"",IF(AND(DAYS360(C614,$C$3)&lt;=90,AL614="SI"),0,IF(AND(DAYS360(C614,$C$3)&gt;90,AL614="SI"),$AM$7,0)))</f>
        <v>0</v>
      </c>
      <c r="AN614" s="27" t="str">
        <f t="shared" si="119"/>
        <v/>
      </c>
      <c r="AO614" s="23">
        <f>+IF(OR($N614=Listas!$A$3,$N614=Listas!$A$4,$N614=Listas!$A$5,$N614=Listas!$A$6),"",IF(AND(DAYS360(C614,$C$3)&lt;=90,AN614="SI"),0,IF(AND(DAYS360(C614,$C$3)&gt;90,AN614="SI"),$AO$7,0)))</f>
        <v>0</v>
      </c>
      <c r="AP614" s="28">
        <f>+IF(OR($N614=Listas!$A$3,$N614=Listas!$A$4,$N614=Listas!$A$5,$N614=[1]Hoja2!$A$6),"",AM614+AO614)</f>
        <v>0</v>
      </c>
      <c r="AQ614" s="22"/>
      <c r="AR614" s="23">
        <f>+IF(OR($N614=Listas!$A$3,$N614=Listas!$A$4,$N614=Listas!$A$5,$N614=Listas!$A$6),"",IF(AND(DAYS360(C614,$C$3)&lt;=90,AQ614="SI"),0,IF(AND(DAYS360(C614,$C$3)&gt;90,AQ614="SI"),$AR$7,0)))</f>
        <v>0</v>
      </c>
      <c r="AS614" s="22"/>
      <c r="AT614" s="23">
        <f>+IF(OR($N614=Listas!$A$3,$N614=Listas!$A$4,$N614=Listas!$A$5,$N614=Listas!$A$6),"",IF(AND(DAYS360(C614,$C$3)&lt;=90,AS614="SI"),0,IF(AND(DAYS360(C614,$C$3)&gt;90,AS614="SI"),$AT$7,0)))</f>
        <v>0</v>
      </c>
      <c r="AU614" s="21">
        <f>+IF(OR($N614=Listas!$A$3,$N614=Listas!$A$4,$N614=Listas!$A$5,$N614=Listas!$A$6),"",AR614+AT614)</f>
        <v>0</v>
      </c>
      <c r="AV614" s="29">
        <f>+IF(OR($N614=Listas!$A$3,$N614=Listas!$A$4,$N614=Listas!$A$5,$N614=Listas!$A$6),"",W614+Z614+AJ614+AP614+AU614)</f>
        <v>0.21132439384930549</v>
      </c>
      <c r="AW614" s="30">
        <f>+IF(OR($N614=Listas!$A$3,$N614=Listas!$A$4,$N614=Listas!$A$5,$N614=Listas!$A$6),"",K614*(1-AV614))</f>
        <v>0</v>
      </c>
      <c r="AX614" s="30">
        <f>+IF(OR($N614=Listas!$A$3,$N614=Listas!$A$4,$N614=Listas!$A$5,$N614=Listas!$A$6),"",L614*(1-AV614))</f>
        <v>0</v>
      </c>
      <c r="AY614" s="31"/>
      <c r="AZ614" s="32"/>
      <c r="BA614" s="30">
        <f>+IF(OR($N614=Listas!$A$3,$N614=Listas!$A$4,$N614=Listas!$A$5,$N614=Listas!$A$6),"",IF(AV614=0,AW614,(-PV(AY614,AZ614,,AW614,0))))</f>
        <v>0</v>
      </c>
      <c r="BB614" s="30">
        <f>+IF(OR($N614=Listas!$A$3,$N614=Listas!$A$4,$N614=Listas!$A$5,$N614=Listas!$A$6),"",IF(AV614=0,AX614,(-PV(AY614,AZ614,,AX614,0))))</f>
        <v>0</v>
      </c>
      <c r="BC614" s="33">
        <f>++IF(OR($N614=Listas!$A$3,$N614=Listas!$A$4,$N614=Listas!$A$5,$N614=Listas!$A$6),"",K614-BA614)</f>
        <v>0</v>
      </c>
      <c r="BD614" s="33">
        <f>++IF(OR($N614=Listas!$A$3,$N614=Listas!$A$4,$N614=Listas!$A$5,$N614=Listas!$A$6),"",L614-BB614)</f>
        <v>0</v>
      </c>
    </row>
    <row r="615" spans="1:56" x14ac:dyDescent="0.25">
      <c r="A615" s="13"/>
      <c r="B615" s="14"/>
      <c r="C615" s="15"/>
      <c r="D615" s="16"/>
      <c r="E615" s="16"/>
      <c r="F615" s="17"/>
      <c r="G615" s="17"/>
      <c r="H615" s="65">
        <f t="shared" si="113"/>
        <v>0</v>
      </c>
      <c r="I615" s="17"/>
      <c r="J615" s="17"/>
      <c r="K615" s="42">
        <f t="shared" si="114"/>
        <v>0</v>
      </c>
      <c r="L615" s="42">
        <f t="shared" si="114"/>
        <v>0</v>
      </c>
      <c r="M615" s="42">
        <f t="shared" si="115"/>
        <v>0</v>
      </c>
      <c r="N615" s="13"/>
      <c r="O615" s="18" t="str">
        <f>+IF(OR($N615=Listas!$A$3,$N615=Listas!$A$4,$N615=Listas!$A$5,$N615=Listas!$A$6),"N/A",IF(AND((DAYS360(C615,$C$3))&gt;90,(DAYS360(C615,$C$3))&lt;360),"SI","NO"))</f>
        <v>NO</v>
      </c>
      <c r="P615" s="19">
        <f t="shared" si="108"/>
        <v>0</v>
      </c>
      <c r="Q615" s="18" t="str">
        <f>+IF(OR($N615=Listas!$A$3,$N615=Listas!$A$4,$N615=Listas!$A$5,$N615=Listas!$A$6),"N/A",IF(AND((DAYS360(C615,$C$3))&gt;=360,(DAYS360(C615,$C$3))&lt;=1800),"SI","NO"))</f>
        <v>NO</v>
      </c>
      <c r="R615" s="19">
        <f t="shared" si="109"/>
        <v>0</v>
      </c>
      <c r="S615" s="18" t="str">
        <f>+IF(OR($N615=Listas!$A$3,$N615=Listas!$A$4,$N615=Listas!$A$5,$N615=Listas!$A$6),"N/A",IF(AND((DAYS360(C615,$C$3))&gt;1800,(DAYS360(C615,$C$3))&lt;=3600),"SI","NO"))</f>
        <v>NO</v>
      </c>
      <c r="T615" s="19">
        <f t="shared" si="110"/>
        <v>0</v>
      </c>
      <c r="U615" s="18" t="str">
        <f>+IF(OR($N615=Listas!$A$3,$N615=Listas!$A$4,$N615=Listas!$A$5,$N615=Listas!$A$6),"N/A",IF((DAYS360(C615,$C$3))&gt;3600,"SI","NO"))</f>
        <v>SI</v>
      </c>
      <c r="V615" s="20">
        <f t="shared" si="111"/>
        <v>0.21132439384930549</v>
      </c>
      <c r="W615" s="21">
        <f>+IF(OR($N615=Listas!$A$3,$N615=Listas!$A$4,$N615=Listas!$A$5,$N615=Listas!$A$6),"",P615+R615+T615+V615)</f>
        <v>0.21132439384930549</v>
      </c>
      <c r="X615" s="22"/>
      <c r="Y615" s="19">
        <f t="shared" si="112"/>
        <v>0</v>
      </c>
      <c r="Z615" s="21">
        <f>+IF(OR($N615=Listas!$A$3,$N615=Listas!$A$4,$N615=Listas!$A$5,$N615=Listas!$A$6),"",Y615)</f>
        <v>0</v>
      </c>
      <c r="AA615" s="22"/>
      <c r="AB615" s="23">
        <f>+IF(OR($N615=Listas!$A$3,$N615=Listas!$A$4,$N615=Listas!$A$5,$N615=Listas!$A$6),"",IF(AND(DAYS360(C615,$C$3)&lt;=90,AA615="NO"),0,IF(AND(DAYS360(C615,$C$3)&gt;90,AA615="NO"),$AB$7,0)))</f>
        <v>0</v>
      </c>
      <c r="AC615" s="17"/>
      <c r="AD615" s="22"/>
      <c r="AE615" s="23">
        <f>+IF(OR($N615=Listas!$A$3,$N615=Listas!$A$4,$N615=Listas!$A$5,$N615=Listas!$A$6),"",IF(AND(DAYS360(C615,$C$3)&lt;=90,AD615="SI"),0,IF(AND(DAYS360(C615,$C$3)&gt;90,AD615="SI"),$AE$7,0)))</f>
        <v>0</v>
      </c>
      <c r="AF615" s="17"/>
      <c r="AG615" s="24" t="str">
        <f t="shared" si="116"/>
        <v/>
      </c>
      <c r="AH615" s="22"/>
      <c r="AI615" s="23">
        <f>+IF(OR($N615=Listas!$A$3,$N615=Listas!$A$4,$N615=Listas!$A$5,$N615=Listas!$A$6),"",IF(AND(DAYS360(C615,$C$3)&lt;=90,AH615="SI"),0,IF(AND(DAYS360(C615,$C$3)&gt;90,AH615="SI"),$AI$7,0)))</f>
        <v>0</v>
      </c>
      <c r="AJ615" s="25">
        <f>+IF(OR($N615=Listas!$A$3,$N615=Listas!$A$4,$N615=Listas!$A$5,$N615=Listas!$A$6),"",AB615+AE615+AI615)</f>
        <v>0</v>
      </c>
      <c r="AK615" s="26" t="str">
        <f t="shared" si="117"/>
        <v/>
      </c>
      <c r="AL615" s="27" t="str">
        <f t="shared" si="118"/>
        <v/>
      </c>
      <c r="AM615" s="23">
        <f>+IF(OR($N615=Listas!$A$3,$N615=Listas!$A$4,$N615=Listas!$A$5,$N615=Listas!$A$6),"",IF(AND(DAYS360(C615,$C$3)&lt;=90,AL615="SI"),0,IF(AND(DAYS360(C615,$C$3)&gt;90,AL615="SI"),$AM$7,0)))</f>
        <v>0</v>
      </c>
      <c r="AN615" s="27" t="str">
        <f t="shared" si="119"/>
        <v/>
      </c>
      <c r="AO615" s="23">
        <f>+IF(OR($N615=Listas!$A$3,$N615=Listas!$A$4,$N615=Listas!$A$5,$N615=Listas!$A$6),"",IF(AND(DAYS360(C615,$C$3)&lt;=90,AN615="SI"),0,IF(AND(DAYS360(C615,$C$3)&gt;90,AN615="SI"),$AO$7,0)))</f>
        <v>0</v>
      </c>
      <c r="AP615" s="28">
        <f>+IF(OR($N615=Listas!$A$3,$N615=Listas!$A$4,$N615=Listas!$A$5,$N615=[1]Hoja2!$A$6),"",AM615+AO615)</f>
        <v>0</v>
      </c>
      <c r="AQ615" s="22"/>
      <c r="AR615" s="23">
        <f>+IF(OR($N615=Listas!$A$3,$N615=Listas!$A$4,$N615=Listas!$A$5,$N615=Listas!$A$6),"",IF(AND(DAYS360(C615,$C$3)&lt;=90,AQ615="SI"),0,IF(AND(DAYS360(C615,$C$3)&gt;90,AQ615="SI"),$AR$7,0)))</f>
        <v>0</v>
      </c>
      <c r="AS615" s="22"/>
      <c r="AT615" s="23">
        <f>+IF(OR($N615=Listas!$A$3,$N615=Listas!$A$4,$N615=Listas!$A$5,$N615=Listas!$A$6),"",IF(AND(DAYS360(C615,$C$3)&lt;=90,AS615="SI"),0,IF(AND(DAYS360(C615,$C$3)&gt;90,AS615="SI"),$AT$7,0)))</f>
        <v>0</v>
      </c>
      <c r="AU615" s="21">
        <f>+IF(OR($N615=Listas!$A$3,$N615=Listas!$A$4,$N615=Listas!$A$5,$N615=Listas!$A$6),"",AR615+AT615)</f>
        <v>0</v>
      </c>
      <c r="AV615" s="29">
        <f>+IF(OR($N615=Listas!$A$3,$N615=Listas!$A$4,$N615=Listas!$A$5,$N615=Listas!$A$6),"",W615+Z615+AJ615+AP615+AU615)</f>
        <v>0.21132439384930549</v>
      </c>
      <c r="AW615" s="30">
        <f>+IF(OR($N615=Listas!$A$3,$N615=Listas!$A$4,$N615=Listas!$A$5,$N615=Listas!$A$6),"",K615*(1-AV615))</f>
        <v>0</v>
      </c>
      <c r="AX615" s="30">
        <f>+IF(OR($N615=Listas!$A$3,$N615=Listas!$A$4,$N615=Listas!$A$5,$N615=Listas!$A$6),"",L615*(1-AV615))</f>
        <v>0</v>
      </c>
      <c r="AY615" s="31"/>
      <c r="AZ615" s="32"/>
      <c r="BA615" s="30">
        <f>+IF(OR($N615=Listas!$A$3,$N615=Listas!$A$4,$N615=Listas!$A$5,$N615=Listas!$A$6),"",IF(AV615=0,AW615,(-PV(AY615,AZ615,,AW615,0))))</f>
        <v>0</v>
      </c>
      <c r="BB615" s="30">
        <f>+IF(OR($N615=Listas!$A$3,$N615=Listas!$A$4,$N615=Listas!$A$5,$N615=Listas!$A$6),"",IF(AV615=0,AX615,(-PV(AY615,AZ615,,AX615,0))))</f>
        <v>0</v>
      </c>
      <c r="BC615" s="33">
        <f>++IF(OR($N615=Listas!$A$3,$N615=Listas!$A$4,$N615=Listas!$A$5,$N615=Listas!$A$6),"",K615-BA615)</f>
        <v>0</v>
      </c>
      <c r="BD615" s="33">
        <f>++IF(OR($N615=Listas!$A$3,$N615=Listas!$A$4,$N615=Listas!$A$5,$N615=Listas!$A$6),"",L615-BB615)</f>
        <v>0</v>
      </c>
    </row>
    <row r="616" spans="1:56" x14ac:dyDescent="0.25">
      <c r="A616" s="13"/>
      <c r="B616" s="14"/>
      <c r="C616" s="15"/>
      <c r="D616" s="16"/>
      <c r="E616" s="16"/>
      <c r="F616" s="17"/>
      <c r="G616" s="17"/>
      <c r="H616" s="65">
        <f t="shared" si="113"/>
        <v>0</v>
      </c>
      <c r="I616" s="17"/>
      <c r="J616" s="17"/>
      <c r="K616" s="42">
        <f t="shared" si="114"/>
        <v>0</v>
      </c>
      <c r="L616" s="42">
        <f t="shared" si="114"/>
        <v>0</v>
      </c>
      <c r="M616" s="42">
        <f t="shared" si="115"/>
        <v>0</v>
      </c>
      <c r="N616" s="13"/>
      <c r="O616" s="18" t="str">
        <f>+IF(OR($N616=Listas!$A$3,$N616=Listas!$A$4,$N616=Listas!$A$5,$N616=Listas!$A$6),"N/A",IF(AND((DAYS360(C616,$C$3))&gt;90,(DAYS360(C616,$C$3))&lt;360),"SI","NO"))</f>
        <v>NO</v>
      </c>
      <c r="P616" s="19">
        <f t="shared" si="108"/>
        <v>0</v>
      </c>
      <c r="Q616" s="18" t="str">
        <f>+IF(OR($N616=Listas!$A$3,$N616=Listas!$A$4,$N616=Listas!$A$5,$N616=Listas!$A$6),"N/A",IF(AND((DAYS360(C616,$C$3))&gt;=360,(DAYS360(C616,$C$3))&lt;=1800),"SI","NO"))</f>
        <v>NO</v>
      </c>
      <c r="R616" s="19">
        <f t="shared" si="109"/>
        <v>0</v>
      </c>
      <c r="S616" s="18" t="str">
        <f>+IF(OR($N616=Listas!$A$3,$N616=Listas!$A$4,$N616=Listas!$A$5,$N616=Listas!$A$6),"N/A",IF(AND((DAYS360(C616,$C$3))&gt;1800,(DAYS360(C616,$C$3))&lt;=3600),"SI","NO"))</f>
        <v>NO</v>
      </c>
      <c r="T616" s="19">
        <f t="shared" si="110"/>
        <v>0</v>
      </c>
      <c r="U616" s="18" t="str">
        <f>+IF(OR($N616=Listas!$A$3,$N616=Listas!$A$4,$N616=Listas!$A$5,$N616=Listas!$A$6),"N/A",IF((DAYS360(C616,$C$3))&gt;3600,"SI","NO"))</f>
        <v>SI</v>
      </c>
      <c r="V616" s="20">
        <f t="shared" si="111"/>
        <v>0.21132439384930549</v>
      </c>
      <c r="W616" s="21">
        <f>+IF(OR($N616=Listas!$A$3,$N616=Listas!$A$4,$N616=Listas!$A$5,$N616=Listas!$A$6),"",P616+R616+T616+V616)</f>
        <v>0.21132439384930549</v>
      </c>
      <c r="X616" s="22"/>
      <c r="Y616" s="19">
        <f t="shared" si="112"/>
        <v>0</v>
      </c>
      <c r="Z616" s="21">
        <f>+IF(OR($N616=Listas!$A$3,$N616=Listas!$A$4,$N616=Listas!$A$5,$N616=Listas!$A$6),"",Y616)</f>
        <v>0</v>
      </c>
      <c r="AA616" s="22"/>
      <c r="AB616" s="23">
        <f>+IF(OR($N616=Listas!$A$3,$N616=Listas!$A$4,$N616=Listas!$A$5,$N616=Listas!$A$6),"",IF(AND(DAYS360(C616,$C$3)&lt;=90,AA616="NO"),0,IF(AND(DAYS360(C616,$C$3)&gt;90,AA616="NO"),$AB$7,0)))</f>
        <v>0</v>
      </c>
      <c r="AC616" s="17"/>
      <c r="AD616" s="22"/>
      <c r="AE616" s="23">
        <f>+IF(OR($N616=Listas!$A$3,$N616=Listas!$A$4,$N616=Listas!$A$5,$N616=Listas!$A$6),"",IF(AND(DAYS360(C616,$C$3)&lt;=90,AD616="SI"),0,IF(AND(DAYS360(C616,$C$3)&gt;90,AD616="SI"),$AE$7,0)))</f>
        <v>0</v>
      </c>
      <c r="AF616" s="17"/>
      <c r="AG616" s="24" t="str">
        <f t="shared" si="116"/>
        <v/>
      </c>
      <c r="AH616" s="22"/>
      <c r="AI616" s="23">
        <f>+IF(OR($N616=Listas!$A$3,$N616=Listas!$A$4,$N616=Listas!$A$5,$N616=Listas!$A$6),"",IF(AND(DAYS360(C616,$C$3)&lt;=90,AH616="SI"),0,IF(AND(DAYS360(C616,$C$3)&gt;90,AH616="SI"),$AI$7,0)))</f>
        <v>0</v>
      </c>
      <c r="AJ616" s="25">
        <f>+IF(OR($N616=Listas!$A$3,$N616=Listas!$A$4,$N616=Listas!$A$5,$N616=Listas!$A$6),"",AB616+AE616+AI616)</f>
        <v>0</v>
      </c>
      <c r="AK616" s="26" t="str">
        <f t="shared" si="117"/>
        <v/>
      </c>
      <c r="AL616" s="27" t="str">
        <f t="shared" si="118"/>
        <v/>
      </c>
      <c r="AM616" s="23">
        <f>+IF(OR($N616=Listas!$A$3,$N616=Listas!$A$4,$N616=Listas!$A$5,$N616=Listas!$A$6),"",IF(AND(DAYS360(C616,$C$3)&lt;=90,AL616="SI"),0,IF(AND(DAYS360(C616,$C$3)&gt;90,AL616="SI"),$AM$7,0)))</f>
        <v>0</v>
      </c>
      <c r="AN616" s="27" t="str">
        <f t="shared" si="119"/>
        <v/>
      </c>
      <c r="AO616" s="23">
        <f>+IF(OR($N616=Listas!$A$3,$N616=Listas!$A$4,$N616=Listas!$A$5,$N616=Listas!$A$6),"",IF(AND(DAYS360(C616,$C$3)&lt;=90,AN616="SI"),0,IF(AND(DAYS360(C616,$C$3)&gt;90,AN616="SI"),$AO$7,0)))</f>
        <v>0</v>
      </c>
      <c r="AP616" s="28">
        <f>+IF(OR($N616=Listas!$A$3,$N616=Listas!$A$4,$N616=Listas!$A$5,$N616=[1]Hoja2!$A$6),"",AM616+AO616)</f>
        <v>0</v>
      </c>
      <c r="AQ616" s="22"/>
      <c r="AR616" s="23">
        <f>+IF(OR($N616=Listas!$A$3,$N616=Listas!$A$4,$N616=Listas!$A$5,$N616=Listas!$A$6),"",IF(AND(DAYS360(C616,$C$3)&lt;=90,AQ616="SI"),0,IF(AND(DAYS360(C616,$C$3)&gt;90,AQ616="SI"),$AR$7,0)))</f>
        <v>0</v>
      </c>
      <c r="AS616" s="22"/>
      <c r="AT616" s="23">
        <f>+IF(OR($N616=Listas!$A$3,$N616=Listas!$A$4,$N616=Listas!$A$5,$N616=Listas!$A$6),"",IF(AND(DAYS360(C616,$C$3)&lt;=90,AS616="SI"),0,IF(AND(DAYS360(C616,$C$3)&gt;90,AS616="SI"),$AT$7,0)))</f>
        <v>0</v>
      </c>
      <c r="AU616" s="21">
        <f>+IF(OR($N616=Listas!$A$3,$N616=Listas!$A$4,$N616=Listas!$A$5,$N616=Listas!$A$6),"",AR616+AT616)</f>
        <v>0</v>
      </c>
      <c r="AV616" s="29">
        <f>+IF(OR($N616=Listas!$A$3,$N616=Listas!$A$4,$N616=Listas!$A$5,$N616=Listas!$A$6),"",W616+Z616+AJ616+AP616+AU616)</f>
        <v>0.21132439384930549</v>
      </c>
      <c r="AW616" s="30">
        <f>+IF(OR($N616=Listas!$A$3,$N616=Listas!$A$4,$N616=Listas!$A$5,$N616=Listas!$A$6),"",K616*(1-AV616))</f>
        <v>0</v>
      </c>
      <c r="AX616" s="30">
        <f>+IF(OR($N616=Listas!$A$3,$N616=Listas!$A$4,$N616=Listas!$A$5,$N616=Listas!$A$6),"",L616*(1-AV616))</f>
        <v>0</v>
      </c>
      <c r="AY616" s="31"/>
      <c r="AZ616" s="32"/>
      <c r="BA616" s="30">
        <f>+IF(OR($N616=Listas!$A$3,$N616=Listas!$A$4,$N616=Listas!$A$5,$N616=Listas!$A$6),"",IF(AV616=0,AW616,(-PV(AY616,AZ616,,AW616,0))))</f>
        <v>0</v>
      </c>
      <c r="BB616" s="30">
        <f>+IF(OR($N616=Listas!$A$3,$N616=Listas!$A$4,$N616=Listas!$A$5,$N616=Listas!$A$6),"",IF(AV616=0,AX616,(-PV(AY616,AZ616,,AX616,0))))</f>
        <v>0</v>
      </c>
      <c r="BC616" s="33">
        <f>++IF(OR($N616=Listas!$A$3,$N616=Listas!$A$4,$N616=Listas!$A$5,$N616=Listas!$A$6),"",K616-BA616)</f>
        <v>0</v>
      </c>
      <c r="BD616" s="33">
        <f>++IF(OR($N616=Listas!$A$3,$N616=Listas!$A$4,$N616=Listas!$A$5,$N616=Listas!$A$6),"",L616-BB616)</f>
        <v>0</v>
      </c>
    </row>
    <row r="617" spans="1:56" x14ac:dyDescent="0.25">
      <c r="A617" s="13"/>
      <c r="B617" s="14"/>
      <c r="C617" s="15"/>
      <c r="D617" s="16"/>
      <c r="E617" s="16"/>
      <c r="F617" s="17"/>
      <c r="G617" s="17"/>
      <c r="H617" s="65">
        <f t="shared" si="113"/>
        <v>0</v>
      </c>
      <c r="I617" s="17"/>
      <c r="J617" s="17"/>
      <c r="K617" s="42">
        <f t="shared" si="114"/>
        <v>0</v>
      </c>
      <c r="L617" s="42">
        <f t="shared" si="114"/>
        <v>0</v>
      </c>
      <c r="M617" s="42">
        <f t="shared" si="115"/>
        <v>0</v>
      </c>
      <c r="N617" s="13"/>
      <c r="O617" s="18" t="str">
        <f>+IF(OR($N617=Listas!$A$3,$N617=Listas!$A$4,$N617=Listas!$A$5,$N617=Listas!$A$6),"N/A",IF(AND((DAYS360(C617,$C$3))&gt;90,(DAYS360(C617,$C$3))&lt;360),"SI","NO"))</f>
        <v>NO</v>
      </c>
      <c r="P617" s="19">
        <f t="shared" si="108"/>
        <v>0</v>
      </c>
      <c r="Q617" s="18" t="str">
        <f>+IF(OR($N617=Listas!$A$3,$N617=Listas!$A$4,$N617=Listas!$A$5,$N617=Listas!$A$6),"N/A",IF(AND((DAYS360(C617,$C$3))&gt;=360,(DAYS360(C617,$C$3))&lt;=1800),"SI","NO"))</f>
        <v>NO</v>
      </c>
      <c r="R617" s="19">
        <f t="shared" si="109"/>
        <v>0</v>
      </c>
      <c r="S617" s="18" t="str">
        <f>+IF(OR($N617=Listas!$A$3,$N617=Listas!$A$4,$N617=Listas!$A$5,$N617=Listas!$A$6),"N/A",IF(AND((DAYS360(C617,$C$3))&gt;1800,(DAYS360(C617,$C$3))&lt;=3600),"SI","NO"))</f>
        <v>NO</v>
      </c>
      <c r="T617" s="19">
        <f t="shared" si="110"/>
        <v>0</v>
      </c>
      <c r="U617" s="18" t="str">
        <f>+IF(OR($N617=Listas!$A$3,$N617=Listas!$A$4,$N617=Listas!$A$5,$N617=Listas!$A$6),"N/A",IF((DAYS360(C617,$C$3))&gt;3600,"SI","NO"))</f>
        <v>SI</v>
      </c>
      <c r="V617" s="20">
        <f t="shared" si="111"/>
        <v>0.21132439384930549</v>
      </c>
      <c r="W617" s="21">
        <f>+IF(OR($N617=Listas!$A$3,$N617=Listas!$A$4,$N617=Listas!$A$5,$N617=Listas!$A$6),"",P617+R617+T617+V617)</f>
        <v>0.21132439384930549</v>
      </c>
      <c r="X617" s="22"/>
      <c r="Y617" s="19">
        <f t="shared" si="112"/>
        <v>0</v>
      </c>
      <c r="Z617" s="21">
        <f>+IF(OR($N617=Listas!$A$3,$N617=Listas!$A$4,$N617=Listas!$A$5,$N617=Listas!$A$6),"",Y617)</f>
        <v>0</v>
      </c>
      <c r="AA617" s="22"/>
      <c r="AB617" s="23">
        <f>+IF(OR($N617=Listas!$A$3,$N617=Listas!$A$4,$N617=Listas!$A$5,$N617=Listas!$A$6),"",IF(AND(DAYS360(C617,$C$3)&lt;=90,AA617="NO"),0,IF(AND(DAYS360(C617,$C$3)&gt;90,AA617="NO"),$AB$7,0)))</f>
        <v>0</v>
      </c>
      <c r="AC617" s="17"/>
      <c r="AD617" s="22"/>
      <c r="AE617" s="23">
        <f>+IF(OR($N617=Listas!$A$3,$N617=Listas!$A$4,$N617=Listas!$A$5,$N617=Listas!$A$6),"",IF(AND(DAYS360(C617,$C$3)&lt;=90,AD617="SI"),0,IF(AND(DAYS360(C617,$C$3)&gt;90,AD617="SI"),$AE$7,0)))</f>
        <v>0</v>
      </c>
      <c r="AF617" s="17"/>
      <c r="AG617" s="24" t="str">
        <f t="shared" si="116"/>
        <v/>
      </c>
      <c r="AH617" s="22"/>
      <c r="AI617" s="23">
        <f>+IF(OR($N617=Listas!$A$3,$N617=Listas!$A$4,$N617=Listas!$A$5,$N617=Listas!$A$6),"",IF(AND(DAYS360(C617,$C$3)&lt;=90,AH617="SI"),0,IF(AND(DAYS360(C617,$C$3)&gt;90,AH617="SI"),$AI$7,0)))</f>
        <v>0</v>
      </c>
      <c r="AJ617" s="25">
        <f>+IF(OR($N617=Listas!$A$3,$N617=Listas!$A$4,$N617=Listas!$A$5,$N617=Listas!$A$6),"",AB617+AE617+AI617)</f>
        <v>0</v>
      </c>
      <c r="AK617" s="26" t="str">
        <f t="shared" si="117"/>
        <v/>
      </c>
      <c r="AL617" s="27" t="str">
        <f t="shared" si="118"/>
        <v/>
      </c>
      <c r="AM617" s="23">
        <f>+IF(OR($N617=Listas!$A$3,$N617=Listas!$A$4,$N617=Listas!$A$5,$N617=Listas!$A$6),"",IF(AND(DAYS360(C617,$C$3)&lt;=90,AL617="SI"),0,IF(AND(DAYS360(C617,$C$3)&gt;90,AL617="SI"),$AM$7,0)))</f>
        <v>0</v>
      </c>
      <c r="AN617" s="27" t="str">
        <f t="shared" si="119"/>
        <v/>
      </c>
      <c r="AO617" s="23">
        <f>+IF(OR($N617=Listas!$A$3,$N617=Listas!$A$4,$N617=Listas!$A$5,$N617=Listas!$A$6),"",IF(AND(DAYS360(C617,$C$3)&lt;=90,AN617="SI"),0,IF(AND(DAYS360(C617,$C$3)&gt;90,AN617="SI"),$AO$7,0)))</f>
        <v>0</v>
      </c>
      <c r="AP617" s="28">
        <f>+IF(OR($N617=Listas!$A$3,$N617=Listas!$A$4,$N617=Listas!$A$5,$N617=[1]Hoja2!$A$6),"",AM617+AO617)</f>
        <v>0</v>
      </c>
      <c r="AQ617" s="22"/>
      <c r="AR617" s="23">
        <f>+IF(OR($N617=Listas!$A$3,$N617=Listas!$A$4,$N617=Listas!$A$5,$N617=Listas!$A$6),"",IF(AND(DAYS360(C617,$C$3)&lt;=90,AQ617="SI"),0,IF(AND(DAYS360(C617,$C$3)&gt;90,AQ617="SI"),$AR$7,0)))</f>
        <v>0</v>
      </c>
      <c r="AS617" s="22"/>
      <c r="AT617" s="23">
        <f>+IF(OR($N617=Listas!$A$3,$N617=Listas!$A$4,$N617=Listas!$A$5,$N617=Listas!$A$6),"",IF(AND(DAYS360(C617,$C$3)&lt;=90,AS617="SI"),0,IF(AND(DAYS360(C617,$C$3)&gt;90,AS617="SI"),$AT$7,0)))</f>
        <v>0</v>
      </c>
      <c r="AU617" s="21">
        <f>+IF(OR($N617=Listas!$A$3,$N617=Listas!$A$4,$N617=Listas!$A$5,$N617=Listas!$A$6),"",AR617+AT617)</f>
        <v>0</v>
      </c>
      <c r="AV617" s="29">
        <f>+IF(OR($N617=Listas!$A$3,$N617=Listas!$A$4,$N617=Listas!$A$5,$N617=Listas!$A$6),"",W617+Z617+AJ617+AP617+AU617)</f>
        <v>0.21132439384930549</v>
      </c>
      <c r="AW617" s="30">
        <f>+IF(OR($N617=Listas!$A$3,$N617=Listas!$A$4,$N617=Listas!$A$5,$N617=Listas!$A$6),"",K617*(1-AV617))</f>
        <v>0</v>
      </c>
      <c r="AX617" s="30">
        <f>+IF(OR($N617=Listas!$A$3,$N617=Listas!$A$4,$N617=Listas!$A$5,$N617=Listas!$A$6),"",L617*(1-AV617))</f>
        <v>0</v>
      </c>
      <c r="AY617" s="31"/>
      <c r="AZ617" s="32"/>
      <c r="BA617" s="30">
        <f>+IF(OR($N617=Listas!$A$3,$N617=Listas!$A$4,$N617=Listas!$A$5,$N617=Listas!$A$6),"",IF(AV617=0,AW617,(-PV(AY617,AZ617,,AW617,0))))</f>
        <v>0</v>
      </c>
      <c r="BB617" s="30">
        <f>+IF(OR($N617=Listas!$A$3,$N617=Listas!$A$4,$N617=Listas!$A$5,$N617=Listas!$A$6),"",IF(AV617=0,AX617,(-PV(AY617,AZ617,,AX617,0))))</f>
        <v>0</v>
      </c>
      <c r="BC617" s="33">
        <f>++IF(OR($N617=Listas!$A$3,$N617=Listas!$A$4,$N617=Listas!$A$5,$N617=Listas!$A$6),"",K617-BA617)</f>
        <v>0</v>
      </c>
      <c r="BD617" s="33">
        <f>++IF(OR($N617=Listas!$A$3,$N617=Listas!$A$4,$N617=Listas!$A$5,$N617=Listas!$A$6),"",L617-BB617)</f>
        <v>0</v>
      </c>
    </row>
    <row r="618" spans="1:56" x14ac:dyDescent="0.25">
      <c r="A618" s="13"/>
      <c r="B618" s="14"/>
      <c r="C618" s="15"/>
      <c r="D618" s="16"/>
      <c r="E618" s="16"/>
      <c r="F618" s="17"/>
      <c r="G618" s="17"/>
      <c r="H618" s="65">
        <f t="shared" si="113"/>
        <v>0</v>
      </c>
      <c r="I618" s="17"/>
      <c r="J618" s="17"/>
      <c r="K618" s="42">
        <f t="shared" si="114"/>
        <v>0</v>
      </c>
      <c r="L618" s="42">
        <f t="shared" si="114"/>
        <v>0</v>
      </c>
      <c r="M618" s="42">
        <f t="shared" si="115"/>
        <v>0</v>
      </c>
      <c r="N618" s="13"/>
      <c r="O618" s="18" t="str">
        <f>+IF(OR($N618=Listas!$A$3,$N618=Listas!$A$4,$N618=Listas!$A$5,$N618=Listas!$A$6),"N/A",IF(AND((DAYS360(C618,$C$3))&gt;90,(DAYS360(C618,$C$3))&lt;360),"SI","NO"))</f>
        <v>NO</v>
      </c>
      <c r="P618" s="19">
        <f t="shared" si="108"/>
        <v>0</v>
      </c>
      <c r="Q618" s="18" t="str">
        <f>+IF(OR($N618=Listas!$A$3,$N618=Listas!$A$4,$N618=Listas!$A$5,$N618=Listas!$A$6),"N/A",IF(AND((DAYS360(C618,$C$3))&gt;=360,(DAYS360(C618,$C$3))&lt;=1800),"SI","NO"))</f>
        <v>NO</v>
      </c>
      <c r="R618" s="19">
        <f t="shared" si="109"/>
        <v>0</v>
      </c>
      <c r="S618" s="18" t="str">
        <f>+IF(OR($N618=Listas!$A$3,$N618=Listas!$A$4,$N618=Listas!$A$5,$N618=Listas!$A$6),"N/A",IF(AND((DAYS360(C618,$C$3))&gt;1800,(DAYS360(C618,$C$3))&lt;=3600),"SI","NO"))</f>
        <v>NO</v>
      </c>
      <c r="T618" s="19">
        <f t="shared" si="110"/>
        <v>0</v>
      </c>
      <c r="U618" s="18" t="str">
        <f>+IF(OR($N618=Listas!$A$3,$N618=Listas!$A$4,$N618=Listas!$A$5,$N618=Listas!$A$6),"N/A",IF((DAYS360(C618,$C$3))&gt;3600,"SI","NO"))</f>
        <v>SI</v>
      </c>
      <c r="V618" s="20">
        <f t="shared" si="111"/>
        <v>0.21132439384930549</v>
      </c>
      <c r="W618" s="21">
        <f>+IF(OR($N618=Listas!$A$3,$N618=Listas!$A$4,$N618=Listas!$A$5,$N618=Listas!$A$6),"",P618+R618+T618+V618)</f>
        <v>0.21132439384930549</v>
      </c>
      <c r="X618" s="22"/>
      <c r="Y618" s="19">
        <f t="shared" si="112"/>
        <v>0</v>
      </c>
      <c r="Z618" s="21">
        <f>+IF(OR($N618=Listas!$A$3,$N618=Listas!$A$4,$N618=Listas!$A$5,$N618=Listas!$A$6),"",Y618)</f>
        <v>0</v>
      </c>
      <c r="AA618" s="22"/>
      <c r="AB618" s="23">
        <f>+IF(OR($N618=Listas!$A$3,$N618=Listas!$A$4,$N618=Listas!$A$5,$N618=Listas!$A$6),"",IF(AND(DAYS360(C618,$C$3)&lt;=90,AA618="NO"),0,IF(AND(DAYS360(C618,$C$3)&gt;90,AA618="NO"),$AB$7,0)))</f>
        <v>0</v>
      </c>
      <c r="AC618" s="17"/>
      <c r="AD618" s="22"/>
      <c r="AE618" s="23">
        <f>+IF(OR($N618=Listas!$A$3,$N618=Listas!$A$4,$N618=Listas!$A$5,$N618=Listas!$A$6),"",IF(AND(DAYS360(C618,$C$3)&lt;=90,AD618="SI"),0,IF(AND(DAYS360(C618,$C$3)&gt;90,AD618="SI"),$AE$7,0)))</f>
        <v>0</v>
      </c>
      <c r="AF618" s="17"/>
      <c r="AG618" s="24" t="str">
        <f t="shared" si="116"/>
        <v/>
      </c>
      <c r="AH618" s="22"/>
      <c r="AI618" s="23">
        <f>+IF(OR($N618=Listas!$A$3,$N618=Listas!$A$4,$N618=Listas!$A$5,$N618=Listas!$A$6),"",IF(AND(DAYS360(C618,$C$3)&lt;=90,AH618="SI"),0,IF(AND(DAYS360(C618,$C$3)&gt;90,AH618="SI"),$AI$7,0)))</f>
        <v>0</v>
      </c>
      <c r="AJ618" s="25">
        <f>+IF(OR($N618=Listas!$A$3,$N618=Listas!$A$4,$N618=Listas!$A$5,$N618=Listas!$A$6),"",AB618+AE618+AI618)</f>
        <v>0</v>
      </c>
      <c r="AK618" s="26" t="str">
        <f t="shared" si="117"/>
        <v/>
      </c>
      <c r="AL618" s="27" t="str">
        <f t="shared" si="118"/>
        <v/>
      </c>
      <c r="AM618" s="23">
        <f>+IF(OR($N618=Listas!$A$3,$N618=Listas!$A$4,$N618=Listas!$A$5,$N618=Listas!$A$6),"",IF(AND(DAYS360(C618,$C$3)&lt;=90,AL618="SI"),0,IF(AND(DAYS360(C618,$C$3)&gt;90,AL618="SI"),$AM$7,0)))</f>
        <v>0</v>
      </c>
      <c r="AN618" s="27" t="str">
        <f t="shared" si="119"/>
        <v/>
      </c>
      <c r="AO618" s="23">
        <f>+IF(OR($N618=Listas!$A$3,$N618=Listas!$A$4,$N618=Listas!$A$5,$N618=Listas!$A$6),"",IF(AND(DAYS360(C618,$C$3)&lt;=90,AN618="SI"),0,IF(AND(DAYS360(C618,$C$3)&gt;90,AN618="SI"),$AO$7,0)))</f>
        <v>0</v>
      </c>
      <c r="AP618" s="28">
        <f>+IF(OR($N618=Listas!$A$3,$N618=Listas!$A$4,$N618=Listas!$A$5,$N618=[1]Hoja2!$A$6),"",AM618+AO618)</f>
        <v>0</v>
      </c>
      <c r="AQ618" s="22"/>
      <c r="AR618" s="23">
        <f>+IF(OR($N618=Listas!$A$3,$N618=Listas!$A$4,$N618=Listas!$A$5,$N618=Listas!$A$6),"",IF(AND(DAYS360(C618,$C$3)&lt;=90,AQ618="SI"),0,IF(AND(DAYS360(C618,$C$3)&gt;90,AQ618="SI"),$AR$7,0)))</f>
        <v>0</v>
      </c>
      <c r="AS618" s="22"/>
      <c r="AT618" s="23">
        <f>+IF(OR($N618=Listas!$A$3,$N618=Listas!$A$4,$N618=Listas!$A$5,$N618=Listas!$A$6),"",IF(AND(DAYS360(C618,$C$3)&lt;=90,AS618="SI"),0,IF(AND(DAYS360(C618,$C$3)&gt;90,AS618="SI"),$AT$7,0)))</f>
        <v>0</v>
      </c>
      <c r="AU618" s="21">
        <f>+IF(OR($N618=Listas!$A$3,$N618=Listas!$A$4,$N618=Listas!$A$5,$N618=Listas!$A$6),"",AR618+AT618)</f>
        <v>0</v>
      </c>
      <c r="AV618" s="29">
        <f>+IF(OR($N618=Listas!$A$3,$N618=Listas!$A$4,$N618=Listas!$A$5,$N618=Listas!$A$6),"",W618+Z618+AJ618+AP618+AU618)</f>
        <v>0.21132439384930549</v>
      </c>
      <c r="AW618" s="30">
        <f>+IF(OR($N618=Listas!$A$3,$N618=Listas!$A$4,$N618=Listas!$A$5,$N618=Listas!$A$6),"",K618*(1-AV618))</f>
        <v>0</v>
      </c>
      <c r="AX618" s="30">
        <f>+IF(OR($N618=Listas!$A$3,$N618=Listas!$A$4,$N618=Listas!$A$5,$N618=Listas!$A$6),"",L618*(1-AV618))</f>
        <v>0</v>
      </c>
      <c r="AY618" s="31"/>
      <c r="AZ618" s="32"/>
      <c r="BA618" s="30">
        <f>+IF(OR($N618=Listas!$A$3,$N618=Listas!$A$4,$N618=Listas!$A$5,$N618=Listas!$A$6),"",IF(AV618=0,AW618,(-PV(AY618,AZ618,,AW618,0))))</f>
        <v>0</v>
      </c>
      <c r="BB618" s="30">
        <f>+IF(OR($N618=Listas!$A$3,$N618=Listas!$A$4,$N618=Listas!$A$5,$N618=Listas!$A$6),"",IF(AV618=0,AX618,(-PV(AY618,AZ618,,AX618,0))))</f>
        <v>0</v>
      </c>
      <c r="BC618" s="33">
        <f>++IF(OR($N618=Listas!$A$3,$N618=Listas!$A$4,$N618=Listas!$A$5,$N618=Listas!$A$6),"",K618-BA618)</f>
        <v>0</v>
      </c>
      <c r="BD618" s="33">
        <f>++IF(OR($N618=Listas!$A$3,$N618=Listas!$A$4,$N618=Listas!$A$5,$N618=Listas!$A$6),"",L618-BB618)</f>
        <v>0</v>
      </c>
    </row>
    <row r="619" spans="1:56" x14ac:dyDescent="0.25">
      <c r="A619" s="13"/>
      <c r="B619" s="14"/>
      <c r="C619" s="15"/>
      <c r="D619" s="16"/>
      <c r="E619" s="16"/>
      <c r="F619" s="17"/>
      <c r="G619" s="17"/>
      <c r="H619" s="65">
        <f t="shared" si="113"/>
        <v>0</v>
      </c>
      <c r="I619" s="17"/>
      <c r="J619" s="17"/>
      <c r="K619" s="42">
        <f t="shared" si="114"/>
        <v>0</v>
      </c>
      <c r="L619" s="42">
        <f t="shared" si="114"/>
        <v>0</v>
      </c>
      <c r="M619" s="42">
        <f t="shared" si="115"/>
        <v>0</v>
      </c>
      <c r="N619" s="13"/>
      <c r="O619" s="18" t="str">
        <f>+IF(OR($N619=Listas!$A$3,$N619=Listas!$A$4,$N619=Listas!$A$5,$N619=Listas!$A$6),"N/A",IF(AND((DAYS360(C619,$C$3))&gt;90,(DAYS360(C619,$C$3))&lt;360),"SI","NO"))</f>
        <v>NO</v>
      </c>
      <c r="P619" s="19">
        <f t="shared" si="108"/>
        <v>0</v>
      </c>
      <c r="Q619" s="18" t="str">
        <f>+IF(OR($N619=Listas!$A$3,$N619=Listas!$A$4,$N619=Listas!$A$5,$N619=Listas!$A$6),"N/A",IF(AND((DAYS360(C619,$C$3))&gt;=360,(DAYS360(C619,$C$3))&lt;=1800),"SI","NO"))</f>
        <v>NO</v>
      </c>
      <c r="R619" s="19">
        <f t="shared" si="109"/>
        <v>0</v>
      </c>
      <c r="S619" s="18" t="str">
        <f>+IF(OR($N619=Listas!$A$3,$N619=Listas!$A$4,$N619=Listas!$A$5,$N619=Listas!$A$6),"N/A",IF(AND((DAYS360(C619,$C$3))&gt;1800,(DAYS360(C619,$C$3))&lt;=3600),"SI","NO"))</f>
        <v>NO</v>
      </c>
      <c r="T619" s="19">
        <f t="shared" si="110"/>
        <v>0</v>
      </c>
      <c r="U619" s="18" t="str">
        <f>+IF(OR($N619=Listas!$A$3,$N619=Listas!$A$4,$N619=Listas!$A$5,$N619=Listas!$A$6),"N/A",IF((DAYS360(C619,$C$3))&gt;3600,"SI","NO"))</f>
        <v>SI</v>
      </c>
      <c r="V619" s="20">
        <f t="shared" si="111"/>
        <v>0.21132439384930549</v>
      </c>
      <c r="W619" s="21">
        <f>+IF(OR($N619=Listas!$A$3,$N619=Listas!$A$4,$N619=Listas!$A$5,$N619=Listas!$A$6),"",P619+R619+T619+V619)</f>
        <v>0.21132439384930549</v>
      </c>
      <c r="X619" s="22"/>
      <c r="Y619" s="19">
        <f t="shared" si="112"/>
        <v>0</v>
      </c>
      <c r="Z619" s="21">
        <f>+IF(OR($N619=Listas!$A$3,$N619=Listas!$A$4,$N619=Listas!$A$5,$N619=Listas!$A$6),"",Y619)</f>
        <v>0</v>
      </c>
      <c r="AA619" s="22"/>
      <c r="AB619" s="23">
        <f>+IF(OR($N619=Listas!$A$3,$N619=Listas!$A$4,$N619=Listas!$A$5,$N619=Listas!$A$6),"",IF(AND(DAYS360(C619,$C$3)&lt;=90,AA619="NO"),0,IF(AND(DAYS360(C619,$C$3)&gt;90,AA619="NO"),$AB$7,0)))</f>
        <v>0</v>
      </c>
      <c r="AC619" s="17"/>
      <c r="AD619" s="22"/>
      <c r="AE619" s="23">
        <f>+IF(OR($N619=Listas!$A$3,$N619=Listas!$A$4,$N619=Listas!$A$5,$N619=Listas!$A$6),"",IF(AND(DAYS360(C619,$C$3)&lt;=90,AD619="SI"),0,IF(AND(DAYS360(C619,$C$3)&gt;90,AD619="SI"),$AE$7,0)))</f>
        <v>0</v>
      </c>
      <c r="AF619" s="17"/>
      <c r="AG619" s="24" t="str">
        <f t="shared" si="116"/>
        <v/>
      </c>
      <c r="AH619" s="22"/>
      <c r="AI619" s="23">
        <f>+IF(OR($N619=Listas!$A$3,$N619=Listas!$A$4,$N619=Listas!$A$5,$N619=Listas!$A$6),"",IF(AND(DAYS360(C619,$C$3)&lt;=90,AH619="SI"),0,IF(AND(DAYS360(C619,$C$3)&gt;90,AH619="SI"),$AI$7,0)))</f>
        <v>0</v>
      </c>
      <c r="AJ619" s="25">
        <f>+IF(OR($N619=Listas!$A$3,$N619=Listas!$A$4,$N619=Listas!$A$5,$N619=Listas!$A$6),"",AB619+AE619+AI619)</f>
        <v>0</v>
      </c>
      <c r="AK619" s="26" t="str">
        <f t="shared" si="117"/>
        <v/>
      </c>
      <c r="AL619" s="27" t="str">
        <f t="shared" si="118"/>
        <v/>
      </c>
      <c r="AM619" s="23">
        <f>+IF(OR($N619=Listas!$A$3,$N619=Listas!$A$4,$N619=Listas!$A$5,$N619=Listas!$A$6),"",IF(AND(DAYS360(C619,$C$3)&lt;=90,AL619="SI"),0,IF(AND(DAYS360(C619,$C$3)&gt;90,AL619="SI"),$AM$7,0)))</f>
        <v>0</v>
      </c>
      <c r="AN619" s="27" t="str">
        <f t="shared" si="119"/>
        <v/>
      </c>
      <c r="AO619" s="23">
        <f>+IF(OR($N619=Listas!$A$3,$N619=Listas!$A$4,$N619=Listas!$A$5,$N619=Listas!$A$6),"",IF(AND(DAYS360(C619,$C$3)&lt;=90,AN619="SI"),0,IF(AND(DAYS360(C619,$C$3)&gt;90,AN619="SI"),$AO$7,0)))</f>
        <v>0</v>
      </c>
      <c r="AP619" s="28">
        <f>+IF(OR($N619=Listas!$A$3,$N619=Listas!$A$4,$N619=Listas!$A$5,$N619=[1]Hoja2!$A$6),"",AM619+AO619)</f>
        <v>0</v>
      </c>
      <c r="AQ619" s="22"/>
      <c r="AR619" s="23">
        <f>+IF(OR($N619=Listas!$A$3,$N619=Listas!$A$4,$N619=Listas!$A$5,$N619=Listas!$A$6),"",IF(AND(DAYS360(C619,$C$3)&lt;=90,AQ619="SI"),0,IF(AND(DAYS360(C619,$C$3)&gt;90,AQ619="SI"),$AR$7,0)))</f>
        <v>0</v>
      </c>
      <c r="AS619" s="22"/>
      <c r="AT619" s="23">
        <f>+IF(OR($N619=Listas!$A$3,$N619=Listas!$A$4,$N619=Listas!$A$5,$N619=Listas!$A$6),"",IF(AND(DAYS360(C619,$C$3)&lt;=90,AS619="SI"),0,IF(AND(DAYS360(C619,$C$3)&gt;90,AS619="SI"),$AT$7,0)))</f>
        <v>0</v>
      </c>
      <c r="AU619" s="21">
        <f>+IF(OR($N619=Listas!$A$3,$N619=Listas!$A$4,$N619=Listas!$A$5,$N619=Listas!$A$6),"",AR619+AT619)</f>
        <v>0</v>
      </c>
      <c r="AV619" s="29">
        <f>+IF(OR($N619=Listas!$A$3,$N619=Listas!$A$4,$N619=Listas!$A$5,$N619=Listas!$A$6),"",W619+Z619+AJ619+AP619+AU619)</f>
        <v>0.21132439384930549</v>
      </c>
      <c r="AW619" s="30">
        <f>+IF(OR($N619=Listas!$A$3,$N619=Listas!$A$4,$N619=Listas!$A$5,$N619=Listas!$A$6),"",K619*(1-AV619))</f>
        <v>0</v>
      </c>
      <c r="AX619" s="30">
        <f>+IF(OR($N619=Listas!$A$3,$N619=Listas!$A$4,$N619=Listas!$A$5,$N619=Listas!$A$6),"",L619*(1-AV619))</f>
        <v>0</v>
      </c>
      <c r="AY619" s="31"/>
      <c r="AZ619" s="32"/>
      <c r="BA619" s="30">
        <f>+IF(OR($N619=Listas!$A$3,$N619=Listas!$A$4,$N619=Listas!$A$5,$N619=Listas!$A$6),"",IF(AV619=0,AW619,(-PV(AY619,AZ619,,AW619,0))))</f>
        <v>0</v>
      </c>
      <c r="BB619" s="30">
        <f>+IF(OR($N619=Listas!$A$3,$N619=Listas!$A$4,$N619=Listas!$A$5,$N619=Listas!$A$6),"",IF(AV619=0,AX619,(-PV(AY619,AZ619,,AX619,0))))</f>
        <v>0</v>
      </c>
      <c r="BC619" s="33">
        <f>++IF(OR($N619=Listas!$A$3,$N619=Listas!$A$4,$N619=Listas!$A$5,$N619=Listas!$A$6),"",K619-BA619)</f>
        <v>0</v>
      </c>
      <c r="BD619" s="33">
        <f>++IF(OR($N619=Listas!$A$3,$N619=Listas!$A$4,$N619=Listas!$A$5,$N619=Listas!$A$6),"",L619-BB619)</f>
        <v>0</v>
      </c>
    </row>
    <row r="620" spans="1:56" x14ac:dyDescent="0.25">
      <c r="A620" s="13"/>
      <c r="B620" s="14"/>
      <c r="C620" s="15"/>
      <c r="D620" s="16"/>
      <c r="E620" s="16"/>
      <c r="F620" s="17"/>
      <c r="G620" s="17"/>
      <c r="H620" s="65">
        <f t="shared" si="113"/>
        <v>0</v>
      </c>
      <c r="I620" s="17"/>
      <c r="J620" s="17"/>
      <c r="K620" s="42">
        <f t="shared" si="114"/>
        <v>0</v>
      </c>
      <c r="L620" s="42">
        <f t="shared" si="114"/>
        <v>0</v>
      </c>
      <c r="M620" s="42">
        <f t="shared" si="115"/>
        <v>0</v>
      </c>
      <c r="N620" s="13"/>
      <c r="O620" s="18" t="str">
        <f>+IF(OR($N620=Listas!$A$3,$N620=Listas!$A$4,$N620=Listas!$A$5,$N620=Listas!$A$6),"N/A",IF(AND((DAYS360(C620,$C$3))&gt;90,(DAYS360(C620,$C$3))&lt;360),"SI","NO"))</f>
        <v>NO</v>
      </c>
      <c r="P620" s="19">
        <f t="shared" si="108"/>
        <v>0</v>
      </c>
      <c r="Q620" s="18" t="str">
        <f>+IF(OR($N620=Listas!$A$3,$N620=Listas!$A$4,$N620=Listas!$A$5,$N620=Listas!$A$6),"N/A",IF(AND((DAYS360(C620,$C$3))&gt;=360,(DAYS360(C620,$C$3))&lt;=1800),"SI","NO"))</f>
        <v>NO</v>
      </c>
      <c r="R620" s="19">
        <f t="shared" si="109"/>
        <v>0</v>
      </c>
      <c r="S620" s="18" t="str">
        <f>+IF(OR($N620=Listas!$A$3,$N620=Listas!$A$4,$N620=Listas!$A$5,$N620=Listas!$A$6),"N/A",IF(AND((DAYS360(C620,$C$3))&gt;1800,(DAYS360(C620,$C$3))&lt;=3600),"SI","NO"))</f>
        <v>NO</v>
      </c>
      <c r="T620" s="19">
        <f t="shared" si="110"/>
        <v>0</v>
      </c>
      <c r="U620" s="18" t="str">
        <f>+IF(OR($N620=Listas!$A$3,$N620=Listas!$A$4,$N620=Listas!$A$5,$N620=Listas!$A$6),"N/A",IF((DAYS360(C620,$C$3))&gt;3600,"SI","NO"))</f>
        <v>SI</v>
      </c>
      <c r="V620" s="20">
        <f t="shared" si="111"/>
        <v>0.21132439384930549</v>
      </c>
      <c r="W620" s="21">
        <f>+IF(OR($N620=Listas!$A$3,$N620=Listas!$A$4,$N620=Listas!$A$5,$N620=Listas!$A$6),"",P620+R620+T620+V620)</f>
        <v>0.21132439384930549</v>
      </c>
      <c r="X620" s="22"/>
      <c r="Y620" s="19">
        <f t="shared" si="112"/>
        <v>0</v>
      </c>
      <c r="Z620" s="21">
        <f>+IF(OR($N620=Listas!$A$3,$N620=Listas!$A$4,$N620=Listas!$A$5,$N620=Listas!$A$6),"",Y620)</f>
        <v>0</v>
      </c>
      <c r="AA620" s="22"/>
      <c r="AB620" s="23">
        <f>+IF(OR($N620=Listas!$A$3,$N620=Listas!$A$4,$N620=Listas!$A$5,$N620=Listas!$A$6),"",IF(AND(DAYS360(C620,$C$3)&lt;=90,AA620="NO"),0,IF(AND(DAYS360(C620,$C$3)&gt;90,AA620="NO"),$AB$7,0)))</f>
        <v>0</v>
      </c>
      <c r="AC620" s="17"/>
      <c r="AD620" s="22"/>
      <c r="AE620" s="23">
        <f>+IF(OR($N620=Listas!$A$3,$N620=Listas!$A$4,$N620=Listas!$A$5,$N620=Listas!$A$6),"",IF(AND(DAYS360(C620,$C$3)&lt;=90,AD620="SI"),0,IF(AND(DAYS360(C620,$C$3)&gt;90,AD620="SI"),$AE$7,0)))</f>
        <v>0</v>
      </c>
      <c r="AF620" s="17"/>
      <c r="AG620" s="24" t="str">
        <f t="shared" si="116"/>
        <v/>
      </c>
      <c r="AH620" s="22"/>
      <c r="AI620" s="23">
        <f>+IF(OR($N620=Listas!$A$3,$N620=Listas!$A$4,$N620=Listas!$A$5,$N620=Listas!$A$6),"",IF(AND(DAYS360(C620,$C$3)&lt;=90,AH620="SI"),0,IF(AND(DAYS360(C620,$C$3)&gt;90,AH620="SI"),$AI$7,0)))</f>
        <v>0</v>
      </c>
      <c r="AJ620" s="25">
        <f>+IF(OR($N620=Listas!$A$3,$N620=Listas!$A$4,$N620=Listas!$A$5,$N620=Listas!$A$6),"",AB620+AE620+AI620)</f>
        <v>0</v>
      </c>
      <c r="AK620" s="26" t="str">
        <f t="shared" si="117"/>
        <v/>
      </c>
      <c r="AL620" s="27" t="str">
        <f t="shared" si="118"/>
        <v/>
      </c>
      <c r="AM620" s="23">
        <f>+IF(OR($N620=Listas!$A$3,$N620=Listas!$A$4,$N620=Listas!$A$5,$N620=Listas!$A$6),"",IF(AND(DAYS360(C620,$C$3)&lt;=90,AL620="SI"),0,IF(AND(DAYS360(C620,$C$3)&gt;90,AL620="SI"),$AM$7,0)))</f>
        <v>0</v>
      </c>
      <c r="AN620" s="27" t="str">
        <f t="shared" si="119"/>
        <v/>
      </c>
      <c r="AO620" s="23">
        <f>+IF(OR($N620=Listas!$A$3,$N620=Listas!$A$4,$N620=Listas!$A$5,$N620=Listas!$A$6),"",IF(AND(DAYS360(C620,$C$3)&lt;=90,AN620="SI"),0,IF(AND(DAYS360(C620,$C$3)&gt;90,AN620="SI"),$AO$7,0)))</f>
        <v>0</v>
      </c>
      <c r="AP620" s="28">
        <f>+IF(OR($N620=Listas!$A$3,$N620=Listas!$A$4,$N620=Listas!$A$5,$N620=[1]Hoja2!$A$6),"",AM620+AO620)</f>
        <v>0</v>
      </c>
      <c r="AQ620" s="22"/>
      <c r="AR620" s="23">
        <f>+IF(OR($N620=Listas!$A$3,$N620=Listas!$A$4,$N620=Listas!$A$5,$N620=Listas!$A$6),"",IF(AND(DAYS360(C620,$C$3)&lt;=90,AQ620="SI"),0,IF(AND(DAYS360(C620,$C$3)&gt;90,AQ620="SI"),$AR$7,0)))</f>
        <v>0</v>
      </c>
      <c r="AS620" s="22"/>
      <c r="AT620" s="23">
        <f>+IF(OR($N620=Listas!$A$3,$N620=Listas!$A$4,$N620=Listas!$A$5,$N620=Listas!$A$6),"",IF(AND(DAYS360(C620,$C$3)&lt;=90,AS620="SI"),0,IF(AND(DAYS360(C620,$C$3)&gt;90,AS620="SI"),$AT$7,0)))</f>
        <v>0</v>
      </c>
      <c r="AU620" s="21">
        <f>+IF(OR($N620=Listas!$A$3,$N620=Listas!$A$4,$N620=Listas!$A$5,$N620=Listas!$A$6),"",AR620+AT620)</f>
        <v>0</v>
      </c>
      <c r="AV620" s="29">
        <f>+IF(OR($N620=Listas!$A$3,$N620=Listas!$A$4,$N620=Listas!$A$5,$N620=Listas!$A$6),"",W620+Z620+AJ620+AP620+AU620)</f>
        <v>0.21132439384930549</v>
      </c>
      <c r="AW620" s="30">
        <f>+IF(OR($N620=Listas!$A$3,$N620=Listas!$A$4,$N620=Listas!$A$5,$N620=Listas!$A$6),"",K620*(1-AV620))</f>
        <v>0</v>
      </c>
      <c r="AX620" s="30">
        <f>+IF(OR($N620=Listas!$A$3,$N620=Listas!$A$4,$N620=Listas!$A$5,$N620=Listas!$A$6),"",L620*(1-AV620))</f>
        <v>0</v>
      </c>
      <c r="AY620" s="31"/>
      <c r="AZ620" s="32"/>
      <c r="BA620" s="30">
        <f>+IF(OR($N620=Listas!$A$3,$N620=Listas!$A$4,$N620=Listas!$A$5,$N620=Listas!$A$6),"",IF(AV620=0,AW620,(-PV(AY620,AZ620,,AW620,0))))</f>
        <v>0</v>
      </c>
      <c r="BB620" s="30">
        <f>+IF(OR($N620=Listas!$A$3,$N620=Listas!$A$4,$N620=Listas!$A$5,$N620=Listas!$A$6),"",IF(AV620=0,AX620,(-PV(AY620,AZ620,,AX620,0))))</f>
        <v>0</v>
      </c>
      <c r="BC620" s="33">
        <f>++IF(OR($N620=Listas!$A$3,$N620=Listas!$A$4,$N620=Listas!$A$5,$N620=Listas!$A$6),"",K620-BA620)</f>
        <v>0</v>
      </c>
      <c r="BD620" s="33">
        <f>++IF(OR($N620=Listas!$A$3,$N620=Listas!$A$4,$N620=Listas!$A$5,$N620=Listas!$A$6),"",L620-BB620)</f>
        <v>0</v>
      </c>
    </row>
    <row r="621" spans="1:56" x14ac:dyDescent="0.25">
      <c r="A621" s="13"/>
      <c r="B621" s="14"/>
      <c r="C621" s="15"/>
      <c r="D621" s="16"/>
      <c r="E621" s="16"/>
      <c r="F621" s="17"/>
      <c r="G621" s="17"/>
      <c r="H621" s="65">
        <f t="shared" si="113"/>
        <v>0</v>
      </c>
      <c r="I621" s="17"/>
      <c r="J621" s="17"/>
      <c r="K621" s="42">
        <f t="shared" si="114"/>
        <v>0</v>
      </c>
      <c r="L621" s="42">
        <f t="shared" si="114"/>
        <v>0</v>
      </c>
      <c r="M621" s="42">
        <f t="shared" si="115"/>
        <v>0</v>
      </c>
      <c r="N621" s="13"/>
      <c r="O621" s="18" t="str">
        <f>+IF(OR($N621=Listas!$A$3,$N621=Listas!$A$4,$N621=Listas!$A$5,$N621=Listas!$A$6),"N/A",IF(AND((DAYS360(C621,$C$3))&gt;90,(DAYS360(C621,$C$3))&lt;360),"SI","NO"))</f>
        <v>NO</v>
      </c>
      <c r="P621" s="19">
        <f t="shared" si="108"/>
        <v>0</v>
      </c>
      <c r="Q621" s="18" t="str">
        <f>+IF(OR($N621=Listas!$A$3,$N621=Listas!$A$4,$N621=Listas!$A$5,$N621=Listas!$A$6),"N/A",IF(AND((DAYS360(C621,$C$3))&gt;=360,(DAYS360(C621,$C$3))&lt;=1800),"SI","NO"))</f>
        <v>NO</v>
      </c>
      <c r="R621" s="19">
        <f t="shared" si="109"/>
        <v>0</v>
      </c>
      <c r="S621" s="18" t="str">
        <f>+IF(OR($N621=Listas!$A$3,$N621=Listas!$A$4,$N621=Listas!$A$5,$N621=Listas!$A$6),"N/A",IF(AND((DAYS360(C621,$C$3))&gt;1800,(DAYS360(C621,$C$3))&lt;=3600),"SI","NO"))</f>
        <v>NO</v>
      </c>
      <c r="T621" s="19">
        <f t="shared" si="110"/>
        <v>0</v>
      </c>
      <c r="U621" s="18" t="str">
        <f>+IF(OR($N621=Listas!$A$3,$N621=Listas!$A$4,$N621=Listas!$A$5,$N621=Listas!$A$6),"N/A",IF((DAYS360(C621,$C$3))&gt;3600,"SI","NO"))</f>
        <v>SI</v>
      </c>
      <c r="V621" s="20">
        <f t="shared" si="111"/>
        <v>0.21132439384930549</v>
      </c>
      <c r="W621" s="21">
        <f>+IF(OR($N621=Listas!$A$3,$N621=Listas!$A$4,$N621=Listas!$A$5,$N621=Listas!$A$6),"",P621+R621+T621+V621)</f>
        <v>0.21132439384930549</v>
      </c>
      <c r="X621" s="22"/>
      <c r="Y621" s="19">
        <f t="shared" si="112"/>
        <v>0</v>
      </c>
      <c r="Z621" s="21">
        <f>+IF(OR($N621=Listas!$A$3,$N621=Listas!$A$4,$N621=Listas!$A$5,$N621=Listas!$A$6),"",Y621)</f>
        <v>0</v>
      </c>
      <c r="AA621" s="22"/>
      <c r="AB621" s="23">
        <f>+IF(OR($N621=Listas!$A$3,$N621=Listas!$A$4,$N621=Listas!$A$5,$N621=Listas!$A$6),"",IF(AND(DAYS360(C621,$C$3)&lt;=90,AA621="NO"),0,IF(AND(DAYS360(C621,$C$3)&gt;90,AA621="NO"),$AB$7,0)))</f>
        <v>0</v>
      </c>
      <c r="AC621" s="17"/>
      <c r="AD621" s="22"/>
      <c r="AE621" s="23">
        <f>+IF(OR($N621=Listas!$A$3,$N621=Listas!$A$4,$N621=Listas!$A$5,$N621=Listas!$A$6),"",IF(AND(DAYS360(C621,$C$3)&lt;=90,AD621="SI"),0,IF(AND(DAYS360(C621,$C$3)&gt;90,AD621="SI"),$AE$7,0)))</f>
        <v>0</v>
      </c>
      <c r="AF621" s="17"/>
      <c r="AG621" s="24" t="str">
        <f t="shared" si="116"/>
        <v/>
      </c>
      <c r="AH621" s="22"/>
      <c r="AI621" s="23">
        <f>+IF(OR($N621=Listas!$A$3,$N621=Listas!$A$4,$N621=Listas!$A$5,$N621=Listas!$A$6),"",IF(AND(DAYS360(C621,$C$3)&lt;=90,AH621="SI"),0,IF(AND(DAYS360(C621,$C$3)&gt;90,AH621="SI"),$AI$7,0)))</f>
        <v>0</v>
      </c>
      <c r="AJ621" s="25">
        <f>+IF(OR($N621=Listas!$A$3,$N621=Listas!$A$4,$N621=Listas!$A$5,$N621=Listas!$A$6),"",AB621+AE621+AI621)</f>
        <v>0</v>
      </c>
      <c r="AK621" s="26" t="str">
        <f t="shared" si="117"/>
        <v/>
      </c>
      <c r="AL621" s="27" t="str">
        <f t="shared" si="118"/>
        <v/>
      </c>
      <c r="AM621" s="23">
        <f>+IF(OR($N621=Listas!$A$3,$N621=Listas!$A$4,$N621=Listas!$A$5,$N621=Listas!$A$6),"",IF(AND(DAYS360(C621,$C$3)&lt;=90,AL621="SI"),0,IF(AND(DAYS360(C621,$C$3)&gt;90,AL621="SI"),$AM$7,0)))</f>
        <v>0</v>
      </c>
      <c r="AN621" s="27" t="str">
        <f t="shared" si="119"/>
        <v/>
      </c>
      <c r="AO621" s="23">
        <f>+IF(OR($N621=Listas!$A$3,$N621=Listas!$A$4,$N621=Listas!$A$5,$N621=Listas!$A$6),"",IF(AND(DAYS360(C621,$C$3)&lt;=90,AN621="SI"),0,IF(AND(DAYS360(C621,$C$3)&gt;90,AN621="SI"),$AO$7,0)))</f>
        <v>0</v>
      </c>
      <c r="AP621" s="28">
        <f>+IF(OR($N621=Listas!$A$3,$N621=Listas!$A$4,$N621=Listas!$A$5,$N621=[1]Hoja2!$A$6),"",AM621+AO621)</f>
        <v>0</v>
      </c>
      <c r="AQ621" s="22"/>
      <c r="AR621" s="23">
        <f>+IF(OR($N621=Listas!$A$3,$N621=Listas!$A$4,$N621=Listas!$A$5,$N621=Listas!$A$6),"",IF(AND(DAYS360(C621,$C$3)&lt;=90,AQ621="SI"),0,IF(AND(DAYS360(C621,$C$3)&gt;90,AQ621="SI"),$AR$7,0)))</f>
        <v>0</v>
      </c>
      <c r="AS621" s="22"/>
      <c r="AT621" s="23">
        <f>+IF(OR($N621=Listas!$A$3,$N621=Listas!$A$4,$N621=Listas!$A$5,$N621=Listas!$A$6),"",IF(AND(DAYS360(C621,$C$3)&lt;=90,AS621="SI"),0,IF(AND(DAYS360(C621,$C$3)&gt;90,AS621="SI"),$AT$7,0)))</f>
        <v>0</v>
      </c>
      <c r="AU621" s="21">
        <f>+IF(OR($N621=Listas!$A$3,$N621=Listas!$A$4,$N621=Listas!$A$5,$N621=Listas!$A$6),"",AR621+AT621)</f>
        <v>0</v>
      </c>
      <c r="AV621" s="29">
        <f>+IF(OR($N621=Listas!$A$3,$N621=Listas!$A$4,$N621=Listas!$A$5,$N621=Listas!$A$6),"",W621+Z621+AJ621+AP621+AU621)</f>
        <v>0.21132439384930549</v>
      </c>
      <c r="AW621" s="30">
        <f>+IF(OR($N621=Listas!$A$3,$N621=Listas!$A$4,$N621=Listas!$A$5,$N621=Listas!$A$6),"",K621*(1-AV621))</f>
        <v>0</v>
      </c>
      <c r="AX621" s="30">
        <f>+IF(OR($N621=Listas!$A$3,$N621=Listas!$A$4,$N621=Listas!$A$5,$N621=Listas!$A$6),"",L621*(1-AV621))</f>
        <v>0</v>
      </c>
      <c r="AY621" s="31"/>
      <c r="AZ621" s="32"/>
      <c r="BA621" s="30">
        <f>+IF(OR($N621=Listas!$A$3,$N621=Listas!$A$4,$N621=Listas!$A$5,$N621=Listas!$A$6),"",IF(AV621=0,AW621,(-PV(AY621,AZ621,,AW621,0))))</f>
        <v>0</v>
      </c>
      <c r="BB621" s="30">
        <f>+IF(OR($N621=Listas!$A$3,$N621=Listas!$A$4,$N621=Listas!$A$5,$N621=Listas!$A$6),"",IF(AV621=0,AX621,(-PV(AY621,AZ621,,AX621,0))))</f>
        <v>0</v>
      </c>
      <c r="BC621" s="33">
        <f>++IF(OR($N621=Listas!$A$3,$N621=Listas!$A$4,$N621=Listas!$A$5,$N621=Listas!$A$6),"",K621-BA621)</f>
        <v>0</v>
      </c>
      <c r="BD621" s="33">
        <f>++IF(OR($N621=Listas!$A$3,$N621=Listas!$A$4,$N621=Listas!$A$5,$N621=Listas!$A$6),"",L621-BB621)</f>
        <v>0</v>
      </c>
    </row>
    <row r="622" spans="1:56" x14ac:dyDescent="0.25">
      <c r="A622" s="13"/>
      <c r="B622" s="14"/>
      <c r="C622" s="15"/>
      <c r="D622" s="16"/>
      <c r="E622" s="16"/>
      <c r="F622" s="17"/>
      <c r="G622" s="17"/>
      <c r="H622" s="65">
        <f t="shared" si="113"/>
        <v>0</v>
      </c>
      <c r="I622" s="17"/>
      <c r="J622" s="17"/>
      <c r="K622" s="42">
        <f t="shared" si="114"/>
        <v>0</v>
      </c>
      <c r="L622" s="42">
        <f t="shared" si="114"/>
        <v>0</v>
      </c>
      <c r="M622" s="42">
        <f t="shared" si="115"/>
        <v>0</v>
      </c>
      <c r="N622" s="13"/>
      <c r="O622" s="18" t="str">
        <f>+IF(OR($N622=Listas!$A$3,$N622=Listas!$A$4,$N622=Listas!$A$5,$N622=Listas!$A$6),"N/A",IF(AND((DAYS360(C622,$C$3))&gt;90,(DAYS360(C622,$C$3))&lt;360),"SI","NO"))</f>
        <v>NO</v>
      </c>
      <c r="P622" s="19">
        <f t="shared" si="108"/>
        <v>0</v>
      </c>
      <c r="Q622" s="18" t="str">
        <f>+IF(OR($N622=Listas!$A$3,$N622=Listas!$A$4,$N622=Listas!$A$5,$N622=Listas!$A$6),"N/A",IF(AND((DAYS360(C622,$C$3))&gt;=360,(DAYS360(C622,$C$3))&lt;=1800),"SI","NO"))</f>
        <v>NO</v>
      </c>
      <c r="R622" s="19">
        <f t="shared" si="109"/>
        <v>0</v>
      </c>
      <c r="S622" s="18" t="str">
        <f>+IF(OR($N622=Listas!$A$3,$N622=Listas!$A$4,$N622=Listas!$A$5,$N622=Listas!$A$6),"N/A",IF(AND((DAYS360(C622,$C$3))&gt;1800,(DAYS360(C622,$C$3))&lt;=3600),"SI","NO"))</f>
        <v>NO</v>
      </c>
      <c r="T622" s="19">
        <f t="shared" si="110"/>
        <v>0</v>
      </c>
      <c r="U622" s="18" t="str">
        <f>+IF(OR($N622=Listas!$A$3,$N622=Listas!$A$4,$N622=Listas!$A$5,$N622=Listas!$A$6),"N/A",IF((DAYS360(C622,$C$3))&gt;3600,"SI","NO"))</f>
        <v>SI</v>
      </c>
      <c r="V622" s="20">
        <f t="shared" si="111"/>
        <v>0.21132439384930549</v>
      </c>
      <c r="W622" s="21">
        <f>+IF(OR($N622=Listas!$A$3,$N622=Listas!$A$4,$N622=Listas!$A$5,$N622=Listas!$A$6),"",P622+R622+T622+V622)</f>
        <v>0.21132439384930549</v>
      </c>
      <c r="X622" s="22"/>
      <c r="Y622" s="19">
        <f t="shared" si="112"/>
        <v>0</v>
      </c>
      <c r="Z622" s="21">
        <f>+IF(OR($N622=Listas!$A$3,$N622=Listas!$A$4,$N622=Listas!$A$5,$N622=Listas!$A$6),"",Y622)</f>
        <v>0</v>
      </c>
      <c r="AA622" s="22"/>
      <c r="AB622" s="23">
        <f>+IF(OR($N622=Listas!$A$3,$N622=Listas!$A$4,$N622=Listas!$A$5,$N622=Listas!$A$6),"",IF(AND(DAYS360(C622,$C$3)&lt;=90,AA622="NO"),0,IF(AND(DAYS360(C622,$C$3)&gt;90,AA622="NO"),$AB$7,0)))</f>
        <v>0</v>
      </c>
      <c r="AC622" s="17"/>
      <c r="AD622" s="22"/>
      <c r="AE622" s="23">
        <f>+IF(OR($N622=Listas!$A$3,$N622=Listas!$A$4,$N622=Listas!$A$5,$N622=Listas!$A$6),"",IF(AND(DAYS360(C622,$C$3)&lt;=90,AD622="SI"),0,IF(AND(DAYS360(C622,$C$3)&gt;90,AD622="SI"),$AE$7,0)))</f>
        <v>0</v>
      </c>
      <c r="AF622" s="17"/>
      <c r="AG622" s="24" t="str">
        <f t="shared" si="116"/>
        <v/>
      </c>
      <c r="AH622" s="22"/>
      <c r="AI622" s="23">
        <f>+IF(OR($N622=Listas!$A$3,$N622=Listas!$A$4,$N622=Listas!$A$5,$N622=Listas!$A$6),"",IF(AND(DAYS360(C622,$C$3)&lt;=90,AH622="SI"),0,IF(AND(DAYS360(C622,$C$3)&gt;90,AH622="SI"),$AI$7,0)))</f>
        <v>0</v>
      </c>
      <c r="AJ622" s="25">
        <f>+IF(OR($N622=Listas!$A$3,$N622=Listas!$A$4,$N622=Listas!$A$5,$N622=Listas!$A$6),"",AB622+AE622+AI622)</f>
        <v>0</v>
      </c>
      <c r="AK622" s="26" t="str">
        <f t="shared" si="117"/>
        <v/>
      </c>
      <c r="AL622" s="27" t="str">
        <f t="shared" si="118"/>
        <v/>
      </c>
      <c r="AM622" s="23">
        <f>+IF(OR($N622=Listas!$A$3,$N622=Listas!$A$4,$N622=Listas!$A$5,$N622=Listas!$A$6),"",IF(AND(DAYS360(C622,$C$3)&lt;=90,AL622="SI"),0,IF(AND(DAYS360(C622,$C$3)&gt;90,AL622="SI"),$AM$7,0)))</f>
        <v>0</v>
      </c>
      <c r="AN622" s="27" t="str">
        <f t="shared" si="119"/>
        <v/>
      </c>
      <c r="AO622" s="23">
        <f>+IF(OR($N622=Listas!$A$3,$N622=Listas!$A$4,$N622=Listas!$A$5,$N622=Listas!$A$6),"",IF(AND(DAYS360(C622,$C$3)&lt;=90,AN622="SI"),0,IF(AND(DAYS360(C622,$C$3)&gt;90,AN622="SI"),$AO$7,0)))</f>
        <v>0</v>
      </c>
      <c r="AP622" s="28">
        <f>+IF(OR($N622=Listas!$A$3,$N622=Listas!$A$4,$N622=Listas!$A$5,$N622=[1]Hoja2!$A$6),"",AM622+AO622)</f>
        <v>0</v>
      </c>
      <c r="AQ622" s="22"/>
      <c r="AR622" s="23">
        <f>+IF(OR($N622=Listas!$A$3,$N622=Listas!$A$4,$N622=Listas!$A$5,$N622=Listas!$A$6),"",IF(AND(DAYS360(C622,$C$3)&lt;=90,AQ622="SI"),0,IF(AND(DAYS360(C622,$C$3)&gt;90,AQ622="SI"),$AR$7,0)))</f>
        <v>0</v>
      </c>
      <c r="AS622" s="22"/>
      <c r="AT622" s="23">
        <f>+IF(OR($N622=Listas!$A$3,$N622=Listas!$A$4,$N622=Listas!$A$5,$N622=Listas!$A$6),"",IF(AND(DAYS360(C622,$C$3)&lt;=90,AS622="SI"),0,IF(AND(DAYS360(C622,$C$3)&gt;90,AS622="SI"),$AT$7,0)))</f>
        <v>0</v>
      </c>
      <c r="AU622" s="21">
        <f>+IF(OR($N622=Listas!$A$3,$N622=Listas!$A$4,$N622=Listas!$A$5,$N622=Listas!$A$6),"",AR622+AT622)</f>
        <v>0</v>
      </c>
      <c r="AV622" s="29">
        <f>+IF(OR($N622=Listas!$A$3,$N622=Listas!$A$4,$N622=Listas!$A$5,$N622=Listas!$A$6),"",W622+Z622+AJ622+AP622+AU622)</f>
        <v>0.21132439384930549</v>
      </c>
      <c r="AW622" s="30">
        <f>+IF(OR($N622=Listas!$A$3,$N622=Listas!$A$4,$N622=Listas!$A$5,$N622=Listas!$A$6),"",K622*(1-AV622))</f>
        <v>0</v>
      </c>
      <c r="AX622" s="30">
        <f>+IF(OR($N622=Listas!$A$3,$N622=Listas!$A$4,$N622=Listas!$A$5,$N622=Listas!$A$6),"",L622*(1-AV622))</f>
        <v>0</v>
      </c>
      <c r="AY622" s="31"/>
      <c r="AZ622" s="32"/>
      <c r="BA622" s="30">
        <f>+IF(OR($N622=Listas!$A$3,$N622=Listas!$A$4,$N622=Listas!$A$5,$N622=Listas!$A$6),"",IF(AV622=0,AW622,(-PV(AY622,AZ622,,AW622,0))))</f>
        <v>0</v>
      </c>
      <c r="BB622" s="30">
        <f>+IF(OR($N622=Listas!$A$3,$N622=Listas!$A$4,$N622=Listas!$A$5,$N622=Listas!$A$6),"",IF(AV622=0,AX622,(-PV(AY622,AZ622,,AX622,0))))</f>
        <v>0</v>
      </c>
      <c r="BC622" s="33">
        <f>++IF(OR($N622=Listas!$A$3,$N622=Listas!$A$4,$N622=Listas!$A$5,$N622=Listas!$A$6),"",K622-BA622)</f>
        <v>0</v>
      </c>
      <c r="BD622" s="33">
        <f>++IF(OR($N622=Listas!$A$3,$N622=Listas!$A$4,$N622=Listas!$A$5,$N622=Listas!$A$6),"",L622-BB622)</f>
        <v>0</v>
      </c>
    </row>
    <row r="623" spans="1:56" x14ac:dyDescent="0.25">
      <c r="A623" s="13"/>
      <c r="B623" s="14"/>
      <c r="C623" s="15"/>
      <c r="D623" s="16"/>
      <c r="E623" s="16"/>
      <c r="F623" s="17"/>
      <c r="G623" s="17"/>
      <c r="H623" s="65">
        <f t="shared" si="113"/>
        <v>0</v>
      </c>
      <c r="I623" s="17"/>
      <c r="J623" s="17"/>
      <c r="K623" s="42">
        <f t="shared" si="114"/>
        <v>0</v>
      </c>
      <c r="L623" s="42">
        <f t="shared" si="114"/>
        <v>0</v>
      </c>
      <c r="M623" s="42">
        <f t="shared" si="115"/>
        <v>0</v>
      </c>
      <c r="N623" s="13"/>
      <c r="O623" s="18" t="str">
        <f>+IF(OR($N623=Listas!$A$3,$N623=Listas!$A$4,$N623=Listas!$A$5,$N623=Listas!$A$6),"N/A",IF(AND((DAYS360(C623,$C$3))&gt;90,(DAYS360(C623,$C$3))&lt;360),"SI","NO"))</f>
        <v>NO</v>
      </c>
      <c r="P623" s="19">
        <f t="shared" si="108"/>
        <v>0</v>
      </c>
      <c r="Q623" s="18" t="str">
        <f>+IF(OR($N623=Listas!$A$3,$N623=Listas!$A$4,$N623=Listas!$A$5,$N623=Listas!$A$6),"N/A",IF(AND((DAYS360(C623,$C$3))&gt;=360,(DAYS360(C623,$C$3))&lt;=1800),"SI","NO"))</f>
        <v>NO</v>
      </c>
      <c r="R623" s="19">
        <f t="shared" si="109"/>
        <v>0</v>
      </c>
      <c r="S623" s="18" t="str">
        <f>+IF(OR($N623=Listas!$A$3,$N623=Listas!$A$4,$N623=Listas!$A$5,$N623=Listas!$A$6),"N/A",IF(AND((DAYS360(C623,$C$3))&gt;1800,(DAYS360(C623,$C$3))&lt;=3600),"SI","NO"))</f>
        <v>NO</v>
      </c>
      <c r="T623" s="19">
        <f t="shared" si="110"/>
        <v>0</v>
      </c>
      <c r="U623" s="18" t="str">
        <f>+IF(OR($N623=Listas!$A$3,$N623=Listas!$A$4,$N623=Listas!$A$5,$N623=Listas!$A$6),"N/A",IF((DAYS360(C623,$C$3))&gt;3600,"SI","NO"))</f>
        <v>SI</v>
      </c>
      <c r="V623" s="20">
        <f t="shared" si="111"/>
        <v>0.21132439384930549</v>
      </c>
      <c r="W623" s="21">
        <f>+IF(OR($N623=Listas!$A$3,$N623=Listas!$A$4,$N623=Listas!$A$5,$N623=Listas!$A$6),"",P623+R623+T623+V623)</f>
        <v>0.21132439384930549</v>
      </c>
      <c r="X623" s="22"/>
      <c r="Y623" s="19">
        <f t="shared" si="112"/>
        <v>0</v>
      </c>
      <c r="Z623" s="21">
        <f>+IF(OR($N623=Listas!$A$3,$N623=Listas!$A$4,$N623=Listas!$A$5,$N623=Listas!$A$6),"",Y623)</f>
        <v>0</v>
      </c>
      <c r="AA623" s="22"/>
      <c r="AB623" s="23">
        <f>+IF(OR($N623=Listas!$A$3,$N623=Listas!$A$4,$N623=Listas!$A$5,$N623=Listas!$A$6),"",IF(AND(DAYS360(C623,$C$3)&lt;=90,AA623="NO"),0,IF(AND(DAYS360(C623,$C$3)&gt;90,AA623="NO"),$AB$7,0)))</f>
        <v>0</v>
      </c>
      <c r="AC623" s="17"/>
      <c r="AD623" s="22"/>
      <c r="AE623" s="23">
        <f>+IF(OR($N623=Listas!$A$3,$N623=Listas!$A$4,$N623=Listas!$A$5,$N623=Listas!$A$6),"",IF(AND(DAYS360(C623,$C$3)&lt;=90,AD623="SI"),0,IF(AND(DAYS360(C623,$C$3)&gt;90,AD623="SI"),$AE$7,0)))</f>
        <v>0</v>
      </c>
      <c r="AF623" s="17"/>
      <c r="AG623" s="24" t="str">
        <f t="shared" si="116"/>
        <v/>
      </c>
      <c r="AH623" s="22"/>
      <c r="AI623" s="23">
        <f>+IF(OR($N623=Listas!$A$3,$N623=Listas!$A$4,$N623=Listas!$A$5,$N623=Listas!$A$6),"",IF(AND(DAYS360(C623,$C$3)&lt;=90,AH623="SI"),0,IF(AND(DAYS360(C623,$C$3)&gt;90,AH623="SI"),$AI$7,0)))</f>
        <v>0</v>
      </c>
      <c r="AJ623" s="25">
        <f>+IF(OR($N623=Listas!$A$3,$N623=Listas!$A$4,$N623=Listas!$A$5,$N623=Listas!$A$6),"",AB623+AE623+AI623)</f>
        <v>0</v>
      </c>
      <c r="AK623" s="26" t="str">
        <f t="shared" si="117"/>
        <v/>
      </c>
      <c r="AL623" s="27" t="str">
        <f t="shared" si="118"/>
        <v/>
      </c>
      <c r="AM623" s="23">
        <f>+IF(OR($N623=Listas!$A$3,$N623=Listas!$A$4,$N623=Listas!$A$5,$N623=Listas!$A$6),"",IF(AND(DAYS360(C623,$C$3)&lt;=90,AL623="SI"),0,IF(AND(DAYS360(C623,$C$3)&gt;90,AL623="SI"),$AM$7,0)))</f>
        <v>0</v>
      </c>
      <c r="AN623" s="27" t="str">
        <f t="shared" si="119"/>
        <v/>
      </c>
      <c r="AO623" s="23">
        <f>+IF(OR($N623=Listas!$A$3,$N623=Listas!$A$4,$N623=Listas!$A$5,$N623=Listas!$A$6),"",IF(AND(DAYS360(C623,$C$3)&lt;=90,AN623="SI"),0,IF(AND(DAYS360(C623,$C$3)&gt;90,AN623="SI"),$AO$7,0)))</f>
        <v>0</v>
      </c>
      <c r="AP623" s="28">
        <f>+IF(OR($N623=Listas!$A$3,$N623=Listas!$A$4,$N623=Listas!$A$5,$N623=[1]Hoja2!$A$6),"",AM623+AO623)</f>
        <v>0</v>
      </c>
      <c r="AQ623" s="22"/>
      <c r="AR623" s="23">
        <f>+IF(OR($N623=Listas!$A$3,$N623=Listas!$A$4,$N623=Listas!$A$5,$N623=Listas!$A$6),"",IF(AND(DAYS360(C623,$C$3)&lt;=90,AQ623="SI"),0,IF(AND(DAYS360(C623,$C$3)&gt;90,AQ623="SI"),$AR$7,0)))</f>
        <v>0</v>
      </c>
      <c r="AS623" s="22"/>
      <c r="AT623" s="23">
        <f>+IF(OR($N623=Listas!$A$3,$N623=Listas!$A$4,$N623=Listas!$A$5,$N623=Listas!$A$6),"",IF(AND(DAYS360(C623,$C$3)&lt;=90,AS623="SI"),0,IF(AND(DAYS360(C623,$C$3)&gt;90,AS623="SI"),$AT$7,0)))</f>
        <v>0</v>
      </c>
      <c r="AU623" s="21">
        <f>+IF(OR($N623=Listas!$A$3,$N623=Listas!$A$4,$N623=Listas!$A$5,$N623=Listas!$A$6),"",AR623+AT623)</f>
        <v>0</v>
      </c>
      <c r="AV623" s="29">
        <f>+IF(OR($N623=Listas!$A$3,$N623=Listas!$A$4,$N623=Listas!$A$5,$N623=Listas!$A$6),"",W623+Z623+AJ623+AP623+AU623)</f>
        <v>0.21132439384930549</v>
      </c>
      <c r="AW623" s="30">
        <f>+IF(OR($N623=Listas!$A$3,$N623=Listas!$A$4,$N623=Listas!$A$5,$N623=Listas!$A$6),"",K623*(1-AV623))</f>
        <v>0</v>
      </c>
      <c r="AX623" s="30">
        <f>+IF(OR($N623=Listas!$A$3,$N623=Listas!$A$4,$N623=Listas!$A$5,$N623=Listas!$A$6),"",L623*(1-AV623))</f>
        <v>0</v>
      </c>
      <c r="AY623" s="31"/>
      <c r="AZ623" s="32"/>
      <c r="BA623" s="30">
        <f>+IF(OR($N623=Listas!$A$3,$N623=Listas!$A$4,$N623=Listas!$A$5,$N623=Listas!$A$6),"",IF(AV623=0,AW623,(-PV(AY623,AZ623,,AW623,0))))</f>
        <v>0</v>
      </c>
      <c r="BB623" s="30">
        <f>+IF(OR($N623=Listas!$A$3,$N623=Listas!$A$4,$N623=Listas!$A$5,$N623=Listas!$A$6),"",IF(AV623=0,AX623,(-PV(AY623,AZ623,,AX623,0))))</f>
        <v>0</v>
      </c>
      <c r="BC623" s="33">
        <f>++IF(OR($N623=Listas!$A$3,$N623=Listas!$A$4,$N623=Listas!$A$5,$N623=Listas!$A$6),"",K623-BA623)</f>
        <v>0</v>
      </c>
      <c r="BD623" s="33">
        <f>++IF(OR($N623=Listas!$A$3,$N623=Listas!$A$4,$N623=Listas!$A$5,$N623=Listas!$A$6),"",L623-BB623)</f>
        <v>0</v>
      </c>
    </row>
    <row r="624" spans="1:56" x14ac:dyDescent="0.25">
      <c r="A624" s="13"/>
      <c r="B624" s="14"/>
      <c r="C624" s="15"/>
      <c r="D624" s="16"/>
      <c r="E624" s="16"/>
      <c r="F624" s="17"/>
      <c r="G624" s="17"/>
      <c r="H624" s="65">
        <f t="shared" si="113"/>
        <v>0</v>
      </c>
      <c r="I624" s="17"/>
      <c r="J624" s="17"/>
      <c r="K624" s="42">
        <f t="shared" si="114"/>
        <v>0</v>
      </c>
      <c r="L624" s="42">
        <f t="shared" si="114"/>
        <v>0</v>
      </c>
      <c r="M624" s="42">
        <f t="shared" si="115"/>
        <v>0</v>
      </c>
      <c r="N624" s="13"/>
      <c r="O624" s="18" t="str">
        <f>+IF(OR($N624=Listas!$A$3,$N624=Listas!$A$4,$N624=Listas!$A$5,$N624=Listas!$A$6),"N/A",IF(AND((DAYS360(C624,$C$3))&gt;90,(DAYS360(C624,$C$3))&lt;360),"SI","NO"))</f>
        <v>NO</v>
      </c>
      <c r="P624" s="19">
        <f t="shared" si="108"/>
        <v>0</v>
      </c>
      <c r="Q624" s="18" t="str">
        <f>+IF(OR($N624=Listas!$A$3,$N624=Listas!$A$4,$N624=Listas!$A$5,$N624=Listas!$A$6),"N/A",IF(AND((DAYS360(C624,$C$3))&gt;=360,(DAYS360(C624,$C$3))&lt;=1800),"SI","NO"))</f>
        <v>NO</v>
      </c>
      <c r="R624" s="19">
        <f t="shared" si="109"/>
        <v>0</v>
      </c>
      <c r="S624" s="18" t="str">
        <f>+IF(OR($N624=Listas!$A$3,$N624=Listas!$A$4,$N624=Listas!$A$5,$N624=Listas!$A$6),"N/A",IF(AND((DAYS360(C624,$C$3))&gt;1800,(DAYS360(C624,$C$3))&lt;=3600),"SI","NO"))</f>
        <v>NO</v>
      </c>
      <c r="T624" s="19">
        <f t="shared" si="110"/>
        <v>0</v>
      </c>
      <c r="U624" s="18" t="str">
        <f>+IF(OR($N624=Listas!$A$3,$N624=Listas!$A$4,$N624=Listas!$A$5,$N624=Listas!$A$6),"N/A",IF((DAYS360(C624,$C$3))&gt;3600,"SI","NO"))</f>
        <v>SI</v>
      </c>
      <c r="V624" s="20">
        <f t="shared" si="111"/>
        <v>0.21132439384930549</v>
      </c>
      <c r="W624" s="21">
        <f>+IF(OR($N624=Listas!$A$3,$N624=Listas!$A$4,$N624=Listas!$A$5,$N624=Listas!$A$6),"",P624+R624+T624+V624)</f>
        <v>0.21132439384930549</v>
      </c>
      <c r="X624" s="22"/>
      <c r="Y624" s="19">
        <f t="shared" si="112"/>
        <v>0</v>
      </c>
      <c r="Z624" s="21">
        <f>+IF(OR($N624=Listas!$A$3,$N624=Listas!$A$4,$N624=Listas!$A$5,$N624=Listas!$A$6),"",Y624)</f>
        <v>0</v>
      </c>
      <c r="AA624" s="22"/>
      <c r="AB624" s="23">
        <f>+IF(OR($N624=Listas!$A$3,$N624=Listas!$A$4,$N624=Listas!$A$5,$N624=Listas!$A$6),"",IF(AND(DAYS360(C624,$C$3)&lt;=90,AA624="NO"),0,IF(AND(DAYS360(C624,$C$3)&gt;90,AA624="NO"),$AB$7,0)))</f>
        <v>0</v>
      </c>
      <c r="AC624" s="17"/>
      <c r="AD624" s="22"/>
      <c r="AE624" s="23">
        <f>+IF(OR($N624=Listas!$A$3,$N624=Listas!$A$4,$N624=Listas!$A$5,$N624=Listas!$A$6),"",IF(AND(DAYS360(C624,$C$3)&lt;=90,AD624="SI"),0,IF(AND(DAYS360(C624,$C$3)&gt;90,AD624="SI"),$AE$7,0)))</f>
        <v>0</v>
      </c>
      <c r="AF624" s="17"/>
      <c r="AG624" s="24" t="str">
        <f t="shared" si="116"/>
        <v/>
      </c>
      <c r="AH624" s="22"/>
      <c r="AI624" s="23">
        <f>+IF(OR($N624=Listas!$A$3,$N624=Listas!$A$4,$N624=Listas!$A$5,$N624=Listas!$A$6),"",IF(AND(DAYS360(C624,$C$3)&lt;=90,AH624="SI"),0,IF(AND(DAYS360(C624,$C$3)&gt;90,AH624="SI"),$AI$7,0)))</f>
        <v>0</v>
      </c>
      <c r="AJ624" s="25">
        <f>+IF(OR($N624=Listas!$A$3,$N624=Listas!$A$4,$N624=Listas!$A$5,$N624=Listas!$A$6),"",AB624+AE624+AI624)</f>
        <v>0</v>
      </c>
      <c r="AK624" s="26" t="str">
        <f t="shared" si="117"/>
        <v/>
      </c>
      <c r="AL624" s="27" t="str">
        <f t="shared" si="118"/>
        <v/>
      </c>
      <c r="AM624" s="23">
        <f>+IF(OR($N624=Listas!$A$3,$N624=Listas!$A$4,$N624=Listas!$A$5,$N624=Listas!$A$6),"",IF(AND(DAYS360(C624,$C$3)&lt;=90,AL624="SI"),0,IF(AND(DAYS360(C624,$C$3)&gt;90,AL624="SI"),$AM$7,0)))</f>
        <v>0</v>
      </c>
      <c r="AN624" s="27" t="str">
        <f t="shared" si="119"/>
        <v/>
      </c>
      <c r="AO624" s="23">
        <f>+IF(OR($N624=Listas!$A$3,$N624=Listas!$A$4,$N624=Listas!$A$5,$N624=Listas!$A$6),"",IF(AND(DAYS360(C624,$C$3)&lt;=90,AN624="SI"),0,IF(AND(DAYS360(C624,$C$3)&gt;90,AN624="SI"),$AO$7,0)))</f>
        <v>0</v>
      </c>
      <c r="AP624" s="28">
        <f>+IF(OR($N624=Listas!$A$3,$N624=Listas!$A$4,$N624=Listas!$A$5,$N624=[1]Hoja2!$A$6),"",AM624+AO624)</f>
        <v>0</v>
      </c>
      <c r="AQ624" s="22"/>
      <c r="AR624" s="23">
        <f>+IF(OR($N624=Listas!$A$3,$N624=Listas!$A$4,$N624=Listas!$A$5,$N624=Listas!$A$6),"",IF(AND(DAYS360(C624,$C$3)&lt;=90,AQ624="SI"),0,IF(AND(DAYS360(C624,$C$3)&gt;90,AQ624="SI"),$AR$7,0)))</f>
        <v>0</v>
      </c>
      <c r="AS624" s="22"/>
      <c r="AT624" s="23">
        <f>+IF(OR($N624=Listas!$A$3,$N624=Listas!$A$4,$N624=Listas!$A$5,$N624=Listas!$A$6),"",IF(AND(DAYS360(C624,$C$3)&lt;=90,AS624="SI"),0,IF(AND(DAYS360(C624,$C$3)&gt;90,AS624="SI"),$AT$7,0)))</f>
        <v>0</v>
      </c>
      <c r="AU624" s="21">
        <f>+IF(OR($N624=Listas!$A$3,$N624=Listas!$A$4,$N624=Listas!$A$5,$N624=Listas!$A$6),"",AR624+AT624)</f>
        <v>0</v>
      </c>
      <c r="AV624" s="29">
        <f>+IF(OR($N624=Listas!$A$3,$N624=Listas!$A$4,$N624=Listas!$A$5,$N624=Listas!$A$6),"",W624+Z624+AJ624+AP624+AU624)</f>
        <v>0.21132439384930549</v>
      </c>
      <c r="AW624" s="30">
        <f>+IF(OR($N624=Listas!$A$3,$N624=Listas!$A$4,$N624=Listas!$A$5,$N624=Listas!$A$6),"",K624*(1-AV624))</f>
        <v>0</v>
      </c>
      <c r="AX624" s="30">
        <f>+IF(OR($N624=Listas!$A$3,$N624=Listas!$A$4,$N624=Listas!$A$5,$N624=Listas!$A$6),"",L624*(1-AV624))</f>
        <v>0</v>
      </c>
      <c r="AY624" s="31"/>
      <c r="AZ624" s="32"/>
      <c r="BA624" s="30">
        <f>+IF(OR($N624=Listas!$A$3,$N624=Listas!$A$4,$N624=Listas!$A$5,$N624=Listas!$A$6),"",IF(AV624=0,AW624,(-PV(AY624,AZ624,,AW624,0))))</f>
        <v>0</v>
      </c>
      <c r="BB624" s="30">
        <f>+IF(OR($N624=Listas!$A$3,$N624=Listas!$A$4,$N624=Listas!$A$5,$N624=Listas!$A$6),"",IF(AV624=0,AX624,(-PV(AY624,AZ624,,AX624,0))))</f>
        <v>0</v>
      </c>
      <c r="BC624" s="33">
        <f>++IF(OR($N624=Listas!$A$3,$N624=Listas!$A$4,$N624=Listas!$A$5,$N624=Listas!$A$6),"",K624-BA624)</f>
        <v>0</v>
      </c>
      <c r="BD624" s="33">
        <f>++IF(OR($N624=Listas!$A$3,$N624=Listas!$A$4,$N624=Listas!$A$5,$N624=Listas!$A$6),"",L624-BB624)</f>
        <v>0</v>
      </c>
    </row>
    <row r="625" spans="1:56" x14ac:dyDescent="0.25">
      <c r="A625" s="13"/>
      <c r="B625" s="14"/>
      <c r="C625" s="15"/>
      <c r="D625" s="16"/>
      <c r="E625" s="16"/>
      <c r="F625" s="17"/>
      <c r="G625" s="17"/>
      <c r="H625" s="65">
        <f t="shared" si="113"/>
        <v>0</v>
      </c>
      <c r="I625" s="17"/>
      <c r="J625" s="17"/>
      <c r="K625" s="42">
        <f t="shared" si="114"/>
        <v>0</v>
      </c>
      <c r="L625" s="42">
        <f t="shared" si="114"/>
        <v>0</v>
      </c>
      <c r="M625" s="42">
        <f t="shared" si="115"/>
        <v>0</v>
      </c>
      <c r="N625" s="13"/>
      <c r="O625" s="18" t="str">
        <f>+IF(OR($N625=Listas!$A$3,$N625=Listas!$A$4,$N625=Listas!$A$5,$N625=Listas!$A$6),"N/A",IF(AND((DAYS360(C625,$C$3))&gt;90,(DAYS360(C625,$C$3))&lt;360),"SI","NO"))</f>
        <v>NO</v>
      </c>
      <c r="P625" s="19">
        <f t="shared" si="108"/>
        <v>0</v>
      </c>
      <c r="Q625" s="18" t="str">
        <f>+IF(OR($N625=Listas!$A$3,$N625=Listas!$A$4,$N625=Listas!$A$5,$N625=Listas!$A$6),"N/A",IF(AND((DAYS360(C625,$C$3))&gt;=360,(DAYS360(C625,$C$3))&lt;=1800),"SI","NO"))</f>
        <v>NO</v>
      </c>
      <c r="R625" s="19">
        <f t="shared" si="109"/>
        <v>0</v>
      </c>
      <c r="S625" s="18" t="str">
        <f>+IF(OR($N625=Listas!$A$3,$N625=Listas!$A$4,$N625=Listas!$A$5,$N625=Listas!$A$6),"N/A",IF(AND((DAYS360(C625,$C$3))&gt;1800,(DAYS360(C625,$C$3))&lt;=3600),"SI","NO"))</f>
        <v>NO</v>
      </c>
      <c r="T625" s="19">
        <f t="shared" si="110"/>
        <v>0</v>
      </c>
      <c r="U625" s="18" t="str">
        <f>+IF(OR($N625=Listas!$A$3,$N625=Listas!$A$4,$N625=Listas!$A$5,$N625=Listas!$A$6),"N/A",IF((DAYS360(C625,$C$3))&gt;3600,"SI","NO"))</f>
        <v>SI</v>
      </c>
      <c r="V625" s="20">
        <f t="shared" si="111"/>
        <v>0.21132439384930549</v>
      </c>
      <c r="W625" s="21">
        <f>+IF(OR($N625=Listas!$A$3,$N625=Listas!$A$4,$N625=Listas!$A$5,$N625=Listas!$A$6),"",P625+R625+T625+V625)</f>
        <v>0.21132439384930549</v>
      </c>
      <c r="X625" s="22"/>
      <c r="Y625" s="19">
        <f t="shared" si="112"/>
        <v>0</v>
      </c>
      <c r="Z625" s="21">
        <f>+IF(OR($N625=Listas!$A$3,$N625=Listas!$A$4,$N625=Listas!$A$5,$N625=Listas!$A$6),"",Y625)</f>
        <v>0</v>
      </c>
      <c r="AA625" s="22"/>
      <c r="AB625" s="23">
        <f>+IF(OR($N625=Listas!$A$3,$N625=Listas!$A$4,$N625=Listas!$A$5,$N625=Listas!$A$6),"",IF(AND(DAYS360(C625,$C$3)&lt;=90,AA625="NO"),0,IF(AND(DAYS360(C625,$C$3)&gt;90,AA625="NO"),$AB$7,0)))</f>
        <v>0</v>
      </c>
      <c r="AC625" s="17"/>
      <c r="AD625" s="22"/>
      <c r="AE625" s="23">
        <f>+IF(OR($N625=Listas!$A$3,$N625=Listas!$A$4,$N625=Listas!$A$5,$N625=Listas!$A$6),"",IF(AND(DAYS360(C625,$C$3)&lt;=90,AD625="SI"),0,IF(AND(DAYS360(C625,$C$3)&gt;90,AD625="SI"),$AE$7,0)))</f>
        <v>0</v>
      </c>
      <c r="AF625" s="17"/>
      <c r="AG625" s="24" t="str">
        <f t="shared" si="116"/>
        <v/>
      </c>
      <c r="AH625" s="22"/>
      <c r="AI625" s="23">
        <f>+IF(OR($N625=Listas!$A$3,$N625=Listas!$A$4,$N625=Listas!$A$5,$N625=Listas!$A$6),"",IF(AND(DAYS360(C625,$C$3)&lt;=90,AH625="SI"),0,IF(AND(DAYS360(C625,$C$3)&gt;90,AH625="SI"),$AI$7,0)))</f>
        <v>0</v>
      </c>
      <c r="AJ625" s="25">
        <f>+IF(OR($N625=Listas!$A$3,$N625=Listas!$A$4,$N625=Listas!$A$5,$N625=Listas!$A$6),"",AB625+AE625+AI625)</f>
        <v>0</v>
      </c>
      <c r="AK625" s="26" t="str">
        <f t="shared" si="117"/>
        <v/>
      </c>
      <c r="AL625" s="27" t="str">
        <f t="shared" si="118"/>
        <v/>
      </c>
      <c r="AM625" s="23">
        <f>+IF(OR($N625=Listas!$A$3,$N625=Listas!$A$4,$N625=Listas!$A$5,$N625=Listas!$A$6),"",IF(AND(DAYS360(C625,$C$3)&lt;=90,AL625="SI"),0,IF(AND(DAYS360(C625,$C$3)&gt;90,AL625="SI"),$AM$7,0)))</f>
        <v>0</v>
      </c>
      <c r="AN625" s="27" t="str">
        <f t="shared" si="119"/>
        <v/>
      </c>
      <c r="AO625" s="23">
        <f>+IF(OR($N625=Listas!$A$3,$N625=Listas!$A$4,$N625=Listas!$A$5,$N625=Listas!$A$6),"",IF(AND(DAYS360(C625,$C$3)&lt;=90,AN625="SI"),0,IF(AND(DAYS360(C625,$C$3)&gt;90,AN625="SI"),$AO$7,0)))</f>
        <v>0</v>
      </c>
      <c r="AP625" s="28">
        <f>+IF(OR($N625=Listas!$A$3,$N625=Listas!$A$4,$N625=Listas!$A$5,$N625=[1]Hoja2!$A$6),"",AM625+AO625)</f>
        <v>0</v>
      </c>
      <c r="AQ625" s="22"/>
      <c r="AR625" s="23">
        <f>+IF(OR($N625=Listas!$A$3,$N625=Listas!$A$4,$N625=Listas!$A$5,$N625=Listas!$A$6),"",IF(AND(DAYS360(C625,$C$3)&lt;=90,AQ625="SI"),0,IF(AND(DAYS360(C625,$C$3)&gt;90,AQ625="SI"),$AR$7,0)))</f>
        <v>0</v>
      </c>
      <c r="AS625" s="22"/>
      <c r="AT625" s="23">
        <f>+IF(OR($N625=Listas!$A$3,$N625=Listas!$A$4,$N625=Listas!$A$5,$N625=Listas!$A$6),"",IF(AND(DAYS360(C625,$C$3)&lt;=90,AS625="SI"),0,IF(AND(DAYS360(C625,$C$3)&gt;90,AS625="SI"),$AT$7,0)))</f>
        <v>0</v>
      </c>
      <c r="AU625" s="21">
        <f>+IF(OR($N625=Listas!$A$3,$N625=Listas!$A$4,$N625=Listas!$A$5,$N625=Listas!$A$6),"",AR625+AT625)</f>
        <v>0</v>
      </c>
      <c r="AV625" s="29">
        <f>+IF(OR($N625=Listas!$A$3,$N625=Listas!$A$4,$N625=Listas!$A$5,$N625=Listas!$A$6),"",W625+Z625+AJ625+AP625+AU625)</f>
        <v>0.21132439384930549</v>
      </c>
      <c r="AW625" s="30">
        <f>+IF(OR($N625=Listas!$A$3,$N625=Listas!$A$4,$N625=Listas!$A$5,$N625=Listas!$A$6),"",K625*(1-AV625))</f>
        <v>0</v>
      </c>
      <c r="AX625" s="30">
        <f>+IF(OR($N625=Listas!$A$3,$N625=Listas!$A$4,$N625=Listas!$A$5,$N625=Listas!$A$6),"",L625*(1-AV625))</f>
        <v>0</v>
      </c>
      <c r="AY625" s="31"/>
      <c r="AZ625" s="32"/>
      <c r="BA625" s="30">
        <f>+IF(OR($N625=Listas!$A$3,$N625=Listas!$A$4,$N625=Listas!$A$5,$N625=Listas!$A$6),"",IF(AV625=0,AW625,(-PV(AY625,AZ625,,AW625,0))))</f>
        <v>0</v>
      </c>
      <c r="BB625" s="30">
        <f>+IF(OR($N625=Listas!$A$3,$N625=Listas!$A$4,$N625=Listas!$A$5,$N625=Listas!$A$6),"",IF(AV625=0,AX625,(-PV(AY625,AZ625,,AX625,0))))</f>
        <v>0</v>
      </c>
      <c r="BC625" s="33">
        <f>++IF(OR($N625=Listas!$A$3,$N625=Listas!$A$4,$N625=Listas!$A$5,$N625=Listas!$A$6),"",K625-BA625)</f>
        <v>0</v>
      </c>
      <c r="BD625" s="33">
        <f>++IF(OR($N625=Listas!$A$3,$N625=Listas!$A$4,$N625=Listas!$A$5,$N625=Listas!$A$6),"",L625-BB625)</f>
        <v>0</v>
      </c>
    </row>
    <row r="626" spans="1:56" x14ac:dyDescent="0.25">
      <c r="A626" s="13"/>
      <c r="B626" s="14"/>
      <c r="C626" s="15"/>
      <c r="D626" s="16"/>
      <c r="E626" s="16"/>
      <c r="F626" s="17"/>
      <c r="G626" s="17"/>
      <c r="H626" s="65">
        <f t="shared" si="113"/>
        <v>0</v>
      </c>
      <c r="I626" s="17"/>
      <c r="J626" s="17"/>
      <c r="K626" s="42">
        <f t="shared" si="114"/>
        <v>0</v>
      </c>
      <c r="L626" s="42">
        <f t="shared" si="114"/>
        <v>0</v>
      </c>
      <c r="M626" s="42">
        <f t="shared" si="115"/>
        <v>0</v>
      </c>
      <c r="N626" s="13"/>
      <c r="O626" s="18" t="str">
        <f>+IF(OR($N626=Listas!$A$3,$N626=Listas!$A$4,$N626=Listas!$A$5,$N626=Listas!$A$6),"N/A",IF(AND((DAYS360(C626,$C$3))&gt;90,(DAYS360(C626,$C$3))&lt;360),"SI","NO"))</f>
        <v>NO</v>
      </c>
      <c r="P626" s="19">
        <f t="shared" si="108"/>
        <v>0</v>
      </c>
      <c r="Q626" s="18" t="str">
        <f>+IF(OR($N626=Listas!$A$3,$N626=Listas!$A$4,$N626=Listas!$A$5,$N626=Listas!$A$6),"N/A",IF(AND((DAYS360(C626,$C$3))&gt;=360,(DAYS360(C626,$C$3))&lt;=1800),"SI","NO"))</f>
        <v>NO</v>
      </c>
      <c r="R626" s="19">
        <f t="shared" si="109"/>
        <v>0</v>
      </c>
      <c r="S626" s="18" t="str">
        <f>+IF(OR($N626=Listas!$A$3,$N626=Listas!$A$4,$N626=Listas!$A$5,$N626=Listas!$A$6),"N/A",IF(AND((DAYS360(C626,$C$3))&gt;1800,(DAYS360(C626,$C$3))&lt;=3600),"SI","NO"))</f>
        <v>NO</v>
      </c>
      <c r="T626" s="19">
        <f t="shared" si="110"/>
        <v>0</v>
      </c>
      <c r="U626" s="18" t="str">
        <f>+IF(OR($N626=Listas!$A$3,$N626=Listas!$A$4,$N626=Listas!$A$5,$N626=Listas!$A$6),"N/A",IF((DAYS360(C626,$C$3))&gt;3600,"SI","NO"))</f>
        <v>SI</v>
      </c>
      <c r="V626" s="20">
        <f t="shared" si="111"/>
        <v>0.21132439384930549</v>
      </c>
      <c r="W626" s="21">
        <f>+IF(OR($N626=Listas!$A$3,$N626=Listas!$A$4,$N626=Listas!$A$5,$N626=Listas!$A$6),"",P626+R626+T626+V626)</f>
        <v>0.21132439384930549</v>
      </c>
      <c r="X626" s="22"/>
      <c r="Y626" s="19">
        <f t="shared" si="112"/>
        <v>0</v>
      </c>
      <c r="Z626" s="21">
        <f>+IF(OR($N626=Listas!$A$3,$N626=Listas!$A$4,$N626=Listas!$A$5,$N626=Listas!$A$6),"",Y626)</f>
        <v>0</v>
      </c>
      <c r="AA626" s="22"/>
      <c r="AB626" s="23">
        <f>+IF(OR($N626=Listas!$A$3,$N626=Listas!$A$4,$N626=Listas!$A$5,$N626=Listas!$A$6),"",IF(AND(DAYS360(C626,$C$3)&lt;=90,AA626="NO"),0,IF(AND(DAYS360(C626,$C$3)&gt;90,AA626="NO"),$AB$7,0)))</f>
        <v>0</v>
      </c>
      <c r="AC626" s="17"/>
      <c r="AD626" s="22"/>
      <c r="AE626" s="23">
        <f>+IF(OR($N626=Listas!$A$3,$N626=Listas!$A$4,$N626=Listas!$A$5,$N626=Listas!$A$6),"",IF(AND(DAYS360(C626,$C$3)&lt;=90,AD626="SI"),0,IF(AND(DAYS360(C626,$C$3)&gt;90,AD626="SI"),$AE$7,0)))</f>
        <v>0</v>
      </c>
      <c r="AF626" s="17"/>
      <c r="AG626" s="24" t="str">
        <f t="shared" si="116"/>
        <v/>
      </c>
      <c r="AH626" s="22"/>
      <c r="AI626" s="23">
        <f>+IF(OR($N626=Listas!$A$3,$N626=Listas!$A$4,$N626=Listas!$A$5,$N626=Listas!$A$6),"",IF(AND(DAYS360(C626,$C$3)&lt;=90,AH626="SI"),0,IF(AND(DAYS360(C626,$C$3)&gt;90,AH626="SI"),$AI$7,0)))</f>
        <v>0</v>
      </c>
      <c r="AJ626" s="25">
        <f>+IF(OR($N626=Listas!$A$3,$N626=Listas!$A$4,$N626=Listas!$A$5,$N626=Listas!$A$6),"",AB626+AE626+AI626)</f>
        <v>0</v>
      </c>
      <c r="AK626" s="26" t="str">
        <f t="shared" si="117"/>
        <v/>
      </c>
      <c r="AL626" s="27" t="str">
        <f t="shared" si="118"/>
        <v/>
      </c>
      <c r="AM626" s="23">
        <f>+IF(OR($N626=Listas!$A$3,$N626=Listas!$A$4,$N626=Listas!$A$5,$N626=Listas!$A$6),"",IF(AND(DAYS360(C626,$C$3)&lt;=90,AL626="SI"),0,IF(AND(DAYS360(C626,$C$3)&gt;90,AL626="SI"),$AM$7,0)))</f>
        <v>0</v>
      </c>
      <c r="AN626" s="27" t="str">
        <f t="shared" si="119"/>
        <v/>
      </c>
      <c r="AO626" s="23">
        <f>+IF(OR($N626=Listas!$A$3,$N626=Listas!$A$4,$N626=Listas!$A$5,$N626=Listas!$A$6),"",IF(AND(DAYS360(C626,$C$3)&lt;=90,AN626="SI"),0,IF(AND(DAYS360(C626,$C$3)&gt;90,AN626="SI"),$AO$7,0)))</f>
        <v>0</v>
      </c>
      <c r="AP626" s="28">
        <f>+IF(OR($N626=Listas!$A$3,$N626=Listas!$A$4,$N626=Listas!$A$5,$N626=[1]Hoja2!$A$6),"",AM626+AO626)</f>
        <v>0</v>
      </c>
      <c r="AQ626" s="22"/>
      <c r="AR626" s="23">
        <f>+IF(OR($N626=Listas!$A$3,$N626=Listas!$A$4,$N626=Listas!$A$5,$N626=Listas!$A$6),"",IF(AND(DAYS360(C626,$C$3)&lt;=90,AQ626="SI"),0,IF(AND(DAYS360(C626,$C$3)&gt;90,AQ626="SI"),$AR$7,0)))</f>
        <v>0</v>
      </c>
      <c r="AS626" s="22"/>
      <c r="AT626" s="23">
        <f>+IF(OR($N626=Listas!$A$3,$N626=Listas!$A$4,$N626=Listas!$A$5,$N626=Listas!$A$6),"",IF(AND(DAYS360(C626,$C$3)&lt;=90,AS626="SI"),0,IF(AND(DAYS360(C626,$C$3)&gt;90,AS626="SI"),$AT$7,0)))</f>
        <v>0</v>
      </c>
      <c r="AU626" s="21">
        <f>+IF(OR($N626=Listas!$A$3,$N626=Listas!$A$4,$N626=Listas!$A$5,$N626=Listas!$A$6),"",AR626+AT626)</f>
        <v>0</v>
      </c>
      <c r="AV626" s="29">
        <f>+IF(OR($N626=Listas!$A$3,$N626=Listas!$A$4,$N626=Listas!$A$5,$N626=Listas!$A$6),"",W626+Z626+AJ626+AP626+AU626)</f>
        <v>0.21132439384930549</v>
      </c>
      <c r="AW626" s="30">
        <f>+IF(OR($N626=Listas!$A$3,$N626=Listas!$A$4,$N626=Listas!$A$5,$N626=Listas!$A$6),"",K626*(1-AV626))</f>
        <v>0</v>
      </c>
      <c r="AX626" s="30">
        <f>+IF(OR($N626=Listas!$A$3,$N626=Listas!$A$4,$N626=Listas!$A$5,$N626=Listas!$A$6),"",L626*(1-AV626))</f>
        <v>0</v>
      </c>
      <c r="AY626" s="31"/>
      <c r="AZ626" s="32"/>
      <c r="BA626" s="30">
        <f>+IF(OR($N626=Listas!$A$3,$N626=Listas!$A$4,$N626=Listas!$A$5,$N626=Listas!$A$6),"",IF(AV626=0,AW626,(-PV(AY626,AZ626,,AW626,0))))</f>
        <v>0</v>
      </c>
      <c r="BB626" s="30">
        <f>+IF(OR($N626=Listas!$A$3,$N626=Listas!$A$4,$N626=Listas!$A$5,$N626=Listas!$A$6),"",IF(AV626=0,AX626,(-PV(AY626,AZ626,,AX626,0))))</f>
        <v>0</v>
      </c>
      <c r="BC626" s="33">
        <f>++IF(OR($N626=Listas!$A$3,$N626=Listas!$A$4,$N626=Listas!$A$5,$N626=Listas!$A$6),"",K626-BA626)</f>
        <v>0</v>
      </c>
      <c r="BD626" s="33">
        <f>++IF(OR($N626=Listas!$A$3,$N626=Listas!$A$4,$N626=Listas!$A$5,$N626=Listas!$A$6),"",L626-BB626)</f>
        <v>0</v>
      </c>
    </row>
    <row r="627" spans="1:56" x14ac:dyDescent="0.25">
      <c r="A627" s="13"/>
      <c r="B627" s="14"/>
      <c r="C627" s="15"/>
      <c r="D627" s="16"/>
      <c r="E627" s="16"/>
      <c r="F627" s="17"/>
      <c r="G627" s="17"/>
      <c r="H627" s="65">
        <f t="shared" si="113"/>
        <v>0</v>
      </c>
      <c r="I627" s="17"/>
      <c r="J627" s="17"/>
      <c r="K627" s="42">
        <f t="shared" si="114"/>
        <v>0</v>
      </c>
      <c r="L627" s="42">
        <f t="shared" si="114"/>
        <v>0</v>
      </c>
      <c r="M627" s="42">
        <f t="shared" si="115"/>
        <v>0</v>
      </c>
      <c r="N627" s="13"/>
      <c r="O627" s="18" t="str">
        <f>+IF(OR($N627=Listas!$A$3,$N627=Listas!$A$4,$N627=Listas!$A$5,$N627=Listas!$A$6),"N/A",IF(AND((DAYS360(C627,$C$3))&gt;90,(DAYS360(C627,$C$3))&lt;360),"SI","NO"))</f>
        <v>NO</v>
      </c>
      <c r="P627" s="19">
        <f t="shared" si="108"/>
        <v>0</v>
      </c>
      <c r="Q627" s="18" t="str">
        <f>+IF(OR($N627=Listas!$A$3,$N627=Listas!$A$4,$N627=Listas!$A$5,$N627=Listas!$A$6),"N/A",IF(AND((DAYS360(C627,$C$3))&gt;=360,(DAYS360(C627,$C$3))&lt;=1800),"SI","NO"))</f>
        <v>NO</v>
      </c>
      <c r="R627" s="19">
        <f t="shared" si="109"/>
        <v>0</v>
      </c>
      <c r="S627" s="18" t="str">
        <f>+IF(OR($N627=Listas!$A$3,$N627=Listas!$A$4,$N627=Listas!$A$5,$N627=Listas!$A$6),"N/A",IF(AND((DAYS360(C627,$C$3))&gt;1800,(DAYS360(C627,$C$3))&lt;=3600),"SI","NO"))</f>
        <v>NO</v>
      </c>
      <c r="T627" s="19">
        <f t="shared" si="110"/>
        <v>0</v>
      </c>
      <c r="U627" s="18" t="str">
        <f>+IF(OR($N627=Listas!$A$3,$N627=Listas!$A$4,$N627=Listas!$A$5,$N627=Listas!$A$6),"N/A",IF((DAYS360(C627,$C$3))&gt;3600,"SI","NO"))</f>
        <v>SI</v>
      </c>
      <c r="V627" s="20">
        <f t="shared" si="111"/>
        <v>0.21132439384930549</v>
      </c>
      <c r="W627" s="21">
        <f>+IF(OR($N627=Listas!$A$3,$N627=Listas!$A$4,$N627=Listas!$A$5,$N627=Listas!$A$6),"",P627+R627+T627+V627)</f>
        <v>0.21132439384930549</v>
      </c>
      <c r="X627" s="22"/>
      <c r="Y627" s="19">
        <f t="shared" si="112"/>
        <v>0</v>
      </c>
      <c r="Z627" s="21">
        <f>+IF(OR($N627=Listas!$A$3,$N627=Listas!$A$4,$N627=Listas!$A$5,$N627=Listas!$A$6),"",Y627)</f>
        <v>0</v>
      </c>
      <c r="AA627" s="22"/>
      <c r="AB627" s="23">
        <f>+IF(OR($N627=Listas!$A$3,$N627=Listas!$A$4,$N627=Listas!$A$5,$N627=Listas!$A$6),"",IF(AND(DAYS360(C627,$C$3)&lt;=90,AA627="NO"),0,IF(AND(DAYS360(C627,$C$3)&gt;90,AA627="NO"),$AB$7,0)))</f>
        <v>0</v>
      </c>
      <c r="AC627" s="17"/>
      <c r="AD627" s="22"/>
      <c r="AE627" s="23">
        <f>+IF(OR($N627=Listas!$A$3,$N627=Listas!$A$4,$N627=Listas!$A$5,$N627=Listas!$A$6),"",IF(AND(DAYS360(C627,$C$3)&lt;=90,AD627="SI"),0,IF(AND(DAYS360(C627,$C$3)&gt;90,AD627="SI"),$AE$7,0)))</f>
        <v>0</v>
      </c>
      <c r="AF627" s="17"/>
      <c r="AG627" s="24" t="str">
        <f t="shared" si="116"/>
        <v/>
      </c>
      <c r="AH627" s="22"/>
      <c r="AI627" s="23">
        <f>+IF(OR($N627=Listas!$A$3,$N627=Listas!$A$4,$N627=Listas!$A$5,$N627=Listas!$A$6),"",IF(AND(DAYS360(C627,$C$3)&lt;=90,AH627="SI"),0,IF(AND(DAYS360(C627,$C$3)&gt;90,AH627="SI"),$AI$7,0)))</f>
        <v>0</v>
      </c>
      <c r="AJ627" s="25">
        <f>+IF(OR($N627=Listas!$A$3,$N627=Listas!$A$4,$N627=Listas!$A$5,$N627=Listas!$A$6),"",AB627+AE627+AI627)</f>
        <v>0</v>
      </c>
      <c r="AK627" s="26" t="str">
        <f t="shared" si="117"/>
        <v/>
      </c>
      <c r="AL627" s="27" t="str">
        <f t="shared" si="118"/>
        <v/>
      </c>
      <c r="AM627" s="23">
        <f>+IF(OR($N627=Listas!$A$3,$N627=Listas!$A$4,$N627=Listas!$A$5,$N627=Listas!$A$6),"",IF(AND(DAYS360(C627,$C$3)&lt;=90,AL627="SI"),0,IF(AND(DAYS360(C627,$C$3)&gt;90,AL627="SI"),$AM$7,0)))</f>
        <v>0</v>
      </c>
      <c r="AN627" s="27" t="str">
        <f t="shared" si="119"/>
        <v/>
      </c>
      <c r="AO627" s="23">
        <f>+IF(OR($N627=Listas!$A$3,$N627=Listas!$A$4,$N627=Listas!$A$5,$N627=Listas!$A$6),"",IF(AND(DAYS360(C627,$C$3)&lt;=90,AN627="SI"),0,IF(AND(DAYS360(C627,$C$3)&gt;90,AN627="SI"),$AO$7,0)))</f>
        <v>0</v>
      </c>
      <c r="AP627" s="28">
        <f>+IF(OR($N627=Listas!$A$3,$N627=Listas!$A$4,$N627=Listas!$A$5,$N627=[1]Hoja2!$A$6),"",AM627+AO627)</f>
        <v>0</v>
      </c>
      <c r="AQ627" s="22"/>
      <c r="AR627" s="23">
        <f>+IF(OR($N627=Listas!$A$3,$N627=Listas!$A$4,$N627=Listas!$A$5,$N627=Listas!$A$6),"",IF(AND(DAYS360(C627,$C$3)&lt;=90,AQ627="SI"),0,IF(AND(DAYS360(C627,$C$3)&gt;90,AQ627="SI"),$AR$7,0)))</f>
        <v>0</v>
      </c>
      <c r="AS627" s="22"/>
      <c r="AT627" s="23">
        <f>+IF(OR($N627=Listas!$A$3,$N627=Listas!$A$4,$N627=Listas!$A$5,$N627=Listas!$A$6),"",IF(AND(DAYS360(C627,$C$3)&lt;=90,AS627="SI"),0,IF(AND(DAYS360(C627,$C$3)&gt;90,AS627="SI"),$AT$7,0)))</f>
        <v>0</v>
      </c>
      <c r="AU627" s="21">
        <f>+IF(OR($N627=Listas!$A$3,$N627=Listas!$A$4,$N627=Listas!$A$5,$N627=Listas!$A$6),"",AR627+AT627)</f>
        <v>0</v>
      </c>
      <c r="AV627" s="29">
        <f>+IF(OR($N627=Listas!$A$3,$N627=Listas!$A$4,$N627=Listas!$A$5,$N627=Listas!$A$6),"",W627+Z627+AJ627+AP627+AU627)</f>
        <v>0.21132439384930549</v>
      </c>
      <c r="AW627" s="30">
        <f>+IF(OR($N627=Listas!$A$3,$N627=Listas!$A$4,$N627=Listas!$A$5,$N627=Listas!$A$6),"",K627*(1-AV627))</f>
        <v>0</v>
      </c>
      <c r="AX627" s="30">
        <f>+IF(OR($N627=Listas!$A$3,$N627=Listas!$A$4,$N627=Listas!$A$5,$N627=Listas!$A$6),"",L627*(1-AV627))</f>
        <v>0</v>
      </c>
      <c r="AY627" s="31"/>
      <c r="AZ627" s="32"/>
      <c r="BA627" s="30">
        <f>+IF(OR($N627=Listas!$A$3,$N627=Listas!$A$4,$N627=Listas!$A$5,$N627=Listas!$A$6),"",IF(AV627=0,AW627,(-PV(AY627,AZ627,,AW627,0))))</f>
        <v>0</v>
      </c>
      <c r="BB627" s="30">
        <f>+IF(OR($N627=Listas!$A$3,$N627=Listas!$A$4,$N627=Listas!$A$5,$N627=Listas!$A$6),"",IF(AV627=0,AX627,(-PV(AY627,AZ627,,AX627,0))))</f>
        <v>0</v>
      </c>
      <c r="BC627" s="33">
        <f>++IF(OR($N627=Listas!$A$3,$N627=Listas!$A$4,$N627=Listas!$A$5,$N627=Listas!$A$6),"",K627-BA627)</f>
        <v>0</v>
      </c>
      <c r="BD627" s="33">
        <f>++IF(OR($N627=Listas!$A$3,$N627=Listas!$A$4,$N627=Listas!$A$5,$N627=Listas!$A$6),"",L627-BB627)</f>
        <v>0</v>
      </c>
    </row>
    <row r="628" spans="1:56" x14ac:dyDescent="0.25">
      <c r="A628" s="13"/>
      <c r="B628" s="14"/>
      <c r="C628" s="15"/>
      <c r="D628" s="16"/>
      <c r="E628" s="16"/>
      <c r="F628" s="17"/>
      <c r="G628" s="17"/>
      <c r="H628" s="65">
        <f t="shared" si="113"/>
        <v>0</v>
      </c>
      <c r="I628" s="17"/>
      <c r="J628" s="17"/>
      <c r="K628" s="42">
        <f t="shared" si="114"/>
        <v>0</v>
      </c>
      <c r="L628" s="42">
        <f t="shared" si="114"/>
        <v>0</v>
      </c>
      <c r="M628" s="42">
        <f t="shared" si="115"/>
        <v>0</v>
      </c>
      <c r="N628" s="13"/>
      <c r="O628" s="18" t="str">
        <f>+IF(OR($N628=Listas!$A$3,$N628=Listas!$A$4,$N628=Listas!$A$5,$N628=Listas!$A$6),"N/A",IF(AND((DAYS360(C628,$C$3))&gt;90,(DAYS360(C628,$C$3))&lt;360),"SI","NO"))</f>
        <v>NO</v>
      </c>
      <c r="P628" s="19">
        <f t="shared" si="108"/>
        <v>0</v>
      </c>
      <c r="Q628" s="18" t="str">
        <f>+IF(OR($N628=Listas!$A$3,$N628=Listas!$A$4,$N628=Listas!$A$5,$N628=Listas!$A$6),"N/A",IF(AND((DAYS360(C628,$C$3))&gt;=360,(DAYS360(C628,$C$3))&lt;=1800),"SI","NO"))</f>
        <v>NO</v>
      </c>
      <c r="R628" s="19">
        <f t="shared" si="109"/>
        <v>0</v>
      </c>
      <c r="S628" s="18" t="str">
        <f>+IF(OR($N628=Listas!$A$3,$N628=Listas!$A$4,$N628=Listas!$A$5,$N628=Listas!$A$6),"N/A",IF(AND((DAYS360(C628,$C$3))&gt;1800,(DAYS360(C628,$C$3))&lt;=3600),"SI","NO"))</f>
        <v>NO</v>
      </c>
      <c r="T628" s="19">
        <f t="shared" si="110"/>
        <v>0</v>
      </c>
      <c r="U628" s="18" t="str">
        <f>+IF(OR($N628=Listas!$A$3,$N628=Listas!$A$4,$N628=Listas!$A$5,$N628=Listas!$A$6),"N/A",IF((DAYS360(C628,$C$3))&gt;3600,"SI","NO"))</f>
        <v>SI</v>
      </c>
      <c r="V628" s="20">
        <f t="shared" si="111"/>
        <v>0.21132439384930549</v>
      </c>
      <c r="W628" s="21">
        <f>+IF(OR($N628=Listas!$A$3,$N628=Listas!$A$4,$N628=Listas!$A$5,$N628=Listas!$A$6),"",P628+R628+T628+V628)</f>
        <v>0.21132439384930549</v>
      </c>
      <c r="X628" s="22"/>
      <c r="Y628" s="19">
        <f t="shared" si="112"/>
        <v>0</v>
      </c>
      <c r="Z628" s="21">
        <f>+IF(OR($N628=Listas!$A$3,$N628=Listas!$A$4,$N628=Listas!$A$5,$N628=Listas!$A$6),"",Y628)</f>
        <v>0</v>
      </c>
      <c r="AA628" s="22"/>
      <c r="AB628" s="23">
        <f>+IF(OR($N628=Listas!$A$3,$N628=Listas!$A$4,$N628=Listas!$A$5,$N628=Listas!$A$6),"",IF(AND(DAYS360(C628,$C$3)&lt;=90,AA628="NO"),0,IF(AND(DAYS360(C628,$C$3)&gt;90,AA628="NO"),$AB$7,0)))</f>
        <v>0</v>
      </c>
      <c r="AC628" s="17"/>
      <c r="AD628" s="22"/>
      <c r="AE628" s="23">
        <f>+IF(OR($N628=Listas!$A$3,$N628=Listas!$A$4,$N628=Listas!$A$5,$N628=Listas!$A$6),"",IF(AND(DAYS360(C628,$C$3)&lt;=90,AD628="SI"),0,IF(AND(DAYS360(C628,$C$3)&gt;90,AD628="SI"),$AE$7,0)))</f>
        <v>0</v>
      </c>
      <c r="AF628" s="17"/>
      <c r="AG628" s="24" t="str">
        <f t="shared" si="116"/>
        <v/>
      </c>
      <c r="AH628" s="22"/>
      <c r="AI628" s="23">
        <f>+IF(OR($N628=Listas!$A$3,$N628=Listas!$A$4,$N628=Listas!$A$5,$N628=Listas!$A$6),"",IF(AND(DAYS360(C628,$C$3)&lt;=90,AH628="SI"),0,IF(AND(DAYS360(C628,$C$3)&gt;90,AH628="SI"),$AI$7,0)))</f>
        <v>0</v>
      </c>
      <c r="AJ628" s="25">
        <f>+IF(OR($N628=Listas!$A$3,$N628=Listas!$A$4,$N628=Listas!$A$5,$N628=Listas!$A$6),"",AB628+AE628+AI628)</f>
        <v>0</v>
      </c>
      <c r="AK628" s="26" t="str">
        <f t="shared" si="117"/>
        <v/>
      </c>
      <c r="AL628" s="27" t="str">
        <f t="shared" si="118"/>
        <v/>
      </c>
      <c r="AM628" s="23">
        <f>+IF(OR($N628=Listas!$A$3,$N628=Listas!$A$4,$N628=Listas!$A$5,$N628=Listas!$A$6),"",IF(AND(DAYS360(C628,$C$3)&lt;=90,AL628="SI"),0,IF(AND(DAYS360(C628,$C$3)&gt;90,AL628="SI"),$AM$7,0)))</f>
        <v>0</v>
      </c>
      <c r="AN628" s="27" t="str">
        <f t="shared" si="119"/>
        <v/>
      </c>
      <c r="AO628" s="23">
        <f>+IF(OR($N628=Listas!$A$3,$N628=Listas!$A$4,$N628=Listas!$A$5,$N628=Listas!$A$6),"",IF(AND(DAYS360(C628,$C$3)&lt;=90,AN628="SI"),0,IF(AND(DAYS360(C628,$C$3)&gt;90,AN628="SI"),$AO$7,0)))</f>
        <v>0</v>
      </c>
      <c r="AP628" s="28">
        <f>+IF(OR($N628=Listas!$A$3,$N628=Listas!$A$4,$N628=Listas!$A$5,$N628=[1]Hoja2!$A$6),"",AM628+AO628)</f>
        <v>0</v>
      </c>
      <c r="AQ628" s="22"/>
      <c r="AR628" s="23">
        <f>+IF(OR($N628=Listas!$A$3,$N628=Listas!$A$4,$N628=Listas!$A$5,$N628=Listas!$A$6),"",IF(AND(DAYS360(C628,$C$3)&lt;=90,AQ628="SI"),0,IF(AND(DAYS360(C628,$C$3)&gt;90,AQ628="SI"),$AR$7,0)))</f>
        <v>0</v>
      </c>
      <c r="AS628" s="22"/>
      <c r="AT628" s="23">
        <f>+IF(OR($N628=Listas!$A$3,$N628=Listas!$A$4,$N628=Listas!$A$5,$N628=Listas!$A$6),"",IF(AND(DAYS360(C628,$C$3)&lt;=90,AS628="SI"),0,IF(AND(DAYS360(C628,$C$3)&gt;90,AS628="SI"),$AT$7,0)))</f>
        <v>0</v>
      </c>
      <c r="AU628" s="21">
        <f>+IF(OR($N628=Listas!$A$3,$N628=Listas!$A$4,$N628=Listas!$A$5,$N628=Listas!$A$6),"",AR628+AT628)</f>
        <v>0</v>
      </c>
      <c r="AV628" s="29">
        <f>+IF(OR($N628=Listas!$A$3,$N628=Listas!$A$4,$N628=Listas!$A$5,$N628=Listas!$A$6),"",W628+Z628+AJ628+AP628+AU628)</f>
        <v>0.21132439384930549</v>
      </c>
      <c r="AW628" s="30">
        <f>+IF(OR($N628=Listas!$A$3,$N628=Listas!$A$4,$N628=Listas!$A$5,$N628=Listas!$A$6),"",K628*(1-AV628))</f>
        <v>0</v>
      </c>
      <c r="AX628" s="30">
        <f>+IF(OR($N628=Listas!$A$3,$N628=Listas!$A$4,$N628=Listas!$A$5,$N628=Listas!$A$6),"",L628*(1-AV628))</f>
        <v>0</v>
      </c>
      <c r="AY628" s="31"/>
      <c r="AZ628" s="32"/>
      <c r="BA628" s="30">
        <f>+IF(OR($N628=Listas!$A$3,$N628=Listas!$A$4,$N628=Listas!$A$5,$N628=Listas!$A$6),"",IF(AV628=0,AW628,(-PV(AY628,AZ628,,AW628,0))))</f>
        <v>0</v>
      </c>
      <c r="BB628" s="30">
        <f>+IF(OR($N628=Listas!$A$3,$N628=Listas!$A$4,$N628=Listas!$A$5,$N628=Listas!$A$6),"",IF(AV628=0,AX628,(-PV(AY628,AZ628,,AX628,0))))</f>
        <v>0</v>
      </c>
      <c r="BC628" s="33">
        <f>++IF(OR($N628=Listas!$A$3,$N628=Listas!$A$4,$N628=Listas!$A$5,$N628=Listas!$A$6),"",K628-BA628)</f>
        <v>0</v>
      </c>
      <c r="BD628" s="33">
        <f>++IF(OR($N628=Listas!$A$3,$N628=Listas!$A$4,$N628=Listas!$A$5,$N628=Listas!$A$6),"",L628-BB628)</f>
        <v>0</v>
      </c>
    </row>
    <row r="629" spans="1:56" x14ac:dyDescent="0.25">
      <c r="A629" s="13"/>
      <c r="B629" s="14"/>
      <c r="C629" s="15"/>
      <c r="D629" s="16"/>
      <c r="E629" s="16"/>
      <c r="F629" s="17"/>
      <c r="G629" s="17"/>
      <c r="H629" s="65">
        <f t="shared" si="113"/>
        <v>0</v>
      </c>
      <c r="I629" s="17"/>
      <c r="J629" s="17"/>
      <c r="K629" s="42">
        <f t="shared" si="114"/>
        <v>0</v>
      </c>
      <c r="L629" s="42">
        <f t="shared" si="114"/>
        <v>0</v>
      </c>
      <c r="M629" s="42">
        <f t="shared" si="115"/>
        <v>0</v>
      </c>
      <c r="N629" s="13"/>
      <c r="O629" s="18" t="str">
        <f>+IF(OR($N629=Listas!$A$3,$N629=Listas!$A$4,$N629=Listas!$A$5,$N629=Listas!$A$6),"N/A",IF(AND((DAYS360(C629,$C$3))&gt;90,(DAYS360(C629,$C$3))&lt;360),"SI","NO"))</f>
        <v>NO</v>
      </c>
      <c r="P629" s="19">
        <f t="shared" si="108"/>
        <v>0</v>
      </c>
      <c r="Q629" s="18" t="str">
        <f>+IF(OR($N629=Listas!$A$3,$N629=Listas!$A$4,$N629=Listas!$A$5,$N629=Listas!$A$6),"N/A",IF(AND((DAYS360(C629,$C$3))&gt;=360,(DAYS360(C629,$C$3))&lt;=1800),"SI","NO"))</f>
        <v>NO</v>
      </c>
      <c r="R629" s="19">
        <f t="shared" si="109"/>
        <v>0</v>
      </c>
      <c r="S629" s="18" t="str">
        <f>+IF(OR($N629=Listas!$A$3,$N629=Listas!$A$4,$N629=Listas!$A$5,$N629=Listas!$A$6),"N/A",IF(AND((DAYS360(C629,$C$3))&gt;1800,(DAYS360(C629,$C$3))&lt;=3600),"SI","NO"))</f>
        <v>NO</v>
      </c>
      <c r="T629" s="19">
        <f t="shared" si="110"/>
        <v>0</v>
      </c>
      <c r="U629" s="18" t="str">
        <f>+IF(OR($N629=Listas!$A$3,$N629=Listas!$A$4,$N629=Listas!$A$5,$N629=Listas!$A$6),"N/A",IF((DAYS360(C629,$C$3))&gt;3600,"SI","NO"))</f>
        <v>SI</v>
      </c>
      <c r="V629" s="20">
        <f t="shared" si="111"/>
        <v>0.21132439384930549</v>
      </c>
      <c r="W629" s="21">
        <f>+IF(OR($N629=Listas!$A$3,$N629=Listas!$A$4,$N629=Listas!$A$5,$N629=Listas!$A$6),"",P629+R629+T629+V629)</f>
        <v>0.21132439384930549</v>
      </c>
      <c r="X629" s="22"/>
      <c r="Y629" s="19">
        <f t="shared" si="112"/>
        <v>0</v>
      </c>
      <c r="Z629" s="21">
        <f>+IF(OR($N629=Listas!$A$3,$N629=Listas!$A$4,$N629=Listas!$A$5,$N629=Listas!$A$6),"",Y629)</f>
        <v>0</v>
      </c>
      <c r="AA629" s="22"/>
      <c r="AB629" s="23">
        <f>+IF(OR($N629=Listas!$A$3,$N629=Listas!$A$4,$N629=Listas!$A$5,$N629=Listas!$A$6),"",IF(AND(DAYS360(C629,$C$3)&lt;=90,AA629="NO"),0,IF(AND(DAYS360(C629,$C$3)&gt;90,AA629="NO"),$AB$7,0)))</f>
        <v>0</v>
      </c>
      <c r="AC629" s="17"/>
      <c r="AD629" s="22"/>
      <c r="AE629" s="23">
        <f>+IF(OR($N629=Listas!$A$3,$N629=Listas!$A$4,$N629=Listas!$A$5,$N629=Listas!$A$6),"",IF(AND(DAYS360(C629,$C$3)&lt;=90,AD629="SI"),0,IF(AND(DAYS360(C629,$C$3)&gt;90,AD629="SI"),$AE$7,0)))</f>
        <v>0</v>
      </c>
      <c r="AF629" s="17"/>
      <c r="AG629" s="24" t="str">
        <f t="shared" si="116"/>
        <v/>
      </c>
      <c r="AH629" s="22"/>
      <c r="AI629" s="23">
        <f>+IF(OR($N629=Listas!$A$3,$N629=Listas!$A$4,$N629=Listas!$A$5,$N629=Listas!$A$6),"",IF(AND(DAYS360(C629,$C$3)&lt;=90,AH629="SI"),0,IF(AND(DAYS360(C629,$C$3)&gt;90,AH629="SI"),$AI$7,0)))</f>
        <v>0</v>
      </c>
      <c r="AJ629" s="25">
        <f>+IF(OR($N629=Listas!$A$3,$N629=Listas!$A$4,$N629=Listas!$A$5,$N629=Listas!$A$6),"",AB629+AE629+AI629)</f>
        <v>0</v>
      </c>
      <c r="AK629" s="26" t="str">
        <f t="shared" si="117"/>
        <v/>
      </c>
      <c r="AL629" s="27" t="str">
        <f t="shared" si="118"/>
        <v/>
      </c>
      <c r="AM629" s="23">
        <f>+IF(OR($N629=Listas!$A$3,$N629=Listas!$A$4,$N629=Listas!$A$5,$N629=Listas!$A$6),"",IF(AND(DAYS360(C629,$C$3)&lt;=90,AL629="SI"),0,IF(AND(DAYS360(C629,$C$3)&gt;90,AL629="SI"),$AM$7,0)))</f>
        <v>0</v>
      </c>
      <c r="AN629" s="27" t="str">
        <f t="shared" si="119"/>
        <v/>
      </c>
      <c r="AO629" s="23">
        <f>+IF(OR($N629=Listas!$A$3,$N629=Listas!$A$4,$N629=Listas!$A$5,$N629=Listas!$A$6),"",IF(AND(DAYS360(C629,$C$3)&lt;=90,AN629="SI"),0,IF(AND(DAYS360(C629,$C$3)&gt;90,AN629="SI"),$AO$7,0)))</f>
        <v>0</v>
      </c>
      <c r="AP629" s="28">
        <f>+IF(OR($N629=Listas!$A$3,$N629=Listas!$A$4,$N629=Listas!$A$5,$N629=[1]Hoja2!$A$6),"",AM629+AO629)</f>
        <v>0</v>
      </c>
      <c r="AQ629" s="22"/>
      <c r="AR629" s="23">
        <f>+IF(OR($N629=Listas!$A$3,$N629=Listas!$A$4,$N629=Listas!$A$5,$N629=Listas!$A$6),"",IF(AND(DAYS360(C629,$C$3)&lt;=90,AQ629="SI"),0,IF(AND(DAYS360(C629,$C$3)&gt;90,AQ629="SI"),$AR$7,0)))</f>
        <v>0</v>
      </c>
      <c r="AS629" s="22"/>
      <c r="AT629" s="23">
        <f>+IF(OR($N629=Listas!$A$3,$N629=Listas!$A$4,$N629=Listas!$A$5,$N629=Listas!$A$6),"",IF(AND(DAYS360(C629,$C$3)&lt;=90,AS629="SI"),0,IF(AND(DAYS360(C629,$C$3)&gt;90,AS629="SI"),$AT$7,0)))</f>
        <v>0</v>
      </c>
      <c r="AU629" s="21">
        <f>+IF(OR($N629=Listas!$A$3,$N629=Listas!$A$4,$N629=Listas!$A$5,$N629=Listas!$A$6),"",AR629+AT629)</f>
        <v>0</v>
      </c>
      <c r="AV629" s="29">
        <f>+IF(OR($N629=Listas!$A$3,$N629=Listas!$A$4,$N629=Listas!$A$5,$N629=Listas!$A$6),"",W629+Z629+AJ629+AP629+AU629)</f>
        <v>0.21132439384930549</v>
      </c>
      <c r="AW629" s="30">
        <f>+IF(OR($N629=Listas!$A$3,$N629=Listas!$A$4,$N629=Listas!$A$5,$N629=Listas!$A$6),"",K629*(1-AV629))</f>
        <v>0</v>
      </c>
      <c r="AX629" s="30">
        <f>+IF(OR($N629=Listas!$A$3,$N629=Listas!$A$4,$N629=Listas!$A$5,$N629=Listas!$A$6),"",L629*(1-AV629))</f>
        <v>0</v>
      </c>
      <c r="AY629" s="31"/>
      <c r="AZ629" s="32"/>
      <c r="BA629" s="30">
        <f>+IF(OR($N629=Listas!$A$3,$N629=Listas!$A$4,$N629=Listas!$A$5,$N629=Listas!$A$6),"",IF(AV629=0,AW629,(-PV(AY629,AZ629,,AW629,0))))</f>
        <v>0</v>
      </c>
      <c r="BB629" s="30">
        <f>+IF(OR($N629=Listas!$A$3,$N629=Listas!$A$4,$N629=Listas!$A$5,$N629=Listas!$A$6),"",IF(AV629=0,AX629,(-PV(AY629,AZ629,,AX629,0))))</f>
        <v>0</v>
      </c>
      <c r="BC629" s="33">
        <f>++IF(OR($N629=Listas!$A$3,$N629=Listas!$A$4,$N629=Listas!$A$5,$N629=Listas!$A$6),"",K629-BA629)</f>
        <v>0</v>
      </c>
      <c r="BD629" s="33">
        <f>++IF(OR($N629=Listas!$A$3,$N629=Listas!$A$4,$N629=Listas!$A$5,$N629=Listas!$A$6),"",L629-BB629)</f>
        <v>0</v>
      </c>
    </row>
    <row r="630" spans="1:56" x14ac:dyDescent="0.25">
      <c r="A630" s="13"/>
      <c r="B630" s="14"/>
      <c r="C630" s="15"/>
      <c r="D630" s="16"/>
      <c r="E630" s="16"/>
      <c r="F630" s="17"/>
      <c r="G630" s="17"/>
      <c r="H630" s="65">
        <f t="shared" si="113"/>
        <v>0</v>
      </c>
      <c r="I630" s="17"/>
      <c r="J630" s="17"/>
      <c r="K630" s="42">
        <f t="shared" si="114"/>
        <v>0</v>
      </c>
      <c r="L630" s="42">
        <f t="shared" si="114"/>
        <v>0</v>
      </c>
      <c r="M630" s="42">
        <f t="shared" si="115"/>
        <v>0</v>
      </c>
      <c r="N630" s="13"/>
      <c r="O630" s="18" t="str">
        <f>+IF(OR($N630=Listas!$A$3,$N630=Listas!$A$4,$N630=Listas!$A$5,$N630=Listas!$A$6),"N/A",IF(AND((DAYS360(C630,$C$3))&gt;90,(DAYS360(C630,$C$3))&lt;360),"SI","NO"))</f>
        <v>NO</v>
      </c>
      <c r="P630" s="19">
        <f t="shared" si="108"/>
        <v>0</v>
      </c>
      <c r="Q630" s="18" t="str">
        <f>+IF(OR($N630=Listas!$A$3,$N630=Listas!$A$4,$N630=Listas!$A$5,$N630=Listas!$A$6),"N/A",IF(AND((DAYS360(C630,$C$3))&gt;=360,(DAYS360(C630,$C$3))&lt;=1800),"SI","NO"))</f>
        <v>NO</v>
      </c>
      <c r="R630" s="19">
        <f t="shared" si="109"/>
        <v>0</v>
      </c>
      <c r="S630" s="18" t="str">
        <f>+IF(OR($N630=Listas!$A$3,$N630=Listas!$A$4,$N630=Listas!$A$5,$N630=Listas!$A$6),"N/A",IF(AND((DAYS360(C630,$C$3))&gt;1800,(DAYS360(C630,$C$3))&lt;=3600),"SI","NO"))</f>
        <v>NO</v>
      </c>
      <c r="T630" s="19">
        <f t="shared" si="110"/>
        <v>0</v>
      </c>
      <c r="U630" s="18" t="str">
        <f>+IF(OR($N630=Listas!$A$3,$N630=Listas!$A$4,$N630=Listas!$A$5,$N630=Listas!$A$6),"N/A",IF((DAYS360(C630,$C$3))&gt;3600,"SI","NO"))</f>
        <v>SI</v>
      </c>
      <c r="V630" s="20">
        <f t="shared" si="111"/>
        <v>0.21132439384930549</v>
      </c>
      <c r="W630" s="21">
        <f>+IF(OR($N630=Listas!$A$3,$N630=Listas!$A$4,$N630=Listas!$A$5,$N630=Listas!$A$6),"",P630+R630+T630+V630)</f>
        <v>0.21132439384930549</v>
      </c>
      <c r="X630" s="22"/>
      <c r="Y630" s="19">
        <f t="shared" si="112"/>
        <v>0</v>
      </c>
      <c r="Z630" s="21">
        <f>+IF(OR($N630=Listas!$A$3,$N630=Listas!$A$4,$N630=Listas!$A$5,$N630=Listas!$A$6),"",Y630)</f>
        <v>0</v>
      </c>
      <c r="AA630" s="22"/>
      <c r="AB630" s="23">
        <f>+IF(OR($N630=Listas!$A$3,$N630=Listas!$A$4,$N630=Listas!$A$5,$N630=Listas!$A$6),"",IF(AND(DAYS360(C630,$C$3)&lt;=90,AA630="NO"),0,IF(AND(DAYS360(C630,$C$3)&gt;90,AA630="NO"),$AB$7,0)))</f>
        <v>0</v>
      </c>
      <c r="AC630" s="17"/>
      <c r="AD630" s="22"/>
      <c r="AE630" s="23">
        <f>+IF(OR($N630=Listas!$A$3,$N630=Listas!$A$4,$N630=Listas!$A$5,$N630=Listas!$A$6),"",IF(AND(DAYS360(C630,$C$3)&lt;=90,AD630="SI"),0,IF(AND(DAYS360(C630,$C$3)&gt;90,AD630="SI"),$AE$7,0)))</f>
        <v>0</v>
      </c>
      <c r="AF630" s="17"/>
      <c r="AG630" s="24" t="str">
        <f t="shared" si="116"/>
        <v/>
      </c>
      <c r="AH630" s="22"/>
      <c r="AI630" s="23">
        <f>+IF(OR($N630=Listas!$A$3,$N630=Listas!$A$4,$N630=Listas!$A$5,$N630=Listas!$A$6),"",IF(AND(DAYS360(C630,$C$3)&lt;=90,AH630="SI"),0,IF(AND(DAYS360(C630,$C$3)&gt;90,AH630="SI"),$AI$7,0)))</f>
        <v>0</v>
      </c>
      <c r="AJ630" s="25">
        <f>+IF(OR($N630=Listas!$A$3,$N630=Listas!$A$4,$N630=Listas!$A$5,$N630=Listas!$A$6),"",AB630+AE630+AI630)</f>
        <v>0</v>
      </c>
      <c r="AK630" s="26" t="str">
        <f t="shared" si="117"/>
        <v/>
      </c>
      <c r="AL630" s="27" t="str">
        <f t="shared" si="118"/>
        <v/>
      </c>
      <c r="AM630" s="23">
        <f>+IF(OR($N630=Listas!$A$3,$N630=Listas!$A$4,$N630=Listas!$A$5,$N630=Listas!$A$6),"",IF(AND(DAYS360(C630,$C$3)&lt;=90,AL630="SI"),0,IF(AND(DAYS360(C630,$C$3)&gt;90,AL630="SI"),$AM$7,0)))</f>
        <v>0</v>
      </c>
      <c r="AN630" s="27" t="str">
        <f t="shared" si="119"/>
        <v/>
      </c>
      <c r="AO630" s="23">
        <f>+IF(OR($N630=Listas!$A$3,$N630=Listas!$A$4,$N630=Listas!$A$5,$N630=Listas!$A$6),"",IF(AND(DAYS360(C630,$C$3)&lt;=90,AN630="SI"),0,IF(AND(DAYS360(C630,$C$3)&gt;90,AN630="SI"),$AO$7,0)))</f>
        <v>0</v>
      </c>
      <c r="AP630" s="28">
        <f>+IF(OR($N630=Listas!$A$3,$N630=Listas!$A$4,$N630=Listas!$A$5,$N630=[1]Hoja2!$A$6),"",AM630+AO630)</f>
        <v>0</v>
      </c>
      <c r="AQ630" s="22"/>
      <c r="AR630" s="23">
        <f>+IF(OR($N630=Listas!$A$3,$N630=Listas!$A$4,$N630=Listas!$A$5,$N630=Listas!$A$6),"",IF(AND(DAYS360(C630,$C$3)&lt;=90,AQ630="SI"),0,IF(AND(DAYS360(C630,$C$3)&gt;90,AQ630="SI"),$AR$7,0)))</f>
        <v>0</v>
      </c>
      <c r="AS630" s="22"/>
      <c r="AT630" s="23">
        <f>+IF(OR($N630=Listas!$A$3,$N630=Listas!$A$4,$N630=Listas!$A$5,$N630=Listas!$A$6),"",IF(AND(DAYS360(C630,$C$3)&lt;=90,AS630="SI"),0,IF(AND(DAYS360(C630,$C$3)&gt;90,AS630="SI"),$AT$7,0)))</f>
        <v>0</v>
      </c>
      <c r="AU630" s="21">
        <f>+IF(OR($N630=Listas!$A$3,$N630=Listas!$A$4,$N630=Listas!$A$5,$N630=Listas!$A$6),"",AR630+AT630)</f>
        <v>0</v>
      </c>
      <c r="AV630" s="29">
        <f>+IF(OR($N630=Listas!$A$3,$N630=Listas!$A$4,$N630=Listas!$A$5,$N630=Listas!$A$6),"",W630+Z630+AJ630+AP630+AU630)</f>
        <v>0.21132439384930549</v>
      </c>
      <c r="AW630" s="30">
        <f>+IF(OR($N630=Listas!$A$3,$N630=Listas!$A$4,$N630=Listas!$A$5,$N630=Listas!$A$6),"",K630*(1-AV630))</f>
        <v>0</v>
      </c>
      <c r="AX630" s="30">
        <f>+IF(OR($N630=Listas!$A$3,$N630=Listas!$A$4,$N630=Listas!$A$5,$N630=Listas!$A$6),"",L630*(1-AV630))</f>
        <v>0</v>
      </c>
      <c r="AY630" s="31"/>
      <c r="AZ630" s="32"/>
      <c r="BA630" s="30">
        <f>+IF(OR($N630=Listas!$A$3,$N630=Listas!$A$4,$N630=Listas!$A$5,$N630=Listas!$A$6),"",IF(AV630=0,AW630,(-PV(AY630,AZ630,,AW630,0))))</f>
        <v>0</v>
      </c>
      <c r="BB630" s="30">
        <f>+IF(OR($N630=Listas!$A$3,$N630=Listas!$A$4,$N630=Listas!$A$5,$N630=Listas!$A$6),"",IF(AV630=0,AX630,(-PV(AY630,AZ630,,AX630,0))))</f>
        <v>0</v>
      </c>
      <c r="BC630" s="33">
        <f>++IF(OR($N630=Listas!$A$3,$N630=Listas!$A$4,$N630=Listas!$A$5,$N630=Listas!$A$6),"",K630-BA630)</f>
        <v>0</v>
      </c>
      <c r="BD630" s="33">
        <f>++IF(OR($N630=Listas!$A$3,$N630=Listas!$A$4,$N630=Listas!$A$5,$N630=Listas!$A$6),"",L630-BB630)</f>
        <v>0</v>
      </c>
    </row>
    <row r="631" spans="1:56" x14ac:dyDescent="0.25">
      <c r="A631" s="13"/>
      <c r="B631" s="14"/>
      <c r="C631" s="15"/>
      <c r="D631" s="16"/>
      <c r="E631" s="16"/>
      <c r="F631" s="17"/>
      <c r="G631" s="17"/>
      <c r="H631" s="65">
        <f t="shared" si="113"/>
        <v>0</v>
      </c>
      <c r="I631" s="17"/>
      <c r="J631" s="17"/>
      <c r="K631" s="42">
        <f t="shared" si="114"/>
        <v>0</v>
      </c>
      <c r="L631" s="42">
        <f t="shared" si="114"/>
        <v>0</v>
      </c>
      <c r="M631" s="42">
        <f t="shared" si="115"/>
        <v>0</v>
      </c>
      <c r="N631" s="13"/>
      <c r="O631" s="18" t="str">
        <f>+IF(OR($N631=Listas!$A$3,$N631=Listas!$A$4,$N631=Listas!$A$5,$N631=Listas!$A$6),"N/A",IF(AND((DAYS360(C631,$C$3))&gt;90,(DAYS360(C631,$C$3))&lt;360),"SI","NO"))</f>
        <v>NO</v>
      </c>
      <c r="P631" s="19">
        <f t="shared" si="108"/>
        <v>0</v>
      </c>
      <c r="Q631" s="18" t="str">
        <f>+IF(OR($N631=Listas!$A$3,$N631=Listas!$A$4,$N631=Listas!$A$5,$N631=Listas!$A$6),"N/A",IF(AND((DAYS360(C631,$C$3))&gt;=360,(DAYS360(C631,$C$3))&lt;=1800),"SI","NO"))</f>
        <v>NO</v>
      </c>
      <c r="R631" s="19">
        <f t="shared" si="109"/>
        <v>0</v>
      </c>
      <c r="S631" s="18" t="str">
        <f>+IF(OR($N631=Listas!$A$3,$N631=Listas!$A$4,$N631=Listas!$A$5,$N631=Listas!$A$6),"N/A",IF(AND((DAYS360(C631,$C$3))&gt;1800,(DAYS360(C631,$C$3))&lt;=3600),"SI","NO"))</f>
        <v>NO</v>
      </c>
      <c r="T631" s="19">
        <f t="shared" si="110"/>
        <v>0</v>
      </c>
      <c r="U631" s="18" t="str">
        <f>+IF(OR($N631=Listas!$A$3,$N631=Listas!$A$4,$N631=Listas!$A$5,$N631=Listas!$A$6),"N/A",IF((DAYS360(C631,$C$3))&gt;3600,"SI","NO"))</f>
        <v>SI</v>
      </c>
      <c r="V631" s="20">
        <f t="shared" si="111"/>
        <v>0.21132439384930549</v>
      </c>
      <c r="W631" s="21">
        <f>+IF(OR($N631=Listas!$A$3,$N631=Listas!$A$4,$N631=Listas!$A$5,$N631=Listas!$A$6),"",P631+R631+T631+V631)</f>
        <v>0.21132439384930549</v>
      </c>
      <c r="X631" s="22"/>
      <c r="Y631" s="19">
        <f t="shared" si="112"/>
        <v>0</v>
      </c>
      <c r="Z631" s="21">
        <f>+IF(OR($N631=Listas!$A$3,$N631=Listas!$A$4,$N631=Listas!$A$5,$N631=Listas!$A$6),"",Y631)</f>
        <v>0</v>
      </c>
      <c r="AA631" s="22"/>
      <c r="AB631" s="23">
        <f>+IF(OR($N631=Listas!$A$3,$N631=Listas!$A$4,$N631=Listas!$A$5,$N631=Listas!$A$6),"",IF(AND(DAYS360(C631,$C$3)&lt;=90,AA631="NO"),0,IF(AND(DAYS360(C631,$C$3)&gt;90,AA631="NO"),$AB$7,0)))</f>
        <v>0</v>
      </c>
      <c r="AC631" s="17"/>
      <c r="AD631" s="22"/>
      <c r="AE631" s="23">
        <f>+IF(OR($N631=Listas!$A$3,$N631=Listas!$A$4,$N631=Listas!$A$5,$N631=Listas!$A$6),"",IF(AND(DAYS360(C631,$C$3)&lt;=90,AD631="SI"),0,IF(AND(DAYS360(C631,$C$3)&gt;90,AD631="SI"),$AE$7,0)))</f>
        <v>0</v>
      </c>
      <c r="AF631" s="17"/>
      <c r="AG631" s="24" t="str">
        <f t="shared" si="116"/>
        <v/>
      </c>
      <c r="AH631" s="22"/>
      <c r="AI631" s="23">
        <f>+IF(OR($N631=Listas!$A$3,$N631=Listas!$A$4,$N631=Listas!$A$5,$N631=Listas!$A$6),"",IF(AND(DAYS360(C631,$C$3)&lt;=90,AH631="SI"),0,IF(AND(DAYS360(C631,$C$3)&gt;90,AH631="SI"),$AI$7,0)))</f>
        <v>0</v>
      </c>
      <c r="AJ631" s="25">
        <f>+IF(OR($N631=Listas!$A$3,$N631=Listas!$A$4,$N631=Listas!$A$5,$N631=Listas!$A$6),"",AB631+AE631+AI631)</f>
        <v>0</v>
      </c>
      <c r="AK631" s="26" t="str">
        <f t="shared" si="117"/>
        <v/>
      </c>
      <c r="AL631" s="27" t="str">
        <f t="shared" si="118"/>
        <v/>
      </c>
      <c r="AM631" s="23">
        <f>+IF(OR($N631=Listas!$A$3,$N631=Listas!$A$4,$N631=Listas!$A$5,$N631=Listas!$A$6),"",IF(AND(DAYS360(C631,$C$3)&lt;=90,AL631="SI"),0,IF(AND(DAYS360(C631,$C$3)&gt;90,AL631="SI"),$AM$7,0)))</f>
        <v>0</v>
      </c>
      <c r="AN631" s="27" t="str">
        <f t="shared" si="119"/>
        <v/>
      </c>
      <c r="AO631" s="23">
        <f>+IF(OR($N631=Listas!$A$3,$N631=Listas!$A$4,$N631=Listas!$A$5,$N631=Listas!$A$6),"",IF(AND(DAYS360(C631,$C$3)&lt;=90,AN631="SI"),0,IF(AND(DAYS360(C631,$C$3)&gt;90,AN631="SI"),$AO$7,0)))</f>
        <v>0</v>
      </c>
      <c r="AP631" s="28">
        <f>+IF(OR($N631=Listas!$A$3,$N631=Listas!$A$4,$N631=Listas!$A$5,$N631=[1]Hoja2!$A$6),"",AM631+AO631)</f>
        <v>0</v>
      </c>
      <c r="AQ631" s="22"/>
      <c r="AR631" s="23">
        <f>+IF(OR($N631=Listas!$A$3,$N631=Listas!$A$4,$N631=Listas!$A$5,$N631=Listas!$A$6),"",IF(AND(DAYS360(C631,$C$3)&lt;=90,AQ631="SI"),0,IF(AND(DAYS360(C631,$C$3)&gt;90,AQ631="SI"),$AR$7,0)))</f>
        <v>0</v>
      </c>
      <c r="AS631" s="22"/>
      <c r="AT631" s="23">
        <f>+IF(OR($N631=Listas!$A$3,$N631=Listas!$A$4,$N631=Listas!$A$5,$N631=Listas!$A$6),"",IF(AND(DAYS360(C631,$C$3)&lt;=90,AS631="SI"),0,IF(AND(DAYS360(C631,$C$3)&gt;90,AS631="SI"),$AT$7,0)))</f>
        <v>0</v>
      </c>
      <c r="AU631" s="21">
        <f>+IF(OR($N631=Listas!$A$3,$N631=Listas!$A$4,$N631=Listas!$A$5,$N631=Listas!$A$6),"",AR631+AT631)</f>
        <v>0</v>
      </c>
      <c r="AV631" s="29">
        <f>+IF(OR($N631=Listas!$A$3,$N631=Listas!$A$4,$N631=Listas!$A$5,$N631=Listas!$A$6),"",W631+Z631+AJ631+AP631+AU631)</f>
        <v>0.21132439384930549</v>
      </c>
      <c r="AW631" s="30">
        <f>+IF(OR($N631=Listas!$A$3,$N631=Listas!$A$4,$N631=Listas!$A$5,$N631=Listas!$A$6),"",K631*(1-AV631))</f>
        <v>0</v>
      </c>
      <c r="AX631" s="30">
        <f>+IF(OR($N631=Listas!$A$3,$N631=Listas!$A$4,$N631=Listas!$A$5,$N631=Listas!$A$6),"",L631*(1-AV631))</f>
        <v>0</v>
      </c>
      <c r="AY631" s="31"/>
      <c r="AZ631" s="32"/>
      <c r="BA631" s="30">
        <f>+IF(OR($N631=Listas!$A$3,$N631=Listas!$A$4,$N631=Listas!$A$5,$N631=Listas!$A$6),"",IF(AV631=0,AW631,(-PV(AY631,AZ631,,AW631,0))))</f>
        <v>0</v>
      </c>
      <c r="BB631" s="30">
        <f>+IF(OR($N631=Listas!$A$3,$N631=Listas!$A$4,$N631=Listas!$A$5,$N631=Listas!$A$6),"",IF(AV631=0,AX631,(-PV(AY631,AZ631,,AX631,0))))</f>
        <v>0</v>
      </c>
      <c r="BC631" s="33">
        <f>++IF(OR($N631=Listas!$A$3,$N631=Listas!$A$4,$N631=Listas!$A$5,$N631=Listas!$A$6),"",K631-BA631)</f>
        <v>0</v>
      </c>
      <c r="BD631" s="33">
        <f>++IF(OR($N631=Listas!$A$3,$N631=Listas!$A$4,$N631=Listas!$A$5,$N631=Listas!$A$6),"",L631-BB631)</f>
        <v>0</v>
      </c>
    </row>
    <row r="632" spans="1:56" x14ac:dyDescent="0.25">
      <c r="A632" s="13"/>
      <c r="B632" s="14"/>
      <c r="C632" s="15"/>
      <c r="D632" s="16"/>
      <c r="E632" s="16"/>
      <c r="F632" s="17"/>
      <c r="G632" s="17"/>
      <c r="H632" s="65">
        <f t="shared" si="113"/>
        <v>0</v>
      </c>
      <c r="I632" s="17"/>
      <c r="J632" s="17"/>
      <c r="K632" s="42">
        <f t="shared" si="114"/>
        <v>0</v>
      </c>
      <c r="L632" s="42">
        <f t="shared" si="114"/>
        <v>0</v>
      </c>
      <c r="M632" s="42">
        <f t="shared" si="115"/>
        <v>0</v>
      </c>
      <c r="N632" s="13"/>
      <c r="O632" s="18" t="str">
        <f>+IF(OR($N632=Listas!$A$3,$N632=Listas!$A$4,$N632=Listas!$A$5,$N632=Listas!$A$6),"N/A",IF(AND((DAYS360(C632,$C$3))&gt;90,(DAYS360(C632,$C$3))&lt;360),"SI","NO"))</f>
        <v>NO</v>
      </c>
      <c r="P632" s="19">
        <f t="shared" si="108"/>
        <v>0</v>
      </c>
      <c r="Q632" s="18" t="str">
        <f>+IF(OR($N632=Listas!$A$3,$N632=Listas!$A$4,$N632=Listas!$A$5,$N632=Listas!$A$6),"N/A",IF(AND((DAYS360(C632,$C$3))&gt;=360,(DAYS360(C632,$C$3))&lt;=1800),"SI","NO"))</f>
        <v>NO</v>
      </c>
      <c r="R632" s="19">
        <f t="shared" si="109"/>
        <v>0</v>
      </c>
      <c r="S632" s="18" t="str">
        <f>+IF(OR($N632=Listas!$A$3,$N632=Listas!$A$4,$N632=Listas!$A$5,$N632=Listas!$A$6),"N/A",IF(AND((DAYS360(C632,$C$3))&gt;1800,(DAYS360(C632,$C$3))&lt;=3600),"SI","NO"))</f>
        <v>NO</v>
      </c>
      <c r="T632" s="19">
        <f t="shared" si="110"/>
        <v>0</v>
      </c>
      <c r="U632" s="18" t="str">
        <f>+IF(OR($N632=Listas!$A$3,$N632=Listas!$A$4,$N632=Listas!$A$5,$N632=Listas!$A$6),"N/A",IF((DAYS360(C632,$C$3))&gt;3600,"SI","NO"))</f>
        <v>SI</v>
      </c>
      <c r="V632" s="20">
        <f t="shared" si="111"/>
        <v>0.21132439384930549</v>
      </c>
      <c r="W632" s="21">
        <f>+IF(OR($N632=Listas!$A$3,$N632=Listas!$A$4,$N632=Listas!$A$5,$N632=Listas!$A$6),"",P632+R632+T632+V632)</f>
        <v>0.21132439384930549</v>
      </c>
      <c r="X632" s="22"/>
      <c r="Y632" s="19">
        <f t="shared" si="112"/>
        <v>0</v>
      </c>
      <c r="Z632" s="21">
        <f>+IF(OR($N632=Listas!$A$3,$N632=Listas!$A$4,$N632=Listas!$A$5,$N632=Listas!$A$6),"",Y632)</f>
        <v>0</v>
      </c>
      <c r="AA632" s="22"/>
      <c r="AB632" s="23">
        <f>+IF(OR($N632=Listas!$A$3,$N632=Listas!$A$4,$N632=Listas!$A$5,$N632=Listas!$A$6),"",IF(AND(DAYS360(C632,$C$3)&lt;=90,AA632="NO"),0,IF(AND(DAYS360(C632,$C$3)&gt;90,AA632="NO"),$AB$7,0)))</f>
        <v>0</v>
      </c>
      <c r="AC632" s="17"/>
      <c r="AD632" s="22"/>
      <c r="AE632" s="23">
        <f>+IF(OR($N632=Listas!$A$3,$N632=Listas!$A$4,$N632=Listas!$A$5,$N632=Listas!$A$6),"",IF(AND(DAYS360(C632,$C$3)&lt;=90,AD632="SI"),0,IF(AND(DAYS360(C632,$C$3)&gt;90,AD632="SI"),$AE$7,0)))</f>
        <v>0</v>
      </c>
      <c r="AF632" s="17"/>
      <c r="AG632" s="24" t="str">
        <f t="shared" si="116"/>
        <v/>
      </c>
      <c r="AH632" s="22"/>
      <c r="AI632" s="23">
        <f>+IF(OR($N632=Listas!$A$3,$N632=Listas!$A$4,$N632=Listas!$A$5,$N632=Listas!$A$6),"",IF(AND(DAYS360(C632,$C$3)&lt;=90,AH632="SI"),0,IF(AND(DAYS360(C632,$C$3)&gt;90,AH632="SI"),$AI$7,0)))</f>
        <v>0</v>
      </c>
      <c r="AJ632" s="25">
        <f>+IF(OR($N632=Listas!$A$3,$N632=Listas!$A$4,$N632=Listas!$A$5,$N632=Listas!$A$6),"",AB632+AE632+AI632)</f>
        <v>0</v>
      </c>
      <c r="AK632" s="26" t="str">
        <f t="shared" si="117"/>
        <v/>
      </c>
      <c r="AL632" s="27" t="str">
        <f t="shared" si="118"/>
        <v/>
      </c>
      <c r="AM632" s="23">
        <f>+IF(OR($N632=Listas!$A$3,$N632=Listas!$A$4,$N632=Listas!$A$5,$N632=Listas!$A$6),"",IF(AND(DAYS360(C632,$C$3)&lt;=90,AL632="SI"),0,IF(AND(DAYS360(C632,$C$3)&gt;90,AL632="SI"),$AM$7,0)))</f>
        <v>0</v>
      </c>
      <c r="AN632" s="27" t="str">
        <f t="shared" si="119"/>
        <v/>
      </c>
      <c r="AO632" s="23">
        <f>+IF(OR($N632=Listas!$A$3,$N632=Listas!$A$4,$N632=Listas!$A$5,$N632=Listas!$A$6),"",IF(AND(DAYS360(C632,$C$3)&lt;=90,AN632="SI"),0,IF(AND(DAYS360(C632,$C$3)&gt;90,AN632="SI"),$AO$7,0)))</f>
        <v>0</v>
      </c>
      <c r="AP632" s="28">
        <f>+IF(OR($N632=Listas!$A$3,$N632=Listas!$A$4,$N632=Listas!$A$5,$N632=[1]Hoja2!$A$6),"",AM632+AO632)</f>
        <v>0</v>
      </c>
      <c r="AQ632" s="22"/>
      <c r="AR632" s="23">
        <f>+IF(OR($N632=Listas!$A$3,$N632=Listas!$A$4,$N632=Listas!$A$5,$N632=Listas!$A$6),"",IF(AND(DAYS360(C632,$C$3)&lt;=90,AQ632="SI"),0,IF(AND(DAYS360(C632,$C$3)&gt;90,AQ632="SI"),$AR$7,0)))</f>
        <v>0</v>
      </c>
      <c r="AS632" s="22"/>
      <c r="AT632" s="23">
        <f>+IF(OR($N632=Listas!$A$3,$N632=Listas!$A$4,$N632=Listas!$A$5,$N632=Listas!$A$6),"",IF(AND(DAYS360(C632,$C$3)&lt;=90,AS632="SI"),0,IF(AND(DAYS360(C632,$C$3)&gt;90,AS632="SI"),$AT$7,0)))</f>
        <v>0</v>
      </c>
      <c r="AU632" s="21">
        <f>+IF(OR($N632=Listas!$A$3,$N632=Listas!$A$4,$N632=Listas!$A$5,$N632=Listas!$A$6),"",AR632+AT632)</f>
        <v>0</v>
      </c>
      <c r="AV632" s="29">
        <f>+IF(OR($N632=Listas!$A$3,$N632=Listas!$A$4,$N632=Listas!$A$5,$N632=Listas!$A$6),"",W632+Z632+AJ632+AP632+AU632)</f>
        <v>0.21132439384930549</v>
      </c>
      <c r="AW632" s="30">
        <f>+IF(OR($N632=Listas!$A$3,$N632=Listas!$A$4,$N632=Listas!$A$5,$N632=Listas!$A$6),"",K632*(1-AV632))</f>
        <v>0</v>
      </c>
      <c r="AX632" s="30">
        <f>+IF(OR($N632=Listas!$A$3,$N632=Listas!$A$4,$N632=Listas!$A$5,$N632=Listas!$A$6),"",L632*(1-AV632))</f>
        <v>0</v>
      </c>
      <c r="AY632" s="31"/>
      <c r="AZ632" s="32"/>
      <c r="BA632" s="30">
        <f>+IF(OR($N632=Listas!$A$3,$N632=Listas!$A$4,$N632=Listas!$A$5,$N632=Listas!$A$6),"",IF(AV632=0,AW632,(-PV(AY632,AZ632,,AW632,0))))</f>
        <v>0</v>
      </c>
      <c r="BB632" s="30">
        <f>+IF(OR($N632=Listas!$A$3,$N632=Listas!$A$4,$N632=Listas!$A$5,$N632=Listas!$A$6),"",IF(AV632=0,AX632,(-PV(AY632,AZ632,,AX632,0))))</f>
        <v>0</v>
      </c>
      <c r="BC632" s="33">
        <f>++IF(OR($N632=Listas!$A$3,$N632=Listas!$A$4,$N632=Listas!$A$5,$N632=Listas!$A$6),"",K632-BA632)</f>
        <v>0</v>
      </c>
      <c r="BD632" s="33">
        <f>++IF(OR($N632=Listas!$A$3,$N632=Listas!$A$4,$N632=Listas!$A$5,$N632=Listas!$A$6),"",L632-BB632)</f>
        <v>0</v>
      </c>
    </row>
    <row r="633" spans="1:56" x14ac:dyDescent="0.25">
      <c r="A633" s="13"/>
      <c r="B633" s="14"/>
      <c r="C633" s="15"/>
      <c r="D633" s="16"/>
      <c r="E633" s="16"/>
      <c r="F633" s="17"/>
      <c r="G633" s="17"/>
      <c r="H633" s="65">
        <f t="shared" si="113"/>
        <v>0</v>
      </c>
      <c r="I633" s="17"/>
      <c r="J633" s="17"/>
      <c r="K633" s="42">
        <f t="shared" si="114"/>
        <v>0</v>
      </c>
      <c r="L633" s="42">
        <f t="shared" si="114"/>
        <v>0</v>
      </c>
      <c r="M633" s="42">
        <f t="shared" si="115"/>
        <v>0</v>
      </c>
      <c r="N633" s="13"/>
      <c r="O633" s="18" t="str">
        <f>+IF(OR($N633=Listas!$A$3,$N633=Listas!$A$4,$N633=Listas!$A$5,$N633=Listas!$A$6),"N/A",IF(AND((DAYS360(C633,$C$3))&gt;90,(DAYS360(C633,$C$3))&lt;360),"SI","NO"))</f>
        <v>NO</v>
      </c>
      <c r="P633" s="19">
        <f t="shared" si="108"/>
        <v>0</v>
      </c>
      <c r="Q633" s="18" t="str">
        <f>+IF(OR($N633=Listas!$A$3,$N633=Listas!$A$4,$N633=Listas!$A$5,$N633=Listas!$A$6),"N/A",IF(AND((DAYS360(C633,$C$3))&gt;=360,(DAYS360(C633,$C$3))&lt;=1800),"SI","NO"))</f>
        <v>NO</v>
      </c>
      <c r="R633" s="19">
        <f t="shared" si="109"/>
        <v>0</v>
      </c>
      <c r="S633" s="18" t="str">
        <f>+IF(OR($N633=Listas!$A$3,$N633=Listas!$A$4,$N633=Listas!$A$5,$N633=Listas!$A$6),"N/A",IF(AND((DAYS360(C633,$C$3))&gt;1800,(DAYS360(C633,$C$3))&lt;=3600),"SI","NO"))</f>
        <v>NO</v>
      </c>
      <c r="T633" s="19">
        <f t="shared" si="110"/>
        <v>0</v>
      </c>
      <c r="U633" s="18" t="str">
        <f>+IF(OR($N633=Listas!$A$3,$N633=Listas!$A$4,$N633=Listas!$A$5,$N633=Listas!$A$6),"N/A",IF((DAYS360(C633,$C$3))&gt;3600,"SI","NO"))</f>
        <v>SI</v>
      </c>
      <c r="V633" s="20">
        <f t="shared" si="111"/>
        <v>0.21132439384930549</v>
      </c>
      <c r="W633" s="21">
        <f>+IF(OR($N633=Listas!$A$3,$N633=Listas!$A$4,$N633=Listas!$A$5,$N633=Listas!$A$6),"",P633+R633+T633+V633)</f>
        <v>0.21132439384930549</v>
      </c>
      <c r="X633" s="22"/>
      <c r="Y633" s="19">
        <f t="shared" si="112"/>
        <v>0</v>
      </c>
      <c r="Z633" s="21">
        <f>+IF(OR($N633=Listas!$A$3,$N633=Listas!$A$4,$N633=Listas!$A$5,$N633=Listas!$A$6),"",Y633)</f>
        <v>0</v>
      </c>
      <c r="AA633" s="22"/>
      <c r="AB633" s="23">
        <f>+IF(OR($N633=Listas!$A$3,$N633=Listas!$A$4,$N633=Listas!$A$5,$N633=Listas!$A$6),"",IF(AND(DAYS360(C633,$C$3)&lt;=90,AA633="NO"),0,IF(AND(DAYS360(C633,$C$3)&gt;90,AA633="NO"),$AB$7,0)))</f>
        <v>0</v>
      </c>
      <c r="AC633" s="17"/>
      <c r="AD633" s="22"/>
      <c r="AE633" s="23">
        <f>+IF(OR($N633=Listas!$A$3,$N633=Listas!$A$4,$N633=Listas!$A$5,$N633=Listas!$A$6),"",IF(AND(DAYS360(C633,$C$3)&lt;=90,AD633="SI"),0,IF(AND(DAYS360(C633,$C$3)&gt;90,AD633="SI"),$AE$7,0)))</f>
        <v>0</v>
      </c>
      <c r="AF633" s="17"/>
      <c r="AG633" s="24" t="str">
        <f t="shared" si="116"/>
        <v/>
      </c>
      <c r="AH633" s="22"/>
      <c r="AI633" s="23">
        <f>+IF(OR($N633=Listas!$A$3,$N633=Listas!$A$4,$N633=Listas!$A$5,$N633=Listas!$A$6),"",IF(AND(DAYS360(C633,$C$3)&lt;=90,AH633="SI"),0,IF(AND(DAYS360(C633,$C$3)&gt;90,AH633="SI"),$AI$7,0)))</f>
        <v>0</v>
      </c>
      <c r="AJ633" s="25">
        <f>+IF(OR($N633=Listas!$A$3,$N633=Listas!$A$4,$N633=Listas!$A$5,$N633=Listas!$A$6),"",AB633+AE633+AI633)</f>
        <v>0</v>
      </c>
      <c r="AK633" s="26" t="str">
        <f t="shared" si="117"/>
        <v/>
      </c>
      <c r="AL633" s="27" t="str">
        <f t="shared" si="118"/>
        <v/>
      </c>
      <c r="AM633" s="23">
        <f>+IF(OR($N633=Listas!$A$3,$N633=Listas!$A$4,$N633=Listas!$A$5,$N633=Listas!$A$6),"",IF(AND(DAYS360(C633,$C$3)&lt;=90,AL633="SI"),0,IF(AND(DAYS360(C633,$C$3)&gt;90,AL633="SI"),$AM$7,0)))</f>
        <v>0</v>
      </c>
      <c r="AN633" s="27" t="str">
        <f t="shared" si="119"/>
        <v/>
      </c>
      <c r="AO633" s="23">
        <f>+IF(OR($N633=Listas!$A$3,$N633=Listas!$A$4,$N633=Listas!$A$5,$N633=Listas!$A$6),"",IF(AND(DAYS360(C633,$C$3)&lt;=90,AN633="SI"),0,IF(AND(DAYS360(C633,$C$3)&gt;90,AN633="SI"),$AO$7,0)))</f>
        <v>0</v>
      </c>
      <c r="AP633" s="28">
        <f>+IF(OR($N633=Listas!$A$3,$N633=Listas!$A$4,$N633=Listas!$A$5,$N633=[1]Hoja2!$A$6),"",AM633+AO633)</f>
        <v>0</v>
      </c>
      <c r="AQ633" s="22"/>
      <c r="AR633" s="23">
        <f>+IF(OR($N633=Listas!$A$3,$N633=Listas!$A$4,$N633=Listas!$A$5,$N633=Listas!$A$6),"",IF(AND(DAYS360(C633,$C$3)&lt;=90,AQ633="SI"),0,IF(AND(DAYS360(C633,$C$3)&gt;90,AQ633="SI"),$AR$7,0)))</f>
        <v>0</v>
      </c>
      <c r="AS633" s="22"/>
      <c r="AT633" s="23">
        <f>+IF(OR($N633=Listas!$A$3,$N633=Listas!$A$4,$N633=Listas!$A$5,$N633=Listas!$A$6),"",IF(AND(DAYS360(C633,$C$3)&lt;=90,AS633="SI"),0,IF(AND(DAYS360(C633,$C$3)&gt;90,AS633="SI"),$AT$7,0)))</f>
        <v>0</v>
      </c>
      <c r="AU633" s="21">
        <f>+IF(OR($N633=Listas!$A$3,$N633=Listas!$A$4,$N633=Listas!$A$5,$N633=Listas!$A$6),"",AR633+AT633)</f>
        <v>0</v>
      </c>
      <c r="AV633" s="29">
        <f>+IF(OR($N633=Listas!$A$3,$N633=Listas!$A$4,$N633=Listas!$A$5,$N633=Listas!$A$6),"",W633+Z633+AJ633+AP633+AU633)</f>
        <v>0.21132439384930549</v>
      </c>
      <c r="AW633" s="30">
        <f>+IF(OR($N633=Listas!$A$3,$N633=Listas!$A$4,$N633=Listas!$A$5,$N633=Listas!$A$6),"",K633*(1-AV633))</f>
        <v>0</v>
      </c>
      <c r="AX633" s="30">
        <f>+IF(OR($N633=Listas!$A$3,$N633=Listas!$A$4,$N633=Listas!$A$5,$N633=Listas!$A$6),"",L633*(1-AV633))</f>
        <v>0</v>
      </c>
      <c r="AY633" s="31"/>
      <c r="AZ633" s="32"/>
      <c r="BA633" s="30">
        <f>+IF(OR($N633=Listas!$A$3,$N633=Listas!$A$4,$N633=Listas!$A$5,$N633=Listas!$A$6),"",IF(AV633=0,AW633,(-PV(AY633,AZ633,,AW633,0))))</f>
        <v>0</v>
      </c>
      <c r="BB633" s="30">
        <f>+IF(OR($N633=Listas!$A$3,$N633=Listas!$A$4,$N633=Listas!$A$5,$N633=Listas!$A$6),"",IF(AV633=0,AX633,(-PV(AY633,AZ633,,AX633,0))))</f>
        <v>0</v>
      </c>
      <c r="BC633" s="33">
        <f>++IF(OR($N633=Listas!$A$3,$N633=Listas!$A$4,$N633=Listas!$A$5,$N633=Listas!$A$6),"",K633-BA633)</f>
        <v>0</v>
      </c>
      <c r="BD633" s="33">
        <f>++IF(OR($N633=Listas!$A$3,$N633=Listas!$A$4,$N633=Listas!$A$5,$N633=Listas!$A$6),"",L633-BB633)</f>
        <v>0</v>
      </c>
    </row>
    <row r="634" spans="1:56" x14ac:dyDescent="0.25">
      <c r="A634" s="13"/>
      <c r="B634" s="14"/>
      <c r="C634" s="15"/>
      <c r="D634" s="16"/>
      <c r="E634" s="16"/>
      <c r="F634" s="17"/>
      <c r="G634" s="17"/>
      <c r="H634" s="65">
        <f t="shared" si="113"/>
        <v>0</v>
      </c>
      <c r="I634" s="17"/>
      <c r="J634" s="17"/>
      <c r="K634" s="42">
        <f t="shared" si="114"/>
        <v>0</v>
      </c>
      <c r="L634" s="42">
        <f t="shared" si="114"/>
        <v>0</v>
      </c>
      <c r="M634" s="42">
        <f t="shared" si="115"/>
        <v>0</v>
      </c>
      <c r="N634" s="13"/>
      <c r="O634" s="18" t="str">
        <f>+IF(OR($N634=Listas!$A$3,$N634=Listas!$A$4,$N634=Listas!$A$5,$N634=Listas!$A$6),"N/A",IF(AND((DAYS360(C634,$C$3))&gt;90,(DAYS360(C634,$C$3))&lt;360),"SI","NO"))</f>
        <v>NO</v>
      </c>
      <c r="P634" s="19">
        <f t="shared" si="108"/>
        <v>0</v>
      </c>
      <c r="Q634" s="18" t="str">
        <f>+IF(OR($N634=Listas!$A$3,$N634=Listas!$A$4,$N634=Listas!$A$5,$N634=Listas!$A$6),"N/A",IF(AND((DAYS360(C634,$C$3))&gt;=360,(DAYS360(C634,$C$3))&lt;=1800),"SI","NO"))</f>
        <v>NO</v>
      </c>
      <c r="R634" s="19">
        <f t="shared" si="109"/>
        <v>0</v>
      </c>
      <c r="S634" s="18" t="str">
        <f>+IF(OR($N634=Listas!$A$3,$N634=Listas!$A$4,$N634=Listas!$A$5,$N634=Listas!$A$6),"N/A",IF(AND((DAYS360(C634,$C$3))&gt;1800,(DAYS360(C634,$C$3))&lt;=3600),"SI","NO"))</f>
        <v>NO</v>
      </c>
      <c r="T634" s="19">
        <f t="shared" si="110"/>
        <v>0</v>
      </c>
      <c r="U634" s="18" t="str">
        <f>+IF(OR($N634=Listas!$A$3,$N634=Listas!$A$4,$N634=Listas!$A$5,$N634=Listas!$A$6),"N/A",IF((DAYS360(C634,$C$3))&gt;3600,"SI","NO"))</f>
        <v>SI</v>
      </c>
      <c r="V634" s="20">
        <f t="shared" si="111"/>
        <v>0.21132439384930549</v>
      </c>
      <c r="W634" s="21">
        <f>+IF(OR($N634=Listas!$A$3,$N634=Listas!$A$4,$N634=Listas!$A$5,$N634=Listas!$A$6),"",P634+R634+T634+V634)</f>
        <v>0.21132439384930549</v>
      </c>
      <c r="X634" s="22"/>
      <c r="Y634" s="19">
        <f t="shared" si="112"/>
        <v>0</v>
      </c>
      <c r="Z634" s="21">
        <f>+IF(OR($N634=Listas!$A$3,$N634=Listas!$A$4,$N634=Listas!$A$5,$N634=Listas!$A$6),"",Y634)</f>
        <v>0</v>
      </c>
      <c r="AA634" s="22"/>
      <c r="AB634" s="23">
        <f>+IF(OR($N634=Listas!$A$3,$N634=Listas!$A$4,$N634=Listas!$A$5,$N634=Listas!$A$6),"",IF(AND(DAYS360(C634,$C$3)&lt;=90,AA634="NO"),0,IF(AND(DAYS360(C634,$C$3)&gt;90,AA634="NO"),$AB$7,0)))</f>
        <v>0</v>
      </c>
      <c r="AC634" s="17"/>
      <c r="AD634" s="22"/>
      <c r="AE634" s="23">
        <f>+IF(OR($N634=Listas!$A$3,$N634=Listas!$A$4,$N634=Listas!$A$5,$N634=Listas!$A$6),"",IF(AND(DAYS360(C634,$C$3)&lt;=90,AD634="SI"),0,IF(AND(DAYS360(C634,$C$3)&gt;90,AD634="SI"),$AE$7,0)))</f>
        <v>0</v>
      </c>
      <c r="AF634" s="17"/>
      <c r="AG634" s="24" t="str">
        <f t="shared" si="116"/>
        <v/>
      </c>
      <c r="AH634" s="22"/>
      <c r="AI634" s="23">
        <f>+IF(OR($N634=Listas!$A$3,$N634=Listas!$A$4,$N634=Listas!$A$5,$N634=Listas!$A$6),"",IF(AND(DAYS360(C634,$C$3)&lt;=90,AH634="SI"),0,IF(AND(DAYS360(C634,$C$3)&gt;90,AH634="SI"),$AI$7,0)))</f>
        <v>0</v>
      </c>
      <c r="AJ634" s="25">
        <f>+IF(OR($N634=Listas!$A$3,$N634=Listas!$A$4,$N634=Listas!$A$5,$N634=Listas!$A$6),"",AB634+AE634+AI634)</f>
        <v>0</v>
      </c>
      <c r="AK634" s="26" t="str">
        <f t="shared" si="117"/>
        <v/>
      </c>
      <c r="AL634" s="27" t="str">
        <f t="shared" si="118"/>
        <v/>
      </c>
      <c r="AM634" s="23">
        <f>+IF(OR($N634=Listas!$A$3,$N634=Listas!$A$4,$N634=Listas!$A$5,$N634=Listas!$A$6),"",IF(AND(DAYS360(C634,$C$3)&lt;=90,AL634="SI"),0,IF(AND(DAYS360(C634,$C$3)&gt;90,AL634="SI"),$AM$7,0)))</f>
        <v>0</v>
      </c>
      <c r="AN634" s="27" t="str">
        <f t="shared" si="119"/>
        <v/>
      </c>
      <c r="AO634" s="23">
        <f>+IF(OR($N634=Listas!$A$3,$N634=Listas!$A$4,$N634=Listas!$A$5,$N634=Listas!$A$6),"",IF(AND(DAYS360(C634,$C$3)&lt;=90,AN634="SI"),0,IF(AND(DAYS360(C634,$C$3)&gt;90,AN634="SI"),$AO$7,0)))</f>
        <v>0</v>
      </c>
      <c r="AP634" s="28">
        <f>+IF(OR($N634=Listas!$A$3,$N634=Listas!$A$4,$N634=Listas!$A$5,$N634=[1]Hoja2!$A$6),"",AM634+AO634)</f>
        <v>0</v>
      </c>
      <c r="AQ634" s="22"/>
      <c r="AR634" s="23">
        <f>+IF(OR($N634=Listas!$A$3,$N634=Listas!$A$4,$N634=Listas!$A$5,$N634=Listas!$A$6),"",IF(AND(DAYS360(C634,$C$3)&lt;=90,AQ634="SI"),0,IF(AND(DAYS360(C634,$C$3)&gt;90,AQ634="SI"),$AR$7,0)))</f>
        <v>0</v>
      </c>
      <c r="AS634" s="22"/>
      <c r="AT634" s="23">
        <f>+IF(OR($N634=Listas!$A$3,$N634=Listas!$A$4,$N634=Listas!$A$5,$N634=Listas!$A$6),"",IF(AND(DAYS360(C634,$C$3)&lt;=90,AS634="SI"),0,IF(AND(DAYS360(C634,$C$3)&gt;90,AS634="SI"),$AT$7,0)))</f>
        <v>0</v>
      </c>
      <c r="AU634" s="21">
        <f>+IF(OR($N634=Listas!$A$3,$N634=Listas!$A$4,$N634=Listas!$A$5,$N634=Listas!$A$6),"",AR634+AT634)</f>
        <v>0</v>
      </c>
      <c r="AV634" s="29">
        <f>+IF(OR($N634=Listas!$A$3,$N634=Listas!$A$4,$N634=Listas!$A$5,$N634=Listas!$A$6),"",W634+Z634+AJ634+AP634+AU634)</f>
        <v>0.21132439384930549</v>
      </c>
      <c r="AW634" s="30">
        <f>+IF(OR($N634=Listas!$A$3,$N634=Listas!$A$4,$N634=Listas!$A$5,$N634=Listas!$A$6),"",K634*(1-AV634))</f>
        <v>0</v>
      </c>
      <c r="AX634" s="30">
        <f>+IF(OR($N634=Listas!$A$3,$N634=Listas!$A$4,$N634=Listas!$A$5,$N634=Listas!$A$6),"",L634*(1-AV634))</f>
        <v>0</v>
      </c>
      <c r="AY634" s="31"/>
      <c r="AZ634" s="32"/>
      <c r="BA634" s="30">
        <f>+IF(OR($N634=Listas!$A$3,$N634=Listas!$A$4,$N634=Listas!$A$5,$N634=Listas!$A$6),"",IF(AV634=0,AW634,(-PV(AY634,AZ634,,AW634,0))))</f>
        <v>0</v>
      </c>
      <c r="BB634" s="30">
        <f>+IF(OR($N634=Listas!$A$3,$N634=Listas!$A$4,$N634=Listas!$A$5,$N634=Listas!$A$6),"",IF(AV634=0,AX634,(-PV(AY634,AZ634,,AX634,0))))</f>
        <v>0</v>
      </c>
      <c r="BC634" s="33">
        <f>++IF(OR($N634=Listas!$A$3,$N634=Listas!$A$4,$N634=Listas!$A$5,$N634=Listas!$A$6),"",K634-BA634)</f>
        <v>0</v>
      </c>
      <c r="BD634" s="33">
        <f>++IF(OR($N634=Listas!$A$3,$N634=Listas!$A$4,$N634=Listas!$A$5,$N634=Listas!$A$6),"",L634-BB634)</f>
        <v>0</v>
      </c>
    </row>
    <row r="635" spans="1:56" x14ac:dyDescent="0.25">
      <c r="A635" s="13"/>
      <c r="B635" s="14"/>
      <c r="C635" s="15"/>
      <c r="D635" s="16"/>
      <c r="E635" s="16"/>
      <c r="F635" s="17"/>
      <c r="G635" s="17"/>
      <c r="H635" s="65">
        <f t="shared" si="113"/>
        <v>0</v>
      </c>
      <c r="I635" s="17"/>
      <c r="J635" s="17"/>
      <c r="K635" s="42">
        <f t="shared" si="114"/>
        <v>0</v>
      </c>
      <c r="L635" s="42">
        <f t="shared" si="114"/>
        <v>0</v>
      </c>
      <c r="M635" s="42">
        <f t="shared" si="115"/>
        <v>0</v>
      </c>
      <c r="N635" s="13"/>
      <c r="O635" s="18" t="str">
        <f>+IF(OR($N635=Listas!$A$3,$N635=Listas!$A$4,$N635=Listas!$A$5,$N635=Listas!$A$6),"N/A",IF(AND((DAYS360(C635,$C$3))&gt;90,(DAYS360(C635,$C$3))&lt;360),"SI","NO"))</f>
        <v>NO</v>
      </c>
      <c r="P635" s="19">
        <f t="shared" si="108"/>
        <v>0</v>
      </c>
      <c r="Q635" s="18" t="str">
        <f>+IF(OR($N635=Listas!$A$3,$N635=Listas!$A$4,$N635=Listas!$A$5,$N635=Listas!$A$6),"N/A",IF(AND((DAYS360(C635,$C$3))&gt;=360,(DAYS360(C635,$C$3))&lt;=1800),"SI","NO"))</f>
        <v>NO</v>
      </c>
      <c r="R635" s="19">
        <f t="shared" si="109"/>
        <v>0</v>
      </c>
      <c r="S635" s="18" t="str">
        <f>+IF(OR($N635=Listas!$A$3,$N635=Listas!$A$4,$N635=Listas!$A$5,$N635=Listas!$A$6),"N/A",IF(AND((DAYS360(C635,$C$3))&gt;1800,(DAYS360(C635,$C$3))&lt;=3600),"SI","NO"))</f>
        <v>NO</v>
      </c>
      <c r="T635" s="19">
        <f t="shared" si="110"/>
        <v>0</v>
      </c>
      <c r="U635" s="18" t="str">
        <f>+IF(OR($N635=Listas!$A$3,$N635=Listas!$A$4,$N635=Listas!$A$5,$N635=Listas!$A$6),"N/A",IF((DAYS360(C635,$C$3))&gt;3600,"SI","NO"))</f>
        <v>SI</v>
      </c>
      <c r="V635" s="20">
        <f t="shared" si="111"/>
        <v>0.21132439384930549</v>
      </c>
      <c r="W635" s="21">
        <f>+IF(OR($N635=Listas!$A$3,$N635=Listas!$A$4,$N635=Listas!$A$5,$N635=Listas!$A$6),"",P635+R635+T635+V635)</f>
        <v>0.21132439384930549</v>
      </c>
      <c r="X635" s="22"/>
      <c r="Y635" s="19">
        <f t="shared" si="112"/>
        <v>0</v>
      </c>
      <c r="Z635" s="21">
        <f>+IF(OR($N635=Listas!$A$3,$N635=Listas!$A$4,$N635=Listas!$A$5,$N635=Listas!$A$6),"",Y635)</f>
        <v>0</v>
      </c>
      <c r="AA635" s="22"/>
      <c r="AB635" s="23">
        <f>+IF(OR($N635=Listas!$A$3,$N635=Listas!$A$4,$N635=Listas!$A$5,$N635=Listas!$A$6),"",IF(AND(DAYS360(C635,$C$3)&lt;=90,AA635="NO"),0,IF(AND(DAYS360(C635,$C$3)&gt;90,AA635="NO"),$AB$7,0)))</f>
        <v>0</v>
      </c>
      <c r="AC635" s="17"/>
      <c r="AD635" s="22"/>
      <c r="AE635" s="23">
        <f>+IF(OR($N635=Listas!$A$3,$N635=Listas!$A$4,$N635=Listas!$A$5,$N635=Listas!$A$6),"",IF(AND(DAYS360(C635,$C$3)&lt;=90,AD635="SI"),0,IF(AND(DAYS360(C635,$C$3)&gt;90,AD635="SI"),$AE$7,0)))</f>
        <v>0</v>
      </c>
      <c r="AF635" s="17"/>
      <c r="AG635" s="24" t="str">
        <f t="shared" si="116"/>
        <v/>
      </c>
      <c r="AH635" s="22"/>
      <c r="AI635" s="23">
        <f>+IF(OR($N635=Listas!$A$3,$N635=Listas!$A$4,$N635=Listas!$A$5,$N635=Listas!$A$6),"",IF(AND(DAYS360(C635,$C$3)&lt;=90,AH635="SI"),0,IF(AND(DAYS360(C635,$C$3)&gt;90,AH635="SI"),$AI$7,0)))</f>
        <v>0</v>
      </c>
      <c r="AJ635" s="25">
        <f>+IF(OR($N635=Listas!$A$3,$N635=Listas!$A$4,$N635=Listas!$A$5,$N635=Listas!$A$6),"",AB635+AE635+AI635)</f>
        <v>0</v>
      </c>
      <c r="AK635" s="26" t="str">
        <f t="shared" si="117"/>
        <v/>
      </c>
      <c r="AL635" s="27" t="str">
        <f t="shared" si="118"/>
        <v/>
      </c>
      <c r="AM635" s="23">
        <f>+IF(OR($N635=Listas!$A$3,$N635=Listas!$A$4,$N635=Listas!$A$5,$N635=Listas!$A$6),"",IF(AND(DAYS360(C635,$C$3)&lt;=90,AL635="SI"),0,IF(AND(DAYS360(C635,$C$3)&gt;90,AL635="SI"),$AM$7,0)))</f>
        <v>0</v>
      </c>
      <c r="AN635" s="27" t="str">
        <f t="shared" si="119"/>
        <v/>
      </c>
      <c r="AO635" s="23">
        <f>+IF(OR($N635=Listas!$A$3,$N635=Listas!$A$4,$N635=Listas!$A$5,$N635=Listas!$A$6),"",IF(AND(DAYS360(C635,$C$3)&lt;=90,AN635="SI"),0,IF(AND(DAYS360(C635,$C$3)&gt;90,AN635="SI"),$AO$7,0)))</f>
        <v>0</v>
      </c>
      <c r="AP635" s="28">
        <f>+IF(OR($N635=Listas!$A$3,$N635=Listas!$A$4,$N635=Listas!$A$5,$N635=[1]Hoja2!$A$6),"",AM635+AO635)</f>
        <v>0</v>
      </c>
      <c r="AQ635" s="22"/>
      <c r="AR635" s="23">
        <f>+IF(OR($N635=Listas!$A$3,$N635=Listas!$A$4,$N635=Listas!$A$5,$N635=Listas!$A$6),"",IF(AND(DAYS360(C635,$C$3)&lt;=90,AQ635="SI"),0,IF(AND(DAYS360(C635,$C$3)&gt;90,AQ635="SI"),$AR$7,0)))</f>
        <v>0</v>
      </c>
      <c r="AS635" s="22"/>
      <c r="AT635" s="23">
        <f>+IF(OR($N635=Listas!$A$3,$N635=Listas!$A$4,$N635=Listas!$A$5,$N635=Listas!$A$6),"",IF(AND(DAYS360(C635,$C$3)&lt;=90,AS635="SI"),0,IF(AND(DAYS360(C635,$C$3)&gt;90,AS635="SI"),$AT$7,0)))</f>
        <v>0</v>
      </c>
      <c r="AU635" s="21">
        <f>+IF(OR($N635=Listas!$A$3,$N635=Listas!$A$4,$N635=Listas!$A$5,$N635=Listas!$A$6),"",AR635+AT635)</f>
        <v>0</v>
      </c>
      <c r="AV635" s="29">
        <f>+IF(OR($N635=Listas!$A$3,$N635=Listas!$A$4,$N635=Listas!$A$5,$N635=Listas!$A$6),"",W635+Z635+AJ635+AP635+AU635)</f>
        <v>0.21132439384930549</v>
      </c>
      <c r="AW635" s="30">
        <f>+IF(OR($N635=Listas!$A$3,$N635=Listas!$A$4,$N635=Listas!$A$5,$N635=Listas!$A$6),"",K635*(1-AV635))</f>
        <v>0</v>
      </c>
      <c r="AX635" s="30">
        <f>+IF(OR($N635=Listas!$A$3,$N635=Listas!$A$4,$N635=Listas!$A$5,$N635=Listas!$A$6),"",L635*(1-AV635))</f>
        <v>0</v>
      </c>
      <c r="AY635" s="31"/>
      <c r="AZ635" s="32"/>
      <c r="BA635" s="30">
        <f>+IF(OR($N635=Listas!$A$3,$N635=Listas!$A$4,$N635=Listas!$A$5,$N635=Listas!$A$6),"",IF(AV635=0,AW635,(-PV(AY635,AZ635,,AW635,0))))</f>
        <v>0</v>
      </c>
      <c r="BB635" s="30">
        <f>+IF(OR($N635=Listas!$A$3,$N635=Listas!$A$4,$N635=Listas!$A$5,$N635=Listas!$A$6),"",IF(AV635=0,AX635,(-PV(AY635,AZ635,,AX635,0))))</f>
        <v>0</v>
      </c>
      <c r="BC635" s="33">
        <f>++IF(OR($N635=Listas!$A$3,$N635=Listas!$A$4,$N635=Listas!$A$5,$N635=Listas!$A$6),"",K635-BA635)</f>
        <v>0</v>
      </c>
      <c r="BD635" s="33">
        <f>++IF(OR($N635=Listas!$A$3,$N635=Listas!$A$4,$N635=Listas!$A$5,$N635=Listas!$A$6),"",L635-BB635)</f>
        <v>0</v>
      </c>
    </row>
    <row r="636" spans="1:56" x14ac:dyDescent="0.25">
      <c r="A636" s="13"/>
      <c r="B636" s="14"/>
      <c r="C636" s="15"/>
      <c r="D636" s="16"/>
      <c r="E636" s="16"/>
      <c r="F636" s="17"/>
      <c r="G636" s="17"/>
      <c r="H636" s="65">
        <f t="shared" si="113"/>
        <v>0</v>
      </c>
      <c r="I636" s="17"/>
      <c r="J636" s="17"/>
      <c r="K636" s="42">
        <f t="shared" si="114"/>
        <v>0</v>
      </c>
      <c r="L636" s="42">
        <f t="shared" si="114"/>
        <v>0</v>
      </c>
      <c r="M636" s="42">
        <f t="shared" si="115"/>
        <v>0</v>
      </c>
      <c r="N636" s="13"/>
      <c r="O636" s="18" t="str">
        <f>+IF(OR($N636=Listas!$A$3,$N636=Listas!$A$4,$N636=Listas!$A$5,$N636=Listas!$A$6),"N/A",IF(AND((DAYS360(C636,$C$3))&gt;90,(DAYS360(C636,$C$3))&lt;360),"SI","NO"))</f>
        <v>NO</v>
      </c>
      <c r="P636" s="19">
        <f t="shared" si="108"/>
        <v>0</v>
      </c>
      <c r="Q636" s="18" t="str">
        <f>+IF(OR($N636=Listas!$A$3,$N636=Listas!$A$4,$N636=Listas!$A$5,$N636=Listas!$A$6),"N/A",IF(AND((DAYS360(C636,$C$3))&gt;=360,(DAYS360(C636,$C$3))&lt;=1800),"SI","NO"))</f>
        <v>NO</v>
      </c>
      <c r="R636" s="19">
        <f t="shared" si="109"/>
        <v>0</v>
      </c>
      <c r="S636" s="18" t="str">
        <f>+IF(OR($N636=Listas!$A$3,$N636=Listas!$A$4,$N636=Listas!$A$5,$N636=Listas!$A$6),"N/A",IF(AND((DAYS360(C636,$C$3))&gt;1800,(DAYS360(C636,$C$3))&lt;=3600),"SI","NO"))</f>
        <v>NO</v>
      </c>
      <c r="T636" s="19">
        <f t="shared" si="110"/>
        <v>0</v>
      </c>
      <c r="U636" s="18" t="str">
        <f>+IF(OR($N636=Listas!$A$3,$N636=Listas!$A$4,$N636=Listas!$A$5,$N636=Listas!$A$6),"N/A",IF((DAYS360(C636,$C$3))&gt;3600,"SI","NO"))</f>
        <v>SI</v>
      </c>
      <c r="V636" s="20">
        <f t="shared" si="111"/>
        <v>0.21132439384930549</v>
      </c>
      <c r="W636" s="21">
        <f>+IF(OR($N636=Listas!$A$3,$N636=Listas!$A$4,$N636=Listas!$A$5,$N636=Listas!$A$6),"",P636+R636+T636+V636)</f>
        <v>0.21132439384930549</v>
      </c>
      <c r="X636" s="22"/>
      <c r="Y636" s="19">
        <f t="shared" si="112"/>
        <v>0</v>
      </c>
      <c r="Z636" s="21">
        <f>+IF(OR($N636=Listas!$A$3,$N636=Listas!$A$4,$N636=Listas!$A$5,$N636=Listas!$A$6),"",Y636)</f>
        <v>0</v>
      </c>
      <c r="AA636" s="22"/>
      <c r="AB636" s="23">
        <f>+IF(OR($N636=Listas!$A$3,$N636=Listas!$A$4,$N636=Listas!$A$5,$N636=Listas!$A$6),"",IF(AND(DAYS360(C636,$C$3)&lt;=90,AA636="NO"),0,IF(AND(DAYS360(C636,$C$3)&gt;90,AA636="NO"),$AB$7,0)))</f>
        <v>0</v>
      </c>
      <c r="AC636" s="17"/>
      <c r="AD636" s="22"/>
      <c r="AE636" s="23">
        <f>+IF(OR($N636=Listas!$A$3,$N636=Listas!$A$4,$N636=Listas!$A$5,$N636=Listas!$A$6),"",IF(AND(DAYS360(C636,$C$3)&lt;=90,AD636="SI"),0,IF(AND(DAYS360(C636,$C$3)&gt;90,AD636="SI"),$AE$7,0)))</f>
        <v>0</v>
      </c>
      <c r="AF636" s="17"/>
      <c r="AG636" s="24" t="str">
        <f t="shared" si="116"/>
        <v/>
      </c>
      <c r="AH636" s="22"/>
      <c r="AI636" s="23">
        <f>+IF(OR($N636=Listas!$A$3,$N636=Listas!$A$4,$N636=Listas!$A$5,$N636=Listas!$A$6),"",IF(AND(DAYS360(C636,$C$3)&lt;=90,AH636="SI"),0,IF(AND(DAYS360(C636,$C$3)&gt;90,AH636="SI"),$AI$7,0)))</f>
        <v>0</v>
      </c>
      <c r="AJ636" s="25">
        <f>+IF(OR($N636=Listas!$A$3,$N636=Listas!$A$4,$N636=Listas!$A$5,$N636=Listas!$A$6),"",AB636+AE636+AI636)</f>
        <v>0</v>
      </c>
      <c r="AK636" s="26" t="str">
        <f t="shared" si="117"/>
        <v/>
      </c>
      <c r="AL636" s="27" t="str">
        <f t="shared" si="118"/>
        <v/>
      </c>
      <c r="AM636" s="23">
        <f>+IF(OR($N636=Listas!$A$3,$N636=Listas!$A$4,$N636=Listas!$A$5,$N636=Listas!$A$6),"",IF(AND(DAYS360(C636,$C$3)&lt;=90,AL636="SI"),0,IF(AND(DAYS360(C636,$C$3)&gt;90,AL636="SI"),$AM$7,0)))</f>
        <v>0</v>
      </c>
      <c r="AN636" s="27" t="str">
        <f t="shared" si="119"/>
        <v/>
      </c>
      <c r="AO636" s="23">
        <f>+IF(OR($N636=Listas!$A$3,$N636=Listas!$A$4,$N636=Listas!$A$5,$N636=Listas!$A$6),"",IF(AND(DAYS360(C636,$C$3)&lt;=90,AN636="SI"),0,IF(AND(DAYS360(C636,$C$3)&gt;90,AN636="SI"),$AO$7,0)))</f>
        <v>0</v>
      </c>
      <c r="AP636" s="28">
        <f>+IF(OR($N636=Listas!$A$3,$N636=Listas!$A$4,$N636=Listas!$A$5,$N636=[1]Hoja2!$A$6),"",AM636+AO636)</f>
        <v>0</v>
      </c>
      <c r="AQ636" s="22"/>
      <c r="AR636" s="23">
        <f>+IF(OR($N636=Listas!$A$3,$N636=Listas!$A$4,$N636=Listas!$A$5,$N636=Listas!$A$6),"",IF(AND(DAYS360(C636,$C$3)&lt;=90,AQ636="SI"),0,IF(AND(DAYS360(C636,$C$3)&gt;90,AQ636="SI"),$AR$7,0)))</f>
        <v>0</v>
      </c>
      <c r="AS636" s="22"/>
      <c r="AT636" s="23">
        <f>+IF(OR($N636=Listas!$A$3,$N636=Listas!$A$4,$N636=Listas!$A$5,$N636=Listas!$A$6),"",IF(AND(DAYS360(C636,$C$3)&lt;=90,AS636="SI"),0,IF(AND(DAYS360(C636,$C$3)&gt;90,AS636="SI"),$AT$7,0)))</f>
        <v>0</v>
      </c>
      <c r="AU636" s="21">
        <f>+IF(OR($N636=Listas!$A$3,$N636=Listas!$A$4,$N636=Listas!$A$5,$N636=Listas!$A$6),"",AR636+AT636)</f>
        <v>0</v>
      </c>
      <c r="AV636" s="29">
        <f>+IF(OR($N636=Listas!$A$3,$N636=Listas!$A$4,$N636=Listas!$A$5,$N636=Listas!$A$6),"",W636+Z636+AJ636+AP636+AU636)</f>
        <v>0.21132439384930549</v>
      </c>
      <c r="AW636" s="30">
        <f>+IF(OR($N636=Listas!$A$3,$N636=Listas!$A$4,$N636=Listas!$A$5,$N636=Listas!$A$6),"",K636*(1-AV636))</f>
        <v>0</v>
      </c>
      <c r="AX636" s="30">
        <f>+IF(OR($N636=Listas!$A$3,$N636=Listas!$A$4,$N636=Listas!$A$5,$N636=Listas!$A$6),"",L636*(1-AV636))</f>
        <v>0</v>
      </c>
      <c r="AY636" s="31"/>
      <c r="AZ636" s="32"/>
      <c r="BA636" s="30">
        <f>+IF(OR($N636=Listas!$A$3,$N636=Listas!$A$4,$N636=Listas!$A$5,$N636=Listas!$A$6),"",IF(AV636=0,AW636,(-PV(AY636,AZ636,,AW636,0))))</f>
        <v>0</v>
      </c>
      <c r="BB636" s="30">
        <f>+IF(OR($N636=Listas!$A$3,$N636=Listas!$A$4,$N636=Listas!$A$5,$N636=Listas!$A$6),"",IF(AV636=0,AX636,(-PV(AY636,AZ636,,AX636,0))))</f>
        <v>0</v>
      </c>
      <c r="BC636" s="33">
        <f>++IF(OR($N636=Listas!$A$3,$N636=Listas!$A$4,$N636=Listas!$A$5,$N636=Listas!$A$6),"",K636-BA636)</f>
        <v>0</v>
      </c>
      <c r="BD636" s="33">
        <f>++IF(OR($N636=Listas!$A$3,$N636=Listas!$A$4,$N636=Listas!$A$5,$N636=Listas!$A$6),"",L636-BB636)</f>
        <v>0</v>
      </c>
    </row>
    <row r="637" spans="1:56" x14ac:dyDescent="0.25">
      <c r="A637" s="13"/>
      <c r="B637" s="14"/>
      <c r="C637" s="15"/>
      <c r="D637" s="16"/>
      <c r="E637" s="16"/>
      <c r="F637" s="17"/>
      <c r="G637" s="17"/>
      <c r="H637" s="65">
        <f t="shared" si="113"/>
        <v>0</v>
      </c>
      <c r="I637" s="17"/>
      <c r="J637" s="17"/>
      <c r="K637" s="42">
        <f t="shared" si="114"/>
        <v>0</v>
      </c>
      <c r="L637" s="42">
        <f t="shared" si="114"/>
        <v>0</v>
      </c>
      <c r="M637" s="42">
        <f t="shared" si="115"/>
        <v>0</v>
      </c>
      <c r="N637" s="13"/>
      <c r="O637" s="18" t="str">
        <f>+IF(OR($N637=Listas!$A$3,$N637=Listas!$A$4,$N637=Listas!$A$5,$N637=Listas!$A$6),"N/A",IF(AND((DAYS360(C637,$C$3))&gt;90,(DAYS360(C637,$C$3))&lt;360),"SI","NO"))</f>
        <v>NO</v>
      </c>
      <c r="P637" s="19">
        <f t="shared" si="108"/>
        <v>0</v>
      </c>
      <c r="Q637" s="18" t="str">
        <f>+IF(OR($N637=Listas!$A$3,$N637=Listas!$A$4,$N637=Listas!$A$5,$N637=Listas!$A$6),"N/A",IF(AND((DAYS360(C637,$C$3))&gt;=360,(DAYS360(C637,$C$3))&lt;=1800),"SI","NO"))</f>
        <v>NO</v>
      </c>
      <c r="R637" s="19">
        <f t="shared" si="109"/>
        <v>0</v>
      </c>
      <c r="S637" s="18" t="str">
        <f>+IF(OR($N637=Listas!$A$3,$N637=Listas!$A$4,$N637=Listas!$A$5,$N637=Listas!$A$6),"N/A",IF(AND((DAYS360(C637,$C$3))&gt;1800,(DAYS360(C637,$C$3))&lt;=3600),"SI","NO"))</f>
        <v>NO</v>
      </c>
      <c r="T637" s="19">
        <f t="shared" si="110"/>
        <v>0</v>
      </c>
      <c r="U637" s="18" t="str">
        <f>+IF(OR($N637=Listas!$A$3,$N637=Listas!$A$4,$N637=Listas!$A$5,$N637=Listas!$A$6),"N/A",IF((DAYS360(C637,$C$3))&gt;3600,"SI","NO"))</f>
        <v>SI</v>
      </c>
      <c r="V637" s="20">
        <f t="shared" si="111"/>
        <v>0.21132439384930549</v>
      </c>
      <c r="W637" s="21">
        <f>+IF(OR($N637=Listas!$A$3,$N637=Listas!$A$4,$N637=Listas!$A$5,$N637=Listas!$A$6),"",P637+R637+T637+V637)</f>
        <v>0.21132439384930549</v>
      </c>
      <c r="X637" s="22"/>
      <c r="Y637" s="19">
        <f t="shared" si="112"/>
        <v>0</v>
      </c>
      <c r="Z637" s="21">
        <f>+IF(OR($N637=Listas!$A$3,$N637=Listas!$A$4,$N637=Listas!$A$5,$N637=Listas!$A$6),"",Y637)</f>
        <v>0</v>
      </c>
      <c r="AA637" s="22"/>
      <c r="AB637" s="23">
        <f>+IF(OR($N637=Listas!$A$3,$N637=Listas!$A$4,$N637=Listas!$A$5,$N637=Listas!$A$6),"",IF(AND(DAYS360(C637,$C$3)&lt;=90,AA637="NO"),0,IF(AND(DAYS360(C637,$C$3)&gt;90,AA637="NO"),$AB$7,0)))</f>
        <v>0</v>
      </c>
      <c r="AC637" s="17"/>
      <c r="AD637" s="22"/>
      <c r="AE637" s="23">
        <f>+IF(OR($N637=Listas!$A$3,$N637=Listas!$A$4,$N637=Listas!$A$5,$N637=Listas!$A$6),"",IF(AND(DAYS360(C637,$C$3)&lt;=90,AD637="SI"),0,IF(AND(DAYS360(C637,$C$3)&gt;90,AD637="SI"),$AE$7,0)))</f>
        <v>0</v>
      </c>
      <c r="AF637" s="17"/>
      <c r="AG637" s="24" t="str">
        <f t="shared" si="116"/>
        <v/>
      </c>
      <c r="AH637" s="22"/>
      <c r="AI637" s="23">
        <f>+IF(OR($N637=Listas!$A$3,$N637=Listas!$A$4,$N637=Listas!$A$5,$N637=Listas!$A$6),"",IF(AND(DAYS360(C637,$C$3)&lt;=90,AH637="SI"),0,IF(AND(DAYS360(C637,$C$3)&gt;90,AH637="SI"),$AI$7,0)))</f>
        <v>0</v>
      </c>
      <c r="AJ637" s="25">
        <f>+IF(OR($N637=Listas!$A$3,$N637=Listas!$A$4,$N637=Listas!$A$5,$N637=Listas!$A$6),"",AB637+AE637+AI637)</f>
        <v>0</v>
      </c>
      <c r="AK637" s="26" t="str">
        <f t="shared" si="117"/>
        <v/>
      </c>
      <c r="AL637" s="27" t="str">
        <f t="shared" si="118"/>
        <v/>
      </c>
      <c r="AM637" s="23">
        <f>+IF(OR($N637=Listas!$A$3,$N637=Listas!$A$4,$N637=Listas!$A$5,$N637=Listas!$A$6),"",IF(AND(DAYS360(C637,$C$3)&lt;=90,AL637="SI"),0,IF(AND(DAYS360(C637,$C$3)&gt;90,AL637="SI"),$AM$7,0)))</f>
        <v>0</v>
      </c>
      <c r="AN637" s="27" t="str">
        <f t="shared" si="119"/>
        <v/>
      </c>
      <c r="AO637" s="23">
        <f>+IF(OR($N637=Listas!$A$3,$N637=Listas!$A$4,$N637=Listas!$A$5,$N637=Listas!$A$6),"",IF(AND(DAYS360(C637,$C$3)&lt;=90,AN637="SI"),0,IF(AND(DAYS360(C637,$C$3)&gt;90,AN637="SI"),$AO$7,0)))</f>
        <v>0</v>
      </c>
      <c r="AP637" s="28">
        <f>+IF(OR($N637=Listas!$A$3,$N637=Listas!$A$4,$N637=Listas!$A$5,$N637=[1]Hoja2!$A$6),"",AM637+AO637)</f>
        <v>0</v>
      </c>
      <c r="AQ637" s="22"/>
      <c r="AR637" s="23">
        <f>+IF(OR($N637=Listas!$A$3,$N637=Listas!$A$4,$N637=Listas!$A$5,$N637=Listas!$A$6),"",IF(AND(DAYS360(C637,$C$3)&lt;=90,AQ637="SI"),0,IF(AND(DAYS360(C637,$C$3)&gt;90,AQ637="SI"),$AR$7,0)))</f>
        <v>0</v>
      </c>
      <c r="AS637" s="22"/>
      <c r="AT637" s="23">
        <f>+IF(OR($N637=Listas!$A$3,$N637=Listas!$A$4,$N637=Listas!$A$5,$N637=Listas!$A$6),"",IF(AND(DAYS360(C637,$C$3)&lt;=90,AS637="SI"),0,IF(AND(DAYS360(C637,$C$3)&gt;90,AS637="SI"),$AT$7,0)))</f>
        <v>0</v>
      </c>
      <c r="AU637" s="21">
        <f>+IF(OR($N637=Listas!$A$3,$N637=Listas!$A$4,$N637=Listas!$A$5,$N637=Listas!$A$6),"",AR637+AT637)</f>
        <v>0</v>
      </c>
      <c r="AV637" s="29">
        <f>+IF(OR($N637=Listas!$A$3,$N637=Listas!$A$4,$N637=Listas!$A$5,$N637=Listas!$A$6),"",W637+Z637+AJ637+AP637+AU637)</f>
        <v>0.21132439384930549</v>
      </c>
      <c r="AW637" s="30">
        <f>+IF(OR($N637=Listas!$A$3,$N637=Listas!$A$4,$N637=Listas!$A$5,$N637=Listas!$A$6),"",K637*(1-AV637))</f>
        <v>0</v>
      </c>
      <c r="AX637" s="30">
        <f>+IF(OR($N637=Listas!$A$3,$N637=Listas!$A$4,$N637=Listas!$A$5,$N637=Listas!$A$6),"",L637*(1-AV637))</f>
        <v>0</v>
      </c>
      <c r="AY637" s="31"/>
      <c r="AZ637" s="32"/>
      <c r="BA637" s="30">
        <f>+IF(OR($N637=Listas!$A$3,$N637=Listas!$A$4,$N637=Listas!$A$5,$N637=Listas!$A$6),"",IF(AV637=0,AW637,(-PV(AY637,AZ637,,AW637,0))))</f>
        <v>0</v>
      </c>
      <c r="BB637" s="30">
        <f>+IF(OR($N637=Listas!$A$3,$N637=Listas!$A$4,$N637=Listas!$A$5,$N637=Listas!$A$6),"",IF(AV637=0,AX637,(-PV(AY637,AZ637,,AX637,0))))</f>
        <v>0</v>
      </c>
      <c r="BC637" s="33">
        <f>++IF(OR($N637=Listas!$A$3,$N637=Listas!$A$4,$N637=Listas!$A$5,$N637=Listas!$A$6),"",K637-BA637)</f>
        <v>0</v>
      </c>
      <c r="BD637" s="33">
        <f>++IF(OR($N637=Listas!$A$3,$N637=Listas!$A$4,$N637=Listas!$A$5,$N637=Listas!$A$6),"",L637-BB637)</f>
        <v>0</v>
      </c>
    </row>
    <row r="638" spans="1:56" x14ac:dyDescent="0.25">
      <c r="A638" s="13"/>
      <c r="B638" s="14"/>
      <c r="C638" s="15"/>
      <c r="D638" s="16"/>
      <c r="E638" s="16"/>
      <c r="F638" s="17"/>
      <c r="G638" s="17"/>
      <c r="H638" s="65">
        <f t="shared" si="113"/>
        <v>0</v>
      </c>
      <c r="I638" s="17"/>
      <c r="J638" s="17"/>
      <c r="K638" s="42">
        <f t="shared" si="114"/>
        <v>0</v>
      </c>
      <c r="L638" s="42">
        <f t="shared" si="114"/>
        <v>0</v>
      </c>
      <c r="M638" s="42">
        <f t="shared" si="115"/>
        <v>0</v>
      </c>
      <c r="N638" s="13"/>
      <c r="O638" s="18" t="str">
        <f>+IF(OR($N638=Listas!$A$3,$N638=Listas!$A$4,$N638=Listas!$A$5,$N638=Listas!$A$6),"N/A",IF(AND((DAYS360(C638,$C$3))&gt;90,(DAYS360(C638,$C$3))&lt;360),"SI","NO"))</f>
        <v>NO</v>
      </c>
      <c r="P638" s="19">
        <f t="shared" si="108"/>
        <v>0</v>
      </c>
      <c r="Q638" s="18" t="str">
        <f>+IF(OR($N638=Listas!$A$3,$N638=Listas!$A$4,$N638=Listas!$A$5,$N638=Listas!$A$6),"N/A",IF(AND((DAYS360(C638,$C$3))&gt;=360,(DAYS360(C638,$C$3))&lt;=1800),"SI","NO"))</f>
        <v>NO</v>
      </c>
      <c r="R638" s="19">
        <f t="shared" si="109"/>
        <v>0</v>
      </c>
      <c r="S638" s="18" t="str">
        <f>+IF(OR($N638=Listas!$A$3,$N638=Listas!$A$4,$N638=Listas!$A$5,$N638=Listas!$A$6),"N/A",IF(AND((DAYS360(C638,$C$3))&gt;1800,(DAYS360(C638,$C$3))&lt;=3600),"SI","NO"))</f>
        <v>NO</v>
      </c>
      <c r="T638" s="19">
        <f t="shared" si="110"/>
        <v>0</v>
      </c>
      <c r="U638" s="18" t="str">
        <f>+IF(OR($N638=Listas!$A$3,$N638=Listas!$A$4,$N638=Listas!$A$5,$N638=Listas!$A$6),"N/A",IF((DAYS360(C638,$C$3))&gt;3600,"SI","NO"))</f>
        <v>SI</v>
      </c>
      <c r="V638" s="20">
        <f t="shared" si="111"/>
        <v>0.21132439384930549</v>
      </c>
      <c r="W638" s="21">
        <f>+IF(OR($N638=Listas!$A$3,$N638=Listas!$A$4,$N638=Listas!$A$5,$N638=Listas!$A$6),"",P638+R638+T638+V638)</f>
        <v>0.21132439384930549</v>
      </c>
      <c r="X638" s="22"/>
      <c r="Y638" s="19">
        <f t="shared" si="112"/>
        <v>0</v>
      </c>
      <c r="Z638" s="21">
        <f>+IF(OR($N638=Listas!$A$3,$N638=Listas!$A$4,$N638=Listas!$A$5,$N638=Listas!$A$6),"",Y638)</f>
        <v>0</v>
      </c>
      <c r="AA638" s="22"/>
      <c r="AB638" s="23">
        <f>+IF(OR($N638=Listas!$A$3,$N638=Listas!$A$4,$N638=Listas!$A$5,$N638=Listas!$A$6),"",IF(AND(DAYS360(C638,$C$3)&lt;=90,AA638="NO"),0,IF(AND(DAYS360(C638,$C$3)&gt;90,AA638="NO"),$AB$7,0)))</f>
        <v>0</v>
      </c>
      <c r="AC638" s="17"/>
      <c r="AD638" s="22"/>
      <c r="AE638" s="23">
        <f>+IF(OR($N638=Listas!$A$3,$N638=Listas!$A$4,$N638=Listas!$A$5,$N638=Listas!$A$6),"",IF(AND(DAYS360(C638,$C$3)&lt;=90,AD638="SI"),0,IF(AND(DAYS360(C638,$C$3)&gt;90,AD638="SI"),$AE$7,0)))</f>
        <v>0</v>
      </c>
      <c r="AF638" s="17"/>
      <c r="AG638" s="24" t="str">
        <f t="shared" si="116"/>
        <v/>
      </c>
      <c r="AH638" s="22"/>
      <c r="AI638" s="23">
        <f>+IF(OR($N638=Listas!$A$3,$N638=Listas!$A$4,$N638=Listas!$A$5,$N638=Listas!$A$6),"",IF(AND(DAYS360(C638,$C$3)&lt;=90,AH638="SI"),0,IF(AND(DAYS360(C638,$C$3)&gt;90,AH638="SI"),$AI$7,0)))</f>
        <v>0</v>
      </c>
      <c r="AJ638" s="25">
        <f>+IF(OR($N638=Listas!$A$3,$N638=Listas!$A$4,$N638=Listas!$A$5,$N638=Listas!$A$6),"",AB638+AE638+AI638)</f>
        <v>0</v>
      </c>
      <c r="AK638" s="26" t="str">
        <f t="shared" si="117"/>
        <v/>
      </c>
      <c r="AL638" s="27" t="str">
        <f t="shared" si="118"/>
        <v/>
      </c>
      <c r="AM638" s="23">
        <f>+IF(OR($N638=Listas!$A$3,$N638=Listas!$A$4,$N638=Listas!$A$5,$N638=Listas!$A$6),"",IF(AND(DAYS360(C638,$C$3)&lt;=90,AL638="SI"),0,IF(AND(DAYS360(C638,$C$3)&gt;90,AL638="SI"),$AM$7,0)))</f>
        <v>0</v>
      </c>
      <c r="AN638" s="27" t="str">
        <f t="shared" si="119"/>
        <v/>
      </c>
      <c r="AO638" s="23">
        <f>+IF(OR($N638=Listas!$A$3,$N638=Listas!$A$4,$N638=Listas!$A$5,$N638=Listas!$A$6),"",IF(AND(DAYS360(C638,$C$3)&lt;=90,AN638="SI"),0,IF(AND(DAYS360(C638,$C$3)&gt;90,AN638="SI"),$AO$7,0)))</f>
        <v>0</v>
      </c>
      <c r="AP638" s="28">
        <f>+IF(OR($N638=Listas!$A$3,$N638=Listas!$A$4,$N638=Listas!$A$5,$N638=[1]Hoja2!$A$6),"",AM638+AO638)</f>
        <v>0</v>
      </c>
      <c r="AQ638" s="22"/>
      <c r="AR638" s="23">
        <f>+IF(OR($N638=Listas!$A$3,$N638=Listas!$A$4,$N638=Listas!$A$5,$N638=Listas!$A$6),"",IF(AND(DAYS360(C638,$C$3)&lt;=90,AQ638="SI"),0,IF(AND(DAYS360(C638,$C$3)&gt;90,AQ638="SI"),$AR$7,0)))</f>
        <v>0</v>
      </c>
      <c r="AS638" s="22"/>
      <c r="AT638" s="23">
        <f>+IF(OR($N638=Listas!$A$3,$N638=Listas!$A$4,$N638=Listas!$A$5,$N638=Listas!$A$6),"",IF(AND(DAYS360(C638,$C$3)&lt;=90,AS638="SI"),0,IF(AND(DAYS360(C638,$C$3)&gt;90,AS638="SI"),$AT$7,0)))</f>
        <v>0</v>
      </c>
      <c r="AU638" s="21">
        <f>+IF(OR($N638=Listas!$A$3,$N638=Listas!$A$4,$N638=Listas!$A$5,$N638=Listas!$A$6),"",AR638+AT638)</f>
        <v>0</v>
      </c>
      <c r="AV638" s="29">
        <f>+IF(OR($N638=Listas!$A$3,$N638=Listas!$A$4,$N638=Listas!$A$5,$N638=Listas!$A$6),"",W638+Z638+AJ638+AP638+AU638)</f>
        <v>0.21132439384930549</v>
      </c>
      <c r="AW638" s="30">
        <f>+IF(OR($N638=Listas!$A$3,$N638=Listas!$A$4,$N638=Listas!$A$5,$N638=Listas!$A$6),"",K638*(1-AV638))</f>
        <v>0</v>
      </c>
      <c r="AX638" s="30">
        <f>+IF(OR($N638=Listas!$A$3,$N638=Listas!$A$4,$N638=Listas!$A$5,$N638=Listas!$A$6),"",L638*(1-AV638))</f>
        <v>0</v>
      </c>
      <c r="AY638" s="31"/>
      <c r="AZ638" s="32"/>
      <c r="BA638" s="30">
        <f>+IF(OR($N638=Listas!$A$3,$N638=Listas!$A$4,$N638=Listas!$A$5,$N638=Listas!$A$6),"",IF(AV638=0,AW638,(-PV(AY638,AZ638,,AW638,0))))</f>
        <v>0</v>
      </c>
      <c r="BB638" s="30">
        <f>+IF(OR($N638=Listas!$A$3,$N638=Listas!$A$4,$N638=Listas!$A$5,$N638=Listas!$A$6),"",IF(AV638=0,AX638,(-PV(AY638,AZ638,,AX638,0))))</f>
        <v>0</v>
      </c>
      <c r="BC638" s="33">
        <f>++IF(OR($N638=Listas!$A$3,$N638=Listas!$A$4,$N638=Listas!$A$5,$N638=Listas!$A$6),"",K638-BA638)</f>
        <v>0</v>
      </c>
      <c r="BD638" s="33">
        <f>++IF(OR($N638=Listas!$A$3,$N638=Listas!$A$4,$N638=Listas!$A$5,$N638=Listas!$A$6),"",L638-BB638)</f>
        <v>0</v>
      </c>
    </row>
    <row r="639" spans="1:56" x14ac:dyDescent="0.25">
      <c r="A639" s="13"/>
      <c r="B639" s="14"/>
      <c r="C639" s="15"/>
      <c r="D639" s="16"/>
      <c r="E639" s="16"/>
      <c r="F639" s="17"/>
      <c r="G639" s="17"/>
      <c r="H639" s="65">
        <f t="shared" si="113"/>
        <v>0</v>
      </c>
      <c r="I639" s="17"/>
      <c r="J639" s="17"/>
      <c r="K639" s="42">
        <f t="shared" si="114"/>
        <v>0</v>
      </c>
      <c r="L639" s="42">
        <f t="shared" si="114"/>
        <v>0</v>
      </c>
      <c r="M639" s="42">
        <f t="shared" si="115"/>
        <v>0</v>
      </c>
      <c r="N639" s="13"/>
      <c r="O639" s="18" t="str">
        <f>+IF(OR($N639=Listas!$A$3,$N639=Listas!$A$4,$N639=Listas!$A$5,$N639=Listas!$A$6),"N/A",IF(AND((DAYS360(C639,$C$3))&gt;90,(DAYS360(C639,$C$3))&lt;360),"SI","NO"))</f>
        <v>NO</v>
      </c>
      <c r="P639" s="19">
        <f t="shared" si="108"/>
        <v>0</v>
      </c>
      <c r="Q639" s="18" t="str">
        <f>+IF(OR($N639=Listas!$A$3,$N639=Listas!$A$4,$N639=Listas!$A$5,$N639=Listas!$A$6),"N/A",IF(AND((DAYS360(C639,$C$3))&gt;=360,(DAYS360(C639,$C$3))&lt;=1800),"SI","NO"))</f>
        <v>NO</v>
      </c>
      <c r="R639" s="19">
        <f t="shared" si="109"/>
        <v>0</v>
      </c>
      <c r="S639" s="18" t="str">
        <f>+IF(OR($N639=Listas!$A$3,$N639=Listas!$A$4,$N639=Listas!$A$5,$N639=Listas!$A$6),"N/A",IF(AND((DAYS360(C639,$C$3))&gt;1800,(DAYS360(C639,$C$3))&lt;=3600),"SI","NO"))</f>
        <v>NO</v>
      </c>
      <c r="T639" s="19">
        <f t="shared" si="110"/>
        <v>0</v>
      </c>
      <c r="U639" s="18" t="str">
        <f>+IF(OR($N639=Listas!$A$3,$N639=Listas!$A$4,$N639=Listas!$A$5,$N639=Listas!$A$6),"N/A",IF((DAYS360(C639,$C$3))&gt;3600,"SI","NO"))</f>
        <v>SI</v>
      </c>
      <c r="V639" s="20">
        <f t="shared" si="111"/>
        <v>0.21132439384930549</v>
      </c>
      <c r="W639" s="21">
        <f>+IF(OR($N639=Listas!$A$3,$N639=Listas!$A$4,$N639=Listas!$A$5,$N639=Listas!$A$6),"",P639+R639+T639+V639)</f>
        <v>0.21132439384930549</v>
      </c>
      <c r="X639" s="22"/>
      <c r="Y639" s="19">
        <f t="shared" si="112"/>
        <v>0</v>
      </c>
      <c r="Z639" s="21">
        <f>+IF(OR($N639=Listas!$A$3,$N639=Listas!$A$4,$N639=Listas!$A$5,$N639=Listas!$A$6),"",Y639)</f>
        <v>0</v>
      </c>
      <c r="AA639" s="22"/>
      <c r="AB639" s="23">
        <f>+IF(OR($N639=Listas!$A$3,$N639=Listas!$A$4,$N639=Listas!$A$5,$N639=Listas!$A$6),"",IF(AND(DAYS360(C639,$C$3)&lt;=90,AA639="NO"),0,IF(AND(DAYS360(C639,$C$3)&gt;90,AA639="NO"),$AB$7,0)))</f>
        <v>0</v>
      </c>
      <c r="AC639" s="17"/>
      <c r="AD639" s="22"/>
      <c r="AE639" s="23">
        <f>+IF(OR($N639=Listas!$A$3,$N639=Listas!$A$4,$N639=Listas!$A$5,$N639=Listas!$A$6),"",IF(AND(DAYS360(C639,$C$3)&lt;=90,AD639="SI"),0,IF(AND(DAYS360(C639,$C$3)&gt;90,AD639="SI"),$AE$7,0)))</f>
        <v>0</v>
      </c>
      <c r="AF639" s="17"/>
      <c r="AG639" s="24" t="str">
        <f t="shared" si="116"/>
        <v/>
      </c>
      <c r="AH639" s="22"/>
      <c r="AI639" s="23">
        <f>+IF(OR($N639=Listas!$A$3,$N639=Listas!$A$4,$N639=Listas!$A$5,$N639=Listas!$A$6),"",IF(AND(DAYS360(C639,$C$3)&lt;=90,AH639="SI"),0,IF(AND(DAYS360(C639,$C$3)&gt;90,AH639="SI"),$AI$7,0)))</f>
        <v>0</v>
      </c>
      <c r="AJ639" s="25">
        <f>+IF(OR($N639=Listas!$A$3,$N639=Listas!$A$4,$N639=Listas!$A$5,$N639=Listas!$A$6),"",AB639+AE639+AI639)</f>
        <v>0</v>
      </c>
      <c r="AK639" s="26" t="str">
        <f t="shared" si="117"/>
        <v/>
      </c>
      <c r="AL639" s="27" t="str">
        <f t="shared" si="118"/>
        <v/>
      </c>
      <c r="AM639" s="23">
        <f>+IF(OR($N639=Listas!$A$3,$N639=Listas!$A$4,$N639=Listas!$A$5,$N639=Listas!$A$6),"",IF(AND(DAYS360(C639,$C$3)&lt;=90,AL639="SI"),0,IF(AND(DAYS360(C639,$C$3)&gt;90,AL639="SI"),$AM$7,0)))</f>
        <v>0</v>
      </c>
      <c r="AN639" s="27" t="str">
        <f t="shared" si="119"/>
        <v/>
      </c>
      <c r="AO639" s="23">
        <f>+IF(OR($N639=Listas!$A$3,$N639=Listas!$A$4,$N639=Listas!$A$5,$N639=Listas!$A$6),"",IF(AND(DAYS360(C639,$C$3)&lt;=90,AN639="SI"),0,IF(AND(DAYS360(C639,$C$3)&gt;90,AN639="SI"),$AO$7,0)))</f>
        <v>0</v>
      </c>
      <c r="AP639" s="28">
        <f>+IF(OR($N639=Listas!$A$3,$N639=Listas!$A$4,$N639=Listas!$A$5,$N639=[1]Hoja2!$A$6),"",AM639+AO639)</f>
        <v>0</v>
      </c>
      <c r="AQ639" s="22"/>
      <c r="AR639" s="23">
        <f>+IF(OR($N639=Listas!$A$3,$N639=Listas!$A$4,$N639=Listas!$A$5,$N639=Listas!$A$6),"",IF(AND(DAYS360(C639,$C$3)&lt;=90,AQ639="SI"),0,IF(AND(DAYS360(C639,$C$3)&gt;90,AQ639="SI"),$AR$7,0)))</f>
        <v>0</v>
      </c>
      <c r="AS639" s="22"/>
      <c r="AT639" s="23">
        <f>+IF(OR($N639=Listas!$A$3,$N639=Listas!$A$4,$N639=Listas!$A$5,$N639=Listas!$A$6),"",IF(AND(DAYS360(C639,$C$3)&lt;=90,AS639="SI"),0,IF(AND(DAYS360(C639,$C$3)&gt;90,AS639="SI"),$AT$7,0)))</f>
        <v>0</v>
      </c>
      <c r="AU639" s="21">
        <f>+IF(OR($N639=Listas!$A$3,$N639=Listas!$A$4,$N639=Listas!$A$5,$N639=Listas!$A$6),"",AR639+AT639)</f>
        <v>0</v>
      </c>
      <c r="AV639" s="29">
        <f>+IF(OR($N639=Listas!$A$3,$N639=Listas!$A$4,$N639=Listas!$A$5,$N639=Listas!$A$6),"",W639+Z639+AJ639+AP639+AU639)</f>
        <v>0.21132439384930549</v>
      </c>
      <c r="AW639" s="30">
        <f>+IF(OR($N639=Listas!$A$3,$N639=Listas!$A$4,$N639=Listas!$A$5,$N639=Listas!$A$6),"",K639*(1-AV639))</f>
        <v>0</v>
      </c>
      <c r="AX639" s="30">
        <f>+IF(OR($N639=Listas!$A$3,$N639=Listas!$A$4,$N639=Listas!$A$5,$N639=Listas!$A$6),"",L639*(1-AV639))</f>
        <v>0</v>
      </c>
      <c r="AY639" s="31"/>
      <c r="AZ639" s="32"/>
      <c r="BA639" s="30">
        <f>+IF(OR($N639=Listas!$A$3,$N639=Listas!$A$4,$N639=Listas!$A$5,$N639=Listas!$A$6),"",IF(AV639=0,AW639,(-PV(AY639,AZ639,,AW639,0))))</f>
        <v>0</v>
      </c>
      <c r="BB639" s="30">
        <f>+IF(OR($N639=Listas!$A$3,$N639=Listas!$A$4,$N639=Listas!$A$5,$N639=Listas!$A$6),"",IF(AV639=0,AX639,(-PV(AY639,AZ639,,AX639,0))))</f>
        <v>0</v>
      </c>
      <c r="BC639" s="33">
        <f>++IF(OR($N639=Listas!$A$3,$N639=Listas!$A$4,$N639=Listas!$A$5,$N639=Listas!$A$6),"",K639-BA639)</f>
        <v>0</v>
      </c>
      <c r="BD639" s="33">
        <f>++IF(OR($N639=Listas!$A$3,$N639=Listas!$A$4,$N639=Listas!$A$5,$N639=Listas!$A$6),"",L639-BB639)</f>
        <v>0</v>
      </c>
    </row>
    <row r="640" spans="1:56" x14ac:dyDescent="0.25">
      <c r="A640" s="13"/>
      <c r="B640" s="14"/>
      <c r="C640" s="15"/>
      <c r="D640" s="16"/>
      <c r="E640" s="16"/>
      <c r="F640" s="17"/>
      <c r="G640" s="17"/>
      <c r="H640" s="65">
        <f t="shared" si="113"/>
        <v>0</v>
      </c>
      <c r="I640" s="17"/>
      <c r="J640" s="17"/>
      <c r="K640" s="42">
        <f t="shared" si="114"/>
        <v>0</v>
      </c>
      <c r="L640" s="42">
        <f t="shared" si="114"/>
        <v>0</v>
      </c>
      <c r="M640" s="42">
        <f t="shared" si="115"/>
        <v>0</v>
      </c>
      <c r="N640" s="13"/>
      <c r="O640" s="18" t="str">
        <f>+IF(OR($N640=Listas!$A$3,$N640=Listas!$A$4,$N640=Listas!$A$5,$N640=Listas!$A$6),"N/A",IF(AND((DAYS360(C640,$C$3))&gt;90,(DAYS360(C640,$C$3))&lt;360),"SI","NO"))</f>
        <v>NO</v>
      </c>
      <c r="P640" s="19">
        <f t="shared" si="108"/>
        <v>0</v>
      </c>
      <c r="Q640" s="18" t="str">
        <f>+IF(OR($N640=Listas!$A$3,$N640=Listas!$A$4,$N640=Listas!$A$5,$N640=Listas!$A$6),"N/A",IF(AND((DAYS360(C640,$C$3))&gt;=360,(DAYS360(C640,$C$3))&lt;=1800),"SI","NO"))</f>
        <v>NO</v>
      </c>
      <c r="R640" s="19">
        <f t="shared" si="109"/>
        <v>0</v>
      </c>
      <c r="S640" s="18" t="str">
        <f>+IF(OR($N640=Listas!$A$3,$N640=Listas!$A$4,$N640=Listas!$A$5,$N640=Listas!$A$6),"N/A",IF(AND((DAYS360(C640,$C$3))&gt;1800,(DAYS360(C640,$C$3))&lt;=3600),"SI","NO"))</f>
        <v>NO</v>
      </c>
      <c r="T640" s="19">
        <f t="shared" si="110"/>
        <v>0</v>
      </c>
      <c r="U640" s="18" t="str">
        <f>+IF(OR($N640=Listas!$A$3,$N640=Listas!$A$4,$N640=Listas!$A$5,$N640=Listas!$A$6),"N/A",IF((DAYS360(C640,$C$3))&gt;3600,"SI","NO"))</f>
        <v>SI</v>
      </c>
      <c r="V640" s="20">
        <f t="shared" si="111"/>
        <v>0.21132439384930549</v>
      </c>
      <c r="W640" s="21">
        <f>+IF(OR($N640=Listas!$A$3,$N640=Listas!$A$4,$N640=Listas!$A$5,$N640=Listas!$A$6),"",P640+R640+T640+V640)</f>
        <v>0.21132439384930549</v>
      </c>
      <c r="X640" s="22"/>
      <c r="Y640" s="19">
        <f t="shared" si="112"/>
        <v>0</v>
      </c>
      <c r="Z640" s="21">
        <f>+IF(OR($N640=Listas!$A$3,$N640=Listas!$A$4,$N640=Listas!$A$5,$N640=Listas!$A$6),"",Y640)</f>
        <v>0</v>
      </c>
      <c r="AA640" s="22"/>
      <c r="AB640" s="23">
        <f>+IF(OR($N640=Listas!$A$3,$N640=Listas!$A$4,$N640=Listas!$A$5,$N640=Listas!$A$6),"",IF(AND(DAYS360(C640,$C$3)&lt;=90,AA640="NO"),0,IF(AND(DAYS360(C640,$C$3)&gt;90,AA640="NO"),$AB$7,0)))</f>
        <v>0</v>
      </c>
      <c r="AC640" s="17"/>
      <c r="AD640" s="22"/>
      <c r="AE640" s="23">
        <f>+IF(OR($N640=Listas!$A$3,$N640=Listas!$A$4,$N640=Listas!$A$5,$N640=Listas!$A$6),"",IF(AND(DAYS360(C640,$C$3)&lt;=90,AD640="SI"),0,IF(AND(DAYS360(C640,$C$3)&gt;90,AD640="SI"),$AE$7,0)))</f>
        <v>0</v>
      </c>
      <c r="AF640" s="17"/>
      <c r="AG640" s="24" t="str">
        <f t="shared" si="116"/>
        <v/>
      </c>
      <c r="AH640" s="22"/>
      <c r="AI640" s="23">
        <f>+IF(OR($N640=Listas!$A$3,$N640=Listas!$A$4,$N640=Listas!$A$5,$N640=Listas!$A$6),"",IF(AND(DAYS360(C640,$C$3)&lt;=90,AH640="SI"),0,IF(AND(DAYS360(C640,$C$3)&gt;90,AH640="SI"),$AI$7,0)))</f>
        <v>0</v>
      </c>
      <c r="AJ640" s="25">
        <f>+IF(OR($N640=Listas!$A$3,$N640=Listas!$A$4,$N640=Listas!$A$5,$N640=Listas!$A$6),"",AB640+AE640+AI640)</f>
        <v>0</v>
      </c>
      <c r="AK640" s="26" t="str">
        <f t="shared" si="117"/>
        <v/>
      </c>
      <c r="AL640" s="27" t="str">
        <f t="shared" si="118"/>
        <v/>
      </c>
      <c r="AM640" s="23">
        <f>+IF(OR($N640=Listas!$A$3,$N640=Listas!$A$4,$N640=Listas!$A$5,$N640=Listas!$A$6),"",IF(AND(DAYS360(C640,$C$3)&lt;=90,AL640="SI"),0,IF(AND(DAYS360(C640,$C$3)&gt;90,AL640="SI"),$AM$7,0)))</f>
        <v>0</v>
      </c>
      <c r="AN640" s="27" t="str">
        <f t="shared" si="119"/>
        <v/>
      </c>
      <c r="AO640" s="23">
        <f>+IF(OR($N640=Listas!$A$3,$N640=Listas!$A$4,$N640=Listas!$A$5,$N640=Listas!$A$6),"",IF(AND(DAYS360(C640,$C$3)&lt;=90,AN640="SI"),0,IF(AND(DAYS360(C640,$C$3)&gt;90,AN640="SI"),$AO$7,0)))</f>
        <v>0</v>
      </c>
      <c r="AP640" s="28">
        <f>+IF(OR($N640=Listas!$A$3,$N640=Listas!$A$4,$N640=Listas!$A$5,$N640=[1]Hoja2!$A$6),"",AM640+AO640)</f>
        <v>0</v>
      </c>
      <c r="AQ640" s="22"/>
      <c r="AR640" s="23">
        <f>+IF(OR($N640=Listas!$A$3,$N640=Listas!$A$4,$N640=Listas!$A$5,$N640=Listas!$A$6),"",IF(AND(DAYS360(C640,$C$3)&lt;=90,AQ640="SI"),0,IF(AND(DAYS360(C640,$C$3)&gt;90,AQ640="SI"),$AR$7,0)))</f>
        <v>0</v>
      </c>
      <c r="AS640" s="22"/>
      <c r="AT640" s="23">
        <f>+IF(OR($N640=Listas!$A$3,$N640=Listas!$A$4,$N640=Listas!$A$5,$N640=Listas!$A$6),"",IF(AND(DAYS360(C640,$C$3)&lt;=90,AS640="SI"),0,IF(AND(DAYS360(C640,$C$3)&gt;90,AS640="SI"),$AT$7,0)))</f>
        <v>0</v>
      </c>
      <c r="AU640" s="21">
        <f>+IF(OR($N640=Listas!$A$3,$N640=Listas!$A$4,$N640=Listas!$A$5,$N640=Listas!$A$6),"",AR640+AT640)</f>
        <v>0</v>
      </c>
      <c r="AV640" s="29">
        <f>+IF(OR($N640=Listas!$A$3,$N640=Listas!$A$4,$N640=Listas!$A$5,$N640=Listas!$A$6),"",W640+Z640+AJ640+AP640+AU640)</f>
        <v>0.21132439384930549</v>
      </c>
      <c r="AW640" s="30">
        <f>+IF(OR($N640=Listas!$A$3,$N640=Listas!$A$4,$N640=Listas!$A$5,$N640=Listas!$A$6),"",K640*(1-AV640))</f>
        <v>0</v>
      </c>
      <c r="AX640" s="30">
        <f>+IF(OR($N640=Listas!$A$3,$N640=Listas!$A$4,$N640=Listas!$A$5,$N640=Listas!$A$6),"",L640*(1-AV640))</f>
        <v>0</v>
      </c>
      <c r="AY640" s="31"/>
      <c r="AZ640" s="32"/>
      <c r="BA640" s="30">
        <f>+IF(OR($N640=Listas!$A$3,$N640=Listas!$A$4,$N640=Listas!$A$5,$N640=Listas!$A$6),"",IF(AV640=0,AW640,(-PV(AY640,AZ640,,AW640,0))))</f>
        <v>0</v>
      </c>
      <c r="BB640" s="30">
        <f>+IF(OR($N640=Listas!$A$3,$N640=Listas!$A$4,$N640=Listas!$A$5,$N640=Listas!$A$6),"",IF(AV640=0,AX640,(-PV(AY640,AZ640,,AX640,0))))</f>
        <v>0</v>
      </c>
      <c r="BC640" s="33">
        <f>++IF(OR($N640=Listas!$A$3,$N640=Listas!$A$4,$N640=Listas!$A$5,$N640=Listas!$A$6),"",K640-BA640)</f>
        <v>0</v>
      </c>
      <c r="BD640" s="33">
        <f>++IF(OR($N640=Listas!$A$3,$N640=Listas!$A$4,$N640=Listas!$A$5,$N640=Listas!$A$6),"",L640-BB640)</f>
        <v>0</v>
      </c>
    </row>
    <row r="641" spans="1:56" x14ac:dyDescent="0.25">
      <c r="A641" s="13"/>
      <c r="B641" s="14"/>
      <c r="C641" s="15"/>
      <c r="D641" s="16"/>
      <c r="E641" s="16"/>
      <c r="F641" s="17"/>
      <c r="G641" s="17"/>
      <c r="H641" s="65">
        <f t="shared" si="113"/>
        <v>0</v>
      </c>
      <c r="I641" s="17"/>
      <c r="J641" s="17"/>
      <c r="K641" s="42">
        <f t="shared" si="114"/>
        <v>0</v>
      </c>
      <c r="L641" s="42">
        <f t="shared" si="114"/>
        <v>0</v>
      </c>
      <c r="M641" s="42">
        <f t="shared" si="115"/>
        <v>0</v>
      </c>
      <c r="N641" s="13"/>
      <c r="O641" s="18" t="str">
        <f>+IF(OR($N641=Listas!$A$3,$N641=Listas!$A$4,$N641=Listas!$A$5,$N641=Listas!$A$6),"N/A",IF(AND((DAYS360(C641,$C$3))&gt;90,(DAYS360(C641,$C$3))&lt;360),"SI","NO"))</f>
        <v>NO</v>
      </c>
      <c r="P641" s="19">
        <f t="shared" si="108"/>
        <v>0</v>
      </c>
      <c r="Q641" s="18" t="str">
        <f>+IF(OR($N641=Listas!$A$3,$N641=Listas!$A$4,$N641=Listas!$A$5,$N641=Listas!$A$6),"N/A",IF(AND((DAYS360(C641,$C$3))&gt;=360,(DAYS360(C641,$C$3))&lt;=1800),"SI","NO"))</f>
        <v>NO</v>
      </c>
      <c r="R641" s="19">
        <f t="shared" si="109"/>
        <v>0</v>
      </c>
      <c r="S641" s="18" t="str">
        <f>+IF(OR($N641=Listas!$A$3,$N641=Listas!$A$4,$N641=Listas!$A$5,$N641=Listas!$A$6),"N/A",IF(AND((DAYS360(C641,$C$3))&gt;1800,(DAYS360(C641,$C$3))&lt;=3600),"SI","NO"))</f>
        <v>NO</v>
      </c>
      <c r="T641" s="19">
        <f t="shared" si="110"/>
        <v>0</v>
      </c>
      <c r="U641" s="18" t="str">
        <f>+IF(OR($N641=Listas!$A$3,$N641=Listas!$A$4,$N641=Listas!$A$5,$N641=Listas!$A$6),"N/A",IF((DAYS360(C641,$C$3))&gt;3600,"SI","NO"))</f>
        <v>SI</v>
      </c>
      <c r="V641" s="20">
        <f t="shared" si="111"/>
        <v>0.21132439384930549</v>
      </c>
      <c r="W641" s="21">
        <f>+IF(OR($N641=Listas!$A$3,$N641=Listas!$A$4,$N641=Listas!$A$5,$N641=Listas!$A$6),"",P641+R641+T641+V641)</f>
        <v>0.21132439384930549</v>
      </c>
      <c r="X641" s="22"/>
      <c r="Y641" s="19">
        <f t="shared" si="112"/>
        <v>0</v>
      </c>
      <c r="Z641" s="21">
        <f>+IF(OR($N641=Listas!$A$3,$N641=Listas!$A$4,$N641=Listas!$A$5,$N641=Listas!$A$6),"",Y641)</f>
        <v>0</v>
      </c>
      <c r="AA641" s="22"/>
      <c r="AB641" s="23">
        <f>+IF(OR($N641=Listas!$A$3,$N641=Listas!$A$4,$N641=Listas!$A$5,$N641=Listas!$A$6),"",IF(AND(DAYS360(C641,$C$3)&lt;=90,AA641="NO"),0,IF(AND(DAYS360(C641,$C$3)&gt;90,AA641="NO"),$AB$7,0)))</f>
        <v>0</v>
      </c>
      <c r="AC641" s="17"/>
      <c r="AD641" s="22"/>
      <c r="AE641" s="23">
        <f>+IF(OR($N641=Listas!$A$3,$N641=Listas!$A$4,$N641=Listas!$A$5,$N641=Listas!$A$6),"",IF(AND(DAYS360(C641,$C$3)&lt;=90,AD641="SI"),0,IF(AND(DAYS360(C641,$C$3)&gt;90,AD641="SI"),$AE$7,0)))</f>
        <v>0</v>
      </c>
      <c r="AF641" s="17"/>
      <c r="AG641" s="24" t="str">
        <f t="shared" si="116"/>
        <v/>
      </c>
      <c r="AH641" s="22"/>
      <c r="AI641" s="23">
        <f>+IF(OR($N641=Listas!$A$3,$N641=Listas!$A$4,$N641=Listas!$A$5,$N641=Listas!$A$6),"",IF(AND(DAYS360(C641,$C$3)&lt;=90,AH641="SI"),0,IF(AND(DAYS360(C641,$C$3)&gt;90,AH641="SI"),$AI$7,0)))</f>
        <v>0</v>
      </c>
      <c r="AJ641" s="25">
        <f>+IF(OR($N641=Listas!$A$3,$N641=Listas!$A$4,$N641=Listas!$A$5,$N641=Listas!$A$6),"",AB641+AE641+AI641)</f>
        <v>0</v>
      </c>
      <c r="AK641" s="26" t="str">
        <f t="shared" si="117"/>
        <v/>
      </c>
      <c r="AL641" s="27" t="str">
        <f t="shared" si="118"/>
        <v/>
      </c>
      <c r="AM641" s="23">
        <f>+IF(OR($N641=Listas!$A$3,$N641=Listas!$A$4,$N641=Listas!$A$5,$N641=Listas!$A$6),"",IF(AND(DAYS360(C641,$C$3)&lt;=90,AL641="SI"),0,IF(AND(DAYS360(C641,$C$3)&gt;90,AL641="SI"),$AM$7,0)))</f>
        <v>0</v>
      </c>
      <c r="AN641" s="27" t="str">
        <f t="shared" si="119"/>
        <v/>
      </c>
      <c r="AO641" s="23">
        <f>+IF(OR($N641=Listas!$A$3,$N641=Listas!$A$4,$N641=Listas!$A$5,$N641=Listas!$A$6),"",IF(AND(DAYS360(C641,$C$3)&lt;=90,AN641="SI"),0,IF(AND(DAYS360(C641,$C$3)&gt;90,AN641="SI"),$AO$7,0)))</f>
        <v>0</v>
      </c>
      <c r="AP641" s="28">
        <f>+IF(OR($N641=Listas!$A$3,$N641=Listas!$A$4,$N641=Listas!$A$5,$N641=[1]Hoja2!$A$6),"",AM641+AO641)</f>
        <v>0</v>
      </c>
      <c r="AQ641" s="22"/>
      <c r="AR641" s="23">
        <f>+IF(OR($N641=Listas!$A$3,$N641=Listas!$A$4,$N641=Listas!$A$5,$N641=Listas!$A$6),"",IF(AND(DAYS360(C641,$C$3)&lt;=90,AQ641="SI"),0,IF(AND(DAYS360(C641,$C$3)&gt;90,AQ641="SI"),$AR$7,0)))</f>
        <v>0</v>
      </c>
      <c r="AS641" s="22"/>
      <c r="AT641" s="23">
        <f>+IF(OR($N641=Listas!$A$3,$N641=Listas!$A$4,$N641=Listas!$A$5,$N641=Listas!$A$6),"",IF(AND(DAYS360(C641,$C$3)&lt;=90,AS641="SI"),0,IF(AND(DAYS360(C641,$C$3)&gt;90,AS641="SI"),$AT$7,0)))</f>
        <v>0</v>
      </c>
      <c r="AU641" s="21">
        <f>+IF(OR($N641=Listas!$A$3,$N641=Listas!$A$4,$N641=Listas!$A$5,$N641=Listas!$A$6),"",AR641+AT641)</f>
        <v>0</v>
      </c>
      <c r="AV641" s="29">
        <f>+IF(OR($N641=Listas!$A$3,$N641=Listas!$A$4,$N641=Listas!$A$5,$N641=Listas!$A$6),"",W641+Z641+AJ641+AP641+AU641)</f>
        <v>0.21132439384930549</v>
      </c>
      <c r="AW641" s="30">
        <f>+IF(OR($N641=Listas!$A$3,$N641=Listas!$A$4,$N641=Listas!$A$5,$N641=Listas!$A$6),"",K641*(1-AV641))</f>
        <v>0</v>
      </c>
      <c r="AX641" s="30">
        <f>+IF(OR($N641=Listas!$A$3,$N641=Listas!$A$4,$N641=Listas!$A$5,$N641=Listas!$A$6),"",L641*(1-AV641))</f>
        <v>0</v>
      </c>
      <c r="AY641" s="31"/>
      <c r="AZ641" s="32"/>
      <c r="BA641" s="30">
        <f>+IF(OR($N641=Listas!$A$3,$N641=Listas!$A$4,$N641=Listas!$A$5,$N641=Listas!$A$6),"",IF(AV641=0,AW641,(-PV(AY641,AZ641,,AW641,0))))</f>
        <v>0</v>
      </c>
      <c r="BB641" s="30">
        <f>+IF(OR($N641=Listas!$A$3,$N641=Listas!$A$4,$N641=Listas!$A$5,$N641=Listas!$A$6),"",IF(AV641=0,AX641,(-PV(AY641,AZ641,,AX641,0))))</f>
        <v>0</v>
      </c>
      <c r="BC641" s="33">
        <f>++IF(OR($N641=Listas!$A$3,$N641=Listas!$A$4,$N641=Listas!$A$5,$N641=Listas!$A$6),"",K641-BA641)</f>
        <v>0</v>
      </c>
      <c r="BD641" s="33">
        <f>++IF(OR($N641=Listas!$A$3,$N641=Listas!$A$4,$N641=Listas!$A$5,$N641=Listas!$A$6),"",L641-BB641)</f>
        <v>0</v>
      </c>
    </row>
    <row r="642" spans="1:56" x14ac:dyDescent="0.25">
      <c r="A642" s="13"/>
      <c r="B642" s="14"/>
      <c r="C642" s="15"/>
      <c r="D642" s="16"/>
      <c r="E642" s="16"/>
      <c r="F642" s="17"/>
      <c r="G642" s="17"/>
      <c r="H642" s="65">
        <f t="shared" si="113"/>
        <v>0</v>
      </c>
      <c r="I642" s="17"/>
      <c r="J642" s="17"/>
      <c r="K642" s="42">
        <f t="shared" si="114"/>
        <v>0</v>
      </c>
      <c r="L642" s="42">
        <f t="shared" si="114"/>
        <v>0</v>
      </c>
      <c r="M642" s="42">
        <f t="shared" si="115"/>
        <v>0</v>
      </c>
      <c r="N642" s="13"/>
      <c r="O642" s="18" t="str">
        <f>+IF(OR($N642=Listas!$A$3,$N642=Listas!$A$4,$N642=Listas!$A$5,$N642=Listas!$A$6),"N/A",IF(AND((DAYS360(C642,$C$3))&gt;90,(DAYS360(C642,$C$3))&lt;360),"SI","NO"))</f>
        <v>NO</v>
      </c>
      <c r="P642" s="19">
        <f t="shared" si="108"/>
        <v>0</v>
      </c>
      <c r="Q642" s="18" t="str">
        <f>+IF(OR($N642=Listas!$A$3,$N642=Listas!$A$4,$N642=Listas!$A$5,$N642=Listas!$A$6),"N/A",IF(AND((DAYS360(C642,$C$3))&gt;=360,(DAYS360(C642,$C$3))&lt;=1800),"SI","NO"))</f>
        <v>NO</v>
      </c>
      <c r="R642" s="19">
        <f t="shared" si="109"/>
        <v>0</v>
      </c>
      <c r="S642" s="18" t="str">
        <f>+IF(OR($N642=Listas!$A$3,$N642=Listas!$A$4,$N642=Listas!$A$5,$N642=Listas!$A$6),"N/A",IF(AND((DAYS360(C642,$C$3))&gt;1800,(DAYS360(C642,$C$3))&lt;=3600),"SI","NO"))</f>
        <v>NO</v>
      </c>
      <c r="T642" s="19">
        <f t="shared" si="110"/>
        <v>0</v>
      </c>
      <c r="U642" s="18" t="str">
        <f>+IF(OR($N642=Listas!$A$3,$N642=Listas!$A$4,$N642=Listas!$A$5,$N642=Listas!$A$6),"N/A",IF((DAYS360(C642,$C$3))&gt;3600,"SI","NO"))</f>
        <v>SI</v>
      </c>
      <c r="V642" s="20">
        <f t="shared" si="111"/>
        <v>0.21132439384930549</v>
      </c>
      <c r="W642" s="21">
        <f>+IF(OR($N642=Listas!$A$3,$N642=Listas!$A$4,$N642=Listas!$A$5,$N642=Listas!$A$6),"",P642+R642+T642+V642)</f>
        <v>0.21132439384930549</v>
      </c>
      <c r="X642" s="22"/>
      <c r="Y642" s="19">
        <f t="shared" si="112"/>
        <v>0</v>
      </c>
      <c r="Z642" s="21">
        <f>+IF(OR($N642=Listas!$A$3,$N642=Listas!$A$4,$N642=Listas!$A$5,$N642=Listas!$A$6),"",Y642)</f>
        <v>0</v>
      </c>
      <c r="AA642" s="22"/>
      <c r="AB642" s="23">
        <f>+IF(OR($N642=Listas!$A$3,$N642=Listas!$A$4,$N642=Listas!$A$5,$N642=Listas!$A$6),"",IF(AND(DAYS360(C642,$C$3)&lt;=90,AA642="NO"),0,IF(AND(DAYS360(C642,$C$3)&gt;90,AA642="NO"),$AB$7,0)))</f>
        <v>0</v>
      </c>
      <c r="AC642" s="17"/>
      <c r="AD642" s="22"/>
      <c r="AE642" s="23">
        <f>+IF(OR($N642=Listas!$A$3,$N642=Listas!$A$4,$N642=Listas!$A$5,$N642=Listas!$A$6),"",IF(AND(DAYS360(C642,$C$3)&lt;=90,AD642="SI"),0,IF(AND(DAYS360(C642,$C$3)&gt;90,AD642="SI"),$AE$7,0)))</f>
        <v>0</v>
      </c>
      <c r="AF642" s="17"/>
      <c r="AG642" s="24" t="str">
        <f t="shared" si="116"/>
        <v/>
      </c>
      <c r="AH642" s="22"/>
      <c r="AI642" s="23">
        <f>+IF(OR($N642=Listas!$A$3,$N642=Listas!$A$4,$N642=Listas!$A$5,$N642=Listas!$A$6),"",IF(AND(DAYS360(C642,$C$3)&lt;=90,AH642="SI"),0,IF(AND(DAYS360(C642,$C$3)&gt;90,AH642="SI"),$AI$7,0)))</f>
        <v>0</v>
      </c>
      <c r="AJ642" s="25">
        <f>+IF(OR($N642=Listas!$A$3,$N642=Listas!$A$4,$N642=Listas!$A$5,$N642=Listas!$A$6),"",AB642+AE642+AI642)</f>
        <v>0</v>
      </c>
      <c r="AK642" s="26" t="str">
        <f t="shared" si="117"/>
        <v/>
      </c>
      <c r="AL642" s="27" t="str">
        <f t="shared" si="118"/>
        <v/>
      </c>
      <c r="AM642" s="23">
        <f>+IF(OR($N642=Listas!$A$3,$N642=Listas!$A$4,$N642=Listas!$A$5,$N642=Listas!$A$6),"",IF(AND(DAYS360(C642,$C$3)&lt;=90,AL642="SI"),0,IF(AND(DAYS360(C642,$C$3)&gt;90,AL642="SI"),$AM$7,0)))</f>
        <v>0</v>
      </c>
      <c r="AN642" s="27" t="str">
        <f t="shared" si="119"/>
        <v/>
      </c>
      <c r="AO642" s="23">
        <f>+IF(OR($N642=Listas!$A$3,$N642=Listas!$A$4,$N642=Listas!$A$5,$N642=Listas!$A$6),"",IF(AND(DAYS360(C642,$C$3)&lt;=90,AN642="SI"),0,IF(AND(DAYS360(C642,$C$3)&gt;90,AN642="SI"),$AO$7,0)))</f>
        <v>0</v>
      </c>
      <c r="AP642" s="28">
        <f>+IF(OR($N642=Listas!$A$3,$N642=Listas!$A$4,$N642=Listas!$A$5,$N642=[1]Hoja2!$A$6),"",AM642+AO642)</f>
        <v>0</v>
      </c>
      <c r="AQ642" s="22"/>
      <c r="AR642" s="23">
        <f>+IF(OR($N642=Listas!$A$3,$N642=Listas!$A$4,$N642=Listas!$A$5,$N642=Listas!$A$6),"",IF(AND(DAYS360(C642,$C$3)&lt;=90,AQ642="SI"),0,IF(AND(DAYS360(C642,$C$3)&gt;90,AQ642="SI"),$AR$7,0)))</f>
        <v>0</v>
      </c>
      <c r="AS642" s="22"/>
      <c r="AT642" s="23">
        <f>+IF(OR($N642=Listas!$A$3,$N642=Listas!$A$4,$N642=Listas!$A$5,$N642=Listas!$A$6),"",IF(AND(DAYS360(C642,$C$3)&lt;=90,AS642="SI"),0,IF(AND(DAYS360(C642,$C$3)&gt;90,AS642="SI"),$AT$7,0)))</f>
        <v>0</v>
      </c>
      <c r="AU642" s="21">
        <f>+IF(OR($N642=Listas!$A$3,$N642=Listas!$A$4,$N642=Listas!$A$5,$N642=Listas!$A$6),"",AR642+AT642)</f>
        <v>0</v>
      </c>
      <c r="AV642" s="29">
        <f>+IF(OR($N642=Listas!$A$3,$N642=Listas!$A$4,$N642=Listas!$A$5,$N642=Listas!$A$6),"",W642+Z642+AJ642+AP642+AU642)</f>
        <v>0.21132439384930549</v>
      </c>
      <c r="AW642" s="30">
        <f>+IF(OR($N642=Listas!$A$3,$N642=Listas!$A$4,$N642=Listas!$A$5,$N642=Listas!$A$6),"",K642*(1-AV642))</f>
        <v>0</v>
      </c>
      <c r="AX642" s="30">
        <f>+IF(OR($N642=Listas!$A$3,$N642=Listas!$A$4,$N642=Listas!$A$5,$N642=Listas!$A$6),"",L642*(1-AV642))</f>
        <v>0</v>
      </c>
      <c r="AY642" s="31"/>
      <c r="AZ642" s="32"/>
      <c r="BA642" s="30">
        <f>+IF(OR($N642=Listas!$A$3,$N642=Listas!$A$4,$N642=Listas!$A$5,$N642=Listas!$A$6),"",IF(AV642=0,AW642,(-PV(AY642,AZ642,,AW642,0))))</f>
        <v>0</v>
      </c>
      <c r="BB642" s="30">
        <f>+IF(OR($N642=Listas!$A$3,$N642=Listas!$A$4,$N642=Listas!$A$5,$N642=Listas!$A$6),"",IF(AV642=0,AX642,(-PV(AY642,AZ642,,AX642,0))))</f>
        <v>0</v>
      </c>
      <c r="BC642" s="33">
        <f>++IF(OR($N642=Listas!$A$3,$N642=Listas!$A$4,$N642=Listas!$A$5,$N642=Listas!$A$6),"",K642-BA642)</f>
        <v>0</v>
      </c>
      <c r="BD642" s="33">
        <f>++IF(OR($N642=Listas!$A$3,$N642=Listas!$A$4,$N642=Listas!$A$5,$N642=Listas!$A$6),"",L642-BB642)</f>
        <v>0</v>
      </c>
    </row>
    <row r="643" spans="1:56" x14ac:dyDescent="0.25">
      <c r="A643" s="13"/>
      <c r="B643" s="14"/>
      <c r="C643" s="15"/>
      <c r="D643" s="16"/>
      <c r="E643" s="16"/>
      <c r="F643" s="17"/>
      <c r="G643" s="17"/>
      <c r="H643" s="65">
        <f t="shared" si="113"/>
        <v>0</v>
      </c>
      <c r="I643" s="17"/>
      <c r="J643" s="17"/>
      <c r="K643" s="42">
        <f t="shared" si="114"/>
        <v>0</v>
      </c>
      <c r="L643" s="42">
        <f t="shared" si="114"/>
        <v>0</v>
      </c>
      <c r="M643" s="42">
        <f t="shared" si="115"/>
        <v>0</v>
      </c>
      <c r="N643" s="13"/>
      <c r="O643" s="18" t="str">
        <f>+IF(OR($N643=Listas!$A$3,$N643=Listas!$A$4,$N643=Listas!$A$5,$N643=Listas!$A$6),"N/A",IF(AND((DAYS360(C643,$C$3))&gt;90,(DAYS360(C643,$C$3))&lt;360),"SI","NO"))</f>
        <v>NO</v>
      </c>
      <c r="P643" s="19">
        <f t="shared" si="108"/>
        <v>0</v>
      </c>
      <c r="Q643" s="18" t="str">
        <f>+IF(OR($N643=Listas!$A$3,$N643=Listas!$A$4,$N643=Listas!$A$5,$N643=Listas!$A$6),"N/A",IF(AND((DAYS360(C643,$C$3))&gt;=360,(DAYS360(C643,$C$3))&lt;=1800),"SI","NO"))</f>
        <v>NO</v>
      </c>
      <c r="R643" s="19">
        <f t="shared" si="109"/>
        <v>0</v>
      </c>
      <c r="S643" s="18" t="str">
        <f>+IF(OR($N643=Listas!$A$3,$N643=Listas!$A$4,$N643=Listas!$A$5,$N643=Listas!$A$6),"N/A",IF(AND((DAYS360(C643,$C$3))&gt;1800,(DAYS360(C643,$C$3))&lt;=3600),"SI","NO"))</f>
        <v>NO</v>
      </c>
      <c r="T643" s="19">
        <f t="shared" si="110"/>
        <v>0</v>
      </c>
      <c r="U643" s="18" t="str">
        <f>+IF(OR($N643=Listas!$A$3,$N643=Listas!$A$4,$N643=Listas!$A$5,$N643=Listas!$A$6),"N/A",IF((DAYS360(C643,$C$3))&gt;3600,"SI","NO"))</f>
        <v>SI</v>
      </c>
      <c r="V643" s="20">
        <f t="shared" si="111"/>
        <v>0.21132439384930549</v>
      </c>
      <c r="W643" s="21">
        <f>+IF(OR($N643=Listas!$A$3,$N643=Listas!$A$4,$N643=Listas!$A$5,$N643=Listas!$A$6),"",P643+R643+T643+V643)</f>
        <v>0.21132439384930549</v>
      </c>
      <c r="X643" s="22"/>
      <c r="Y643" s="19">
        <f t="shared" si="112"/>
        <v>0</v>
      </c>
      <c r="Z643" s="21">
        <f>+IF(OR($N643=Listas!$A$3,$N643=Listas!$A$4,$N643=Listas!$A$5,$N643=Listas!$A$6),"",Y643)</f>
        <v>0</v>
      </c>
      <c r="AA643" s="22"/>
      <c r="AB643" s="23">
        <f>+IF(OR($N643=Listas!$A$3,$N643=Listas!$A$4,$N643=Listas!$A$5,$N643=Listas!$A$6),"",IF(AND(DAYS360(C643,$C$3)&lt;=90,AA643="NO"),0,IF(AND(DAYS360(C643,$C$3)&gt;90,AA643="NO"),$AB$7,0)))</f>
        <v>0</v>
      </c>
      <c r="AC643" s="17"/>
      <c r="AD643" s="22"/>
      <c r="AE643" s="23">
        <f>+IF(OR($N643=Listas!$A$3,$N643=Listas!$A$4,$N643=Listas!$A$5,$N643=Listas!$A$6),"",IF(AND(DAYS360(C643,$C$3)&lt;=90,AD643="SI"),0,IF(AND(DAYS360(C643,$C$3)&gt;90,AD643="SI"),$AE$7,0)))</f>
        <v>0</v>
      </c>
      <c r="AF643" s="17"/>
      <c r="AG643" s="24" t="str">
        <f t="shared" si="116"/>
        <v/>
      </c>
      <c r="AH643" s="22"/>
      <c r="AI643" s="23">
        <f>+IF(OR($N643=Listas!$A$3,$N643=Listas!$A$4,$N643=Listas!$A$5,$N643=Listas!$A$6),"",IF(AND(DAYS360(C643,$C$3)&lt;=90,AH643="SI"),0,IF(AND(DAYS360(C643,$C$3)&gt;90,AH643="SI"),$AI$7,0)))</f>
        <v>0</v>
      </c>
      <c r="AJ643" s="25">
        <f>+IF(OR($N643=Listas!$A$3,$N643=Listas!$A$4,$N643=Listas!$A$5,$N643=Listas!$A$6),"",AB643+AE643+AI643)</f>
        <v>0</v>
      </c>
      <c r="AK643" s="26" t="str">
        <f t="shared" si="117"/>
        <v/>
      </c>
      <c r="AL643" s="27" t="str">
        <f t="shared" si="118"/>
        <v/>
      </c>
      <c r="AM643" s="23">
        <f>+IF(OR($N643=Listas!$A$3,$N643=Listas!$A$4,$N643=Listas!$A$5,$N643=Listas!$A$6),"",IF(AND(DAYS360(C643,$C$3)&lt;=90,AL643="SI"),0,IF(AND(DAYS360(C643,$C$3)&gt;90,AL643="SI"),$AM$7,0)))</f>
        <v>0</v>
      </c>
      <c r="AN643" s="27" t="str">
        <f t="shared" si="119"/>
        <v/>
      </c>
      <c r="AO643" s="23">
        <f>+IF(OR($N643=Listas!$A$3,$N643=Listas!$A$4,$N643=Listas!$A$5,$N643=Listas!$A$6),"",IF(AND(DAYS360(C643,$C$3)&lt;=90,AN643="SI"),0,IF(AND(DAYS360(C643,$C$3)&gt;90,AN643="SI"),$AO$7,0)))</f>
        <v>0</v>
      </c>
      <c r="AP643" s="28">
        <f>+IF(OR($N643=Listas!$A$3,$N643=Listas!$A$4,$N643=Listas!$A$5,$N643=[1]Hoja2!$A$6),"",AM643+AO643)</f>
        <v>0</v>
      </c>
      <c r="AQ643" s="22"/>
      <c r="AR643" s="23">
        <f>+IF(OR($N643=Listas!$A$3,$N643=Listas!$A$4,$N643=Listas!$A$5,$N643=Listas!$A$6),"",IF(AND(DAYS360(C643,$C$3)&lt;=90,AQ643="SI"),0,IF(AND(DAYS360(C643,$C$3)&gt;90,AQ643="SI"),$AR$7,0)))</f>
        <v>0</v>
      </c>
      <c r="AS643" s="22"/>
      <c r="AT643" s="23">
        <f>+IF(OR($N643=Listas!$A$3,$N643=Listas!$A$4,$N643=Listas!$A$5,$N643=Listas!$A$6),"",IF(AND(DAYS360(C643,$C$3)&lt;=90,AS643="SI"),0,IF(AND(DAYS360(C643,$C$3)&gt;90,AS643="SI"),$AT$7,0)))</f>
        <v>0</v>
      </c>
      <c r="AU643" s="21">
        <f>+IF(OR($N643=Listas!$A$3,$N643=Listas!$A$4,$N643=Listas!$A$5,$N643=Listas!$A$6),"",AR643+AT643)</f>
        <v>0</v>
      </c>
      <c r="AV643" s="29">
        <f>+IF(OR($N643=Listas!$A$3,$N643=Listas!$A$4,$N643=Listas!$A$5,$N643=Listas!$A$6),"",W643+Z643+AJ643+AP643+AU643)</f>
        <v>0.21132439384930549</v>
      </c>
      <c r="AW643" s="30">
        <f>+IF(OR($N643=Listas!$A$3,$N643=Listas!$A$4,$N643=Listas!$A$5,$N643=Listas!$A$6),"",K643*(1-AV643))</f>
        <v>0</v>
      </c>
      <c r="AX643" s="30">
        <f>+IF(OR($N643=Listas!$A$3,$N643=Listas!$A$4,$N643=Listas!$A$5,$N643=Listas!$A$6),"",L643*(1-AV643))</f>
        <v>0</v>
      </c>
      <c r="AY643" s="31"/>
      <c r="AZ643" s="32"/>
      <c r="BA643" s="30">
        <f>+IF(OR($N643=Listas!$A$3,$N643=Listas!$A$4,$N643=Listas!$A$5,$N643=Listas!$A$6),"",IF(AV643=0,AW643,(-PV(AY643,AZ643,,AW643,0))))</f>
        <v>0</v>
      </c>
      <c r="BB643" s="30">
        <f>+IF(OR($N643=Listas!$A$3,$N643=Listas!$A$4,$N643=Listas!$A$5,$N643=Listas!$A$6),"",IF(AV643=0,AX643,(-PV(AY643,AZ643,,AX643,0))))</f>
        <v>0</v>
      </c>
      <c r="BC643" s="33">
        <f>++IF(OR($N643=Listas!$A$3,$N643=Listas!$A$4,$N643=Listas!$A$5,$N643=Listas!$A$6),"",K643-BA643)</f>
        <v>0</v>
      </c>
      <c r="BD643" s="33">
        <f>++IF(OR($N643=Listas!$A$3,$N643=Listas!$A$4,$N643=Listas!$A$5,$N643=Listas!$A$6),"",L643-BB643)</f>
        <v>0</v>
      </c>
    </row>
    <row r="644" spans="1:56" x14ac:dyDescent="0.25">
      <c r="A644" s="13"/>
      <c r="B644" s="14"/>
      <c r="C644" s="15"/>
      <c r="D644" s="16"/>
      <c r="E644" s="16"/>
      <c r="F644" s="17"/>
      <c r="G644" s="17"/>
      <c r="H644" s="65">
        <f t="shared" si="113"/>
        <v>0</v>
      </c>
      <c r="I644" s="17"/>
      <c r="J644" s="17"/>
      <c r="K644" s="42">
        <f t="shared" si="114"/>
        <v>0</v>
      </c>
      <c r="L644" s="42">
        <f t="shared" si="114"/>
        <v>0</v>
      </c>
      <c r="M644" s="42">
        <f t="shared" si="115"/>
        <v>0</v>
      </c>
      <c r="N644" s="13"/>
      <c r="O644" s="18" t="str">
        <f>+IF(OR($N644=Listas!$A$3,$N644=Listas!$A$4,$N644=Listas!$A$5,$N644=Listas!$A$6),"N/A",IF(AND((DAYS360(C644,$C$3))&gt;90,(DAYS360(C644,$C$3))&lt;360),"SI","NO"))</f>
        <v>NO</v>
      </c>
      <c r="P644" s="19">
        <f t="shared" si="108"/>
        <v>0</v>
      </c>
      <c r="Q644" s="18" t="str">
        <f>+IF(OR($N644=Listas!$A$3,$N644=Listas!$A$4,$N644=Listas!$A$5,$N644=Listas!$A$6),"N/A",IF(AND((DAYS360(C644,$C$3))&gt;=360,(DAYS360(C644,$C$3))&lt;=1800),"SI","NO"))</f>
        <v>NO</v>
      </c>
      <c r="R644" s="19">
        <f t="shared" si="109"/>
        <v>0</v>
      </c>
      <c r="S644" s="18" t="str">
        <f>+IF(OR($N644=Listas!$A$3,$N644=Listas!$A$4,$N644=Listas!$A$5,$N644=Listas!$A$6),"N/A",IF(AND((DAYS360(C644,$C$3))&gt;1800,(DAYS360(C644,$C$3))&lt;=3600),"SI","NO"))</f>
        <v>NO</v>
      </c>
      <c r="T644" s="19">
        <f t="shared" si="110"/>
        <v>0</v>
      </c>
      <c r="U644" s="18" t="str">
        <f>+IF(OR($N644=Listas!$A$3,$N644=Listas!$A$4,$N644=Listas!$A$5,$N644=Listas!$A$6),"N/A",IF((DAYS360(C644,$C$3))&gt;3600,"SI","NO"))</f>
        <v>SI</v>
      </c>
      <c r="V644" s="20">
        <f t="shared" si="111"/>
        <v>0.21132439384930549</v>
      </c>
      <c r="W644" s="21">
        <f>+IF(OR($N644=Listas!$A$3,$N644=Listas!$A$4,$N644=Listas!$A$5,$N644=Listas!$A$6),"",P644+R644+T644+V644)</f>
        <v>0.21132439384930549</v>
      </c>
      <c r="X644" s="22"/>
      <c r="Y644" s="19">
        <f t="shared" si="112"/>
        <v>0</v>
      </c>
      <c r="Z644" s="21">
        <f>+IF(OR($N644=Listas!$A$3,$N644=Listas!$A$4,$N644=Listas!$A$5,$N644=Listas!$A$6),"",Y644)</f>
        <v>0</v>
      </c>
      <c r="AA644" s="22"/>
      <c r="AB644" s="23">
        <f>+IF(OR($N644=Listas!$A$3,$N644=Listas!$A$4,$N644=Listas!$A$5,$N644=Listas!$A$6),"",IF(AND(DAYS360(C644,$C$3)&lt;=90,AA644="NO"),0,IF(AND(DAYS360(C644,$C$3)&gt;90,AA644="NO"),$AB$7,0)))</f>
        <v>0</v>
      </c>
      <c r="AC644" s="17"/>
      <c r="AD644" s="22"/>
      <c r="AE644" s="23">
        <f>+IF(OR($N644=Listas!$A$3,$N644=Listas!$A$4,$N644=Listas!$A$5,$N644=Listas!$A$6),"",IF(AND(DAYS360(C644,$C$3)&lt;=90,AD644="SI"),0,IF(AND(DAYS360(C644,$C$3)&gt;90,AD644="SI"),$AE$7,0)))</f>
        <v>0</v>
      </c>
      <c r="AF644" s="17"/>
      <c r="AG644" s="24" t="str">
        <f t="shared" si="116"/>
        <v/>
      </c>
      <c r="AH644" s="22"/>
      <c r="AI644" s="23">
        <f>+IF(OR($N644=Listas!$A$3,$N644=Listas!$A$4,$N644=Listas!$A$5,$N644=Listas!$A$6),"",IF(AND(DAYS360(C644,$C$3)&lt;=90,AH644="SI"),0,IF(AND(DAYS360(C644,$C$3)&gt;90,AH644="SI"),$AI$7,0)))</f>
        <v>0</v>
      </c>
      <c r="AJ644" s="25">
        <f>+IF(OR($N644=Listas!$A$3,$N644=Listas!$A$4,$N644=Listas!$A$5,$N644=Listas!$A$6),"",AB644+AE644+AI644)</f>
        <v>0</v>
      </c>
      <c r="AK644" s="26" t="str">
        <f t="shared" si="117"/>
        <v/>
      </c>
      <c r="AL644" s="27" t="str">
        <f t="shared" si="118"/>
        <v/>
      </c>
      <c r="AM644" s="23">
        <f>+IF(OR($N644=Listas!$A$3,$N644=Listas!$A$4,$N644=Listas!$A$5,$N644=Listas!$A$6),"",IF(AND(DAYS360(C644,$C$3)&lt;=90,AL644="SI"),0,IF(AND(DAYS360(C644,$C$3)&gt;90,AL644="SI"),$AM$7,0)))</f>
        <v>0</v>
      </c>
      <c r="AN644" s="27" t="str">
        <f t="shared" si="119"/>
        <v/>
      </c>
      <c r="AO644" s="23">
        <f>+IF(OR($N644=Listas!$A$3,$N644=Listas!$A$4,$N644=Listas!$A$5,$N644=Listas!$A$6),"",IF(AND(DAYS360(C644,$C$3)&lt;=90,AN644="SI"),0,IF(AND(DAYS360(C644,$C$3)&gt;90,AN644="SI"),$AO$7,0)))</f>
        <v>0</v>
      </c>
      <c r="AP644" s="28">
        <f>+IF(OR($N644=Listas!$A$3,$N644=Listas!$A$4,$N644=Listas!$A$5,$N644=[1]Hoja2!$A$6),"",AM644+AO644)</f>
        <v>0</v>
      </c>
      <c r="AQ644" s="22"/>
      <c r="AR644" s="23">
        <f>+IF(OR($N644=Listas!$A$3,$N644=Listas!$A$4,$N644=Listas!$A$5,$N644=Listas!$A$6),"",IF(AND(DAYS360(C644,$C$3)&lt;=90,AQ644="SI"),0,IF(AND(DAYS360(C644,$C$3)&gt;90,AQ644="SI"),$AR$7,0)))</f>
        <v>0</v>
      </c>
      <c r="AS644" s="22"/>
      <c r="AT644" s="23">
        <f>+IF(OR($N644=Listas!$A$3,$N644=Listas!$A$4,$N644=Listas!$A$5,$N644=Listas!$A$6),"",IF(AND(DAYS360(C644,$C$3)&lt;=90,AS644="SI"),0,IF(AND(DAYS360(C644,$C$3)&gt;90,AS644="SI"),$AT$7,0)))</f>
        <v>0</v>
      </c>
      <c r="AU644" s="21">
        <f>+IF(OR($N644=Listas!$A$3,$N644=Listas!$A$4,$N644=Listas!$A$5,$N644=Listas!$A$6),"",AR644+AT644)</f>
        <v>0</v>
      </c>
      <c r="AV644" s="29">
        <f>+IF(OR($N644=Listas!$A$3,$N644=Listas!$A$4,$N644=Listas!$A$5,$N644=Listas!$A$6),"",W644+Z644+AJ644+AP644+AU644)</f>
        <v>0.21132439384930549</v>
      </c>
      <c r="AW644" s="30">
        <f>+IF(OR($N644=Listas!$A$3,$N644=Listas!$A$4,$N644=Listas!$A$5,$N644=Listas!$A$6),"",K644*(1-AV644))</f>
        <v>0</v>
      </c>
      <c r="AX644" s="30">
        <f>+IF(OR($N644=Listas!$A$3,$N644=Listas!$A$4,$N644=Listas!$A$5,$N644=Listas!$A$6),"",L644*(1-AV644))</f>
        <v>0</v>
      </c>
      <c r="AY644" s="31"/>
      <c r="AZ644" s="32"/>
      <c r="BA644" s="30">
        <f>+IF(OR($N644=Listas!$A$3,$N644=Listas!$A$4,$N644=Listas!$A$5,$N644=Listas!$A$6),"",IF(AV644=0,AW644,(-PV(AY644,AZ644,,AW644,0))))</f>
        <v>0</v>
      </c>
      <c r="BB644" s="30">
        <f>+IF(OR($N644=Listas!$A$3,$N644=Listas!$A$4,$N644=Listas!$A$5,$N644=Listas!$A$6),"",IF(AV644=0,AX644,(-PV(AY644,AZ644,,AX644,0))))</f>
        <v>0</v>
      </c>
      <c r="BC644" s="33">
        <f>++IF(OR($N644=Listas!$A$3,$N644=Listas!$A$4,$N644=Listas!$A$5,$N644=Listas!$A$6),"",K644-BA644)</f>
        <v>0</v>
      </c>
      <c r="BD644" s="33">
        <f>++IF(OR($N644=Listas!$A$3,$N644=Listas!$A$4,$N644=Listas!$A$5,$N644=Listas!$A$6),"",L644-BB644)</f>
        <v>0</v>
      </c>
    </row>
    <row r="645" spans="1:56" x14ac:dyDescent="0.25">
      <c r="A645" s="13"/>
      <c r="B645" s="14"/>
      <c r="C645" s="15"/>
      <c r="D645" s="16"/>
      <c r="E645" s="16"/>
      <c r="F645" s="17"/>
      <c r="G645" s="17"/>
      <c r="H645" s="65">
        <f t="shared" si="113"/>
        <v>0</v>
      </c>
      <c r="I645" s="17"/>
      <c r="J645" s="17"/>
      <c r="K645" s="42">
        <f t="shared" si="114"/>
        <v>0</v>
      </c>
      <c r="L645" s="42">
        <f t="shared" si="114"/>
        <v>0</v>
      </c>
      <c r="M645" s="42">
        <f t="shared" si="115"/>
        <v>0</v>
      </c>
      <c r="N645" s="13"/>
      <c r="O645" s="18" t="str">
        <f>+IF(OR($N645=Listas!$A$3,$N645=Listas!$A$4,$N645=Listas!$A$5,$N645=Listas!$A$6),"N/A",IF(AND((DAYS360(C645,$C$3))&gt;90,(DAYS360(C645,$C$3))&lt;360),"SI","NO"))</f>
        <v>NO</v>
      </c>
      <c r="P645" s="19">
        <f t="shared" si="108"/>
        <v>0</v>
      </c>
      <c r="Q645" s="18" t="str">
        <f>+IF(OR($N645=Listas!$A$3,$N645=Listas!$A$4,$N645=Listas!$A$5,$N645=Listas!$A$6),"N/A",IF(AND((DAYS360(C645,$C$3))&gt;=360,(DAYS360(C645,$C$3))&lt;=1800),"SI","NO"))</f>
        <v>NO</v>
      </c>
      <c r="R645" s="19">
        <f t="shared" si="109"/>
        <v>0</v>
      </c>
      <c r="S645" s="18" t="str">
        <f>+IF(OR($N645=Listas!$A$3,$N645=Listas!$A$4,$N645=Listas!$A$5,$N645=Listas!$A$6),"N/A",IF(AND((DAYS360(C645,$C$3))&gt;1800,(DAYS360(C645,$C$3))&lt;=3600),"SI","NO"))</f>
        <v>NO</v>
      </c>
      <c r="T645" s="19">
        <f t="shared" si="110"/>
        <v>0</v>
      </c>
      <c r="U645" s="18" t="str">
        <f>+IF(OR($N645=Listas!$A$3,$N645=Listas!$A$4,$N645=Listas!$A$5,$N645=Listas!$A$6),"N/A",IF((DAYS360(C645,$C$3))&gt;3600,"SI","NO"))</f>
        <v>SI</v>
      </c>
      <c r="V645" s="20">
        <f t="shared" si="111"/>
        <v>0.21132439384930549</v>
      </c>
      <c r="W645" s="21">
        <f>+IF(OR($N645=Listas!$A$3,$N645=Listas!$A$4,$N645=Listas!$A$5,$N645=Listas!$A$6),"",P645+R645+T645+V645)</f>
        <v>0.21132439384930549</v>
      </c>
      <c r="X645" s="22"/>
      <c r="Y645" s="19">
        <f t="shared" si="112"/>
        <v>0</v>
      </c>
      <c r="Z645" s="21">
        <f>+IF(OR($N645=Listas!$A$3,$N645=Listas!$A$4,$N645=Listas!$A$5,$N645=Listas!$A$6),"",Y645)</f>
        <v>0</v>
      </c>
      <c r="AA645" s="22"/>
      <c r="AB645" s="23">
        <f>+IF(OR($N645=Listas!$A$3,$N645=Listas!$A$4,$N645=Listas!$A$5,$N645=Listas!$A$6),"",IF(AND(DAYS360(C645,$C$3)&lt;=90,AA645="NO"),0,IF(AND(DAYS360(C645,$C$3)&gt;90,AA645="NO"),$AB$7,0)))</f>
        <v>0</v>
      </c>
      <c r="AC645" s="17"/>
      <c r="AD645" s="22"/>
      <c r="AE645" s="23">
        <f>+IF(OR($N645=Listas!$A$3,$N645=Listas!$A$4,$N645=Listas!$A$5,$N645=Listas!$A$6),"",IF(AND(DAYS360(C645,$C$3)&lt;=90,AD645="SI"),0,IF(AND(DAYS360(C645,$C$3)&gt;90,AD645="SI"),$AE$7,0)))</f>
        <v>0</v>
      </c>
      <c r="AF645" s="17"/>
      <c r="AG645" s="24" t="str">
        <f t="shared" si="116"/>
        <v/>
      </c>
      <c r="AH645" s="22"/>
      <c r="AI645" s="23">
        <f>+IF(OR($N645=Listas!$A$3,$N645=Listas!$A$4,$N645=Listas!$A$5,$N645=Listas!$A$6),"",IF(AND(DAYS360(C645,$C$3)&lt;=90,AH645="SI"),0,IF(AND(DAYS360(C645,$C$3)&gt;90,AH645="SI"),$AI$7,0)))</f>
        <v>0</v>
      </c>
      <c r="AJ645" s="25">
        <f>+IF(OR($N645=Listas!$A$3,$N645=Listas!$A$4,$N645=Listas!$A$5,$N645=Listas!$A$6),"",AB645+AE645+AI645)</f>
        <v>0</v>
      </c>
      <c r="AK645" s="26" t="str">
        <f t="shared" si="117"/>
        <v/>
      </c>
      <c r="AL645" s="27" t="str">
        <f t="shared" si="118"/>
        <v/>
      </c>
      <c r="AM645" s="23">
        <f>+IF(OR($N645=Listas!$A$3,$N645=Listas!$A$4,$N645=Listas!$A$5,$N645=Listas!$A$6),"",IF(AND(DAYS360(C645,$C$3)&lt;=90,AL645="SI"),0,IF(AND(DAYS360(C645,$C$3)&gt;90,AL645="SI"),$AM$7,0)))</f>
        <v>0</v>
      </c>
      <c r="AN645" s="27" t="str">
        <f t="shared" si="119"/>
        <v/>
      </c>
      <c r="AO645" s="23">
        <f>+IF(OR($N645=Listas!$A$3,$N645=Listas!$A$4,$N645=Listas!$A$5,$N645=Listas!$A$6),"",IF(AND(DAYS360(C645,$C$3)&lt;=90,AN645="SI"),0,IF(AND(DAYS360(C645,$C$3)&gt;90,AN645="SI"),$AO$7,0)))</f>
        <v>0</v>
      </c>
      <c r="AP645" s="28">
        <f>+IF(OR($N645=Listas!$A$3,$N645=Listas!$A$4,$N645=Listas!$A$5,$N645=[1]Hoja2!$A$6),"",AM645+AO645)</f>
        <v>0</v>
      </c>
      <c r="AQ645" s="22"/>
      <c r="AR645" s="23">
        <f>+IF(OR($N645=Listas!$A$3,$N645=Listas!$A$4,$N645=Listas!$A$5,$N645=Listas!$A$6),"",IF(AND(DAYS360(C645,$C$3)&lt;=90,AQ645="SI"),0,IF(AND(DAYS360(C645,$C$3)&gt;90,AQ645="SI"),$AR$7,0)))</f>
        <v>0</v>
      </c>
      <c r="AS645" s="22"/>
      <c r="AT645" s="23">
        <f>+IF(OR($N645=Listas!$A$3,$N645=Listas!$A$4,$N645=Listas!$A$5,$N645=Listas!$A$6),"",IF(AND(DAYS360(C645,$C$3)&lt;=90,AS645="SI"),0,IF(AND(DAYS360(C645,$C$3)&gt;90,AS645="SI"),$AT$7,0)))</f>
        <v>0</v>
      </c>
      <c r="AU645" s="21">
        <f>+IF(OR($N645=Listas!$A$3,$N645=Listas!$A$4,$N645=Listas!$A$5,$N645=Listas!$A$6),"",AR645+AT645)</f>
        <v>0</v>
      </c>
      <c r="AV645" s="29">
        <f>+IF(OR($N645=Listas!$A$3,$N645=Listas!$A$4,$N645=Listas!$A$5,$N645=Listas!$A$6),"",W645+Z645+AJ645+AP645+AU645)</f>
        <v>0.21132439384930549</v>
      </c>
      <c r="AW645" s="30">
        <f>+IF(OR($N645=Listas!$A$3,$N645=Listas!$A$4,$N645=Listas!$A$5,$N645=Listas!$A$6),"",K645*(1-AV645))</f>
        <v>0</v>
      </c>
      <c r="AX645" s="30">
        <f>+IF(OR($N645=Listas!$A$3,$N645=Listas!$A$4,$N645=Listas!$A$5,$N645=Listas!$A$6),"",L645*(1-AV645))</f>
        <v>0</v>
      </c>
      <c r="AY645" s="31"/>
      <c r="AZ645" s="32"/>
      <c r="BA645" s="30">
        <f>+IF(OR($N645=Listas!$A$3,$N645=Listas!$A$4,$N645=Listas!$A$5,$N645=Listas!$A$6),"",IF(AV645=0,AW645,(-PV(AY645,AZ645,,AW645,0))))</f>
        <v>0</v>
      </c>
      <c r="BB645" s="30">
        <f>+IF(OR($N645=Listas!$A$3,$N645=Listas!$A$4,$N645=Listas!$A$5,$N645=Listas!$A$6),"",IF(AV645=0,AX645,(-PV(AY645,AZ645,,AX645,0))))</f>
        <v>0</v>
      </c>
      <c r="BC645" s="33">
        <f>++IF(OR($N645=Listas!$A$3,$N645=Listas!$A$4,$N645=Listas!$A$5,$N645=Listas!$A$6),"",K645-BA645)</f>
        <v>0</v>
      </c>
      <c r="BD645" s="33">
        <f>++IF(OR($N645=Listas!$A$3,$N645=Listas!$A$4,$N645=Listas!$A$5,$N645=Listas!$A$6),"",L645-BB645)</f>
        <v>0</v>
      </c>
    </row>
    <row r="646" spans="1:56" x14ac:dyDescent="0.25">
      <c r="A646" s="13"/>
      <c r="B646" s="14"/>
      <c r="C646" s="15"/>
      <c r="D646" s="16"/>
      <c r="E646" s="16"/>
      <c r="F646" s="17"/>
      <c r="G646" s="17"/>
      <c r="H646" s="65">
        <f t="shared" si="113"/>
        <v>0</v>
      </c>
      <c r="I646" s="17"/>
      <c r="J646" s="17"/>
      <c r="K646" s="42">
        <f t="shared" si="114"/>
        <v>0</v>
      </c>
      <c r="L646" s="42">
        <f t="shared" si="114"/>
        <v>0</v>
      </c>
      <c r="M646" s="42">
        <f t="shared" si="115"/>
        <v>0</v>
      </c>
      <c r="N646" s="13"/>
      <c r="O646" s="18" t="str">
        <f>+IF(OR($N646=Listas!$A$3,$N646=Listas!$A$4,$N646=Listas!$A$5,$N646=Listas!$A$6),"N/A",IF(AND((DAYS360(C646,$C$3))&gt;90,(DAYS360(C646,$C$3))&lt;360),"SI","NO"))</f>
        <v>NO</v>
      </c>
      <c r="P646" s="19">
        <f t="shared" si="108"/>
        <v>0</v>
      </c>
      <c r="Q646" s="18" t="str">
        <f>+IF(OR($N646=Listas!$A$3,$N646=Listas!$A$4,$N646=Listas!$A$5,$N646=Listas!$A$6),"N/A",IF(AND((DAYS360(C646,$C$3))&gt;=360,(DAYS360(C646,$C$3))&lt;=1800),"SI","NO"))</f>
        <v>NO</v>
      </c>
      <c r="R646" s="19">
        <f t="shared" si="109"/>
        <v>0</v>
      </c>
      <c r="S646" s="18" t="str">
        <f>+IF(OR($N646=Listas!$A$3,$N646=Listas!$A$4,$N646=Listas!$A$5,$N646=Listas!$A$6),"N/A",IF(AND((DAYS360(C646,$C$3))&gt;1800,(DAYS360(C646,$C$3))&lt;=3600),"SI","NO"))</f>
        <v>NO</v>
      </c>
      <c r="T646" s="19">
        <f t="shared" si="110"/>
        <v>0</v>
      </c>
      <c r="U646" s="18" t="str">
        <f>+IF(OR($N646=Listas!$A$3,$N646=Listas!$A$4,$N646=Listas!$A$5,$N646=Listas!$A$6),"N/A",IF((DAYS360(C646,$C$3))&gt;3600,"SI","NO"))</f>
        <v>SI</v>
      </c>
      <c r="V646" s="20">
        <f t="shared" si="111"/>
        <v>0.21132439384930549</v>
      </c>
      <c r="W646" s="21">
        <f>+IF(OR($N646=Listas!$A$3,$N646=Listas!$A$4,$N646=Listas!$A$5,$N646=Listas!$A$6),"",P646+R646+T646+V646)</f>
        <v>0.21132439384930549</v>
      </c>
      <c r="X646" s="22"/>
      <c r="Y646" s="19">
        <f t="shared" si="112"/>
        <v>0</v>
      </c>
      <c r="Z646" s="21">
        <f>+IF(OR($N646=Listas!$A$3,$N646=Listas!$A$4,$N646=Listas!$A$5,$N646=Listas!$A$6),"",Y646)</f>
        <v>0</v>
      </c>
      <c r="AA646" s="22"/>
      <c r="AB646" s="23">
        <f>+IF(OR($N646=Listas!$A$3,$N646=Listas!$A$4,$N646=Listas!$A$5,$N646=Listas!$A$6),"",IF(AND(DAYS360(C646,$C$3)&lt;=90,AA646="NO"),0,IF(AND(DAYS360(C646,$C$3)&gt;90,AA646="NO"),$AB$7,0)))</f>
        <v>0</v>
      </c>
      <c r="AC646" s="17"/>
      <c r="AD646" s="22"/>
      <c r="AE646" s="23">
        <f>+IF(OR($N646=Listas!$A$3,$N646=Listas!$A$4,$N646=Listas!$A$5,$N646=Listas!$A$6),"",IF(AND(DAYS360(C646,$C$3)&lt;=90,AD646="SI"),0,IF(AND(DAYS360(C646,$C$3)&gt;90,AD646="SI"),$AE$7,0)))</f>
        <v>0</v>
      </c>
      <c r="AF646" s="17"/>
      <c r="AG646" s="24" t="str">
        <f t="shared" si="116"/>
        <v/>
      </c>
      <c r="AH646" s="22"/>
      <c r="AI646" s="23">
        <f>+IF(OR($N646=Listas!$A$3,$N646=Listas!$A$4,$N646=Listas!$A$5,$N646=Listas!$A$6),"",IF(AND(DAYS360(C646,$C$3)&lt;=90,AH646="SI"),0,IF(AND(DAYS360(C646,$C$3)&gt;90,AH646="SI"),$AI$7,0)))</f>
        <v>0</v>
      </c>
      <c r="AJ646" s="25">
        <f>+IF(OR($N646=Listas!$A$3,$N646=Listas!$A$4,$N646=Listas!$A$5,$N646=Listas!$A$6),"",AB646+AE646+AI646)</f>
        <v>0</v>
      </c>
      <c r="AK646" s="26" t="str">
        <f t="shared" si="117"/>
        <v/>
      </c>
      <c r="AL646" s="27" t="str">
        <f t="shared" si="118"/>
        <v/>
      </c>
      <c r="AM646" s="23">
        <f>+IF(OR($N646=Listas!$A$3,$N646=Listas!$A$4,$N646=Listas!$A$5,$N646=Listas!$A$6),"",IF(AND(DAYS360(C646,$C$3)&lt;=90,AL646="SI"),0,IF(AND(DAYS360(C646,$C$3)&gt;90,AL646="SI"),$AM$7,0)))</f>
        <v>0</v>
      </c>
      <c r="AN646" s="27" t="str">
        <f t="shared" si="119"/>
        <v/>
      </c>
      <c r="AO646" s="23">
        <f>+IF(OR($N646=Listas!$A$3,$N646=Listas!$A$4,$N646=Listas!$A$5,$N646=Listas!$A$6),"",IF(AND(DAYS360(C646,$C$3)&lt;=90,AN646="SI"),0,IF(AND(DAYS360(C646,$C$3)&gt;90,AN646="SI"),$AO$7,0)))</f>
        <v>0</v>
      </c>
      <c r="AP646" s="28">
        <f>+IF(OR($N646=Listas!$A$3,$N646=Listas!$A$4,$N646=Listas!$A$5,$N646=[1]Hoja2!$A$6),"",AM646+AO646)</f>
        <v>0</v>
      </c>
      <c r="AQ646" s="22"/>
      <c r="AR646" s="23">
        <f>+IF(OR($N646=Listas!$A$3,$N646=Listas!$A$4,$N646=Listas!$A$5,$N646=Listas!$A$6),"",IF(AND(DAYS360(C646,$C$3)&lt;=90,AQ646="SI"),0,IF(AND(DAYS360(C646,$C$3)&gt;90,AQ646="SI"),$AR$7,0)))</f>
        <v>0</v>
      </c>
      <c r="AS646" s="22"/>
      <c r="AT646" s="23">
        <f>+IF(OR($N646=Listas!$A$3,$N646=Listas!$A$4,$N646=Listas!$A$5,$N646=Listas!$A$6),"",IF(AND(DAYS360(C646,$C$3)&lt;=90,AS646="SI"),0,IF(AND(DAYS360(C646,$C$3)&gt;90,AS646="SI"),$AT$7,0)))</f>
        <v>0</v>
      </c>
      <c r="AU646" s="21">
        <f>+IF(OR($N646=Listas!$A$3,$N646=Listas!$A$4,$N646=Listas!$A$5,$N646=Listas!$A$6),"",AR646+AT646)</f>
        <v>0</v>
      </c>
      <c r="AV646" s="29">
        <f>+IF(OR($N646=Listas!$A$3,$N646=Listas!$A$4,$N646=Listas!$A$5,$N646=Listas!$A$6),"",W646+Z646+AJ646+AP646+AU646)</f>
        <v>0.21132439384930549</v>
      </c>
      <c r="AW646" s="30">
        <f>+IF(OR($N646=Listas!$A$3,$N646=Listas!$A$4,$N646=Listas!$A$5,$N646=Listas!$A$6),"",K646*(1-AV646))</f>
        <v>0</v>
      </c>
      <c r="AX646" s="30">
        <f>+IF(OR($N646=Listas!$A$3,$N646=Listas!$A$4,$N646=Listas!$A$5,$N646=Listas!$A$6),"",L646*(1-AV646))</f>
        <v>0</v>
      </c>
      <c r="AY646" s="31"/>
      <c r="AZ646" s="32"/>
      <c r="BA646" s="30">
        <f>+IF(OR($N646=Listas!$A$3,$N646=Listas!$A$4,$N646=Listas!$A$5,$N646=Listas!$A$6),"",IF(AV646=0,AW646,(-PV(AY646,AZ646,,AW646,0))))</f>
        <v>0</v>
      </c>
      <c r="BB646" s="30">
        <f>+IF(OR($N646=Listas!$A$3,$N646=Listas!$A$4,$N646=Listas!$A$5,$N646=Listas!$A$6),"",IF(AV646=0,AX646,(-PV(AY646,AZ646,,AX646,0))))</f>
        <v>0</v>
      </c>
      <c r="BC646" s="33">
        <f>++IF(OR($N646=Listas!$A$3,$N646=Listas!$A$4,$N646=Listas!$A$5,$N646=Listas!$A$6),"",K646-BA646)</f>
        <v>0</v>
      </c>
      <c r="BD646" s="33">
        <f>++IF(OR($N646=Listas!$A$3,$N646=Listas!$A$4,$N646=Listas!$A$5,$N646=Listas!$A$6),"",L646-BB646)</f>
        <v>0</v>
      </c>
    </row>
    <row r="647" spans="1:56" x14ac:dyDescent="0.25">
      <c r="A647" s="13"/>
      <c r="B647" s="14"/>
      <c r="C647" s="15"/>
      <c r="D647" s="16"/>
      <c r="E647" s="16"/>
      <c r="F647" s="17"/>
      <c r="G647" s="17"/>
      <c r="H647" s="65">
        <f t="shared" si="113"/>
        <v>0</v>
      </c>
      <c r="I647" s="17"/>
      <c r="J647" s="17"/>
      <c r="K647" s="42">
        <f t="shared" si="114"/>
        <v>0</v>
      </c>
      <c r="L647" s="42">
        <f t="shared" si="114"/>
        <v>0</v>
      </c>
      <c r="M647" s="42">
        <f t="shared" si="115"/>
        <v>0</v>
      </c>
      <c r="N647" s="13"/>
      <c r="O647" s="18" t="str">
        <f>+IF(OR($N647=Listas!$A$3,$N647=Listas!$A$4,$N647=Listas!$A$5,$N647=Listas!$A$6),"N/A",IF(AND((DAYS360(C647,$C$3))&gt;90,(DAYS360(C647,$C$3))&lt;360),"SI","NO"))</f>
        <v>NO</v>
      </c>
      <c r="P647" s="19">
        <f t="shared" si="108"/>
        <v>0</v>
      </c>
      <c r="Q647" s="18" t="str">
        <f>+IF(OR($N647=Listas!$A$3,$N647=Listas!$A$4,$N647=Listas!$A$5,$N647=Listas!$A$6),"N/A",IF(AND((DAYS360(C647,$C$3))&gt;=360,(DAYS360(C647,$C$3))&lt;=1800),"SI","NO"))</f>
        <v>NO</v>
      </c>
      <c r="R647" s="19">
        <f t="shared" si="109"/>
        <v>0</v>
      </c>
      <c r="S647" s="18" t="str">
        <f>+IF(OR($N647=Listas!$A$3,$N647=Listas!$A$4,$N647=Listas!$A$5,$N647=Listas!$A$6),"N/A",IF(AND((DAYS360(C647,$C$3))&gt;1800,(DAYS360(C647,$C$3))&lt;=3600),"SI","NO"))</f>
        <v>NO</v>
      </c>
      <c r="T647" s="19">
        <f t="shared" si="110"/>
        <v>0</v>
      </c>
      <c r="U647" s="18" t="str">
        <f>+IF(OR($N647=Listas!$A$3,$N647=Listas!$A$4,$N647=Listas!$A$5,$N647=Listas!$A$6),"N/A",IF((DAYS360(C647,$C$3))&gt;3600,"SI","NO"))</f>
        <v>SI</v>
      </c>
      <c r="V647" s="20">
        <f t="shared" si="111"/>
        <v>0.21132439384930549</v>
      </c>
      <c r="W647" s="21">
        <f>+IF(OR($N647=Listas!$A$3,$N647=Listas!$A$4,$N647=Listas!$A$5,$N647=Listas!$A$6),"",P647+R647+T647+V647)</f>
        <v>0.21132439384930549</v>
      </c>
      <c r="X647" s="22"/>
      <c r="Y647" s="19">
        <f t="shared" si="112"/>
        <v>0</v>
      </c>
      <c r="Z647" s="21">
        <f>+IF(OR($N647=Listas!$A$3,$N647=Listas!$A$4,$N647=Listas!$A$5,$N647=Listas!$A$6),"",Y647)</f>
        <v>0</v>
      </c>
      <c r="AA647" s="22"/>
      <c r="AB647" s="23">
        <f>+IF(OR($N647=Listas!$A$3,$N647=Listas!$A$4,$N647=Listas!$A$5,$N647=Listas!$A$6),"",IF(AND(DAYS360(C647,$C$3)&lt;=90,AA647="NO"),0,IF(AND(DAYS360(C647,$C$3)&gt;90,AA647="NO"),$AB$7,0)))</f>
        <v>0</v>
      </c>
      <c r="AC647" s="17"/>
      <c r="AD647" s="22"/>
      <c r="AE647" s="23">
        <f>+IF(OR($N647=Listas!$A$3,$N647=Listas!$A$4,$N647=Listas!$A$5,$N647=Listas!$A$6),"",IF(AND(DAYS360(C647,$C$3)&lt;=90,AD647="SI"),0,IF(AND(DAYS360(C647,$C$3)&gt;90,AD647="SI"),$AE$7,0)))</f>
        <v>0</v>
      </c>
      <c r="AF647" s="17"/>
      <c r="AG647" s="24" t="str">
        <f t="shared" si="116"/>
        <v/>
      </c>
      <c r="AH647" s="22"/>
      <c r="AI647" s="23">
        <f>+IF(OR($N647=Listas!$A$3,$N647=Listas!$A$4,$N647=Listas!$A$5,$N647=Listas!$A$6),"",IF(AND(DAYS360(C647,$C$3)&lt;=90,AH647="SI"),0,IF(AND(DAYS360(C647,$C$3)&gt;90,AH647="SI"),$AI$7,0)))</f>
        <v>0</v>
      </c>
      <c r="AJ647" s="25">
        <f>+IF(OR($N647=Listas!$A$3,$N647=Listas!$A$4,$N647=Listas!$A$5,$N647=Listas!$A$6),"",AB647+AE647+AI647)</f>
        <v>0</v>
      </c>
      <c r="AK647" s="26" t="str">
        <f t="shared" si="117"/>
        <v/>
      </c>
      <c r="AL647" s="27" t="str">
        <f t="shared" si="118"/>
        <v/>
      </c>
      <c r="AM647" s="23">
        <f>+IF(OR($N647=Listas!$A$3,$N647=Listas!$A$4,$N647=Listas!$A$5,$N647=Listas!$A$6),"",IF(AND(DAYS360(C647,$C$3)&lt;=90,AL647="SI"),0,IF(AND(DAYS360(C647,$C$3)&gt;90,AL647="SI"),$AM$7,0)))</f>
        <v>0</v>
      </c>
      <c r="AN647" s="27" t="str">
        <f t="shared" si="119"/>
        <v/>
      </c>
      <c r="AO647" s="23">
        <f>+IF(OR($N647=Listas!$A$3,$N647=Listas!$A$4,$N647=Listas!$A$5,$N647=Listas!$A$6),"",IF(AND(DAYS360(C647,$C$3)&lt;=90,AN647="SI"),0,IF(AND(DAYS360(C647,$C$3)&gt;90,AN647="SI"),$AO$7,0)))</f>
        <v>0</v>
      </c>
      <c r="AP647" s="28">
        <f>+IF(OR($N647=Listas!$A$3,$N647=Listas!$A$4,$N647=Listas!$A$5,$N647=[1]Hoja2!$A$6),"",AM647+AO647)</f>
        <v>0</v>
      </c>
      <c r="AQ647" s="22"/>
      <c r="AR647" s="23">
        <f>+IF(OR($N647=Listas!$A$3,$N647=Listas!$A$4,$N647=Listas!$A$5,$N647=Listas!$A$6),"",IF(AND(DAYS360(C647,$C$3)&lt;=90,AQ647="SI"),0,IF(AND(DAYS360(C647,$C$3)&gt;90,AQ647="SI"),$AR$7,0)))</f>
        <v>0</v>
      </c>
      <c r="AS647" s="22"/>
      <c r="AT647" s="23">
        <f>+IF(OR($N647=Listas!$A$3,$N647=Listas!$A$4,$N647=Listas!$A$5,$N647=Listas!$A$6),"",IF(AND(DAYS360(C647,$C$3)&lt;=90,AS647="SI"),0,IF(AND(DAYS360(C647,$C$3)&gt;90,AS647="SI"),$AT$7,0)))</f>
        <v>0</v>
      </c>
      <c r="AU647" s="21">
        <f>+IF(OR($N647=Listas!$A$3,$N647=Listas!$A$4,$N647=Listas!$A$5,$N647=Listas!$A$6),"",AR647+AT647)</f>
        <v>0</v>
      </c>
      <c r="AV647" s="29">
        <f>+IF(OR($N647=Listas!$A$3,$N647=Listas!$A$4,$N647=Listas!$A$5,$N647=Listas!$A$6),"",W647+Z647+AJ647+AP647+AU647)</f>
        <v>0.21132439384930549</v>
      </c>
      <c r="AW647" s="30">
        <f>+IF(OR($N647=Listas!$A$3,$N647=Listas!$A$4,$N647=Listas!$A$5,$N647=Listas!$A$6),"",K647*(1-AV647))</f>
        <v>0</v>
      </c>
      <c r="AX647" s="30">
        <f>+IF(OR($N647=Listas!$A$3,$N647=Listas!$A$4,$N647=Listas!$A$5,$N647=Listas!$A$6),"",L647*(1-AV647))</f>
        <v>0</v>
      </c>
      <c r="AY647" s="31"/>
      <c r="AZ647" s="32"/>
      <c r="BA647" s="30">
        <f>+IF(OR($N647=Listas!$A$3,$N647=Listas!$A$4,$N647=Listas!$A$5,$N647=Listas!$A$6),"",IF(AV647=0,AW647,(-PV(AY647,AZ647,,AW647,0))))</f>
        <v>0</v>
      </c>
      <c r="BB647" s="30">
        <f>+IF(OR($N647=Listas!$A$3,$N647=Listas!$A$4,$N647=Listas!$A$5,$N647=Listas!$A$6),"",IF(AV647=0,AX647,(-PV(AY647,AZ647,,AX647,0))))</f>
        <v>0</v>
      </c>
      <c r="BC647" s="33">
        <f>++IF(OR($N647=Listas!$A$3,$N647=Listas!$A$4,$N647=Listas!$A$5,$N647=Listas!$A$6),"",K647-BA647)</f>
        <v>0</v>
      </c>
      <c r="BD647" s="33">
        <f>++IF(OR($N647=Listas!$A$3,$N647=Listas!$A$4,$N647=Listas!$A$5,$N647=Listas!$A$6),"",L647-BB647)</f>
        <v>0</v>
      </c>
    </row>
    <row r="648" spans="1:56" x14ac:dyDescent="0.25">
      <c r="A648" s="13"/>
      <c r="B648" s="14"/>
      <c r="C648" s="15"/>
      <c r="D648" s="16"/>
      <c r="E648" s="16"/>
      <c r="F648" s="17"/>
      <c r="G648" s="17"/>
      <c r="H648" s="65">
        <f t="shared" si="113"/>
        <v>0</v>
      </c>
      <c r="I648" s="17"/>
      <c r="J648" s="17"/>
      <c r="K648" s="42">
        <f t="shared" si="114"/>
        <v>0</v>
      </c>
      <c r="L648" s="42">
        <f t="shared" si="114"/>
        <v>0</v>
      </c>
      <c r="M648" s="42">
        <f t="shared" si="115"/>
        <v>0</v>
      </c>
      <c r="N648" s="13"/>
      <c r="O648" s="18" t="str">
        <f>+IF(OR($N648=Listas!$A$3,$N648=Listas!$A$4,$N648=Listas!$A$5,$N648=Listas!$A$6),"N/A",IF(AND((DAYS360(C648,$C$3))&gt;90,(DAYS360(C648,$C$3))&lt;360),"SI","NO"))</f>
        <v>NO</v>
      </c>
      <c r="P648" s="19">
        <f t="shared" ref="P648:P711" si="120">IF((O648=$O$4),$P$7,0)</f>
        <v>0</v>
      </c>
      <c r="Q648" s="18" t="str">
        <f>+IF(OR($N648=Listas!$A$3,$N648=Listas!$A$4,$N648=Listas!$A$5,$N648=Listas!$A$6),"N/A",IF(AND((DAYS360(C648,$C$3))&gt;=360,(DAYS360(C648,$C$3))&lt;=1800),"SI","NO"))</f>
        <v>NO</v>
      </c>
      <c r="R648" s="19">
        <f t="shared" ref="R648:R711" si="121">IF((Q648=$O$4),$R$7,0)</f>
        <v>0</v>
      </c>
      <c r="S648" s="18" t="str">
        <f>+IF(OR($N648=Listas!$A$3,$N648=Listas!$A$4,$N648=Listas!$A$5,$N648=Listas!$A$6),"N/A",IF(AND((DAYS360(C648,$C$3))&gt;1800,(DAYS360(C648,$C$3))&lt;=3600),"SI","NO"))</f>
        <v>NO</v>
      </c>
      <c r="T648" s="19">
        <f t="shared" ref="T648:T711" si="122">IF((S648=$O$4),$T$7,0)</f>
        <v>0</v>
      </c>
      <c r="U648" s="18" t="str">
        <f>+IF(OR($N648=Listas!$A$3,$N648=Listas!$A$4,$N648=Listas!$A$5,$N648=Listas!$A$6),"N/A",IF((DAYS360(C648,$C$3))&gt;3600,"SI","NO"))</f>
        <v>SI</v>
      </c>
      <c r="V648" s="20">
        <f t="shared" ref="V648:V711" si="123">IF((U648=$O$4),$V$7,0)</f>
        <v>0.21132439384930549</v>
      </c>
      <c r="W648" s="21">
        <f>+IF(OR($N648=Listas!$A$3,$N648=Listas!$A$4,$N648=Listas!$A$5,$N648=Listas!$A$6),"",P648+R648+T648+V648)</f>
        <v>0.21132439384930549</v>
      </c>
      <c r="X648" s="22"/>
      <c r="Y648" s="19">
        <f t="shared" ref="Y648:Y711" si="124">IF(AND(DAYS360(C648,$C$3)&lt;=90,X648="NO"),0,IF(AND(DAYS360(C648,$C$3)&gt;90,X648="NO"),$Y$7,0))</f>
        <v>0</v>
      </c>
      <c r="Z648" s="21">
        <f>+IF(OR($N648=Listas!$A$3,$N648=Listas!$A$4,$N648=Listas!$A$5,$N648=Listas!$A$6),"",Y648)</f>
        <v>0</v>
      </c>
      <c r="AA648" s="22"/>
      <c r="AB648" s="23">
        <f>+IF(OR($N648=Listas!$A$3,$N648=Listas!$A$4,$N648=Listas!$A$5,$N648=Listas!$A$6),"",IF(AND(DAYS360(C648,$C$3)&lt;=90,AA648="NO"),0,IF(AND(DAYS360(C648,$C$3)&gt;90,AA648="NO"),$AB$7,0)))</f>
        <v>0</v>
      </c>
      <c r="AC648" s="17"/>
      <c r="AD648" s="22"/>
      <c r="AE648" s="23">
        <f>+IF(OR($N648=Listas!$A$3,$N648=Listas!$A$4,$N648=Listas!$A$5,$N648=Listas!$A$6),"",IF(AND(DAYS360(C648,$C$3)&lt;=90,AD648="SI"),0,IF(AND(DAYS360(C648,$C$3)&gt;90,AD648="SI"),$AE$7,0)))</f>
        <v>0</v>
      </c>
      <c r="AF648" s="17"/>
      <c r="AG648" s="24" t="str">
        <f t="shared" si="116"/>
        <v/>
      </c>
      <c r="AH648" s="22"/>
      <c r="AI648" s="23">
        <f>+IF(OR($N648=Listas!$A$3,$N648=Listas!$A$4,$N648=Listas!$A$5,$N648=Listas!$A$6),"",IF(AND(DAYS360(C648,$C$3)&lt;=90,AH648="SI"),0,IF(AND(DAYS360(C648,$C$3)&gt;90,AH648="SI"),$AI$7,0)))</f>
        <v>0</v>
      </c>
      <c r="AJ648" s="25">
        <f>+IF(OR($N648=Listas!$A$3,$N648=Listas!$A$4,$N648=Listas!$A$5,$N648=Listas!$A$6),"",AB648+AE648+AI648)</f>
        <v>0</v>
      </c>
      <c r="AK648" s="26" t="str">
        <f t="shared" si="117"/>
        <v/>
      </c>
      <c r="AL648" s="27" t="str">
        <f t="shared" si="118"/>
        <v/>
      </c>
      <c r="AM648" s="23">
        <f>+IF(OR($N648=Listas!$A$3,$N648=Listas!$A$4,$N648=Listas!$A$5,$N648=Listas!$A$6),"",IF(AND(DAYS360(C648,$C$3)&lt;=90,AL648="SI"),0,IF(AND(DAYS360(C648,$C$3)&gt;90,AL648="SI"),$AM$7,0)))</f>
        <v>0</v>
      </c>
      <c r="AN648" s="27" t="str">
        <f t="shared" si="119"/>
        <v/>
      </c>
      <c r="AO648" s="23">
        <f>+IF(OR($N648=Listas!$A$3,$N648=Listas!$A$4,$N648=Listas!$A$5,$N648=Listas!$A$6),"",IF(AND(DAYS360(C648,$C$3)&lt;=90,AN648="SI"),0,IF(AND(DAYS360(C648,$C$3)&gt;90,AN648="SI"),$AO$7,0)))</f>
        <v>0</v>
      </c>
      <c r="AP648" s="28">
        <f>+IF(OR($N648=Listas!$A$3,$N648=Listas!$A$4,$N648=Listas!$A$5,$N648=[1]Hoja2!$A$6),"",AM648+AO648)</f>
        <v>0</v>
      </c>
      <c r="AQ648" s="22"/>
      <c r="AR648" s="23">
        <f>+IF(OR($N648=Listas!$A$3,$N648=Listas!$A$4,$N648=Listas!$A$5,$N648=Listas!$A$6),"",IF(AND(DAYS360(C648,$C$3)&lt;=90,AQ648="SI"),0,IF(AND(DAYS360(C648,$C$3)&gt;90,AQ648="SI"),$AR$7,0)))</f>
        <v>0</v>
      </c>
      <c r="AS648" s="22"/>
      <c r="AT648" s="23">
        <f>+IF(OR($N648=Listas!$A$3,$N648=Listas!$A$4,$N648=Listas!$A$5,$N648=Listas!$A$6),"",IF(AND(DAYS360(C648,$C$3)&lt;=90,AS648="SI"),0,IF(AND(DAYS360(C648,$C$3)&gt;90,AS648="SI"),$AT$7,0)))</f>
        <v>0</v>
      </c>
      <c r="AU648" s="21">
        <f>+IF(OR($N648=Listas!$A$3,$N648=Listas!$A$4,$N648=Listas!$A$5,$N648=Listas!$A$6),"",AR648+AT648)</f>
        <v>0</v>
      </c>
      <c r="AV648" s="29">
        <f>+IF(OR($N648=Listas!$A$3,$N648=Listas!$A$4,$N648=Listas!$A$5,$N648=Listas!$A$6),"",W648+Z648+AJ648+AP648+AU648)</f>
        <v>0.21132439384930549</v>
      </c>
      <c r="AW648" s="30">
        <f>+IF(OR($N648=Listas!$A$3,$N648=Listas!$A$4,$N648=Listas!$A$5,$N648=Listas!$A$6),"",K648*(1-AV648))</f>
        <v>0</v>
      </c>
      <c r="AX648" s="30">
        <f>+IF(OR($N648=Listas!$A$3,$N648=Listas!$A$4,$N648=Listas!$A$5,$N648=Listas!$A$6),"",L648*(1-AV648))</f>
        <v>0</v>
      </c>
      <c r="AY648" s="31"/>
      <c r="AZ648" s="32"/>
      <c r="BA648" s="30">
        <f>+IF(OR($N648=Listas!$A$3,$N648=Listas!$A$4,$N648=Listas!$A$5,$N648=Listas!$A$6),"",IF(AV648=0,AW648,(-PV(AY648,AZ648,,AW648,0))))</f>
        <v>0</v>
      </c>
      <c r="BB648" s="30">
        <f>+IF(OR($N648=Listas!$A$3,$N648=Listas!$A$4,$N648=Listas!$A$5,$N648=Listas!$A$6),"",IF(AV648=0,AX648,(-PV(AY648,AZ648,,AX648,0))))</f>
        <v>0</v>
      </c>
      <c r="BC648" s="33">
        <f>++IF(OR($N648=Listas!$A$3,$N648=Listas!$A$4,$N648=Listas!$A$5,$N648=Listas!$A$6),"",K648-BA648)</f>
        <v>0</v>
      </c>
      <c r="BD648" s="33">
        <f>++IF(OR($N648=Listas!$A$3,$N648=Listas!$A$4,$N648=Listas!$A$5,$N648=Listas!$A$6),"",L648-BB648)</f>
        <v>0</v>
      </c>
    </row>
    <row r="649" spans="1:56" x14ac:dyDescent="0.25">
      <c r="A649" s="13"/>
      <c r="B649" s="14"/>
      <c r="C649" s="15"/>
      <c r="D649" s="16"/>
      <c r="E649" s="16"/>
      <c r="F649" s="17"/>
      <c r="G649" s="17"/>
      <c r="H649" s="65">
        <f t="shared" ref="H649:H712" si="125">F649+G649</f>
        <v>0</v>
      </c>
      <c r="I649" s="17"/>
      <c r="J649" s="17"/>
      <c r="K649" s="42">
        <f t="shared" ref="K649:L712" si="126">F649-I649</f>
        <v>0</v>
      </c>
      <c r="L649" s="42">
        <f t="shared" si="126"/>
        <v>0</v>
      </c>
      <c r="M649" s="42">
        <f t="shared" ref="M649:M712" si="127">K649+L649</f>
        <v>0</v>
      </c>
      <c r="N649" s="13"/>
      <c r="O649" s="18" t="str">
        <f>+IF(OR($N649=Listas!$A$3,$N649=Listas!$A$4,$N649=Listas!$A$5,$N649=Listas!$A$6),"N/A",IF(AND((DAYS360(C649,$C$3))&gt;90,(DAYS360(C649,$C$3))&lt;360),"SI","NO"))</f>
        <v>NO</v>
      </c>
      <c r="P649" s="19">
        <f t="shared" si="120"/>
        <v>0</v>
      </c>
      <c r="Q649" s="18" t="str">
        <f>+IF(OR($N649=Listas!$A$3,$N649=Listas!$A$4,$N649=Listas!$A$5,$N649=Listas!$A$6),"N/A",IF(AND((DAYS360(C649,$C$3))&gt;=360,(DAYS360(C649,$C$3))&lt;=1800),"SI","NO"))</f>
        <v>NO</v>
      </c>
      <c r="R649" s="19">
        <f t="shared" si="121"/>
        <v>0</v>
      </c>
      <c r="S649" s="18" t="str">
        <f>+IF(OR($N649=Listas!$A$3,$N649=Listas!$A$4,$N649=Listas!$A$5,$N649=Listas!$A$6),"N/A",IF(AND((DAYS360(C649,$C$3))&gt;1800,(DAYS360(C649,$C$3))&lt;=3600),"SI","NO"))</f>
        <v>NO</v>
      </c>
      <c r="T649" s="19">
        <f t="shared" si="122"/>
        <v>0</v>
      </c>
      <c r="U649" s="18" t="str">
        <f>+IF(OR($N649=Listas!$A$3,$N649=Listas!$A$4,$N649=Listas!$A$5,$N649=Listas!$A$6),"N/A",IF((DAYS360(C649,$C$3))&gt;3600,"SI","NO"))</f>
        <v>SI</v>
      </c>
      <c r="V649" s="20">
        <f t="shared" si="123"/>
        <v>0.21132439384930549</v>
      </c>
      <c r="W649" s="21">
        <f>+IF(OR($N649=Listas!$A$3,$N649=Listas!$A$4,$N649=Listas!$A$5,$N649=Listas!$A$6),"",P649+R649+T649+V649)</f>
        <v>0.21132439384930549</v>
      </c>
      <c r="X649" s="22"/>
      <c r="Y649" s="19">
        <f t="shared" si="124"/>
        <v>0</v>
      </c>
      <c r="Z649" s="21">
        <f>+IF(OR($N649=Listas!$A$3,$N649=Listas!$A$4,$N649=Listas!$A$5,$N649=Listas!$A$6),"",Y649)</f>
        <v>0</v>
      </c>
      <c r="AA649" s="22"/>
      <c r="AB649" s="23">
        <f>+IF(OR($N649=Listas!$A$3,$N649=Listas!$A$4,$N649=Listas!$A$5,$N649=Listas!$A$6),"",IF(AND(DAYS360(C649,$C$3)&lt;=90,AA649="NO"),0,IF(AND(DAYS360(C649,$C$3)&gt;90,AA649="NO"),$AB$7,0)))</f>
        <v>0</v>
      </c>
      <c r="AC649" s="17"/>
      <c r="AD649" s="22"/>
      <c r="AE649" s="23">
        <f>+IF(OR($N649=Listas!$A$3,$N649=Listas!$A$4,$N649=Listas!$A$5,$N649=Listas!$A$6),"",IF(AND(DAYS360(C649,$C$3)&lt;=90,AD649="SI"),0,IF(AND(DAYS360(C649,$C$3)&gt;90,AD649="SI"),$AE$7,0)))</f>
        <v>0</v>
      </c>
      <c r="AF649" s="17"/>
      <c r="AG649" s="24" t="str">
        <f t="shared" ref="AG649:AG712" si="128">IFERROR((AF649/AC649),"")</f>
        <v/>
      </c>
      <c r="AH649" s="22"/>
      <c r="AI649" s="23">
        <f>+IF(OR($N649=Listas!$A$3,$N649=Listas!$A$4,$N649=Listas!$A$5,$N649=Listas!$A$6),"",IF(AND(DAYS360(C649,$C$3)&lt;=90,AH649="SI"),0,IF(AND(DAYS360(C649,$C$3)&gt;90,AH649="SI"),$AI$7,0)))</f>
        <v>0</v>
      </c>
      <c r="AJ649" s="25">
        <f>+IF(OR($N649=Listas!$A$3,$N649=Listas!$A$4,$N649=Listas!$A$5,$N649=Listas!$A$6),"",AB649+AE649+AI649)</f>
        <v>0</v>
      </c>
      <c r="AK649" s="26" t="str">
        <f t="shared" ref="AK649:AK712" si="129">+IFERROR(((I649/F649)),"")</f>
        <v/>
      </c>
      <c r="AL649" s="27" t="str">
        <f t="shared" ref="AL649:AL712" si="130">+IF(AK649&lt;=50%,"SI",IF(AK649="","","NO"))</f>
        <v/>
      </c>
      <c r="AM649" s="23">
        <f>+IF(OR($N649=Listas!$A$3,$N649=Listas!$A$4,$N649=Listas!$A$5,$N649=Listas!$A$6),"",IF(AND(DAYS360(C649,$C$3)&lt;=90,AL649="SI"),0,IF(AND(DAYS360(C649,$C$3)&gt;90,AL649="SI"),$AM$7,0)))</f>
        <v>0</v>
      </c>
      <c r="AN649" s="27" t="str">
        <f t="shared" ref="AN649:AN712" si="131">+IF(AL649="SI","NO",IF(AL649="","","SI"))</f>
        <v/>
      </c>
      <c r="AO649" s="23">
        <f>+IF(OR($N649=Listas!$A$3,$N649=Listas!$A$4,$N649=Listas!$A$5,$N649=Listas!$A$6),"",IF(AND(DAYS360(C649,$C$3)&lt;=90,AN649="SI"),0,IF(AND(DAYS360(C649,$C$3)&gt;90,AN649="SI"),$AO$7,0)))</f>
        <v>0</v>
      </c>
      <c r="AP649" s="28">
        <f>+IF(OR($N649=Listas!$A$3,$N649=Listas!$A$4,$N649=Listas!$A$5,$N649=[1]Hoja2!$A$6),"",AM649+AO649)</f>
        <v>0</v>
      </c>
      <c r="AQ649" s="22"/>
      <c r="AR649" s="23">
        <f>+IF(OR($N649=Listas!$A$3,$N649=Listas!$A$4,$N649=Listas!$A$5,$N649=Listas!$A$6),"",IF(AND(DAYS360(C649,$C$3)&lt;=90,AQ649="SI"),0,IF(AND(DAYS360(C649,$C$3)&gt;90,AQ649="SI"),$AR$7,0)))</f>
        <v>0</v>
      </c>
      <c r="AS649" s="22"/>
      <c r="AT649" s="23">
        <f>+IF(OR($N649=Listas!$A$3,$N649=Listas!$A$4,$N649=Listas!$A$5,$N649=Listas!$A$6),"",IF(AND(DAYS360(C649,$C$3)&lt;=90,AS649="SI"),0,IF(AND(DAYS360(C649,$C$3)&gt;90,AS649="SI"),$AT$7,0)))</f>
        <v>0</v>
      </c>
      <c r="AU649" s="21">
        <f>+IF(OR($N649=Listas!$A$3,$N649=Listas!$A$4,$N649=Listas!$A$5,$N649=Listas!$A$6),"",AR649+AT649)</f>
        <v>0</v>
      </c>
      <c r="AV649" s="29">
        <f>+IF(OR($N649=Listas!$A$3,$N649=Listas!$A$4,$N649=Listas!$A$5,$N649=Listas!$A$6),"",W649+Z649+AJ649+AP649+AU649)</f>
        <v>0.21132439384930549</v>
      </c>
      <c r="AW649" s="30">
        <f>+IF(OR($N649=Listas!$A$3,$N649=Listas!$A$4,$N649=Listas!$A$5,$N649=Listas!$A$6),"",K649*(1-AV649))</f>
        <v>0</v>
      </c>
      <c r="AX649" s="30">
        <f>+IF(OR($N649=Listas!$A$3,$N649=Listas!$A$4,$N649=Listas!$A$5,$N649=Listas!$A$6),"",L649*(1-AV649))</f>
        <v>0</v>
      </c>
      <c r="AY649" s="31"/>
      <c r="AZ649" s="32"/>
      <c r="BA649" s="30">
        <f>+IF(OR($N649=Listas!$A$3,$N649=Listas!$A$4,$N649=Listas!$A$5,$N649=Listas!$A$6),"",IF(AV649=0,AW649,(-PV(AY649,AZ649,,AW649,0))))</f>
        <v>0</v>
      </c>
      <c r="BB649" s="30">
        <f>+IF(OR($N649=Listas!$A$3,$N649=Listas!$A$4,$N649=Listas!$A$5,$N649=Listas!$A$6),"",IF(AV649=0,AX649,(-PV(AY649,AZ649,,AX649,0))))</f>
        <v>0</v>
      </c>
      <c r="BC649" s="33">
        <f>++IF(OR($N649=Listas!$A$3,$N649=Listas!$A$4,$N649=Listas!$A$5,$N649=Listas!$A$6),"",K649-BA649)</f>
        <v>0</v>
      </c>
      <c r="BD649" s="33">
        <f>++IF(OR($N649=Listas!$A$3,$N649=Listas!$A$4,$N649=Listas!$A$5,$N649=Listas!$A$6),"",L649-BB649)</f>
        <v>0</v>
      </c>
    </row>
    <row r="650" spans="1:56" x14ac:dyDescent="0.25">
      <c r="A650" s="13"/>
      <c r="B650" s="14"/>
      <c r="C650" s="15"/>
      <c r="D650" s="16"/>
      <c r="E650" s="16"/>
      <c r="F650" s="17"/>
      <c r="G650" s="17"/>
      <c r="H650" s="65">
        <f t="shared" si="125"/>
        <v>0</v>
      </c>
      <c r="I650" s="17"/>
      <c r="J650" s="17"/>
      <c r="K650" s="42">
        <f t="shared" si="126"/>
        <v>0</v>
      </c>
      <c r="L650" s="42">
        <f t="shared" si="126"/>
        <v>0</v>
      </c>
      <c r="M650" s="42">
        <f t="shared" si="127"/>
        <v>0</v>
      </c>
      <c r="N650" s="13"/>
      <c r="O650" s="18" t="str">
        <f>+IF(OR($N650=Listas!$A$3,$N650=Listas!$A$4,$N650=Listas!$A$5,$N650=Listas!$A$6),"N/A",IF(AND((DAYS360(C650,$C$3))&gt;90,(DAYS360(C650,$C$3))&lt;360),"SI","NO"))</f>
        <v>NO</v>
      </c>
      <c r="P650" s="19">
        <f t="shared" si="120"/>
        <v>0</v>
      </c>
      <c r="Q650" s="18" t="str">
        <f>+IF(OR($N650=Listas!$A$3,$N650=Listas!$A$4,$N650=Listas!$A$5,$N650=Listas!$A$6),"N/A",IF(AND((DAYS360(C650,$C$3))&gt;=360,(DAYS360(C650,$C$3))&lt;=1800),"SI","NO"))</f>
        <v>NO</v>
      </c>
      <c r="R650" s="19">
        <f t="shared" si="121"/>
        <v>0</v>
      </c>
      <c r="S650" s="18" t="str">
        <f>+IF(OR($N650=Listas!$A$3,$N650=Listas!$A$4,$N650=Listas!$A$5,$N650=Listas!$A$6),"N/A",IF(AND((DAYS360(C650,$C$3))&gt;1800,(DAYS360(C650,$C$3))&lt;=3600),"SI","NO"))</f>
        <v>NO</v>
      </c>
      <c r="T650" s="19">
        <f t="shared" si="122"/>
        <v>0</v>
      </c>
      <c r="U650" s="18" t="str">
        <f>+IF(OR($N650=Listas!$A$3,$N650=Listas!$A$4,$N650=Listas!$A$5,$N650=Listas!$A$6),"N/A",IF((DAYS360(C650,$C$3))&gt;3600,"SI","NO"))</f>
        <v>SI</v>
      </c>
      <c r="V650" s="20">
        <f t="shared" si="123"/>
        <v>0.21132439384930549</v>
      </c>
      <c r="W650" s="21">
        <f>+IF(OR($N650=Listas!$A$3,$N650=Listas!$A$4,$N650=Listas!$A$5,$N650=Listas!$A$6),"",P650+R650+T650+V650)</f>
        <v>0.21132439384930549</v>
      </c>
      <c r="X650" s="22"/>
      <c r="Y650" s="19">
        <f t="shared" si="124"/>
        <v>0</v>
      </c>
      <c r="Z650" s="21">
        <f>+IF(OR($N650=Listas!$A$3,$N650=Listas!$A$4,$N650=Listas!$A$5,$N650=Listas!$A$6),"",Y650)</f>
        <v>0</v>
      </c>
      <c r="AA650" s="22"/>
      <c r="AB650" s="23">
        <f>+IF(OR($N650=Listas!$A$3,$N650=Listas!$A$4,$N650=Listas!$A$5,$N650=Listas!$A$6),"",IF(AND(DAYS360(C650,$C$3)&lt;=90,AA650="NO"),0,IF(AND(DAYS360(C650,$C$3)&gt;90,AA650="NO"),$AB$7,0)))</f>
        <v>0</v>
      </c>
      <c r="AC650" s="17"/>
      <c r="AD650" s="22"/>
      <c r="AE650" s="23">
        <f>+IF(OR($N650=Listas!$A$3,$N650=Listas!$A$4,$N650=Listas!$A$5,$N650=Listas!$A$6),"",IF(AND(DAYS360(C650,$C$3)&lt;=90,AD650="SI"),0,IF(AND(DAYS360(C650,$C$3)&gt;90,AD650="SI"),$AE$7,0)))</f>
        <v>0</v>
      </c>
      <c r="AF650" s="17"/>
      <c r="AG650" s="24" t="str">
        <f t="shared" si="128"/>
        <v/>
      </c>
      <c r="AH650" s="22"/>
      <c r="AI650" s="23">
        <f>+IF(OR($N650=Listas!$A$3,$N650=Listas!$A$4,$N650=Listas!$A$5,$N650=Listas!$A$6),"",IF(AND(DAYS360(C650,$C$3)&lt;=90,AH650="SI"),0,IF(AND(DAYS360(C650,$C$3)&gt;90,AH650="SI"),$AI$7,0)))</f>
        <v>0</v>
      </c>
      <c r="AJ650" s="25">
        <f>+IF(OR($N650=Listas!$A$3,$N650=Listas!$A$4,$N650=Listas!$A$5,$N650=Listas!$A$6),"",AB650+AE650+AI650)</f>
        <v>0</v>
      </c>
      <c r="AK650" s="26" t="str">
        <f t="shared" si="129"/>
        <v/>
      </c>
      <c r="AL650" s="27" t="str">
        <f t="shared" si="130"/>
        <v/>
      </c>
      <c r="AM650" s="23">
        <f>+IF(OR($N650=Listas!$A$3,$N650=Listas!$A$4,$N650=Listas!$A$5,$N650=Listas!$A$6),"",IF(AND(DAYS360(C650,$C$3)&lt;=90,AL650="SI"),0,IF(AND(DAYS360(C650,$C$3)&gt;90,AL650="SI"),$AM$7,0)))</f>
        <v>0</v>
      </c>
      <c r="AN650" s="27" t="str">
        <f t="shared" si="131"/>
        <v/>
      </c>
      <c r="AO650" s="23">
        <f>+IF(OR($N650=Listas!$A$3,$N650=Listas!$A$4,$N650=Listas!$A$5,$N650=Listas!$A$6),"",IF(AND(DAYS360(C650,$C$3)&lt;=90,AN650="SI"),0,IF(AND(DAYS360(C650,$C$3)&gt;90,AN650="SI"),$AO$7,0)))</f>
        <v>0</v>
      </c>
      <c r="AP650" s="28">
        <f>+IF(OR($N650=Listas!$A$3,$N650=Listas!$A$4,$N650=Listas!$A$5,$N650=[1]Hoja2!$A$6),"",AM650+AO650)</f>
        <v>0</v>
      </c>
      <c r="AQ650" s="22"/>
      <c r="AR650" s="23">
        <f>+IF(OR($N650=Listas!$A$3,$N650=Listas!$A$4,$N650=Listas!$A$5,$N650=Listas!$A$6),"",IF(AND(DAYS360(C650,$C$3)&lt;=90,AQ650="SI"),0,IF(AND(DAYS360(C650,$C$3)&gt;90,AQ650="SI"),$AR$7,0)))</f>
        <v>0</v>
      </c>
      <c r="AS650" s="22"/>
      <c r="AT650" s="23">
        <f>+IF(OR($N650=Listas!$A$3,$N650=Listas!$A$4,$N650=Listas!$A$5,$N650=Listas!$A$6),"",IF(AND(DAYS360(C650,$C$3)&lt;=90,AS650="SI"),0,IF(AND(DAYS360(C650,$C$3)&gt;90,AS650="SI"),$AT$7,0)))</f>
        <v>0</v>
      </c>
      <c r="AU650" s="21">
        <f>+IF(OR($N650=Listas!$A$3,$N650=Listas!$A$4,$N650=Listas!$A$5,$N650=Listas!$A$6),"",AR650+AT650)</f>
        <v>0</v>
      </c>
      <c r="AV650" s="29">
        <f>+IF(OR($N650=Listas!$A$3,$N650=Listas!$A$4,$N650=Listas!$A$5,$N650=Listas!$A$6),"",W650+Z650+AJ650+AP650+AU650)</f>
        <v>0.21132439384930549</v>
      </c>
      <c r="AW650" s="30">
        <f>+IF(OR($N650=Listas!$A$3,$N650=Listas!$A$4,$N650=Listas!$A$5,$N650=Listas!$A$6),"",K650*(1-AV650))</f>
        <v>0</v>
      </c>
      <c r="AX650" s="30">
        <f>+IF(OR($N650=Listas!$A$3,$N650=Listas!$A$4,$N650=Listas!$A$5,$N650=Listas!$A$6),"",L650*(1-AV650))</f>
        <v>0</v>
      </c>
      <c r="AY650" s="31"/>
      <c r="AZ650" s="32"/>
      <c r="BA650" s="30">
        <f>+IF(OR($N650=Listas!$A$3,$N650=Listas!$A$4,$N650=Listas!$A$5,$N650=Listas!$A$6),"",IF(AV650=0,AW650,(-PV(AY650,AZ650,,AW650,0))))</f>
        <v>0</v>
      </c>
      <c r="BB650" s="30">
        <f>+IF(OR($N650=Listas!$A$3,$N650=Listas!$A$4,$N650=Listas!$A$5,$N650=Listas!$A$6),"",IF(AV650=0,AX650,(-PV(AY650,AZ650,,AX650,0))))</f>
        <v>0</v>
      </c>
      <c r="BC650" s="33">
        <f>++IF(OR($N650=Listas!$A$3,$N650=Listas!$A$4,$N650=Listas!$A$5,$N650=Listas!$A$6),"",K650-BA650)</f>
        <v>0</v>
      </c>
      <c r="BD650" s="33">
        <f>++IF(OR($N650=Listas!$A$3,$N650=Listas!$A$4,$N650=Listas!$A$5,$N650=Listas!$A$6),"",L650-BB650)</f>
        <v>0</v>
      </c>
    </row>
    <row r="651" spans="1:56" x14ac:dyDescent="0.25">
      <c r="A651" s="13"/>
      <c r="B651" s="14"/>
      <c r="C651" s="15"/>
      <c r="D651" s="16"/>
      <c r="E651" s="16"/>
      <c r="F651" s="17"/>
      <c r="G651" s="17"/>
      <c r="H651" s="65">
        <f t="shared" si="125"/>
        <v>0</v>
      </c>
      <c r="I651" s="17"/>
      <c r="J651" s="17"/>
      <c r="K651" s="42">
        <f t="shared" si="126"/>
        <v>0</v>
      </c>
      <c r="L651" s="42">
        <f t="shared" si="126"/>
        <v>0</v>
      </c>
      <c r="M651" s="42">
        <f t="shared" si="127"/>
        <v>0</v>
      </c>
      <c r="N651" s="13"/>
      <c r="O651" s="18" t="str">
        <f>+IF(OR($N651=Listas!$A$3,$N651=Listas!$A$4,$N651=Listas!$A$5,$N651=Listas!$A$6),"N/A",IF(AND((DAYS360(C651,$C$3))&gt;90,(DAYS360(C651,$C$3))&lt;360),"SI","NO"))</f>
        <v>NO</v>
      </c>
      <c r="P651" s="19">
        <f t="shared" si="120"/>
        <v>0</v>
      </c>
      <c r="Q651" s="18" t="str">
        <f>+IF(OR($N651=Listas!$A$3,$N651=Listas!$A$4,$N651=Listas!$A$5,$N651=Listas!$A$6),"N/A",IF(AND((DAYS360(C651,$C$3))&gt;=360,(DAYS360(C651,$C$3))&lt;=1800),"SI","NO"))</f>
        <v>NO</v>
      </c>
      <c r="R651" s="19">
        <f t="shared" si="121"/>
        <v>0</v>
      </c>
      <c r="S651" s="18" t="str">
        <f>+IF(OR($N651=Listas!$A$3,$N651=Listas!$A$4,$N651=Listas!$A$5,$N651=Listas!$A$6),"N/A",IF(AND((DAYS360(C651,$C$3))&gt;1800,(DAYS360(C651,$C$3))&lt;=3600),"SI","NO"))</f>
        <v>NO</v>
      </c>
      <c r="T651" s="19">
        <f t="shared" si="122"/>
        <v>0</v>
      </c>
      <c r="U651" s="18" t="str">
        <f>+IF(OR($N651=Listas!$A$3,$N651=Listas!$A$4,$N651=Listas!$A$5,$N651=Listas!$A$6),"N/A",IF((DAYS360(C651,$C$3))&gt;3600,"SI","NO"))</f>
        <v>SI</v>
      </c>
      <c r="V651" s="20">
        <f t="shared" si="123"/>
        <v>0.21132439384930549</v>
      </c>
      <c r="W651" s="21">
        <f>+IF(OR($N651=Listas!$A$3,$N651=Listas!$A$4,$N651=Listas!$A$5,$N651=Listas!$A$6),"",P651+R651+T651+V651)</f>
        <v>0.21132439384930549</v>
      </c>
      <c r="X651" s="22"/>
      <c r="Y651" s="19">
        <f t="shared" si="124"/>
        <v>0</v>
      </c>
      <c r="Z651" s="21">
        <f>+IF(OR($N651=Listas!$A$3,$N651=Listas!$A$4,$N651=Listas!$A$5,$N651=Listas!$A$6),"",Y651)</f>
        <v>0</v>
      </c>
      <c r="AA651" s="22"/>
      <c r="AB651" s="23">
        <f>+IF(OR($N651=Listas!$A$3,$N651=Listas!$A$4,$N651=Listas!$A$5,$N651=Listas!$A$6),"",IF(AND(DAYS360(C651,$C$3)&lt;=90,AA651="NO"),0,IF(AND(DAYS360(C651,$C$3)&gt;90,AA651="NO"),$AB$7,0)))</f>
        <v>0</v>
      </c>
      <c r="AC651" s="17"/>
      <c r="AD651" s="22"/>
      <c r="AE651" s="23">
        <f>+IF(OR($N651=Listas!$A$3,$N651=Listas!$A$4,$N651=Listas!$A$5,$N651=Listas!$A$6),"",IF(AND(DAYS360(C651,$C$3)&lt;=90,AD651="SI"),0,IF(AND(DAYS360(C651,$C$3)&gt;90,AD651="SI"),$AE$7,0)))</f>
        <v>0</v>
      </c>
      <c r="AF651" s="17"/>
      <c r="AG651" s="24" t="str">
        <f t="shared" si="128"/>
        <v/>
      </c>
      <c r="AH651" s="22"/>
      <c r="AI651" s="23">
        <f>+IF(OR($N651=Listas!$A$3,$N651=Listas!$A$4,$N651=Listas!$A$5,$N651=Listas!$A$6),"",IF(AND(DAYS360(C651,$C$3)&lt;=90,AH651="SI"),0,IF(AND(DAYS360(C651,$C$3)&gt;90,AH651="SI"),$AI$7,0)))</f>
        <v>0</v>
      </c>
      <c r="AJ651" s="25">
        <f>+IF(OR($N651=Listas!$A$3,$N651=Listas!$A$4,$N651=Listas!$A$5,$N651=Listas!$A$6),"",AB651+AE651+AI651)</f>
        <v>0</v>
      </c>
      <c r="AK651" s="26" t="str">
        <f t="shared" si="129"/>
        <v/>
      </c>
      <c r="AL651" s="27" t="str">
        <f t="shared" si="130"/>
        <v/>
      </c>
      <c r="AM651" s="23">
        <f>+IF(OR($N651=Listas!$A$3,$N651=Listas!$A$4,$N651=Listas!$A$5,$N651=Listas!$A$6),"",IF(AND(DAYS360(C651,$C$3)&lt;=90,AL651="SI"),0,IF(AND(DAYS360(C651,$C$3)&gt;90,AL651="SI"),$AM$7,0)))</f>
        <v>0</v>
      </c>
      <c r="AN651" s="27" t="str">
        <f t="shared" si="131"/>
        <v/>
      </c>
      <c r="AO651" s="23">
        <f>+IF(OR($N651=Listas!$A$3,$N651=Listas!$A$4,$N651=Listas!$A$5,$N651=Listas!$A$6),"",IF(AND(DAYS360(C651,$C$3)&lt;=90,AN651="SI"),0,IF(AND(DAYS360(C651,$C$3)&gt;90,AN651="SI"),$AO$7,0)))</f>
        <v>0</v>
      </c>
      <c r="AP651" s="28">
        <f>+IF(OR($N651=Listas!$A$3,$N651=Listas!$A$4,$N651=Listas!$A$5,$N651=[1]Hoja2!$A$6),"",AM651+AO651)</f>
        <v>0</v>
      </c>
      <c r="AQ651" s="22"/>
      <c r="AR651" s="23">
        <f>+IF(OR($N651=Listas!$A$3,$N651=Listas!$A$4,$N651=Listas!$A$5,$N651=Listas!$A$6),"",IF(AND(DAYS360(C651,$C$3)&lt;=90,AQ651="SI"),0,IF(AND(DAYS360(C651,$C$3)&gt;90,AQ651="SI"),$AR$7,0)))</f>
        <v>0</v>
      </c>
      <c r="AS651" s="22"/>
      <c r="AT651" s="23">
        <f>+IF(OR($N651=Listas!$A$3,$N651=Listas!$A$4,$N651=Listas!$A$5,$N651=Listas!$A$6),"",IF(AND(DAYS360(C651,$C$3)&lt;=90,AS651="SI"),0,IF(AND(DAYS360(C651,$C$3)&gt;90,AS651="SI"),$AT$7,0)))</f>
        <v>0</v>
      </c>
      <c r="AU651" s="21">
        <f>+IF(OR($N651=Listas!$A$3,$N651=Listas!$A$4,$N651=Listas!$A$5,$N651=Listas!$A$6),"",AR651+AT651)</f>
        <v>0</v>
      </c>
      <c r="AV651" s="29">
        <f>+IF(OR($N651=Listas!$A$3,$N651=Listas!$A$4,$N651=Listas!$A$5,$N651=Listas!$A$6),"",W651+Z651+AJ651+AP651+AU651)</f>
        <v>0.21132439384930549</v>
      </c>
      <c r="AW651" s="30">
        <f>+IF(OR($N651=Listas!$A$3,$N651=Listas!$A$4,$N651=Listas!$A$5,$N651=Listas!$A$6),"",K651*(1-AV651))</f>
        <v>0</v>
      </c>
      <c r="AX651" s="30">
        <f>+IF(OR($N651=Listas!$A$3,$N651=Listas!$A$4,$N651=Listas!$A$5,$N651=Listas!$A$6),"",L651*(1-AV651))</f>
        <v>0</v>
      </c>
      <c r="AY651" s="31"/>
      <c r="AZ651" s="32"/>
      <c r="BA651" s="30">
        <f>+IF(OR($N651=Listas!$A$3,$N651=Listas!$A$4,$N651=Listas!$A$5,$N651=Listas!$A$6),"",IF(AV651=0,AW651,(-PV(AY651,AZ651,,AW651,0))))</f>
        <v>0</v>
      </c>
      <c r="BB651" s="30">
        <f>+IF(OR($N651=Listas!$A$3,$N651=Listas!$A$4,$N651=Listas!$A$5,$N651=Listas!$A$6),"",IF(AV651=0,AX651,(-PV(AY651,AZ651,,AX651,0))))</f>
        <v>0</v>
      </c>
      <c r="BC651" s="33">
        <f>++IF(OR($N651=Listas!$A$3,$N651=Listas!$A$4,$N651=Listas!$A$5,$N651=Listas!$A$6),"",K651-BA651)</f>
        <v>0</v>
      </c>
      <c r="BD651" s="33">
        <f>++IF(OR($N651=Listas!$A$3,$N651=Listas!$A$4,$N651=Listas!$A$5,$N651=Listas!$A$6),"",L651-BB651)</f>
        <v>0</v>
      </c>
    </row>
    <row r="652" spans="1:56" x14ac:dyDescent="0.25">
      <c r="A652" s="13"/>
      <c r="B652" s="14"/>
      <c r="C652" s="15"/>
      <c r="D652" s="16"/>
      <c r="E652" s="16"/>
      <c r="F652" s="17"/>
      <c r="G652" s="17"/>
      <c r="H652" s="65">
        <f t="shared" si="125"/>
        <v>0</v>
      </c>
      <c r="I652" s="17"/>
      <c r="J652" s="17"/>
      <c r="K652" s="42">
        <f t="shared" si="126"/>
        <v>0</v>
      </c>
      <c r="L652" s="42">
        <f t="shared" si="126"/>
        <v>0</v>
      </c>
      <c r="M652" s="42">
        <f t="shared" si="127"/>
        <v>0</v>
      </c>
      <c r="N652" s="13"/>
      <c r="O652" s="18" t="str">
        <f>+IF(OR($N652=Listas!$A$3,$N652=Listas!$A$4,$N652=Listas!$A$5,$N652=Listas!$A$6),"N/A",IF(AND((DAYS360(C652,$C$3))&gt;90,(DAYS360(C652,$C$3))&lt;360),"SI","NO"))</f>
        <v>NO</v>
      </c>
      <c r="P652" s="19">
        <f t="shared" si="120"/>
        <v>0</v>
      </c>
      <c r="Q652" s="18" t="str">
        <f>+IF(OR($N652=Listas!$A$3,$N652=Listas!$A$4,$N652=Listas!$A$5,$N652=Listas!$A$6),"N/A",IF(AND((DAYS360(C652,$C$3))&gt;=360,(DAYS360(C652,$C$3))&lt;=1800),"SI","NO"))</f>
        <v>NO</v>
      </c>
      <c r="R652" s="19">
        <f t="shared" si="121"/>
        <v>0</v>
      </c>
      <c r="S652" s="18" t="str">
        <f>+IF(OR($N652=Listas!$A$3,$N652=Listas!$A$4,$N652=Listas!$A$5,$N652=Listas!$A$6),"N/A",IF(AND((DAYS360(C652,$C$3))&gt;1800,(DAYS360(C652,$C$3))&lt;=3600),"SI","NO"))</f>
        <v>NO</v>
      </c>
      <c r="T652" s="19">
        <f t="shared" si="122"/>
        <v>0</v>
      </c>
      <c r="U652" s="18" t="str">
        <f>+IF(OR($N652=Listas!$A$3,$N652=Listas!$A$4,$N652=Listas!$A$5,$N652=Listas!$A$6),"N/A",IF((DAYS360(C652,$C$3))&gt;3600,"SI","NO"))</f>
        <v>SI</v>
      </c>
      <c r="V652" s="20">
        <f t="shared" si="123"/>
        <v>0.21132439384930549</v>
      </c>
      <c r="W652" s="21">
        <f>+IF(OR($N652=Listas!$A$3,$N652=Listas!$A$4,$N652=Listas!$A$5,$N652=Listas!$A$6),"",P652+R652+T652+V652)</f>
        <v>0.21132439384930549</v>
      </c>
      <c r="X652" s="22"/>
      <c r="Y652" s="19">
        <f t="shared" si="124"/>
        <v>0</v>
      </c>
      <c r="Z652" s="21">
        <f>+IF(OR($N652=Listas!$A$3,$N652=Listas!$A$4,$N652=Listas!$A$5,$N652=Listas!$A$6),"",Y652)</f>
        <v>0</v>
      </c>
      <c r="AA652" s="22"/>
      <c r="AB652" s="23">
        <f>+IF(OR($N652=Listas!$A$3,$N652=Listas!$A$4,$N652=Listas!$A$5,$N652=Listas!$A$6),"",IF(AND(DAYS360(C652,$C$3)&lt;=90,AA652="NO"),0,IF(AND(DAYS360(C652,$C$3)&gt;90,AA652="NO"),$AB$7,0)))</f>
        <v>0</v>
      </c>
      <c r="AC652" s="17"/>
      <c r="AD652" s="22"/>
      <c r="AE652" s="23">
        <f>+IF(OR($N652=Listas!$A$3,$N652=Listas!$A$4,$N652=Listas!$A$5,$N652=Listas!$A$6),"",IF(AND(DAYS360(C652,$C$3)&lt;=90,AD652="SI"),0,IF(AND(DAYS360(C652,$C$3)&gt;90,AD652="SI"),$AE$7,0)))</f>
        <v>0</v>
      </c>
      <c r="AF652" s="17"/>
      <c r="AG652" s="24" t="str">
        <f t="shared" si="128"/>
        <v/>
      </c>
      <c r="AH652" s="22"/>
      <c r="AI652" s="23">
        <f>+IF(OR($N652=Listas!$A$3,$N652=Listas!$A$4,$N652=Listas!$A$5,$N652=Listas!$A$6),"",IF(AND(DAYS360(C652,$C$3)&lt;=90,AH652="SI"),0,IF(AND(DAYS360(C652,$C$3)&gt;90,AH652="SI"),$AI$7,0)))</f>
        <v>0</v>
      </c>
      <c r="AJ652" s="25">
        <f>+IF(OR($N652=Listas!$A$3,$N652=Listas!$A$4,$N652=Listas!$A$5,$N652=Listas!$A$6),"",AB652+AE652+AI652)</f>
        <v>0</v>
      </c>
      <c r="AK652" s="26" t="str">
        <f t="shared" si="129"/>
        <v/>
      </c>
      <c r="AL652" s="27" t="str">
        <f t="shared" si="130"/>
        <v/>
      </c>
      <c r="AM652" s="23">
        <f>+IF(OR($N652=Listas!$A$3,$N652=Listas!$A$4,$N652=Listas!$A$5,$N652=Listas!$A$6),"",IF(AND(DAYS360(C652,$C$3)&lt;=90,AL652="SI"),0,IF(AND(DAYS360(C652,$C$3)&gt;90,AL652="SI"),$AM$7,0)))</f>
        <v>0</v>
      </c>
      <c r="AN652" s="27" t="str">
        <f t="shared" si="131"/>
        <v/>
      </c>
      <c r="AO652" s="23">
        <f>+IF(OR($N652=Listas!$A$3,$N652=Listas!$A$4,$N652=Listas!$A$5,$N652=Listas!$A$6),"",IF(AND(DAYS360(C652,$C$3)&lt;=90,AN652="SI"),0,IF(AND(DAYS360(C652,$C$3)&gt;90,AN652="SI"),$AO$7,0)))</f>
        <v>0</v>
      </c>
      <c r="AP652" s="28">
        <f>+IF(OR($N652=Listas!$A$3,$N652=Listas!$A$4,$N652=Listas!$A$5,$N652=[1]Hoja2!$A$6),"",AM652+AO652)</f>
        <v>0</v>
      </c>
      <c r="AQ652" s="22"/>
      <c r="AR652" s="23">
        <f>+IF(OR($N652=Listas!$A$3,$N652=Listas!$A$4,$N652=Listas!$A$5,$N652=Listas!$A$6),"",IF(AND(DAYS360(C652,$C$3)&lt;=90,AQ652="SI"),0,IF(AND(DAYS360(C652,$C$3)&gt;90,AQ652="SI"),$AR$7,0)))</f>
        <v>0</v>
      </c>
      <c r="AS652" s="22"/>
      <c r="AT652" s="23">
        <f>+IF(OR($N652=Listas!$A$3,$N652=Listas!$A$4,$N652=Listas!$A$5,$N652=Listas!$A$6),"",IF(AND(DAYS360(C652,$C$3)&lt;=90,AS652="SI"),0,IF(AND(DAYS360(C652,$C$3)&gt;90,AS652="SI"),$AT$7,0)))</f>
        <v>0</v>
      </c>
      <c r="AU652" s="21">
        <f>+IF(OR($N652=Listas!$A$3,$N652=Listas!$A$4,$N652=Listas!$A$5,$N652=Listas!$A$6),"",AR652+AT652)</f>
        <v>0</v>
      </c>
      <c r="AV652" s="29">
        <f>+IF(OR($N652=Listas!$A$3,$N652=Listas!$A$4,$N652=Listas!$A$5,$N652=Listas!$A$6),"",W652+Z652+AJ652+AP652+AU652)</f>
        <v>0.21132439384930549</v>
      </c>
      <c r="AW652" s="30">
        <f>+IF(OR($N652=Listas!$A$3,$N652=Listas!$A$4,$N652=Listas!$A$5,$N652=Listas!$A$6),"",K652*(1-AV652))</f>
        <v>0</v>
      </c>
      <c r="AX652" s="30">
        <f>+IF(OR($N652=Listas!$A$3,$N652=Listas!$A$4,$N652=Listas!$A$5,$N652=Listas!$A$6),"",L652*(1-AV652))</f>
        <v>0</v>
      </c>
      <c r="AY652" s="31"/>
      <c r="AZ652" s="32"/>
      <c r="BA652" s="30">
        <f>+IF(OR($N652=Listas!$A$3,$N652=Listas!$A$4,$N652=Listas!$A$5,$N652=Listas!$A$6),"",IF(AV652=0,AW652,(-PV(AY652,AZ652,,AW652,0))))</f>
        <v>0</v>
      </c>
      <c r="BB652" s="30">
        <f>+IF(OR($N652=Listas!$A$3,$N652=Listas!$A$4,$N652=Listas!$A$5,$N652=Listas!$A$6),"",IF(AV652=0,AX652,(-PV(AY652,AZ652,,AX652,0))))</f>
        <v>0</v>
      </c>
      <c r="BC652" s="33">
        <f>++IF(OR($N652=Listas!$A$3,$N652=Listas!$A$4,$N652=Listas!$A$5,$N652=Listas!$A$6),"",K652-BA652)</f>
        <v>0</v>
      </c>
      <c r="BD652" s="33">
        <f>++IF(OR($N652=Listas!$A$3,$N652=Listas!$A$4,$N652=Listas!$A$5,$N652=Listas!$A$6),"",L652-BB652)</f>
        <v>0</v>
      </c>
    </row>
    <row r="653" spans="1:56" x14ac:dyDescent="0.25">
      <c r="A653" s="13"/>
      <c r="B653" s="14"/>
      <c r="C653" s="15"/>
      <c r="D653" s="16"/>
      <c r="E653" s="16"/>
      <c r="F653" s="17"/>
      <c r="G653" s="17"/>
      <c r="H653" s="65">
        <f t="shared" si="125"/>
        <v>0</v>
      </c>
      <c r="I653" s="17"/>
      <c r="J653" s="17"/>
      <c r="K653" s="42">
        <f t="shared" si="126"/>
        <v>0</v>
      </c>
      <c r="L653" s="42">
        <f t="shared" si="126"/>
        <v>0</v>
      </c>
      <c r="M653" s="42">
        <f t="shared" si="127"/>
        <v>0</v>
      </c>
      <c r="N653" s="13"/>
      <c r="O653" s="18" t="str">
        <f>+IF(OR($N653=Listas!$A$3,$N653=Listas!$A$4,$N653=Listas!$A$5,$N653=Listas!$A$6),"N/A",IF(AND((DAYS360(C653,$C$3))&gt;90,(DAYS360(C653,$C$3))&lt;360),"SI","NO"))</f>
        <v>NO</v>
      </c>
      <c r="P653" s="19">
        <f t="shared" si="120"/>
        <v>0</v>
      </c>
      <c r="Q653" s="18" t="str">
        <f>+IF(OR($N653=Listas!$A$3,$N653=Listas!$A$4,$N653=Listas!$A$5,$N653=Listas!$A$6),"N/A",IF(AND((DAYS360(C653,$C$3))&gt;=360,(DAYS360(C653,$C$3))&lt;=1800),"SI","NO"))</f>
        <v>NO</v>
      </c>
      <c r="R653" s="19">
        <f t="shared" si="121"/>
        <v>0</v>
      </c>
      <c r="S653" s="18" t="str">
        <f>+IF(OR($N653=Listas!$A$3,$N653=Listas!$A$4,$N653=Listas!$A$5,$N653=Listas!$A$6),"N/A",IF(AND((DAYS360(C653,$C$3))&gt;1800,(DAYS360(C653,$C$3))&lt;=3600),"SI","NO"))</f>
        <v>NO</v>
      </c>
      <c r="T653" s="19">
        <f t="shared" si="122"/>
        <v>0</v>
      </c>
      <c r="U653" s="18" t="str">
        <f>+IF(OR($N653=Listas!$A$3,$N653=Listas!$A$4,$N653=Listas!$A$5,$N653=Listas!$A$6),"N/A",IF((DAYS360(C653,$C$3))&gt;3600,"SI","NO"))</f>
        <v>SI</v>
      </c>
      <c r="V653" s="20">
        <f t="shared" si="123"/>
        <v>0.21132439384930549</v>
      </c>
      <c r="W653" s="21">
        <f>+IF(OR($N653=Listas!$A$3,$N653=Listas!$A$4,$N653=Listas!$A$5,$N653=Listas!$A$6),"",P653+R653+T653+V653)</f>
        <v>0.21132439384930549</v>
      </c>
      <c r="X653" s="22"/>
      <c r="Y653" s="19">
        <f t="shared" si="124"/>
        <v>0</v>
      </c>
      <c r="Z653" s="21">
        <f>+IF(OR($N653=Listas!$A$3,$N653=Listas!$A$4,$N653=Listas!$A$5,$N653=Listas!$A$6),"",Y653)</f>
        <v>0</v>
      </c>
      <c r="AA653" s="22"/>
      <c r="AB653" s="23">
        <f>+IF(OR($N653=Listas!$A$3,$N653=Listas!$A$4,$N653=Listas!$A$5,$N653=Listas!$A$6),"",IF(AND(DAYS360(C653,$C$3)&lt;=90,AA653="NO"),0,IF(AND(DAYS360(C653,$C$3)&gt;90,AA653="NO"),$AB$7,0)))</f>
        <v>0</v>
      </c>
      <c r="AC653" s="17"/>
      <c r="AD653" s="22"/>
      <c r="AE653" s="23">
        <f>+IF(OR($N653=Listas!$A$3,$N653=Listas!$A$4,$N653=Listas!$A$5,$N653=Listas!$A$6),"",IF(AND(DAYS360(C653,$C$3)&lt;=90,AD653="SI"),0,IF(AND(DAYS360(C653,$C$3)&gt;90,AD653="SI"),$AE$7,0)))</f>
        <v>0</v>
      </c>
      <c r="AF653" s="17"/>
      <c r="AG653" s="24" t="str">
        <f t="shared" si="128"/>
        <v/>
      </c>
      <c r="AH653" s="22"/>
      <c r="AI653" s="23">
        <f>+IF(OR($N653=Listas!$A$3,$N653=Listas!$A$4,$N653=Listas!$A$5,$N653=Listas!$A$6),"",IF(AND(DAYS360(C653,$C$3)&lt;=90,AH653="SI"),0,IF(AND(DAYS360(C653,$C$3)&gt;90,AH653="SI"),$AI$7,0)))</f>
        <v>0</v>
      </c>
      <c r="AJ653" s="25">
        <f>+IF(OR($N653=Listas!$A$3,$N653=Listas!$A$4,$N653=Listas!$A$5,$N653=Listas!$A$6),"",AB653+AE653+AI653)</f>
        <v>0</v>
      </c>
      <c r="AK653" s="26" t="str">
        <f t="shared" si="129"/>
        <v/>
      </c>
      <c r="AL653" s="27" t="str">
        <f t="shared" si="130"/>
        <v/>
      </c>
      <c r="AM653" s="23">
        <f>+IF(OR($N653=Listas!$A$3,$N653=Listas!$A$4,$N653=Listas!$A$5,$N653=Listas!$A$6),"",IF(AND(DAYS360(C653,$C$3)&lt;=90,AL653="SI"),0,IF(AND(DAYS360(C653,$C$3)&gt;90,AL653="SI"),$AM$7,0)))</f>
        <v>0</v>
      </c>
      <c r="AN653" s="27" t="str">
        <f t="shared" si="131"/>
        <v/>
      </c>
      <c r="AO653" s="23">
        <f>+IF(OR($N653=Listas!$A$3,$N653=Listas!$A$4,$N653=Listas!$A$5,$N653=Listas!$A$6),"",IF(AND(DAYS360(C653,$C$3)&lt;=90,AN653="SI"),0,IF(AND(DAYS360(C653,$C$3)&gt;90,AN653="SI"),$AO$7,0)))</f>
        <v>0</v>
      </c>
      <c r="AP653" s="28">
        <f>+IF(OR($N653=Listas!$A$3,$N653=Listas!$A$4,$N653=Listas!$A$5,$N653=[1]Hoja2!$A$6),"",AM653+AO653)</f>
        <v>0</v>
      </c>
      <c r="AQ653" s="22"/>
      <c r="AR653" s="23">
        <f>+IF(OR($N653=Listas!$A$3,$N653=Listas!$A$4,$N653=Listas!$A$5,$N653=Listas!$A$6),"",IF(AND(DAYS360(C653,$C$3)&lt;=90,AQ653="SI"),0,IF(AND(DAYS360(C653,$C$3)&gt;90,AQ653="SI"),$AR$7,0)))</f>
        <v>0</v>
      </c>
      <c r="AS653" s="22"/>
      <c r="AT653" s="23">
        <f>+IF(OR($N653=Listas!$A$3,$N653=Listas!$A$4,$N653=Listas!$A$5,$N653=Listas!$A$6),"",IF(AND(DAYS360(C653,$C$3)&lt;=90,AS653="SI"),0,IF(AND(DAYS360(C653,$C$3)&gt;90,AS653="SI"),$AT$7,0)))</f>
        <v>0</v>
      </c>
      <c r="AU653" s="21">
        <f>+IF(OR($N653=Listas!$A$3,$N653=Listas!$A$4,$N653=Listas!$A$5,$N653=Listas!$A$6),"",AR653+AT653)</f>
        <v>0</v>
      </c>
      <c r="AV653" s="29">
        <f>+IF(OR($N653=Listas!$A$3,$N653=Listas!$A$4,$N653=Listas!$A$5,$N653=Listas!$A$6),"",W653+Z653+AJ653+AP653+AU653)</f>
        <v>0.21132439384930549</v>
      </c>
      <c r="AW653" s="30">
        <f>+IF(OR($N653=Listas!$A$3,$N653=Listas!$A$4,$N653=Listas!$A$5,$N653=Listas!$A$6),"",K653*(1-AV653))</f>
        <v>0</v>
      </c>
      <c r="AX653" s="30">
        <f>+IF(OR($N653=Listas!$A$3,$N653=Listas!$A$4,$N653=Listas!$A$5,$N653=Listas!$A$6),"",L653*(1-AV653))</f>
        <v>0</v>
      </c>
      <c r="AY653" s="31"/>
      <c r="AZ653" s="32"/>
      <c r="BA653" s="30">
        <f>+IF(OR($N653=Listas!$A$3,$N653=Listas!$A$4,$N653=Listas!$A$5,$N653=Listas!$A$6),"",IF(AV653=0,AW653,(-PV(AY653,AZ653,,AW653,0))))</f>
        <v>0</v>
      </c>
      <c r="BB653" s="30">
        <f>+IF(OR($N653=Listas!$A$3,$N653=Listas!$A$4,$N653=Listas!$A$5,$N653=Listas!$A$6),"",IF(AV653=0,AX653,(-PV(AY653,AZ653,,AX653,0))))</f>
        <v>0</v>
      </c>
      <c r="BC653" s="33">
        <f>++IF(OR($N653=Listas!$A$3,$N653=Listas!$A$4,$N653=Listas!$A$5,$N653=Listas!$A$6),"",K653-BA653)</f>
        <v>0</v>
      </c>
      <c r="BD653" s="33">
        <f>++IF(OR($N653=Listas!$A$3,$N653=Listas!$A$4,$N653=Listas!$A$5,$N653=Listas!$A$6),"",L653-BB653)</f>
        <v>0</v>
      </c>
    </row>
    <row r="654" spans="1:56" x14ac:dyDescent="0.25">
      <c r="A654" s="13"/>
      <c r="B654" s="14"/>
      <c r="C654" s="15"/>
      <c r="D654" s="16"/>
      <c r="E654" s="16"/>
      <c r="F654" s="17"/>
      <c r="G654" s="17"/>
      <c r="H654" s="65">
        <f t="shared" si="125"/>
        <v>0</v>
      </c>
      <c r="I654" s="17"/>
      <c r="J654" s="17"/>
      <c r="K654" s="42">
        <f t="shared" si="126"/>
        <v>0</v>
      </c>
      <c r="L654" s="42">
        <f t="shared" si="126"/>
        <v>0</v>
      </c>
      <c r="M654" s="42">
        <f t="shared" si="127"/>
        <v>0</v>
      </c>
      <c r="N654" s="13"/>
      <c r="O654" s="18" t="str">
        <f>+IF(OR($N654=Listas!$A$3,$N654=Listas!$A$4,$N654=Listas!$A$5,$N654=Listas!$A$6),"N/A",IF(AND((DAYS360(C654,$C$3))&gt;90,(DAYS360(C654,$C$3))&lt;360),"SI","NO"))</f>
        <v>NO</v>
      </c>
      <c r="P654" s="19">
        <f t="shared" si="120"/>
        <v>0</v>
      </c>
      <c r="Q654" s="18" t="str">
        <f>+IF(OR($N654=Listas!$A$3,$N654=Listas!$A$4,$N654=Listas!$A$5,$N654=Listas!$A$6),"N/A",IF(AND((DAYS360(C654,$C$3))&gt;=360,(DAYS360(C654,$C$3))&lt;=1800),"SI","NO"))</f>
        <v>NO</v>
      </c>
      <c r="R654" s="19">
        <f t="shared" si="121"/>
        <v>0</v>
      </c>
      <c r="S654" s="18" t="str">
        <f>+IF(OR($N654=Listas!$A$3,$N654=Listas!$A$4,$N654=Listas!$A$5,$N654=Listas!$A$6),"N/A",IF(AND((DAYS360(C654,$C$3))&gt;1800,(DAYS360(C654,$C$3))&lt;=3600),"SI","NO"))</f>
        <v>NO</v>
      </c>
      <c r="T654" s="19">
        <f t="shared" si="122"/>
        <v>0</v>
      </c>
      <c r="U654" s="18" t="str">
        <f>+IF(OR($N654=Listas!$A$3,$N654=Listas!$A$4,$N654=Listas!$A$5,$N654=Listas!$A$6),"N/A",IF((DAYS360(C654,$C$3))&gt;3600,"SI","NO"))</f>
        <v>SI</v>
      </c>
      <c r="V654" s="20">
        <f t="shared" si="123"/>
        <v>0.21132439384930549</v>
      </c>
      <c r="W654" s="21">
        <f>+IF(OR($N654=Listas!$A$3,$N654=Listas!$A$4,$N654=Listas!$A$5,$N654=Listas!$A$6),"",P654+R654+T654+V654)</f>
        <v>0.21132439384930549</v>
      </c>
      <c r="X654" s="22"/>
      <c r="Y654" s="19">
        <f t="shared" si="124"/>
        <v>0</v>
      </c>
      <c r="Z654" s="21">
        <f>+IF(OR($N654=Listas!$A$3,$N654=Listas!$A$4,$N654=Listas!$A$5,$N654=Listas!$A$6),"",Y654)</f>
        <v>0</v>
      </c>
      <c r="AA654" s="22"/>
      <c r="AB654" s="23">
        <f>+IF(OR($N654=Listas!$A$3,$N654=Listas!$A$4,$N654=Listas!$A$5,$N654=Listas!$A$6),"",IF(AND(DAYS360(C654,$C$3)&lt;=90,AA654="NO"),0,IF(AND(DAYS360(C654,$C$3)&gt;90,AA654="NO"),$AB$7,0)))</f>
        <v>0</v>
      </c>
      <c r="AC654" s="17"/>
      <c r="AD654" s="22"/>
      <c r="AE654" s="23">
        <f>+IF(OR($N654=Listas!$A$3,$N654=Listas!$A$4,$N654=Listas!$A$5,$N654=Listas!$A$6),"",IF(AND(DAYS360(C654,$C$3)&lt;=90,AD654="SI"),0,IF(AND(DAYS360(C654,$C$3)&gt;90,AD654="SI"),$AE$7,0)))</f>
        <v>0</v>
      </c>
      <c r="AF654" s="17"/>
      <c r="AG654" s="24" t="str">
        <f t="shared" si="128"/>
        <v/>
      </c>
      <c r="AH654" s="22"/>
      <c r="AI654" s="23">
        <f>+IF(OR($N654=Listas!$A$3,$N654=Listas!$A$4,$N654=Listas!$A$5,$N654=Listas!$A$6),"",IF(AND(DAYS360(C654,$C$3)&lt;=90,AH654="SI"),0,IF(AND(DAYS360(C654,$C$3)&gt;90,AH654="SI"),$AI$7,0)))</f>
        <v>0</v>
      </c>
      <c r="AJ654" s="25">
        <f>+IF(OR($N654=Listas!$A$3,$N654=Listas!$A$4,$N654=Listas!$A$5,$N654=Listas!$A$6),"",AB654+AE654+AI654)</f>
        <v>0</v>
      </c>
      <c r="AK654" s="26" t="str">
        <f t="shared" si="129"/>
        <v/>
      </c>
      <c r="AL654" s="27" t="str">
        <f t="shared" si="130"/>
        <v/>
      </c>
      <c r="AM654" s="23">
        <f>+IF(OR($N654=Listas!$A$3,$N654=Listas!$A$4,$N654=Listas!$A$5,$N654=Listas!$A$6),"",IF(AND(DAYS360(C654,$C$3)&lt;=90,AL654="SI"),0,IF(AND(DAYS360(C654,$C$3)&gt;90,AL654="SI"),$AM$7,0)))</f>
        <v>0</v>
      </c>
      <c r="AN654" s="27" t="str">
        <f t="shared" si="131"/>
        <v/>
      </c>
      <c r="AO654" s="23">
        <f>+IF(OR($N654=Listas!$A$3,$N654=Listas!$A$4,$N654=Listas!$A$5,$N654=Listas!$A$6),"",IF(AND(DAYS360(C654,$C$3)&lt;=90,AN654="SI"),0,IF(AND(DAYS360(C654,$C$3)&gt;90,AN654="SI"),$AO$7,0)))</f>
        <v>0</v>
      </c>
      <c r="AP654" s="28">
        <f>+IF(OR($N654=Listas!$A$3,$N654=Listas!$A$4,$N654=Listas!$A$5,$N654=[1]Hoja2!$A$6),"",AM654+AO654)</f>
        <v>0</v>
      </c>
      <c r="AQ654" s="22"/>
      <c r="AR654" s="23">
        <f>+IF(OR($N654=Listas!$A$3,$N654=Listas!$A$4,$N654=Listas!$A$5,$N654=Listas!$A$6),"",IF(AND(DAYS360(C654,$C$3)&lt;=90,AQ654="SI"),0,IF(AND(DAYS360(C654,$C$3)&gt;90,AQ654="SI"),$AR$7,0)))</f>
        <v>0</v>
      </c>
      <c r="AS654" s="22"/>
      <c r="AT654" s="23">
        <f>+IF(OR($N654=Listas!$A$3,$N654=Listas!$A$4,$N654=Listas!$A$5,$N654=Listas!$A$6),"",IF(AND(DAYS360(C654,$C$3)&lt;=90,AS654="SI"),0,IF(AND(DAYS360(C654,$C$3)&gt;90,AS654="SI"),$AT$7,0)))</f>
        <v>0</v>
      </c>
      <c r="AU654" s="21">
        <f>+IF(OR($N654=Listas!$A$3,$N654=Listas!$A$4,$N654=Listas!$A$5,$N654=Listas!$A$6),"",AR654+AT654)</f>
        <v>0</v>
      </c>
      <c r="AV654" s="29">
        <f>+IF(OR($N654=Listas!$A$3,$N654=Listas!$A$4,$N654=Listas!$A$5,$N654=Listas!$A$6),"",W654+Z654+AJ654+AP654+AU654)</f>
        <v>0.21132439384930549</v>
      </c>
      <c r="AW654" s="30">
        <f>+IF(OR($N654=Listas!$A$3,$N654=Listas!$A$4,$N654=Listas!$A$5,$N654=Listas!$A$6),"",K654*(1-AV654))</f>
        <v>0</v>
      </c>
      <c r="AX654" s="30">
        <f>+IF(OR($N654=Listas!$A$3,$N654=Listas!$A$4,$N654=Listas!$A$5,$N654=Listas!$A$6),"",L654*(1-AV654))</f>
        <v>0</v>
      </c>
      <c r="AY654" s="31"/>
      <c r="AZ654" s="32"/>
      <c r="BA654" s="30">
        <f>+IF(OR($N654=Listas!$A$3,$N654=Listas!$A$4,$N654=Listas!$A$5,$N654=Listas!$A$6),"",IF(AV654=0,AW654,(-PV(AY654,AZ654,,AW654,0))))</f>
        <v>0</v>
      </c>
      <c r="BB654" s="30">
        <f>+IF(OR($N654=Listas!$A$3,$N654=Listas!$A$4,$N654=Listas!$A$5,$N654=Listas!$A$6),"",IF(AV654=0,AX654,(-PV(AY654,AZ654,,AX654,0))))</f>
        <v>0</v>
      </c>
      <c r="BC654" s="33">
        <f>++IF(OR($N654=Listas!$A$3,$N654=Listas!$A$4,$N654=Listas!$A$5,$N654=Listas!$A$6),"",K654-BA654)</f>
        <v>0</v>
      </c>
      <c r="BD654" s="33">
        <f>++IF(OR($N654=Listas!$A$3,$N654=Listas!$A$4,$N654=Listas!$A$5,$N654=Listas!$A$6),"",L654-BB654)</f>
        <v>0</v>
      </c>
    </row>
    <row r="655" spans="1:56" x14ac:dyDescent="0.25">
      <c r="A655" s="13"/>
      <c r="B655" s="14"/>
      <c r="C655" s="15"/>
      <c r="D655" s="16"/>
      <c r="E655" s="16"/>
      <c r="F655" s="17"/>
      <c r="G655" s="17"/>
      <c r="H655" s="65">
        <f t="shared" si="125"/>
        <v>0</v>
      </c>
      <c r="I655" s="17"/>
      <c r="J655" s="17"/>
      <c r="K655" s="42">
        <f t="shared" si="126"/>
        <v>0</v>
      </c>
      <c r="L655" s="42">
        <f t="shared" si="126"/>
        <v>0</v>
      </c>
      <c r="M655" s="42">
        <f t="shared" si="127"/>
        <v>0</v>
      </c>
      <c r="N655" s="13"/>
      <c r="O655" s="18" t="str">
        <f>+IF(OR($N655=Listas!$A$3,$N655=Listas!$A$4,$N655=Listas!$A$5,$N655=Listas!$A$6),"N/A",IF(AND((DAYS360(C655,$C$3))&gt;90,(DAYS360(C655,$C$3))&lt;360),"SI","NO"))</f>
        <v>NO</v>
      </c>
      <c r="P655" s="19">
        <f t="shared" si="120"/>
        <v>0</v>
      </c>
      <c r="Q655" s="18" t="str">
        <f>+IF(OR($N655=Listas!$A$3,$N655=Listas!$A$4,$N655=Listas!$A$5,$N655=Listas!$A$6),"N/A",IF(AND((DAYS360(C655,$C$3))&gt;=360,(DAYS360(C655,$C$3))&lt;=1800),"SI","NO"))</f>
        <v>NO</v>
      </c>
      <c r="R655" s="19">
        <f t="shared" si="121"/>
        <v>0</v>
      </c>
      <c r="S655" s="18" t="str">
        <f>+IF(OR($N655=Listas!$A$3,$N655=Listas!$A$4,$N655=Listas!$A$5,$N655=Listas!$A$6),"N/A",IF(AND((DAYS360(C655,$C$3))&gt;1800,(DAYS360(C655,$C$3))&lt;=3600),"SI","NO"))</f>
        <v>NO</v>
      </c>
      <c r="T655" s="19">
        <f t="shared" si="122"/>
        <v>0</v>
      </c>
      <c r="U655" s="18" t="str">
        <f>+IF(OR($N655=Listas!$A$3,$N655=Listas!$A$4,$N655=Listas!$A$5,$N655=Listas!$A$6),"N/A",IF((DAYS360(C655,$C$3))&gt;3600,"SI","NO"))</f>
        <v>SI</v>
      </c>
      <c r="V655" s="20">
        <f t="shared" si="123"/>
        <v>0.21132439384930549</v>
      </c>
      <c r="W655" s="21">
        <f>+IF(OR($N655=Listas!$A$3,$N655=Listas!$A$4,$N655=Listas!$A$5,$N655=Listas!$A$6),"",P655+R655+T655+V655)</f>
        <v>0.21132439384930549</v>
      </c>
      <c r="X655" s="22"/>
      <c r="Y655" s="19">
        <f t="shared" si="124"/>
        <v>0</v>
      </c>
      <c r="Z655" s="21">
        <f>+IF(OR($N655=Listas!$A$3,$N655=Listas!$A$4,$N655=Listas!$A$5,$N655=Listas!$A$6),"",Y655)</f>
        <v>0</v>
      </c>
      <c r="AA655" s="22"/>
      <c r="AB655" s="23">
        <f>+IF(OR($N655=Listas!$A$3,$N655=Listas!$A$4,$N655=Listas!$A$5,$N655=Listas!$A$6),"",IF(AND(DAYS360(C655,$C$3)&lt;=90,AA655="NO"),0,IF(AND(DAYS360(C655,$C$3)&gt;90,AA655="NO"),$AB$7,0)))</f>
        <v>0</v>
      </c>
      <c r="AC655" s="17"/>
      <c r="AD655" s="22"/>
      <c r="AE655" s="23">
        <f>+IF(OR($N655=Listas!$A$3,$N655=Listas!$A$4,$N655=Listas!$A$5,$N655=Listas!$A$6),"",IF(AND(DAYS360(C655,$C$3)&lt;=90,AD655="SI"),0,IF(AND(DAYS360(C655,$C$3)&gt;90,AD655="SI"),$AE$7,0)))</f>
        <v>0</v>
      </c>
      <c r="AF655" s="17"/>
      <c r="AG655" s="24" t="str">
        <f t="shared" si="128"/>
        <v/>
      </c>
      <c r="AH655" s="22"/>
      <c r="AI655" s="23">
        <f>+IF(OR($N655=Listas!$A$3,$N655=Listas!$A$4,$N655=Listas!$A$5,$N655=Listas!$A$6),"",IF(AND(DAYS360(C655,$C$3)&lt;=90,AH655="SI"),0,IF(AND(DAYS360(C655,$C$3)&gt;90,AH655="SI"),$AI$7,0)))</f>
        <v>0</v>
      </c>
      <c r="AJ655" s="25">
        <f>+IF(OR($N655=Listas!$A$3,$N655=Listas!$A$4,$N655=Listas!$A$5,$N655=Listas!$A$6),"",AB655+AE655+AI655)</f>
        <v>0</v>
      </c>
      <c r="AK655" s="26" t="str">
        <f t="shared" si="129"/>
        <v/>
      </c>
      <c r="AL655" s="27" t="str">
        <f t="shared" si="130"/>
        <v/>
      </c>
      <c r="AM655" s="23">
        <f>+IF(OR($N655=Listas!$A$3,$N655=Listas!$A$4,$N655=Listas!$A$5,$N655=Listas!$A$6),"",IF(AND(DAYS360(C655,$C$3)&lt;=90,AL655="SI"),0,IF(AND(DAYS360(C655,$C$3)&gt;90,AL655="SI"),$AM$7,0)))</f>
        <v>0</v>
      </c>
      <c r="AN655" s="27" t="str">
        <f t="shared" si="131"/>
        <v/>
      </c>
      <c r="AO655" s="23">
        <f>+IF(OR($N655=Listas!$A$3,$N655=Listas!$A$4,$N655=Listas!$A$5,$N655=Listas!$A$6),"",IF(AND(DAYS360(C655,$C$3)&lt;=90,AN655="SI"),0,IF(AND(DAYS360(C655,$C$3)&gt;90,AN655="SI"),$AO$7,0)))</f>
        <v>0</v>
      </c>
      <c r="AP655" s="28">
        <f>+IF(OR($N655=Listas!$A$3,$N655=Listas!$A$4,$N655=Listas!$A$5,$N655=[1]Hoja2!$A$6),"",AM655+AO655)</f>
        <v>0</v>
      </c>
      <c r="AQ655" s="22"/>
      <c r="AR655" s="23">
        <f>+IF(OR($N655=Listas!$A$3,$N655=Listas!$A$4,$N655=Listas!$A$5,$N655=Listas!$A$6),"",IF(AND(DAYS360(C655,$C$3)&lt;=90,AQ655="SI"),0,IF(AND(DAYS360(C655,$C$3)&gt;90,AQ655="SI"),$AR$7,0)))</f>
        <v>0</v>
      </c>
      <c r="AS655" s="22"/>
      <c r="AT655" s="23">
        <f>+IF(OR($N655=Listas!$A$3,$N655=Listas!$A$4,$N655=Listas!$A$5,$N655=Listas!$A$6),"",IF(AND(DAYS360(C655,$C$3)&lt;=90,AS655="SI"),0,IF(AND(DAYS360(C655,$C$3)&gt;90,AS655="SI"),$AT$7,0)))</f>
        <v>0</v>
      </c>
      <c r="AU655" s="21">
        <f>+IF(OR($N655=Listas!$A$3,$N655=Listas!$A$4,$N655=Listas!$A$5,$N655=Listas!$A$6),"",AR655+AT655)</f>
        <v>0</v>
      </c>
      <c r="AV655" s="29">
        <f>+IF(OR($N655=Listas!$A$3,$N655=Listas!$A$4,$N655=Listas!$A$5,$N655=Listas!$A$6),"",W655+Z655+AJ655+AP655+AU655)</f>
        <v>0.21132439384930549</v>
      </c>
      <c r="AW655" s="30">
        <f>+IF(OR($N655=Listas!$A$3,$N655=Listas!$A$4,$N655=Listas!$A$5,$N655=Listas!$A$6),"",K655*(1-AV655))</f>
        <v>0</v>
      </c>
      <c r="AX655" s="30">
        <f>+IF(OR($N655=Listas!$A$3,$N655=Listas!$A$4,$N655=Listas!$A$5,$N655=Listas!$A$6),"",L655*(1-AV655))</f>
        <v>0</v>
      </c>
      <c r="AY655" s="31"/>
      <c r="AZ655" s="32"/>
      <c r="BA655" s="30">
        <f>+IF(OR($N655=Listas!$A$3,$N655=Listas!$A$4,$N655=Listas!$A$5,$N655=Listas!$A$6),"",IF(AV655=0,AW655,(-PV(AY655,AZ655,,AW655,0))))</f>
        <v>0</v>
      </c>
      <c r="BB655" s="30">
        <f>+IF(OR($N655=Listas!$A$3,$N655=Listas!$A$4,$N655=Listas!$A$5,$N655=Listas!$A$6),"",IF(AV655=0,AX655,(-PV(AY655,AZ655,,AX655,0))))</f>
        <v>0</v>
      </c>
      <c r="BC655" s="33">
        <f>++IF(OR($N655=Listas!$A$3,$N655=Listas!$A$4,$N655=Listas!$A$5,$N655=Listas!$A$6),"",K655-BA655)</f>
        <v>0</v>
      </c>
      <c r="BD655" s="33">
        <f>++IF(OR($N655=Listas!$A$3,$N655=Listas!$A$4,$N655=Listas!$A$5,$N655=Listas!$A$6),"",L655-BB655)</f>
        <v>0</v>
      </c>
    </row>
    <row r="656" spans="1:56" x14ac:dyDescent="0.25">
      <c r="A656" s="13"/>
      <c r="B656" s="14"/>
      <c r="C656" s="15"/>
      <c r="D656" s="16"/>
      <c r="E656" s="16"/>
      <c r="F656" s="17"/>
      <c r="G656" s="17"/>
      <c r="H656" s="65">
        <f t="shared" si="125"/>
        <v>0</v>
      </c>
      <c r="I656" s="17"/>
      <c r="J656" s="17"/>
      <c r="K656" s="42">
        <f t="shared" si="126"/>
        <v>0</v>
      </c>
      <c r="L656" s="42">
        <f t="shared" si="126"/>
        <v>0</v>
      </c>
      <c r="M656" s="42">
        <f t="shared" si="127"/>
        <v>0</v>
      </c>
      <c r="N656" s="13"/>
      <c r="O656" s="18" t="str">
        <f>+IF(OR($N656=Listas!$A$3,$N656=Listas!$A$4,$N656=Listas!$A$5,$N656=Listas!$A$6),"N/A",IF(AND((DAYS360(C656,$C$3))&gt;90,(DAYS360(C656,$C$3))&lt;360),"SI","NO"))</f>
        <v>NO</v>
      </c>
      <c r="P656" s="19">
        <f t="shared" si="120"/>
        <v>0</v>
      </c>
      <c r="Q656" s="18" t="str">
        <f>+IF(OR($N656=Listas!$A$3,$N656=Listas!$A$4,$N656=Listas!$A$5,$N656=Listas!$A$6),"N/A",IF(AND((DAYS360(C656,$C$3))&gt;=360,(DAYS360(C656,$C$3))&lt;=1800),"SI","NO"))</f>
        <v>NO</v>
      </c>
      <c r="R656" s="19">
        <f t="shared" si="121"/>
        <v>0</v>
      </c>
      <c r="S656" s="18" t="str">
        <f>+IF(OR($N656=Listas!$A$3,$N656=Listas!$A$4,$N656=Listas!$A$5,$N656=Listas!$A$6),"N/A",IF(AND((DAYS360(C656,$C$3))&gt;1800,(DAYS360(C656,$C$3))&lt;=3600),"SI","NO"))</f>
        <v>NO</v>
      </c>
      <c r="T656" s="19">
        <f t="shared" si="122"/>
        <v>0</v>
      </c>
      <c r="U656" s="18" t="str">
        <f>+IF(OR($N656=Listas!$A$3,$N656=Listas!$A$4,$N656=Listas!$A$5,$N656=Listas!$A$6),"N/A",IF((DAYS360(C656,$C$3))&gt;3600,"SI","NO"))</f>
        <v>SI</v>
      </c>
      <c r="V656" s="20">
        <f t="shared" si="123"/>
        <v>0.21132439384930549</v>
      </c>
      <c r="W656" s="21">
        <f>+IF(OR($N656=Listas!$A$3,$N656=Listas!$A$4,$N656=Listas!$A$5,$N656=Listas!$A$6),"",P656+R656+T656+V656)</f>
        <v>0.21132439384930549</v>
      </c>
      <c r="X656" s="22"/>
      <c r="Y656" s="19">
        <f t="shared" si="124"/>
        <v>0</v>
      </c>
      <c r="Z656" s="21">
        <f>+IF(OR($N656=Listas!$A$3,$N656=Listas!$A$4,$N656=Listas!$A$5,$N656=Listas!$A$6),"",Y656)</f>
        <v>0</v>
      </c>
      <c r="AA656" s="22"/>
      <c r="AB656" s="23">
        <f>+IF(OR($N656=Listas!$A$3,$N656=Listas!$A$4,$N656=Listas!$A$5,$N656=Listas!$A$6),"",IF(AND(DAYS360(C656,$C$3)&lt;=90,AA656="NO"),0,IF(AND(DAYS360(C656,$C$3)&gt;90,AA656="NO"),$AB$7,0)))</f>
        <v>0</v>
      </c>
      <c r="AC656" s="17"/>
      <c r="AD656" s="22"/>
      <c r="AE656" s="23">
        <f>+IF(OR($N656=Listas!$A$3,$N656=Listas!$A$4,$N656=Listas!$A$5,$N656=Listas!$A$6),"",IF(AND(DAYS360(C656,$C$3)&lt;=90,AD656="SI"),0,IF(AND(DAYS360(C656,$C$3)&gt;90,AD656="SI"),$AE$7,0)))</f>
        <v>0</v>
      </c>
      <c r="AF656" s="17"/>
      <c r="AG656" s="24" t="str">
        <f t="shared" si="128"/>
        <v/>
      </c>
      <c r="AH656" s="22"/>
      <c r="AI656" s="23">
        <f>+IF(OR($N656=Listas!$A$3,$N656=Listas!$A$4,$N656=Listas!$A$5,$N656=Listas!$A$6),"",IF(AND(DAYS360(C656,$C$3)&lt;=90,AH656="SI"),0,IF(AND(DAYS360(C656,$C$3)&gt;90,AH656="SI"),$AI$7,0)))</f>
        <v>0</v>
      </c>
      <c r="AJ656" s="25">
        <f>+IF(OR($N656=Listas!$A$3,$N656=Listas!$A$4,$N656=Listas!$A$5,$N656=Listas!$A$6),"",AB656+AE656+AI656)</f>
        <v>0</v>
      </c>
      <c r="AK656" s="26" t="str">
        <f t="shared" si="129"/>
        <v/>
      </c>
      <c r="AL656" s="27" t="str">
        <f t="shared" si="130"/>
        <v/>
      </c>
      <c r="AM656" s="23">
        <f>+IF(OR($N656=Listas!$A$3,$N656=Listas!$A$4,$N656=Listas!$A$5,$N656=Listas!$A$6),"",IF(AND(DAYS360(C656,$C$3)&lt;=90,AL656="SI"),0,IF(AND(DAYS360(C656,$C$3)&gt;90,AL656="SI"),$AM$7,0)))</f>
        <v>0</v>
      </c>
      <c r="AN656" s="27" t="str">
        <f t="shared" si="131"/>
        <v/>
      </c>
      <c r="AO656" s="23">
        <f>+IF(OR($N656=Listas!$A$3,$N656=Listas!$A$4,$N656=Listas!$A$5,$N656=Listas!$A$6),"",IF(AND(DAYS360(C656,$C$3)&lt;=90,AN656="SI"),0,IF(AND(DAYS360(C656,$C$3)&gt;90,AN656="SI"),$AO$7,0)))</f>
        <v>0</v>
      </c>
      <c r="AP656" s="28">
        <f>+IF(OR($N656=Listas!$A$3,$N656=Listas!$A$4,$N656=Listas!$A$5,$N656=[1]Hoja2!$A$6),"",AM656+AO656)</f>
        <v>0</v>
      </c>
      <c r="AQ656" s="22"/>
      <c r="AR656" s="23">
        <f>+IF(OR($N656=Listas!$A$3,$N656=Listas!$A$4,$N656=Listas!$A$5,$N656=Listas!$A$6),"",IF(AND(DAYS360(C656,$C$3)&lt;=90,AQ656="SI"),0,IF(AND(DAYS360(C656,$C$3)&gt;90,AQ656="SI"),$AR$7,0)))</f>
        <v>0</v>
      </c>
      <c r="AS656" s="22"/>
      <c r="AT656" s="23">
        <f>+IF(OR($N656=Listas!$A$3,$N656=Listas!$A$4,$N656=Listas!$A$5,$N656=Listas!$A$6),"",IF(AND(DAYS360(C656,$C$3)&lt;=90,AS656="SI"),0,IF(AND(DAYS360(C656,$C$3)&gt;90,AS656="SI"),$AT$7,0)))</f>
        <v>0</v>
      </c>
      <c r="AU656" s="21">
        <f>+IF(OR($N656=Listas!$A$3,$N656=Listas!$A$4,$N656=Listas!$A$5,$N656=Listas!$A$6),"",AR656+AT656)</f>
        <v>0</v>
      </c>
      <c r="AV656" s="29">
        <f>+IF(OR($N656=Listas!$A$3,$N656=Listas!$A$4,$N656=Listas!$A$5,$N656=Listas!$A$6),"",W656+Z656+AJ656+AP656+AU656)</f>
        <v>0.21132439384930549</v>
      </c>
      <c r="AW656" s="30">
        <f>+IF(OR($N656=Listas!$A$3,$N656=Listas!$A$4,$N656=Listas!$A$5,$N656=Listas!$A$6),"",K656*(1-AV656))</f>
        <v>0</v>
      </c>
      <c r="AX656" s="30">
        <f>+IF(OR($N656=Listas!$A$3,$N656=Listas!$A$4,$N656=Listas!$A$5,$N656=Listas!$A$6),"",L656*(1-AV656))</f>
        <v>0</v>
      </c>
      <c r="AY656" s="31"/>
      <c r="AZ656" s="32"/>
      <c r="BA656" s="30">
        <f>+IF(OR($N656=Listas!$A$3,$N656=Listas!$A$4,$N656=Listas!$A$5,$N656=Listas!$A$6),"",IF(AV656=0,AW656,(-PV(AY656,AZ656,,AW656,0))))</f>
        <v>0</v>
      </c>
      <c r="BB656" s="30">
        <f>+IF(OR($N656=Listas!$A$3,$N656=Listas!$A$4,$N656=Listas!$A$5,$N656=Listas!$A$6),"",IF(AV656=0,AX656,(-PV(AY656,AZ656,,AX656,0))))</f>
        <v>0</v>
      </c>
      <c r="BC656" s="33">
        <f>++IF(OR($N656=Listas!$A$3,$N656=Listas!$A$4,$N656=Listas!$A$5,$N656=Listas!$A$6),"",K656-BA656)</f>
        <v>0</v>
      </c>
      <c r="BD656" s="33">
        <f>++IF(OR($N656=Listas!$A$3,$N656=Listas!$A$4,$N656=Listas!$A$5,$N656=Listas!$A$6),"",L656-BB656)</f>
        <v>0</v>
      </c>
    </row>
    <row r="657" spans="1:56" x14ac:dyDescent="0.25">
      <c r="A657" s="13"/>
      <c r="B657" s="14"/>
      <c r="C657" s="15"/>
      <c r="D657" s="16"/>
      <c r="E657" s="16"/>
      <c r="F657" s="17"/>
      <c r="G657" s="17"/>
      <c r="H657" s="65">
        <f t="shared" si="125"/>
        <v>0</v>
      </c>
      <c r="I657" s="17"/>
      <c r="J657" s="17"/>
      <c r="K657" s="42">
        <f t="shared" si="126"/>
        <v>0</v>
      </c>
      <c r="L657" s="42">
        <f t="shared" si="126"/>
        <v>0</v>
      </c>
      <c r="M657" s="42">
        <f t="shared" si="127"/>
        <v>0</v>
      </c>
      <c r="N657" s="13"/>
      <c r="O657" s="18" t="str">
        <f>+IF(OR($N657=Listas!$A$3,$N657=Listas!$A$4,$N657=Listas!$A$5,$N657=Listas!$A$6),"N/A",IF(AND((DAYS360(C657,$C$3))&gt;90,(DAYS360(C657,$C$3))&lt;360),"SI","NO"))</f>
        <v>NO</v>
      </c>
      <c r="P657" s="19">
        <f t="shared" si="120"/>
        <v>0</v>
      </c>
      <c r="Q657" s="18" t="str">
        <f>+IF(OR($N657=Listas!$A$3,$N657=Listas!$A$4,$N657=Listas!$A$5,$N657=Listas!$A$6),"N/A",IF(AND((DAYS360(C657,$C$3))&gt;=360,(DAYS360(C657,$C$3))&lt;=1800),"SI","NO"))</f>
        <v>NO</v>
      </c>
      <c r="R657" s="19">
        <f t="shared" si="121"/>
        <v>0</v>
      </c>
      <c r="S657" s="18" t="str">
        <f>+IF(OR($N657=Listas!$A$3,$N657=Listas!$A$4,$N657=Listas!$A$5,$N657=Listas!$A$6),"N/A",IF(AND((DAYS360(C657,$C$3))&gt;1800,(DAYS360(C657,$C$3))&lt;=3600),"SI","NO"))</f>
        <v>NO</v>
      </c>
      <c r="T657" s="19">
        <f t="shared" si="122"/>
        <v>0</v>
      </c>
      <c r="U657" s="18" t="str">
        <f>+IF(OR($N657=Listas!$A$3,$N657=Listas!$A$4,$N657=Listas!$A$5,$N657=Listas!$A$6),"N/A",IF((DAYS360(C657,$C$3))&gt;3600,"SI","NO"))</f>
        <v>SI</v>
      </c>
      <c r="V657" s="20">
        <f t="shared" si="123"/>
        <v>0.21132439384930549</v>
      </c>
      <c r="W657" s="21">
        <f>+IF(OR($N657=Listas!$A$3,$N657=Listas!$A$4,$N657=Listas!$A$5,$N657=Listas!$A$6),"",P657+R657+T657+V657)</f>
        <v>0.21132439384930549</v>
      </c>
      <c r="X657" s="22"/>
      <c r="Y657" s="19">
        <f t="shared" si="124"/>
        <v>0</v>
      </c>
      <c r="Z657" s="21">
        <f>+IF(OR($N657=Listas!$A$3,$N657=Listas!$A$4,$N657=Listas!$A$5,$N657=Listas!$A$6),"",Y657)</f>
        <v>0</v>
      </c>
      <c r="AA657" s="22"/>
      <c r="AB657" s="23">
        <f>+IF(OR($N657=Listas!$A$3,$N657=Listas!$A$4,$N657=Listas!$A$5,$N657=Listas!$A$6),"",IF(AND(DAYS360(C657,$C$3)&lt;=90,AA657="NO"),0,IF(AND(DAYS360(C657,$C$3)&gt;90,AA657="NO"),$AB$7,0)))</f>
        <v>0</v>
      </c>
      <c r="AC657" s="17"/>
      <c r="AD657" s="22"/>
      <c r="AE657" s="23">
        <f>+IF(OR($N657=Listas!$A$3,$N657=Listas!$A$4,$N657=Listas!$A$5,$N657=Listas!$A$6),"",IF(AND(DAYS360(C657,$C$3)&lt;=90,AD657="SI"),0,IF(AND(DAYS360(C657,$C$3)&gt;90,AD657="SI"),$AE$7,0)))</f>
        <v>0</v>
      </c>
      <c r="AF657" s="17"/>
      <c r="AG657" s="24" t="str">
        <f t="shared" si="128"/>
        <v/>
      </c>
      <c r="AH657" s="22"/>
      <c r="AI657" s="23">
        <f>+IF(OR($N657=Listas!$A$3,$N657=Listas!$A$4,$N657=Listas!$A$5,$N657=Listas!$A$6),"",IF(AND(DAYS360(C657,$C$3)&lt;=90,AH657="SI"),0,IF(AND(DAYS360(C657,$C$3)&gt;90,AH657="SI"),$AI$7,0)))</f>
        <v>0</v>
      </c>
      <c r="AJ657" s="25">
        <f>+IF(OR($N657=Listas!$A$3,$N657=Listas!$A$4,$N657=Listas!$A$5,$N657=Listas!$A$6),"",AB657+AE657+AI657)</f>
        <v>0</v>
      </c>
      <c r="AK657" s="26" t="str">
        <f t="shared" si="129"/>
        <v/>
      </c>
      <c r="AL657" s="27" t="str">
        <f t="shared" si="130"/>
        <v/>
      </c>
      <c r="AM657" s="23">
        <f>+IF(OR($N657=Listas!$A$3,$N657=Listas!$A$4,$N657=Listas!$A$5,$N657=Listas!$A$6),"",IF(AND(DAYS360(C657,$C$3)&lt;=90,AL657="SI"),0,IF(AND(DAYS360(C657,$C$3)&gt;90,AL657="SI"),$AM$7,0)))</f>
        <v>0</v>
      </c>
      <c r="AN657" s="27" t="str">
        <f t="shared" si="131"/>
        <v/>
      </c>
      <c r="AO657" s="23">
        <f>+IF(OR($N657=Listas!$A$3,$N657=Listas!$A$4,$N657=Listas!$A$5,$N657=Listas!$A$6),"",IF(AND(DAYS360(C657,$C$3)&lt;=90,AN657="SI"),0,IF(AND(DAYS360(C657,$C$3)&gt;90,AN657="SI"),$AO$7,0)))</f>
        <v>0</v>
      </c>
      <c r="AP657" s="28">
        <f>+IF(OR($N657=Listas!$A$3,$N657=Listas!$A$4,$N657=Listas!$A$5,$N657=[1]Hoja2!$A$6),"",AM657+AO657)</f>
        <v>0</v>
      </c>
      <c r="AQ657" s="22"/>
      <c r="AR657" s="23">
        <f>+IF(OR($N657=Listas!$A$3,$N657=Listas!$A$4,$N657=Listas!$A$5,$N657=Listas!$A$6),"",IF(AND(DAYS360(C657,$C$3)&lt;=90,AQ657="SI"),0,IF(AND(DAYS360(C657,$C$3)&gt;90,AQ657="SI"),$AR$7,0)))</f>
        <v>0</v>
      </c>
      <c r="AS657" s="22"/>
      <c r="AT657" s="23">
        <f>+IF(OR($N657=Listas!$A$3,$N657=Listas!$A$4,$N657=Listas!$A$5,$N657=Listas!$A$6),"",IF(AND(DAYS360(C657,$C$3)&lt;=90,AS657="SI"),0,IF(AND(DAYS360(C657,$C$3)&gt;90,AS657="SI"),$AT$7,0)))</f>
        <v>0</v>
      </c>
      <c r="AU657" s="21">
        <f>+IF(OR($N657=Listas!$A$3,$N657=Listas!$A$4,$N657=Listas!$A$5,$N657=Listas!$A$6),"",AR657+AT657)</f>
        <v>0</v>
      </c>
      <c r="AV657" s="29">
        <f>+IF(OR($N657=Listas!$A$3,$N657=Listas!$A$4,$N657=Listas!$A$5,$N657=Listas!$A$6),"",W657+Z657+AJ657+AP657+AU657)</f>
        <v>0.21132439384930549</v>
      </c>
      <c r="AW657" s="30">
        <f>+IF(OR($N657=Listas!$A$3,$N657=Listas!$A$4,$N657=Listas!$A$5,$N657=Listas!$A$6),"",K657*(1-AV657))</f>
        <v>0</v>
      </c>
      <c r="AX657" s="30">
        <f>+IF(OR($N657=Listas!$A$3,$N657=Listas!$A$4,$N657=Listas!$A$5,$N657=Listas!$A$6),"",L657*(1-AV657))</f>
        <v>0</v>
      </c>
      <c r="AY657" s="31"/>
      <c r="AZ657" s="32"/>
      <c r="BA657" s="30">
        <f>+IF(OR($N657=Listas!$A$3,$N657=Listas!$A$4,$N657=Listas!$A$5,$N657=Listas!$A$6),"",IF(AV657=0,AW657,(-PV(AY657,AZ657,,AW657,0))))</f>
        <v>0</v>
      </c>
      <c r="BB657" s="30">
        <f>+IF(OR($N657=Listas!$A$3,$N657=Listas!$A$4,$N657=Listas!$A$5,$N657=Listas!$A$6),"",IF(AV657=0,AX657,(-PV(AY657,AZ657,,AX657,0))))</f>
        <v>0</v>
      </c>
      <c r="BC657" s="33">
        <f>++IF(OR($N657=Listas!$A$3,$N657=Listas!$A$4,$N657=Listas!$A$5,$N657=Listas!$A$6),"",K657-BA657)</f>
        <v>0</v>
      </c>
      <c r="BD657" s="33">
        <f>++IF(OR($N657=Listas!$A$3,$N657=Listas!$A$4,$N657=Listas!$A$5,$N657=Listas!$A$6),"",L657-BB657)</f>
        <v>0</v>
      </c>
    </row>
    <row r="658" spans="1:56" x14ac:dyDescent="0.25">
      <c r="A658" s="13"/>
      <c r="B658" s="14"/>
      <c r="C658" s="15"/>
      <c r="D658" s="16"/>
      <c r="E658" s="16"/>
      <c r="F658" s="17"/>
      <c r="G658" s="17"/>
      <c r="H658" s="65">
        <f t="shared" si="125"/>
        <v>0</v>
      </c>
      <c r="I658" s="17"/>
      <c r="J658" s="17"/>
      <c r="K658" s="42">
        <f t="shared" si="126"/>
        <v>0</v>
      </c>
      <c r="L658" s="42">
        <f t="shared" si="126"/>
        <v>0</v>
      </c>
      <c r="M658" s="42">
        <f t="shared" si="127"/>
        <v>0</v>
      </c>
      <c r="N658" s="13"/>
      <c r="O658" s="18" t="str">
        <f>+IF(OR($N658=Listas!$A$3,$N658=Listas!$A$4,$N658=Listas!$A$5,$N658=Listas!$A$6),"N/A",IF(AND((DAYS360(C658,$C$3))&gt;90,(DAYS360(C658,$C$3))&lt;360),"SI","NO"))</f>
        <v>NO</v>
      </c>
      <c r="P658" s="19">
        <f t="shared" si="120"/>
        <v>0</v>
      </c>
      <c r="Q658" s="18" t="str">
        <f>+IF(OR($N658=Listas!$A$3,$N658=Listas!$A$4,$N658=Listas!$A$5,$N658=Listas!$A$6),"N/A",IF(AND((DAYS360(C658,$C$3))&gt;=360,(DAYS360(C658,$C$3))&lt;=1800),"SI","NO"))</f>
        <v>NO</v>
      </c>
      <c r="R658" s="19">
        <f t="shared" si="121"/>
        <v>0</v>
      </c>
      <c r="S658" s="18" t="str">
        <f>+IF(OR($N658=Listas!$A$3,$N658=Listas!$A$4,$N658=Listas!$A$5,$N658=Listas!$A$6),"N/A",IF(AND((DAYS360(C658,$C$3))&gt;1800,(DAYS360(C658,$C$3))&lt;=3600),"SI","NO"))</f>
        <v>NO</v>
      </c>
      <c r="T658" s="19">
        <f t="shared" si="122"/>
        <v>0</v>
      </c>
      <c r="U658" s="18" t="str">
        <f>+IF(OR($N658=Listas!$A$3,$N658=Listas!$A$4,$N658=Listas!$A$5,$N658=Listas!$A$6),"N/A",IF((DAYS360(C658,$C$3))&gt;3600,"SI","NO"))</f>
        <v>SI</v>
      </c>
      <c r="V658" s="20">
        <f t="shared" si="123"/>
        <v>0.21132439384930549</v>
      </c>
      <c r="W658" s="21">
        <f>+IF(OR($N658=Listas!$A$3,$N658=Listas!$A$4,$N658=Listas!$A$5,$N658=Listas!$A$6),"",P658+R658+T658+V658)</f>
        <v>0.21132439384930549</v>
      </c>
      <c r="X658" s="22"/>
      <c r="Y658" s="19">
        <f t="shared" si="124"/>
        <v>0</v>
      </c>
      <c r="Z658" s="21">
        <f>+IF(OR($N658=Listas!$A$3,$N658=Listas!$A$4,$N658=Listas!$A$5,$N658=Listas!$A$6),"",Y658)</f>
        <v>0</v>
      </c>
      <c r="AA658" s="22"/>
      <c r="AB658" s="23">
        <f>+IF(OR($N658=Listas!$A$3,$N658=Listas!$A$4,$N658=Listas!$A$5,$N658=Listas!$A$6),"",IF(AND(DAYS360(C658,$C$3)&lt;=90,AA658="NO"),0,IF(AND(DAYS360(C658,$C$3)&gt;90,AA658="NO"),$AB$7,0)))</f>
        <v>0</v>
      </c>
      <c r="AC658" s="17"/>
      <c r="AD658" s="22"/>
      <c r="AE658" s="23">
        <f>+IF(OR($N658=Listas!$A$3,$N658=Listas!$A$4,$N658=Listas!$A$5,$N658=Listas!$A$6),"",IF(AND(DAYS360(C658,$C$3)&lt;=90,AD658="SI"),0,IF(AND(DAYS360(C658,$C$3)&gt;90,AD658="SI"),$AE$7,0)))</f>
        <v>0</v>
      </c>
      <c r="AF658" s="17"/>
      <c r="AG658" s="24" t="str">
        <f t="shared" si="128"/>
        <v/>
      </c>
      <c r="AH658" s="22"/>
      <c r="AI658" s="23">
        <f>+IF(OR($N658=Listas!$A$3,$N658=Listas!$A$4,$N658=Listas!$A$5,$N658=Listas!$A$6),"",IF(AND(DAYS360(C658,$C$3)&lt;=90,AH658="SI"),0,IF(AND(DAYS360(C658,$C$3)&gt;90,AH658="SI"),$AI$7,0)))</f>
        <v>0</v>
      </c>
      <c r="AJ658" s="25">
        <f>+IF(OR($N658=Listas!$A$3,$N658=Listas!$A$4,$N658=Listas!$A$5,$N658=Listas!$A$6),"",AB658+AE658+AI658)</f>
        <v>0</v>
      </c>
      <c r="AK658" s="26" t="str">
        <f t="shared" si="129"/>
        <v/>
      </c>
      <c r="AL658" s="27" t="str">
        <f t="shared" si="130"/>
        <v/>
      </c>
      <c r="AM658" s="23">
        <f>+IF(OR($N658=Listas!$A$3,$N658=Listas!$A$4,$N658=Listas!$A$5,$N658=Listas!$A$6),"",IF(AND(DAYS360(C658,$C$3)&lt;=90,AL658="SI"),0,IF(AND(DAYS360(C658,$C$3)&gt;90,AL658="SI"),$AM$7,0)))</f>
        <v>0</v>
      </c>
      <c r="AN658" s="27" t="str">
        <f t="shared" si="131"/>
        <v/>
      </c>
      <c r="AO658" s="23">
        <f>+IF(OR($N658=Listas!$A$3,$N658=Listas!$A$4,$N658=Listas!$A$5,$N658=Listas!$A$6),"",IF(AND(DAYS360(C658,$C$3)&lt;=90,AN658="SI"),0,IF(AND(DAYS360(C658,$C$3)&gt;90,AN658="SI"),$AO$7,0)))</f>
        <v>0</v>
      </c>
      <c r="AP658" s="28">
        <f>+IF(OR($N658=Listas!$A$3,$N658=Listas!$A$4,$N658=Listas!$A$5,$N658=[1]Hoja2!$A$6),"",AM658+AO658)</f>
        <v>0</v>
      </c>
      <c r="AQ658" s="22"/>
      <c r="AR658" s="23">
        <f>+IF(OR($N658=Listas!$A$3,$N658=Listas!$A$4,$N658=Listas!$A$5,$N658=Listas!$A$6),"",IF(AND(DAYS360(C658,$C$3)&lt;=90,AQ658="SI"),0,IF(AND(DAYS360(C658,$C$3)&gt;90,AQ658="SI"),$AR$7,0)))</f>
        <v>0</v>
      </c>
      <c r="AS658" s="22"/>
      <c r="AT658" s="23">
        <f>+IF(OR($N658=Listas!$A$3,$N658=Listas!$A$4,$N658=Listas!$A$5,$N658=Listas!$A$6),"",IF(AND(DAYS360(C658,$C$3)&lt;=90,AS658="SI"),0,IF(AND(DAYS360(C658,$C$3)&gt;90,AS658="SI"),$AT$7,0)))</f>
        <v>0</v>
      </c>
      <c r="AU658" s="21">
        <f>+IF(OR($N658=Listas!$A$3,$N658=Listas!$A$4,$N658=Listas!$A$5,$N658=Listas!$A$6),"",AR658+AT658)</f>
        <v>0</v>
      </c>
      <c r="AV658" s="29">
        <f>+IF(OR($N658=Listas!$A$3,$N658=Listas!$A$4,$N658=Listas!$A$5,$N658=Listas!$A$6),"",W658+Z658+AJ658+AP658+AU658)</f>
        <v>0.21132439384930549</v>
      </c>
      <c r="AW658" s="30">
        <f>+IF(OR($N658=Listas!$A$3,$N658=Listas!$A$4,$N658=Listas!$A$5,$N658=Listas!$A$6),"",K658*(1-AV658))</f>
        <v>0</v>
      </c>
      <c r="AX658" s="30">
        <f>+IF(OR($N658=Listas!$A$3,$N658=Listas!$A$4,$N658=Listas!$A$5,$N658=Listas!$A$6),"",L658*(1-AV658))</f>
        <v>0</v>
      </c>
      <c r="AY658" s="31"/>
      <c r="AZ658" s="32"/>
      <c r="BA658" s="30">
        <f>+IF(OR($N658=Listas!$A$3,$N658=Listas!$A$4,$N658=Listas!$A$5,$N658=Listas!$A$6),"",IF(AV658=0,AW658,(-PV(AY658,AZ658,,AW658,0))))</f>
        <v>0</v>
      </c>
      <c r="BB658" s="30">
        <f>+IF(OR($N658=Listas!$A$3,$N658=Listas!$A$4,$N658=Listas!$A$5,$N658=Listas!$A$6),"",IF(AV658=0,AX658,(-PV(AY658,AZ658,,AX658,0))))</f>
        <v>0</v>
      </c>
      <c r="BC658" s="33">
        <f>++IF(OR($N658=Listas!$A$3,$N658=Listas!$A$4,$N658=Listas!$A$5,$N658=Listas!$A$6),"",K658-BA658)</f>
        <v>0</v>
      </c>
      <c r="BD658" s="33">
        <f>++IF(OR($N658=Listas!$A$3,$N658=Listas!$A$4,$N658=Listas!$A$5,$N658=Listas!$A$6),"",L658-BB658)</f>
        <v>0</v>
      </c>
    </row>
    <row r="659" spans="1:56" x14ac:dyDescent="0.25">
      <c r="A659" s="13"/>
      <c r="B659" s="14"/>
      <c r="C659" s="15"/>
      <c r="D659" s="16"/>
      <c r="E659" s="16"/>
      <c r="F659" s="17"/>
      <c r="G659" s="17"/>
      <c r="H659" s="65">
        <f t="shared" si="125"/>
        <v>0</v>
      </c>
      <c r="I659" s="17"/>
      <c r="J659" s="17"/>
      <c r="K659" s="42">
        <f t="shared" si="126"/>
        <v>0</v>
      </c>
      <c r="L659" s="42">
        <f t="shared" si="126"/>
        <v>0</v>
      </c>
      <c r="M659" s="42">
        <f t="shared" si="127"/>
        <v>0</v>
      </c>
      <c r="N659" s="13"/>
      <c r="O659" s="18" t="str">
        <f>+IF(OR($N659=Listas!$A$3,$N659=Listas!$A$4,$N659=Listas!$A$5,$N659=Listas!$A$6),"N/A",IF(AND((DAYS360(C659,$C$3))&gt;90,(DAYS360(C659,$C$3))&lt;360),"SI","NO"))</f>
        <v>NO</v>
      </c>
      <c r="P659" s="19">
        <f t="shared" si="120"/>
        <v>0</v>
      </c>
      <c r="Q659" s="18" t="str">
        <f>+IF(OR($N659=Listas!$A$3,$N659=Listas!$A$4,$N659=Listas!$A$5,$N659=Listas!$A$6),"N/A",IF(AND((DAYS360(C659,$C$3))&gt;=360,(DAYS360(C659,$C$3))&lt;=1800),"SI","NO"))</f>
        <v>NO</v>
      </c>
      <c r="R659" s="19">
        <f t="shared" si="121"/>
        <v>0</v>
      </c>
      <c r="S659" s="18" t="str">
        <f>+IF(OR($N659=Listas!$A$3,$N659=Listas!$A$4,$N659=Listas!$A$5,$N659=Listas!$A$6),"N/A",IF(AND((DAYS360(C659,$C$3))&gt;1800,(DAYS360(C659,$C$3))&lt;=3600),"SI","NO"))</f>
        <v>NO</v>
      </c>
      <c r="T659" s="19">
        <f t="shared" si="122"/>
        <v>0</v>
      </c>
      <c r="U659" s="18" t="str">
        <f>+IF(OR($N659=Listas!$A$3,$N659=Listas!$A$4,$N659=Listas!$A$5,$N659=Listas!$A$6),"N/A",IF((DAYS360(C659,$C$3))&gt;3600,"SI","NO"))</f>
        <v>SI</v>
      </c>
      <c r="V659" s="20">
        <f t="shared" si="123"/>
        <v>0.21132439384930549</v>
      </c>
      <c r="W659" s="21">
        <f>+IF(OR($N659=Listas!$A$3,$N659=Listas!$A$4,$N659=Listas!$A$5,$N659=Listas!$A$6),"",P659+R659+T659+V659)</f>
        <v>0.21132439384930549</v>
      </c>
      <c r="X659" s="22"/>
      <c r="Y659" s="19">
        <f t="shared" si="124"/>
        <v>0</v>
      </c>
      <c r="Z659" s="21">
        <f>+IF(OR($N659=Listas!$A$3,$N659=Listas!$A$4,$N659=Listas!$A$5,$N659=Listas!$A$6),"",Y659)</f>
        <v>0</v>
      </c>
      <c r="AA659" s="22"/>
      <c r="AB659" s="23">
        <f>+IF(OR($N659=Listas!$A$3,$N659=Listas!$A$4,$N659=Listas!$A$5,$N659=Listas!$A$6),"",IF(AND(DAYS360(C659,$C$3)&lt;=90,AA659="NO"),0,IF(AND(DAYS360(C659,$C$3)&gt;90,AA659="NO"),$AB$7,0)))</f>
        <v>0</v>
      </c>
      <c r="AC659" s="17"/>
      <c r="AD659" s="22"/>
      <c r="AE659" s="23">
        <f>+IF(OR($N659=Listas!$A$3,$N659=Listas!$A$4,$N659=Listas!$A$5,$N659=Listas!$A$6),"",IF(AND(DAYS360(C659,$C$3)&lt;=90,AD659="SI"),0,IF(AND(DAYS360(C659,$C$3)&gt;90,AD659="SI"),$AE$7,0)))</f>
        <v>0</v>
      </c>
      <c r="AF659" s="17"/>
      <c r="AG659" s="24" t="str">
        <f t="shared" si="128"/>
        <v/>
      </c>
      <c r="AH659" s="22"/>
      <c r="AI659" s="23">
        <f>+IF(OR($N659=Listas!$A$3,$N659=Listas!$A$4,$N659=Listas!$A$5,$N659=Listas!$A$6),"",IF(AND(DAYS360(C659,$C$3)&lt;=90,AH659="SI"),0,IF(AND(DAYS360(C659,$C$3)&gt;90,AH659="SI"),$AI$7,0)))</f>
        <v>0</v>
      </c>
      <c r="AJ659" s="25">
        <f>+IF(OR($N659=Listas!$A$3,$N659=Listas!$A$4,$N659=Listas!$A$5,$N659=Listas!$A$6),"",AB659+AE659+AI659)</f>
        <v>0</v>
      </c>
      <c r="AK659" s="26" t="str">
        <f t="shared" si="129"/>
        <v/>
      </c>
      <c r="AL659" s="27" t="str">
        <f t="shared" si="130"/>
        <v/>
      </c>
      <c r="AM659" s="23">
        <f>+IF(OR($N659=Listas!$A$3,$N659=Listas!$A$4,$N659=Listas!$A$5,$N659=Listas!$A$6),"",IF(AND(DAYS360(C659,$C$3)&lt;=90,AL659="SI"),0,IF(AND(DAYS360(C659,$C$3)&gt;90,AL659="SI"),$AM$7,0)))</f>
        <v>0</v>
      </c>
      <c r="AN659" s="27" t="str">
        <f t="shared" si="131"/>
        <v/>
      </c>
      <c r="AO659" s="23">
        <f>+IF(OR($N659=Listas!$A$3,$N659=Listas!$A$4,$N659=Listas!$A$5,$N659=Listas!$A$6),"",IF(AND(DAYS360(C659,$C$3)&lt;=90,AN659="SI"),0,IF(AND(DAYS360(C659,$C$3)&gt;90,AN659="SI"),$AO$7,0)))</f>
        <v>0</v>
      </c>
      <c r="AP659" s="28">
        <f>+IF(OR($N659=Listas!$A$3,$N659=Listas!$A$4,$N659=Listas!$A$5,$N659=[1]Hoja2!$A$6),"",AM659+AO659)</f>
        <v>0</v>
      </c>
      <c r="AQ659" s="22"/>
      <c r="AR659" s="23">
        <f>+IF(OR($N659=Listas!$A$3,$N659=Listas!$A$4,$N659=Listas!$A$5,$N659=Listas!$A$6),"",IF(AND(DAYS360(C659,$C$3)&lt;=90,AQ659="SI"),0,IF(AND(DAYS360(C659,$C$3)&gt;90,AQ659="SI"),$AR$7,0)))</f>
        <v>0</v>
      </c>
      <c r="AS659" s="22"/>
      <c r="AT659" s="23">
        <f>+IF(OR($N659=Listas!$A$3,$N659=Listas!$A$4,$N659=Listas!$A$5,$N659=Listas!$A$6),"",IF(AND(DAYS360(C659,$C$3)&lt;=90,AS659="SI"),0,IF(AND(DAYS360(C659,$C$3)&gt;90,AS659="SI"),$AT$7,0)))</f>
        <v>0</v>
      </c>
      <c r="AU659" s="21">
        <f>+IF(OR($N659=Listas!$A$3,$N659=Listas!$A$4,$N659=Listas!$A$5,$N659=Listas!$A$6),"",AR659+AT659)</f>
        <v>0</v>
      </c>
      <c r="AV659" s="29">
        <f>+IF(OR($N659=Listas!$A$3,$N659=Listas!$A$4,$N659=Listas!$A$5,$N659=Listas!$A$6),"",W659+Z659+AJ659+AP659+AU659)</f>
        <v>0.21132439384930549</v>
      </c>
      <c r="AW659" s="30">
        <f>+IF(OR($N659=Listas!$A$3,$N659=Listas!$A$4,$N659=Listas!$A$5,$N659=Listas!$A$6),"",K659*(1-AV659))</f>
        <v>0</v>
      </c>
      <c r="AX659" s="30">
        <f>+IF(OR($N659=Listas!$A$3,$N659=Listas!$A$4,$N659=Listas!$A$5,$N659=Listas!$A$6),"",L659*(1-AV659))</f>
        <v>0</v>
      </c>
      <c r="AY659" s="31"/>
      <c r="AZ659" s="32"/>
      <c r="BA659" s="30">
        <f>+IF(OR($N659=Listas!$A$3,$N659=Listas!$A$4,$N659=Listas!$A$5,$N659=Listas!$A$6),"",IF(AV659=0,AW659,(-PV(AY659,AZ659,,AW659,0))))</f>
        <v>0</v>
      </c>
      <c r="BB659" s="30">
        <f>+IF(OR($N659=Listas!$A$3,$N659=Listas!$A$4,$N659=Listas!$A$5,$N659=Listas!$A$6),"",IF(AV659=0,AX659,(-PV(AY659,AZ659,,AX659,0))))</f>
        <v>0</v>
      </c>
      <c r="BC659" s="33">
        <f>++IF(OR($N659=Listas!$A$3,$N659=Listas!$A$4,$N659=Listas!$A$5,$N659=Listas!$A$6),"",K659-BA659)</f>
        <v>0</v>
      </c>
      <c r="BD659" s="33">
        <f>++IF(OR($N659=Listas!$A$3,$N659=Listas!$A$4,$N659=Listas!$A$5,$N659=Listas!$A$6),"",L659-BB659)</f>
        <v>0</v>
      </c>
    </row>
    <row r="660" spans="1:56" x14ac:dyDescent="0.25">
      <c r="A660" s="13"/>
      <c r="B660" s="14"/>
      <c r="C660" s="15"/>
      <c r="D660" s="16"/>
      <c r="E660" s="16"/>
      <c r="F660" s="17"/>
      <c r="G660" s="17"/>
      <c r="H660" s="65">
        <f t="shared" si="125"/>
        <v>0</v>
      </c>
      <c r="I660" s="17"/>
      <c r="J660" s="17"/>
      <c r="K660" s="42">
        <f t="shared" si="126"/>
        <v>0</v>
      </c>
      <c r="L660" s="42">
        <f t="shared" si="126"/>
        <v>0</v>
      </c>
      <c r="M660" s="42">
        <f t="shared" si="127"/>
        <v>0</v>
      </c>
      <c r="N660" s="13"/>
      <c r="O660" s="18" t="str">
        <f>+IF(OR($N660=Listas!$A$3,$N660=Listas!$A$4,$N660=Listas!$A$5,$N660=Listas!$A$6),"N/A",IF(AND((DAYS360(C660,$C$3))&gt;90,(DAYS360(C660,$C$3))&lt;360),"SI","NO"))</f>
        <v>NO</v>
      </c>
      <c r="P660" s="19">
        <f t="shared" si="120"/>
        <v>0</v>
      </c>
      <c r="Q660" s="18" t="str">
        <f>+IF(OR($N660=Listas!$A$3,$N660=Listas!$A$4,$N660=Listas!$A$5,$N660=Listas!$A$6),"N/A",IF(AND((DAYS360(C660,$C$3))&gt;=360,(DAYS360(C660,$C$3))&lt;=1800),"SI","NO"))</f>
        <v>NO</v>
      </c>
      <c r="R660" s="19">
        <f t="shared" si="121"/>
        <v>0</v>
      </c>
      <c r="S660" s="18" t="str">
        <f>+IF(OR($N660=Listas!$A$3,$N660=Listas!$A$4,$N660=Listas!$A$5,$N660=Listas!$A$6),"N/A",IF(AND((DAYS360(C660,$C$3))&gt;1800,(DAYS360(C660,$C$3))&lt;=3600),"SI","NO"))</f>
        <v>NO</v>
      </c>
      <c r="T660" s="19">
        <f t="shared" si="122"/>
        <v>0</v>
      </c>
      <c r="U660" s="18" t="str">
        <f>+IF(OR($N660=Listas!$A$3,$N660=Listas!$A$4,$N660=Listas!$A$5,$N660=Listas!$A$6),"N/A",IF((DAYS360(C660,$C$3))&gt;3600,"SI","NO"))</f>
        <v>SI</v>
      </c>
      <c r="V660" s="20">
        <f t="shared" si="123"/>
        <v>0.21132439384930549</v>
      </c>
      <c r="W660" s="21">
        <f>+IF(OR($N660=Listas!$A$3,$N660=Listas!$A$4,$N660=Listas!$A$5,$N660=Listas!$A$6),"",P660+R660+T660+V660)</f>
        <v>0.21132439384930549</v>
      </c>
      <c r="X660" s="22"/>
      <c r="Y660" s="19">
        <f t="shared" si="124"/>
        <v>0</v>
      </c>
      <c r="Z660" s="21">
        <f>+IF(OR($N660=Listas!$A$3,$N660=Listas!$A$4,$N660=Listas!$A$5,$N660=Listas!$A$6),"",Y660)</f>
        <v>0</v>
      </c>
      <c r="AA660" s="22"/>
      <c r="AB660" s="23">
        <f>+IF(OR($N660=Listas!$A$3,$N660=Listas!$A$4,$N660=Listas!$A$5,$N660=Listas!$A$6),"",IF(AND(DAYS360(C660,$C$3)&lt;=90,AA660="NO"),0,IF(AND(DAYS360(C660,$C$3)&gt;90,AA660="NO"),$AB$7,0)))</f>
        <v>0</v>
      </c>
      <c r="AC660" s="17"/>
      <c r="AD660" s="22"/>
      <c r="AE660" s="23">
        <f>+IF(OR($N660=Listas!$A$3,$N660=Listas!$A$4,$N660=Listas!$A$5,$N660=Listas!$A$6),"",IF(AND(DAYS360(C660,$C$3)&lt;=90,AD660="SI"),0,IF(AND(DAYS360(C660,$C$3)&gt;90,AD660="SI"),$AE$7,0)))</f>
        <v>0</v>
      </c>
      <c r="AF660" s="17"/>
      <c r="AG660" s="24" t="str">
        <f t="shared" si="128"/>
        <v/>
      </c>
      <c r="AH660" s="22"/>
      <c r="AI660" s="23">
        <f>+IF(OR($N660=Listas!$A$3,$N660=Listas!$A$4,$N660=Listas!$A$5,$N660=Listas!$A$6),"",IF(AND(DAYS360(C660,$C$3)&lt;=90,AH660="SI"),0,IF(AND(DAYS360(C660,$C$3)&gt;90,AH660="SI"),$AI$7,0)))</f>
        <v>0</v>
      </c>
      <c r="AJ660" s="25">
        <f>+IF(OR($N660=Listas!$A$3,$N660=Listas!$A$4,$N660=Listas!$A$5,$N660=Listas!$A$6),"",AB660+AE660+AI660)</f>
        <v>0</v>
      </c>
      <c r="AK660" s="26" t="str">
        <f t="shared" si="129"/>
        <v/>
      </c>
      <c r="AL660" s="27" t="str">
        <f t="shared" si="130"/>
        <v/>
      </c>
      <c r="AM660" s="23">
        <f>+IF(OR($N660=Listas!$A$3,$N660=Listas!$A$4,$N660=Listas!$A$5,$N660=Listas!$A$6),"",IF(AND(DAYS360(C660,$C$3)&lt;=90,AL660="SI"),0,IF(AND(DAYS360(C660,$C$3)&gt;90,AL660="SI"),$AM$7,0)))</f>
        <v>0</v>
      </c>
      <c r="AN660" s="27" t="str">
        <f t="shared" si="131"/>
        <v/>
      </c>
      <c r="AO660" s="23">
        <f>+IF(OR($N660=Listas!$A$3,$N660=Listas!$A$4,$N660=Listas!$A$5,$N660=Listas!$A$6),"",IF(AND(DAYS360(C660,$C$3)&lt;=90,AN660="SI"),0,IF(AND(DAYS360(C660,$C$3)&gt;90,AN660="SI"),$AO$7,0)))</f>
        <v>0</v>
      </c>
      <c r="AP660" s="28">
        <f>+IF(OR($N660=Listas!$A$3,$N660=Listas!$A$4,$N660=Listas!$A$5,$N660=[1]Hoja2!$A$6),"",AM660+AO660)</f>
        <v>0</v>
      </c>
      <c r="AQ660" s="22"/>
      <c r="AR660" s="23">
        <f>+IF(OR($N660=Listas!$A$3,$N660=Listas!$A$4,$N660=Listas!$A$5,$N660=Listas!$A$6),"",IF(AND(DAYS360(C660,$C$3)&lt;=90,AQ660="SI"),0,IF(AND(DAYS360(C660,$C$3)&gt;90,AQ660="SI"),$AR$7,0)))</f>
        <v>0</v>
      </c>
      <c r="AS660" s="22"/>
      <c r="AT660" s="23">
        <f>+IF(OR($N660=Listas!$A$3,$N660=Listas!$A$4,$N660=Listas!$A$5,$N660=Listas!$A$6),"",IF(AND(DAYS360(C660,$C$3)&lt;=90,AS660="SI"),0,IF(AND(DAYS360(C660,$C$3)&gt;90,AS660="SI"),$AT$7,0)))</f>
        <v>0</v>
      </c>
      <c r="AU660" s="21">
        <f>+IF(OR($N660=Listas!$A$3,$N660=Listas!$A$4,$N660=Listas!$A$5,$N660=Listas!$A$6),"",AR660+AT660)</f>
        <v>0</v>
      </c>
      <c r="AV660" s="29">
        <f>+IF(OR($N660=Listas!$A$3,$N660=Listas!$A$4,$N660=Listas!$A$5,$N660=Listas!$A$6),"",W660+Z660+AJ660+AP660+AU660)</f>
        <v>0.21132439384930549</v>
      </c>
      <c r="AW660" s="30">
        <f>+IF(OR($N660=Listas!$A$3,$N660=Listas!$A$4,$N660=Listas!$A$5,$N660=Listas!$A$6),"",K660*(1-AV660))</f>
        <v>0</v>
      </c>
      <c r="AX660" s="30">
        <f>+IF(OR($N660=Listas!$A$3,$N660=Listas!$A$4,$N660=Listas!$A$5,$N660=Listas!$A$6),"",L660*(1-AV660))</f>
        <v>0</v>
      </c>
      <c r="AY660" s="31"/>
      <c r="AZ660" s="32"/>
      <c r="BA660" s="30">
        <f>+IF(OR($N660=Listas!$A$3,$N660=Listas!$A$4,$N660=Listas!$A$5,$N660=Listas!$A$6),"",IF(AV660=0,AW660,(-PV(AY660,AZ660,,AW660,0))))</f>
        <v>0</v>
      </c>
      <c r="BB660" s="30">
        <f>+IF(OR($N660=Listas!$A$3,$N660=Listas!$A$4,$N660=Listas!$A$5,$N660=Listas!$A$6),"",IF(AV660=0,AX660,(-PV(AY660,AZ660,,AX660,0))))</f>
        <v>0</v>
      </c>
      <c r="BC660" s="33">
        <f>++IF(OR($N660=Listas!$A$3,$N660=Listas!$A$4,$N660=Listas!$A$5,$N660=Listas!$A$6),"",K660-BA660)</f>
        <v>0</v>
      </c>
      <c r="BD660" s="33">
        <f>++IF(OR($N660=Listas!$A$3,$N660=Listas!$A$4,$N660=Listas!$A$5,$N660=Listas!$A$6),"",L660-BB660)</f>
        <v>0</v>
      </c>
    </row>
    <row r="661" spans="1:56" x14ac:dyDescent="0.25">
      <c r="A661" s="13"/>
      <c r="B661" s="14"/>
      <c r="C661" s="15"/>
      <c r="D661" s="16"/>
      <c r="E661" s="16"/>
      <c r="F661" s="17"/>
      <c r="G661" s="17"/>
      <c r="H661" s="65">
        <f t="shared" si="125"/>
        <v>0</v>
      </c>
      <c r="I661" s="17"/>
      <c r="J661" s="17"/>
      <c r="K661" s="42">
        <f t="shared" si="126"/>
        <v>0</v>
      </c>
      <c r="L661" s="42">
        <f t="shared" si="126"/>
        <v>0</v>
      </c>
      <c r="M661" s="42">
        <f t="shared" si="127"/>
        <v>0</v>
      </c>
      <c r="N661" s="13"/>
      <c r="O661" s="18" t="str">
        <f>+IF(OR($N661=Listas!$A$3,$N661=Listas!$A$4,$N661=Listas!$A$5,$N661=Listas!$A$6),"N/A",IF(AND((DAYS360(C661,$C$3))&gt;90,(DAYS360(C661,$C$3))&lt;360),"SI","NO"))</f>
        <v>NO</v>
      </c>
      <c r="P661" s="19">
        <f t="shared" si="120"/>
        <v>0</v>
      </c>
      <c r="Q661" s="18" t="str">
        <f>+IF(OR($N661=Listas!$A$3,$N661=Listas!$A$4,$N661=Listas!$A$5,$N661=Listas!$A$6),"N/A",IF(AND((DAYS360(C661,$C$3))&gt;=360,(DAYS360(C661,$C$3))&lt;=1800),"SI","NO"))</f>
        <v>NO</v>
      </c>
      <c r="R661" s="19">
        <f t="shared" si="121"/>
        <v>0</v>
      </c>
      <c r="S661" s="18" t="str">
        <f>+IF(OR($N661=Listas!$A$3,$N661=Listas!$A$4,$N661=Listas!$A$5,$N661=Listas!$A$6),"N/A",IF(AND((DAYS360(C661,$C$3))&gt;1800,(DAYS360(C661,$C$3))&lt;=3600),"SI","NO"))</f>
        <v>NO</v>
      </c>
      <c r="T661" s="19">
        <f t="shared" si="122"/>
        <v>0</v>
      </c>
      <c r="U661" s="18" t="str">
        <f>+IF(OR($N661=Listas!$A$3,$N661=Listas!$A$4,$N661=Listas!$A$5,$N661=Listas!$A$6),"N/A",IF((DAYS360(C661,$C$3))&gt;3600,"SI","NO"))</f>
        <v>SI</v>
      </c>
      <c r="V661" s="20">
        <f t="shared" si="123"/>
        <v>0.21132439384930549</v>
      </c>
      <c r="W661" s="21">
        <f>+IF(OR($N661=Listas!$A$3,$N661=Listas!$A$4,$N661=Listas!$A$5,$N661=Listas!$A$6),"",P661+R661+T661+V661)</f>
        <v>0.21132439384930549</v>
      </c>
      <c r="X661" s="22"/>
      <c r="Y661" s="19">
        <f t="shared" si="124"/>
        <v>0</v>
      </c>
      <c r="Z661" s="21">
        <f>+IF(OR($N661=Listas!$A$3,$N661=Listas!$A$4,$N661=Listas!$A$5,$N661=Listas!$A$6),"",Y661)</f>
        <v>0</v>
      </c>
      <c r="AA661" s="22"/>
      <c r="AB661" s="23">
        <f>+IF(OR($N661=Listas!$A$3,$N661=Listas!$A$4,$N661=Listas!$A$5,$N661=Listas!$A$6),"",IF(AND(DAYS360(C661,$C$3)&lt;=90,AA661="NO"),0,IF(AND(DAYS360(C661,$C$3)&gt;90,AA661="NO"),$AB$7,0)))</f>
        <v>0</v>
      </c>
      <c r="AC661" s="17"/>
      <c r="AD661" s="22"/>
      <c r="AE661" s="23">
        <f>+IF(OR($N661=Listas!$A$3,$N661=Listas!$A$4,$N661=Listas!$A$5,$N661=Listas!$A$6),"",IF(AND(DAYS360(C661,$C$3)&lt;=90,AD661="SI"),0,IF(AND(DAYS360(C661,$C$3)&gt;90,AD661="SI"),$AE$7,0)))</f>
        <v>0</v>
      </c>
      <c r="AF661" s="17"/>
      <c r="AG661" s="24" t="str">
        <f t="shared" si="128"/>
        <v/>
      </c>
      <c r="AH661" s="22"/>
      <c r="AI661" s="23">
        <f>+IF(OR($N661=Listas!$A$3,$N661=Listas!$A$4,$N661=Listas!$A$5,$N661=Listas!$A$6),"",IF(AND(DAYS360(C661,$C$3)&lt;=90,AH661="SI"),0,IF(AND(DAYS360(C661,$C$3)&gt;90,AH661="SI"),$AI$7,0)))</f>
        <v>0</v>
      </c>
      <c r="AJ661" s="25">
        <f>+IF(OR($N661=Listas!$A$3,$N661=Listas!$A$4,$N661=Listas!$A$5,$N661=Listas!$A$6),"",AB661+AE661+AI661)</f>
        <v>0</v>
      </c>
      <c r="AK661" s="26" t="str">
        <f t="shared" si="129"/>
        <v/>
      </c>
      <c r="AL661" s="27" t="str">
        <f t="shared" si="130"/>
        <v/>
      </c>
      <c r="AM661" s="23">
        <f>+IF(OR($N661=Listas!$A$3,$N661=Listas!$A$4,$N661=Listas!$A$5,$N661=Listas!$A$6),"",IF(AND(DAYS360(C661,$C$3)&lt;=90,AL661="SI"),0,IF(AND(DAYS360(C661,$C$3)&gt;90,AL661="SI"),$AM$7,0)))</f>
        <v>0</v>
      </c>
      <c r="AN661" s="27" t="str">
        <f t="shared" si="131"/>
        <v/>
      </c>
      <c r="AO661" s="23">
        <f>+IF(OR($N661=Listas!$A$3,$N661=Listas!$A$4,$N661=Listas!$A$5,$N661=Listas!$A$6),"",IF(AND(DAYS360(C661,$C$3)&lt;=90,AN661="SI"),0,IF(AND(DAYS360(C661,$C$3)&gt;90,AN661="SI"),$AO$7,0)))</f>
        <v>0</v>
      </c>
      <c r="AP661" s="28">
        <f>+IF(OR($N661=Listas!$A$3,$N661=Listas!$A$4,$N661=Listas!$A$5,$N661=[1]Hoja2!$A$6),"",AM661+AO661)</f>
        <v>0</v>
      </c>
      <c r="AQ661" s="22"/>
      <c r="AR661" s="23">
        <f>+IF(OR($N661=Listas!$A$3,$N661=Listas!$A$4,$N661=Listas!$A$5,$N661=Listas!$A$6),"",IF(AND(DAYS360(C661,$C$3)&lt;=90,AQ661="SI"),0,IF(AND(DAYS360(C661,$C$3)&gt;90,AQ661="SI"),$AR$7,0)))</f>
        <v>0</v>
      </c>
      <c r="AS661" s="22"/>
      <c r="AT661" s="23">
        <f>+IF(OR($N661=Listas!$A$3,$N661=Listas!$A$4,$N661=Listas!$A$5,$N661=Listas!$A$6),"",IF(AND(DAYS360(C661,$C$3)&lt;=90,AS661="SI"),0,IF(AND(DAYS360(C661,$C$3)&gt;90,AS661="SI"),$AT$7,0)))</f>
        <v>0</v>
      </c>
      <c r="AU661" s="21">
        <f>+IF(OR($N661=Listas!$A$3,$N661=Listas!$A$4,$N661=Listas!$A$5,$N661=Listas!$A$6),"",AR661+AT661)</f>
        <v>0</v>
      </c>
      <c r="AV661" s="29">
        <f>+IF(OR($N661=Listas!$A$3,$N661=Listas!$A$4,$N661=Listas!$A$5,$N661=Listas!$A$6),"",W661+Z661+AJ661+AP661+AU661)</f>
        <v>0.21132439384930549</v>
      </c>
      <c r="AW661" s="30">
        <f>+IF(OR($N661=Listas!$A$3,$N661=Listas!$A$4,$N661=Listas!$A$5,$N661=Listas!$A$6),"",K661*(1-AV661))</f>
        <v>0</v>
      </c>
      <c r="AX661" s="30">
        <f>+IF(OR($N661=Listas!$A$3,$N661=Listas!$A$4,$N661=Listas!$A$5,$N661=Listas!$A$6),"",L661*(1-AV661))</f>
        <v>0</v>
      </c>
      <c r="AY661" s="31"/>
      <c r="AZ661" s="32"/>
      <c r="BA661" s="30">
        <f>+IF(OR($N661=Listas!$A$3,$N661=Listas!$A$4,$N661=Listas!$A$5,$N661=Listas!$A$6),"",IF(AV661=0,AW661,(-PV(AY661,AZ661,,AW661,0))))</f>
        <v>0</v>
      </c>
      <c r="BB661" s="30">
        <f>+IF(OR($N661=Listas!$A$3,$N661=Listas!$A$4,$N661=Listas!$A$5,$N661=Listas!$A$6),"",IF(AV661=0,AX661,(-PV(AY661,AZ661,,AX661,0))))</f>
        <v>0</v>
      </c>
      <c r="BC661" s="33">
        <f>++IF(OR($N661=Listas!$A$3,$N661=Listas!$A$4,$N661=Listas!$A$5,$N661=Listas!$A$6),"",K661-BA661)</f>
        <v>0</v>
      </c>
      <c r="BD661" s="33">
        <f>++IF(OR($N661=Listas!$A$3,$N661=Listas!$A$4,$N661=Listas!$A$5,$N661=Listas!$A$6),"",L661-BB661)</f>
        <v>0</v>
      </c>
    </row>
    <row r="662" spans="1:56" x14ac:dyDescent="0.25">
      <c r="A662" s="13"/>
      <c r="B662" s="14"/>
      <c r="C662" s="15"/>
      <c r="D662" s="16"/>
      <c r="E662" s="16"/>
      <c r="F662" s="17"/>
      <c r="G662" s="17"/>
      <c r="H662" s="65">
        <f t="shared" si="125"/>
        <v>0</v>
      </c>
      <c r="I662" s="17"/>
      <c r="J662" s="17"/>
      <c r="K662" s="42">
        <f t="shared" si="126"/>
        <v>0</v>
      </c>
      <c r="L662" s="42">
        <f t="shared" si="126"/>
        <v>0</v>
      </c>
      <c r="M662" s="42">
        <f t="shared" si="127"/>
        <v>0</v>
      </c>
      <c r="N662" s="13"/>
      <c r="O662" s="18" t="str">
        <f>+IF(OR($N662=Listas!$A$3,$N662=Listas!$A$4,$N662=Listas!$A$5,$N662=Listas!$A$6),"N/A",IF(AND((DAYS360(C662,$C$3))&gt;90,(DAYS360(C662,$C$3))&lt;360),"SI","NO"))</f>
        <v>NO</v>
      </c>
      <c r="P662" s="19">
        <f t="shared" si="120"/>
        <v>0</v>
      </c>
      <c r="Q662" s="18" t="str">
        <f>+IF(OR($N662=Listas!$A$3,$N662=Listas!$A$4,$N662=Listas!$A$5,$N662=Listas!$A$6),"N/A",IF(AND((DAYS360(C662,$C$3))&gt;=360,(DAYS360(C662,$C$3))&lt;=1800),"SI","NO"))</f>
        <v>NO</v>
      </c>
      <c r="R662" s="19">
        <f t="shared" si="121"/>
        <v>0</v>
      </c>
      <c r="S662" s="18" t="str">
        <f>+IF(OR($N662=Listas!$A$3,$N662=Listas!$A$4,$N662=Listas!$A$5,$N662=Listas!$A$6),"N/A",IF(AND((DAYS360(C662,$C$3))&gt;1800,(DAYS360(C662,$C$3))&lt;=3600),"SI","NO"))</f>
        <v>NO</v>
      </c>
      <c r="T662" s="19">
        <f t="shared" si="122"/>
        <v>0</v>
      </c>
      <c r="U662" s="18" t="str">
        <f>+IF(OR($N662=Listas!$A$3,$N662=Listas!$A$4,$N662=Listas!$A$5,$N662=Listas!$A$6),"N/A",IF((DAYS360(C662,$C$3))&gt;3600,"SI","NO"))</f>
        <v>SI</v>
      </c>
      <c r="V662" s="20">
        <f t="shared" si="123"/>
        <v>0.21132439384930549</v>
      </c>
      <c r="W662" s="21">
        <f>+IF(OR($N662=Listas!$A$3,$N662=Listas!$A$4,$N662=Listas!$A$5,$N662=Listas!$A$6),"",P662+R662+T662+V662)</f>
        <v>0.21132439384930549</v>
      </c>
      <c r="X662" s="22"/>
      <c r="Y662" s="19">
        <f t="shared" si="124"/>
        <v>0</v>
      </c>
      <c r="Z662" s="21">
        <f>+IF(OR($N662=Listas!$A$3,$N662=Listas!$A$4,$N662=Listas!$A$5,$N662=Listas!$A$6),"",Y662)</f>
        <v>0</v>
      </c>
      <c r="AA662" s="22"/>
      <c r="AB662" s="23">
        <f>+IF(OR($N662=Listas!$A$3,$N662=Listas!$A$4,$N662=Listas!$A$5,$N662=Listas!$A$6),"",IF(AND(DAYS360(C662,$C$3)&lt;=90,AA662="NO"),0,IF(AND(DAYS360(C662,$C$3)&gt;90,AA662="NO"),$AB$7,0)))</f>
        <v>0</v>
      </c>
      <c r="AC662" s="17"/>
      <c r="AD662" s="22"/>
      <c r="AE662" s="23">
        <f>+IF(OR($N662=Listas!$A$3,$N662=Listas!$A$4,$N662=Listas!$A$5,$N662=Listas!$A$6),"",IF(AND(DAYS360(C662,$C$3)&lt;=90,AD662="SI"),0,IF(AND(DAYS360(C662,$C$3)&gt;90,AD662="SI"),$AE$7,0)))</f>
        <v>0</v>
      </c>
      <c r="AF662" s="17"/>
      <c r="AG662" s="24" t="str">
        <f t="shared" si="128"/>
        <v/>
      </c>
      <c r="AH662" s="22"/>
      <c r="AI662" s="23">
        <f>+IF(OR($N662=Listas!$A$3,$N662=Listas!$A$4,$N662=Listas!$A$5,$N662=Listas!$A$6),"",IF(AND(DAYS360(C662,$C$3)&lt;=90,AH662="SI"),0,IF(AND(DAYS360(C662,$C$3)&gt;90,AH662="SI"),$AI$7,0)))</f>
        <v>0</v>
      </c>
      <c r="AJ662" s="25">
        <f>+IF(OR($N662=Listas!$A$3,$N662=Listas!$A$4,$N662=Listas!$A$5,$N662=Listas!$A$6),"",AB662+AE662+AI662)</f>
        <v>0</v>
      </c>
      <c r="AK662" s="26" t="str">
        <f t="shared" si="129"/>
        <v/>
      </c>
      <c r="AL662" s="27" t="str">
        <f t="shared" si="130"/>
        <v/>
      </c>
      <c r="AM662" s="23">
        <f>+IF(OR($N662=Listas!$A$3,$N662=Listas!$A$4,$N662=Listas!$A$5,$N662=Listas!$A$6),"",IF(AND(DAYS360(C662,$C$3)&lt;=90,AL662="SI"),0,IF(AND(DAYS360(C662,$C$3)&gt;90,AL662="SI"),$AM$7,0)))</f>
        <v>0</v>
      </c>
      <c r="AN662" s="27" t="str">
        <f t="shared" si="131"/>
        <v/>
      </c>
      <c r="AO662" s="23">
        <f>+IF(OR($N662=Listas!$A$3,$N662=Listas!$A$4,$N662=Listas!$A$5,$N662=Listas!$A$6),"",IF(AND(DAYS360(C662,$C$3)&lt;=90,AN662="SI"),0,IF(AND(DAYS360(C662,$C$3)&gt;90,AN662="SI"),$AO$7,0)))</f>
        <v>0</v>
      </c>
      <c r="AP662" s="28">
        <f>+IF(OR($N662=Listas!$A$3,$N662=Listas!$A$4,$N662=Listas!$A$5,$N662=[1]Hoja2!$A$6),"",AM662+AO662)</f>
        <v>0</v>
      </c>
      <c r="AQ662" s="22"/>
      <c r="AR662" s="23">
        <f>+IF(OR($N662=Listas!$A$3,$N662=Listas!$A$4,$N662=Listas!$A$5,$N662=Listas!$A$6),"",IF(AND(DAYS360(C662,$C$3)&lt;=90,AQ662="SI"),0,IF(AND(DAYS360(C662,$C$3)&gt;90,AQ662="SI"),$AR$7,0)))</f>
        <v>0</v>
      </c>
      <c r="AS662" s="22"/>
      <c r="AT662" s="23">
        <f>+IF(OR($N662=Listas!$A$3,$N662=Listas!$A$4,$N662=Listas!$A$5,$N662=Listas!$A$6),"",IF(AND(DAYS360(C662,$C$3)&lt;=90,AS662="SI"),0,IF(AND(DAYS360(C662,$C$3)&gt;90,AS662="SI"),$AT$7,0)))</f>
        <v>0</v>
      </c>
      <c r="AU662" s="21">
        <f>+IF(OR($N662=Listas!$A$3,$N662=Listas!$A$4,$N662=Listas!$A$5,$N662=Listas!$A$6),"",AR662+AT662)</f>
        <v>0</v>
      </c>
      <c r="AV662" s="29">
        <f>+IF(OR($N662=Listas!$A$3,$N662=Listas!$A$4,$N662=Listas!$A$5,$N662=Listas!$A$6),"",W662+Z662+AJ662+AP662+AU662)</f>
        <v>0.21132439384930549</v>
      </c>
      <c r="AW662" s="30">
        <f>+IF(OR($N662=Listas!$A$3,$N662=Listas!$A$4,$N662=Listas!$A$5,$N662=Listas!$A$6),"",K662*(1-AV662))</f>
        <v>0</v>
      </c>
      <c r="AX662" s="30">
        <f>+IF(OR($N662=Listas!$A$3,$N662=Listas!$A$4,$N662=Listas!$A$5,$N662=Listas!$A$6),"",L662*(1-AV662))</f>
        <v>0</v>
      </c>
      <c r="AY662" s="31"/>
      <c r="AZ662" s="32"/>
      <c r="BA662" s="30">
        <f>+IF(OR($N662=Listas!$A$3,$N662=Listas!$A$4,$N662=Listas!$A$5,$N662=Listas!$A$6),"",IF(AV662=0,AW662,(-PV(AY662,AZ662,,AW662,0))))</f>
        <v>0</v>
      </c>
      <c r="BB662" s="30">
        <f>+IF(OR($N662=Listas!$A$3,$N662=Listas!$A$4,$N662=Listas!$A$5,$N662=Listas!$A$6),"",IF(AV662=0,AX662,(-PV(AY662,AZ662,,AX662,0))))</f>
        <v>0</v>
      </c>
      <c r="BC662" s="33">
        <f>++IF(OR($N662=Listas!$A$3,$N662=Listas!$A$4,$N662=Listas!$A$5,$N662=Listas!$A$6),"",K662-BA662)</f>
        <v>0</v>
      </c>
      <c r="BD662" s="33">
        <f>++IF(OR($N662=Listas!$A$3,$N662=Listas!$A$4,$N662=Listas!$A$5,$N662=Listas!$A$6),"",L662-BB662)</f>
        <v>0</v>
      </c>
    </row>
    <row r="663" spans="1:56" x14ac:dyDescent="0.25">
      <c r="A663" s="13"/>
      <c r="B663" s="14"/>
      <c r="C663" s="15"/>
      <c r="D663" s="16"/>
      <c r="E663" s="16"/>
      <c r="F663" s="17"/>
      <c r="G663" s="17"/>
      <c r="H663" s="65">
        <f t="shared" si="125"/>
        <v>0</v>
      </c>
      <c r="I663" s="17"/>
      <c r="J663" s="17"/>
      <c r="K663" s="42">
        <f t="shared" si="126"/>
        <v>0</v>
      </c>
      <c r="L663" s="42">
        <f t="shared" si="126"/>
        <v>0</v>
      </c>
      <c r="M663" s="42">
        <f t="shared" si="127"/>
        <v>0</v>
      </c>
      <c r="N663" s="13"/>
      <c r="O663" s="18" t="str">
        <f>+IF(OR($N663=Listas!$A$3,$N663=Listas!$A$4,$N663=Listas!$A$5,$N663=Listas!$A$6),"N/A",IF(AND((DAYS360(C663,$C$3))&gt;90,(DAYS360(C663,$C$3))&lt;360),"SI","NO"))</f>
        <v>NO</v>
      </c>
      <c r="P663" s="19">
        <f t="shared" si="120"/>
        <v>0</v>
      </c>
      <c r="Q663" s="18" t="str">
        <f>+IF(OR($N663=Listas!$A$3,$N663=Listas!$A$4,$N663=Listas!$A$5,$N663=Listas!$A$6),"N/A",IF(AND((DAYS360(C663,$C$3))&gt;=360,(DAYS360(C663,$C$3))&lt;=1800),"SI","NO"))</f>
        <v>NO</v>
      </c>
      <c r="R663" s="19">
        <f t="shared" si="121"/>
        <v>0</v>
      </c>
      <c r="S663" s="18" t="str">
        <f>+IF(OR($N663=Listas!$A$3,$N663=Listas!$A$4,$N663=Listas!$A$5,$N663=Listas!$A$6),"N/A",IF(AND((DAYS360(C663,$C$3))&gt;1800,(DAYS360(C663,$C$3))&lt;=3600),"SI","NO"))</f>
        <v>NO</v>
      </c>
      <c r="T663" s="19">
        <f t="shared" si="122"/>
        <v>0</v>
      </c>
      <c r="U663" s="18" t="str">
        <f>+IF(OR($N663=Listas!$A$3,$N663=Listas!$A$4,$N663=Listas!$A$5,$N663=Listas!$A$6),"N/A",IF((DAYS360(C663,$C$3))&gt;3600,"SI","NO"))</f>
        <v>SI</v>
      </c>
      <c r="V663" s="20">
        <f t="shared" si="123"/>
        <v>0.21132439384930549</v>
      </c>
      <c r="W663" s="21">
        <f>+IF(OR($N663=Listas!$A$3,$N663=Listas!$A$4,$N663=Listas!$A$5,$N663=Listas!$A$6),"",P663+R663+T663+V663)</f>
        <v>0.21132439384930549</v>
      </c>
      <c r="X663" s="22"/>
      <c r="Y663" s="19">
        <f t="shared" si="124"/>
        <v>0</v>
      </c>
      <c r="Z663" s="21">
        <f>+IF(OR($N663=Listas!$A$3,$N663=Listas!$A$4,$N663=Listas!$A$5,$N663=Listas!$A$6),"",Y663)</f>
        <v>0</v>
      </c>
      <c r="AA663" s="22"/>
      <c r="AB663" s="23">
        <f>+IF(OR($N663=Listas!$A$3,$N663=Listas!$A$4,$N663=Listas!$A$5,$N663=Listas!$A$6),"",IF(AND(DAYS360(C663,$C$3)&lt;=90,AA663="NO"),0,IF(AND(DAYS360(C663,$C$3)&gt;90,AA663="NO"),$AB$7,0)))</f>
        <v>0</v>
      </c>
      <c r="AC663" s="17"/>
      <c r="AD663" s="22"/>
      <c r="AE663" s="23">
        <f>+IF(OR($N663=Listas!$A$3,$N663=Listas!$A$4,$N663=Listas!$A$5,$N663=Listas!$A$6),"",IF(AND(DAYS360(C663,$C$3)&lt;=90,AD663="SI"),0,IF(AND(DAYS360(C663,$C$3)&gt;90,AD663="SI"),$AE$7,0)))</f>
        <v>0</v>
      </c>
      <c r="AF663" s="17"/>
      <c r="AG663" s="24" t="str">
        <f t="shared" si="128"/>
        <v/>
      </c>
      <c r="AH663" s="22"/>
      <c r="AI663" s="23">
        <f>+IF(OR($N663=Listas!$A$3,$N663=Listas!$A$4,$N663=Listas!$A$5,$N663=Listas!$A$6),"",IF(AND(DAYS360(C663,$C$3)&lt;=90,AH663="SI"),0,IF(AND(DAYS360(C663,$C$3)&gt;90,AH663="SI"),$AI$7,0)))</f>
        <v>0</v>
      </c>
      <c r="AJ663" s="25">
        <f>+IF(OR($N663=Listas!$A$3,$N663=Listas!$A$4,$N663=Listas!$A$5,$N663=Listas!$A$6),"",AB663+AE663+AI663)</f>
        <v>0</v>
      </c>
      <c r="AK663" s="26" t="str">
        <f t="shared" si="129"/>
        <v/>
      </c>
      <c r="AL663" s="27" t="str">
        <f t="shared" si="130"/>
        <v/>
      </c>
      <c r="AM663" s="23">
        <f>+IF(OR($N663=Listas!$A$3,$N663=Listas!$A$4,$N663=Listas!$A$5,$N663=Listas!$A$6),"",IF(AND(DAYS360(C663,$C$3)&lt;=90,AL663="SI"),0,IF(AND(DAYS360(C663,$C$3)&gt;90,AL663="SI"),$AM$7,0)))</f>
        <v>0</v>
      </c>
      <c r="AN663" s="27" t="str">
        <f t="shared" si="131"/>
        <v/>
      </c>
      <c r="AO663" s="23">
        <f>+IF(OR($N663=Listas!$A$3,$N663=Listas!$A$4,$N663=Listas!$A$5,$N663=Listas!$A$6),"",IF(AND(DAYS360(C663,$C$3)&lt;=90,AN663="SI"),0,IF(AND(DAYS360(C663,$C$3)&gt;90,AN663="SI"),$AO$7,0)))</f>
        <v>0</v>
      </c>
      <c r="AP663" s="28">
        <f>+IF(OR($N663=Listas!$A$3,$N663=Listas!$A$4,$N663=Listas!$A$5,$N663=[1]Hoja2!$A$6),"",AM663+AO663)</f>
        <v>0</v>
      </c>
      <c r="AQ663" s="22"/>
      <c r="AR663" s="23">
        <f>+IF(OR($N663=Listas!$A$3,$N663=Listas!$A$4,$N663=Listas!$A$5,$N663=Listas!$A$6),"",IF(AND(DAYS360(C663,$C$3)&lt;=90,AQ663="SI"),0,IF(AND(DAYS360(C663,$C$3)&gt;90,AQ663="SI"),$AR$7,0)))</f>
        <v>0</v>
      </c>
      <c r="AS663" s="22"/>
      <c r="AT663" s="23">
        <f>+IF(OR($N663=Listas!$A$3,$N663=Listas!$A$4,$N663=Listas!$A$5,$N663=Listas!$A$6),"",IF(AND(DAYS360(C663,$C$3)&lt;=90,AS663="SI"),0,IF(AND(DAYS360(C663,$C$3)&gt;90,AS663="SI"),$AT$7,0)))</f>
        <v>0</v>
      </c>
      <c r="AU663" s="21">
        <f>+IF(OR($N663=Listas!$A$3,$N663=Listas!$A$4,$N663=Listas!$A$5,$N663=Listas!$A$6),"",AR663+AT663)</f>
        <v>0</v>
      </c>
      <c r="AV663" s="29">
        <f>+IF(OR($N663=Listas!$A$3,$N663=Listas!$A$4,$N663=Listas!$A$5,$N663=Listas!$A$6),"",W663+Z663+AJ663+AP663+AU663)</f>
        <v>0.21132439384930549</v>
      </c>
      <c r="AW663" s="30">
        <f>+IF(OR($N663=Listas!$A$3,$N663=Listas!$A$4,$N663=Listas!$A$5,$N663=Listas!$A$6),"",K663*(1-AV663))</f>
        <v>0</v>
      </c>
      <c r="AX663" s="30">
        <f>+IF(OR($N663=Listas!$A$3,$N663=Listas!$A$4,$N663=Listas!$A$5,$N663=Listas!$A$6),"",L663*(1-AV663))</f>
        <v>0</v>
      </c>
      <c r="AY663" s="31"/>
      <c r="AZ663" s="32"/>
      <c r="BA663" s="30">
        <f>+IF(OR($N663=Listas!$A$3,$N663=Listas!$A$4,$N663=Listas!$A$5,$N663=Listas!$A$6),"",IF(AV663=0,AW663,(-PV(AY663,AZ663,,AW663,0))))</f>
        <v>0</v>
      </c>
      <c r="BB663" s="30">
        <f>+IF(OR($N663=Listas!$A$3,$N663=Listas!$A$4,$N663=Listas!$A$5,$N663=Listas!$A$6),"",IF(AV663=0,AX663,(-PV(AY663,AZ663,,AX663,0))))</f>
        <v>0</v>
      </c>
      <c r="BC663" s="33">
        <f>++IF(OR($N663=Listas!$A$3,$N663=Listas!$A$4,$N663=Listas!$A$5,$N663=Listas!$A$6),"",K663-BA663)</f>
        <v>0</v>
      </c>
      <c r="BD663" s="33">
        <f>++IF(OR($N663=Listas!$A$3,$N663=Listas!$A$4,$N663=Listas!$A$5,$N663=Listas!$A$6),"",L663-BB663)</f>
        <v>0</v>
      </c>
    </row>
    <row r="664" spans="1:56" x14ac:dyDescent="0.25">
      <c r="A664" s="13"/>
      <c r="B664" s="14"/>
      <c r="C664" s="15"/>
      <c r="D664" s="16"/>
      <c r="E664" s="16"/>
      <c r="F664" s="17"/>
      <c r="G664" s="17"/>
      <c r="H664" s="65">
        <f t="shared" si="125"/>
        <v>0</v>
      </c>
      <c r="I664" s="17"/>
      <c r="J664" s="17"/>
      <c r="K664" s="42">
        <f t="shared" si="126"/>
        <v>0</v>
      </c>
      <c r="L664" s="42">
        <f t="shared" si="126"/>
        <v>0</v>
      </c>
      <c r="M664" s="42">
        <f t="shared" si="127"/>
        <v>0</v>
      </c>
      <c r="N664" s="13"/>
      <c r="O664" s="18" t="str">
        <f>+IF(OR($N664=Listas!$A$3,$N664=Listas!$A$4,$N664=Listas!$A$5,$N664=Listas!$A$6),"N/A",IF(AND((DAYS360(C664,$C$3))&gt;90,(DAYS360(C664,$C$3))&lt;360),"SI","NO"))</f>
        <v>NO</v>
      </c>
      <c r="P664" s="19">
        <f t="shared" si="120"/>
        <v>0</v>
      </c>
      <c r="Q664" s="18" t="str">
        <f>+IF(OR($N664=Listas!$A$3,$N664=Listas!$A$4,$N664=Listas!$A$5,$N664=Listas!$A$6),"N/A",IF(AND((DAYS360(C664,$C$3))&gt;=360,(DAYS360(C664,$C$3))&lt;=1800),"SI","NO"))</f>
        <v>NO</v>
      </c>
      <c r="R664" s="19">
        <f t="shared" si="121"/>
        <v>0</v>
      </c>
      <c r="S664" s="18" t="str">
        <f>+IF(OR($N664=Listas!$A$3,$N664=Listas!$A$4,$N664=Listas!$A$5,$N664=Listas!$A$6),"N/A",IF(AND((DAYS360(C664,$C$3))&gt;1800,(DAYS360(C664,$C$3))&lt;=3600),"SI","NO"))</f>
        <v>NO</v>
      </c>
      <c r="T664" s="19">
        <f t="shared" si="122"/>
        <v>0</v>
      </c>
      <c r="U664" s="18" t="str">
        <f>+IF(OR($N664=Listas!$A$3,$N664=Listas!$A$4,$N664=Listas!$A$5,$N664=Listas!$A$6),"N/A",IF((DAYS360(C664,$C$3))&gt;3600,"SI","NO"))</f>
        <v>SI</v>
      </c>
      <c r="V664" s="20">
        <f t="shared" si="123"/>
        <v>0.21132439384930549</v>
      </c>
      <c r="W664" s="21">
        <f>+IF(OR($N664=Listas!$A$3,$N664=Listas!$A$4,$N664=Listas!$A$5,$N664=Listas!$A$6),"",P664+R664+T664+V664)</f>
        <v>0.21132439384930549</v>
      </c>
      <c r="X664" s="22"/>
      <c r="Y664" s="19">
        <f t="shared" si="124"/>
        <v>0</v>
      </c>
      <c r="Z664" s="21">
        <f>+IF(OR($N664=Listas!$A$3,$N664=Listas!$A$4,$N664=Listas!$A$5,$N664=Listas!$A$6),"",Y664)</f>
        <v>0</v>
      </c>
      <c r="AA664" s="22"/>
      <c r="AB664" s="23">
        <f>+IF(OR($N664=Listas!$A$3,$N664=Listas!$A$4,$N664=Listas!$A$5,$N664=Listas!$A$6),"",IF(AND(DAYS360(C664,$C$3)&lt;=90,AA664="NO"),0,IF(AND(DAYS360(C664,$C$3)&gt;90,AA664="NO"),$AB$7,0)))</f>
        <v>0</v>
      </c>
      <c r="AC664" s="17"/>
      <c r="AD664" s="22"/>
      <c r="AE664" s="23">
        <f>+IF(OR($N664=Listas!$A$3,$N664=Listas!$A$4,$N664=Listas!$A$5,$N664=Listas!$A$6),"",IF(AND(DAYS360(C664,$C$3)&lt;=90,AD664="SI"),0,IF(AND(DAYS360(C664,$C$3)&gt;90,AD664="SI"),$AE$7,0)))</f>
        <v>0</v>
      </c>
      <c r="AF664" s="17"/>
      <c r="AG664" s="24" t="str">
        <f t="shared" si="128"/>
        <v/>
      </c>
      <c r="AH664" s="22"/>
      <c r="AI664" s="23">
        <f>+IF(OR($N664=Listas!$A$3,$N664=Listas!$A$4,$N664=Listas!$A$5,$N664=Listas!$A$6),"",IF(AND(DAYS360(C664,$C$3)&lt;=90,AH664="SI"),0,IF(AND(DAYS360(C664,$C$3)&gt;90,AH664="SI"),$AI$7,0)))</f>
        <v>0</v>
      </c>
      <c r="AJ664" s="25">
        <f>+IF(OR($N664=Listas!$A$3,$N664=Listas!$A$4,$N664=Listas!$A$5,$N664=Listas!$A$6),"",AB664+AE664+AI664)</f>
        <v>0</v>
      </c>
      <c r="AK664" s="26" t="str">
        <f t="shared" si="129"/>
        <v/>
      </c>
      <c r="AL664" s="27" t="str">
        <f t="shared" si="130"/>
        <v/>
      </c>
      <c r="AM664" s="23">
        <f>+IF(OR($N664=Listas!$A$3,$N664=Listas!$A$4,$N664=Listas!$A$5,$N664=Listas!$A$6),"",IF(AND(DAYS360(C664,$C$3)&lt;=90,AL664="SI"),0,IF(AND(DAYS360(C664,$C$3)&gt;90,AL664="SI"),$AM$7,0)))</f>
        <v>0</v>
      </c>
      <c r="AN664" s="27" t="str">
        <f t="shared" si="131"/>
        <v/>
      </c>
      <c r="AO664" s="23">
        <f>+IF(OR($N664=Listas!$A$3,$N664=Listas!$A$4,$N664=Listas!$A$5,$N664=Listas!$A$6),"",IF(AND(DAYS360(C664,$C$3)&lt;=90,AN664="SI"),0,IF(AND(DAYS360(C664,$C$3)&gt;90,AN664="SI"),$AO$7,0)))</f>
        <v>0</v>
      </c>
      <c r="AP664" s="28">
        <f>+IF(OR($N664=Listas!$A$3,$N664=Listas!$A$4,$N664=Listas!$A$5,$N664=[1]Hoja2!$A$6),"",AM664+AO664)</f>
        <v>0</v>
      </c>
      <c r="AQ664" s="22"/>
      <c r="AR664" s="23">
        <f>+IF(OR($N664=Listas!$A$3,$N664=Listas!$A$4,$N664=Listas!$A$5,$N664=Listas!$A$6),"",IF(AND(DAYS360(C664,$C$3)&lt;=90,AQ664="SI"),0,IF(AND(DAYS360(C664,$C$3)&gt;90,AQ664="SI"),$AR$7,0)))</f>
        <v>0</v>
      </c>
      <c r="AS664" s="22"/>
      <c r="AT664" s="23">
        <f>+IF(OR($N664=Listas!$A$3,$N664=Listas!$A$4,$N664=Listas!$A$5,$N664=Listas!$A$6),"",IF(AND(DAYS360(C664,$C$3)&lt;=90,AS664="SI"),0,IF(AND(DAYS360(C664,$C$3)&gt;90,AS664="SI"),$AT$7,0)))</f>
        <v>0</v>
      </c>
      <c r="AU664" s="21">
        <f>+IF(OR($N664=Listas!$A$3,$N664=Listas!$A$4,$N664=Listas!$A$5,$N664=Listas!$A$6),"",AR664+AT664)</f>
        <v>0</v>
      </c>
      <c r="AV664" s="29">
        <f>+IF(OR($N664=Listas!$A$3,$N664=Listas!$A$4,$N664=Listas!$A$5,$N664=Listas!$A$6),"",W664+Z664+AJ664+AP664+AU664)</f>
        <v>0.21132439384930549</v>
      </c>
      <c r="AW664" s="30">
        <f>+IF(OR($N664=Listas!$A$3,$N664=Listas!$A$4,$N664=Listas!$A$5,$N664=Listas!$A$6),"",K664*(1-AV664))</f>
        <v>0</v>
      </c>
      <c r="AX664" s="30">
        <f>+IF(OR($N664=Listas!$A$3,$N664=Listas!$A$4,$N664=Listas!$A$5,$N664=Listas!$A$6),"",L664*(1-AV664))</f>
        <v>0</v>
      </c>
      <c r="AY664" s="31"/>
      <c r="AZ664" s="32"/>
      <c r="BA664" s="30">
        <f>+IF(OR($N664=Listas!$A$3,$N664=Listas!$A$4,$N664=Listas!$A$5,$N664=Listas!$A$6),"",IF(AV664=0,AW664,(-PV(AY664,AZ664,,AW664,0))))</f>
        <v>0</v>
      </c>
      <c r="BB664" s="30">
        <f>+IF(OR($N664=Listas!$A$3,$N664=Listas!$A$4,$N664=Listas!$A$5,$N664=Listas!$A$6),"",IF(AV664=0,AX664,(-PV(AY664,AZ664,,AX664,0))))</f>
        <v>0</v>
      </c>
      <c r="BC664" s="33">
        <f>++IF(OR($N664=Listas!$A$3,$N664=Listas!$A$4,$N664=Listas!$A$5,$N664=Listas!$A$6),"",K664-BA664)</f>
        <v>0</v>
      </c>
      <c r="BD664" s="33">
        <f>++IF(OR($N664=Listas!$A$3,$N664=Listas!$A$4,$N664=Listas!$A$5,$N664=Listas!$A$6),"",L664-BB664)</f>
        <v>0</v>
      </c>
    </row>
    <row r="665" spans="1:56" x14ac:dyDescent="0.25">
      <c r="A665" s="13"/>
      <c r="B665" s="14"/>
      <c r="C665" s="15"/>
      <c r="D665" s="16"/>
      <c r="E665" s="16"/>
      <c r="F665" s="17"/>
      <c r="G665" s="17"/>
      <c r="H665" s="65">
        <f t="shared" si="125"/>
        <v>0</v>
      </c>
      <c r="I665" s="17"/>
      <c r="J665" s="17"/>
      <c r="K665" s="42">
        <f t="shared" si="126"/>
        <v>0</v>
      </c>
      <c r="L665" s="42">
        <f t="shared" si="126"/>
        <v>0</v>
      </c>
      <c r="M665" s="42">
        <f t="shared" si="127"/>
        <v>0</v>
      </c>
      <c r="N665" s="13"/>
      <c r="O665" s="18" t="str">
        <f>+IF(OR($N665=Listas!$A$3,$N665=Listas!$A$4,$N665=Listas!$A$5,$N665=Listas!$A$6),"N/A",IF(AND((DAYS360(C665,$C$3))&gt;90,(DAYS360(C665,$C$3))&lt;360),"SI","NO"))</f>
        <v>NO</v>
      </c>
      <c r="P665" s="19">
        <f t="shared" si="120"/>
        <v>0</v>
      </c>
      <c r="Q665" s="18" t="str">
        <f>+IF(OR($N665=Listas!$A$3,$N665=Listas!$A$4,$N665=Listas!$A$5,$N665=Listas!$A$6),"N/A",IF(AND((DAYS360(C665,$C$3))&gt;=360,(DAYS360(C665,$C$3))&lt;=1800),"SI","NO"))</f>
        <v>NO</v>
      </c>
      <c r="R665" s="19">
        <f t="shared" si="121"/>
        <v>0</v>
      </c>
      <c r="S665" s="18" t="str">
        <f>+IF(OR($N665=Listas!$A$3,$N665=Listas!$A$4,$N665=Listas!$A$5,$N665=Listas!$A$6),"N/A",IF(AND((DAYS360(C665,$C$3))&gt;1800,(DAYS360(C665,$C$3))&lt;=3600),"SI","NO"))</f>
        <v>NO</v>
      </c>
      <c r="T665" s="19">
        <f t="shared" si="122"/>
        <v>0</v>
      </c>
      <c r="U665" s="18" t="str">
        <f>+IF(OR($N665=Listas!$A$3,$N665=Listas!$A$4,$N665=Listas!$A$5,$N665=Listas!$A$6),"N/A",IF((DAYS360(C665,$C$3))&gt;3600,"SI","NO"))</f>
        <v>SI</v>
      </c>
      <c r="V665" s="20">
        <f t="shared" si="123"/>
        <v>0.21132439384930549</v>
      </c>
      <c r="W665" s="21">
        <f>+IF(OR($N665=Listas!$A$3,$N665=Listas!$A$4,$N665=Listas!$A$5,$N665=Listas!$A$6),"",P665+R665+T665+V665)</f>
        <v>0.21132439384930549</v>
      </c>
      <c r="X665" s="22"/>
      <c r="Y665" s="19">
        <f t="shared" si="124"/>
        <v>0</v>
      </c>
      <c r="Z665" s="21">
        <f>+IF(OR($N665=Listas!$A$3,$N665=Listas!$A$4,$N665=Listas!$A$5,$N665=Listas!$A$6),"",Y665)</f>
        <v>0</v>
      </c>
      <c r="AA665" s="22"/>
      <c r="AB665" s="23">
        <f>+IF(OR($N665=Listas!$A$3,$N665=Listas!$A$4,$N665=Listas!$A$5,$N665=Listas!$A$6),"",IF(AND(DAYS360(C665,$C$3)&lt;=90,AA665="NO"),0,IF(AND(DAYS360(C665,$C$3)&gt;90,AA665="NO"),$AB$7,0)))</f>
        <v>0</v>
      </c>
      <c r="AC665" s="17"/>
      <c r="AD665" s="22"/>
      <c r="AE665" s="23">
        <f>+IF(OR($N665=Listas!$A$3,$N665=Listas!$A$4,$N665=Listas!$A$5,$N665=Listas!$A$6),"",IF(AND(DAYS360(C665,$C$3)&lt;=90,AD665="SI"),0,IF(AND(DAYS360(C665,$C$3)&gt;90,AD665="SI"),$AE$7,0)))</f>
        <v>0</v>
      </c>
      <c r="AF665" s="17"/>
      <c r="AG665" s="24" t="str">
        <f t="shared" si="128"/>
        <v/>
      </c>
      <c r="AH665" s="22"/>
      <c r="AI665" s="23">
        <f>+IF(OR($N665=Listas!$A$3,$N665=Listas!$A$4,$N665=Listas!$A$5,$N665=Listas!$A$6),"",IF(AND(DAYS360(C665,$C$3)&lt;=90,AH665="SI"),0,IF(AND(DAYS360(C665,$C$3)&gt;90,AH665="SI"),$AI$7,0)))</f>
        <v>0</v>
      </c>
      <c r="AJ665" s="25">
        <f>+IF(OR($N665=Listas!$A$3,$N665=Listas!$A$4,$N665=Listas!$A$5,$N665=Listas!$A$6),"",AB665+AE665+AI665)</f>
        <v>0</v>
      </c>
      <c r="AK665" s="26" t="str">
        <f t="shared" si="129"/>
        <v/>
      </c>
      <c r="AL665" s="27" t="str">
        <f t="shared" si="130"/>
        <v/>
      </c>
      <c r="AM665" s="23">
        <f>+IF(OR($N665=Listas!$A$3,$N665=Listas!$A$4,$N665=Listas!$A$5,$N665=Listas!$A$6),"",IF(AND(DAYS360(C665,$C$3)&lt;=90,AL665="SI"),0,IF(AND(DAYS360(C665,$C$3)&gt;90,AL665="SI"),$AM$7,0)))</f>
        <v>0</v>
      </c>
      <c r="AN665" s="27" t="str">
        <f t="shared" si="131"/>
        <v/>
      </c>
      <c r="AO665" s="23">
        <f>+IF(OR($N665=Listas!$A$3,$N665=Listas!$A$4,$N665=Listas!$A$5,$N665=Listas!$A$6),"",IF(AND(DAYS360(C665,$C$3)&lt;=90,AN665="SI"),0,IF(AND(DAYS360(C665,$C$3)&gt;90,AN665="SI"),$AO$7,0)))</f>
        <v>0</v>
      </c>
      <c r="AP665" s="28">
        <f>+IF(OR($N665=Listas!$A$3,$N665=Listas!$A$4,$N665=Listas!$A$5,$N665=[1]Hoja2!$A$6),"",AM665+AO665)</f>
        <v>0</v>
      </c>
      <c r="AQ665" s="22"/>
      <c r="AR665" s="23">
        <f>+IF(OR($N665=Listas!$A$3,$N665=Listas!$A$4,$N665=Listas!$A$5,$N665=Listas!$A$6),"",IF(AND(DAYS360(C665,$C$3)&lt;=90,AQ665="SI"),0,IF(AND(DAYS360(C665,$C$3)&gt;90,AQ665="SI"),$AR$7,0)))</f>
        <v>0</v>
      </c>
      <c r="AS665" s="22"/>
      <c r="AT665" s="23">
        <f>+IF(OR($N665=Listas!$A$3,$N665=Listas!$A$4,$N665=Listas!$A$5,$N665=Listas!$A$6),"",IF(AND(DAYS360(C665,$C$3)&lt;=90,AS665="SI"),0,IF(AND(DAYS360(C665,$C$3)&gt;90,AS665="SI"),$AT$7,0)))</f>
        <v>0</v>
      </c>
      <c r="AU665" s="21">
        <f>+IF(OR($N665=Listas!$A$3,$N665=Listas!$A$4,$N665=Listas!$A$5,$N665=Listas!$A$6),"",AR665+AT665)</f>
        <v>0</v>
      </c>
      <c r="AV665" s="29">
        <f>+IF(OR($N665=Listas!$A$3,$N665=Listas!$A$4,$N665=Listas!$A$5,$N665=Listas!$A$6),"",W665+Z665+AJ665+AP665+AU665)</f>
        <v>0.21132439384930549</v>
      </c>
      <c r="AW665" s="30">
        <f>+IF(OR($N665=Listas!$A$3,$N665=Listas!$A$4,$N665=Listas!$A$5,$N665=Listas!$A$6),"",K665*(1-AV665))</f>
        <v>0</v>
      </c>
      <c r="AX665" s="30">
        <f>+IF(OR($N665=Listas!$A$3,$N665=Listas!$A$4,$N665=Listas!$A$5,$N665=Listas!$A$6),"",L665*(1-AV665))</f>
        <v>0</v>
      </c>
      <c r="AY665" s="31"/>
      <c r="AZ665" s="32"/>
      <c r="BA665" s="30">
        <f>+IF(OR($N665=Listas!$A$3,$N665=Listas!$A$4,$N665=Listas!$A$5,$N665=Listas!$A$6),"",IF(AV665=0,AW665,(-PV(AY665,AZ665,,AW665,0))))</f>
        <v>0</v>
      </c>
      <c r="BB665" s="30">
        <f>+IF(OR($N665=Listas!$A$3,$N665=Listas!$A$4,$N665=Listas!$A$5,$N665=Listas!$A$6),"",IF(AV665=0,AX665,(-PV(AY665,AZ665,,AX665,0))))</f>
        <v>0</v>
      </c>
      <c r="BC665" s="33">
        <f>++IF(OR($N665=Listas!$A$3,$N665=Listas!$A$4,$N665=Listas!$A$5,$N665=Listas!$A$6),"",K665-BA665)</f>
        <v>0</v>
      </c>
      <c r="BD665" s="33">
        <f>++IF(OR($N665=Listas!$A$3,$N665=Listas!$A$4,$N665=Listas!$A$5,$N665=Listas!$A$6),"",L665-BB665)</f>
        <v>0</v>
      </c>
    </row>
    <row r="666" spans="1:56" x14ac:dyDescent="0.25">
      <c r="A666" s="13"/>
      <c r="B666" s="14"/>
      <c r="C666" s="15"/>
      <c r="D666" s="16"/>
      <c r="E666" s="16"/>
      <c r="F666" s="17"/>
      <c r="G666" s="17"/>
      <c r="H666" s="65">
        <f t="shared" si="125"/>
        <v>0</v>
      </c>
      <c r="I666" s="17"/>
      <c r="J666" s="17"/>
      <c r="K666" s="42">
        <f t="shared" si="126"/>
        <v>0</v>
      </c>
      <c r="L666" s="42">
        <f t="shared" si="126"/>
        <v>0</v>
      </c>
      <c r="M666" s="42">
        <f t="shared" si="127"/>
        <v>0</v>
      </c>
      <c r="N666" s="13"/>
      <c r="O666" s="18" t="str">
        <f>+IF(OR($N666=Listas!$A$3,$N666=Listas!$A$4,$N666=Listas!$A$5,$N666=Listas!$A$6),"N/A",IF(AND((DAYS360(C666,$C$3))&gt;90,(DAYS360(C666,$C$3))&lt;360),"SI","NO"))</f>
        <v>NO</v>
      </c>
      <c r="P666" s="19">
        <f t="shared" si="120"/>
        <v>0</v>
      </c>
      <c r="Q666" s="18" t="str">
        <f>+IF(OR($N666=Listas!$A$3,$N666=Listas!$A$4,$N666=Listas!$A$5,$N666=Listas!$A$6),"N/A",IF(AND((DAYS360(C666,$C$3))&gt;=360,(DAYS360(C666,$C$3))&lt;=1800),"SI","NO"))</f>
        <v>NO</v>
      </c>
      <c r="R666" s="19">
        <f t="shared" si="121"/>
        <v>0</v>
      </c>
      <c r="S666" s="18" t="str">
        <f>+IF(OR($N666=Listas!$A$3,$N666=Listas!$A$4,$N666=Listas!$A$5,$N666=Listas!$A$6),"N/A",IF(AND((DAYS360(C666,$C$3))&gt;1800,(DAYS360(C666,$C$3))&lt;=3600),"SI","NO"))</f>
        <v>NO</v>
      </c>
      <c r="T666" s="19">
        <f t="shared" si="122"/>
        <v>0</v>
      </c>
      <c r="U666" s="18" t="str">
        <f>+IF(OR($N666=Listas!$A$3,$N666=Listas!$A$4,$N666=Listas!$A$5,$N666=Listas!$A$6),"N/A",IF((DAYS360(C666,$C$3))&gt;3600,"SI","NO"))</f>
        <v>SI</v>
      </c>
      <c r="V666" s="20">
        <f t="shared" si="123"/>
        <v>0.21132439384930549</v>
      </c>
      <c r="W666" s="21">
        <f>+IF(OR($N666=Listas!$A$3,$N666=Listas!$A$4,$N666=Listas!$A$5,$N666=Listas!$A$6),"",P666+R666+T666+V666)</f>
        <v>0.21132439384930549</v>
      </c>
      <c r="X666" s="22"/>
      <c r="Y666" s="19">
        <f t="shared" si="124"/>
        <v>0</v>
      </c>
      <c r="Z666" s="21">
        <f>+IF(OR($N666=Listas!$A$3,$N666=Listas!$A$4,$N666=Listas!$A$5,$N666=Listas!$A$6),"",Y666)</f>
        <v>0</v>
      </c>
      <c r="AA666" s="22"/>
      <c r="AB666" s="23">
        <f>+IF(OR($N666=Listas!$A$3,$N666=Listas!$A$4,$N666=Listas!$A$5,$N666=Listas!$A$6),"",IF(AND(DAYS360(C666,$C$3)&lt;=90,AA666="NO"),0,IF(AND(DAYS360(C666,$C$3)&gt;90,AA666="NO"),$AB$7,0)))</f>
        <v>0</v>
      </c>
      <c r="AC666" s="17"/>
      <c r="AD666" s="22"/>
      <c r="AE666" s="23">
        <f>+IF(OR($N666=Listas!$A$3,$N666=Listas!$A$4,$N666=Listas!$A$5,$N666=Listas!$A$6),"",IF(AND(DAYS360(C666,$C$3)&lt;=90,AD666="SI"),0,IF(AND(DAYS360(C666,$C$3)&gt;90,AD666="SI"),$AE$7,0)))</f>
        <v>0</v>
      </c>
      <c r="AF666" s="17"/>
      <c r="AG666" s="24" t="str">
        <f t="shared" si="128"/>
        <v/>
      </c>
      <c r="AH666" s="22"/>
      <c r="AI666" s="23">
        <f>+IF(OR($N666=Listas!$A$3,$N666=Listas!$A$4,$N666=Listas!$A$5,$N666=Listas!$A$6),"",IF(AND(DAYS360(C666,$C$3)&lt;=90,AH666="SI"),0,IF(AND(DAYS360(C666,$C$3)&gt;90,AH666="SI"),$AI$7,0)))</f>
        <v>0</v>
      </c>
      <c r="AJ666" s="25">
        <f>+IF(OR($N666=Listas!$A$3,$N666=Listas!$A$4,$N666=Listas!$A$5,$N666=Listas!$A$6),"",AB666+AE666+AI666)</f>
        <v>0</v>
      </c>
      <c r="AK666" s="26" t="str">
        <f t="shared" si="129"/>
        <v/>
      </c>
      <c r="AL666" s="27" t="str">
        <f t="shared" si="130"/>
        <v/>
      </c>
      <c r="AM666" s="23">
        <f>+IF(OR($N666=Listas!$A$3,$N666=Listas!$A$4,$N666=Listas!$A$5,$N666=Listas!$A$6),"",IF(AND(DAYS360(C666,$C$3)&lt;=90,AL666="SI"),0,IF(AND(DAYS360(C666,$C$3)&gt;90,AL666="SI"),$AM$7,0)))</f>
        <v>0</v>
      </c>
      <c r="AN666" s="27" t="str">
        <f t="shared" si="131"/>
        <v/>
      </c>
      <c r="AO666" s="23">
        <f>+IF(OR($N666=Listas!$A$3,$N666=Listas!$A$4,$N666=Listas!$A$5,$N666=Listas!$A$6),"",IF(AND(DAYS360(C666,$C$3)&lt;=90,AN666="SI"),0,IF(AND(DAYS360(C666,$C$3)&gt;90,AN666="SI"),$AO$7,0)))</f>
        <v>0</v>
      </c>
      <c r="AP666" s="28">
        <f>+IF(OR($N666=Listas!$A$3,$N666=Listas!$A$4,$N666=Listas!$A$5,$N666=[1]Hoja2!$A$6),"",AM666+AO666)</f>
        <v>0</v>
      </c>
      <c r="AQ666" s="22"/>
      <c r="AR666" s="23">
        <f>+IF(OR($N666=Listas!$A$3,$N666=Listas!$A$4,$N666=Listas!$A$5,$N666=Listas!$A$6),"",IF(AND(DAYS360(C666,$C$3)&lt;=90,AQ666="SI"),0,IF(AND(DAYS360(C666,$C$3)&gt;90,AQ666="SI"),$AR$7,0)))</f>
        <v>0</v>
      </c>
      <c r="AS666" s="22"/>
      <c r="AT666" s="23">
        <f>+IF(OR($N666=Listas!$A$3,$N666=Listas!$A$4,$N666=Listas!$A$5,$N666=Listas!$A$6),"",IF(AND(DAYS360(C666,$C$3)&lt;=90,AS666="SI"),0,IF(AND(DAYS360(C666,$C$3)&gt;90,AS666="SI"),$AT$7,0)))</f>
        <v>0</v>
      </c>
      <c r="AU666" s="21">
        <f>+IF(OR($N666=Listas!$A$3,$N666=Listas!$A$4,$N666=Listas!$A$5,$N666=Listas!$A$6),"",AR666+AT666)</f>
        <v>0</v>
      </c>
      <c r="AV666" s="29">
        <f>+IF(OR($N666=Listas!$A$3,$N666=Listas!$A$4,$N666=Listas!$A$5,$N666=Listas!$A$6),"",W666+Z666+AJ666+AP666+AU666)</f>
        <v>0.21132439384930549</v>
      </c>
      <c r="AW666" s="30">
        <f>+IF(OR($N666=Listas!$A$3,$N666=Listas!$A$4,$N666=Listas!$A$5,$N666=Listas!$A$6),"",K666*(1-AV666))</f>
        <v>0</v>
      </c>
      <c r="AX666" s="30">
        <f>+IF(OR($N666=Listas!$A$3,$N666=Listas!$A$4,$N666=Listas!$A$5,$N666=Listas!$A$6),"",L666*(1-AV666))</f>
        <v>0</v>
      </c>
      <c r="AY666" s="31"/>
      <c r="AZ666" s="32"/>
      <c r="BA666" s="30">
        <f>+IF(OR($N666=Listas!$A$3,$N666=Listas!$A$4,$N666=Listas!$A$5,$N666=Listas!$A$6),"",IF(AV666=0,AW666,(-PV(AY666,AZ666,,AW666,0))))</f>
        <v>0</v>
      </c>
      <c r="BB666" s="30">
        <f>+IF(OR($N666=Listas!$A$3,$N666=Listas!$A$4,$N666=Listas!$A$5,$N666=Listas!$A$6),"",IF(AV666=0,AX666,(-PV(AY666,AZ666,,AX666,0))))</f>
        <v>0</v>
      </c>
      <c r="BC666" s="33">
        <f>++IF(OR($N666=Listas!$A$3,$N666=Listas!$A$4,$N666=Listas!$A$5,$N666=Listas!$A$6),"",K666-BA666)</f>
        <v>0</v>
      </c>
      <c r="BD666" s="33">
        <f>++IF(OR($N666=Listas!$A$3,$N666=Listas!$A$4,$N666=Listas!$A$5,$N666=Listas!$A$6),"",L666-BB666)</f>
        <v>0</v>
      </c>
    </row>
    <row r="667" spans="1:56" x14ac:dyDescent="0.25">
      <c r="A667" s="13"/>
      <c r="B667" s="14"/>
      <c r="C667" s="15"/>
      <c r="D667" s="16"/>
      <c r="E667" s="16"/>
      <c r="F667" s="17"/>
      <c r="G667" s="17"/>
      <c r="H667" s="65">
        <f t="shared" si="125"/>
        <v>0</v>
      </c>
      <c r="I667" s="17"/>
      <c r="J667" s="17"/>
      <c r="K667" s="42">
        <f t="shared" si="126"/>
        <v>0</v>
      </c>
      <c r="L667" s="42">
        <f t="shared" si="126"/>
        <v>0</v>
      </c>
      <c r="M667" s="42">
        <f t="shared" si="127"/>
        <v>0</v>
      </c>
      <c r="N667" s="13"/>
      <c r="O667" s="18" t="str">
        <f>+IF(OR($N667=Listas!$A$3,$N667=Listas!$A$4,$N667=Listas!$A$5,$N667=Listas!$A$6),"N/A",IF(AND((DAYS360(C667,$C$3))&gt;90,(DAYS360(C667,$C$3))&lt;360),"SI","NO"))</f>
        <v>NO</v>
      </c>
      <c r="P667" s="19">
        <f t="shared" si="120"/>
        <v>0</v>
      </c>
      <c r="Q667" s="18" t="str">
        <f>+IF(OR($N667=Listas!$A$3,$N667=Listas!$A$4,$N667=Listas!$A$5,$N667=Listas!$A$6),"N/A",IF(AND((DAYS360(C667,$C$3))&gt;=360,(DAYS360(C667,$C$3))&lt;=1800),"SI","NO"))</f>
        <v>NO</v>
      </c>
      <c r="R667" s="19">
        <f t="shared" si="121"/>
        <v>0</v>
      </c>
      <c r="S667" s="18" t="str">
        <f>+IF(OR($N667=Listas!$A$3,$N667=Listas!$A$4,$N667=Listas!$A$5,$N667=Listas!$A$6),"N/A",IF(AND((DAYS360(C667,$C$3))&gt;1800,(DAYS360(C667,$C$3))&lt;=3600),"SI","NO"))</f>
        <v>NO</v>
      </c>
      <c r="T667" s="19">
        <f t="shared" si="122"/>
        <v>0</v>
      </c>
      <c r="U667" s="18" t="str">
        <f>+IF(OR($N667=Listas!$A$3,$N667=Listas!$A$4,$N667=Listas!$A$5,$N667=Listas!$A$6),"N/A",IF((DAYS360(C667,$C$3))&gt;3600,"SI","NO"))</f>
        <v>SI</v>
      </c>
      <c r="V667" s="20">
        <f t="shared" si="123"/>
        <v>0.21132439384930549</v>
      </c>
      <c r="W667" s="21">
        <f>+IF(OR($N667=Listas!$A$3,$N667=Listas!$A$4,$N667=Listas!$A$5,$N667=Listas!$A$6),"",P667+R667+T667+V667)</f>
        <v>0.21132439384930549</v>
      </c>
      <c r="X667" s="22"/>
      <c r="Y667" s="19">
        <f t="shared" si="124"/>
        <v>0</v>
      </c>
      <c r="Z667" s="21">
        <f>+IF(OR($N667=Listas!$A$3,$N667=Listas!$A$4,$N667=Listas!$A$5,$N667=Listas!$A$6),"",Y667)</f>
        <v>0</v>
      </c>
      <c r="AA667" s="22"/>
      <c r="AB667" s="23">
        <f>+IF(OR($N667=Listas!$A$3,$N667=Listas!$A$4,$N667=Listas!$A$5,$N667=Listas!$A$6),"",IF(AND(DAYS360(C667,$C$3)&lt;=90,AA667="NO"),0,IF(AND(DAYS360(C667,$C$3)&gt;90,AA667="NO"),$AB$7,0)))</f>
        <v>0</v>
      </c>
      <c r="AC667" s="17"/>
      <c r="AD667" s="22"/>
      <c r="AE667" s="23">
        <f>+IF(OR($N667=Listas!$A$3,$N667=Listas!$A$4,$N667=Listas!$A$5,$N667=Listas!$A$6),"",IF(AND(DAYS360(C667,$C$3)&lt;=90,AD667="SI"),0,IF(AND(DAYS360(C667,$C$3)&gt;90,AD667="SI"),$AE$7,0)))</f>
        <v>0</v>
      </c>
      <c r="AF667" s="17"/>
      <c r="AG667" s="24" t="str">
        <f t="shared" si="128"/>
        <v/>
      </c>
      <c r="AH667" s="22"/>
      <c r="AI667" s="23">
        <f>+IF(OR($N667=Listas!$A$3,$N667=Listas!$A$4,$N667=Listas!$A$5,$N667=Listas!$A$6),"",IF(AND(DAYS360(C667,$C$3)&lt;=90,AH667="SI"),0,IF(AND(DAYS360(C667,$C$3)&gt;90,AH667="SI"),$AI$7,0)))</f>
        <v>0</v>
      </c>
      <c r="AJ667" s="25">
        <f>+IF(OR($N667=Listas!$A$3,$N667=Listas!$A$4,$N667=Listas!$A$5,$N667=Listas!$A$6),"",AB667+AE667+AI667)</f>
        <v>0</v>
      </c>
      <c r="AK667" s="26" t="str">
        <f t="shared" si="129"/>
        <v/>
      </c>
      <c r="AL667" s="27" t="str">
        <f t="shared" si="130"/>
        <v/>
      </c>
      <c r="AM667" s="23">
        <f>+IF(OR($N667=Listas!$A$3,$N667=Listas!$A$4,$N667=Listas!$A$5,$N667=Listas!$A$6),"",IF(AND(DAYS360(C667,$C$3)&lt;=90,AL667="SI"),0,IF(AND(DAYS360(C667,$C$3)&gt;90,AL667="SI"),$AM$7,0)))</f>
        <v>0</v>
      </c>
      <c r="AN667" s="27" t="str">
        <f t="shared" si="131"/>
        <v/>
      </c>
      <c r="AO667" s="23">
        <f>+IF(OR($N667=Listas!$A$3,$N667=Listas!$A$4,$N667=Listas!$A$5,$N667=Listas!$A$6),"",IF(AND(DAYS360(C667,$C$3)&lt;=90,AN667="SI"),0,IF(AND(DAYS360(C667,$C$3)&gt;90,AN667="SI"),$AO$7,0)))</f>
        <v>0</v>
      </c>
      <c r="AP667" s="28">
        <f>+IF(OR($N667=Listas!$A$3,$N667=Listas!$A$4,$N667=Listas!$A$5,$N667=[1]Hoja2!$A$6),"",AM667+AO667)</f>
        <v>0</v>
      </c>
      <c r="AQ667" s="22"/>
      <c r="AR667" s="23">
        <f>+IF(OR($N667=Listas!$A$3,$N667=Listas!$A$4,$N667=Listas!$A$5,$N667=Listas!$A$6),"",IF(AND(DAYS360(C667,$C$3)&lt;=90,AQ667="SI"),0,IF(AND(DAYS360(C667,$C$3)&gt;90,AQ667="SI"),$AR$7,0)))</f>
        <v>0</v>
      </c>
      <c r="AS667" s="22"/>
      <c r="AT667" s="23">
        <f>+IF(OR($N667=Listas!$A$3,$N667=Listas!$A$4,$N667=Listas!$A$5,$N667=Listas!$A$6),"",IF(AND(DAYS360(C667,$C$3)&lt;=90,AS667="SI"),0,IF(AND(DAYS360(C667,$C$3)&gt;90,AS667="SI"),$AT$7,0)))</f>
        <v>0</v>
      </c>
      <c r="AU667" s="21">
        <f>+IF(OR($N667=Listas!$A$3,$N667=Listas!$A$4,$N667=Listas!$A$5,$N667=Listas!$A$6),"",AR667+AT667)</f>
        <v>0</v>
      </c>
      <c r="AV667" s="29">
        <f>+IF(OR($N667=Listas!$A$3,$N667=Listas!$A$4,$N667=Listas!$A$5,$N667=Listas!$A$6),"",W667+Z667+AJ667+AP667+AU667)</f>
        <v>0.21132439384930549</v>
      </c>
      <c r="AW667" s="30">
        <f>+IF(OR($N667=Listas!$A$3,$N667=Listas!$A$4,$N667=Listas!$A$5,$N667=Listas!$A$6),"",K667*(1-AV667))</f>
        <v>0</v>
      </c>
      <c r="AX667" s="30">
        <f>+IF(OR($N667=Listas!$A$3,$N667=Listas!$A$4,$N667=Listas!$A$5,$N667=Listas!$A$6),"",L667*(1-AV667))</f>
        <v>0</v>
      </c>
      <c r="AY667" s="31"/>
      <c r="AZ667" s="32"/>
      <c r="BA667" s="30">
        <f>+IF(OR($N667=Listas!$A$3,$N667=Listas!$A$4,$N667=Listas!$A$5,$N667=Listas!$A$6),"",IF(AV667=0,AW667,(-PV(AY667,AZ667,,AW667,0))))</f>
        <v>0</v>
      </c>
      <c r="BB667" s="30">
        <f>+IF(OR($N667=Listas!$A$3,$N667=Listas!$A$4,$N667=Listas!$A$5,$N667=Listas!$A$6),"",IF(AV667=0,AX667,(-PV(AY667,AZ667,,AX667,0))))</f>
        <v>0</v>
      </c>
      <c r="BC667" s="33">
        <f>++IF(OR($N667=Listas!$A$3,$N667=Listas!$A$4,$N667=Listas!$A$5,$N667=Listas!$A$6),"",K667-BA667)</f>
        <v>0</v>
      </c>
      <c r="BD667" s="33">
        <f>++IF(OR($N667=Listas!$A$3,$N667=Listas!$A$4,$N667=Listas!$A$5,$N667=Listas!$A$6),"",L667-BB667)</f>
        <v>0</v>
      </c>
    </row>
    <row r="668" spans="1:56" x14ac:dyDescent="0.25">
      <c r="A668" s="13"/>
      <c r="B668" s="14"/>
      <c r="C668" s="15"/>
      <c r="D668" s="16"/>
      <c r="E668" s="16"/>
      <c r="F668" s="17"/>
      <c r="G668" s="17"/>
      <c r="H668" s="65">
        <f t="shared" si="125"/>
        <v>0</v>
      </c>
      <c r="I668" s="17"/>
      <c r="J668" s="17"/>
      <c r="K668" s="42">
        <f t="shared" si="126"/>
        <v>0</v>
      </c>
      <c r="L668" s="42">
        <f t="shared" si="126"/>
        <v>0</v>
      </c>
      <c r="M668" s="42">
        <f t="shared" si="127"/>
        <v>0</v>
      </c>
      <c r="N668" s="13"/>
      <c r="O668" s="18" t="str">
        <f>+IF(OR($N668=Listas!$A$3,$N668=Listas!$A$4,$N668=Listas!$A$5,$N668=Listas!$A$6),"N/A",IF(AND((DAYS360(C668,$C$3))&gt;90,(DAYS360(C668,$C$3))&lt;360),"SI","NO"))</f>
        <v>NO</v>
      </c>
      <c r="P668" s="19">
        <f t="shared" si="120"/>
        <v>0</v>
      </c>
      <c r="Q668" s="18" t="str">
        <f>+IF(OR($N668=Listas!$A$3,$N668=Listas!$A$4,$N668=Listas!$A$5,$N668=Listas!$A$6),"N/A",IF(AND((DAYS360(C668,$C$3))&gt;=360,(DAYS360(C668,$C$3))&lt;=1800),"SI","NO"))</f>
        <v>NO</v>
      </c>
      <c r="R668" s="19">
        <f t="shared" si="121"/>
        <v>0</v>
      </c>
      <c r="S668" s="18" t="str">
        <f>+IF(OR($N668=Listas!$A$3,$N668=Listas!$A$4,$N668=Listas!$A$5,$N668=Listas!$A$6),"N/A",IF(AND((DAYS360(C668,$C$3))&gt;1800,(DAYS360(C668,$C$3))&lt;=3600),"SI","NO"))</f>
        <v>NO</v>
      </c>
      <c r="T668" s="19">
        <f t="shared" si="122"/>
        <v>0</v>
      </c>
      <c r="U668" s="18" t="str">
        <f>+IF(OR($N668=Listas!$A$3,$N668=Listas!$A$4,$N668=Listas!$A$5,$N668=Listas!$A$6),"N/A",IF((DAYS360(C668,$C$3))&gt;3600,"SI","NO"))</f>
        <v>SI</v>
      </c>
      <c r="V668" s="20">
        <f t="shared" si="123"/>
        <v>0.21132439384930549</v>
      </c>
      <c r="W668" s="21">
        <f>+IF(OR($N668=Listas!$A$3,$N668=Listas!$A$4,$N668=Listas!$A$5,$N668=Listas!$A$6),"",P668+R668+T668+V668)</f>
        <v>0.21132439384930549</v>
      </c>
      <c r="X668" s="22"/>
      <c r="Y668" s="19">
        <f t="shared" si="124"/>
        <v>0</v>
      </c>
      <c r="Z668" s="21">
        <f>+IF(OR($N668=Listas!$A$3,$N668=Listas!$A$4,$N668=Listas!$A$5,$N668=Listas!$A$6),"",Y668)</f>
        <v>0</v>
      </c>
      <c r="AA668" s="22"/>
      <c r="AB668" s="23">
        <f>+IF(OR($N668=Listas!$A$3,$N668=Listas!$A$4,$N668=Listas!$A$5,$N668=Listas!$A$6),"",IF(AND(DAYS360(C668,$C$3)&lt;=90,AA668="NO"),0,IF(AND(DAYS360(C668,$C$3)&gt;90,AA668="NO"),$AB$7,0)))</f>
        <v>0</v>
      </c>
      <c r="AC668" s="17"/>
      <c r="AD668" s="22"/>
      <c r="AE668" s="23">
        <f>+IF(OR($N668=Listas!$A$3,$N668=Listas!$A$4,$N668=Listas!$A$5,$N668=Listas!$A$6),"",IF(AND(DAYS360(C668,$C$3)&lt;=90,AD668="SI"),0,IF(AND(DAYS360(C668,$C$3)&gt;90,AD668="SI"),$AE$7,0)))</f>
        <v>0</v>
      </c>
      <c r="AF668" s="17"/>
      <c r="AG668" s="24" t="str">
        <f t="shared" si="128"/>
        <v/>
      </c>
      <c r="AH668" s="22"/>
      <c r="AI668" s="23">
        <f>+IF(OR($N668=Listas!$A$3,$N668=Listas!$A$4,$N668=Listas!$A$5,$N668=Listas!$A$6),"",IF(AND(DAYS360(C668,$C$3)&lt;=90,AH668="SI"),0,IF(AND(DAYS360(C668,$C$3)&gt;90,AH668="SI"),$AI$7,0)))</f>
        <v>0</v>
      </c>
      <c r="AJ668" s="25">
        <f>+IF(OR($N668=Listas!$A$3,$N668=Listas!$A$4,$N668=Listas!$A$5,$N668=Listas!$A$6),"",AB668+AE668+AI668)</f>
        <v>0</v>
      </c>
      <c r="AK668" s="26" t="str">
        <f t="shared" si="129"/>
        <v/>
      </c>
      <c r="AL668" s="27" t="str">
        <f t="shared" si="130"/>
        <v/>
      </c>
      <c r="AM668" s="23">
        <f>+IF(OR($N668=Listas!$A$3,$N668=Listas!$A$4,$N668=Listas!$A$5,$N668=Listas!$A$6),"",IF(AND(DAYS360(C668,$C$3)&lt;=90,AL668="SI"),0,IF(AND(DAYS360(C668,$C$3)&gt;90,AL668="SI"),$AM$7,0)))</f>
        <v>0</v>
      </c>
      <c r="AN668" s="27" t="str">
        <f t="shared" si="131"/>
        <v/>
      </c>
      <c r="AO668" s="23">
        <f>+IF(OR($N668=Listas!$A$3,$N668=Listas!$A$4,$N668=Listas!$A$5,$N668=Listas!$A$6),"",IF(AND(DAYS360(C668,$C$3)&lt;=90,AN668="SI"),0,IF(AND(DAYS360(C668,$C$3)&gt;90,AN668="SI"),$AO$7,0)))</f>
        <v>0</v>
      </c>
      <c r="AP668" s="28">
        <f>+IF(OR($N668=Listas!$A$3,$N668=Listas!$A$4,$N668=Listas!$A$5,$N668=[1]Hoja2!$A$6),"",AM668+AO668)</f>
        <v>0</v>
      </c>
      <c r="AQ668" s="22"/>
      <c r="AR668" s="23">
        <f>+IF(OR($N668=Listas!$A$3,$N668=Listas!$A$4,$N668=Listas!$A$5,$N668=Listas!$A$6),"",IF(AND(DAYS360(C668,$C$3)&lt;=90,AQ668="SI"),0,IF(AND(DAYS360(C668,$C$3)&gt;90,AQ668="SI"),$AR$7,0)))</f>
        <v>0</v>
      </c>
      <c r="AS668" s="22"/>
      <c r="AT668" s="23">
        <f>+IF(OR($N668=Listas!$A$3,$N668=Listas!$A$4,$N668=Listas!$A$5,$N668=Listas!$A$6),"",IF(AND(DAYS360(C668,$C$3)&lt;=90,AS668="SI"),0,IF(AND(DAYS360(C668,$C$3)&gt;90,AS668="SI"),$AT$7,0)))</f>
        <v>0</v>
      </c>
      <c r="AU668" s="21">
        <f>+IF(OR($N668=Listas!$A$3,$N668=Listas!$A$4,$N668=Listas!$A$5,$N668=Listas!$A$6),"",AR668+AT668)</f>
        <v>0</v>
      </c>
      <c r="AV668" s="29">
        <f>+IF(OR($N668=Listas!$A$3,$N668=Listas!$A$4,$N668=Listas!$A$5,$N668=Listas!$A$6),"",W668+Z668+AJ668+AP668+AU668)</f>
        <v>0.21132439384930549</v>
      </c>
      <c r="AW668" s="30">
        <f>+IF(OR($N668=Listas!$A$3,$N668=Listas!$A$4,$N668=Listas!$A$5,$N668=Listas!$A$6),"",K668*(1-AV668))</f>
        <v>0</v>
      </c>
      <c r="AX668" s="30">
        <f>+IF(OR($N668=Listas!$A$3,$N668=Listas!$A$4,$N668=Listas!$A$5,$N668=Listas!$A$6),"",L668*(1-AV668))</f>
        <v>0</v>
      </c>
      <c r="AY668" s="31"/>
      <c r="AZ668" s="32"/>
      <c r="BA668" s="30">
        <f>+IF(OR($N668=Listas!$A$3,$N668=Listas!$A$4,$N668=Listas!$A$5,$N668=Listas!$A$6),"",IF(AV668=0,AW668,(-PV(AY668,AZ668,,AW668,0))))</f>
        <v>0</v>
      </c>
      <c r="BB668" s="30">
        <f>+IF(OR($N668=Listas!$A$3,$N668=Listas!$A$4,$N668=Listas!$A$5,$N668=Listas!$A$6),"",IF(AV668=0,AX668,(-PV(AY668,AZ668,,AX668,0))))</f>
        <v>0</v>
      </c>
      <c r="BC668" s="33">
        <f>++IF(OR($N668=Listas!$A$3,$N668=Listas!$A$4,$N668=Listas!$A$5,$N668=Listas!$A$6),"",K668-BA668)</f>
        <v>0</v>
      </c>
      <c r="BD668" s="33">
        <f>++IF(OR($N668=Listas!$A$3,$N668=Listas!$A$4,$N668=Listas!$A$5,$N668=Listas!$A$6),"",L668-BB668)</f>
        <v>0</v>
      </c>
    </row>
    <row r="669" spans="1:56" x14ac:dyDescent="0.25">
      <c r="A669" s="13"/>
      <c r="B669" s="14"/>
      <c r="C669" s="15"/>
      <c r="D669" s="16"/>
      <c r="E669" s="16"/>
      <c r="F669" s="17"/>
      <c r="G669" s="17"/>
      <c r="H669" s="65">
        <f t="shared" si="125"/>
        <v>0</v>
      </c>
      <c r="I669" s="17"/>
      <c r="J669" s="17"/>
      <c r="K669" s="42">
        <f t="shared" si="126"/>
        <v>0</v>
      </c>
      <c r="L669" s="42">
        <f t="shared" si="126"/>
        <v>0</v>
      </c>
      <c r="M669" s="42">
        <f t="shared" si="127"/>
        <v>0</v>
      </c>
      <c r="N669" s="13"/>
      <c r="O669" s="18" t="str">
        <f>+IF(OR($N669=Listas!$A$3,$N669=Listas!$A$4,$N669=Listas!$A$5,$N669=Listas!$A$6),"N/A",IF(AND((DAYS360(C669,$C$3))&gt;90,(DAYS360(C669,$C$3))&lt;360),"SI","NO"))</f>
        <v>NO</v>
      </c>
      <c r="P669" s="19">
        <f t="shared" si="120"/>
        <v>0</v>
      </c>
      <c r="Q669" s="18" t="str">
        <f>+IF(OR($N669=Listas!$A$3,$N669=Listas!$A$4,$N669=Listas!$A$5,$N669=Listas!$A$6),"N/A",IF(AND((DAYS360(C669,$C$3))&gt;=360,(DAYS360(C669,$C$3))&lt;=1800),"SI","NO"))</f>
        <v>NO</v>
      </c>
      <c r="R669" s="19">
        <f t="shared" si="121"/>
        <v>0</v>
      </c>
      <c r="S669" s="18" t="str">
        <f>+IF(OR($N669=Listas!$A$3,$N669=Listas!$A$4,$N669=Listas!$A$5,$N669=Listas!$A$6),"N/A",IF(AND((DAYS360(C669,$C$3))&gt;1800,(DAYS360(C669,$C$3))&lt;=3600),"SI","NO"))</f>
        <v>NO</v>
      </c>
      <c r="T669" s="19">
        <f t="shared" si="122"/>
        <v>0</v>
      </c>
      <c r="U669" s="18" t="str">
        <f>+IF(OR($N669=Listas!$A$3,$N669=Listas!$A$4,$N669=Listas!$A$5,$N669=Listas!$A$6),"N/A",IF((DAYS360(C669,$C$3))&gt;3600,"SI","NO"))</f>
        <v>SI</v>
      </c>
      <c r="V669" s="20">
        <f t="shared" si="123"/>
        <v>0.21132439384930549</v>
      </c>
      <c r="W669" s="21">
        <f>+IF(OR($N669=Listas!$A$3,$N669=Listas!$A$4,$N669=Listas!$A$5,$N669=Listas!$A$6),"",P669+R669+T669+V669)</f>
        <v>0.21132439384930549</v>
      </c>
      <c r="X669" s="22"/>
      <c r="Y669" s="19">
        <f t="shared" si="124"/>
        <v>0</v>
      </c>
      <c r="Z669" s="21">
        <f>+IF(OR($N669=Listas!$A$3,$N669=Listas!$A$4,$N669=Listas!$A$5,$N669=Listas!$A$6),"",Y669)</f>
        <v>0</v>
      </c>
      <c r="AA669" s="22"/>
      <c r="AB669" s="23">
        <f>+IF(OR($N669=Listas!$A$3,$N669=Listas!$A$4,$N669=Listas!$A$5,$N669=Listas!$A$6),"",IF(AND(DAYS360(C669,$C$3)&lt;=90,AA669="NO"),0,IF(AND(DAYS360(C669,$C$3)&gt;90,AA669="NO"),$AB$7,0)))</f>
        <v>0</v>
      </c>
      <c r="AC669" s="17"/>
      <c r="AD669" s="22"/>
      <c r="AE669" s="23">
        <f>+IF(OR($N669=Listas!$A$3,$N669=Listas!$A$4,$N669=Listas!$A$5,$N669=Listas!$A$6),"",IF(AND(DAYS360(C669,$C$3)&lt;=90,AD669="SI"),0,IF(AND(DAYS360(C669,$C$3)&gt;90,AD669="SI"),$AE$7,0)))</f>
        <v>0</v>
      </c>
      <c r="AF669" s="17"/>
      <c r="AG669" s="24" t="str">
        <f t="shared" si="128"/>
        <v/>
      </c>
      <c r="AH669" s="22"/>
      <c r="AI669" s="23">
        <f>+IF(OR($N669=Listas!$A$3,$N669=Listas!$A$4,$N669=Listas!$A$5,$N669=Listas!$A$6),"",IF(AND(DAYS360(C669,$C$3)&lt;=90,AH669="SI"),0,IF(AND(DAYS360(C669,$C$3)&gt;90,AH669="SI"),$AI$7,0)))</f>
        <v>0</v>
      </c>
      <c r="AJ669" s="25">
        <f>+IF(OR($N669=Listas!$A$3,$N669=Listas!$A$4,$N669=Listas!$A$5,$N669=Listas!$A$6),"",AB669+AE669+AI669)</f>
        <v>0</v>
      </c>
      <c r="AK669" s="26" t="str">
        <f t="shared" si="129"/>
        <v/>
      </c>
      <c r="AL669" s="27" t="str">
        <f t="shared" si="130"/>
        <v/>
      </c>
      <c r="AM669" s="23">
        <f>+IF(OR($N669=Listas!$A$3,$N669=Listas!$A$4,$N669=Listas!$A$5,$N669=Listas!$A$6),"",IF(AND(DAYS360(C669,$C$3)&lt;=90,AL669="SI"),0,IF(AND(DAYS360(C669,$C$3)&gt;90,AL669="SI"),$AM$7,0)))</f>
        <v>0</v>
      </c>
      <c r="AN669" s="27" t="str">
        <f t="shared" si="131"/>
        <v/>
      </c>
      <c r="AO669" s="23">
        <f>+IF(OR($N669=Listas!$A$3,$N669=Listas!$A$4,$N669=Listas!$A$5,$N669=Listas!$A$6),"",IF(AND(DAYS360(C669,$C$3)&lt;=90,AN669="SI"),0,IF(AND(DAYS360(C669,$C$3)&gt;90,AN669="SI"),$AO$7,0)))</f>
        <v>0</v>
      </c>
      <c r="AP669" s="28">
        <f>+IF(OR($N669=Listas!$A$3,$N669=Listas!$A$4,$N669=Listas!$A$5,$N669=[1]Hoja2!$A$6),"",AM669+AO669)</f>
        <v>0</v>
      </c>
      <c r="AQ669" s="22"/>
      <c r="AR669" s="23">
        <f>+IF(OR($N669=Listas!$A$3,$N669=Listas!$A$4,$N669=Listas!$A$5,$N669=Listas!$A$6),"",IF(AND(DAYS360(C669,$C$3)&lt;=90,AQ669="SI"),0,IF(AND(DAYS360(C669,$C$3)&gt;90,AQ669="SI"),$AR$7,0)))</f>
        <v>0</v>
      </c>
      <c r="AS669" s="22"/>
      <c r="AT669" s="23">
        <f>+IF(OR($N669=Listas!$A$3,$N669=Listas!$A$4,$N669=Listas!$A$5,$N669=Listas!$A$6),"",IF(AND(DAYS360(C669,$C$3)&lt;=90,AS669="SI"),0,IF(AND(DAYS360(C669,$C$3)&gt;90,AS669="SI"),$AT$7,0)))</f>
        <v>0</v>
      </c>
      <c r="AU669" s="21">
        <f>+IF(OR($N669=Listas!$A$3,$N669=Listas!$A$4,$N669=Listas!$A$5,$N669=Listas!$A$6),"",AR669+AT669)</f>
        <v>0</v>
      </c>
      <c r="AV669" s="29">
        <f>+IF(OR($N669=Listas!$A$3,$N669=Listas!$A$4,$N669=Listas!$A$5,$N669=Listas!$A$6),"",W669+Z669+AJ669+AP669+AU669)</f>
        <v>0.21132439384930549</v>
      </c>
      <c r="AW669" s="30">
        <f>+IF(OR($N669=Listas!$A$3,$N669=Listas!$A$4,$N669=Listas!$A$5,$N669=Listas!$A$6),"",K669*(1-AV669))</f>
        <v>0</v>
      </c>
      <c r="AX669" s="30">
        <f>+IF(OR($N669=Listas!$A$3,$N669=Listas!$A$4,$N669=Listas!$A$5,$N669=Listas!$A$6),"",L669*(1-AV669))</f>
        <v>0</v>
      </c>
      <c r="AY669" s="31"/>
      <c r="AZ669" s="32"/>
      <c r="BA669" s="30">
        <f>+IF(OR($N669=Listas!$A$3,$N669=Listas!$A$4,$N669=Listas!$A$5,$N669=Listas!$A$6),"",IF(AV669=0,AW669,(-PV(AY669,AZ669,,AW669,0))))</f>
        <v>0</v>
      </c>
      <c r="BB669" s="30">
        <f>+IF(OR($N669=Listas!$A$3,$N669=Listas!$A$4,$N669=Listas!$A$5,$N669=Listas!$A$6),"",IF(AV669=0,AX669,(-PV(AY669,AZ669,,AX669,0))))</f>
        <v>0</v>
      </c>
      <c r="BC669" s="33">
        <f>++IF(OR($N669=Listas!$A$3,$N669=Listas!$A$4,$N669=Listas!$A$5,$N669=Listas!$A$6),"",K669-BA669)</f>
        <v>0</v>
      </c>
      <c r="BD669" s="33">
        <f>++IF(OR($N669=Listas!$A$3,$N669=Listas!$A$4,$N669=Listas!$A$5,$N669=Listas!$A$6),"",L669-BB669)</f>
        <v>0</v>
      </c>
    </row>
    <row r="670" spans="1:56" x14ac:dyDescent="0.25">
      <c r="A670" s="13"/>
      <c r="B670" s="14"/>
      <c r="C670" s="15"/>
      <c r="D670" s="16"/>
      <c r="E670" s="16"/>
      <c r="F670" s="17"/>
      <c r="G670" s="17"/>
      <c r="H670" s="65">
        <f t="shared" si="125"/>
        <v>0</v>
      </c>
      <c r="I670" s="17"/>
      <c r="J670" s="17"/>
      <c r="K670" s="42">
        <f t="shared" si="126"/>
        <v>0</v>
      </c>
      <c r="L670" s="42">
        <f t="shared" si="126"/>
        <v>0</v>
      </c>
      <c r="M670" s="42">
        <f t="shared" si="127"/>
        <v>0</v>
      </c>
      <c r="N670" s="13"/>
      <c r="O670" s="18" t="str">
        <f>+IF(OR($N670=Listas!$A$3,$N670=Listas!$A$4,$N670=Listas!$A$5,$N670=Listas!$A$6),"N/A",IF(AND((DAYS360(C670,$C$3))&gt;90,(DAYS360(C670,$C$3))&lt;360),"SI","NO"))</f>
        <v>NO</v>
      </c>
      <c r="P670" s="19">
        <f t="shared" si="120"/>
        <v>0</v>
      </c>
      <c r="Q670" s="18" t="str">
        <f>+IF(OR($N670=Listas!$A$3,$N670=Listas!$A$4,$N670=Listas!$A$5,$N670=Listas!$A$6),"N/A",IF(AND((DAYS360(C670,$C$3))&gt;=360,(DAYS360(C670,$C$3))&lt;=1800),"SI","NO"))</f>
        <v>NO</v>
      </c>
      <c r="R670" s="19">
        <f t="shared" si="121"/>
        <v>0</v>
      </c>
      <c r="S670" s="18" t="str">
        <f>+IF(OR($N670=Listas!$A$3,$N670=Listas!$A$4,$N670=Listas!$A$5,$N670=Listas!$A$6),"N/A",IF(AND((DAYS360(C670,$C$3))&gt;1800,(DAYS360(C670,$C$3))&lt;=3600),"SI","NO"))</f>
        <v>NO</v>
      </c>
      <c r="T670" s="19">
        <f t="shared" si="122"/>
        <v>0</v>
      </c>
      <c r="U670" s="18" t="str">
        <f>+IF(OR($N670=Listas!$A$3,$N670=Listas!$A$4,$N670=Listas!$A$5,$N670=Listas!$A$6),"N/A",IF((DAYS360(C670,$C$3))&gt;3600,"SI","NO"))</f>
        <v>SI</v>
      </c>
      <c r="V670" s="20">
        <f t="shared" si="123"/>
        <v>0.21132439384930549</v>
      </c>
      <c r="W670" s="21">
        <f>+IF(OR($N670=Listas!$A$3,$N670=Listas!$A$4,$N670=Listas!$A$5,$N670=Listas!$A$6),"",P670+R670+T670+V670)</f>
        <v>0.21132439384930549</v>
      </c>
      <c r="X670" s="22"/>
      <c r="Y670" s="19">
        <f t="shared" si="124"/>
        <v>0</v>
      </c>
      <c r="Z670" s="21">
        <f>+IF(OR($N670=Listas!$A$3,$N670=Listas!$A$4,$N670=Listas!$A$5,$N670=Listas!$A$6),"",Y670)</f>
        <v>0</v>
      </c>
      <c r="AA670" s="22"/>
      <c r="AB670" s="23">
        <f>+IF(OR($N670=Listas!$A$3,$N670=Listas!$A$4,$N670=Listas!$A$5,$N670=Listas!$A$6),"",IF(AND(DAYS360(C670,$C$3)&lt;=90,AA670="NO"),0,IF(AND(DAYS360(C670,$C$3)&gt;90,AA670="NO"),$AB$7,0)))</f>
        <v>0</v>
      </c>
      <c r="AC670" s="17"/>
      <c r="AD670" s="22"/>
      <c r="AE670" s="23">
        <f>+IF(OR($N670=Listas!$A$3,$N670=Listas!$A$4,$N670=Listas!$A$5,$N670=Listas!$A$6),"",IF(AND(DAYS360(C670,$C$3)&lt;=90,AD670="SI"),0,IF(AND(DAYS360(C670,$C$3)&gt;90,AD670="SI"),$AE$7,0)))</f>
        <v>0</v>
      </c>
      <c r="AF670" s="17"/>
      <c r="AG670" s="24" t="str">
        <f t="shared" si="128"/>
        <v/>
      </c>
      <c r="AH670" s="22"/>
      <c r="AI670" s="23">
        <f>+IF(OR($N670=Listas!$A$3,$N670=Listas!$A$4,$N670=Listas!$A$5,$N670=Listas!$A$6),"",IF(AND(DAYS360(C670,$C$3)&lt;=90,AH670="SI"),0,IF(AND(DAYS360(C670,$C$3)&gt;90,AH670="SI"),$AI$7,0)))</f>
        <v>0</v>
      </c>
      <c r="AJ670" s="25">
        <f>+IF(OR($N670=Listas!$A$3,$N670=Listas!$A$4,$N670=Listas!$A$5,$N670=Listas!$A$6),"",AB670+AE670+AI670)</f>
        <v>0</v>
      </c>
      <c r="AK670" s="26" t="str">
        <f t="shared" si="129"/>
        <v/>
      </c>
      <c r="AL670" s="27" t="str">
        <f t="shared" si="130"/>
        <v/>
      </c>
      <c r="AM670" s="23">
        <f>+IF(OR($N670=Listas!$A$3,$N670=Listas!$A$4,$N670=Listas!$A$5,$N670=Listas!$A$6),"",IF(AND(DAYS360(C670,$C$3)&lt;=90,AL670="SI"),0,IF(AND(DAYS360(C670,$C$3)&gt;90,AL670="SI"),$AM$7,0)))</f>
        <v>0</v>
      </c>
      <c r="AN670" s="27" t="str">
        <f t="shared" si="131"/>
        <v/>
      </c>
      <c r="AO670" s="23">
        <f>+IF(OR($N670=Listas!$A$3,$N670=Listas!$A$4,$N670=Listas!$A$5,$N670=Listas!$A$6),"",IF(AND(DAYS360(C670,$C$3)&lt;=90,AN670="SI"),0,IF(AND(DAYS360(C670,$C$3)&gt;90,AN670="SI"),$AO$7,0)))</f>
        <v>0</v>
      </c>
      <c r="AP670" s="28">
        <f>+IF(OR($N670=Listas!$A$3,$N670=Listas!$A$4,$N670=Listas!$A$5,$N670=[1]Hoja2!$A$6),"",AM670+AO670)</f>
        <v>0</v>
      </c>
      <c r="AQ670" s="22"/>
      <c r="AR670" s="23">
        <f>+IF(OR($N670=Listas!$A$3,$N670=Listas!$A$4,$N670=Listas!$A$5,$N670=Listas!$A$6),"",IF(AND(DAYS360(C670,$C$3)&lt;=90,AQ670="SI"),0,IF(AND(DAYS360(C670,$C$3)&gt;90,AQ670="SI"),$AR$7,0)))</f>
        <v>0</v>
      </c>
      <c r="AS670" s="22"/>
      <c r="AT670" s="23">
        <f>+IF(OR($N670=Listas!$A$3,$N670=Listas!$A$4,$N670=Listas!$A$5,$N670=Listas!$A$6),"",IF(AND(DAYS360(C670,$C$3)&lt;=90,AS670="SI"),0,IF(AND(DAYS360(C670,$C$3)&gt;90,AS670="SI"),$AT$7,0)))</f>
        <v>0</v>
      </c>
      <c r="AU670" s="21">
        <f>+IF(OR($N670=Listas!$A$3,$N670=Listas!$A$4,$N670=Listas!$A$5,$N670=Listas!$A$6),"",AR670+AT670)</f>
        <v>0</v>
      </c>
      <c r="AV670" s="29">
        <f>+IF(OR($N670=Listas!$A$3,$N670=Listas!$A$4,$N670=Listas!$A$5,$N670=Listas!$A$6),"",W670+Z670+AJ670+AP670+AU670)</f>
        <v>0.21132439384930549</v>
      </c>
      <c r="AW670" s="30">
        <f>+IF(OR($N670=Listas!$A$3,$N670=Listas!$A$4,$N670=Listas!$A$5,$N670=Listas!$A$6),"",K670*(1-AV670))</f>
        <v>0</v>
      </c>
      <c r="AX670" s="30">
        <f>+IF(OR($N670=Listas!$A$3,$N670=Listas!$A$4,$N670=Listas!$A$5,$N670=Listas!$A$6),"",L670*(1-AV670))</f>
        <v>0</v>
      </c>
      <c r="AY670" s="31"/>
      <c r="AZ670" s="32"/>
      <c r="BA670" s="30">
        <f>+IF(OR($N670=Listas!$A$3,$N670=Listas!$A$4,$N670=Listas!$A$5,$N670=Listas!$A$6),"",IF(AV670=0,AW670,(-PV(AY670,AZ670,,AW670,0))))</f>
        <v>0</v>
      </c>
      <c r="BB670" s="30">
        <f>+IF(OR($N670=Listas!$A$3,$N670=Listas!$A$4,$N670=Listas!$A$5,$N670=Listas!$A$6),"",IF(AV670=0,AX670,(-PV(AY670,AZ670,,AX670,0))))</f>
        <v>0</v>
      </c>
      <c r="BC670" s="33">
        <f>++IF(OR($N670=Listas!$A$3,$N670=Listas!$A$4,$N670=Listas!$A$5,$N670=Listas!$A$6),"",K670-BA670)</f>
        <v>0</v>
      </c>
      <c r="BD670" s="33">
        <f>++IF(OR($N670=Listas!$A$3,$N670=Listas!$A$4,$N670=Listas!$A$5,$N670=Listas!$A$6),"",L670-BB670)</f>
        <v>0</v>
      </c>
    </row>
    <row r="671" spans="1:56" x14ac:dyDescent="0.25">
      <c r="A671" s="13"/>
      <c r="B671" s="14"/>
      <c r="C671" s="15"/>
      <c r="D671" s="16"/>
      <c r="E671" s="16"/>
      <c r="F671" s="17"/>
      <c r="G671" s="17"/>
      <c r="H671" s="65">
        <f t="shared" si="125"/>
        <v>0</v>
      </c>
      <c r="I671" s="17"/>
      <c r="J671" s="17"/>
      <c r="K671" s="42">
        <f t="shared" si="126"/>
        <v>0</v>
      </c>
      <c r="L671" s="42">
        <f t="shared" si="126"/>
        <v>0</v>
      </c>
      <c r="M671" s="42">
        <f t="shared" si="127"/>
        <v>0</v>
      </c>
      <c r="N671" s="13"/>
      <c r="O671" s="18" t="str">
        <f>+IF(OR($N671=Listas!$A$3,$N671=Listas!$A$4,$N671=Listas!$A$5,$N671=Listas!$A$6),"N/A",IF(AND((DAYS360(C671,$C$3))&gt;90,(DAYS360(C671,$C$3))&lt;360),"SI","NO"))</f>
        <v>NO</v>
      </c>
      <c r="P671" s="19">
        <f t="shared" si="120"/>
        <v>0</v>
      </c>
      <c r="Q671" s="18" t="str">
        <f>+IF(OR($N671=Listas!$A$3,$N671=Listas!$A$4,$N671=Listas!$A$5,$N671=Listas!$A$6),"N/A",IF(AND((DAYS360(C671,$C$3))&gt;=360,(DAYS360(C671,$C$3))&lt;=1800),"SI","NO"))</f>
        <v>NO</v>
      </c>
      <c r="R671" s="19">
        <f t="shared" si="121"/>
        <v>0</v>
      </c>
      <c r="S671" s="18" t="str">
        <f>+IF(OR($N671=Listas!$A$3,$N671=Listas!$A$4,$N671=Listas!$A$5,$N671=Listas!$A$6),"N/A",IF(AND((DAYS360(C671,$C$3))&gt;1800,(DAYS360(C671,$C$3))&lt;=3600),"SI","NO"))</f>
        <v>NO</v>
      </c>
      <c r="T671" s="19">
        <f t="shared" si="122"/>
        <v>0</v>
      </c>
      <c r="U671" s="18" t="str">
        <f>+IF(OR($N671=Listas!$A$3,$N671=Listas!$A$4,$N671=Listas!$A$5,$N671=Listas!$A$6),"N/A",IF((DAYS360(C671,$C$3))&gt;3600,"SI","NO"))</f>
        <v>SI</v>
      </c>
      <c r="V671" s="20">
        <f t="shared" si="123"/>
        <v>0.21132439384930549</v>
      </c>
      <c r="W671" s="21">
        <f>+IF(OR($N671=Listas!$A$3,$N671=Listas!$A$4,$N671=Listas!$A$5,$N671=Listas!$A$6),"",P671+R671+T671+V671)</f>
        <v>0.21132439384930549</v>
      </c>
      <c r="X671" s="22"/>
      <c r="Y671" s="19">
        <f t="shared" si="124"/>
        <v>0</v>
      </c>
      <c r="Z671" s="21">
        <f>+IF(OR($N671=Listas!$A$3,$N671=Listas!$A$4,$N671=Listas!$A$5,$N671=Listas!$A$6),"",Y671)</f>
        <v>0</v>
      </c>
      <c r="AA671" s="22"/>
      <c r="AB671" s="23">
        <f>+IF(OR($N671=Listas!$A$3,$N671=Listas!$A$4,$N671=Listas!$A$5,$N671=Listas!$A$6),"",IF(AND(DAYS360(C671,$C$3)&lt;=90,AA671="NO"),0,IF(AND(DAYS360(C671,$C$3)&gt;90,AA671="NO"),$AB$7,0)))</f>
        <v>0</v>
      </c>
      <c r="AC671" s="17"/>
      <c r="AD671" s="22"/>
      <c r="AE671" s="23">
        <f>+IF(OR($N671=Listas!$A$3,$N671=Listas!$A$4,$N671=Listas!$A$5,$N671=Listas!$A$6),"",IF(AND(DAYS360(C671,$C$3)&lt;=90,AD671="SI"),0,IF(AND(DAYS360(C671,$C$3)&gt;90,AD671="SI"),$AE$7,0)))</f>
        <v>0</v>
      </c>
      <c r="AF671" s="17"/>
      <c r="AG671" s="24" t="str">
        <f t="shared" si="128"/>
        <v/>
      </c>
      <c r="AH671" s="22"/>
      <c r="AI671" s="23">
        <f>+IF(OR($N671=Listas!$A$3,$N671=Listas!$A$4,$N671=Listas!$A$5,$N671=Listas!$A$6),"",IF(AND(DAYS360(C671,$C$3)&lt;=90,AH671="SI"),0,IF(AND(DAYS360(C671,$C$3)&gt;90,AH671="SI"),$AI$7,0)))</f>
        <v>0</v>
      </c>
      <c r="AJ671" s="25">
        <f>+IF(OR($N671=Listas!$A$3,$N671=Listas!$A$4,$N671=Listas!$A$5,$N671=Listas!$A$6),"",AB671+AE671+AI671)</f>
        <v>0</v>
      </c>
      <c r="AK671" s="26" t="str">
        <f t="shared" si="129"/>
        <v/>
      </c>
      <c r="AL671" s="27" t="str">
        <f t="shared" si="130"/>
        <v/>
      </c>
      <c r="AM671" s="23">
        <f>+IF(OR($N671=Listas!$A$3,$N671=Listas!$A$4,$N671=Listas!$A$5,$N671=Listas!$A$6),"",IF(AND(DAYS360(C671,$C$3)&lt;=90,AL671="SI"),0,IF(AND(DAYS360(C671,$C$3)&gt;90,AL671="SI"),$AM$7,0)))</f>
        <v>0</v>
      </c>
      <c r="AN671" s="27" t="str">
        <f t="shared" si="131"/>
        <v/>
      </c>
      <c r="AO671" s="23">
        <f>+IF(OR($N671=Listas!$A$3,$N671=Listas!$A$4,$N671=Listas!$A$5,$N671=Listas!$A$6),"",IF(AND(DAYS360(C671,$C$3)&lt;=90,AN671="SI"),0,IF(AND(DAYS360(C671,$C$3)&gt;90,AN671="SI"),$AO$7,0)))</f>
        <v>0</v>
      </c>
      <c r="AP671" s="28">
        <f>+IF(OR($N671=Listas!$A$3,$N671=Listas!$A$4,$N671=Listas!$A$5,$N671=[1]Hoja2!$A$6),"",AM671+AO671)</f>
        <v>0</v>
      </c>
      <c r="AQ671" s="22"/>
      <c r="AR671" s="23">
        <f>+IF(OR($N671=Listas!$A$3,$N671=Listas!$A$4,$N671=Listas!$A$5,$N671=Listas!$A$6),"",IF(AND(DAYS360(C671,$C$3)&lt;=90,AQ671="SI"),0,IF(AND(DAYS360(C671,$C$3)&gt;90,AQ671="SI"),$AR$7,0)))</f>
        <v>0</v>
      </c>
      <c r="AS671" s="22"/>
      <c r="AT671" s="23">
        <f>+IF(OR($N671=Listas!$A$3,$N671=Listas!$A$4,$N671=Listas!$A$5,$N671=Listas!$A$6),"",IF(AND(DAYS360(C671,$C$3)&lt;=90,AS671="SI"),0,IF(AND(DAYS360(C671,$C$3)&gt;90,AS671="SI"),$AT$7,0)))</f>
        <v>0</v>
      </c>
      <c r="AU671" s="21">
        <f>+IF(OR($N671=Listas!$A$3,$N671=Listas!$A$4,$N671=Listas!$A$5,$N671=Listas!$A$6),"",AR671+AT671)</f>
        <v>0</v>
      </c>
      <c r="AV671" s="29">
        <f>+IF(OR($N671=Listas!$A$3,$N671=Listas!$A$4,$N671=Listas!$A$5,$N671=Listas!$A$6),"",W671+Z671+AJ671+AP671+AU671)</f>
        <v>0.21132439384930549</v>
      </c>
      <c r="AW671" s="30">
        <f>+IF(OR($N671=Listas!$A$3,$N671=Listas!$A$4,$N671=Listas!$A$5,$N671=Listas!$A$6),"",K671*(1-AV671))</f>
        <v>0</v>
      </c>
      <c r="AX671" s="30">
        <f>+IF(OR($N671=Listas!$A$3,$N671=Listas!$A$4,$N671=Listas!$A$5,$N671=Listas!$A$6),"",L671*(1-AV671))</f>
        <v>0</v>
      </c>
      <c r="AY671" s="31"/>
      <c r="AZ671" s="32"/>
      <c r="BA671" s="30">
        <f>+IF(OR($N671=Listas!$A$3,$N671=Listas!$A$4,$N671=Listas!$A$5,$N671=Listas!$A$6),"",IF(AV671=0,AW671,(-PV(AY671,AZ671,,AW671,0))))</f>
        <v>0</v>
      </c>
      <c r="BB671" s="30">
        <f>+IF(OR($N671=Listas!$A$3,$N671=Listas!$A$4,$N671=Listas!$A$5,$N671=Listas!$A$6),"",IF(AV671=0,AX671,(-PV(AY671,AZ671,,AX671,0))))</f>
        <v>0</v>
      </c>
      <c r="BC671" s="33">
        <f>++IF(OR($N671=Listas!$A$3,$N671=Listas!$A$4,$N671=Listas!$A$5,$N671=Listas!$A$6),"",K671-BA671)</f>
        <v>0</v>
      </c>
      <c r="BD671" s="33">
        <f>++IF(OR($N671=Listas!$A$3,$N671=Listas!$A$4,$N671=Listas!$A$5,$N671=Listas!$A$6),"",L671-BB671)</f>
        <v>0</v>
      </c>
    </row>
    <row r="672" spans="1:56" x14ac:dyDescent="0.25">
      <c r="A672" s="13"/>
      <c r="B672" s="14"/>
      <c r="C672" s="15"/>
      <c r="D672" s="16"/>
      <c r="E672" s="16"/>
      <c r="F672" s="17"/>
      <c r="G672" s="17"/>
      <c r="H672" s="65">
        <f t="shared" si="125"/>
        <v>0</v>
      </c>
      <c r="I672" s="17"/>
      <c r="J672" s="17"/>
      <c r="K672" s="42">
        <f t="shared" si="126"/>
        <v>0</v>
      </c>
      <c r="L672" s="42">
        <f t="shared" si="126"/>
        <v>0</v>
      </c>
      <c r="M672" s="42">
        <f t="shared" si="127"/>
        <v>0</v>
      </c>
      <c r="N672" s="13"/>
      <c r="O672" s="18" t="str">
        <f>+IF(OR($N672=Listas!$A$3,$N672=Listas!$A$4,$N672=Listas!$A$5,$N672=Listas!$A$6),"N/A",IF(AND((DAYS360(C672,$C$3))&gt;90,(DAYS360(C672,$C$3))&lt;360),"SI","NO"))</f>
        <v>NO</v>
      </c>
      <c r="P672" s="19">
        <f t="shared" si="120"/>
        <v>0</v>
      </c>
      <c r="Q672" s="18" t="str">
        <f>+IF(OR($N672=Listas!$A$3,$N672=Listas!$A$4,$N672=Listas!$A$5,$N672=Listas!$A$6),"N/A",IF(AND((DAYS360(C672,$C$3))&gt;=360,(DAYS360(C672,$C$3))&lt;=1800),"SI","NO"))</f>
        <v>NO</v>
      </c>
      <c r="R672" s="19">
        <f t="shared" si="121"/>
        <v>0</v>
      </c>
      <c r="S672" s="18" t="str">
        <f>+IF(OR($N672=Listas!$A$3,$N672=Listas!$A$4,$N672=Listas!$A$5,$N672=Listas!$A$6),"N/A",IF(AND((DAYS360(C672,$C$3))&gt;1800,(DAYS360(C672,$C$3))&lt;=3600),"SI","NO"))</f>
        <v>NO</v>
      </c>
      <c r="T672" s="19">
        <f t="shared" si="122"/>
        <v>0</v>
      </c>
      <c r="U672" s="18" t="str">
        <f>+IF(OR($N672=Listas!$A$3,$N672=Listas!$A$4,$N672=Listas!$A$5,$N672=Listas!$A$6),"N/A",IF((DAYS360(C672,$C$3))&gt;3600,"SI","NO"))</f>
        <v>SI</v>
      </c>
      <c r="V672" s="20">
        <f t="shared" si="123"/>
        <v>0.21132439384930549</v>
      </c>
      <c r="W672" s="21">
        <f>+IF(OR($N672=Listas!$A$3,$N672=Listas!$A$4,$N672=Listas!$A$5,$N672=Listas!$A$6),"",P672+R672+T672+V672)</f>
        <v>0.21132439384930549</v>
      </c>
      <c r="X672" s="22"/>
      <c r="Y672" s="19">
        <f t="shared" si="124"/>
        <v>0</v>
      </c>
      <c r="Z672" s="21">
        <f>+IF(OR($N672=Listas!$A$3,$N672=Listas!$A$4,$N672=Listas!$A$5,$N672=Listas!$A$6),"",Y672)</f>
        <v>0</v>
      </c>
      <c r="AA672" s="22"/>
      <c r="AB672" s="23">
        <f>+IF(OR($N672=Listas!$A$3,$N672=Listas!$A$4,$N672=Listas!$A$5,$N672=Listas!$A$6),"",IF(AND(DAYS360(C672,$C$3)&lt;=90,AA672="NO"),0,IF(AND(DAYS360(C672,$C$3)&gt;90,AA672="NO"),$AB$7,0)))</f>
        <v>0</v>
      </c>
      <c r="AC672" s="17"/>
      <c r="AD672" s="22"/>
      <c r="AE672" s="23">
        <f>+IF(OR($N672=Listas!$A$3,$N672=Listas!$A$4,$N672=Listas!$A$5,$N672=Listas!$A$6),"",IF(AND(DAYS360(C672,$C$3)&lt;=90,AD672="SI"),0,IF(AND(DAYS360(C672,$C$3)&gt;90,AD672="SI"),$AE$7,0)))</f>
        <v>0</v>
      </c>
      <c r="AF672" s="17"/>
      <c r="AG672" s="24" t="str">
        <f t="shared" si="128"/>
        <v/>
      </c>
      <c r="AH672" s="22"/>
      <c r="AI672" s="23">
        <f>+IF(OR($N672=Listas!$A$3,$N672=Listas!$A$4,$N672=Listas!$A$5,$N672=Listas!$A$6),"",IF(AND(DAYS360(C672,$C$3)&lt;=90,AH672="SI"),0,IF(AND(DAYS360(C672,$C$3)&gt;90,AH672="SI"),$AI$7,0)))</f>
        <v>0</v>
      </c>
      <c r="AJ672" s="25">
        <f>+IF(OR($N672=Listas!$A$3,$N672=Listas!$A$4,$N672=Listas!$A$5,$N672=Listas!$A$6),"",AB672+AE672+AI672)</f>
        <v>0</v>
      </c>
      <c r="AK672" s="26" t="str">
        <f t="shared" si="129"/>
        <v/>
      </c>
      <c r="AL672" s="27" t="str">
        <f t="shared" si="130"/>
        <v/>
      </c>
      <c r="AM672" s="23">
        <f>+IF(OR($N672=Listas!$A$3,$N672=Listas!$A$4,$N672=Listas!$A$5,$N672=Listas!$A$6),"",IF(AND(DAYS360(C672,$C$3)&lt;=90,AL672="SI"),0,IF(AND(DAYS360(C672,$C$3)&gt;90,AL672="SI"),$AM$7,0)))</f>
        <v>0</v>
      </c>
      <c r="AN672" s="27" t="str">
        <f t="shared" si="131"/>
        <v/>
      </c>
      <c r="AO672" s="23">
        <f>+IF(OR($N672=Listas!$A$3,$N672=Listas!$A$4,$N672=Listas!$A$5,$N672=Listas!$A$6),"",IF(AND(DAYS360(C672,$C$3)&lt;=90,AN672="SI"),0,IF(AND(DAYS360(C672,$C$3)&gt;90,AN672="SI"),$AO$7,0)))</f>
        <v>0</v>
      </c>
      <c r="AP672" s="28">
        <f>+IF(OR($N672=Listas!$A$3,$N672=Listas!$A$4,$N672=Listas!$A$5,$N672=[1]Hoja2!$A$6),"",AM672+AO672)</f>
        <v>0</v>
      </c>
      <c r="AQ672" s="22"/>
      <c r="AR672" s="23">
        <f>+IF(OR($N672=Listas!$A$3,$N672=Listas!$A$4,$N672=Listas!$A$5,$N672=Listas!$A$6),"",IF(AND(DAYS360(C672,$C$3)&lt;=90,AQ672="SI"),0,IF(AND(DAYS360(C672,$C$3)&gt;90,AQ672="SI"),$AR$7,0)))</f>
        <v>0</v>
      </c>
      <c r="AS672" s="22"/>
      <c r="AT672" s="23">
        <f>+IF(OR($N672=Listas!$A$3,$N672=Listas!$A$4,$N672=Listas!$A$5,$N672=Listas!$A$6),"",IF(AND(DAYS360(C672,$C$3)&lt;=90,AS672="SI"),0,IF(AND(DAYS360(C672,$C$3)&gt;90,AS672="SI"),$AT$7,0)))</f>
        <v>0</v>
      </c>
      <c r="AU672" s="21">
        <f>+IF(OR($N672=Listas!$A$3,$N672=Listas!$A$4,$N672=Listas!$A$5,$N672=Listas!$A$6),"",AR672+AT672)</f>
        <v>0</v>
      </c>
      <c r="AV672" s="29">
        <f>+IF(OR($N672=Listas!$A$3,$N672=Listas!$A$4,$N672=Listas!$A$5,$N672=Listas!$A$6),"",W672+Z672+AJ672+AP672+AU672)</f>
        <v>0.21132439384930549</v>
      </c>
      <c r="AW672" s="30">
        <f>+IF(OR($N672=Listas!$A$3,$N672=Listas!$A$4,$N672=Listas!$A$5,$N672=Listas!$A$6),"",K672*(1-AV672))</f>
        <v>0</v>
      </c>
      <c r="AX672" s="30">
        <f>+IF(OR($N672=Listas!$A$3,$N672=Listas!$A$4,$N672=Listas!$A$5,$N672=Listas!$A$6),"",L672*(1-AV672))</f>
        <v>0</v>
      </c>
      <c r="AY672" s="31"/>
      <c r="AZ672" s="32"/>
      <c r="BA672" s="30">
        <f>+IF(OR($N672=Listas!$A$3,$N672=Listas!$A$4,$N672=Listas!$A$5,$N672=Listas!$A$6),"",IF(AV672=0,AW672,(-PV(AY672,AZ672,,AW672,0))))</f>
        <v>0</v>
      </c>
      <c r="BB672" s="30">
        <f>+IF(OR($N672=Listas!$A$3,$N672=Listas!$A$4,$N672=Listas!$A$5,$N672=Listas!$A$6),"",IF(AV672=0,AX672,(-PV(AY672,AZ672,,AX672,0))))</f>
        <v>0</v>
      </c>
      <c r="BC672" s="33">
        <f>++IF(OR($N672=Listas!$A$3,$N672=Listas!$A$4,$N672=Listas!$A$5,$N672=Listas!$A$6),"",K672-BA672)</f>
        <v>0</v>
      </c>
      <c r="BD672" s="33">
        <f>++IF(OR($N672=Listas!$A$3,$N672=Listas!$A$4,$N672=Listas!$A$5,$N672=Listas!$A$6),"",L672-BB672)</f>
        <v>0</v>
      </c>
    </row>
    <row r="673" spans="1:56" x14ac:dyDescent="0.25">
      <c r="A673" s="13"/>
      <c r="B673" s="14"/>
      <c r="C673" s="15"/>
      <c r="D673" s="16"/>
      <c r="E673" s="16"/>
      <c r="F673" s="17"/>
      <c r="G673" s="17"/>
      <c r="H673" s="65">
        <f t="shared" si="125"/>
        <v>0</v>
      </c>
      <c r="I673" s="17"/>
      <c r="J673" s="17"/>
      <c r="K673" s="42">
        <f t="shared" si="126"/>
        <v>0</v>
      </c>
      <c r="L673" s="42">
        <f t="shared" si="126"/>
        <v>0</v>
      </c>
      <c r="M673" s="42">
        <f t="shared" si="127"/>
        <v>0</v>
      </c>
      <c r="N673" s="13"/>
      <c r="O673" s="18" t="str">
        <f>+IF(OR($N673=Listas!$A$3,$N673=Listas!$A$4,$N673=Listas!$A$5,$N673=Listas!$A$6),"N/A",IF(AND((DAYS360(C673,$C$3))&gt;90,(DAYS360(C673,$C$3))&lt;360),"SI","NO"))</f>
        <v>NO</v>
      </c>
      <c r="P673" s="19">
        <f t="shared" si="120"/>
        <v>0</v>
      </c>
      <c r="Q673" s="18" t="str">
        <f>+IF(OR($N673=Listas!$A$3,$N673=Listas!$A$4,$N673=Listas!$A$5,$N673=Listas!$A$6),"N/A",IF(AND((DAYS360(C673,$C$3))&gt;=360,(DAYS360(C673,$C$3))&lt;=1800),"SI","NO"))</f>
        <v>NO</v>
      </c>
      <c r="R673" s="19">
        <f t="shared" si="121"/>
        <v>0</v>
      </c>
      <c r="S673" s="18" t="str">
        <f>+IF(OR($N673=Listas!$A$3,$N673=Listas!$A$4,$N673=Listas!$A$5,$N673=Listas!$A$6),"N/A",IF(AND((DAYS360(C673,$C$3))&gt;1800,(DAYS360(C673,$C$3))&lt;=3600),"SI","NO"))</f>
        <v>NO</v>
      </c>
      <c r="T673" s="19">
        <f t="shared" si="122"/>
        <v>0</v>
      </c>
      <c r="U673" s="18" t="str">
        <f>+IF(OR($N673=Listas!$A$3,$N673=Listas!$A$4,$N673=Listas!$A$5,$N673=Listas!$A$6),"N/A",IF((DAYS360(C673,$C$3))&gt;3600,"SI","NO"))</f>
        <v>SI</v>
      </c>
      <c r="V673" s="20">
        <f t="shared" si="123"/>
        <v>0.21132439384930549</v>
      </c>
      <c r="W673" s="21">
        <f>+IF(OR($N673=Listas!$A$3,$N673=Listas!$A$4,$N673=Listas!$A$5,$N673=Listas!$A$6),"",P673+R673+T673+V673)</f>
        <v>0.21132439384930549</v>
      </c>
      <c r="X673" s="22"/>
      <c r="Y673" s="19">
        <f t="shared" si="124"/>
        <v>0</v>
      </c>
      <c r="Z673" s="21">
        <f>+IF(OR($N673=Listas!$A$3,$N673=Listas!$A$4,$N673=Listas!$A$5,$N673=Listas!$A$6),"",Y673)</f>
        <v>0</v>
      </c>
      <c r="AA673" s="22"/>
      <c r="AB673" s="23">
        <f>+IF(OR($N673=Listas!$A$3,$N673=Listas!$A$4,$N673=Listas!$A$5,$N673=Listas!$A$6),"",IF(AND(DAYS360(C673,$C$3)&lt;=90,AA673="NO"),0,IF(AND(DAYS360(C673,$C$3)&gt;90,AA673="NO"),$AB$7,0)))</f>
        <v>0</v>
      </c>
      <c r="AC673" s="17"/>
      <c r="AD673" s="22"/>
      <c r="AE673" s="23">
        <f>+IF(OR($N673=Listas!$A$3,$N673=Listas!$A$4,$N673=Listas!$A$5,$N673=Listas!$A$6),"",IF(AND(DAYS360(C673,$C$3)&lt;=90,AD673="SI"),0,IF(AND(DAYS360(C673,$C$3)&gt;90,AD673="SI"),$AE$7,0)))</f>
        <v>0</v>
      </c>
      <c r="AF673" s="17"/>
      <c r="AG673" s="24" t="str">
        <f t="shared" si="128"/>
        <v/>
      </c>
      <c r="AH673" s="22"/>
      <c r="AI673" s="23">
        <f>+IF(OR($N673=Listas!$A$3,$N673=Listas!$A$4,$N673=Listas!$A$5,$N673=Listas!$A$6),"",IF(AND(DAYS360(C673,$C$3)&lt;=90,AH673="SI"),0,IF(AND(DAYS360(C673,$C$3)&gt;90,AH673="SI"),$AI$7,0)))</f>
        <v>0</v>
      </c>
      <c r="AJ673" s="25">
        <f>+IF(OR($N673=Listas!$A$3,$N673=Listas!$A$4,$N673=Listas!$A$5,$N673=Listas!$A$6),"",AB673+AE673+AI673)</f>
        <v>0</v>
      </c>
      <c r="AK673" s="26" t="str">
        <f t="shared" si="129"/>
        <v/>
      </c>
      <c r="AL673" s="27" t="str">
        <f t="shared" si="130"/>
        <v/>
      </c>
      <c r="AM673" s="23">
        <f>+IF(OR($N673=Listas!$A$3,$N673=Listas!$A$4,$N673=Listas!$A$5,$N673=Listas!$A$6),"",IF(AND(DAYS360(C673,$C$3)&lt;=90,AL673="SI"),0,IF(AND(DAYS360(C673,$C$3)&gt;90,AL673="SI"),$AM$7,0)))</f>
        <v>0</v>
      </c>
      <c r="AN673" s="27" t="str">
        <f t="shared" si="131"/>
        <v/>
      </c>
      <c r="AO673" s="23">
        <f>+IF(OR($N673=Listas!$A$3,$N673=Listas!$A$4,$N673=Listas!$A$5,$N673=Listas!$A$6),"",IF(AND(DAYS360(C673,$C$3)&lt;=90,AN673="SI"),0,IF(AND(DAYS360(C673,$C$3)&gt;90,AN673="SI"),$AO$7,0)))</f>
        <v>0</v>
      </c>
      <c r="AP673" s="28">
        <f>+IF(OR($N673=Listas!$A$3,$N673=Listas!$A$4,$N673=Listas!$A$5,$N673=[1]Hoja2!$A$6),"",AM673+AO673)</f>
        <v>0</v>
      </c>
      <c r="AQ673" s="22"/>
      <c r="AR673" s="23">
        <f>+IF(OR($N673=Listas!$A$3,$N673=Listas!$A$4,$N673=Listas!$A$5,$N673=Listas!$A$6),"",IF(AND(DAYS360(C673,$C$3)&lt;=90,AQ673="SI"),0,IF(AND(DAYS360(C673,$C$3)&gt;90,AQ673="SI"),$AR$7,0)))</f>
        <v>0</v>
      </c>
      <c r="AS673" s="22"/>
      <c r="AT673" s="23">
        <f>+IF(OR($N673=Listas!$A$3,$N673=Listas!$A$4,$N673=Listas!$A$5,$N673=Listas!$A$6),"",IF(AND(DAYS360(C673,$C$3)&lt;=90,AS673="SI"),0,IF(AND(DAYS360(C673,$C$3)&gt;90,AS673="SI"),$AT$7,0)))</f>
        <v>0</v>
      </c>
      <c r="AU673" s="21">
        <f>+IF(OR($N673=Listas!$A$3,$N673=Listas!$A$4,$N673=Listas!$A$5,$N673=Listas!$A$6),"",AR673+AT673)</f>
        <v>0</v>
      </c>
      <c r="AV673" s="29">
        <f>+IF(OR($N673=Listas!$A$3,$N673=Listas!$A$4,$N673=Listas!$A$5,$N673=Listas!$A$6),"",W673+Z673+AJ673+AP673+AU673)</f>
        <v>0.21132439384930549</v>
      </c>
      <c r="AW673" s="30">
        <f>+IF(OR($N673=Listas!$A$3,$N673=Listas!$A$4,$N673=Listas!$A$5,$N673=Listas!$A$6),"",K673*(1-AV673))</f>
        <v>0</v>
      </c>
      <c r="AX673" s="30">
        <f>+IF(OR($N673=Listas!$A$3,$N673=Listas!$A$4,$N673=Listas!$A$5,$N673=Listas!$A$6),"",L673*(1-AV673))</f>
        <v>0</v>
      </c>
      <c r="AY673" s="31"/>
      <c r="AZ673" s="32"/>
      <c r="BA673" s="30">
        <f>+IF(OR($N673=Listas!$A$3,$N673=Listas!$A$4,$N673=Listas!$A$5,$N673=Listas!$A$6),"",IF(AV673=0,AW673,(-PV(AY673,AZ673,,AW673,0))))</f>
        <v>0</v>
      </c>
      <c r="BB673" s="30">
        <f>+IF(OR($N673=Listas!$A$3,$N673=Listas!$A$4,$N673=Listas!$A$5,$N673=Listas!$A$6),"",IF(AV673=0,AX673,(-PV(AY673,AZ673,,AX673,0))))</f>
        <v>0</v>
      </c>
      <c r="BC673" s="33">
        <f>++IF(OR($N673=Listas!$A$3,$N673=Listas!$A$4,$N673=Listas!$A$5,$N673=Listas!$A$6),"",K673-BA673)</f>
        <v>0</v>
      </c>
      <c r="BD673" s="33">
        <f>++IF(OR($N673=Listas!$A$3,$N673=Listas!$A$4,$N673=Listas!$A$5,$N673=Listas!$A$6),"",L673-BB673)</f>
        <v>0</v>
      </c>
    </row>
    <row r="674" spans="1:56" x14ac:dyDescent="0.25">
      <c r="A674" s="13"/>
      <c r="B674" s="14"/>
      <c r="C674" s="15"/>
      <c r="D674" s="16"/>
      <c r="E674" s="16"/>
      <c r="F674" s="17"/>
      <c r="G674" s="17"/>
      <c r="H674" s="65">
        <f t="shared" si="125"/>
        <v>0</v>
      </c>
      <c r="I674" s="17"/>
      <c r="J674" s="17"/>
      <c r="K674" s="42">
        <f t="shared" si="126"/>
        <v>0</v>
      </c>
      <c r="L674" s="42">
        <f t="shared" si="126"/>
        <v>0</v>
      </c>
      <c r="M674" s="42">
        <f t="shared" si="127"/>
        <v>0</v>
      </c>
      <c r="N674" s="13"/>
      <c r="O674" s="18" t="str">
        <f>+IF(OR($N674=Listas!$A$3,$N674=Listas!$A$4,$N674=Listas!$A$5,$N674=Listas!$A$6),"N/A",IF(AND((DAYS360(C674,$C$3))&gt;90,(DAYS360(C674,$C$3))&lt;360),"SI","NO"))</f>
        <v>NO</v>
      </c>
      <c r="P674" s="19">
        <f t="shared" si="120"/>
        <v>0</v>
      </c>
      <c r="Q674" s="18" t="str">
        <f>+IF(OR($N674=Listas!$A$3,$N674=Listas!$A$4,$N674=Listas!$A$5,$N674=Listas!$A$6),"N/A",IF(AND((DAYS360(C674,$C$3))&gt;=360,(DAYS360(C674,$C$3))&lt;=1800),"SI","NO"))</f>
        <v>NO</v>
      </c>
      <c r="R674" s="19">
        <f t="shared" si="121"/>
        <v>0</v>
      </c>
      <c r="S674" s="18" t="str">
        <f>+IF(OR($N674=Listas!$A$3,$N674=Listas!$A$4,$N674=Listas!$A$5,$N674=Listas!$A$6),"N/A",IF(AND((DAYS360(C674,$C$3))&gt;1800,(DAYS360(C674,$C$3))&lt;=3600),"SI","NO"))</f>
        <v>NO</v>
      </c>
      <c r="T674" s="19">
        <f t="shared" si="122"/>
        <v>0</v>
      </c>
      <c r="U674" s="18" t="str">
        <f>+IF(OR($N674=Listas!$A$3,$N674=Listas!$A$4,$N674=Listas!$A$5,$N674=Listas!$A$6),"N/A",IF((DAYS360(C674,$C$3))&gt;3600,"SI","NO"))</f>
        <v>SI</v>
      </c>
      <c r="V674" s="20">
        <f t="shared" si="123"/>
        <v>0.21132439384930549</v>
      </c>
      <c r="W674" s="21">
        <f>+IF(OR($N674=Listas!$A$3,$N674=Listas!$A$4,$N674=Listas!$A$5,$N674=Listas!$A$6),"",P674+R674+T674+V674)</f>
        <v>0.21132439384930549</v>
      </c>
      <c r="X674" s="22"/>
      <c r="Y674" s="19">
        <f t="shared" si="124"/>
        <v>0</v>
      </c>
      <c r="Z674" s="21">
        <f>+IF(OR($N674=Listas!$A$3,$N674=Listas!$A$4,$N674=Listas!$A$5,$N674=Listas!$A$6),"",Y674)</f>
        <v>0</v>
      </c>
      <c r="AA674" s="22"/>
      <c r="AB674" s="23">
        <f>+IF(OR($N674=Listas!$A$3,$N674=Listas!$A$4,$N674=Listas!$A$5,$N674=Listas!$A$6),"",IF(AND(DAYS360(C674,$C$3)&lt;=90,AA674="NO"),0,IF(AND(DAYS360(C674,$C$3)&gt;90,AA674="NO"),$AB$7,0)))</f>
        <v>0</v>
      </c>
      <c r="AC674" s="17"/>
      <c r="AD674" s="22"/>
      <c r="AE674" s="23">
        <f>+IF(OR($N674=Listas!$A$3,$N674=Listas!$A$4,$N674=Listas!$A$5,$N674=Listas!$A$6),"",IF(AND(DAYS360(C674,$C$3)&lt;=90,AD674="SI"),0,IF(AND(DAYS360(C674,$C$3)&gt;90,AD674="SI"),$AE$7,0)))</f>
        <v>0</v>
      </c>
      <c r="AF674" s="17"/>
      <c r="AG674" s="24" t="str">
        <f t="shared" si="128"/>
        <v/>
      </c>
      <c r="AH674" s="22"/>
      <c r="AI674" s="23">
        <f>+IF(OR($N674=Listas!$A$3,$N674=Listas!$A$4,$N674=Listas!$A$5,$N674=Listas!$A$6),"",IF(AND(DAYS360(C674,$C$3)&lt;=90,AH674="SI"),0,IF(AND(DAYS360(C674,$C$3)&gt;90,AH674="SI"),$AI$7,0)))</f>
        <v>0</v>
      </c>
      <c r="AJ674" s="25">
        <f>+IF(OR($N674=Listas!$A$3,$N674=Listas!$A$4,$N674=Listas!$A$5,$N674=Listas!$A$6),"",AB674+AE674+AI674)</f>
        <v>0</v>
      </c>
      <c r="AK674" s="26" t="str">
        <f t="shared" si="129"/>
        <v/>
      </c>
      <c r="AL674" s="27" t="str">
        <f t="shared" si="130"/>
        <v/>
      </c>
      <c r="AM674" s="23">
        <f>+IF(OR($N674=Listas!$A$3,$N674=Listas!$A$4,$N674=Listas!$A$5,$N674=Listas!$A$6),"",IF(AND(DAYS360(C674,$C$3)&lt;=90,AL674="SI"),0,IF(AND(DAYS360(C674,$C$3)&gt;90,AL674="SI"),$AM$7,0)))</f>
        <v>0</v>
      </c>
      <c r="AN674" s="27" t="str">
        <f t="shared" si="131"/>
        <v/>
      </c>
      <c r="AO674" s="23">
        <f>+IF(OR($N674=Listas!$A$3,$N674=Listas!$A$4,$N674=Listas!$A$5,$N674=Listas!$A$6),"",IF(AND(DAYS360(C674,$C$3)&lt;=90,AN674="SI"),0,IF(AND(DAYS360(C674,$C$3)&gt;90,AN674="SI"),$AO$7,0)))</f>
        <v>0</v>
      </c>
      <c r="AP674" s="28">
        <f>+IF(OR($N674=Listas!$A$3,$N674=Listas!$A$4,$N674=Listas!$A$5,$N674=[1]Hoja2!$A$6),"",AM674+AO674)</f>
        <v>0</v>
      </c>
      <c r="AQ674" s="22"/>
      <c r="AR674" s="23">
        <f>+IF(OR($N674=Listas!$A$3,$N674=Listas!$A$4,$N674=Listas!$A$5,$N674=Listas!$A$6),"",IF(AND(DAYS360(C674,$C$3)&lt;=90,AQ674="SI"),0,IF(AND(DAYS360(C674,$C$3)&gt;90,AQ674="SI"),$AR$7,0)))</f>
        <v>0</v>
      </c>
      <c r="AS674" s="22"/>
      <c r="AT674" s="23">
        <f>+IF(OR($N674=Listas!$A$3,$N674=Listas!$A$4,$N674=Listas!$A$5,$N674=Listas!$A$6),"",IF(AND(DAYS360(C674,$C$3)&lt;=90,AS674="SI"),0,IF(AND(DAYS360(C674,$C$3)&gt;90,AS674="SI"),$AT$7,0)))</f>
        <v>0</v>
      </c>
      <c r="AU674" s="21">
        <f>+IF(OR($N674=Listas!$A$3,$N674=Listas!$A$4,$N674=Listas!$A$5,$N674=Listas!$A$6),"",AR674+AT674)</f>
        <v>0</v>
      </c>
      <c r="AV674" s="29">
        <f>+IF(OR($N674=Listas!$A$3,$N674=Listas!$A$4,$N674=Listas!$A$5,$N674=Listas!$A$6),"",W674+Z674+AJ674+AP674+AU674)</f>
        <v>0.21132439384930549</v>
      </c>
      <c r="AW674" s="30">
        <f>+IF(OR($N674=Listas!$A$3,$N674=Listas!$A$4,$N674=Listas!$A$5,$N674=Listas!$A$6),"",K674*(1-AV674))</f>
        <v>0</v>
      </c>
      <c r="AX674" s="30">
        <f>+IF(OR($N674=Listas!$A$3,$N674=Listas!$A$4,$N674=Listas!$A$5,$N674=Listas!$A$6),"",L674*(1-AV674))</f>
        <v>0</v>
      </c>
      <c r="AY674" s="31"/>
      <c r="AZ674" s="32"/>
      <c r="BA674" s="30">
        <f>+IF(OR($N674=Listas!$A$3,$N674=Listas!$A$4,$N674=Listas!$A$5,$N674=Listas!$A$6),"",IF(AV674=0,AW674,(-PV(AY674,AZ674,,AW674,0))))</f>
        <v>0</v>
      </c>
      <c r="BB674" s="30">
        <f>+IF(OR($N674=Listas!$A$3,$N674=Listas!$A$4,$N674=Listas!$A$5,$N674=Listas!$A$6),"",IF(AV674=0,AX674,(-PV(AY674,AZ674,,AX674,0))))</f>
        <v>0</v>
      </c>
      <c r="BC674" s="33">
        <f>++IF(OR($N674=Listas!$A$3,$N674=Listas!$A$4,$N674=Listas!$A$5,$N674=Listas!$A$6),"",K674-BA674)</f>
        <v>0</v>
      </c>
      <c r="BD674" s="33">
        <f>++IF(OR($N674=Listas!$A$3,$N674=Listas!$A$4,$N674=Listas!$A$5,$N674=Listas!$A$6),"",L674-BB674)</f>
        <v>0</v>
      </c>
    </row>
    <row r="675" spans="1:56" x14ac:dyDescent="0.25">
      <c r="A675" s="13"/>
      <c r="B675" s="14"/>
      <c r="C675" s="15"/>
      <c r="D675" s="16"/>
      <c r="E675" s="16"/>
      <c r="F675" s="17"/>
      <c r="G675" s="17"/>
      <c r="H675" s="65">
        <f t="shared" si="125"/>
        <v>0</v>
      </c>
      <c r="I675" s="17"/>
      <c r="J675" s="17"/>
      <c r="K675" s="42">
        <f t="shared" si="126"/>
        <v>0</v>
      </c>
      <c r="L675" s="42">
        <f t="shared" si="126"/>
        <v>0</v>
      </c>
      <c r="M675" s="42">
        <f t="shared" si="127"/>
        <v>0</v>
      </c>
      <c r="N675" s="13"/>
      <c r="O675" s="18" t="str">
        <f>+IF(OR($N675=Listas!$A$3,$N675=Listas!$A$4,$N675=Listas!$A$5,$N675=Listas!$A$6),"N/A",IF(AND((DAYS360(C675,$C$3))&gt;90,(DAYS360(C675,$C$3))&lt;360),"SI","NO"))</f>
        <v>NO</v>
      </c>
      <c r="P675" s="19">
        <f t="shared" si="120"/>
        <v>0</v>
      </c>
      <c r="Q675" s="18" t="str">
        <f>+IF(OR($N675=Listas!$A$3,$N675=Listas!$A$4,$N675=Listas!$A$5,$N675=Listas!$A$6),"N/A",IF(AND((DAYS360(C675,$C$3))&gt;=360,(DAYS360(C675,$C$3))&lt;=1800),"SI","NO"))</f>
        <v>NO</v>
      </c>
      <c r="R675" s="19">
        <f t="shared" si="121"/>
        <v>0</v>
      </c>
      <c r="S675" s="18" t="str">
        <f>+IF(OR($N675=Listas!$A$3,$N675=Listas!$A$4,$N675=Listas!$A$5,$N675=Listas!$A$6),"N/A",IF(AND((DAYS360(C675,$C$3))&gt;1800,(DAYS360(C675,$C$3))&lt;=3600),"SI","NO"))</f>
        <v>NO</v>
      </c>
      <c r="T675" s="19">
        <f t="shared" si="122"/>
        <v>0</v>
      </c>
      <c r="U675" s="18" t="str">
        <f>+IF(OR($N675=Listas!$A$3,$N675=Listas!$A$4,$N675=Listas!$A$5,$N675=Listas!$A$6),"N/A",IF((DAYS360(C675,$C$3))&gt;3600,"SI","NO"))</f>
        <v>SI</v>
      </c>
      <c r="V675" s="20">
        <f t="shared" si="123"/>
        <v>0.21132439384930549</v>
      </c>
      <c r="W675" s="21">
        <f>+IF(OR($N675=Listas!$A$3,$N675=Listas!$A$4,$N675=Listas!$A$5,$N675=Listas!$A$6),"",P675+R675+T675+V675)</f>
        <v>0.21132439384930549</v>
      </c>
      <c r="X675" s="22"/>
      <c r="Y675" s="19">
        <f t="shared" si="124"/>
        <v>0</v>
      </c>
      <c r="Z675" s="21">
        <f>+IF(OR($N675=Listas!$A$3,$N675=Listas!$A$4,$N675=Listas!$A$5,$N675=Listas!$A$6),"",Y675)</f>
        <v>0</v>
      </c>
      <c r="AA675" s="22"/>
      <c r="AB675" s="23">
        <f>+IF(OR($N675=Listas!$A$3,$N675=Listas!$A$4,$N675=Listas!$A$5,$N675=Listas!$A$6),"",IF(AND(DAYS360(C675,$C$3)&lt;=90,AA675="NO"),0,IF(AND(DAYS360(C675,$C$3)&gt;90,AA675="NO"),$AB$7,0)))</f>
        <v>0</v>
      </c>
      <c r="AC675" s="17"/>
      <c r="AD675" s="22"/>
      <c r="AE675" s="23">
        <f>+IF(OR($N675=Listas!$A$3,$N675=Listas!$A$4,$N675=Listas!$A$5,$N675=Listas!$A$6),"",IF(AND(DAYS360(C675,$C$3)&lt;=90,AD675="SI"),0,IF(AND(DAYS360(C675,$C$3)&gt;90,AD675="SI"),$AE$7,0)))</f>
        <v>0</v>
      </c>
      <c r="AF675" s="17"/>
      <c r="AG675" s="24" t="str">
        <f t="shared" si="128"/>
        <v/>
      </c>
      <c r="AH675" s="22"/>
      <c r="AI675" s="23">
        <f>+IF(OR($N675=Listas!$A$3,$N675=Listas!$A$4,$N675=Listas!$A$5,$N675=Listas!$A$6),"",IF(AND(DAYS360(C675,$C$3)&lt;=90,AH675="SI"),0,IF(AND(DAYS360(C675,$C$3)&gt;90,AH675="SI"),$AI$7,0)))</f>
        <v>0</v>
      </c>
      <c r="AJ675" s="25">
        <f>+IF(OR($N675=Listas!$A$3,$N675=Listas!$A$4,$N675=Listas!$A$5,$N675=Listas!$A$6),"",AB675+AE675+AI675)</f>
        <v>0</v>
      </c>
      <c r="AK675" s="26" t="str">
        <f t="shared" si="129"/>
        <v/>
      </c>
      <c r="AL675" s="27" t="str">
        <f t="shared" si="130"/>
        <v/>
      </c>
      <c r="AM675" s="23">
        <f>+IF(OR($N675=Listas!$A$3,$N675=Listas!$A$4,$N675=Listas!$A$5,$N675=Listas!$A$6),"",IF(AND(DAYS360(C675,$C$3)&lt;=90,AL675="SI"),0,IF(AND(DAYS360(C675,$C$3)&gt;90,AL675="SI"),$AM$7,0)))</f>
        <v>0</v>
      </c>
      <c r="AN675" s="27" t="str">
        <f t="shared" si="131"/>
        <v/>
      </c>
      <c r="AO675" s="23">
        <f>+IF(OR($N675=Listas!$A$3,$N675=Listas!$A$4,$N675=Listas!$A$5,$N675=Listas!$A$6),"",IF(AND(DAYS360(C675,$C$3)&lt;=90,AN675="SI"),0,IF(AND(DAYS360(C675,$C$3)&gt;90,AN675="SI"),$AO$7,0)))</f>
        <v>0</v>
      </c>
      <c r="AP675" s="28">
        <f>+IF(OR($N675=Listas!$A$3,$N675=Listas!$A$4,$N675=Listas!$A$5,$N675=[1]Hoja2!$A$6),"",AM675+AO675)</f>
        <v>0</v>
      </c>
      <c r="AQ675" s="22"/>
      <c r="AR675" s="23">
        <f>+IF(OR($N675=Listas!$A$3,$N675=Listas!$A$4,$N675=Listas!$A$5,$N675=Listas!$A$6),"",IF(AND(DAYS360(C675,$C$3)&lt;=90,AQ675="SI"),0,IF(AND(DAYS360(C675,$C$3)&gt;90,AQ675="SI"),$AR$7,0)))</f>
        <v>0</v>
      </c>
      <c r="AS675" s="22"/>
      <c r="AT675" s="23">
        <f>+IF(OR($N675=Listas!$A$3,$N675=Listas!$A$4,$N675=Listas!$A$5,$N675=Listas!$A$6),"",IF(AND(DAYS360(C675,$C$3)&lt;=90,AS675="SI"),0,IF(AND(DAYS360(C675,$C$3)&gt;90,AS675="SI"),$AT$7,0)))</f>
        <v>0</v>
      </c>
      <c r="AU675" s="21">
        <f>+IF(OR($N675=Listas!$A$3,$N675=Listas!$A$4,$N675=Listas!$A$5,$N675=Listas!$A$6),"",AR675+AT675)</f>
        <v>0</v>
      </c>
      <c r="AV675" s="29">
        <f>+IF(OR($N675=Listas!$A$3,$N675=Listas!$A$4,$N675=Listas!$A$5,$N675=Listas!$A$6),"",W675+Z675+AJ675+AP675+AU675)</f>
        <v>0.21132439384930549</v>
      </c>
      <c r="AW675" s="30">
        <f>+IF(OR($N675=Listas!$A$3,$N675=Listas!$A$4,$N675=Listas!$A$5,$N675=Listas!$A$6),"",K675*(1-AV675))</f>
        <v>0</v>
      </c>
      <c r="AX675" s="30">
        <f>+IF(OR($N675=Listas!$A$3,$N675=Listas!$A$4,$N675=Listas!$A$5,$N675=Listas!$A$6),"",L675*(1-AV675))</f>
        <v>0</v>
      </c>
      <c r="AY675" s="31"/>
      <c r="AZ675" s="32"/>
      <c r="BA675" s="30">
        <f>+IF(OR($N675=Listas!$A$3,$N675=Listas!$A$4,$N675=Listas!$A$5,$N675=Listas!$A$6),"",IF(AV675=0,AW675,(-PV(AY675,AZ675,,AW675,0))))</f>
        <v>0</v>
      </c>
      <c r="BB675" s="30">
        <f>+IF(OR($N675=Listas!$A$3,$N675=Listas!$A$4,$N675=Listas!$A$5,$N675=Listas!$A$6),"",IF(AV675=0,AX675,(-PV(AY675,AZ675,,AX675,0))))</f>
        <v>0</v>
      </c>
      <c r="BC675" s="33">
        <f>++IF(OR($N675=Listas!$A$3,$N675=Listas!$A$4,$N675=Listas!$A$5,$N675=Listas!$A$6),"",K675-BA675)</f>
        <v>0</v>
      </c>
      <c r="BD675" s="33">
        <f>++IF(OR($N675=Listas!$A$3,$N675=Listas!$A$4,$N675=Listas!$A$5,$N675=Listas!$A$6),"",L675-BB675)</f>
        <v>0</v>
      </c>
    </row>
    <row r="676" spans="1:56" x14ac:dyDescent="0.25">
      <c r="A676" s="13"/>
      <c r="B676" s="14"/>
      <c r="C676" s="15"/>
      <c r="D676" s="16"/>
      <c r="E676" s="16"/>
      <c r="F676" s="17"/>
      <c r="G676" s="17"/>
      <c r="H676" s="65">
        <f t="shared" si="125"/>
        <v>0</v>
      </c>
      <c r="I676" s="17"/>
      <c r="J676" s="17"/>
      <c r="K676" s="42">
        <f t="shared" si="126"/>
        <v>0</v>
      </c>
      <c r="L676" s="42">
        <f t="shared" si="126"/>
        <v>0</v>
      </c>
      <c r="M676" s="42">
        <f t="shared" si="127"/>
        <v>0</v>
      </c>
      <c r="N676" s="13"/>
      <c r="O676" s="18" t="str">
        <f>+IF(OR($N676=Listas!$A$3,$N676=Listas!$A$4,$N676=Listas!$A$5,$N676=Listas!$A$6),"N/A",IF(AND((DAYS360(C676,$C$3))&gt;90,(DAYS360(C676,$C$3))&lt;360),"SI","NO"))</f>
        <v>NO</v>
      </c>
      <c r="P676" s="19">
        <f t="shared" si="120"/>
        <v>0</v>
      </c>
      <c r="Q676" s="18" t="str">
        <f>+IF(OR($N676=Listas!$A$3,$N676=Listas!$A$4,$N676=Listas!$A$5,$N676=Listas!$A$6),"N/A",IF(AND((DAYS360(C676,$C$3))&gt;=360,(DAYS360(C676,$C$3))&lt;=1800),"SI","NO"))</f>
        <v>NO</v>
      </c>
      <c r="R676" s="19">
        <f t="shared" si="121"/>
        <v>0</v>
      </c>
      <c r="S676" s="18" t="str">
        <f>+IF(OR($N676=Listas!$A$3,$N676=Listas!$A$4,$N676=Listas!$A$5,$N676=Listas!$A$6),"N/A",IF(AND((DAYS360(C676,$C$3))&gt;1800,(DAYS360(C676,$C$3))&lt;=3600),"SI","NO"))</f>
        <v>NO</v>
      </c>
      <c r="T676" s="19">
        <f t="shared" si="122"/>
        <v>0</v>
      </c>
      <c r="U676" s="18" t="str">
        <f>+IF(OR($N676=Listas!$A$3,$N676=Listas!$A$4,$N676=Listas!$A$5,$N676=Listas!$A$6),"N/A",IF((DAYS360(C676,$C$3))&gt;3600,"SI","NO"))</f>
        <v>SI</v>
      </c>
      <c r="V676" s="20">
        <f t="shared" si="123"/>
        <v>0.21132439384930549</v>
      </c>
      <c r="W676" s="21">
        <f>+IF(OR($N676=Listas!$A$3,$N676=Listas!$A$4,$N676=Listas!$A$5,$N676=Listas!$A$6),"",P676+R676+T676+V676)</f>
        <v>0.21132439384930549</v>
      </c>
      <c r="X676" s="22"/>
      <c r="Y676" s="19">
        <f t="shared" si="124"/>
        <v>0</v>
      </c>
      <c r="Z676" s="21">
        <f>+IF(OR($N676=Listas!$A$3,$N676=Listas!$A$4,$N676=Listas!$A$5,$N676=Listas!$A$6),"",Y676)</f>
        <v>0</v>
      </c>
      <c r="AA676" s="22"/>
      <c r="AB676" s="23">
        <f>+IF(OR($N676=Listas!$A$3,$N676=Listas!$A$4,$N676=Listas!$A$5,$N676=Listas!$A$6),"",IF(AND(DAYS360(C676,$C$3)&lt;=90,AA676="NO"),0,IF(AND(DAYS360(C676,$C$3)&gt;90,AA676="NO"),$AB$7,0)))</f>
        <v>0</v>
      </c>
      <c r="AC676" s="17"/>
      <c r="AD676" s="22"/>
      <c r="AE676" s="23">
        <f>+IF(OR($N676=Listas!$A$3,$N676=Listas!$A$4,$N676=Listas!$A$5,$N676=Listas!$A$6),"",IF(AND(DAYS360(C676,$C$3)&lt;=90,AD676="SI"),0,IF(AND(DAYS360(C676,$C$3)&gt;90,AD676="SI"),$AE$7,0)))</f>
        <v>0</v>
      </c>
      <c r="AF676" s="17"/>
      <c r="AG676" s="24" t="str">
        <f t="shared" si="128"/>
        <v/>
      </c>
      <c r="AH676" s="22"/>
      <c r="AI676" s="23">
        <f>+IF(OR($N676=Listas!$A$3,$N676=Listas!$A$4,$N676=Listas!$A$5,$N676=Listas!$A$6),"",IF(AND(DAYS360(C676,$C$3)&lt;=90,AH676="SI"),0,IF(AND(DAYS360(C676,$C$3)&gt;90,AH676="SI"),$AI$7,0)))</f>
        <v>0</v>
      </c>
      <c r="AJ676" s="25">
        <f>+IF(OR($N676=Listas!$A$3,$N676=Listas!$A$4,$N676=Listas!$A$5,$N676=Listas!$A$6),"",AB676+AE676+AI676)</f>
        <v>0</v>
      </c>
      <c r="AK676" s="26" t="str">
        <f t="shared" si="129"/>
        <v/>
      </c>
      <c r="AL676" s="27" t="str">
        <f t="shared" si="130"/>
        <v/>
      </c>
      <c r="AM676" s="23">
        <f>+IF(OR($N676=Listas!$A$3,$N676=Listas!$A$4,$N676=Listas!$A$5,$N676=Listas!$A$6),"",IF(AND(DAYS360(C676,$C$3)&lt;=90,AL676="SI"),0,IF(AND(DAYS360(C676,$C$3)&gt;90,AL676="SI"),$AM$7,0)))</f>
        <v>0</v>
      </c>
      <c r="AN676" s="27" t="str">
        <f t="shared" si="131"/>
        <v/>
      </c>
      <c r="AO676" s="23">
        <f>+IF(OR($N676=Listas!$A$3,$N676=Listas!$A$4,$N676=Listas!$A$5,$N676=Listas!$A$6),"",IF(AND(DAYS360(C676,$C$3)&lt;=90,AN676="SI"),0,IF(AND(DAYS360(C676,$C$3)&gt;90,AN676="SI"),$AO$7,0)))</f>
        <v>0</v>
      </c>
      <c r="AP676" s="28">
        <f>+IF(OR($N676=Listas!$A$3,$N676=Listas!$A$4,$N676=Listas!$A$5,$N676=[1]Hoja2!$A$6),"",AM676+AO676)</f>
        <v>0</v>
      </c>
      <c r="AQ676" s="22"/>
      <c r="AR676" s="23">
        <f>+IF(OR($N676=Listas!$A$3,$N676=Listas!$A$4,$N676=Listas!$A$5,$N676=Listas!$A$6),"",IF(AND(DAYS360(C676,$C$3)&lt;=90,AQ676="SI"),0,IF(AND(DAYS360(C676,$C$3)&gt;90,AQ676="SI"),$AR$7,0)))</f>
        <v>0</v>
      </c>
      <c r="AS676" s="22"/>
      <c r="AT676" s="23">
        <f>+IF(OR($N676=Listas!$A$3,$N676=Listas!$A$4,$N676=Listas!$A$5,$N676=Listas!$A$6),"",IF(AND(DAYS360(C676,$C$3)&lt;=90,AS676="SI"),0,IF(AND(DAYS360(C676,$C$3)&gt;90,AS676="SI"),$AT$7,0)))</f>
        <v>0</v>
      </c>
      <c r="AU676" s="21">
        <f>+IF(OR($N676=Listas!$A$3,$N676=Listas!$A$4,$N676=Listas!$A$5,$N676=Listas!$A$6),"",AR676+AT676)</f>
        <v>0</v>
      </c>
      <c r="AV676" s="29">
        <f>+IF(OR($N676=Listas!$A$3,$N676=Listas!$A$4,$N676=Listas!$A$5,$N676=Listas!$A$6),"",W676+Z676+AJ676+AP676+AU676)</f>
        <v>0.21132439384930549</v>
      </c>
      <c r="AW676" s="30">
        <f>+IF(OR($N676=Listas!$A$3,$N676=Listas!$A$4,$N676=Listas!$A$5,$N676=Listas!$A$6),"",K676*(1-AV676))</f>
        <v>0</v>
      </c>
      <c r="AX676" s="30">
        <f>+IF(OR($N676=Listas!$A$3,$N676=Listas!$A$4,$N676=Listas!$A$5,$N676=Listas!$A$6),"",L676*(1-AV676))</f>
        <v>0</v>
      </c>
      <c r="AY676" s="31"/>
      <c r="AZ676" s="32"/>
      <c r="BA676" s="30">
        <f>+IF(OR($N676=Listas!$A$3,$N676=Listas!$A$4,$N676=Listas!$A$5,$N676=Listas!$A$6),"",IF(AV676=0,AW676,(-PV(AY676,AZ676,,AW676,0))))</f>
        <v>0</v>
      </c>
      <c r="BB676" s="30">
        <f>+IF(OR($N676=Listas!$A$3,$N676=Listas!$A$4,$N676=Listas!$A$5,$N676=Listas!$A$6),"",IF(AV676=0,AX676,(-PV(AY676,AZ676,,AX676,0))))</f>
        <v>0</v>
      </c>
      <c r="BC676" s="33">
        <f>++IF(OR($N676=Listas!$A$3,$N676=Listas!$A$4,$N676=Listas!$A$5,$N676=Listas!$A$6),"",K676-BA676)</f>
        <v>0</v>
      </c>
      <c r="BD676" s="33">
        <f>++IF(OR($N676=Listas!$A$3,$N676=Listas!$A$4,$N676=Listas!$A$5,$N676=Listas!$A$6),"",L676-BB676)</f>
        <v>0</v>
      </c>
    </row>
    <row r="677" spans="1:56" x14ac:dyDescent="0.25">
      <c r="A677" s="13"/>
      <c r="B677" s="14"/>
      <c r="C677" s="15"/>
      <c r="D677" s="16"/>
      <c r="E677" s="16"/>
      <c r="F677" s="17"/>
      <c r="G677" s="17"/>
      <c r="H677" s="65">
        <f t="shared" si="125"/>
        <v>0</v>
      </c>
      <c r="I677" s="17"/>
      <c r="J677" s="17"/>
      <c r="K677" s="42">
        <f t="shared" si="126"/>
        <v>0</v>
      </c>
      <c r="L677" s="42">
        <f t="shared" si="126"/>
        <v>0</v>
      </c>
      <c r="M677" s="42">
        <f t="shared" si="127"/>
        <v>0</v>
      </c>
      <c r="N677" s="13"/>
      <c r="O677" s="18" t="str">
        <f>+IF(OR($N677=Listas!$A$3,$N677=Listas!$A$4,$N677=Listas!$A$5,$N677=Listas!$A$6),"N/A",IF(AND((DAYS360(C677,$C$3))&gt;90,(DAYS360(C677,$C$3))&lt;360),"SI","NO"))</f>
        <v>NO</v>
      </c>
      <c r="P677" s="19">
        <f t="shared" si="120"/>
        <v>0</v>
      </c>
      <c r="Q677" s="18" t="str">
        <f>+IF(OR($N677=Listas!$A$3,$N677=Listas!$A$4,$N677=Listas!$A$5,$N677=Listas!$A$6),"N/A",IF(AND((DAYS360(C677,$C$3))&gt;=360,(DAYS360(C677,$C$3))&lt;=1800),"SI","NO"))</f>
        <v>NO</v>
      </c>
      <c r="R677" s="19">
        <f t="shared" si="121"/>
        <v>0</v>
      </c>
      <c r="S677" s="18" t="str">
        <f>+IF(OR($N677=Listas!$A$3,$N677=Listas!$A$4,$N677=Listas!$A$5,$N677=Listas!$A$6),"N/A",IF(AND((DAYS360(C677,$C$3))&gt;1800,(DAYS360(C677,$C$3))&lt;=3600),"SI","NO"))</f>
        <v>NO</v>
      </c>
      <c r="T677" s="19">
        <f t="shared" si="122"/>
        <v>0</v>
      </c>
      <c r="U677" s="18" t="str">
        <f>+IF(OR($N677=Listas!$A$3,$N677=Listas!$A$4,$N677=Listas!$A$5,$N677=Listas!$A$6),"N/A",IF((DAYS360(C677,$C$3))&gt;3600,"SI","NO"))</f>
        <v>SI</v>
      </c>
      <c r="V677" s="20">
        <f t="shared" si="123"/>
        <v>0.21132439384930549</v>
      </c>
      <c r="W677" s="21">
        <f>+IF(OR($N677=Listas!$A$3,$N677=Listas!$A$4,$N677=Listas!$A$5,$N677=Listas!$A$6),"",P677+R677+T677+V677)</f>
        <v>0.21132439384930549</v>
      </c>
      <c r="X677" s="22"/>
      <c r="Y677" s="19">
        <f t="shared" si="124"/>
        <v>0</v>
      </c>
      <c r="Z677" s="21">
        <f>+IF(OR($N677=Listas!$A$3,$N677=Listas!$A$4,$N677=Listas!$A$5,$N677=Listas!$A$6),"",Y677)</f>
        <v>0</v>
      </c>
      <c r="AA677" s="22"/>
      <c r="AB677" s="23">
        <f>+IF(OR($N677=Listas!$A$3,$N677=Listas!$A$4,$N677=Listas!$A$5,$N677=Listas!$A$6),"",IF(AND(DAYS360(C677,$C$3)&lt;=90,AA677="NO"),0,IF(AND(DAYS360(C677,$C$3)&gt;90,AA677="NO"),$AB$7,0)))</f>
        <v>0</v>
      </c>
      <c r="AC677" s="17"/>
      <c r="AD677" s="22"/>
      <c r="AE677" s="23">
        <f>+IF(OR($N677=Listas!$A$3,$N677=Listas!$A$4,$N677=Listas!$A$5,$N677=Listas!$A$6),"",IF(AND(DAYS360(C677,$C$3)&lt;=90,AD677="SI"),0,IF(AND(DAYS360(C677,$C$3)&gt;90,AD677="SI"),$AE$7,0)))</f>
        <v>0</v>
      </c>
      <c r="AF677" s="17"/>
      <c r="AG677" s="24" t="str">
        <f t="shared" si="128"/>
        <v/>
      </c>
      <c r="AH677" s="22"/>
      <c r="AI677" s="23">
        <f>+IF(OR($N677=Listas!$A$3,$N677=Listas!$A$4,$N677=Listas!$A$5,$N677=Listas!$A$6),"",IF(AND(DAYS360(C677,$C$3)&lt;=90,AH677="SI"),0,IF(AND(DAYS360(C677,$C$3)&gt;90,AH677="SI"),$AI$7,0)))</f>
        <v>0</v>
      </c>
      <c r="AJ677" s="25">
        <f>+IF(OR($N677=Listas!$A$3,$N677=Listas!$A$4,$N677=Listas!$A$5,$N677=Listas!$A$6),"",AB677+AE677+AI677)</f>
        <v>0</v>
      </c>
      <c r="AK677" s="26" t="str">
        <f t="shared" si="129"/>
        <v/>
      </c>
      <c r="AL677" s="27" t="str">
        <f t="shared" si="130"/>
        <v/>
      </c>
      <c r="AM677" s="23">
        <f>+IF(OR($N677=Listas!$A$3,$N677=Listas!$A$4,$N677=Listas!$A$5,$N677=Listas!$A$6),"",IF(AND(DAYS360(C677,$C$3)&lt;=90,AL677="SI"),0,IF(AND(DAYS360(C677,$C$3)&gt;90,AL677="SI"),$AM$7,0)))</f>
        <v>0</v>
      </c>
      <c r="AN677" s="27" t="str">
        <f t="shared" si="131"/>
        <v/>
      </c>
      <c r="AO677" s="23">
        <f>+IF(OR($N677=Listas!$A$3,$N677=Listas!$A$4,$N677=Listas!$A$5,$N677=Listas!$A$6),"",IF(AND(DAYS360(C677,$C$3)&lt;=90,AN677="SI"),0,IF(AND(DAYS360(C677,$C$3)&gt;90,AN677="SI"),$AO$7,0)))</f>
        <v>0</v>
      </c>
      <c r="AP677" s="28">
        <f>+IF(OR($N677=Listas!$A$3,$N677=Listas!$A$4,$N677=Listas!$A$5,$N677=[1]Hoja2!$A$6),"",AM677+AO677)</f>
        <v>0</v>
      </c>
      <c r="AQ677" s="22"/>
      <c r="AR677" s="23">
        <f>+IF(OR($N677=Listas!$A$3,$N677=Listas!$A$4,$N677=Listas!$A$5,$N677=Listas!$A$6),"",IF(AND(DAYS360(C677,$C$3)&lt;=90,AQ677="SI"),0,IF(AND(DAYS360(C677,$C$3)&gt;90,AQ677="SI"),$AR$7,0)))</f>
        <v>0</v>
      </c>
      <c r="AS677" s="22"/>
      <c r="AT677" s="23">
        <f>+IF(OR($N677=Listas!$A$3,$N677=Listas!$A$4,$N677=Listas!$A$5,$N677=Listas!$A$6),"",IF(AND(DAYS360(C677,$C$3)&lt;=90,AS677="SI"),0,IF(AND(DAYS360(C677,$C$3)&gt;90,AS677="SI"),$AT$7,0)))</f>
        <v>0</v>
      </c>
      <c r="AU677" s="21">
        <f>+IF(OR($N677=Listas!$A$3,$N677=Listas!$A$4,$N677=Listas!$A$5,$N677=Listas!$A$6),"",AR677+AT677)</f>
        <v>0</v>
      </c>
      <c r="AV677" s="29">
        <f>+IF(OR($N677=Listas!$A$3,$N677=Listas!$A$4,$N677=Listas!$A$5,$N677=Listas!$A$6),"",W677+Z677+AJ677+AP677+AU677)</f>
        <v>0.21132439384930549</v>
      </c>
      <c r="AW677" s="30">
        <f>+IF(OR($N677=Listas!$A$3,$N677=Listas!$A$4,$N677=Listas!$A$5,$N677=Listas!$A$6),"",K677*(1-AV677))</f>
        <v>0</v>
      </c>
      <c r="AX677" s="30">
        <f>+IF(OR($N677=Listas!$A$3,$N677=Listas!$A$4,$N677=Listas!$A$5,$N677=Listas!$A$6),"",L677*(1-AV677))</f>
        <v>0</v>
      </c>
      <c r="AY677" s="31"/>
      <c r="AZ677" s="32"/>
      <c r="BA677" s="30">
        <f>+IF(OR($N677=Listas!$A$3,$N677=Listas!$A$4,$N677=Listas!$A$5,$N677=Listas!$A$6),"",IF(AV677=0,AW677,(-PV(AY677,AZ677,,AW677,0))))</f>
        <v>0</v>
      </c>
      <c r="BB677" s="30">
        <f>+IF(OR($N677=Listas!$A$3,$N677=Listas!$A$4,$N677=Listas!$A$5,$N677=Listas!$A$6),"",IF(AV677=0,AX677,(-PV(AY677,AZ677,,AX677,0))))</f>
        <v>0</v>
      </c>
      <c r="BC677" s="33">
        <f>++IF(OR($N677=Listas!$A$3,$N677=Listas!$A$4,$N677=Listas!$A$5,$N677=Listas!$A$6),"",K677-BA677)</f>
        <v>0</v>
      </c>
      <c r="BD677" s="33">
        <f>++IF(OR($N677=Listas!$A$3,$N677=Listas!$A$4,$N677=Listas!$A$5,$N677=Listas!$A$6),"",L677-BB677)</f>
        <v>0</v>
      </c>
    </row>
    <row r="678" spans="1:56" x14ac:dyDescent="0.25">
      <c r="A678" s="13"/>
      <c r="B678" s="14"/>
      <c r="C678" s="15"/>
      <c r="D678" s="16"/>
      <c r="E678" s="16"/>
      <c r="F678" s="17"/>
      <c r="G678" s="17"/>
      <c r="H678" s="65">
        <f t="shared" si="125"/>
        <v>0</v>
      </c>
      <c r="I678" s="17"/>
      <c r="J678" s="17"/>
      <c r="K678" s="42">
        <f t="shared" si="126"/>
        <v>0</v>
      </c>
      <c r="L678" s="42">
        <f t="shared" si="126"/>
        <v>0</v>
      </c>
      <c r="M678" s="42">
        <f t="shared" si="127"/>
        <v>0</v>
      </c>
      <c r="N678" s="13"/>
      <c r="O678" s="18" t="str">
        <f>+IF(OR($N678=Listas!$A$3,$N678=Listas!$A$4,$N678=Listas!$A$5,$N678=Listas!$A$6),"N/A",IF(AND((DAYS360(C678,$C$3))&gt;90,(DAYS360(C678,$C$3))&lt;360),"SI","NO"))</f>
        <v>NO</v>
      </c>
      <c r="P678" s="19">
        <f t="shared" si="120"/>
        <v>0</v>
      </c>
      <c r="Q678" s="18" t="str">
        <f>+IF(OR($N678=Listas!$A$3,$N678=Listas!$A$4,$N678=Listas!$A$5,$N678=Listas!$A$6),"N/A",IF(AND((DAYS360(C678,$C$3))&gt;=360,(DAYS360(C678,$C$3))&lt;=1800),"SI","NO"))</f>
        <v>NO</v>
      </c>
      <c r="R678" s="19">
        <f t="shared" si="121"/>
        <v>0</v>
      </c>
      <c r="S678" s="18" t="str">
        <f>+IF(OR($N678=Listas!$A$3,$N678=Listas!$A$4,$N678=Listas!$A$5,$N678=Listas!$A$6),"N/A",IF(AND((DAYS360(C678,$C$3))&gt;1800,(DAYS360(C678,$C$3))&lt;=3600),"SI","NO"))</f>
        <v>NO</v>
      </c>
      <c r="T678" s="19">
        <f t="shared" si="122"/>
        <v>0</v>
      </c>
      <c r="U678" s="18" t="str">
        <f>+IF(OR($N678=Listas!$A$3,$N678=Listas!$A$4,$N678=Listas!$A$5,$N678=Listas!$A$6),"N/A",IF((DAYS360(C678,$C$3))&gt;3600,"SI","NO"))</f>
        <v>SI</v>
      </c>
      <c r="V678" s="20">
        <f t="shared" si="123"/>
        <v>0.21132439384930549</v>
      </c>
      <c r="W678" s="21">
        <f>+IF(OR($N678=Listas!$A$3,$N678=Listas!$A$4,$N678=Listas!$A$5,$N678=Listas!$A$6),"",P678+R678+T678+V678)</f>
        <v>0.21132439384930549</v>
      </c>
      <c r="X678" s="22"/>
      <c r="Y678" s="19">
        <f t="shared" si="124"/>
        <v>0</v>
      </c>
      <c r="Z678" s="21">
        <f>+IF(OR($N678=Listas!$A$3,$N678=Listas!$A$4,$N678=Listas!$A$5,$N678=Listas!$A$6),"",Y678)</f>
        <v>0</v>
      </c>
      <c r="AA678" s="22"/>
      <c r="AB678" s="23">
        <f>+IF(OR($N678=Listas!$A$3,$N678=Listas!$A$4,$N678=Listas!$A$5,$N678=Listas!$A$6),"",IF(AND(DAYS360(C678,$C$3)&lt;=90,AA678="NO"),0,IF(AND(DAYS360(C678,$C$3)&gt;90,AA678="NO"),$AB$7,0)))</f>
        <v>0</v>
      </c>
      <c r="AC678" s="17"/>
      <c r="AD678" s="22"/>
      <c r="AE678" s="23">
        <f>+IF(OR($N678=Listas!$A$3,$N678=Listas!$A$4,$N678=Listas!$A$5,$N678=Listas!$A$6),"",IF(AND(DAYS360(C678,$C$3)&lt;=90,AD678="SI"),0,IF(AND(DAYS360(C678,$C$3)&gt;90,AD678="SI"),$AE$7,0)))</f>
        <v>0</v>
      </c>
      <c r="AF678" s="17"/>
      <c r="AG678" s="24" t="str">
        <f t="shared" si="128"/>
        <v/>
      </c>
      <c r="AH678" s="22"/>
      <c r="AI678" s="23">
        <f>+IF(OR($N678=Listas!$A$3,$N678=Listas!$A$4,$N678=Listas!$A$5,$N678=Listas!$A$6),"",IF(AND(DAYS360(C678,$C$3)&lt;=90,AH678="SI"),0,IF(AND(DAYS360(C678,$C$3)&gt;90,AH678="SI"),$AI$7,0)))</f>
        <v>0</v>
      </c>
      <c r="AJ678" s="25">
        <f>+IF(OR($N678=Listas!$A$3,$N678=Listas!$A$4,$N678=Listas!$A$5,$N678=Listas!$A$6),"",AB678+AE678+AI678)</f>
        <v>0</v>
      </c>
      <c r="AK678" s="26" t="str">
        <f t="shared" si="129"/>
        <v/>
      </c>
      <c r="AL678" s="27" t="str">
        <f t="shared" si="130"/>
        <v/>
      </c>
      <c r="AM678" s="23">
        <f>+IF(OR($N678=Listas!$A$3,$N678=Listas!$A$4,$N678=Listas!$A$5,$N678=Listas!$A$6),"",IF(AND(DAYS360(C678,$C$3)&lt;=90,AL678="SI"),0,IF(AND(DAYS360(C678,$C$3)&gt;90,AL678="SI"),$AM$7,0)))</f>
        <v>0</v>
      </c>
      <c r="AN678" s="27" t="str">
        <f t="shared" si="131"/>
        <v/>
      </c>
      <c r="AO678" s="23">
        <f>+IF(OR($N678=Listas!$A$3,$N678=Listas!$A$4,$N678=Listas!$A$5,$N678=Listas!$A$6),"",IF(AND(DAYS360(C678,$C$3)&lt;=90,AN678="SI"),0,IF(AND(DAYS360(C678,$C$3)&gt;90,AN678="SI"),$AO$7,0)))</f>
        <v>0</v>
      </c>
      <c r="AP678" s="28">
        <f>+IF(OR($N678=Listas!$A$3,$N678=Listas!$A$4,$N678=Listas!$A$5,$N678=[1]Hoja2!$A$6),"",AM678+AO678)</f>
        <v>0</v>
      </c>
      <c r="AQ678" s="22"/>
      <c r="AR678" s="23">
        <f>+IF(OR($N678=Listas!$A$3,$N678=Listas!$A$4,$N678=Listas!$A$5,$N678=Listas!$A$6),"",IF(AND(DAYS360(C678,$C$3)&lt;=90,AQ678="SI"),0,IF(AND(DAYS360(C678,$C$3)&gt;90,AQ678="SI"),$AR$7,0)))</f>
        <v>0</v>
      </c>
      <c r="AS678" s="22"/>
      <c r="AT678" s="23">
        <f>+IF(OR($N678=Listas!$A$3,$N678=Listas!$A$4,$N678=Listas!$A$5,$N678=Listas!$A$6),"",IF(AND(DAYS360(C678,$C$3)&lt;=90,AS678="SI"),0,IF(AND(DAYS360(C678,$C$3)&gt;90,AS678="SI"),$AT$7,0)))</f>
        <v>0</v>
      </c>
      <c r="AU678" s="21">
        <f>+IF(OR($N678=Listas!$A$3,$N678=Listas!$A$4,$N678=Listas!$A$5,$N678=Listas!$A$6),"",AR678+AT678)</f>
        <v>0</v>
      </c>
      <c r="AV678" s="29">
        <f>+IF(OR($N678=Listas!$A$3,$N678=Listas!$A$4,$N678=Listas!$A$5,$N678=Listas!$A$6),"",W678+Z678+AJ678+AP678+AU678)</f>
        <v>0.21132439384930549</v>
      </c>
      <c r="AW678" s="30">
        <f>+IF(OR($N678=Listas!$A$3,$N678=Listas!$A$4,$N678=Listas!$A$5,$N678=Listas!$A$6),"",K678*(1-AV678))</f>
        <v>0</v>
      </c>
      <c r="AX678" s="30">
        <f>+IF(OR($N678=Listas!$A$3,$N678=Listas!$A$4,$N678=Listas!$A$5,$N678=Listas!$A$6),"",L678*(1-AV678))</f>
        <v>0</v>
      </c>
      <c r="AY678" s="31"/>
      <c r="AZ678" s="32"/>
      <c r="BA678" s="30">
        <f>+IF(OR($N678=Listas!$A$3,$N678=Listas!$A$4,$N678=Listas!$A$5,$N678=Listas!$A$6),"",IF(AV678=0,AW678,(-PV(AY678,AZ678,,AW678,0))))</f>
        <v>0</v>
      </c>
      <c r="BB678" s="30">
        <f>+IF(OR($N678=Listas!$A$3,$N678=Listas!$A$4,$N678=Listas!$A$5,$N678=Listas!$A$6),"",IF(AV678=0,AX678,(-PV(AY678,AZ678,,AX678,0))))</f>
        <v>0</v>
      </c>
      <c r="BC678" s="33">
        <f>++IF(OR($N678=Listas!$A$3,$N678=Listas!$A$4,$N678=Listas!$A$5,$N678=Listas!$A$6),"",K678-BA678)</f>
        <v>0</v>
      </c>
      <c r="BD678" s="33">
        <f>++IF(OR($N678=Listas!$A$3,$N678=Listas!$A$4,$N678=Listas!$A$5,$N678=Listas!$A$6),"",L678-BB678)</f>
        <v>0</v>
      </c>
    </row>
    <row r="679" spans="1:56" x14ac:dyDescent="0.25">
      <c r="A679" s="13"/>
      <c r="B679" s="14"/>
      <c r="C679" s="15"/>
      <c r="D679" s="16"/>
      <c r="E679" s="16"/>
      <c r="F679" s="17"/>
      <c r="G679" s="17"/>
      <c r="H679" s="65">
        <f t="shared" si="125"/>
        <v>0</v>
      </c>
      <c r="I679" s="17"/>
      <c r="J679" s="17"/>
      <c r="K679" s="42">
        <f t="shared" si="126"/>
        <v>0</v>
      </c>
      <c r="L679" s="42">
        <f t="shared" si="126"/>
        <v>0</v>
      </c>
      <c r="M679" s="42">
        <f t="shared" si="127"/>
        <v>0</v>
      </c>
      <c r="N679" s="13"/>
      <c r="O679" s="18" t="str">
        <f>+IF(OR($N679=Listas!$A$3,$N679=Listas!$A$4,$N679=Listas!$A$5,$N679=Listas!$A$6),"N/A",IF(AND((DAYS360(C679,$C$3))&gt;90,(DAYS360(C679,$C$3))&lt;360),"SI","NO"))</f>
        <v>NO</v>
      </c>
      <c r="P679" s="19">
        <f t="shared" si="120"/>
        <v>0</v>
      </c>
      <c r="Q679" s="18" t="str">
        <f>+IF(OR($N679=Listas!$A$3,$N679=Listas!$A$4,$N679=Listas!$A$5,$N679=Listas!$A$6),"N/A",IF(AND((DAYS360(C679,$C$3))&gt;=360,(DAYS360(C679,$C$3))&lt;=1800),"SI","NO"))</f>
        <v>NO</v>
      </c>
      <c r="R679" s="19">
        <f t="shared" si="121"/>
        <v>0</v>
      </c>
      <c r="S679" s="18" t="str">
        <f>+IF(OR($N679=Listas!$A$3,$N679=Listas!$A$4,$N679=Listas!$A$5,$N679=Listas!$A$6),"N/A",IF(AND((DAYS360(C679,$C$3))&gt;1800,(DAYS360(C679,$C$3))&lt;=3600),"SI","NO"))</f>
        <v>NO</v>
      </c>
      <c r="T679" s="19">
        <f t="shared" si="122"/>
        <v>0</v>
      </c>
      <c r="U679" s="18" t="str">
        <f>+IF(OR($N679=Listas!$A$3,$N679=Listas!$A$4,$N679=Listas!$A$5,$N679=Listas!$A$6),"N/A",IF((DAYS360(C679,$C$3))&gt;3600,"SI","NO"))</f>
        <v>SI</v>
      </c>
      <c r="V679" s="20">
        <f t="shared" si="123"/>
        <v>0.21132439384930549</v>
      </c>
      <c r="W679" s="21">
        <f>+IF(OR($N679=Listas!$A$3,$N679=Listas!$A$4,$N679=Listas!$A$5,$N679=Listas!$A$6),"",P679+R679+T679+V679)</f>
        <v>0.21132439384930549</v>
      </c>
      <c r="X679" s="22"/>
      <c r="Y679" s="19">
        <f t="shared" si="124"/>
        <v>0</v>
      </c>
      <c r="Z679" s="21">
        <f>+IF(OR($N679=Listas!$A$3,$N679=Listas!$A$4,$N679=Listas!$A$5,$N679=Listas!$A$6),"",Y679)</f>
        <v>0</v>
      </c>
      <c r="AA679" s="22"/>
      <c r="AB679" s="23">
        <f>+IF(OR($N679=Listas!$A$3,$N679=Listas!$A$4,$N679=Listas!$A$5,$N679=Listas!$A$6),"",IF(AND(DAYS360(C679,$C$3)&lt;=90,AA679="NO"),0,IF(AND(DAYS360(C679,$C$3)&gt;90,AA679="NO"),$AB$7,0)))</f>
        <v>0</v>
      </c>
      <c r="AC679" s="17"/>
      <c r="AD679" s="22"/>
      <c r="AE679" s="23">
        <f>+IF(OR($N679=Listas!$A$3,$N679=Listas!$A$4,$N679=Listas!$A$5,$N679=Listas!$A$6),"",IF(AND(DAYS360(C679,$C$3)&lt;=90,AD679="SI"),0,IF(AND(DAYS360(C679,$C$3)&gt;90,AD679="SI"),$AE$7,0)))</f>
        <v>0</v>
      </c>
      <c r="AF679" s="17"/>
      <c r="AG679" s="24" t="str">
        <f t="shared" si="128"/>
        <v/>
      </c>
      <c r="AH679" s="22"/>
      <c r="AI679" s="23">
        <f>+IF(OR($N679=Listas!$A$3,$N679=Listas!$A$4,$N679=Listas!$A$5,$N679=Listas!$A$6),"",IF(AND(DAYS360(C679,$C$3)&lt;=90,AH679="SI"),0,IF(AND(DAYS360(C679,$C$3)&gt;90,AH679="SI"),$AI$7,0)))</f>
        <v>0</v>
      </c>
      <c r="AJ679" s="25">
        <f>+IF(OR($N679=Listas!$A$3,$N679=Listas!$A$4,$N679=Listas!$A$5,$N679=Listas!$A$6),"",AB679+AE679+AI679)</f>
        <v>0</v>
      </c>
      <c r="AK679" s="26" t="str">
        <f t="shared" si="129"/>
        <v/>
      </c>
      <c r="AL679" s="27" t="str">
        <f t="shared" si="130"/>
        <v/>
      </c>
      <c r="AM679" s="23">
        <f>+IF(OR($N679=Listas!$A$3,$N679=Listas!$A$4,$N679=Listas!$A$5,$N679=Listas!$A$6),"",IF(AND(DAYS360(C679,$C$3)&lt;=90,AL679="SI"),0,IF(AND(DAYS360(C679,$C$3)&gt;90,AL679="SI"),$AM$7,0)))</f>
        <v>0</v>
      </c>
      <c r="AN679" s="27" t="str">
        <f t="shared" si="131"/>
        <v/>
      </c>
      <c r="AO679" s="23">
        <f>+IF(OR($N679=Listas!$A$3,$N679=Listas!$A$4,$N679=Listas!$A$5,$N679=Listas!$A$6),"",IF(AND(DAYS360(C679,$C$3)&lt;=90,AN679="SI"),0,IF(AND(DAYS360(C679,$C$3)&gt;90,AN679="SI"),$AO$7,0)))</f>
        <v>0</v>
      </c>
      <c r="AP679" s="28">
        <f>+IF(OR($N679=Listas!$A$3,$N679=Listas!$A$4,$N679=Listas!$A$5,$N679=[1]Hoja2!$A$6),"",AM679+AO679)</f>
        <v>0</v>
      </c>
      <c r="AQ679" s="22"/>
      <c r="AR679" s="23">
        <f>+IF(OR($N679=Listas!$A$3,$N679=Listas!$A$4,$N679=Listas!$A$5,$N679=Listas!$A$6),"",IF(AND(DAYS360(C679,$C$3)&lt;=90,AQ679="SI"),0,IF(AND(DAYS360(C679,$C$3)&gt;90,AQ679="SI"),$AR$7,0)))</f>
        <v>0</v>
      </c>
      <c r="AS679" s="22"/>
      <c r="AT679" s="23">
        <f>+IF(OR($N679=Listas!$A$3,$N679=Listas!$A$4,$N679=Listas!$A$5,$N679=Listas!$A$6),"",IF(AND(DAYS360(C679,$C$3)&lt;=90,AS679="SI"),0,IF(AND(DAYS360(C679,$C$3)&gt;90,AS679="SI"),$AT$7,0)))</f>
        <v>0</v>
      </c>
      <c r="AU679" s="21">
        <f>+IF(OR($N679=Listas!$A$3,$N679=Listas!$A$4,$N679=Listas!$A$5,$N679=Listas!$A$6),"",AR679+AT679)</f>
        <v>0</v>
      </c>
      <c r="AV679" s="29">
        <f>+IF(OR($N679=Listas!$A$3,$N679=Listas!$A$4,$N679=Listas!$A$5,$N679=Listas!$A$6),"",W679+Z679+AJ679+AP679+AU679)</f>
        <v>0.21132439384930549</v>
      </c>
      <c r="AW679" s="30">
        <f>+IF(OR($N679=Listas!$A$3,$N679=Listas!$A$4,$N679=Listas!$A$5,$N679=Listas!$A$6),"",K679*(1-AV679))</f>
        <v>0</v>
      </c>
      <c r="AX679" s="30">
        <f>+IF(OR($N679=Listas!$A$3,$N679=Listas!$A$4,$N679=Listas!$A$5,$N679=Listas!$A$6),"",L679*(1-AV679))</f>
        <v>0</v>
      </c>
      <c r="AY679" s="31"/>
      <c r="AZ679" s="32"/>
      <c r="BA679" s="30">
        <f>+IF(OR($N679=Listas!$A$3,$N679=Listas!$A$4,$N679=Listas!$A$5,$N679=Listas!$A$6),"",IF(AV679=0,AW679,(-PV(AY679,AZ679,,AW679,0))))</f>
        <v>0</v>
      </c>
      <c r="BB679" s="30">
        <f>+IF(OR($N679=Listas!$A$3,$N679=Listas!$A$4,$N679=Listas!$A$5,$N679=Listas!$A$6),"",IF(AV679=0,AX679,(-PV(AY679,AZ679,,AX679,0))))</f>
        <v>0</v>
      </c>
      <c r="BC679" s="33">
        <f>++IF(OR($N679=Listas!$A$3,$N679=Listas!$A$4,$N679=Listas!$A$5,$N679=Listas!$A$6),"",K679-BA679)</f>
        <v>0</v>
      </c>
      <c r="BD679" s="33">
        <f>++IF(OR($N679=Listas!$A$3,$N679=Listas!$A$4,$N679=Listas!$A$5,$N679=Listas!$A$6),"",L679-BB679)</f>
        <v>0</v>
      </c>
    </row>
    <row r="680" spans="1:56" x14ac:dyDescent="0.25">
      <c r="A680" s="13"/>
      <c r="B680" s="14"/>
      <c r="C680" s="15"/>
      <c r="D680" s="16"/>
      <c r="E680" s="16"/>
      <c r="F680" s="17"/>
      <c r="G680" s="17"/>
      <c r="H680" s="65">
        <f t="shared" si="125"/>
        <v>0</v>
      </c>
      <c r="I680" s="17"/>
      <c r="J680" s="17"/>
      <c r="K680" s="42">
        <f t="shared" si="126"/>
        <v>0</v>
      </c>
      <c r="L680" s="42">
        <f t="shared" si="126"/>
        <v>0</v>
      </c>
      <c r="M680" s="42">
        <f t="shared" si="127"/>
        <v>0</v>
      </c>
      <c r="N680" s="13"/>
      <c r="O680" s="18" t="str">
        <f>+IF(OR($N680=Listas!$A$3,$N680=Listas!$A$4,$N680=Listas!$A$5,$N680=Listas!$A$6),"N/A",IF(AND((DAYS360(C680,$C$3))&gt;90,(DAYS360(C680,$C$3))&lt;360),"SI","NO"))</f>
        <v>NO</v>
      </c>
      <c r="P680" s="19">
        <f t="shared" si="120"/>
        <v>0</v>
      </c>
      <c r="Q680" s="18" t="str">
        <f>+IF(OR($N680=Listas!$A$3,$N680=Listas!$A$4,$N680=Listas!$A$5,$N680=Listas!$A$6),"N/A",IF(AND((DAYS360(C680,$C$3))&gt;=360,(DAYS360(C680,$C$3))&lt;=1800),"SI","NO"))</f>
        <v>NO</v>
      </c>
      <c r="R680" s="19">
        <f t="shared" si="121"/>
        <v>0</v>
      </c>
      <c r="S680" s="18" t="str">
        <f>+IF(OR($N680=Listas!$A$3,$N680=Listas!$A$4,$N680=Listas!$A$5,$N680=Listas!$A$6),"N/A",IF(AND((DAYS360(C680,$C$3))&gt;1800,(DAYS360(C680,$C$3))&lt;=3600),"SI","NO"))</f>
        <v>NO</v>
      </c>
      <c r="T680" s="19">
        <f t="shared" si="122"/>
        <v>0</v>
      </c>
      <c r="U680" s="18" t="str">
        <f>+IF(OR($N680=Listas!$A$3,$N680=Listas!$A$4,$N680=Listas!$A$5,$N680=Listas!$A$6),"N/A",IF((DAYS360(C680,$C$3))&gt;3600,"SI","NO"))</f>
        <v>SI</v>
      </c>
      <c r="V680" s="20">
        <f t="shared" si="123"/>
        <v>0.21132439384930549</v>
      </c>
      <c r="W680" s="21">
        <f>+IF(OR($N680=Listas!$A$3,$N680=Listas!$A$4,$N680=Listas!$A$5,$N680=Listas!$A$6),"",P680+R680+T680+V680)</f>
        <v>0.21132439384930549</v>
      </c>
      <c r="X680" s="22"/>
      <c r="Y680" s="19">
        <f t="shared" si="124"/>
        <v>0</v>
      </c>
      <c r="Z680" s="21">
        <f>+IF(OR($N680=Listas!$A$3,$N680=Listas!$A$4,$N680=Listas!$A$5,$N680=Listas!$A$6),"",Y680)</f>
        <v>0</v>
      </c>
      <c r="AA680" s="22"/>
      <c r="AB680" s="23">
        <f>+IF(OR($N680=Listas!$A$3,$N680=Listas!$A$4,$N680=Listas!$A$5,$N680=Listas!$A$6),"",IF(AND(DAYS360(C680,$C$3)&lt;=90,AA680="NO"),0,IF(AND(DAYS360(C680,$C$3)&gt;90,AA680="NO"),$AB$7,0)))</f>
        <v>0</v>
      </c>
      <c r="AC680" s="17"/>
      <c r="AD680" s="22"/>
      <c r="AE680" s="23">
        <f>+IF(OR($N680=Listas!$A$3,$N680=Listas!$A$4,$N680=Listas!$A$5,$N680=Listas!$A$6),"",IF(AND(DAYS360(C680,$C$3)&lt;=90,AD680="SI"),0,IF(AND(DAYS360(C680,$C$3)&gt;90,AD680="SI"),$AE$7,0)))</f>
        <v>0</v>
      </c>
      <c r="AF680" s="17"/>
      <c r="AG680" s="24" t="str">
        <f t="shared" si="128"/>
        <v/>
      </c>
      <c r="AH680" s="22"/>
      <c r="AI680" s="23">
        <f>+IF(OR($N680=Listas!$A$3,$N680=Listas!$A$4,$N680=Listas!$A$5,$N680=Listas!$A$6),"",IF(AND(DAYS360(C680,$C$3)&lt;=90,AH680="SI"),0,IF(AND(DAYS360(C680,$C$3)&gt;90,AH680="SI"),$AI$7,0)))</f>
        <v>0</v>
      </c>
      <c r="AJ680" s="25">
        <f>+IF(OR($N680=Listas!$A$3,$N680=Listas!$A$4,$N680=Listas!$A$5,$N680=Listas!$A$6),"",AB680+AE680+AI680)</f>
        <v>0</v>
      </c>
      <c r="AK680" s="26" t="str">
        <f t="shared" si="129"/>
        <v/>
      </c>
      <c r="AL680" s="27" t="str">
        <f t="shared" si="130"/>
        <v/>
      </c>
      <c r="AM680" s="23">
        <f>+IF(OR($N680=Listas!$A$3,$N680=Listas!$A$4,$N680=Listas!$A$5,$N680=Listas!$A$6),"",IF(AND(DAYS360(C680,$C$3)&lt;=90,AL680="SI"),0,IF(AND(DAYS360(C680,$C$3)&gt;90,AL680="SI"),$AM$7,0)))</f>
        <v>0</v>
      </c>
      <c r="AN680" s="27" t="str">
        <f t="shared" si="131"/>
        <v/>
      </c>
      <c r="AO680" s="23">
        <f>+IF(OR($N680=Listas!$A$3,$N680=Listas!$A$4,$N680=Listas!$A$5,$N680=Listas!$A$6),"",IF(AND(DAYS360(C680,$C$3)&lt;=90,AN680="SI"),0,IF(AND(DAYS360(C680,$C$3)&gt;90,AN680="SI"),$AO$7,0)))</f>
        <v>0</v>
      </c>
      <c r="AP680" s="28">
        <f>+IF(OR($N680=Listas!$A$3,$N680=Listas!$A$4,$N680=Listas!$A$5,$N680=[1]Hoja2!$A$6),"",AM680+AO680)</f>
        <v>0</v>
      </c>
      <c r="AQ680" s="22"/>
      <c r="AR680" s="23">
        <f>+IF(OR($N680=Listas!$A$3,$N680=Listas!$A$4,$N680=Listas!$A$5,$N680=Listas!$A$6),"",IF(AND(DAYS360(C680,$C$3)&lt;=90,AQ680="SI"),0,IF(AND(DAYS360(C680,$C$3)&gt;90,AQ680="SI"),$AR$7,0)))</f>
        <v>0</v>
      </c>
      <c r="AS680" s="22"/>
      <c r="AT680" s="23">
        <f>+IF(OR($N680=Listas!$A$3,$N680=Listas!$A$4,$N680=Listas!$A$5,$N680=Listas!$A$6),"",IF(AND(DAYS360(C680,$C$3)&lt;=90,AS680="SI"),0,IF(AND(DAYS360(C680,$C$3)&gt;90,AS680="SI"),$AT$7,0)))</f>
        <v>0</v>
      </c>
      <c r="AU680" s="21">
        <f>+IF(OR($N680=Listas!$A$3,$N680=Listas!$A$4,$N680=Listas!$A$5,$N680=Listas!$A$6),"",AR680+AT680)</f>
        <v>0</v>
      </c>
      <c r="AV680" s="29">
        <f>+IF(OR($N680=Listas!$A$3,$N680=Listas!$A$4,$N680=Listas!$A$5,$N680=Listas!$A$6),"",W680+Z680+AJ680+AP680+AU680)</f>
        <v>0.21132439384930549</v>
      </c>
      <c r="AW680" s="30">
        <f>+IF(OR($N680=Listas!$A$3,$N680=Listas!$A$4,$N680=Listas!$A$5,$N680=Listas!$A$6),"",K680*(1-AV680))</f>
        <v>0</v>
      </c>
      <c r="AX680" s="30">
        <f>+IF(OR($N680=Listas!$A$3,$N680=Listas!$A$4,$N680=Listas!$A$5,$N680=Listas!$A$6),"",L680*(1-AV680))</f>
        <v>0</v>
      </c>
      <c r="AY680" s="31"/>
      <c r="AZ680" s="32"/>
      <c r="BA680" s="30">
        <f>+IF(OR($N680=Listas!$A$3,$N680=Listas!$A$4,$N680=Listas!$A$5,$N680=Listas!$A$6),"",IF(AV680=0,AW680,(-PV(AY680,AZ680,,AW680,0))))</f>
        <v>0</v>
      </c>
      <c r="BB680" s="30">
        <f>+IF(OR($N680=Listas!$A$3,$N680=Listas!$A$4,$N680=Listas!$A$5,$N680=Listas!$A$6),"",IF(AV680=0,AX680,(-PV(AY680,AZ680,,AX680,0))))</f>
        <v>0</v>
      </c>
      <c r="BC680" s="33">
        <f>++IF(OR($N680=Listas!$A$3,$N680=Listas!$A$4,$N680=Listas!$A$5,$N680=Listas!$A$6),"",K680-BA680)</f>
        <v>0</v>
      </c>
      <c r="BD680" s="33">
        <f>++IF(OR($N680=Listas!$A$3,$N680=Listas!$A$4,$N680=Listas!$A$5,$N680=Listas!$A$6),"",L680-BB680)</f>
        <v>0</v>
      </c>
    </row>
    <row r="681" spans="1:56" x14ac:dyDescent="0.25">
      <c r="A681" s="13"/>
      <c r="B681" s="14"/>
      <c r="C681" s="15"/>
      <c r="D681" s="16"/>
      <c r="E681" s="16"/>
      <c r="F681" s="17"/>
      <c r="G681" s="17"/>
      <c r="H681" s="65">
        <f t="shared" si="125"/>
        <v>0</v>
      </c>
      <c r="I681" s="17"/>
      <c r="J681" s="17"/>
      <c r="K681" s="42">
        <f t="shared" si="126"/>
        <v>0</v>
      </c>
      <c r="L681" s="42">
        <f t="shared" si="126"/>
        <v>0</v>
      </c>
      <c r="M681" s="42">
        <f t="shared" si="127"/>
        <v>0</v>
      </c>
      <c r="N681" s="13"/>
      <c r="O681" s="18" t="str">
        <f>+IF(OR($N681=Listas!$A$3,$N681=Listas!$A$4,$N681=Listas!$A$5,$N681=Listas!$A$6),"N/A",IF(AND((DAYS360(C681,$C$3))&gt;90,(DAYS360(C681,$C$3))&lt;360),"SI","NO"))</f>
        <v>NO</v>
      </c>
      <c r="P681" s="19">
        <f t="shared" si="120"/>
        <v>0</v>
      </c>
      <c r="Q681" s="18" t="str">
        <f>+IF(OR($N681=Listas!$A$3,$N681=Listas!$A$4,$N681=Listas!$A$5,$N681=Listas!$A$6),"N/A",IF(AND((DAYS360(C681,$C$3))&gt;=360,(DAYS360(C681,$C$3))&lt;=1800),"SI","NO"))</f>
        <v>NO</v>
      </c>
      <c r="R681" s="19">
        <f t="shared" si="121"/>
        <v>0</v>
      </c>
      <c r="S681" s="18" t="str">
        <f>+IF(OR($N681=Listas!$A$3,$N681=Listas!$A$4,$N681=Listas!$A$5,$N681=Listas!$A$6),"N/A",IF(AND((DAYS360(C681,$C$3))&gt;1800,(DAYS360(C681,$C$3))&lt;=3600),"SI","NO"))</f>
        <v>NO</v>
      </c>
      <c r="T681" s="19">
        <f t="shared" si="122"/>
        <v>0</v>
      </c>
      <c r="U681" s="18" t="str">
        <f>+IF(OR($N681=Listas!$A$3,$N681=Listas!$A$4,$N681=Listas!$A$5,$N681=Listas!$A$6),"N/A",IF((DAYS360(C681,$C$3))&gt;3600,"SI","NO"))</f>
        <v>SI</v>
      </c>
      <c r="V681" s="20">
        <f t="shared" si="123"/>
        <v>0.21132439384930549</v>
      </c>
      <c r="W681" s="21">
        <f>+IF(OR($N681=Listas!$A$3,$N681=Listas!$A$4,$N681=Listas!$A$5,$N681=Listas!$A$6),"",P681+R681+T681+V681)</f>
        <v>0.21132439384930549</v>
      </c>
      <c r="X681" s="22"/>
      <c r="Y681" s="19">
        <f t="shared" si="124"/>
        <v>0</v>
      </c>
      <c r="Z681" s="21">
        <f>+IF(OR($N681=Listas!$A$3,$N681=Listas!$A$4,$N681=Listas!$A$5,$N681=Listas!$A$6),"",Y681)</f>
        <v>0</v>
      </c>
      <c r="AA681" s="22"/>
      <c r="AB681" s="23">
        <f>+IF(OR($N681=Listas!$A$3,$N681=Listas!$A$4,$N681=Listas!$A$5,$N681=Listas!$A$6),"",IF(AND(DAYS360(C681,$C$3)&lt;=90,AA681="NO"),0,IF(AND(DAYS360(C681,$C$3)&gt;90,AA681="NO"),$AB$7,0)))</f>
        <v>0</v>
      </c>
      <c r="AC681" s="17"/>
      <c r="AD681" s="22"/>
      <c r="AE681" s="23">
        <f>+IF(OR($N681=Listas!$A$3,$N681=Listas!$A$4,$N681=Listas!$A$5,$N681=Listas!$A$6),"",IF(AND(DAYS360(C681,$C$3)&lt;=90,AD681="SI"),0,IF(AND(DAYS360(C681,$C$3)&gt;90,AD681="SI"),$AE$7,0)))</f>
        <v>0</v>
      </c>
      <c r="AF681" s="17"/>
      <c r="AG681" s="24" t="str">
        <f t="shared" si="128"/>
        <v/>
      </c>
      <c r="AH681" s="22"/>
      <c r="AI681" s="23">
        <f>+IF(OR($N681=Listas!$A$3,$N681=Listas!$A$4,$N681=Listas!$A$5,$N681=Listas!$A$6),"",IF(AND(DAYS360(C681,$C$3)&lt;=90,AH681="SI"),0,IF(AND(DAYS360(C681,$C$3)&gt;90,AH681="SI"),$AI$7,0)))</f>
        <v>0</v>
      </c>
      <c r="AJ681" s="25">
        <f>+IF(OR($N681=Listas!$A$3,$N681=Listas!$A$4,$N681=Listas!$A$5,$N681=Listas!$A$6),"",AB681+AE681+AI681)</f>
        <v>0</v>
      </c>
      <c r="AK681" s="26" t="str">
        <f t="shared" si="129"/>
        <v/>
      </c>
      <c r="AL681" s="27" t="str">
        <f t="shared" si="130"/>
        <v/>
      </c>
      <c r="AM681" s="23">
        <f>+IF(OR($N681=Listas!$A$3,$N681=Listas!$A$4,$N681=Listas!$A$5,$N681=Listas!$A$6),"",IF(AND(DAYS360(C681,$C$3)&lt;=90,AL681="SI"),0,IF(AND(DAYS360(C681,$C$3)&gt;90,AL681="SI"),$AM$7,0)))</f>
        <v>0</v>
      </c>
      <c r="AN681" s="27" t="str">
        <f t="shared" si="131"/>
        <v/>
      </c>
      <c r="AO681" s="23">
        <f>+IF(OR($N681=Listas!$A$3,$N681=Listas!$A$4,$N681=Listas!$A$5,$N681=Listas!$A$6),"",IF(AND(DAYS360(C681,$C$3)&lt;=90,AN681="SI"),0,IF(AND(DAYS360(C681,$C$3)&gt;90,AN681="SI"),$AO$7,0)))</f>
        <v>0</v>
      </c>
      <c r="AP681" s="28">
        <f>+IF(OR($N681=Listas!$A$3,$N681=Listas!$A$4,$N681=Listas!$A$5,$N681=[1]Hoja2!$A$6),"",AM681+AO681)</f>
        <v>0</v>
      </c>
      <c r="AQ681" s="22"/>
      <c r="AR681" s="23">
        <f>+IF(OR($N681=Listas!$A$3,$N681=Listas!$A$4,$N681=Listas!$A$5,$N681=Listas!$A$6),"",IF(AND(DAYS360(C681,$C$3)&lt;=90,AQ681="SI"),0,IF(AND(DAYS360(C681,$C$3)&gt;90,AQ681="SI"),$AR$7,0)))</f>
        <v>0</v>
      </c>
      <c r="AS681" s="22"/>
      <c r="AT681" s="23">
        <f>+IF(OR($N681=Listas!$A$3,$N681=Listas!$A$4,$N681=Listas!$A$5,$N681=Listas!$A$6),"",IF(AND(DAYS360(C681,$C$3)&lt;=90,AS681="SI"),0,IF(AND(DAYS360(C681,$C$3)&gt;90,AS681="SI"),$AT$7,0)))</f>
        <v>0</v>
      </c>
      <c r="AU681" s="21">
        <f>+IF(OR($N681=Listas!$A$3,$N681=Listas!$A$4,$N681=Listas!$A$5,$N681=Listas!$A$6),"",AR681+AT681)</f>
        <v>0</v>
      </c>
      <c r="AV681" s="29">
        <f>+IF(OR($N681=Listas!$A$3,$N681=Listas!$A$4,$N681=Listas!$A$5,$N681=Listas!$A$6),"",W681+Z681+AJ681+AP681+AU681)</f>
        <v>0.21132439384930549</v>
      </c>
      <c r="AW681" s="30">
        <f>+IF(OR($N681=Listas!$A$3,$N681=Listas!$A$4,$N681=Listas!$A$5,$N681=Listas!$A$6),"",K681*(1-AV681))</f>
        <v>0</v>
      </c>
      <c r="AX681" s="30">
        <f>+IF(OR($N681=Listas!$A$3,$N681=Listas!$A$4,$N681=Listas!$A$5,$N681=Listas!$A$6),"",L681*(1-AV681))</f>
        <v>0</v>
      </c>
      <c r="AY681" s="31"/>
      <c r="AZ681" s="32"/>
      <c r="BA681" s="30">
        <f>+IF(OR($N681=Listas!$A$3,$N681=Listas!$A$4,$N681=Listas!$A$5,$N681=Listas!$A$6),"",IF(AV681=0,AW681,(-PV(AY681,AZ681,,AW681,0))))</f>
        <v>0</v>
      </c>
      <c r="BB681" s="30">
        <f>+IF(OR($N681=Listas!$A$3,$N681=Listas!$A$4,$N681=Listas!$A$5,$N681=Listas!$A$6),"",IF(AV681=0,AX681,(-PV(AY681,AZ681,,AX681,0))))</f>
        <v>0</v>
      </c>
      <c r="BC681" s="33">
        <f>++IF(OR($N681=Listas!$A$3,$N681=Listas!$A$4,$N681=Listas!$A$5,$N681=Listas!$A$6),"",K681-BA681)</f>
        <v>0</v>
      </c>
      <c r="BD681" s="33">
        <f>++IF(OR($N681=Listas!$A$3,$N681=Listas!$A$4,$N681=Listas!$A$5,$N681=Listas!$A$6),"",L681-BB681)</f>
        <v>0</v>
      </c>
    </row>
    <row r="682" spans="1:56" x14ac:dyDescent="0.25">
      <c r="A682" s="13"/>
      <c r="B682" s="14"/>
      <c r="C682" s="15"/>
      <c r="D682" s="16"/>
      <c r="E682" s="16"/>
      <c r="F682" s="17"/>
      <c r="G682" s="17"/>
      <c r="H682" s="65">
        <f t="shared" si="125"/>
        <v>0</v>
      </c>
      <c r="I682" s="17"/>
      <c r="J682" s="17"/>
      <c r="K682" s="42">
        <f t="shared" si="126"/>
        <v>0</v>
      </c>
      <c r="L682" s="42">
        <f t="shared" si="126"/>
        <v>0</v>
      </c>
      <c r="M682" s="42">
        <f t="shared" si="127"/>
        <v>0</v>
      </c>
      <c r="N682" s="13"/>
      <c r="O682" s="18" t="str">
        <f>+IF(OR($N682=Listas!$A$3,$N682=Listas!$A$4,$N682=Listas!$A$5,$N682=Listas!$A$6),"N/A",IF(AND((DAYS360(C682,$C$3))&gt;90,(DAYS360(C682,$C$3))&lt;360),"SI","NO"))</f>
        <v>NO</v>
      </c>
      <c r="P682" s="19">
        <f t="shared" si="120"/>
        <v>0</v>
      </c>
      <c r="Q682" s="18" t="str">
        <f>+IF(OR($N682=Listas!$A$3,$N682=Listas!$A$4,$N682=Listas!$A$5,$N682=Listas!$A$6),"N/A",IF(AND((DAYS360(C682,$C$3))&gt;=360,(DAYS360(C682,$C$3))&lt;=1800),"SI","NO"))</f>
        <v>NO</v>
      </c>
      <c r="R682" s="19">
        <f t="shared" si="121"/>
        <v>0</v>
      </c>
      <c r="S682" s="18" t="str">
        <f>+IF(OR($N682=Listas!$A$3,$N682=Listas!$A$4,$N682=Listas!$A$5,$N682=Listas!$A$6),"N/A",IF(AND((DAYS360(C682,$C$3))&gt;1800,(DAYS360(C682,$C$3))&lt;=3600),"SI","NO"))</f>
        <v>NO</v>
      </c>
      <c r="T682" s="19">
        <f t="shared" si="122"/>
        <v>0</v>
      </c>
      <c r="U682" s="18" t="str">
        <f>+IF(OR($N682=Listas!$A$3,$N682=Listas!$A$4,$N682=Listas!$A$5,$N682=Listas!$A$6),"N/A",IF((DAYS360(C682,$C$3))&gt;3600,"SI","NO"))</f>
        <v>SI</v>
      </c>
      <c r="V682" s="20">
        <f t="shared" si="123"/>
        <v>0.21132439384930549</v>
      </c>
      <c r="W682" s="21">
        <f>+IF(OR($N682=Listas!$A$3,$N682=Listas!$A$4,$N682=Listas!$A$5,$N682=Listas!$A$6),"",P682+R682+T682+V682)</f>
        <v>0.21132439384930549</v>
      </c>
      <c r="X682" s="22"/>
      <c r="Y682" s="19">
        <f t="shared" si="124"/>
        <v>0</v>
      </c>
      <c r="Z682" s="21">
        <f>+IF(OR($N682=Listas!$A$3,$N682=Listas!$A$4,$N682=Listas!$A$5,$N682=Listas!$A$6),"",Y682)</f>
        <v>0</v>
      </c>
      <c r="AA682" s="22"/>
      <c r="AB682" s="23">
        <f>+IF(OR($N682=Listas!$A$3,$N682=Listas!$A$4,$N682=Listas!$A$5,$N682=Listas!$A$6),"",IF(AND(DAYS360(C682,$C$3)&lt;=90,AA682="NO"),0,IF(AND(DAYS360(C682,$C$3)&gt;90,AA682="NO"),$AB$7,0)))</f>
        <v>0</v>
      </c>
      <c r="AC682" s="17"/>
      <c r="AD682" s="22"/>
      <c r="AE682" s="23">
        <f>+IF(OR($N682=Listas!$A$3,$N682=Listas!$A$4,$N682=Listas!$A$5,$N682=Listas!$A$6),"",IF(AND(DAYS360(C682,$C$3)&lt;=90,AD682="SI"),0,IF(AND(DAYS360(C682,$C$3)&gt;90,AD682="SI"),$AE$7,0)))</f>
        <v>0</v>
      </c>
      <c r="AF682" s="17"/>
      <c r="AG682" s="24" t="str">
        <f t="shared" si="128"/>
        <v/>
      </c>
      <c r="AH682" s="22"/>
      <c r="AI682" s="23">
        <f>+IF(OR($N682=Listas!$A$3,$N682=Listas!$A$4,$N682=Listas!$A$5,$N682=Listas!$A$6),"",IF(AND(DAYS360(C682,$C$3)&lt;=90,AH682="SI"),0,IF(AND(DAYS360(C682,$C$3)&gt;90,AH682="SI"),$AI$7,0)))</f>
        <v>0</v>
      </c>
      <c r="AJ682" s="25">
        <f>+IF(OR($N682=Listas!$A$3,$N682=Listas!$A$4,$N682=Listas!$A$5,$N682=Listas!$A$6),"",AB682+AE682+AI682)</f>
        <v>0</v>
      </c>
      <c r="AK682" s="26" t="str">
        <f t="shared" si="129"/>
        <v/>
      </c>
      <c r="AL682" s="27" t="str">
        <f t="shared" si="130"/>
        <v/>
      </c>
      <c r="AM682" s="23">
        <f>+IF(OR($N682=Listas!$A$3,$N682=Listas!$A$4,$N682=Listas!$A$5,$N682=Listas!$A$6),"",IF(AND(DAYS360(C682,$C$3)&lt;=90,AL682="SI"),0,IF(AND(DAYS360(C682,$C$3)&gt;90,AL682="SI"),$AM$7,0)))</f>
        <v>0</v>
      </c>
      <c r="AN682" s="27" t="str">
        <f t="shared" si="131"/>
        <v/>
      </c>
      <c r="AO682" s="23">
        <f>+IF(OR($N682=Listas!$A$3,$N682=Listas!$A$4,$N682=Listas!$A$5,$N682=Listas!$A$6),"",IF(AND(DAYS360(C682,$C$3)&lt;=90,AN682="SI"),0,IF(AND(DAYS360(C682,$C$3)&gt;90,AN682="SI"),$AO$7,0)))</f>
        <v>0</v>
      </c>
      <c r="AP682" s="28">
        <f>+IF(OR($N682=Listas!$A$3,$N682=Listas!$A$4,$N682=Listas!$A$5,$N682=[1]Hoja2!$A$6),"",AM682+AO682)</f>
        <v>0</v>
      </c>
      <c r="AQ682" s="22"/>
      <c r="AR682" s="23">
        <f>+IF(OR($N682=Listas!$A$3,$N682=Listas!$A$4,$N682=Listas!$A$5,$N682=Listas!$A$6),"",IF(AND(DAYS360(C682,$C$3)&lt;=90,AQ682="SI"),0,IF(AND(DAYS360(C682,$C$3)&gt;90,AQ682="SI"),$AR$7,0)))</f>
        <v>0</v>
      </c>
      <c r="AS682" s="22"/>
      <c r="AT682" s="23">
        <f>+IF(OR($N682=Listas!$A$3,$N682=Listas!$A$4,$N682=Listas!$A$5,$N682=Listas!$A$6),"",IF(AND(DAYS360(C682,$C$3)&lt;=90,AS682="SI"),0,IF(AND(DAYS360(C682,$C$3)&gt;90,AS682="SI"),$AT$7,0)))</f>
        <v>0</v>
      </c>
      <c r="AU682" s="21">
        <f>+IF(OR($N682=Listas!$A$3,$N682=Listas!$A$4,$N682=Listas!$A$5,$N682=Listas!$A$6),"",AR682+AT682)</f>
        <v>0</v>
      </c>
      <c r="AV682" s="29">
        <f>+IF(OR($N682=Listas!$A$3,$N682=Listas!$A$4,$N682=Listas!$A$5,$N682=Listas!$A$6),"",W682+Z682+AJ682+AP682+AU682)</f>
        <v>0.21132439384930549</v>
      </c>
      <c r="AW682" s="30">
        <f>+IF(OR($N682=Listas!$A$3,$N682=Listas!$A$4,$N682=Listas!$A$5,$N682=Listas!$A$6),"",K682*(1-AV682))</f>
        <v>0</v>
      </c>
      <c r="AX682" s="30">
        <f>+IF(OR($N682=Listas!$A$3,$N682=Listas!$A$4,$N682=Listas!$A$5,$N682=Listas!$A$6),"",L682*(1-AV682))</f>
        <v>0</v>
      </c>
      <c r="AY682" s="31"/>
      <c r="AZ682" s="32"/>
      <c r="BA682" s="30">
        <f>+IF(OR($N682=Listas!$A$3,$N682=Listas!$A$4,$N682=Listas!$A$5,$N682=Listas!$A$6),"",IF(AV682=0,AW682,(-PV(AY682,AZ682,,AW682,0))))</f>
        <v>0</v>
      </c>
      <c r="BB682" s="30">
        <f>+IF(OR($N682=Listas!$A$3,$N682=Listas!$A$4,$N682=Listas!$A$5,$N682=Listas!$A$6),"",IF(AV682=0,AX682,(-PV(AY682,AZ682,,AX682,0))))</f>
        <v>0</v>
      </c>
      <c r="BC682" s="33">
        <f>++IF(OR($N682=Listas!$A$3,$N682=Listas!$A$4,$N682=Listas!$A$5,$N682=Listas!$A$6),"",K682-BA682)</f>
        <v>0</v>
      </c>
      <c r="BD682" s="33">
        <f>++IF(OR($N682=Listas!$A$3,$N682=Listas!$A$4,$N682=Listas!$A$5,$N682=Listas!$A$6),"",L682-BB682)</f>
        <v>0</v>
      </c>
    </row>
    <row r="683" spans="1:56" x14ac:dyDescent="0.25">
      <c r="A683" s="13"/>
      <c r="B683" s="14"/>
      <c r="C683" s="15"/>
      <c r="D683" s="16"/>
      <c r="E683" s="16"/>
      <c r="F683" s="17"/>
      <c r="G683" s="17"/>
      <c r="H683" s="65">
        <f t="shared" si="125"/>
        <v>0</v>
      </c>
      <c r="I683" s="17"/>
      <c r="J683" s="17"/>
      <c r="K683" s="42">
        <f t="shared" si="126"/>
        <v>0</v>
      </c>
      <c r="L683" s="42">
        <f t="shared" si="126"/>
        <v>0</v>
      </c>
      <c r="M683" s="42">
        <f t="shared" si="127"/>
        <v>0</v>
      </c>
      <c r="N683" s="13"/>
      <c r="O683" s="18" t="str">
        <f>+IF(OR($N683=Listas!$A$3,$N683=Listas!$A$4,$N683=Listas!$A$5,$N683=Listas!$A$6),"N/A",IF(AND((DAYS360(C683,$C$3))&gt;90,(DAYS360(C683,$C$3))&lt;360),"SI","NO"))</f>
        <v>NO</v>
      </c>
      <c r="P683" s="19">
        <f t="shared" si="120"/>
        <v>0</v>
      </c>
      <c r="Q683" s="18" t="str">
        <f>+IF(OR($N683=Listas!$A$3,$N683=Listas!$A$4,$N683=Listas!$A$5,$N683=Listas!$A$6),"N/A",IF(AND((DAYS360(C683,$C$3))&gt;=360,(DAYS360(C683,$C$3))&lt;=1800),"SI","NO"))</f>
        <v>NO</v>
      </c>
      <c r="R683" s="19">
        <f t="shared" si="121"/>
        <v>0</v>
      </c>
      <c r="S683" s="18" t="str">
        <f>+IF(OR($N683=Listas!$A$3,$N683=Listas!$A$4,$N683=Listas!$A$5,$N683=Listas!$A$6),"N/A",IF(AND((DAYS360(C683,$C$3))&gt;1800,(DAYS360(C683,$C$3))&lt;=3600),"SI","NO"))</f>
        <v>NO</v>
      </c>
      <c r="T683" s="19">
        <f t="shared" si="122"/>
        <v>0</v>
      </c>
      <c r="U683" s="18" t="str">
        <f>+IF(OR($N683=Listas!$A$3,$N683=Listas!$A$4,$N683=Listas!$A$5,$N683=Listas!$A$6),"N/A",IF((DAYS360(C683,$C$3))&gt;3600,"SI","NO"))</f>
        <v>SI</v>
      </c>
      <c r="V683" s="20">
        <f t="shared" si="123"/>
        <v>0.21132439384930549</v>
      </c>
      <c r="W683" s="21">
        <f>+IF(OR($N683=Listas!$A$3,$N683=Listas!$A$4,$N683=Listas!$A$5,$N683=Listas!$A$6),"",P683+R683+T683+V683)</f>
        <v>0.21132439384930549</v>
      </c>
      <c r="X683" s="22"/>
      <c r="Y683" s="19">
        <f t="shared" si="124"/>
        <v>0</v>
      </c>
      <c r="Z683" s="21">
        <f>+IF(OR($N683=Listas!$A$3,$N683=Listas!$A$4,$N683=Listas!$A$5,$N683=Listas!$A$6),"",Y683)</f>
        <v>0</v>
      </c>
      <c r="AA683" s="22"/>
      <c r="AB683" s="23">
        <f>+IF(OR($N683=Listas!$A$3,$N683=Listas!$A$4,$N683=Listas!$A$5,$N683=Listas!$A$6),"",IF(AND(DAYS360(C683,$C$3)&lt;=90,AA683="NO"),0,IF(AND(DAYS360(C683,$C$3)&gt;90,AA683="NO"),$AB$7,0)))</f>
        <v>0</v>
      </c>
      <c r="AC683" s="17"/>
      <c r="AD683" s="22"/>
      <c r="AE683" s="23">
        <f>+IF(OR($N683=Listas!$A$3,$N683=Listas!$A$4,$N683=Listas!$A$5,$N683=Listas!$A$6),"",IF(AND(DAYS360(C683,$C$3)&lt;=90,AD683="SI"),0,IF(AND(DAYS360(C683,$C$3)&gt;90,AD683="SI"),$AE$7,0)))</f>
        <v>0</v>
      </c>
      <c r="AF683" s="17"/>
      <c r="AG683" s="24" t="str">
        <f t="shared" si="128"/>
        <v/>
      </c>
      <c r="AH683" s="22"/>
      <c r="AI683" s="23">
        <f>+IF(OR($N683=Listas!$A$3,$N683=Listas!$A$4,$N683=Listas!$A$5,$N683=Listas!$A$6),"",IF(AND(DAYS360(C683,$C$3)&lt;=90,AH683="SI"),0,IF(AND(DAYS360(C683,$C$3)&gt;90,AH683="SI"),$AI$7,0)))</f>
        <v>0</v>
      </c>
      <c r="AJ683" s="25">
        <f>+IF(OR($N683=Listas!$A$3,$N683=Listas!$A$4,$N683=Listas!$A$5,$N683=Listas!$A$6),"",AB683+AE683+AI683)</f>
        <v>0</v>
      </c>
      <c r="AK683" s="26" t="str">
        <f t="shared" si="129"/>
        <v/>
      </c>
      <c r="AL683" s="27" t="str">
        <f t="shared" si="130"/>
        <v/>
      </c>
      <c r="AM683" s="23">
        <f>+IF(OR($N683=Listas!$A$3,$N683=Listas!$A$4,$N683=Listas!$A$5,$N683=Listas!$A$6),"",IF(AND(DAYS360(C683,$C$3)&lt;=90,AL683="SI"),0,IF(AND(DAYS360(C683,$C$3)&gt;90,AL683="SI"),$AM$7,0)))</f>
        <v>0</v>
      </c>
      <c r="AN683" s="27" t="str">
        <f t="shared" si="131"/>
        <v/>
      </c>
      <c r="AO683" s="23">
        <f>+IF(OR($N683=Listas!$A$3,$N683=Listas!$A$4,$N683=Listas!$A$5,$N683=Listas!$A$6),"",IF(AND(DAYS360(C683,$C$3)&lt;=90,AN683="SI"),0,IF(AND(DAYS360(C683,$C$3)&gt;90,AN683="SI"),$AO$7,0)))</f>
        <v>0</v>
      </c>
      <c r="AP683" s="28">
        <f>+IF(OR($N683=Listas!$A$3,$N683=Listas!$A$4,$N683=Listas!$A$5,$N683=[1]Hoja2!$A$6),"",AM683+AO683)</f>
        <v>0</v>
      </c>
      <c r="AQ683" s="22"/>
      <c r="AR683" s="23">
        <f>+IF(OR($N683=Listas!$A$3,$N683=Listas!$A$4,$N683=Listas!$A$5,$N683=Listas!$A$6),"",IF(AND(DAYS360(C683,$C$3)&lt;=90,AQ683="SI"),0,IF(AND(DAYS360(C683,$C$3)&gt;90,AQ683="SI"),$AR$7,0)))</f>
        <v>0</v>
      </c>
      <c r="AS683" s="22"/>
      <c r="AT683" s="23">
        <f>+IF(OR($N683=Listas!$A$3,$N683=Listas!$A$4,$N683=Listas!$A$5,$N683=Listas!$A$6),"",IF(AND(DAYS360(C683,$C$3)&lt;=90,AS683="SI"),0,IF(AND(DAYS360(C683,$C$3)&gt;90,AS683="SI"),$AT$7,0)))</f>
        <v>0</v>
      </c>
      <c r="AU683" s="21">
        <f>+IF(OR($N683=Listas!$A$3,$N683=Listas!$A$4,$N683=Listas!$A$5,$N683=Listas!$A$6),"",AR683+AT683)</f>
        <v>0</v>
      </c>
      <c r="AV683" s="29">
        <f>+IF(OR($N683=Listas!$A$3,$N683=Listas!$A$4,$N683=Listas!$A$5,$N683=Listas!$A$6),"",W683+Z683+AJ683+AP683+AU683)</f>
        <v>0.21132439384930549</v>
      </c>
      <c r="AW683" s="30">
        <f>+IF(OR($N683=Listas!$A$3,$N683=Listas!$A$4,$N683=Listas!$A$5,$N683=Listas!$A$6),"",K683*(1-AV683))</f>
        <v>0</v>
      </c>
      <c r="AX683" s="30">
        <f>+IF(OR($N683=Listas!$A$3,$N683=Listas!$A$4,$N683=Listas!$A$5,$N683=Listas!$A$6),"",L683*(1-AV683))</f>
        <v>0</v>
      </c>
      <c r="AY683" s="31"/>
      <c r="AZ683" s="32"/>
      <c r="BA683" s="30">
        <f>+IF(OR($N683=Listas!$A$3,$N683=Listas!$A$4,$N683=Listas!$A$5,$N683=Listas!$A$6),"",IF(AV683=0,AW683,(-PV(AY683,AZ683,,AW683,0))))</f>
        <v>0</v>
      </c>
      <c r="BB683" s="30">
        <f>+IF(OR($N683=Listas!$A$3,$N683=Listas!$A$4,$N683=Listas!$A$5,$N683=Listas!$A$6),"",IF(AV683=0,AX683,(-PV(AY683,AZ683,,AX683,0))))</f>
        <v>0</v>
      </c>
      <c r="BC683" s="33">
        <f>++IF(OR($N683=Listas!$A$3,$N683=Listas!$A$4,$N683=Listas!$A$5,$N683=Listas!$A$6),"",K683-BA683)</f>
        <v>0</v>
      </c>
      <c r="BD683" s="33">
        <f>++IF(OR($N683=Listas!$A$3,$N683=Listas!$A$4,$N683=Listas!$A$5,$N683=Listas!$A$6),"",L683-BB683)</f>
        <v>0</v>
      </c>
    </row>
    <row r="684" spans="1:56" x14ac:dyDescent="0.25">
      <c r="A684" s="13"/>
      <c r="B684" s="14"/>
      <c r="C684" s="15"/>
      <c r="D684" s="16"/>
      <c r="E684" s="16"/>
      <c r="F684" s="17"/>
      <c r="G684" s="17"/>
      <c r="H684" s="65">
        <f t="shared" si="125"/>
        <v>0</v>
      </c>
      <c r="I684" s="17"/>
      <c r="J684" s="17"/>
      <c r="K684" s="42">
        <f t="shared" si="126"/>
        <v>0</v>
      </c>
      <c r="L684" s="42">
        <f t="shared" si="126"/>
        <v>0</v>
      </c>
      <c r="M684" s="42">
        <f t="shared" si="127"/>
        <v>0</v>
      </c>
      <c r="N684" s="13"/>
      <c r="O684" s="18" t="str">
        <f>+IF(OR($N684=Listas!$A$3,$N684=Listas!$A$4,$N684=Listas!$A$5,$N684=Listas!$A$6),"N/A",IF(AND((DAYS360(C684,$C$3))&gt;90,(DAYS360(C684,$C$3))&lt;360),"SI","NO"))</f>
        <v>NO</v>
      </c>
      <c r="P684" s="19">
        <f t="shared" si="120"/>
        <v>0</v>
      </c>
      <c r="Q684" s="18" t="str">
        <f>+IF(OR($N684=Listas!$A$3,$N684=Listas!$A$4,$N684=Listas!$A$5,$N684=Listas!$A$6),"N/A",IF(AND((DAYS360(C684,$C$3))&gt;=360,(DAYS360(C684,$C$3))&lt;=1800),"SI","NO"))</f>
        <v>NO</v>
      </c>
      <c r="R684" s="19">
        <f t="shared" si="121"/>
        <v>0</v>
      </c>
      <c r="S684" s="18" t="str">
        <f>+IF(OR($N684=Listas!$A$3,$N684=Listas!$A$4,$N684=Listas!$A$5,$N684=Listas!$A$6),"N/A",IF(AND((DAYS360(C684,$C$3))&gt;1800,(DAYS360(C684,$C$3))&lt;=3600),"SI","NO"))</f>
        <v>NO</v>
      </c>
      <c r="T684" s="19">
        <f t="shared" si="122"/>
        <v>0</v>
      </c>
      <c r="U684" s="18" t="str">
        <f>+IF(OR($N684=Listas!$A$3,$N684=Listas!$A$4,$N684=Listas!$A$5,$N684=Listas!$A$6),"N/A",IF((DAYS360(C684,$C$3))&gt;3600,"SI","NO"))</f>
        <v>SI</v>
      </c>
      <c r="V684" s="20">
        <f t="shared" si="123"/>
        <v>0.21132439384930549</v>
      </c>
      <c r="W684" s="21">
        <f>+IF(OR($N684=Listas!$A$3,$N684=Listas!$A$4,$N684=Listas!$A$5,$N684=Listas!$A$6),"",P684+R684+T684+V684)</f>
        <v>0.21132439384930549</v>
      </c>
      <c r="X684" s="22"/>
      <c r="Y684" s="19">
        <f t="shared" si="124"/>
        <v>0</v>
      </c>
      <c r="Z684" s="21">
        <f>+IF(OR($N684=Listas!$A$3,$N684=Listas!$A$4,$N684=Listas!$A$5,$N684=Listas!$A$6),"",Y684)</f>
        <v>0</v>
      </c>
      <c r="AA684" s="22"/>
      <c r="AB684" s="23">
        <f>+IF(OR($N684=Listas!$A$3,$N684=Listas!$A$4,$N684=Listas!$A$5,$N684=Listas!$A$6),"",IF(AND(DAYS360(C684,$C$3)&lt;=90,AA684="NO"),0,IF(AND(DAYS360(C684,$C$3)&gt;90,AA684="NO"),$AB$7,0)))</f>
        <v>0</v>
      </c>
      <c r="AC684" s="17"/>
      <c r="AD684" s="22"/>
      <c r="AE684" s="23">
        <f>+IF(OR($N684=Listas!$A$3,$N684=Listas!$A$4,$N684=Listas!$A$5,$N684=Listas!$A$6),"",IF(AND(DAYS360(C684,$C$3)&lt;=90,AD684="SI"),0,IF(AND(DAYS360(C684,$C$3)&gt;90,AD684="SI"),$AE$7,0)))</f>
        <v>0</v>
      </c>
      <c r="AF684" s="17"/>
      <c r="AG684" s="24" t="str">
        <f t="shared" si="128"/>
        <v/>
      </c>
      <c r="AH684" s="22"/>
      <c r="AI684" s="23">
        <f>+IF(OR($N684=Listas!$A$3,$N684=Listas!$A$4,$N684=Listas!$A$5,$N684=Listas!$A$6),"",IF(AND(DAYS360(C684,$C$3)&lt;=90,AH684="SI"),0,IF(AND(DAYS360(C684,$C$3)&gt;90,AH684="SI"),$AI$7,0)))</f>
        <v>0</v>
      </c>
      <c r="AJ684" s="25">
        <f>+IF(OR($N684=Listas!$A$3,$N684=Listas!$A$4,$N684=Listas!$A$5,$N684=Listas!$A$6),"",AB684+AE684+AI684)</f>
        <v>0</v>
      </c>
      <c r="AK684" s="26" t="str">
        <f t="shared" si="129"/>
        <v/>
      </c>
      <c r="AL684" s="27" t="str">
        <f t="shared" si="130"/>
        <v/>
      </c>
      <c r="AM684" s="23">
        <f>+IF(OR($N684=Listas!$A$3,$N684=Listas!$A$4,$N684=Listas!$A$5,$N684=Listas!$A$6),"",IF(AND(DAYS360(C684,$C$3)&lt;=90,AL684="SI"),0,IF(AND(DAYS360(C684,$C$3)&gt;90,AL684="SI"),$AM$7,0)))</f>
        <v>0</v>
      </c>
      <c r="AN684" s="27" t="str">
        <f t="shared" si="131"/>
        <v/>
      </c>
      <c r="AO684" s="23">
        <f>+IF(OR($N684=Listas!$A$3,$N684=Listas!$A$4,$N684=Listas!$A$5,$N684=Listas!$A$6),"",IF(AND(DAYS360(C684,$C$3)&lt;=90,AN684="SI"),0,IF(AND(DAYS360(C684,$C$3)&gt;90,AN684="SI"),$AO$7,0)))</f>
        <v>0</v>
      </c>
      <c r="AP684" s="28">
        <f>+IF(OR($N684=Listas!$A$3,$N684=Listas!$A$4,$N684=Listas!$A$5,$N684=[1]Hoja2!$A$6),"",AM684+AO684)</f>
        <v>0</v>
      </c>
      <c r="AQ684" s="22"/>
      <c r="AR684" s="23">
        <f>+IF(OR($N684=Listas!$A$3,$N684=Listas!$A$4,$N684=Listas!$A$5,$N684=Listas!$A$6),"",IF(AND(DAYS360(C684,$C$3)&lt;=90,AQ684="SI"),0,IF(AND(DAYS360(C684,$C$3)&gt;90,AQ684="SI"),$AR$7,0)))</f>
        <v>0</v>
      </c>
      <c r="AS684" s="22"/>
      <c r="AT684" s="23">
        <f>+IF(OR($N684=Listas!$A$3,$N684=Listas!$A$4,$N684=Listas!$A$5,$N684=Listas!$A$6),"",IF(AND(DAYS360(C684,$C$3)&lt;=90,AS684="SI"),0,IF(AND(DAYS360(C684,$C$3)&gt;90,AS684="SI"),$AT$7,0)))</f>
        <v>0</v>
      </c>
      <c r="AU684" s="21">
        <f>+IF(OR($N684=Listas!$A$3,$N684=Listas!$A$4,$N684=Listas!$A$5,$N684=Listas!$A$6),"",AR684+AT684)</f>
        <v>0</v>
      </c>
      <c r="AV684" s="29">
        <f>+IF(OR($N684=Listas!$A$3,$N684=Listas!$A$4,$N684=Listas!$A$5,$N684=Listas!$A$6),"",W684+Z684+AJ684+AP684+AU684)</f>
        <v>0.21132439384930549</v>
      </c>
      <c r="AW684" s="30">
        <f>+IF(OR($N684=Listas!$A$3,$N684=Listas!$A$4,$N684=Listas!$A$5,$N684=Listas!$A$6),"",K684*(1-AV684))</f>
        <v>0</v>
      </c>
      <c r="AX684" s="30">
        <f>+IF(OR($N684=Listas!$A$3,$N684=Listas!$A$4,$N684=Listas!$A$5,$N684=Listas!$A$6),"",L684*(1-AV684))</f>
        <v>0</v>
      </c>
      <c r="AY684" s="31"/>
      <c r="AZ684" s="32"/>
      <c r="BA684" s="30">
        <f>+IF(OR($N684=Listas!$A$3,$N684=Listas!$A$4,$N684=Listas!$A$5,$N684=Listas!$A$6),"",IF(AV684=0,AW684,(-PV(AY684,AZ684,,AW684,0))))</f>
        <v>0</v>
      </c>
      <c r="BB684" s="30">
        <f>+IF(OR($N684=Listas!$A$3,$N684=Listas!$A$4,$N684=Listas!$A$5,$N684=Listas!$A$6),"",IF(AV684=0,AX684,(-PV(AY684,AZ684,,AX684,0))))</f>
        <v>0</v>
      </c>
      <c r="BC684" s="33">
        <f>++IF(OR($N684=Listas!$A$3,$N684=Listas!$A$4,$N684=Listas!$A$5,$N684=Listas!$A$6),"",K684-BA684)</f>
        <v>0</v>
      </c>
      <c r="BD684" s="33">
        <f>++IF(OR($N684=Listas!$A$3,$N684=Listas!$A$4,$N684=Listas!$A$5,$N684=Listas!$A$6),"",L684-BB684)</f>
        <v>0</v>
      </c>
    </row>
    <row r="685" spans="1:56" x14ac:dyDescent="0.25">
      <c r="A685" s="13"/>
      <c r="B685" s="14"/>
      <c r="C685" s="15"/>
      <c r="D685" s="16"/>
      <c r="E685" s="16"/>
      <c r="F685" s="17"/>
      <c r="G685" s="17"/>
      <c r="H685" s="65">
        <f t="shared" si="125"/>
        <v>0</v>
      </c>
      <c r="I685" s="17"/>
      <c r="J685" s="17"/>
      <c r="K685" s="42">
        <f t="shared" si="126"/>
        <v>0</v>
      </c>
      <c r="L685" s="42">
        <f t="shared" si="126"/>
        <v>0</v>
      </c>
      <c r="M685" s="42">
        <f t="shared" si="127"/>
        <v>0</v>
      </c>
      <c r="N685" s="13"/>
      <c r="O685" s="18" t="str">
        <f>+IF(OR($N685=Listas!$A$3,$N685=Listas!$A$4,$N685=Listas!$A$5,$N685=Listas!$A$6),"N/A",IF(AND((DAYS360(C685,$C$3))&gt;90,(DAYS360(C685,$C$3))&lt;360),"SI","NO"))</f>
        <v>NO</v>
      </c>
      <c r="P685" s="19">
        <f t="shared" si="120"/>
        <v>0</v>
      </c>
      <c r="Q685" s="18" t="str">
        <f>+IF(OR($N685=Listas!$A$3,$N685=Listas!$A$4,$N685=Listas!$A$5,$N685=Listas!$A$6),"N/A",IF(AND((DAYS360(C685,$C$3))&gt;=360,(DAYS360(C685,$C$3))&lt;=1800),"SI","NO"))</f>
        <v>NO</v>
      </c>
      <c r="R685" s="19">
        <f t="shared" si="121"/>
        <v>0</v>
      </c>
      <c r="S685" s="18" t="str">
        <f>+IF(OR($N685=Listas!$A$3,$N685=Listas!$A$4,$N685=Listas!$A$5,$N685=Listas!$A$6),"N/A",IF(AND((DAYS360(C685,$C$3))&gt;1800,(DAYS360(C685,$C$3))&lt;=3600),"SI","NO"))</f>
        <v>NO</v>
      </c>
      <c r="T685" s="19">
        <f t="shared" si="122"/>
        <v>0</v>
      </c>
      <c r="U685" s="18" t="str">
        <f>+IF(OR($N685=Listas!$A$3,$N685=Listas!$A$4,$N685=Listas!$A$5,$N685=Listas!$A$6),"N/A",IF((DAYS360(C685,$C$3))&gt;3600,"SI","NO"))</f>
        <v>SI</v>
      </c>
      <c r="V685" s="20">
        <f t="shared" si="123"/>
        <v>0.21132439384930549</v>
      </c>
      <c r="W685" s="21">
        <f>+IF(OR($N685=Listas!$A$3,$N685=Listas!$A$4,$N685=Listas!$A$5,$N685=Listas!$A$6),"",P685+R685+T685+V685)</f>
        <v>0.21132439384930549</v>
      </c>
      <c r="X685" s="22"/>
      <c r="Y685" s="19">
        <f t="shared" si="124"/>
        <v>0</v>
      </c>
      <c r="Z685" s="21">
        <f>+IF(OR($N685=Listas!$A$3,$N685=Listas!$A$4,$N685=Listas!$A$5,$N685=Listas!$A$6),"",Y685)</f>
        <v>0</v>
      </c>
      <c r="AA685" s="22"/>
      <c r="AB685" s="23">
        <f>+IF(OR($N685=Listas!$A$3,$N685=Listas!$A$4,$N685=Listas!$A$5,$N685=Listas!$A$6),"",IF(AND(DAYS360(C685,$C$3)&lt;=90,AA685="NO"),0,IF(AND(DAYS360(C685,$C$3)&gt;90,AA685="NO"),$AB$7,0)))</f>
        <v>0</v>
      </c>
      <c r="AC685" s="17"/>
      <c r="AD685" s="22"/>
      <c r="AE685" s="23">
        <f>+IF(OR($N685=Listas!$A$3,$N685=Listas!$A$4,$N685=Listas!$A$5,$N685=Listas!$A$6),"",IF(AND(DAYS360(C685,$C$3)&lt;=90,AD685="SI"),0,IF(AND(DAYS360(C685,$C$3)&gt;90,AD685="SI"),$AE$7,0)))</f>
        <v>0</v>
      </c>
      <c r="AF685" s="17"/>
      <c r="AG685" s="24" t="str">
        <f t="shared" si="128"/>
        <v/>
      </c>
      <c r="AH685" s="22"/>
      <c r="AI685" s="23">
        <f>+IF(OR($N685=Listas!$A$3,$N685=Listas!$A$4,$N685=Listas!$A$5,$N685=Listas!$A$6),"",IF(AND(DAYS360(C685,$C$3)&lt;=90,AH685="SI"),0,IF(AND(DAYS360(C685,$C$3)&gt;90,AH685="SI"),$AI$7,0)))</f>
        <v>0</v>
      </c>
      <c r="AJ685" s="25">
        <f>+IF(OR($N685=Listas!$A$3,$N685=Listas!$A$4,$N685=Listas!$A$5,$N685=Listas!$A$6),"",AB685+AE685+AI685)</f>
        <v>0</v>
      </c>
      <c r="AK685" s="26" t="str">
        <f t="shared" si="129"/>
        <v/>
      </c>
      <c r="AL685" s="27" t="str">
        <f t="shared" si="130"/>
        <v/>
      </c>
      <c r="AM685" s="23">
        <f>+IF(OR($N685=Listas!$A$3,$N685=Listas!$A$4,$N685=Listas!$A$5,$N685=Listas!$A$6),"",IF(AND(DAYS360(C685,$C$3)&lt;=90,AL685="SI"),0,IF(AND(DAYS360(C685,$C$3)&gt;90,AL685="SI"),$AM$7,0)))</f>
        <v>0</v>
      </c>
      <c r="AN685" s="27" t="str">
        <f t="shared" si="131"/>
        <v/>
      </c>
      <c r="AO685" s="23">
        <f>+IF(OR($N685=Listas!$A$3,$N685=Listas!$A$4,$N685=Listas!$A$5,$N685=Listas!$A$6),"",IF(AND(DAYS360(C685,$C$3)&lt;=90,AN685="SI"),0,IF(AND(DAYS360(C685,$C$3)&gt;90,AN685="SI"),$AO$7,0)))</f>
        <v>0</v>
      </c>
      <c r="AP685" s="28">
        <f>+IF(OR($N685=Listas!$A$3,$N685=Listas!$A$4,$N685=Listas!$A$5,$N685=[1]Hoja2!$A$6),"",AM685+AO685)</f>
        <v>0</v>
      </c>
      <c r="AQ685" s="22"/>
      <c r="AR685" s="23">
        <f>+IF(OR($N685=Listas!$A$3,$N685=Listas!$A$4,$N685=Listas!$A$5,$N685=Listas!$A$6),"",IF(AND(DAYS360(C685,$C$3)&lt;=90,AQ685="SI"),0,IF(AND(DAYS360(C685,$C$3)&gt;90,AQ685="SI"),$AR$7,0)))</f>
        <v>0</v>
      </c>
      <c r="AS685" s="22"/>
      <c r="AT685" s="23">
        <f>+IF(OR($N685=Listas!$A$3,$N685=Listas!$A$4,$N685=Listas!$A$5,$N685=Listas!$A$6),"",IF(AND(DAYS360(C685,$C$3)&lt;=90,AS685="SI"),0,IF(AND(DAYS360(C685,$C$3)&gt;90,AS685="SI"),$AT$7,0)))</f>
        <v>0</v>
      </c>
      <c r="AU685" s="21">
        <f>+IF(OR($N685=Listas!$A$3,$N685=Listas!$A$4,$N685=Listas!$A$5,$N685=Listas!$A$6),"",AR685+AT685)</f>
        <v>0</v>
      </c>
      <c r="AV685" s="29">
        <f>+IF(OR($N685=Listas!$A$3,$N685=Listas!$A$4,$N685=Listas!$A$5,$N685=Listas!$A$6),"",W685+Z685+AJ685+AP685+AU685)</f>
        <v>0.21132439384930549</v>
      </c>
      <c r="AW685" s="30">
        <f>+IF(OR($N685=Listas!$A$3,$N685=Listas!$A$4,$N685=Listas!$A$5,$N685=Listas!$A$6),"",K685*(1-AV685))</f>
        <v>0</v>
      </c>
      <c r="AX685" s="30">
        <f>+IF(OR($N685=Listas!$A$3,$N685=Listas!$A$4,$N685=Listas!$A$5,$N685=Listas!$A$6),"",L685*(1-AV685))</f>
        <v>0</v>
      </c>
      <c r="AY685" s="31"/>
      <c r="AZ685" s="32"/>
      <c r="BA685" s="30">
        <f>+IF(OR($N685=Listas!$A$3,$N685=Listas!$A$4,$N685=Listas!$A$5,$N685=Listas!$A$6),"",IF(AV685=0,AW685,(-PV(AY685,AZ685,,AW685,0))))</f>
        <v>0</v>
      </c>
      <c r="BB685" s="30">
        <f>+IF(OR($N685=Listas!$A$3,$N685=Listas!$A$4,$N685=Listas!$A$5,$N685=Listas!$A$6),"",IF(AV685=0,AX685,(-PV(AY685,AZ685,,AX685,0))))</f>
        <v>0</v>
      </c>
      <c r="BC685" s="33">
        <f>++IF(OR($N685=Listas!$A$3,$N685=Listas!$A$4,$N685=Listas!$A$5,$N685=Listas!$A$6),"",K685-BA685)</f>
        <v>0</v>
      </c>
      <c r="BD685" s="33">
        <f>++IF(OR($N685=Listas!$A$3,$N685=Listas!$A$4,$N685=Listas!$A$5,$N685=Listas!$A$6),"",L685-BB685)</f>
        <v>0</v>
      </c>
    </row>
    <row r="686" spans="1:56" x14ac:dyDescent="0.25">
      <c r="A686" s="13"/>
      <c r="B686" s="14"/>
      <c r="C686" s="15"/>
      <c r="D686" s="16"/>
      <c r="E686" s="16"/>
      <c r="F686" s="17"/>
      <c r="G686" s="17"/>
      <c r="H686" s="65">
        <f t="shared" si="125"/>
        <v>0</v>
      </c>
      <c r="I686" s="17"/>
      <c r="J686" s="17"/>
      <c r="K686" s="42">
        <f t="shared" si="126"/>
        <v>0</v>
      </c>
      <c r="L686" s="42">
        <f t="shared" si="126"/>
        <v>0</v>
      </c>
      <c r="M686" s="42">
        <f t="shared" si="127"/>
        <v>0</v>
      </c>
      <c r="N686" s="13"/>
      <c r="O686" s="18" t="str">
        <f>+IF(OR($N686=Listas!$A$3,$N686=Listas!$A$4,$N686=Listas!$A$5,$N686=Listas!$A$6),"N/A",IF(AND((DAYS360(C686,$C$3))&gt;90,(DAYS360(C686,$C$3))&lt;360),"SI","NO"))</f>
        <v>NO</v>
      </c>
      <c r="P686" s="19">
        <f t="shared" si="120"/>
        <v>0</v>
      </c>
      <c r="Q686" s="18" t="str">
        <f>+IF(OR($N686=Listas!$A$3,$N686=Listas!$A$4,$N686=Listas!$A$5,$N686=Listas!$A$6),"N/A",IF(AND((DAYS360(C686,$C$3))&gt;=360,(DAYS360(C686,$C$3))&lt;=1800),"SI","NO"))</f>
        <v>NO</v>
      </c>
      <c r="R686" s="19">
        <f t="shared" si="121"/>
        <v>0</v>
      </c>
      <c r="S686" s="18" t="str">
        <f>+IF(OR($N686=Listas!$A$3,$N686=Listas!$A$4,$N686=Listas!$A$5,$N686=Listas!$A$6),"N/A",IF(AND((DAYS360(C686,$C$3))&gt;1800,(DAYS360(C686,$C$3))&lt;=3600),"SI","NO"))</f>
        <v>NO</v>
      </c>
      <c r="T686" s="19">
        <f t="shared" si="122"/>
        <v>0</v>
      </c>
      <c r="U686" s="18" t="str">
        <f>+IF(OR($N686=Listas!$A$3,$N686=Listas!$A$4,$N686=Listas!$A$5,$N686=Listas!$A$6),"N/A",IF((DAYS360(C686,$C$3))&gt;3600,"SI","NO"))</f>
        <v>SI</v>
      </c>
      <c r="V686" s="20">
        <f t="shared" si="123"/>
        <v>0.21132439384930549</v>
      </c>
      <c r="W686" s="21">
        <f>+IF(OR($N686=Listas!$A$3,$N686=Listas!$A$4,$N686=Listas!$A$5,$N686=Listas!$A$6),"",P686+R686+T686+V686)</f>
        <v>0.21132439384930549</v>
      </c>
      <c r="X686" s="22"/>
      <c r="Y686" s="19">
        <f t="shared" si="124"/>
        <v>0</v>
      </c>
      <c r="Z686" s="21">
        <f>+IF(OR($N686=Listas!$A$3,$N686=Listas!$A$4,$N686=Listas!$A$5,$N686=Listas!$A$6),"",Y686)</f>
        <v>0</v>
      </c>
      <c r="AA686" s="22"/>
      <c r="AB686" s="23">
        <f>+IF(OR($N686=Listas!$A$3,$N686=Listas!$A$4,$N686=Listas!$A$5,$N686=Listas!$A$6),"",IF(AND(DAYS360(C686,$C$3)&lt;=90,AA686="NO"),0,IF(AND(DAYS360(C686,$C$3)&gt;90,AA686="NO"),$AB$7,0)))</f>
        <v>0</v>
      </c>
      <c r="AC686" s="17"/>
      <c r="AD686" s="22"/>
      <c r="AE686" s="23">
        <f>+IF(OR($N686=Listas!$A$3,$N686=Listas!$A$4,$N686=Listas!$A$5,$N686=Listas!$A$6),"",IF(AND(DAYS360(C686,$C$3)&lt;=90,AD686="SI"),0,IF(AND(DAYS360(C686,$C$3)&gt;90,AD686="SI"),$AE$7,0)))</f>
        <v>0</v>
      </c>
      <c r="AF686" s="17"/>
      <c r="AG686" s="24" t="str">
        <f t="shared" si="128"/>
        <v/>
      </c>
      <c r="AH686" s="22"/>
      <c r="AI686" s="23">
        <f>+IF(OR($N686=Listas!$A$3,$N686=Listas!$A$4,$N686=Listas!$A$5,$N686=Listas!$A$6),"",IF(AND(DAYS360(C686,$C$3)&lt;=90,AH686="SI"),0,IF(AND(DAYS360(C686,$C$3)&gt;90,AH686="SI"),$AI$7,0)))</f>
        <v>0</v>
      </c>
      <c r="AJ686" s="25">
        <f>+IF(OR($N686=Listas!$A$3,$N686=Listas!$A$4,$N686=Listas!$A$5,$N686=Listas!$A$6),"",AB686+AE686+AI686)</f>
        <v>0</v>
      </c>
      <c r="AK686" s="26" t="str">
        <f t="shared" si="129"/>
        <v/>
      </c>
      <c r="AL686" s="27" t="str">
        <f t="shared" si="130"/>
        <v/>
      </c>
      <c r="AM686" s="23">
        <f>+IF(OR($N686=Listas!$A$3,$N686=Listas!$A$4,$N686=Listas!$A$5,$N686=Listas!$A$6),"",IF(AND(DAYS360(C686,$C$3)&lt;=90,AL686="SI"),0,IF(AND(DAYS360(C686,$C$3)&gt;90,AL686="SI"),$AM$7,0)))</f>
        <v>0</v>
      </c>
      <c r="AN686" s="27" t="str">
        <f t="shared" si="131"/>
        <v/>
      </c>
      <c r="AO686" s="23">
        <f>+IF(OR($N686=Listas!$A$3,$N686=Listas!$A$4,$N686=Listas!$A$5,$N686=Listas!$A$6),"",IF(AND(DAYS360(C686,$C$3)&lt;=90,AN686="SI"),0,IF(AND(DAYS360(C686,$C$3)&gt;90,AN686="SI"),$AO$7,0)))</f>
        <v>0</v>
      </c>
      <c r="AP686" s="28">
        <f>+IF(OR($N686=Listas!$A$3,$N686=Listas!$A$4,$N686=Listas!$A$5,$N686=[1]Hoja2!$A$6),"",AM686+AO686)</f>
        <v>0</v>
      </c>
      <c r="AQ686" s="22"/>
      <c r="AR686" s="23">
        <f>+IF(OR($N686=Listas!$A$3,$N686=Listas!$A$4,$N686=Listas!$A$5,$N686=Listas!$A$6),"",IF(AND(DAYS360(C686,$C$3)&lt;=90,AQ686="SI"),0,IF(AND(DAYS360(C686,$C$3)&gt;90,AQ686="SI"),$AR$7,0)))</f>
        <v>0</v>
      </c>
      <c r="AS686" s="22"/>
      <c r="AT686" s="23">
        <f>+IF(OR($N686=Listas!$A$3,$N686=Listas!$A$4,$N686=Listas!$A$5,$N686=Listas!$A$6),"",IF(AND(DAYS360(C686,$C$3)&lt;=90,AS686="SI"),0,IF(AND(DAYS360(C686,$C$3)&gt;90,AS686="SI"),$AT$7,0)))</f>
        <v>0</v>
      </c>
      <c r="AU686" s="21">
        <f>+IF(OR($N686=Listas!$A$3,$N686=Listas!$A$4,$N686=Listas!$A$5,$N686=Listas!$A$6),"",AR686+AT686)</f>
        <v>0</v>
      </c>
      <c r="AV686" s="29">
        <f>+IF(OR($N686=Listas!$A$3,$N686=Listas!$A$4,$N686=Listas!$A$5,$N686=Listas!$A$6),"",W686+Z686+AJ686+AP686+AU686)</f>
        <v>0.21132439384930549</v>
      </c>
      <c r="AW686" s="30">
        <f>+IF(OR($N686=Listas!$A$3,$N686=Listas!$A$4,$N686=Listas!$A$5,$N686=Listas!$A$6),"",K686*(1-AV686))</f>
        <v>0</v>
      </c>
      <c r="AX686" s="30">
        <f>+IF(OR($N686=Listas!$A$3,$N686=Listas!$A$4,$N686=Listas!$A$5,$N686=Listas!$A$6),"",L686*(1-AV686))</f>
        <v>0</v>
      </c>
      <c r="AY686" s="31"/>
      <c r="AZ686" s="32"/>
      <c r="BA686" s="30">
        <f>+IF(OR($N686=Listas!$A$3,$N686=Listas!$A$4,$N686=Listas!$A$5,$N686=Listas!$A$6),"",IF(AV686=0,AW686,(-PV(AY686,AZ686,,AW686,0))))</f>
        <v>0</v>
      </c>
      <c r="BB686" s="30">
        <f>+IF(OR($N686=Listas!$A$3,$N686=Listas!$A$4,$N686=Listas!$A$5,$N686=Listas!$A$6),"",IF(AV686=0,AX686,(-PV(AY686,AZ686,,AX686,0))))</f>
        <v>0</v>
      </c>
      <c r="BC686" s="33">
        <f>++IF(OR($N686=Listas!$A$3,$N686=Listas!$A$4,$N686=Listas!$A$5,$N686=Listas!$A$6),"",K686-BA686)</f>
        <v>0</v>
      </c>
      <c r="BD686" s="33">
        <f>++IF(OR($N686=Listas!$A$3,$N686=Listas!$A$4,$N686=Listas!$A$5,$N686=Listas!$A$6),"",L686-BB686)</f>
        <v>0</v>
      </c>
    </row>
    <row r="687" spans="1:56" x14ac:dyDescent="0.25">
      <c r="A687" s="13"/>
      <c r="B687" s="14"/>
      <c r="C687" s="15"/>
      <c r="D687" s="16"/>
      <c r="E687" s="16"/>
      <c r="F687" s="17"/>
      <c r="G687" s="17"/>
      <c r="H687" s="65">
        <f t="shared" si="125"/>
        <v>0</v>
      </c>
      <c r="I687" s="17"/>
      <c r="J687" s="17"/>
      <c r="K687" s="42">
        <f t="shared" si="126"/>
        <v>0</v>
      </c>
      <c r="L687" s="42">
        <f t="shared" si="126"/>
        <v>0</v>
      </c>
      <c r="M687" s="42">
        <f t="shared" si="127"/>
        <v>0</v>
      </c>
      <c r="N687" s="13"/>
      <c r="O687" s="18" t="str">
        <f>+IF(OR($N687=Listas!$A$3,$N687=Listas!$A$4,$N687=Listas!$A$5,$N687=Listas!$A$6),"N/A",IF(AND((DAYS360(C687,$C$3))&gt;90,(DAYS360(C687,$C$3))&lt;360),"SI","NO"))</f>
        <v>NO</v>
      </c>
      <c r="P687" s="19">
        <f t="shared" si="120"/>
        <v>0</v>
      </c>
      <c r="Q687" s="18" t="str">
        <f>+IF(OR($N687=Listas!$A$3,$N687=Listas!$A$4,$N687=Listas!$A$5,$N687=Listas!$A$6),"N/A",IF(AND((DAYS360(C687,$C$3))&gt;=360,(DAYS360(C687,$C$3))&lt;=1800),"SI","NO"))</f>
        <v>NO</v>
      </c>
      <c r="R687" s="19">
        <f t="shared" si="121"/>
        <v>0</v>
      </c>
      <c r="S687" s="18" t="str">
        <f>+IF(OR($N687=Listas!$A$3,$N687=Listas!$A$4,$N687=Listas!$A$5,$N687=Listas!$A$6),"N/A",IF(AND((DAYS360(C687,$C$3))&gt;1800,(DAYS360(C687,$C$3))&lt;=3600),"SI","NO"))</f>
        <v>NO</v>
      </c>
      <c r="T687" s="19">
        <f t="shared" si="122"/>
        <v>0</v>
      </c>
      <c r="U687" s="18" t="str">
        <f>+IF(OR($N687=Listas!$A$3,$N687=Listas!$A$4,$N687=Listas!$A$5,$N687=Listas!$A$6),"N/A",IF((DAYS360(C687,$C$3))&gt;3600,"SI","NO"))</f>
        <v>SI</v>
      </c>
      <c r="V687" s="20">
        <f t="shared" si="123"/>
        <v>0.21132439384930549</v>
      </c>
      <c r="W687" s="21">
        <f>+IF(OR($N687=Listas!$A$3,$N687=Listas!$A$4,$N687=Listas!$A$5,$N687=Listas!$A$6),"",P687+R687+T687+V687)</f>
        <v>0.21132439384930549</v>
      </c>
      <c r="X687" s="22"/>
      <c r="Y687" s="19">
        <f t="shared" si="124"/>
        <v>0</v>
      </c>
      <c r="Z687" s="21">
        <f>+IF(OR($N687=Listas!$A$3,$N687=Listas!$A$4,$N687=Listas!$A$5,$N687=Listas!$A$6),"",Y687)</f>
        <v>0</v>
      </c>
      <c r="AA687" s="22"/>
      <c r="AB687" s="23">
        <f>+IF(OR($N687=Listas!$A$3,$N687=Listas!$A$4,$N687=Listas!$A$5,$N687=Listas!$A$6),"",IF(AND(DAYS360(C687,$C$3)&lt;=90,AA687="NO"),0,IF(AND(DAYS360(C687,$C$3)&gt;90,AA687="NO"),$AB$7,0)))</f>
        <v>0</v>
      </c>
      <c r="AC687" s="17"/>
      <c r="AD687" s="22"/>
      <c r="AE687" s="23">
        <f>+IF(OR($N687=Listas!$A$3,$N687=Listas!$A$4,$N687=Listas!$A$5,$N687=Listas!$A$6),"",IF(AND(DAYS360(C687,$C$3)&lt;=90,AD687="SI"),0,IF(AND(DAYS360(C687,$C$3)&gt;90,AD687="SI"),$AE$7,0)))</f>
        <v>0</v>
      </c>
      <c r="AF687" s="17"/>
      <c r="AG687" s="24" t="str">
        <f t="shared" si="128"/>
        <v/>
      </c>
      <c r="AH687" s="22"/>
      <c r="AI687" s="23">
        <f>+IF(OR($N687=Listas!$A$3,$N687=Listas!$A$4,$N687=Listas!$A$5,$N687=Listas!$A$6),"",IF(AND(DAYS360(C687,$C$3)&lt;=90,AH687="SI"),0,IF(AND(DAYS360(C687,$C$3)&gt;90,AH687="SI"),$AI$7,0)))</f>
        <v>0</v>
      </c>
      <c r="AJ687" s="25">
        <f>+IF(OR($N687=Listas!$A$3,$N687=Listas!$A$4,$N687=Listas!$A$5,$N687=Listas!$A$6),"",AB687+AE687+AI687)</f>
        <v>0</v>
      </c>
      <c r="AK687" s="26" t="str">
        <f t="shared" si="129"/>
        <v/>
      </c>
      <c r="AL687" s="27" t="str">
        <f t="shared" si="130"/>
        <v/>
      </c>
      <c r="AM687" s="23">
        <f>+IF(OR($N687=Listas!$A$3,$N687=Listas!$A$4,$N687=Listas!$A$5,$N687=Listas!$A$6),"",IF(AND(DAYS360(C687,$C$3)&lt;=90,AL687="SI"),0,IF(AND(DAYS360(C687,$C$3)&gt;90,AL687="SI"),$AM$7,0)))</f>
        <v>0</v>
      </c>
      <c r="AN687" s="27" t="str">
        <f t="shared" si="131"/>
        <v/>
      </c>
      <c r="AO687" s="23">
        <f>+IF(OR($N687=Listas!$A$3,$N687=Listas!$A$4,$N687=Listas!$A$5,$N687=Listas!$A$6),"",IF(AND(DAYS360(C687,$C$3)&lt;=90,AN687="SI"),0,IF(AND(DAYS360(C687,$C$3)&gt;90,AN687="SI"),$AO$7,0)))</f>
        <v>0</v>
      </c>
      <c r="AP687" s="28">
        <f>+IF(OR($N687=Listas!$A$3,$N687=Listas!$A$4,$N687=Listas!$A$5,$N687=[1]Hoja2!$A$6),"",AM687+AO687)</f>
        <v>0</v>
      </c>
      <c r="AQ687" s="22"/>
      <c r="AR687" s="23">
        <f>+IF(OR($N687=Listas!$A$3,$N687=Listas!$A$4,$N687=Listas!$A$5,$N687=Listas!$A$6),"",IF(AND(DAYS360(C687,$C$3)&lt;=90,AQ687="SI"),0,IF(AND(DAYS360(C687,$C$3)&gt;90,AQ687="SI"),$AR$7,0)))</f>
        <v>0</v>
      </c>
      <c r="AS687" s="22"/>
      <c r="AT687" s="23">
        <f>+IF(OR($N687=Listas!$A$3,$N687=Listas!$A$4,$N687=Listas!$A$5,$N687=Listas!$A$6),"",IF(AND(DAYS360(C687,$C$3)&lt;=90,AS687="SI"),0,IF(AND(DAYS360(C687,$C$3)&gt;90,AS687="SI"),$AT$7,0)))</f>
        <v>0</v>
      </c>
      <c r="AU687" s="21">
        <f>+IF(OR($N687=Listas!$A$3,$N687=Listas!$A$4,$N687=Listas!$A$5,$N687=Listas!$A$6),"",AR687+AT687)</f>
        <v>0</v>
      </c>
      <c r="AV687" s="29">
        <f>+IF(OR($N687=Listas!$A$3,$N687=Listas!$A$4,$N687=Listas!$A$5,$N687=Listas!$A$6),"",W687+Z687+AJ687+AP687+AU687)</f>
        <v>0.21132439384930549</v>
      </c>
      <c r="AW687" s="30">
        <f>+IF(OR($N687=Listas!$A$3,$N687=Listas!$A$4,$N687=Listas!$A$5,$N687=Listas!$A$6),"",K687*(1-AV687))</f>
        <v>0</v>
      </c>
      <c r="AX687" s="30">
        <f>+IF(OR($N687=Listas!$A$3,$N687=Listas!$A$4,$N687=Listas!$A$5,$N687=Listas!$A$6),"",L687*(1-AV687))</f>
        <v>0</v>
      </c>
      <c r="AY687" s="31"/>
      <c r="AZ687" s="32"/>
      <c r="BA687" s="30">
        <f>+IF(OR($N687=Listas!$A$3,$N687=Listas!$A$4,$N687=Listas!$A$5,$N687=Listas!$A$6),"",IF(AV687=0,AW687,(-PV(AY687,AZ687,,AW687,0))))</f>
        <v>0</v>
      </c>
      <c r="BB687" s="30">
        <f>+IF(OR($N687=Listas!$A$3,$N687=Listas!$A$4,$N687=Listas!$A$5,$N687=Listas!$A$6),"",IF(AV687=0,AX687,(-PV(AY687,AZ687,,AX687,0))))</f>
        <v>0</v>
      </c>
      <c r="BC687" s="33">
        <f>++IF(OR($N687=Listas!$A$3,$N687=Listas!$A$4,$N687=Listas!$A$5,$N687=Listas!$A$6),"",K687-BA687)</f>
        <v>0</v>
      </c>
      <c r="BD687" s="33">
        <f>++IF(OR($N687=Listas!$A$3,$N687=Listas!$A$4,$N687=Listas!$A$5,$N687=Listas!$A$6),"",L687-BB687)</f>
        <v>0</v>
      </c>
    </row>
    <row r="688" spans="1:56" x14ac:dyDescent="0.25">
      <c r="A688" s="13"/>
      <c r="B688" s="14"/>
      <c r="C688" s="15"/>
      <c r="D688" s="16"/>
      <c r="E688" s="16"/>
      <c r="F688" s="17"/>
      <c r="G688" s="17"/>
      <c r="H688" s="65">
        <f t="shared" si="125"/>
        <v>0</v>
      </c>
      <c r="I688" s="17"/>
      <c r="J688" s="17"/>
      <c r="K688" s="42">
        <f t="shared" si="126"/>
        <v>0</v>
      </c>
      <c r="L688" s="42">
        <f t="shared" si="126"/>
        <v>0</v>
      </c>
      <c r="M688" s="42">
        <f t="shared" si="127"/>
        <v>0</v>
      </c>
      <c r="N688" s="13"/>
      <c r="O688" s="18" t="str">
        <f>+IF(OR($N688=Listas!$A$3,$N688=Listas!$A$4,$N688=Listas!$A$5,$N688=Listas!$A$6),"N/A",IF(AND((DAYS360(C688,$C$3))&gt;90,(DAYS360(C688,$C$3))&lt;360),"SI","NO"))</f>
        <v>NO</v>
      </c>
      <c r="P688" s="19">
        <f t="shared" si="120"/>
        <v>0</v>
      </c>
      <c r="Q688" s="18" t="str">
        <f>+IF(OR($N688=Listas!$A$3,$N688=Listas!$A$4,$N688=Listas!$A$5,$N688=Listas!$A$6),"N/A",IF(AND((DAYS360(C688,$C$3))&gt;=360,(DAYS360(C688,$C$3))&lt;=1800),"SI","NO"))</f>
        <v>NO</v>
      </c>
      <c r="R688" s="19">
        <f t="shared" si="121"/>
        <v>0</v>
      </c>
      <c r="S688" s="18" t="str">
        <f>+IF(OR($N688=Listas!$A$3,$N688=Listas!$A$4,$N688=Listas!$A$5,$N688=Listas!$A$6),"N/A",IF(AND((DAYS360(C688,$C$3))&gt;1800,(DAYS360(C688,$C$3))&lt;=3600),"SI","NO"))</f>
        <v>NO</v>
      </c>
      <c r="T688" s="19">
        <f t="shared" si="122"/>
        <v>0</v>
      </c>
      <c r="U688" s="18" t="str">
        <f>+IF(OR($N688=Listas!$A$3,$N688=Listas!$A$4,$N688=Listas!$A$5,$N688=Listas!$A$6),"N/A",IF((DAYS360(C688,$C$3))&gt;3600,"SI","NO"))</f>
        <v>SI</v>
      </c>
      <c r="V688" s="20">
        <f t="shared" si="123"/>
        <v>0.21132439384930549</v>
      </c>
      <c r="W688" s="21">
        <f>+IF(OR($N688=Listas!$A$3,$N688=Listas!$A$4,$N688=Listas!$A$5,$N688=Listas!$A$6),"",P688+R688+T688+V688)</f>
        <v>0.21132439384930549</v>
      </c>
      <c r="X688" s="22"/>
      <c r="Y688" s="19">
        <f t="shared" si="124"/>
        <v>0</v>
      </c>
      <c r="Z688" s="21">
        <f>+IF(OR($N688=Listas!$A$3,$N688=Listas!$A$4,$N688=Listas!$A$5,$N688=Listas!$A$6),"",Y688)</f>
        <v>0</v>
      </c>
      <c r="AA688" s="22"/>
      <c r="AB688" s="23">
        <f>+IF(OR($N688=Listas!$A$3,$N688=Listas!$A$4,$N688=Listas!$A$5,$N688=Listas!$A$6),"",IF(AND(DAYS360(C688,$C$3)&lt;=90,AA688="NO"),0,IF(AND(DAYS360(C688,$C$3)&gt;90,AA688="NO"),$AB$7,0)))</f>
        <v>0</v>
      </c>
      <c r="AC688" s="17"/>
      <c r="AD688" s="22"/>
      <c r="AE688" s="23">
        <f>+IF(OR($N688=Listas!$A$3,$N688=Listas!$A$4,$N688=Listas!$A$5,$N688=Listas!$A$6),"",IF(AND(DAYS360(C688,$C$3)&lt;=90,AD688="SI"),0,IF(AND(DAYS360(C688,$C$3)&gt;90,AD688="SI"),$AE$7,0)))</f>
        <v>0</v>
      </c>
      <c r="AF688" s="17"/>
      <c r="AG688" s="24" t="str">
        <f t="shared" si="128"/>
        <v/>
      </c>
      <c r="AH688" s="22"/>
      <c r="AI688" s="23">
        <f>+IF(OR($N688=Listas!$A$3,$N688=Listas!$A$4,$N688=Listas!$A$5,$N688=Listas!$A$6),"",IF(AND(DAYS360(C688,$C$3)&lt;=90,AH688="SI"),0,IF(AND(DAYS360(C688,$C$3)&gt;90,AH688="SI"),$AI$7,0)))</f>
        <v>0</v>
      </c>
      <c r="AJ688" s="25">
        <f>+IF(OR($N688=Listas!$A$3,$N688=Listas!$A$4,$N688=Listas!$A$5,$N688=Listas!$A$6),"",AB688+AE688+AI688)</f>
        <v>0</v>
      </c>
      <c r="AK688" s="26" t="str">
        <f t="shared" si="129"/>
        <v/>
      </c>
      <c r="AL688" s="27" t="str">
        <f t="shared" si="130"/>
        <v/>
      </c>
      <c r="AM688" s="23">
        <f>+IF(OR($N688=Listas!$A$3,$N688=Listas!$A$4,$N688=Listas!$A$5,$N688=Listas!$A$6),"",IF(AND(DAYS360(C688,$C$3)&lt;=90,AL688="SI"),0,IF(AND(DAYS360(C688,$C$3)&gt;90,AL688="SI"),$AM$7,0)))</f>
        <v>0</v>
      </c>
      <c r="AN688" s="27" t="str">
        <f t="shared" si="131"/>
        <v/>
      </c>
      <c r="AO688" s="23">
        <f>+IF(OR($N688=Listas!$A$3,$N688=Listas!$A$4,$N688=Listas!$A$5,$N688=Listas!$A$6),"",IF(AND(DAYS360(C688,$C$3)&lt;=90,AN688="SI"),0,IF(AND(DAYS360(C688,$C$3)&gt;90,AN688="SI"),$AO$7,0)))</f>
        <v>0</v>
      </c>
      <c r="AP688" s="28">
        <f>+IF(OR($N688=Listas!$A$3,$N688=Listas!$A$4,$N688=Listas!$A$5,$N688=[1]Hoja2!$A$6),"",AM688+AO688)</f>
        <v>0</v>
      </c>
      <c r="AQ688" s="22"/>
      <c r="AR688" s="23">
        <f>+IF(OR($N688=Listas!$A$3,$N688=Listas!$A$4,$N688=Listas!$A$5,$N688=Listas!$A$6),"",IF(AND(DAYS360(C688,$C$3)&lt;=90,AQ688="SI"),0,IF(AND(DAYS360(C688,$C$3)&gt;90,AQ688="SI"),$AR$7,0)))</f>
        <v>0</v>
      </c>
      <c r="AS688" s="22"/>
      <c r="AT688" s="23">
        <f>+IF(OR($N688=Listas!$A$3,$N688=Listas!$A$4,$N688=Listas!$A$5,$N688=Listas!$A$6),"",IF(AND(DAYS360(C688,$C$3)&lt;=90,AS688="SI"),0,IF(AND(DAYS360(C688,$C$3)&gt;90,AS688="SI"),$AT$7,0)))</f>
        <v>0</v>
      </c>
      <c r="AU688" s="21">
        <f>+IF(OR($N688=Listas!$A$3,$N688=Listas!$A$4,$N688=Listas!$A$5,$N688=Listas!$A$6),"",AR688+AT688)</f>
        <v>0</v>
      </c>
      <c r="AV688" s="29">
        <f>+IF(OR($N688=Listas!$A$3,$N688=Listas!$A$4,$N688=Listas!$A$5,$N688=Listas!$A$6),"",W688+Z688+AJ688+AP688+AU688)</f>
        <v>0.21132439384930549</v>
      </c>
      <c r="AW688" s="30">
        <f>+IF(OR($N688=Listas!$A$3,$N688=Listas!$A$4,$N688=Listas!$A$5,$N688=Listas!$A$6),"",K688*(1-AV688))</f>
        <v>0</v>
      </c>
      <c r="AX688" s="30">
        <f>+IF(OR($N688=Listas!$A$3,$N688=Listas!$A$4,$N688=Listas!$A$5,$N688=Listas!$A$6),"",L688*(1-AV688))</f>
        <v>0</v>
      </c>
      <c r="AY688" s="31"/>
      <c r="AZ688" s="32"/>
      <c r="BA688" s="30">
        <f>+IF(OR($N688=Listas!$A$3,$N688=Listas!$A$4,$N688=Listas!$A$5,$N688=Listas!$A$6),"",IF(AV688=0,AW688,(-PV(AY688,AZ688,,AW688,0))))</f>
        <v>0</v>
      </c>
      <c r="BB688" s="30">
        <f>+IF(OR($N688=Listas!$A$3,$N688=Listas!$A$4,$N688=Listas!$A$5,$N688=Listas!$A$6),"",IF(AV688=0,AX688,(-PV(AY688,AZ688,,AX688,0))))</f>
        <v>0</v>
      </c>
      <c r="BC688" s="33">
        <f>++IF(OR($N688=Listas!$A$3,$N688=Listas!$A$4,$N688=Listas!$A$5,$N688=Listas!$A$6),"",K688-BA688)</f>
        <v>0</v>
      </c>
      <c r="BD688" s="33">
        <f>++IF(OR($N688=Listas!$A$3,$N688=Listas!$A$4,$N688=Listas!$A$5,$N688=Listas!$A$6),"",L688-BB688)</f>
        <v>0</v>
      </c>
    </row>
    <row r="689" spans="1:56" x14ac:dyDescent="0.25">
      <c r="A689" s="13"/>
      <c r="B689" s="14"/>
      <c r="C689" s="15"/>
      <c r="D689" s="16"/>
      <c r="E689" s="16"/>
      <c r="F689" s="17"/>
      <c r="G689" s="17"/>
      <c r="H689" s="65">
        <f t="shared" si="125"/>
        <v>0</v>
      </c>
      <c r="I689" s="17"/>
      <c r="J689" s="17"/>
      <c r="K689" s="42">
        <f t="shared" si="126"/>
        <v>0</v>
      </c>
      <c r="L689" s="42">
        <f t="shared" si="126"/>
        <v>0</v>
      </c>
      <c r="M689" s="42">
        <f t="shared" si="127"/>
        <v>0</v>
      </c>
      <c r="N689" s="13"/>
      <c r="O689" s="18" t="str">
        <f>+IF(OR($N689=Listas!$A$3,$N689=Listas!$A$4,$N689=Listas!$A$5,$N689=Listas!$A$6),"N/A",IF(AND((DAYS360(C689,$C$3))&gt;90,(DAYS360(C689,$C$3))&lt;360),"SI","NO"))</f>
        <v>NO</v>
      </c>
      <c r="P689" s="19">
        <f t="shared" si="120"/>
        <v>0</v>
      </c>
      <c r="Q689" s="18" t="str">
        <f>+IF(OR($N689=Listas!$A$3,$N689=Listas!$A$4,$N689=Listas!$A$5,$N689=Listas!$A$6),"N/A",IF(AND((DAYS360(C689,$C$3))&gt;=360,(DAYS360(C689,$C$3))&lt;=1800),"SI","NO"))</f>
        <v>NO</v>
      </c>
      <c r="R689" s="19">
        <f t="shared" si="121"/>
        <v>0</v>
      </c>
      <c r="S689" s="18" t="str">
        <f>+IF(OR($N689=Listas!$A$3,$N689=Listas!$A$4,$N689=Listas!$A$5,$N689=Listas!$A$6),"N/A",IF(AND((DAYS360(C689,$C$3))&gt;1800,(DAYS360(C689,$C$3))&lt;=3600),"SI","NO"))</f>
        <v>NO</v>
      </c>
      <c r="T689" s="19">
        <f t="shared" si="122"/>
        <v>0</v>
      </c>
      <c r="U689" s="18" t="str">
        <f>+IF(OR($N689=Listas!$A$3,$N689=Listas!$A$4,$N689=Listas!$A$5,$N689=Listas!$A$6),"N/A",IF((DAYS360(C689,$C$3))&gt;3600,"SI","NO"))</f>
        <v>SI</v>
      </c>
      <c r="V689" s="20">
        <f t="shared" si="123"/>
        <v>0.21132439384930549</v>
      </c>
      <c r="W689" s="21">
        <f>+IF(OR($N689=Listas!$A$3,$N689=Listas!$A$4,$N689=Listas!$A$5,$N689=Listas!$A$6),"",P689+R689+T689+V689)</f>
        <v>0.21132439384930549</v>
      </c>
      <c r="X689" s="22"/>
      <c r="Y689" s="19">
        <f t="shared" si="124"/>
        <v>0</v>
      </c>
      <c r="Z689" s="21">
        <f>+IF(OR($N689=Listas!$A$3,$N689=Listas!$A$4,$N689=Listas!$A$5,$N689=Listas!$A$6),"",Y689)</f>
        <v>0</v>
      </c>
      <c r="AA689" s="22"/>
      <c r="AB689" s="23">
        <f>+IF(OR($N689=Listas!$A$3,$N689=Listas!$A$4,$N689=Listas!$A$5,$N689=Listas!$A$6),"",IF(AND(DAYS360(C689,$C$3)&lt;=90,AA689="NO"),0,IF(AND(DAYS360(C689,$C$3)&gt;90,AA689="NO"),$AB$7,0)))</f>
        <v>0</v>
      </c>
      <c r="AC689" s="17"/>
      <c r="AD689" s="22"/>
      <c r="AE689" s="23">
        <f>+IF(OR($N689=Listas!$A$3,$N689=Listas!$A$4,$N689=Listas!$A$5,$N689=Listas!$A$6),"",IF(AND(DAYS360(C689,$C$3)&lt;=90,AD689="SI"),0,IF(AND(DAYS360(C689,$C$3)&gt;90,AD689="SI"),$AE$7,0)))</f>
        <v>0</v>
      </c>
      <c r="AF689" s="17"/>
      <c r="AG689" s="24" t="str">
        <f t="shared" si="128"/>
        <v/>
      </c>
      <c r="AH689" s="22"/>
      <c r="AI689" s="23">
        <f>+IF(OR($N689=Listas!$A$3,$N689=Listas!$A$4,$N689=Listas!$A$5,$N689=Listas!$A$6),"",IF(AND(DAYS360(C689,$C$3)&lt;=90,AH689="SI"),0,IF(AND(DAYS360(C689,$C$3)&gt;90,AH689="SI"),$AI$7,0)))</f>
        <v>0</v>
      </c>
      <c r="AJ689" s="25">
        <f>+IF(OR($N689=Listas!$A$3,$N689=Listas!$A$4,$N689=Listas!$A$5,$N689=Listas!$A$6),"",AB689+AE689+AI689)</f>
        <v>0</v>
      </c>
      <c r="AK689" s="26" t="str">
        <f t="shared" si="129"/>
        <v/>
      </c>
      <c r="AL689" s="27" t="str">
        <f t="shared" si="130"/>
        <v/>
      </c>
      <c r="AM689" s="23">
        <f>+IF(OR($N689=Listas!$A$3,$N689=Listas!$A$4,$N689=Listas!$A$5,$N689=Listas!$A$6),"",IF(AND(DAYS360(C689,$C$3)&lt;=90,AL689="SI"),0,IF(AND(DAYS360(C689,$C$3)&gt;90,AL689="SI"),$AM$7,0)))</f>
        <v>0</v>
      </c>
      <c r="AN689" s="27" t="str">
        <f t="shared" si="131"/>
        <v/>
      </c>
      <c r="AO689" s="23">
        <f>+IF(OR($N689=Listas!$A$3,$N689=Listas!$A$4,$N689=Listas!$A$5,$N689=Listas!$A$6),"",IF(AND(DAYS360(C689,$C$3)&lt;=90,AN689="SI"),0,IF(AND(DAYS360(C689,$C$3)&gt;90,AN689="SI"),$AO$7,0)))</f>
        <v>0</v>
      </c>
      <c r="AP689" s="28">
        <f>+IF(OR($N689=Listas!$A$3,$N689=Listas!$A$4,$N689=Listas!$A$5,$N689=[1]Hoja2!$A$6),"",AM689+AO689)</f>
        <v>0</v>
      </c>
      <c r="AQ689" s="22"/>
      <c r="AR689" s="23">
        <f>+IF(OR($N689=Listas!$A$3,$N689=Listas!$A$4,$N689=Listas!$A$5,$N689=Listas!$A$6),"",IF(AND(DAYS360(C689,$C$3)&lt;=90,AQ689="SI"),0,IF(AND(DAYS360(C689,$C$3)&gt;90,AQ689="SI"),$AR$7,0)))</f>
        <v>0</v>
      </c>
      <c r="AS689" s="22"/>
      <c r="AT689" s="23">
        <f>+IF(OR($N689=Listas!$A$3,$N689=Listas!$A$4,$N689=Listas!$A$5,$N689=Listas!$A$6),"",IF(AND(DAYS360(C689,$C$3)&lt;=90,AS689="SI"),0,IF(AND(DAYS360(C689,$C$3)&gt;90,AS689="SI"),$AT$7,0)))</f>
        <v>0</v>
      </c>
      <c r="AU689" s="21">
        <f>+IF(OR($N689=Listas!$A$3,$N689=Listas!$A$4,$N689=Listas!$A$5,$N689=Listas!$A$6),"",AR689+AT689)</f>
        <v>0</v>
      </c>
      <c r="AV689" s="29">
        <f>+IF(OR($N689=Listas!$A$3,$N689=Listas!$A$4,$N689=Listas!$A$5,$N689=Listas!$A$6),"",W689+Z689+AJ689+AP689+AU689)</f>
        <v>0.21132439384930549</v>
      </c>
      <c r="AW689" s="30">
        <f>+IF(OR($N689=Listas!$A$3,$N689=Listas!$A$4,$N689=Listas!$A$5,$N689=Listas!$A$6),"",K689*(1-AV689))</f>
        <v>0</v>
      </c>
      <c r="AX689" s="30">
        <f>+IF(OR($N689=Listas!$A$3,$N689=Listas!$A$4,$N689=Listas!$A$5,$N689=Listas!$A$6),"",L689*(1-AV689))</f>
        <v>0</v>
      </c>
      <c r="AY689" s="31"/>
      <c r="AZ689" s="32"/>
      <c r="BA689" s="30">
        <f>+IF(OR($N689=Listas!$A$3,$N689=Listas!$A$4,$N689=Listas!$A$5,$N689=Listas!$A$6),"",IF(AV689=0,AW689,(-PV(AY689,AZ689,,AW689,0))))</f>
        <v>0</v>
      </c>
      <c r="BB689" s="30">
        <f>+IF(OR($N689=Listas!$A$3,$N689=Listas!$A$4,$N689=Listas!$A$5,$N689=Listas!$A$6),"",IF(AV689=0,AX689,(-PV(AY689,AZ689,,AX689,0))))</f>
        <v>0</v>
      </c>
      <c r="BC689" s="33">
        <f>++IF(OR($N689=Listas!$A$3,$N689=Listas!$A$4,$N689=Listas!$A$5,$N689=Listas!$A$6),"",K689-BA689)</f>
        <v>0</v>
      </c>
      <c r="BD689" s="33">
        <f>++IF(OR($N689=Listas!$A$3,$N689=Listas!$A$4,$N689=Listas!$A$5,$N689=Listas!$A$6),"",L689-BB689)</f>
        <v>0</v>
      </c>
    </row>
    <row r="690" spans="1:56" x14ac:dyDescent="0.25">
      <c r="A690" s="13"/>
      <c r="B690" s="14"/>
      <c r="C690" s="15"/>
      <c r="D690" s="16"/>
      <c r="E690" s="16"/>
      <c r="F690" s="17"/>
      <c r="G690" s="17"/>
      <c r="H690" s="65">
        <f t="shared" si="125"/>
        <v>0</v>
      </c>
      <c r="I690" s="17"/>
      <c r="J690" s="17"/>
      <c r="K690" s="42">
        <f t="shared" si="126"/>
        <v>0</v>
      </c>
      <c r="L690" s="42">
        <f t="shared" si="126"/>
        <v>0</v>
      </c>
      <c r="M690" s="42">
        <f t="shared" si="127"/>
        <v>0</v>
      </c>
      <c r="N690" s="13"/>
      <c r="O690" s="18" t="str">
        <f>+IF(OR($N690=Listas!$A$3,$N690=Listas!$A$4,$N690=Listas!$A$5,$N690=Listas!$A$6),"N/A",IF(AND((DAYS360(C690,$C$3))&gt;90,(DAYS360(C690,$C$3))&lt;360),"SI","NO"))</f>
        <v>NO</v>
      </c>
      <c r="P690" s="19">
        <f t="shared" si="120"/>
        <v>0</v>
      </c>
      <c r="Q690" s="18" t="str">
        <f>+IF(OR($N690=Listas!$A$3,$N690=Listas!$A$4,$N690=Listas!$A$5,$N690=Listas!$A$6),"N/A",IF(AND((DAYS360(C690,$C$3))&gt;=360,(DAYS360(C690,$C$3))&lt;=1800),"SI","NO"))</f>
        <v>NO</v>
      </c>
      <c r="R690" s="19">
        <f t="shared" si="121"/>
        <v>0</v>
      </c>
      <c r="S690" s="18" t="str">
        <f>+IF(OR($N690=Listas!$A$3,$N690=Listas!$A$4,$N690=Listas!$A$5,$N690=Listas!$A$6),"N/A",IF(AND((DAYS360(C690,$C$3))&gt;1800,(DAYS360(C690,$C$3))&lt;=3600),"SI","NO"))</f>
        <v>NO</v>
      </c>
      <c r="T690" s="19">
        <f t="shared" si="122"/>
        <v>0</v>
      </c>
      <c r="U690" s="18" t="str">
        <f>+IF(OR($N690=Listas!$A$3,$N690=Listas!$A$4,$N690=Listas!$A$5,$N690=Listas!$A$6),"N/A",IF((DAYS360(C690,$C$3))&gt;3600,"SI","NO"))</f>
        <v>SI</v>
      </c>
      <c r="V690" s="20">
        <f t="shared" si="123"/>
        <v>0.21132439384930549</v>
      </c>
      <c r="W690" s="21">
        <f>+IF(OR($N690=Listas!$A$3,$N690=Listas!$A$4,$N690=Listas!$A$5,$N690=Listas!$A$6),"",P690+R690+T690+V690)</f>
        <v>0.21132439384930549</v>
      </c>
      <c r="X690" s="22"/>
      <c r="Y690" s="19">
        <f t="shared" si="124"/>
        <v>0</v>
      </c>
      <c r="Z690" s="21">
        <f>+IF(OR($N690=Listas!$A$3,$N690=Listas!$A$4,$N690=Listas!$A$5,$N690=Listas!$A$6),"",Y690)</f>
        <v>0</v>
      </c>
      <c r="AA690" s="22"/>
      <c r="AB690" s="23">
        <f>+IF(OR($N690=Listas!$A$3,$N690=Listas!$A$4,$N690=Listas!$A$5,$N690=Listas!$A$6),"",IF(AND(DAYS360(C690,$C$3)&lt;=90,AA690="NO"),0,IF(AND(DAYS360(C690,$C$3)&gt;90,AA690="NO"),$AB$7,0)))</f>
        <v>0</v>
      </c>
      <c r="AC690" s="17"/>
      <c r="AD690" s="22"/>
      <c r="AE690" s="23">
        <f>+IF(OR($N690=Listas!$A$3,$N690=Listas!$A$4,$N690=Listas!$A$5,$N690=Listas!$A$6),"",IF(AND(DAYS360(C690,$C$3)&lt;=90,AD690="SI"),0,IF(AND(DAYS360(C690,$C$3)&gt;90,AD690="SI"),$AE$7,0)))</f>
        <v>0</v>
      </c>
      <c r="AF690" s="17"/>
      <c r="AG690" s="24" t="str">
        <f t="shared" si="128"/>
        <v/>
      </c>
      <c r="AH690" s="22"/>
      <c r="AI690" s="23">
        <f>+IF(OR($N690=Listas!$A$3,$N690=Listas!$A$4,$N690=Listas!$A$5,$N690=Listas!$A$6),"",IF(AND(DAYS360(C690,$C$3)&lt;=90,AH690="SI"),0,IF(AND(DAYS360(C690,$C$3)&gt;90,AH690="SI"),$AI$7,0)))</f>
        <v>0</v>
      </c>
      <c r="AJ690" s="25">
        <f>+IF(OR($N690=Listas!$A$3,$N690=Listas!$A$4,$N690=Listas!$A$5,$N690=Listas!$A$6),"",AB690+AE690+AI690)</f>
        <v>0</v>
      </c>
      <c r="AK690" s="26" t="str">
        <f t="shared" si="129"/>
        <v/>
      </c>
      <c r="AL690" s="27" t="str">
        <f t="shared" si="130"/>
        <v/>
      </c>
      <c r="AM690" s="23">
        <f>+IF(OR($N690=Listas!$A$3,$N690=Listas!$A$4,$N690=Listas!$A$5,$N690=Listas!$A$6),"",IF(AND(DAYS360(C690,$C$3)&lt;=90,AL690="SI"),0,IF(AND(DAYS360(C690,$C$3)&gt;90,AL690="SI"),$AM$7,0)))</f>
        <v>0</v>
      </c>
      <c r="AN690" s="27" t="str">
        <f t="shared" si="131"/>
        <v/>
      </c>
      <c r="AO690" s="23">
        <f>+IF(OR($N690=Listas!$A$3,$N690=Listas!$A$4,$N690=Listas!$A$5,$N690=Listas!$A$6),"",IF(AND(DAYS360(C690,$C$3)&lt;=90,AN690="SI"),0,IF(AND(DAYS360(C690,$C$3)&gt;90,AN690="SI"),$AO$7,0)))</f>
        <v>0</v>
      </c>
      <c r="AP690" s="28">
        <f>+IF(OR($N690=Listas!$A$3,$N690=Listas!$A$4,$N690=Listas!$A$5,$N690=[1]Hoja2!$A$6),"",AM690+AO690)</f>
        <v>0</v>
      </c>
      <c r="AQ690" s="22"/>
      <c r="AR690" s="23">
        <f>+IF(OR($N690=Listas!$A$3,$N690=Listas!$A$4,$N690=Listas!$A$5,$N690=Listas!$A$6),"",IF(AND(DAYS360(C690,$C$3)&lt;=90,AQ690="SI"),0,IF(AND(DAYS360(C690,$C$3)&gt;90,AQ690="SI"),$AR$7,0)))</f>
        <v>0</v>
      </c>
      <c r="AS690" s="22"/>
      <c r="AT690" s="23">
        <f>+IF(OR($N690=Listas!$A$3,$N690=Listas!$A$4,$N690=Listas!$A$5,$N690=Listas!$A$6),"",IF(AND(DAYS360(C690,$C$3)&lt;=90,AS690="SI"),0,IF(AND(DAYS360(C690,$C$3)&gt;90,AS690="SI"),$AT$7,0)))</f>
        <v>0</v>
      </c>
      <c r="AU690" s="21">
        <f>+IF(OR($N690=Listas!$A$3,$N690=Listas!$A$4,$N690=Listas!$A$5,$N690=Listas!$A$6),"",AR690+AT690)</f>
        <v>0</v>
      </c>
      <c r="AV690" s="29">
        <f>+IF(OR($N690=Listas!$A$3,$N690=Listas!$A$4,$N690=Listas!$A$5,$N690=Listas!$A$6),"",W690+Z690+AJ690+AP690+AU690)</f>
        <v>0.21132439384930549</v>
      </c>
      <c r="AW690" s="30">
        <f>+IF(OR($N690=Listas!$A$3,$N690=Listas!$A$4,$N690=Listas!$A$5,$N690=Listas!$A$6),"",K690*(1-AV690))</f>
        <v>0</v>
      </c>
      <c r="AX690" s="30">
        <f>+IF(OR($N690=Listas!$A$3,$N690=Listas!$A$4,$N690=Listas!$A$5,$N690=Listas!$A$6),"",L690*(1-AV690))</f>
        <v>0</v>
      </c>
      <c r="AY690" s="31"/>
      <c r="AZ690" s="32"/>
      <c r="BA690" s="30">
        <f>+IF(OR($N690=Listas!$A$3,$N690=Listas!$A$4,$N690=Listas!$A$5,$N690=Listas!$A$6),"",IF(AV690=0,AW690,(-PV(AY690,AZ690,,AW690,0))))</f>
        <v>0</v>
      </c>
      <c r="BB690" s="30">
        <f>+IF(OR($N690=Listas!$A$3,$N690=Listas!$A$4,$N690=Listas!$A$5,$N690=Listas!$A$6),"",IF(AV690=0,AX690,(-PV(AY690,AZ690,,AX690,0))))</f>
        <v>0</v>
      </c>
      <c r="BC690" s="33">
        <f>++IF(OR($N690=Listas!$A$3,$N690=Listas!$A$4,$N690=Listas!$A$5,$N690=Listas!$A$6),"",K690-BA690)</f>
        <v>0</v>
      </c>
      <c r="BD690" s="33">
        <f>++IF(OR($N690=Listas!$A$3,$N690=Listas!$A$4,$N690=Listas!$A$5,$N690=Listas!$A$6),"",L690-BB690)</f>
        <v>0</v>
      </c>
    </row>
    <row r="691" spans="1:56" x14ac:dyDescent="0.25">
      <c r="A691" s="13"/>
      <c r="B691" s="14"/>
      <c r="C691" s="15"/>
      <c r="D691" s="16"/>
      <c r="E691" s="16"/>
      <c r="F691" s="17"/>
      <c r="G691" s="17"/>
      <c r="H691" s="65">
        <f t="shared" si="125"/>
        <v>0</v>
      </c>
      <c r="I691" s="17"/>
      <c r="J691" s="17"/>
      <c r="K691" s="42">
        <f t="shared" si="126"/>
        <v>0</v>
      </c>
      <c r="L691" s="42">
        <f t="shared" si="126"/>
        <v>0</v>
      </c>
      <c r="M691" s="42">
        <f t="shared" si="127"/>
        <v>0</v>
      </c>
      <c r="N691" s="13"/>
      <c r="O691" s="18" t="str">
        <f>+IF(OR($N691=Listas!$A$3,$N691=Listas!$A$4,$N691=Listas!$A$5,$N691=Listas!$A$6),"N/A",IF(AND((DAYS360(C691,$C$3))&gt;90,(DAYS360(C691,$C$3))&lt;360),"SI","NO"))</f>
        <v>NO</v>
      </c>
      <c r="P691" s="19">
        <f t="shared" si="120"/>
        <v>0</v>
      </c>
      <c r="Q691" s="18" t="str">
        <f>+IF(OR($N691=Listas!$A$3,$N691=Listas!$A$4,$N691=Listas!$A$5,$N691=Listas!$A$6),"N/A",IF(AND((DAYS360(C691,$C$3))&gt;=360,(DAYS360(C691,$C$3))&lt;=1800),"SI","NO"))</f>
        <v>NO</v>
      </c>
      <c r="R691" s="19">
        <f t="shared" si="121"/>
        <v>0</v>
      </c>
      <c r="S691" s="18" t="str">
        <f>+IF(OR($N691=Listas!$A$3,$N691=Listas!$A$4,$N691=Listas!$A$5,$N691=Listas!$A$6),"N/A",IF(AND((DAYS360(C691,$C$3))&gt;1800,(DAYS360(C691,$C$3))&lt;=3600),"SI","NO"))</f>
        <v>NO</v>
      </c>
      <c r="T691" s="19">
        <f t="shared" si="122"/>
        <v>0</v>
      </c>
      <c r="U691" s="18" t="str">
        <f>+IF(OR($N691=Listas!$A$3,$N691=Listas!$A$4,$N691=Listas!$A$5,$N691=Listas!$A$6),"N/A",IF((DAYS360(C691,$C$3))&gt;3600,"SI","NO"))</f>
        <v>SI</v>
      </c>
      <c r="V691" s="20">
        <f t="shared" si="123"/>
        <v>0.21132439384930549</v>
      </c>
      <c r="W691" s="21">
        <f>+IF(OR($N691=Listas!$A$3,$N691=Listas!$A$4,$N691=Listas!$A$5,$N691=Listas!$A$6),"",P691+R691+T691+V691)</f>
        <v>0.21132439384930549</v>
      </c>
      <c r="X691" s="22"/>
      <c r="Y691" s="19">
        <f t="shared" si="124"/>
        <v>0</v>
      </c>
      <c r="Z691" s="21">
        <f>+IF(OR($N691=Listas!$A$3,$N691=Listas!$A$4,$N691=Listas!$A$5,$N691=Listas!$A$6),"",Y691)</f>
        <v>0</v>
      </c>
      <c r="AA691" s="22"/>
      <c r="AB691" s="23">
        <f>+IF(OR($N691=Listas!$A$3,$N691=Listas!$A$4,$N691=Listas!$A$5,$N691=Listas!$A$6),"",IF(AND(DAYS360(C691,$C$3)&lt;=90,AA691="NO"),0,IF(AND(DAYS360(C691,$C$3)&gt;90,AA691="NO"),$AB$7,0)))</f>
        <v>0</v>
      </c>
      <c r="AC691" s="17"/>
      <c r="AD691" s="22"/>
      <c r="AE691" s="23">
        <f>+IF(OR($N691=Listas!$A$3,$N691=Listas!$A$4,$N691=Listas!$A$5,$N691=Listas!$A$6),"",IF(AND(DAYS360(C691,$C$3)&lt;=90,AD691="SI"),0,IF(AND(DAYS360(C691,$C$3)&gt;90,AD691="SI"),$AE$7,0)))</f>
        <v>0</v>
      </c>
      <c r="AF691" s="17"/>
      <c r="AG691" s="24" t="str">
        <f t="shared" si="128"/>
        <v/>
      </c>
      <c r="AH691" s="22"/>
      <c r="AI691" s="23">
        <f>+IF(OR($N691=Listas!$A$3,$N691=Listas!$A$4,$N691=Listas!$A$5,$N691=Listas!$A$6),"",IF(AND(DAYS360(C691,$C$3)&lt;=90,AH691="SI"),0,IF(AND(DAYS360(C691,$C$3)&gt;90,AH691="SI"),$AI$7,0)))</f>
        <v>0</v>
      </c>
      <c r="AJ691" s="25">
        <f>+IF(OR($N691=Listas!$A$3,$N691=Listas!$A$4,$N691=Listas!$A$5,$N691=Listas!$A$6),"",AB691+AE691+AI691)</f>
        <v>0</v>
      </c>
      <c r="AK691" s="26" t="str">
        <f t="shared" si="129"/>
        <v/>
      </c>
      <c r="AL691" s="27" t="str">
        <f t="shared" si="130"/>
        <v/>
      </c>
      <c r="AM691" s="23">
        <f>+IF(OR($N691=Listas!$A$3,$N691=Listas!$A$4,$N691=Listas!$A$5,$N691=Listas!$A$6),"",IF(AND(DAYS360(C691,$C$3)&lt;=90,AL691="SI"),0,IF(AND(DAYS360(C691,$C$3)&gt;90,AL691="SI"),$AM$7,0)))</f>
        <v>0</v>
      </c>
      <c r="AN691" s="27" t="str">
        <f t="shared" si="131"/>
        <v/>
      </c>
      <c r="AO691" s="23">
        <f>+IF(OR($N691=Listas!$A$3,$N691=Listas!$A$4,$N691=Listas!$A$5,$N691=Listas!$A$6),"",IF(AND(DAYS360(C691,$C$3)&lt;=90,AN691="SI"),0,IF(AND(DAYS360(C691,$C$3)&gt;90,AN691="SI"),$AO$7,0)))</f>
        <v>0</v>
      </c>
      <c r="AP691" s="28">
        <f>+IF(OR($N691=Listas!$A$3,$N691=Listas!$A$4,$N691=Listas!$A$5,$N691=[1]Hoja2!$A$6),"",AM691+AO691)</f>
        <v>0</v>
      </c>
      <c r="AQ691" s="22"/>
      <c r="AR691" s="23">
        <f>+IF(OR($N691=Listas!$A$3,$N691=Listas!$A$4,$N691=Listas!$A$5,$N691=Listas!$A$6),"",IF(AND(DAYS360(C691,$C$3)&lt;=90,AQ691="SI"),0,IF(AND(DAYS360(C691,$C$3)&gt;90,AQ691="SI"),$AR$7,0)))</f>
        <v>0</v>
      </c>
      <c r="AS691" s="22"/>
      <c r="AT691" s="23">
        <f>+IF(OR($N691=Listas!$A$3,$N691=Listas!$A$4,$N691=Listas!$A$5,$N691=Listas!$A$6),"",IF(AND(DAYS360(C691,$C$3)&lt;=90,AS691="SI"),0,IF(AND(DAYS360(C691,$C$3)&gt;90,AS691="SI"),$AT$7,0)))</f>
        <v>0</v>
      </c>
      <c r="AU691" s="21">
        <f>+IF(OR($N691=Listas!$A$3,$N691=Listas!$A$4,$N691=Listas!$A$5,$N691=Listas!$A$6),"",AR691+AT691)</f>
        <v>0</v>
      </c>
      <c r="AV691" s="29">
        <f>+IF(OR($N691=Listas!$A$3,$N691=Listas!$A$4,$N691=Listas!$A$5,$N691=Listas!$A$6),"",W691+Z691+AJ691+AP691+AU691)</f>
        <v>0.21132439384930549</v>
      </c>
      <c r="AW691" s="30">
        <f>+IF(OR($N691=Listas!$A$3,$N691=Listas!$A$4,$N691=Listas!$A$5,$N691=Listas!$A$6),"",K691*(1-AV691))</f>
        <v>0</v>
      </c>
      <c r="AX691" s="30">
        <f>+IF(OR($N691=Listas!$A$3,$N691=Listas!$A$4,$N691=Listas!$A$5,$N691=Listas!$A$6),"",L691*(1-AV691))</f>
        <v>0</v>
      </c>
      <c r="AY691" s="31"/>
      <c r="AZ691" s="32"/>
      <c r="BA691" s="30">
        <f>+IF(OR($N691=Listas!$A$3,$N691=Listas!$A$4,$N691=Listas!$A$5,$N691=Listas!$A$6),"",IF(AV691=0,AW691,(-PV(AY691,AZ691,,AW691,0))))</f>
        <v>0</v>
      </c>
      <c r="BB691" s="30">
        <f>+IF(OR($N691=Listas!$A$3,$N691=Listas!$A$4,$N691=Listas!$A$5,$N691=Listas!$A$6),"",IF(AV691=0,AX691,(-PV(AY691,AZ691,,AX691,0))))</f>
        <v>0</v>
      </c>
      <c r="BC691" s="33">
        <f>++IF(OR($N691=Listas!$A$3,$N691=Listas!$A$4,$N691=Listas!$A$5,$N691=Listas!$A$6),"",K691-BA691)</f>
        <v>0</v>
      </c>
      <c r="BD691" s="33">
        <f>++IF(OR($N691=Listas!$A$3,$N691=Listas!$A$4,$N691=Listas!$A$5,$N691=Listas!$A$6),"",L691-BB691)</f>
        <v>0</v>
      </c>
    </row>
    <row r="692" spans="1:56" x14ac:dyDescent="0.25">
      <c r="A692" s="13"/>
      <c r="B692" s="14"/>
      <c r="C692" s="15"/>
      <c r="D692" s="16"/>
      <c r="E692" s="16"/>
      <c r="F692" s="17"/>
      <c r="G692" s="17"/>
      <c r="H692" s="65">
        <f t="shared" si="125"/>
        <v>0</v>
      </c>
      <c r="I692" s="17"/>
      <c r="J692" s="17"/>
      <c r="K692" s="42">
        <f t="shared" si="126"/>
        <v>0</v>
      </c>
      <c r="L692" s="42">
        <f t="shared" si="126"/>
        <v>0</v>
      </c>
      <c r="M692" s="42">
        <f t="shared" si="127"/>
        <v>0</v>
      </c>
      <c r="N692" s="13"/>
      <c r="O692" s="18" t="str">
        <f>+IF(OR($N692=Listas!$A$3,$N692=Listas!$A$4,$N692=Listas!$A$5,$N692=Listas!$A$6),"N/A",IF(AND((DAYS360(C692,$C$3))&gt;90,(DAYS360(C692,$C$3))&lt;360),"SI","NO"))</f>
        <v>NO</v>
      </c>
      <c r="P692" s="19">
        <f t="shared" si="120"/>
        <v>0</v>
      </c>
      <c r="Q692" s="18" t="str">
        <f>+IF(OR($N692=Listas!$A$3,$N692=Listas!$A$4,$N692=Listas!$A$5,$N692=Listas!$A$6),"N/A",IF(AND((DAYS360(C692,$C$3))&gt;=360,(DAYS360(C692,$C$3))&lt;=1800),"SI","NO"))</f>
        <v>NO</v>
      </c>
      <c r="R692" s="19">
        <f t="shared" si="121"/>
        <v>0</v>
      </c>
      <c r="S692" s="18" t="str">
        <f>+IF(OR($N692=Listas!$A$3,$N692=Listas!$A$4,$N692=Listas!$A$5,$N692=Listas!$A$6),"N/A",IF(AND((DAYS360(C692,$C$3))&gt;1800,(DAYS360(C692,$C$3))&lt;=3600),"SI","NO"))</f>
        <v>NO</v>
      </c>
      <c r="T692" s="19">
        <f t="shared" si="122"/>
        <v>0</v>
      </c>
      <c r="U692" s="18" t="str">
        <f>+IF(OR($N692=Listas!$A$3,$N692=Listas!$A$4,$N692=Listas!$A$5,$N692=Listas!$A$6),"N/A",IF((DAYS360(C692,$C$3))&gt;3600,"SI","NO"))</f>
        <v>SI</v>
      </c>
      <c r="V692" s="20">
        <f t="shared" si="123"/>
        <v>0.21132439384930549</v>
      </c>
      <c r="W692" s="21">
        <f>+IF(OR($N692=Listas!$A$3,$N692=Listas!$A$4,$N692=Listas!$A$5,$N692=Listas!$A$6),"",P692+R692+T692+V692)</f>
        <v>0.21132439384930549</v>
      </c>
      <c r="X692" s="22"/>
      <c r="Y692" s="19">
        <f t="shared" si="124"/>
        <v>0</v>
      </c>
      <c r="Z692" s="21">
        <f>+IF(OR($N692=Listas!$A$3,$N692=Listas!$A$4,$N692=Listas!$A$5,$N692=Listas!$A$6),"",Y692)</f>
        <v>0</v>
      </c>
      <c r="AA692" s="22"/>
      <c r="AB692" s="23">
        <f>+IF(OR($N692=Listas!$A$3,$N692=Listas!$A$4,$N692=Listas!$A$5,$N692=Listas!$A$6),"",IF(AND(DAYS360(C692,$C$3)&lt;=90,AA692="NO"),0,IF(AND(DAYS360(C692,$C$3)&gt;90,AA692="NO"),$AB$7,0)))</f>
        <v>0</v>
      </c>
      <c r="AC692" s="17"/>
      <c r="AD692" s="22"/>
      <c r="AE692" s="23">
        <f>+IF(OR($N692=Listas!$A$3,$N692=Listas!$A$4,$N692=Listas!$A$5,$N692=Listas!$A$6),"",IF(AND(DAYS360(C692,$C$3)&lt;=90,AD692="SI"),0,IF(AND(DAYS360(C692,$C$3)&gt;90,AD692="SI"),$AE$7,0)))</f>
        <v>0</v>
      </c>
      <c r="AF692" s="17"/>
      <c r="AG692" s="24" t="str">
        <f t="shared" si="128"/>
        <v/>
      </c>
      <c r="AH692" s="22"/>
      <c r="AI692" s="23">
        <f>+IF(OR($N692=Listas!$A$3,$N692=Listas!$A$4,$N692=Listas!$A$5,$N692=Listas!$A$6),"",IF(AND(DAYS360(C692,$C$3)&lt;=90,AH692="SI"),0,IF(AND(DAYS360(C692,$C$3)&gt;90,AH692="SI"),$AI$7,0)))</f>
        <v>0</v>
      </c>
      <c r="AJ692" s="25">
        <f>+IF(OR($N692=Listas!$A$3,$N692=Listas!$A$4,$N692=Listas!$A$5,$N692=Listas!$A$6),"",AB692+AE692+AI692)</f>
        <v>0</v>
      </c>
      <c r="AK692" s="26" t="str">
        <f t="shared" si="129"/>
        <v/>
      </c>
      <c r="AL692" s="27" t="str">
        <f t="shared" si="130"/>
        <v/>
      </c>
      <c r="AM692" s="23">
        <f>+IF(OR($N692=Listas!$A$3,$N692=Listas!$A$4,$N692=Listas!$A$5,$N692=Listas!$A$6),"",IF(AND(DAYS360(C692,$C$3)&lt;=90,AL692="SI"),0,IF(AND(DAYS360(C692,$C$3)&gt;90,AL692="SI"),$AM$7,0)))</f>
        <v>0</v>
      </c>
      <c r="AN692" s="27" t="str">
        <f t="shared" si="131"/>
        <v/>
      </c>
      <c r="AO692" s="23">
        <f>+IF(OR($N692=Listas!$A$3,$N692=Listas!$A$4,$N692=Listas!$A$5,$N692=Listas!$A$6),"",IF(AND(DAYS360(C692,$C$3)&lt;=90,AN692="SI"),0,IF(AND(DAYS360(C692,$C$3)&gt;90,AN692="SI"),$AO$7,0)))</f>
        <v>0</v>
      </c>
      <c r="AP692" s="28">
        <f>+IF(OR($N692=Listas!$A$3,$N692=Listas!$A$4,$N692=Listas!$A$5,$N692=[1]Hoja2!$A$6),"",AM692+AO692)</f>
        <v>0</v>
      </c>
      <c r="AQ692" s="22"/>
      <c r="AR692" s="23">
        <f>+IF(OR($N692=Listas!$A$3,$N692=Listas!$A$4,$N692=Listas!$A$5,$N692=Listas!$A$6),"",IF(AND(DAYS360(C692,$C$3)&lt;=90,AQ692="SI"),0,IF(AND(DAYS360(C692,$C$3)&gt;90,AQ692="SI"),$AR$7,0)))</f>
        <v>0</v>
      </c>
      <c r="AS692" s="22"/>
      <c r="AT692" s="23">
        <f>+IF(OR($N692=Listas!$A$3,$N692=Listas!$A$4,$N692=Listas!$A$5,$N692=Listas!$A$6),"",IF(AND(DAYS360(C692,$C$3)&lt;=90,AS692="SI"),0,IF(AND(DAYS360(C692,$C$3)&gt;90,AS692="SI"),$AT$7,0)))</f>
        <v>0</v>
      </c>
      <c r="AU692" s="21">
        <f>+IF(OR($N692=Listas!$A$3,$N692=Listas!$A$4,$N692=Listas!$A$5,$N692=Listas!$A$6),"",AR692+AT692)</f>
        <v>0</v>
      </c>
      <c r="AV692" s="29">
        <f>+IF(OR($N692=Listas!$A$3,$N692=Listas!$A$4,$N692=Listas!$A$5,$N692=Listas!$A$6),"",W692+Z692+AJ692+AP692+AU692)</f>
        <v>0.21132439384930549</v>
      </c>
      <c r="AW692" s="30">
        <f>+IF(OR($N692=Listas!$A$3,$N692=Listas!$A$4,$N692=Listas!$A$5,$N692=Listas!$A$6),"",K692*(1-AV692))</f>
        <v>0</v>
      </c>
      <c r="AX692" s="30">
        <f>+IF(OR($N692=Listas!$A$3,$N692=Listas!$A$4,$N692=Listas!$A$5,$N692=Listas!$A$6),"",L692*(1-AV692))</f>
        <v>0</v>
      </c>
      <c r="AY692" s="31"/>
      <c r="AZ692" s="32"/>
      <c r="BA692" s="30">
        <f>+IF(OR($N692=Listas!$A$3,$N692=Listas!$A$4,$N692=Listas!$A$5,$N692=Listas!$A$6),"",IF(AV692=0,AW692,(-PV(AY692,AZ692,,AW692,0))))</f>
        <v>0</v>
      </c>
      <c r="BB692" s="30">
        <f>+IF(OR($N692=Listas!$A$3,$N692=Listas!$A$4,$N692=Listas!$A$5,$N692=Listas!$A$6),"",IF(AV692=0,AX692,(-PV(AY692,AZ692,,AX692,0))))</f>
        <v>0</v>
      </c>
      <c r="BC692" s="33">
        <f>++IF(OR($N692=Listas!$A$3,$N692=Listas!$A$4,$N692=Listas!$A$5,$N692=Listas!$A$6),"",K692-BA692)</f>
        <v>0</v>
      </c>
      <c r="BD692" s="33">
        <f>++IF(OR($N692=Listas!$A$3,$N692=Listas!$A$4,$N692=Listas!$A$5,$N692=Listas!$A$6),"",L692-BB692)</f>
        <v>0</v>
      </c>
    </row>
    <row r="693" spans="1:56" x14ac:dyDescent="0.25">
      <c r="A693" s="13"/>
      <c r="B693" s="14"/>
      <c r="C693" s="15"/>
      <c r="D693" s="16"/>
      <c r="E693" s="16"/>
      <c r="F693" s="17"/>
      <c r="G693" s="17"/>
      <c r="H693" s="65">
        <f t="shared" si="125"/>
        <v>0</v>
      </c>
      <c r="I693" s="17"/>
      <c r="J693" s="17"/>
      <c r="K693" s="42">
        <f t="shared" si="126"/>
        <v>0</v>
      </c>
      <c r="L693" s="42">
        <f t="shared" si="126"/>
        <v>0</v>
      </c>
      <c r="M693" s="42">
        <f t="shared" si="127"/>
        <v>0</v>
      </c>
      <c r="N693" s="13"/>
      <c r="O693" s="18" t="str">
        <f>+IF(OR($N693=Listas!$A$3,$N693=Listas!$A$4,$N693=Listas!$A$5,$N693=Listas!$A$6),"N/A",IF(AND((DAYS360(C693,$C$3))&gt;90,(DAYS360(C693,$C$3))&lt;360),"SI","NO"))</f>
        <v>NO</v>
      </c>
      <c r="P693" s="19">
        <f t="shared" si="120"/>
        <v>0</v>
      </c>
      <c r="Q693" s="18" t="str">
        <f>+IF(OR($N693=Listas!$A$3,$N693=Listas!$A$4,$N693=Listas!$A$5,$N693=Listas!$A$6),"N/A",IF(AND((DAYS360(C693,$C$3))&gt;=360,(DAYS360(C693,$C$3))&lt;=1800),"SI","NO"))</f>
        <v>NO</v>
      </c>
      <c r="R693" s="19">
        <f t="shared" si="121"/>
        <v>0</v>
      </c>
      <c r="S693" s="18" t="str">
        <f>+IF(OR($N693=Listas!$A$3,$N693=Listas!$A$4,$N693=Listas!$A$5,$N693=Listas!$A$6),"N/A",IF(AND((DAYS360(C693,$C$3))&gt;1800,(DAYS360(C693,$C$3))&lt;=3600),"SI","NO"))</f>
        <v>NO</v>
      </c>
      <c r="T693" s="19">
        <f t="shared" si="122"/>
        <v>0</v>
      </c>
      <c r="U693" s="18" t="str">
        <f>+IF(OR($N693=Listas!$A$3,$N693=Listas!$A$4,$N693=Listas!$A$5,$N693=Listas!$A$6),"N/A",IF((DAYS360(C693,$C$3))&gt;3600,"SI","NO"))</f>
        <v>SI</v>
      </c>
      <c r="V693" s="20">
        <f t="shared" si="123"/>
        <v>0.21132439384930549</v>
      </c>
      <c r="W693" s="21">
        <f>+IF(OR($N693=Listas!$A$3,$N693=Listas!$A$4,$N693=Listas!$A$5,$N693=Listas!$A$6),"",P693+R693+T693+V693)</f>
        <v>0.21132439384930549</v>
      </c>
      <c r="X693" s="22"/>
      <c r="Y693" s="19">
        <f t="shared" si="124"/>
        <v>0</v>
      </c>
      <c r="Z693" s="21">
        <f>+IF(OR($N693=Listas!$A$3,$N693=Listas!$A$4,$N693=Listas!$A$5,$N693=Listas!$A$6),"",Y693)</f>
        <v>0</v>
      </c>
      <c r="AA693" s="22"/>
      <c r="AB693" s="23">
        <f>+IF(OR($N693=Listas!$A$3,$N693=Listas!$A$4,$N693=Listas!$A$5,$N693=Listas!$A$6),"",IF(AND(DAYS360(C693,$C$3)&lt;=90,AA693="NO"),0,IF(AND(DAYS360(C693,$C$3)&gt;90,AA693="NO"),$AB$7,0)))</f>
        <v>0</v>
      </c>
      <c r="AC693" s="17"/>
      <c r="AD693" s="22"/>
      <c r="AE693" s="23">
        <f>+IF(OR($N693=Listas!$A$3,$N693=Listas!$A$4,$N693=Listas!$A$5,$N693=Listas!$A$6),"",IF(AND(DAYS360(C693,$C$3)&lt;=90,AD693="SI"),0,IF(AND(DAYS360(C693,$C$3)&gt;90,AD693="SI"),$AE$7,0)))</f>
        <v>0</v>
      </c>
      <c r="AF693" s="17"/>
      <c r="AG693" s="24" t="str">
        <f t="shared" si="128"/>
        <v/>
      </c>
      <c r="AH693" s="22"/>
      <c r="AI693" s="23">
        <f>+IF(OR($N693=Listas!$A$3,$N693=Listas!$A$4,$N693=Listas!$A$5,$N693=Listas!$A$6),"",IF(AND(DAYS360(C693,$C$3)&lt;=90,AH693="SI"),0,IF(AND(DAYS360(C693,$C$3)&gt;90,AH693="SI"),$AI$7,0)))</f>
        <v>0</v>
      </c>
      <c r="AJ693" s="25">
        <f>+IF(OR($N693=Listas!$A$3,$N693=Listas!$A$4,$N693=Listas!$A$5,$N693=Listas!$A$6),"",AB693+AE693+AI693)</f>
        <v>0</v>
      </c>
      <c r="AK693" s="26" t="str">
        <f t="shared" si="129"/>
        <v/>
      </c>
      <c r="AL693" s="27" t="str">
        <f t="shared" si="130"/>
        <v/>
      </c>
      <c r="AM693" s="23">
        <f>+IF(OR($N693=Listas!$A$3,$N693=Listas!$A$4,$N693=Listas!$A$5,$N693=Listas!$A$6),"",IF(AND(DAYS360(C693,$C$3)&lt;=90,AL693="SI"),0,IF(AND(DAYS360(C693,$C$3)&gt;90,AL693="SI"),$AM$7,0)))</f>
        <v>0</v>
      </c>
      <c r="AN693" s="27" t="str">
        <f t="shared" si="131"/>
        <v/>
      </c>
      <c r="AO693" s="23">
        <f>+IF(OR($N693=Listas!$A$3,$N693=Listas!$A$4,$N693=Listas!$A$5,$N693=Listas!$A$6),"",IF(AND(DAYS360(C693,$C$3)&lt;=90,AN693="SI"),0,IF(AND(DAYS360(C693,$C$3)&gt;90,AN693="SI"),$AO$7,0)))</f>
        <v>0</v>
      </c>
      <c r="AP693" s="28">
        <f>+IF(OR($N693=Listas!$A$3,$N693=Listas!$A$4,$N693=Listas!$A$5,$N693=[1]Hoja2!$A$6),"",AM693+AO693)</f>
        <v>0</v>
      </c>
      <c r="AQ693" s="22"/>
      <c r="AR693" s="23">
        <f>+IF(OR($N693=Listas!$A$3,$N693=Listas!$A$4,$N693=Listas!$A$5,$N693=Listas!$A$6),"",IF(AND(DAYS360(C693,$C$3)&lt;=90,AQ693="SI"),0,IF(AND(DAYS360(C693,$C$3)&gt;90,AQ693="SI"),$AR$7,0)))</f>
        <v>0</v>
      </c>
      <c r="AS693" s="22"/>
      <c r="AT693" s="23">
        <f>+IF(OR($N693=Listas!$A$3,$N693=Listas!$A$4,$N693=Listas!$A$5,$N693=Listas!$A$6),"",IF(AND(DAYS360(C693,$C$3)&lt;=90,AS693="SI"),0,IF(AND(DAYS360(C693,$C$3)&gt;90,AS693="SI"),$AT$7,0)))</f>
        <v>0</v>
      </c>
      <c r="AU693" s="21">
        <f>+IF(OR($N693=Listas!$A$3,$N693=Listas!$A$4,$N693=Listas!$A$5,$N693=Listas!$A$6),"",AR693+AT693)</f>
        <v>0</v>
      </c>
      <c r="AV693" s="29">
        <f>+IF(OR($N693=Listas!$A$3,$N693=Listas!$A$4,$N693=Listas!$A$5,$N693=Listas!$A$6),"",W693+Z693+AJ693+AP693+AU693)</f>
        <v>0.21132439384930549</v>
      </c>
      <c r="AW693" s="30">
        <f>+IF(OR($N693=Listas!$A$3,$N693=Listas!$A$4,$N693=Listas!$A$5,$N693=Listas!$A$6),"",K693*(1-AV693))</f>
        <v>0</v>
      </c>
      <c r="AX693" s="30">
        <f>+IF(OR($N693=Listas!$A$3,$N693=Listas!$A$4,$N693=Listas!$A$5,$N693=Listas!$A$6),"",L693*(1-AV693))</f>
        <v>0</v>
      </c>
      <c r="AY693" s="31"/>
      <c r="AZ693" s="32"/>
      <c r="BA693" s="30">
        <f>+IF(OR($N693=Listas!$A$3,$N693=Listas!$A$4,$N693=Listas!$A$5,$N693=Listas!$A$6),"",IF(AV693=0,AW693,(-PV(AY693,AZ693,,AW693,0))))</f>
        <v>0</v>
      </c>
      <c r="BB693" s="30">
        <f>+IF(OR($N693=Listas!$A$3,$N693=Listas!$A$4,$N693=Listas!$A$5,$N693=Listas!$A$6),"",IF(AV693=0,AX693,(-PV(AY693,AZ693,,AX693,0))))</f>
        <v>0</v>
      </c>
      <c r="BC693" s="33">
        <f>++IF(OR($N693=Listas!$A$3,$N693=Listas!$A$4,$N693=Listas!$A$5,$N693=Listas!$A$6),"",K693-BA693)</f>
        <v>0</v>
      </c>
      <c r="BD693" s="33">
        <f>++IF(OR($N693=Listas!$A$3,$N693=Listas!$A$4,$N693=Listas!$A$5,$N693=Listas!$A$6),"",L693-BB693)</f>
        <v>0</v>
      </c>
    </row>
    <row r="694" spans="1:56" x14ac:dyDescent="0.25">
      <c r="A694" s="13"/>
      <c r="B694" s="14"/>
      <c r="C694" s="15"/>
      <c r="D694" s="16"/>
      <c r="E694" s="16"/>
      <c r="F694" s="17"/>
      <c r="G694" s="17"/>
      <c r="H694" s="65">
        <f t="shared" si="125"/>
        <v>0</v>
      </c>
      <c r="I694" s="17"/>
      <c r="J694" s="17"/>
      <c r="K694" s="42">
        <f t="shared" si="126"/>
        <v>0</v>
      </c>
      <c r="L694" s="42">
        <f t="shared" si="126"/>
        <v>0</v>
      </c>
      <c r="M694" s="42">
        <f t="shared" si="127"/>
        <v>0</v>
      </c>
      <c r="N694" s="13"/>
      <c r="O694" s="18" t="str">
        <f>+IF(OR($N694=Listas!$A$3,$N694=Listas!$A$4,$N694=Listas!$A$5,$N694=Listas!$A$6),"N/A",IF(AND((DAYS360(C694,$C$3))&gt;90,(DAYS360(C694,$C$3))&lt;360),"SI","NO"))</f>
        <v>NO</v>
      </c>
      <c r="P694" s="19">
        <f t="shared" si="120"/>
        <v>0</v>
      </c>
      <c r="Q694" s="18" t="str">
        <f>+IF(OR($N694=Listas!$A$3,$N694=Listas!$A$4,$N694=Listas!$A$5,$N694=Listas!$A$6),"N/A",IF(AND((DAYS360(C694,$C$3))&gt;=360,(DAYS360(C694,$C$3))&lt;=1800),"SI","NO"))</f>
        <v>NO</v>
      </c>
      <c r="R694" s="19">
        <f t="shared" si="121"/>
        <v>0</v>
      </c>
      <c r="S694" s="18" t="str">
        <f>+IF(OR($N694=Listas!$A$3,$N694=Listas!$A$4,$N694=Listas!$A$5,$N694=Listas!$A$6),"N/A",IF(AND((DAYS360(C694,$C$3))&gt;1800,(DAYS360(C694,$C$3))&lt;=3600),"SI","NO"))</f>
        <v>NO</v>
      </c>
      <c r="T694" s="19">
        <f t="shared" si="122"/>
        <v>0</v>
      </c>
      <c r="U694" s="18" t="str">
        <f>+IF(OR($N694=Listas!$A$3,$N694=Listas!$A$4,$N694=Listas!$A$5,$N694=Listas!$A$6),"N/A",IF((DAYS360(C694,$C$3))&gt;3600,"SI","NO"))</f>
        <v>SI</v>
      </c>
      <c r="V694" s="20">
        <f t="shared" si="123"/>
        <v>0.21132439384930549</v>
      </c>
      <c r="W694" s="21">
        <f>+IF(OR($N694=Listas!$A$3,$N694=Listas!$A$4,$N694=Listas!$A$5,$N694=Listas!$A$6),"",P694+R694+T694+V694)</f>
        <v>0.21132439384930549</v>
      </c>
      <c r="X694" s="22"/>
      <c r="Y694" s="19">
        <f t="shared" si="124"/>
        <v>0</v>
      </c>
      <c r="Z694" s="21">
        <f>+IF(OR($N694=Listas!$A$3,$N694=Listas!$A$4,$N694=Listas!$A$5,$N694=Listas!$A$6),"",Y694)</f>
        <v>0</v>
      </c>
      <c r="AA694" s="22"/>
      <c r="AB694" s="23">
        <f>+IF(OR($N694=Listas!$A$3,$N694=Listas!$A$4,$N694=Listas!$A$5,$N694=Listas!$A$6),"",IF(AND(DAYS360(C694,$C$3)&lt;=90,AA694="NO"),0,IF(AND(DAYS360(C694,$C$3)&gt;90,AA694="NO"),$AB$7,0)))</f>
        <v>0</v>
      </c>
      <c r="AC694" s="17"/>
      <c r="AD694" s="22"/>
      <c r="AE694" s="23">
        <f>+IF(OR($N694=Listas!$A$3,$N694=Listas!$A$4,$N694=Listas!$A$5,$N694=Listas!$A$6),"",IF(AND(DAYS360(C694,$C$3)&lt;=90,AD694="SI"),0,IF(AND(DAYS360(C694,$C$3)&gt;90,AD694="SI"),$AE$7,0)))</f>
        <v>0</v>
      </c>
      <c r="AF694" s="17"/>
      <c r="AG694" s="24" t="str">
        <f t="shared" si="128"/>
        <v/>
      </c>
      <c r="AH694" s="22"/>
      <c r="AI694" s="23">
        <f>+IF(OR($N694=Listas!$A$3,$N694=Listas!$A$4,$N694=Listas!$A$5,$N694=Listas!$A$6),"",IF(AND(DAYS360(C694,$C$3)&lt;=90,AH694="SI"),0,IF(AND(DAYS360(C694,$C$3)&gt;90,AH694="SI"),$AI$7,0)))</f>
        <v>0</v>
      </c>
      <c r="AJ694" s="25">
        <f>+IF(OR($N694=Listas!$A$3,$N694=Listas!$A$4,$N694=Listas!$A$5,$N694=Listas!$A$6),"",AB694+AE694+AI694)</f>
        <v>0</v>
      </c>
      <c r="AK694" s="26" t="str">
        <f t="shared" si="129"/>
        <v/>
      </c>
      <c r="AL694" s="27" t="str">
        <f t="shared" si="130"/>
        <v/>
      </c>
      <c r="AM694" s="23">
        <f>+IF(OR($N694=Listas!$A$3,$N694=Listas!$A$4,$N694=Listas!$A$5,$N694=Listas!$A$6),"",IF(AND(DAYS360(C694,$C$3)&lt;=90,AL694="SI"),0,IF(AND(DAYS360(C694,$C$3)&gt;90,AL694="SI"),$AM$7,0)))</f>
        <v>0</v>
      </c>
      <c r="AN694" s="27" t="str">
        <f t="shared" si="131"/>
        <v/>
      </c>
      <c r="AO694" s="23">
        <f>+IF(OR($N694=Listas!$A$3,$N694=Listas!$A$4,$N694=Listas!$A$5,$N694=Listas!$A$6),"",IF(AND(DAYS360(C694,$C$3)&lt;=90,AN694="SI"),0,IF(AND(DAYS360(C694,$C$3)&gt;90,AN694="SI"),$AO$7,0)))</f>
        <v>0</v>
      </c>
      <c r="AP694" s="28">
        <f>+IF(OR($N694=Listas!$A$3,$N694=Listas!$A$4,$N694=Listas!$A$5,$N694=[1]Hoja2!$A$6),"",AM694+AO694)</f>
        <v>0</v>
      </c>
      <c r="AQ694" s="22"/>
      <c r="AR694" s="23">
        <f>+IF(OR($N694=Listas!$A$3,$N694=Listas!$A$4,$N694=Listas!$A$5,$N694=Listas!$A$6),"",IF(AND(DAYS360(C694,$C$3)&lt;=90,AQ694="SI"),0,IF(AND(DAYS360(C694,$C$3)&gt;90,AQ694="SI"),$AR$7,0)))</f>
        <v>0</v>
      </c>
      <c r="AS694" s="22"/>
      <c r="AT694" s="23">
        <f>+IF(OR($N694=Listas!$A$3,$N694=Listas!$A$4,$N694=Listas!$A$5,$N694=Listas!$A$6),"",IF(AND(DAYS360(C694,$C$3)&lt;=90,AS694="SI"),0,IF(AND(DAYS360(C694,$C$3)&gt;90,AS694="SI"),$AT$7,0)))</f>
        <v>0</v>
      </c>
      <c r="AU694" s="21">
        <f>+IF(OR($N694=Listas!$A$3,$N694=Listas!$A$4,$N694=Listas!$A$5,$N694=Listas!$A$6),"",AR694+AT694)</f>
        <v>0</v>
      </c>
      <c r="AV694" s="29">
        <f>+IF(OR($N694=Listas!$A$3,$N694=Listas!$A$4,$N694=Listas!$A$5,$N694=Listas!$A$6),"",W694+Z694+AJ694+AP694+AU694)</f>
        <v>0.21132439384930549</v>
      </c>
      <c r="AW694" s="30">
        <f>+IF(OR($N694=Listas!$A$3,$N694=Listas!$A$4,$N694=Listas!$A$5,$N694=Listas!$A$6),"",K694*(1-AV694))</f>
        <v>0</v>
      </c>
      <c r="AX694" s="30">
        <f>+IF(OR($N694=Listas!$A$3,$N694=Listas!$A$4,$N694=Listas!$A$5,$N694=Listas!$A$6),"",L694*(1-AV694))</f>
        <v>0</v>
      </c>
      <c r="AY694" s="31"/>
      <c r="AZ694" s="32"/>
      <c r="BA694" s="30">
        <f>+IF(OR($N694=Listas!$A$3,$N694=Listas!$A$4,$N694=Listas!$A$5,$N694=Listas!$A$6),"",IF(AV694=0,AW694,(-PV(AY694,AZ694,,AW694,0))))</f>
        <v>0</v>
      </c>
      <c r="BB694" s="30">
        <f>+IF(OR($N694=Listas!$A$3,$N694=Listas!$A$4,$N694=Listas!$A$5,$N694=Listas!$A$6),"",IF(AV694=0,AX694,(-PV(AY694,AZ694,,AX694,0))))</f>
        <v>0</v>
      </c>
      <c r="BC694" s="33">
        <f>++IF(OR($N694=Listas!$A$3,$N694=Listas!$A$4,$N694=Listas!$A$5,$N694=Listas!$A$6),"",K694-BA694)</f>
        <v>0</v>
      </c>
      <c r="BD694" s="33">
        <f>++IF(OR($N694=Listas!$A$3,$N694=Listas!$A$4,$N694=Listas!$A$5,$N694=Listas!$A$6),"",L694-BB694)</f>
        <v>0</v>
      </c>
    </row>
    <row r="695" spans="1:56" x14ac:dyDescent="0.25">
      <c r="A695" s="13"/>
      <c r="B695" s="14"/>
      <c r="C695" s="15"/>
      <c r="D695" s="16"/>
      <c r="E695" s="16"/>
      <c r="F695" s="17"/>
      <c r="G695" s="17"/>
      <c r="H695" s="65">
        <f t="shared" si="125"/>
        <v>0</v>
      </c>
      <c r="I695" s="17"/>
      <c r="J695" s="17"/>
      <c r="K695" s="42">
        <f t="shared" si="126"/>
        <v>0</v>
      </c>
      <c r="L695" s="42">
        <f t="shared" si="126"/>
        <v>0</v>
      </c>
      <c r="M695" s="42">
        <f t="shared" si="127"/>
        <v>0</v>
      </c>
      <c r="N695" s="13"/>
      <c r="O695" s="18" t="str">
        <f>+IF(OR($N695=Listas!$A$3,$N695=Listas!$A$4,$N695=Listas!$A$5,$N695=Listas!$A$6),"N/A",IF(AND((DAYS360(C695,$C$3))&gt;90,(DAYS360(C695,$C$3))&lt;360),"SI","NO"))</f>
        <v>NO</v>
      </c>
      <c r="P695" s="19">
        <f t="shared" si="120"/>
        <v>0</v>
      </c>
      <c r="Q695" s="18" t="str">
        <f>+IF(OR($N695=Listas!$A$3,$N695=Listas!$A$4,$N695=Listas!$A$5,$N695=Listas!$A$6),"N/A",IF(AND((DAYS360(C695,$C$3))&gt;=360,(DAYS360(C695,$C$3))&lt;=1800),"SI","NO"))</f>
        <v>NO</v>
      </c>
      <c r="R695" s="19">
        <f t="shared" si="121"/>
        <v>0</v>
      </c>
      <c r="S695" s="18" t="str">
        <f>+IF(OR($N695=Listas!$A$3,$N695=Listas!$A$4,$N695=Listas!$A$5,$N695=Listas!$A$6),"N/A",IF(AND((DAYS360(C695,$C$3))&gt;1800,(DAYS360(C695,$C$3))&lt;=3600),"SI","NO"))</f>
        <v>NO</v>
      </c>
      <c r="T695" s="19">
        <f t="shared" si="122"/>
        <v>0</v>
      </c>
      <c r="U695" s="18" t="str">
        <f>+IF(OR($N695=Listas!$A$3,$N695=Listas!$A$4,$N695=Listas!$A$5,$N695=Listas!$A$6),"N/A",IF((DAYS360(C695,$C$3))&gt;3600,"SI","NO"))</f>
        <v>SI</v>
      </c>
      <c r="V695" s="20">
        <f t="shared" si="123"/>
        <v>0.21132439384930549</v>
      </c>
      <c r="W695" s="21">
        <f>+IF(OR($N695=Listas!$A$3,$N695=Listas!$A$4,$N695=Listas!$A$5,$N695=Listas!$A$6),"",P695+R695+T695+V695)</f>
        <v>0.21132439384930549</v>
      </c>
      <c r="X695" s="22"/>
      <c r="Y695" s="19">
        <f t="shared" si="124"/>
        <v>0</v>
      </c>
      <c r="Z695" s="21">
        <f>+IF(OR($N695=Listas!$A$3,$N695=Listas!$A$4,$N695=Listas!$A$5,$N695=Listas!$A$6),"",Y695)</f>
        <v>0</v>
      </c>
      <c r="AA695" s="22"/>
      <c r="AB695" s="23">
        <f>+IF(OR($N695=Listas!$A$3,$N695=Listas!$A$4,$N695=Listas!$A$5,$N695=Listas!$A$6),"",IF(AND(DAYS360(C695,$C$3)&lt;=90,AA695="NO"),0,IF(AND(DAYS360(C695,$C$3)&gt;90,AA695="NO"),$AB$7,0)))</f>
        <v>0</v>
      </c>
      <c r="AC695" s="17"/>
      <c r="AD695" s="22"/>
      <c r="AE695" s="23">
        <f>+IF(OR($N695=Listas!$A$3,$N695=Listas!$A$4,$N695=Listas!$A$5,$N695=Listas!$A$6),"",IF(AND(DAYS360(C695,$C$3)&lt;=90,AD695="SI"),0,IF(AND(DAYS360(C695,$C$3)&gt;90,AD695="SI"),$AE$7,0)))</f>
        <v>0</v>
      </c>
      <c r="AF695" s="17"/>
      <c r="AG695" s="24" t="str">
        <f t="shared" si="128"/>
        <v/>
      </c>
      <c r="AH695" s="22"/>
      <c r="AI695" s="23">
        <f>+IF(OR($N695=Listas!$A$3,$N695=Listas!$A$4,$N695=Listas!$A$5,$N695=Listas!$A$6),"",IF(AND(DAYS360(C695,$C$3)&lt;=90,AH695="SI"),0,IF(AND(DAYS360(C695,$C$3)&gt;90,AH695="SI"),$AI$7,0)))</f>
        <v>0</v>
      </c>
      <c r="AJ695" s="25">
        <f>+IF(OR($N695=Listas!$A$3,$N695=Listas!$A$4,$N695=Listas!$A$5,$N695=Listas!$A$6),"",AB695+AE695+AI695)</f>
        <v>0</v>
      </c>
      <c r="AK695" s="26" t="str">
        <f t="shared" si="129"/>
        <v/>
      </c>
      <c r="AL695" s="27" t="str">
        <f t="shared" si="130"/>
        <v/>
      </c>
      <c r="AM695" s="23">
        <f>+IF(OR($N695=Listas!$A$3,$N695=Listas!$A$4,$N695=Listas!$A$5,$N695=Listas!$A$6),"",IF(AND(DAYS360(C695,$C$3)&lt;=90,AL695="SI"),0,IF(AND(DAYS360(C695,$C$3)&gt;90,AL695="SI"),$AM$7,0)))</f>
        <v>0</v>
      </c>
      <c r="AN695" s="27" t="str">
        <f t="shared" si="131"/>
        <v/>
      </c>
      <c r="AO695" s="23">
        <f>+IF(OR($N695=Listas!$A$3,$N695=Listas!$A$4,$N695=Listas!$A$5,$N695=Listas!$A$6),"",IF(AND(DAYS360(C695,$C$3)&lt;=90,AN695="SI"),0,IF(AND(DAYS360(C695,$C$3)&gt;90,AN695="SI"),$AO$7,0)))</f>
        <v>0</v>
      </c>
      <c r="AP695" s="28">
        <f>+IF(OR($N695=Listas!$A$3,$N695=Listas!$A$4,$N695=Listas!$A$5,$N695=[1]Hoja2!$A$6),"",AM695+AO695)</f>
        <v>0</v>
      </c>
      <c r="AQ695" s="22"/>
      <c r="AR695" s="23">
        <f>+IF(OR($N695=Listas!$A$3,$N695=Listas!$A$4,$N695=Listas!$A$5,$N695=Listas!$A$6),"",IF(AND(DAYS360(C695,$C$3)&lt;=90,AQ695="SI"),0,IF(AND(DAYS360(C695,$C$3)&gt;90,AQ695="SI"),$AR$7,0)))</f>
        <v>0</v>
      </c>
      <c r="AS695" s="22"/>
      <c r="AT695" s="23">
        <f>+IF(OR($N695=Listas!$A$3,$N695=Listas!$A$4,$N695=Listas!$A$5,$N695=Listas!$A$6),"",IF(AND(DAYS360(C695,$C$3)&lt;=90,AS695="SI"),0,IF(AND(DAYS360(C695,$C$3)&gt;90,AS695="SI"),$AT$7,0)))</f>
        <v>0</v>
      </c>
      <c r="AU695" s="21">
        <f>+IF(OR($N695=Listas!$A$3,$N695=Listas!$A$4,$N695=Listas!$A$5,$N695=Listas!$A$6),"",AR695+AT695)</f>
        <v>0</v>
      </c>
      <c r="AV695" s="29">
        <f>+IF(OR($N695=Listas!$A$3,$N695=Listas!$A$4,$N695=Listas!$A$5,$N695=Listas!$A$6),"",W695+Z695+AJ695+AP695+AU695)</f>
        <v>0.21132439384930549</v>
      </c>
      <c r="AW695" s="30">
        <f>+IF(OR($N695=Listas!$A$3,$N695=Listas!$A$4,$N695=Listas!$A$5,$N695=Listas!$A$6),"",K695*(1-AV695))</f>
        <v>0</v>
      </c>
      <c r="AX695" s="30">
        <f>+IF(OR($N695=Listas!$A$3,$N695=Listas!$A$4,$N695=Listas!$A$5,$N695=Listas!$A$6),"",L695*(1-AV695))</f>
        <v>0</v>
      </c>
      <c r="AY695" s="31"/>
      <c r="AZ695" s="32"/>
      <c r="BA695" s="30">
        <f>+IF(OR($N695=Listas!$A$3,$N695=Listas!$A$4,$N695=Listas!$A$5,$N695=Listas!$A$6),"",IF(AV695=0,AW695,(-PV(AY695,AZ695,,AW695,0))))</f>
        <v>0</v>
      </c>
      <c r="BB695" s="30">
        <f>+IF(OR($N695=Listas!$A$3,$N695=Listas!$A$4,$N695=Listas!$A$5,$N695=Listas!$A$6),"",IF(AV695=0,AX695,(-PV(AY695,AZ695,,AX695,0))))</f>
        <v>0</v>
      </c>
      <c r="BC695" s="33">
        <f>++IF(OR($N695=Listas!$A$3,$N695=Listas!$A$4,$N695=Listas!$A$5,$N695=Listas!$A$6),"",K695-BA695)</f>
        <v>0</v>
      </c>
      <c r="BD695" s="33">
        <f>++IF(OR($N695=Listas!$A$3,$N695=Listas!$A$4,$N695=Listas!$A$5,$N695=Listas!$A$6),"",L695-BB695)</f>
        <v>0</v>
      </c>
    </row>
    <row r="696" spans="1:56" x14ac:dyDescent="0.25">
      <c r="A696" s="13"/>
      <c r="B696" s="14"/>
      <c r="C696" s="15"/>
      <c r="D696" s="16"/>
      <c r="E696" s="16"/>
      <c r="F696" s="17"/>
      <c r="G696" s="17"/>
      <c r="H696" s="65">
        <f t="shared" si="125"/>
        <v>0</v>
      </c>
      <c r="I696" s="17"/>
      <c r="J696" s="17"/>
      <c r="K696" s="42">
        <f t="shared" si="126"/>
        <v>0</v>
      </c>
      <c r="L696" s="42">
        <f t="shared" si="126"/>
        <v>0</v>
      </c>
      <c r="M696" s="42">
        <f t="shared" si="127"/>
        <v>0</v>
      </c>
      <c r="N696" s="13"/>
      <c r="O696" s="18" t="str">
        <f>+IF(OR($N696=Listas!$A$3,$N696=Listas!$A$4,$N696=Listas!$A$5,$N696=Listas!$A$6),"N/A",IF(AND((DAYS360(C696,$C$3))&gt;90,(DAYS360(C696,$C$3))&lt;360),"SI","NO"))</f>
        <v>NO</v>
      </c>
      <c r="P696" s="19">
        <f t="shared" si="120"/>
        <v>0</v>
      </c>
      <c r="Q696" s="18" t="str">
        <f>+IF(OR($N696=Listas!$A$3,$N696=Listas!$A$4,$N696=Listas!$A$5,$N696=Listas!$A$6),"N/A",IF(AND((DAYS360(C696,$C$3))&gt;=360,(DAYS360(C696,$C$3))&lt;=1800),"SI","NO"))</f>
        <v>NO</v>
      </c>
      <c r="R696" s="19">
        <f t="shared" si="121"/>
        <v>0</v>
      </c>
      <c r="S696" s="18" t="str">
        <f>+IF(OR($N696=Listas!$A$3,$N696=Listas!$A$4,$N696=Listas!$A$5,$N696=Listas!$A$6),"N/A",IF(AND((DAYS360(C696,$C$3))&gt;1800,(DAYS360(C696,$C$3))&lt;=3600),"SI","NO"))</f>
        <v>NO</v>
      </c>
      <c r="T696" s="19">
        <f t="shared" si="122"/>
        <v>0</v>
      </c>
      <c r="U696" s="18" t="str">
        <f>+IF(OR($N696=Listas!$A$3,$N696=Listas!$A$4,$N696=Listas!$A$5,$N696=Listas!$A$6),"N/A",IF((DAYS360(C696,$C$3))&gt;3600,"SI","NO"))</f>
        <v>SI</v>
      </c>
      <c r="V696" s="20">
        <f t="shared" si="123"/>
        <v>0.21132439384930549</v>
      </c>
      <c r="W696" s="21">
        <f>+IF(OR($N696=Listas!$A$3,$N696=Listas!$A$4,$N696=Listas!$A$5,$N696=Listas!$A$6),"",P696+R696+T696+V696)</f>
        <v>0.21132439384930549</v>
      </c>
      <c r="X696" s="22"/>
      <c r="Y696" s="19">
        <f t="shared" si="124"/>
        <v>0</v>
      </c>
      <c r="Z696" s="21">
        <f>+IF(OR($N696=Listas!$A$3,$N696=Listas!$A$4,$N696=Listas!$A$5,$N696=Listas!$A$6),"",Y696)</f>
        <v>0</v>
      </c>
      <c r="AA696" s="22"/>
      <c r="AB696" s="23">
        <f>+IF(OR($N696=Listas!$A$3,$N696=Listas!$A$4,$N696=Listas!$A$5,$N696=Listas!$A$6),"",IF(AND(DAYS360(C696,$C$3)&lt;=90,AA696="NO"),0,IF(AND(DAYS360(C696,$C$3)&gt;90,AA696="NO"),$AB$7,0)))</f>
        <v>0</v>
      </c>
      <c r="AC696" s="17"/>
      <c r="AD696" s="22"/>
      <c r="AE696" s="23">
        <f>+IF(OR($N696=Listas!$A$3,$N696=Listas!$A$4,$N696=Listas!$A$5,$N696=Listas!$A$6),"",IF(AND(DAYS360(C696,$C$3)&lt;=90,AD696="SI"),0,IF(AND(DAYS360(C696,$C$3)&gt;90,AD696="SI"),$AE$7,0)))</f>
        <v>0</v>
      </c>
      <c r="AF696" s="17"/>
      <c r="AG696" s="24" t="str">
        <f t="shared" si="128"/>
        <v/>
      </c>
      <c r="AH696" s="22"/>
      <c r="AI696" s="23">
        <f>+IF(OR($N696=Listas!$A$3,$N696=Listas!$A$4,$N696=Listas!$A$5,$N696=Listas!$A$6),"",IF(AND(DAYS360(C696,$C$3)&lt;=90,AH696="SI"),0,IF(AND(DAYS360(C696,$C$3)&gt;90,AH696="SI"),$AI$7,0)))</f>
        <v>0</v>
      </c>
      <c r="AJ696" s="25">
        <f>+IF(OR($N696=Listas!$A$3,$N696=Listas!$A$4,$N696=Listas!$A$5,$N696=Listas!$A$6),"",AB696+AE696+AI696)</f>
        <v>0</v>
      </c>
      <c r="AK696" s="26" t="str">
        <f t="shared" si="129"/>
        <v/>
      </c>
      <c r="AL696" s="27" t="str">
        <f t="shared" si="130"/>
        <v/>
      </c>
      <c r="AM696" s="23">
        <f>+IF(OR($N696=Listas!$A$3,$N696=Listas!$A$4,$N696=Listas!$A$5,$N696=Listas!$A$6),"",IF(AND(DAYS360(C696,$C$3)&lt;=90,AL696="SI"),0,IF(AND(DAYS360(C696,$C$3)&gt;90,AL696="SI"),$AM$7,0)))</f>
        <v>0</v>
      </c>
      <c r="AN696" s="27" t="str">
        <f t="shared" si="131"/>
        <v/>
      </c>
      <c r="AO696" s="23">
        <f>+IF(OR($N696=Listas!$A$3,$N696=Listas!$A$4,$N696=Listas!$A$5,$N696=Listas!$A$6),"",IF(AND(DAYS360(C696,$C$3)&lt;=90,AN696="SI"),0,IF(AND(DAYS360(C696,$C$3)&gt;90,AN696="SI"),$AO$7,0)))</f>
        <v>0</v>
      </c>
      <c r="AP696" s="28">
        <f>+IF(OR($N696=Listas!$A$3,$N696=Listas!$A$4,$N696=Listas!$A$5,$N696=[1]Hoja2!$A$6),"",AM696+AO696)</f>
        <v>0</v>
      </c>
      <c r="AQ696" s="22"/>
      <c r="AR696" s="23">
        <f>+IF(OR($N696=Listas!$A$3,$N696=Listas!$A$4,$N696=Listas!$A$5,$N696=Listas!$A$6),"",IF(AND(DAYS360(C696,$C$3)&lt;=90,AQ696="SI"),0,IF(AND(DAYS360(C696,$C$3)&gt;90,AQ696="SI"),$AR$7,0)))</f>
        <v>0</v>
      </c>
      <c r="AS696" s="22"/>
      <c r="AT696" s="23">
        <f>+IF(OR($N696=Listas!$A$3,$N696=Listas!$A$4,$N696=Listas!$A$5,$N696=Listas!$A$6),"",IF(AND(DAYS360(C696,$C$3)&lt;=90,AS696="SI"),0,IF(AND(DAYS360(C696,$C$3)&gt;90,AS696="SI"),$AT$7,0)))</f>
        <v>0</v>
      </c>
      <c r="AU696" s="21">
        <f>+IF(OR($N696=Listas!$A$3,$N696=Listas!$A$4,$N696=Listas!$A$5,$N696=Listas!$A$6),"",AR696+AT696)</f>
        <v>0</v>
      </c>
      <c r="AV696" s="29">
        <f>+IF(OR($N696=Listas!$A$3,$N696=Listas!$A$4,$N696=Listas!$A$5,$N696=Listas!$A$6),"",W696+Z696+AJ696+AP696+AU696)</f>
        <v>0.21132439384930549</v>
      </c>
      <c r="AW696" s="30">
        <f>+IF(OR($N696=Listas!$A$3,$N696=Listas!$A$4,$N696=Listas!$A$5,$N696=Listas!$A$6),"",K696*(1-AV696))</f>
        <v>0</v>
      </c>
      <c r="AX696" s="30">
        <f>+IF(OR($N696=Listas!$A$3,$N696=Listas!$A$4,$N696=Listas!$A$5,$N696=Listas!$A$6),"",L696*(1-AV696))</f>
        <v>0</v>
      </c>
      <c r="AY696" s="31"/>
      <c r="AZ696" s="32"/>
      <c r="BA696" s="30">
        <f>+IF(OR($N696=Listas!$A$3,$N696=Listas!$A$4,$N696=Listas!$A$5,$N696=Listas!$A$6),"",IF(AV696=0,AW696,(-PV(AY696,AZ696,,AW696,0))))</f>
        <v>0</v>
      </c>
      <c r="BB696" s="30">
        <f>+IF(OR($N696=Listas!$A$3,$N696=Listas!$A$4,$N696=Listas!$A$5,$N696=Listas!$A$6),"",IF(AV696=0,AX696,(-PV(AY696,AZ696,,AX696,0))))</f>
        <v>0</v>
      </c>
      <c r="BC696" s="33">
        <f>++IF(OR($N696=Listas!$A$3,$N696=Listas!$A$4,$N696=Listas!$A$5,$N696=Listas!$A$6),"",K696-BA696)</f>
        <v>0</v>
      </c>
      <c r="BD696" s="33">
        <f>++IF(OR($N696=Listas!$A$3,$N696=Listas!$A$4,$N696=Listas!$A$5,$N696=Listas!$A$6),"",L696-BB696)</f>
        <v>0</v>
      </c>
    </row>
    <row r="697" spans="1:56" x14ac:dyDescent="0.25">
      <c r="A697" s="13"/>
      <c r="B697" s="14"/>
      <c r="C697" s="15"/>
      <c r="D697" s="16"/>
      <c r="E697" s="16"/>
      <c r="F697" s="17"/>
      <c r="G697" s="17"/>
      <c r="H697" s="65">
        <f t="shared" si="125"/>
        <v>0</v>
      </c>
      <c r="I697" s="17"/>
      <c r="J697" s="17"/>
      <c r="K697" s="42">
        <f t="shared" si="126"/>
        <v>0</v>
      </c>
      <c r="L697" s="42">
        <f t="shared" si="126"/>
        <v>0</v>
      </c>
      <c r="M697" s="42">
        <f t="shared" si="127"/>
        <v>0</v>
      </c>
      <c r="N697" s="13"/>
      <c r="O697" s="18" t="str">
        <f>+IF(OR($N697=Listas!$A$3,$N697=Listas!$A$4,$N697=Listas!$A$5,$N697=Listas!$A$6),"N/A",IF(AND((DAYS360(C697,$C$3))&gt;90,(DAYS360(C697,$C$3))&lt;360),"SI","NO"))</f>
        <v>NO</v>
      </c>
      <c r="P697" s="19">
        <f t="shared" si="120"/>
        <v>0</v>
      </c>
      <c r="Q697" s="18" t="str">
        <f>+IF(OR($N697=Listas!$A$3,$N697=Listas!$A$4,$N697=Listas!$A$5,$N697=Listas!$A$6),"N/A",IF(AND((DAYS360(C697,$C$3))&gt;=360,(DAYS360(C697,$C$3))&lt;=1800),"SI","NO"))</f>
        <v>NO</v>
      </c>
      <c r="R697" s="19">
        <f t="shared" si="121"/>
        <v>0</v>
      </c>
      <c r="S697" s="18" t="str">
        <f>+IF(OR($N697=Listas!$A$3,$N697=Listas!$A$4,$N697=Listas!$A$5,$N697=Listas!$A$6),"N/A",IF(AND((DAYS360(C697,$C$3))&gt;1800,(DAYS360(C697,$C$3))&lt;=3600),"SI","NO"))</f>
        <v>NO</v>
      </c>
      <c r="T697" s="19">
        <f t="shared" si="122"/>
        <v>0</v>
      </c>
      <c r="U697" s="18" t="str">
        <f>+IF(OR($N697=Listas!$A$3,$N697=Listas!$A$4,$N697=Listas!$A$5,$N697=Listas!$A$6),"N/A",IF((DAYS360(C697,$C$3))&gt;3600,"SI","NO"))</f>
        <v>SI</v>
      </c>
      <c r="V697" s="20">
        <f t="shared" si="123"/>
        <v>0.21132439384930549</v>
      </c>
      <c r="W697" s="21">
        <f>+IF(OR($N697=Listas!$A$3,$N697=Listas!$A$4,$N697=Listas!$A$5,$N697=Listas!$A$6),"",P697+R697+T697+V697)</f>
        <v>0.21132439384930549</v>
      </c>
      <c r="X697" s="22"/>
      <c r="Y697" s="19">
        <f t="shared" si="124"/>
        <v>0</v>
      </c>
      <c r="Z697" s="21">
        <f>+IF(OR($N697=Listas!$A$3,$N697=Listas!$A$4,$N697=Listas!$A$5,$N697=Listas!$A$6),"",Y697)</f>
        <v>0</v>
      </c>
      <c r="AA697" s="22"/>
      <c r="AB697" s="23">
        <f>+IF(OR($N697=Listas!$A$3,$N697=Listas!$A$4,$N697=Listas!$A$5,$N697=Listas!$A$6),"",IF(AND(DAYS360(C697,$C$3)&lt;=90,AA697="NO"),0,IF(AND(DAYS360(C697,$C$3)&gt;90,AA697="NO"),$AB$7,0)))</f>
        <v>0</v>
      </c>
      <c r="AC697" s="17"/>
      <c r="AD697" s="22"/>
      <c r="AE697" s="23">
        <f>+IF(OR($N697=Listas!$A$3,$N697=Listas!$A$4,$N697=Listas!$A$5,$N697=Listas!$A$6),"",IF(AND(DAYS360(C697,$C$3)&lt;=90,AD697="SI"),0,IF(AND(DAYS360(C697,$C$3)&gt;90,AD697="SI"),$AE$7,0)))</f>
        <v>0</v>
      </c>
      <c r="AF697" s="17"/>
      <c r="AG697" s="24" t="str">
        <f t="shared" si="128"/>
        <v/>
      </c>
      <c r="AH697" s="22"/>
      <c r="AI697" s="23">
        <f>+IF(OR($N697=Listas!$A$3,$N697=Listas!$A$4,$N697=Listas!$A$5,$N697=Listas!$A$6),"",IF(AND(DAYS360(C697,$C$3)&lt;=90,AH697="SI"),0,IF(AND(DAYS360(C697,$C$3)&gt;90,AH697="SI"),$AI$7,0)))</f>
        <v>0</v>
      </c>
      <c r="AJ697" s="25">
        <f>+IF(OR($N697=Listas!$A$3,$N697=Listas!$A$4,$N697=Listas!$A$5,$N697=Listas!$A$6),"",AB697+AE697+AI697)</f>
        <v>0</v>
      </c>
      <c r="AK697" s="26" t="str">
        <f t="shared" si="129"/>
        <v/>
      </c>
      <c r="AL697" s="27" t="str">
        <f t="shared" si="130"/>
        <v/>
      </c>
      <c r="AM697" s="23">
        <f>+IF(OR($N697=Listas!$A$3,$N697=Listas!$A$4,$N697=Listas!$A$5,$N697=Listas!$A$6),"",IF(AND(DAYS360(C697,$C$3)&lt;=90,AL697="SI"),0,IF(AND(DAYS360(C697,$C$3)&gt;90,AL697="SI"),$AM$7,0)))</f>
        <v>0</v>
      </c>
      <c r="AN697" s="27" t="str">
        <f t="shared" si="131"/>
        <v/>
      </c>
      <c r="AO697" s="23">
        <f>+IF(OR($N697=Listas!$A$3,$N697=Listas!$A$4,$N697=Listas!$A$5,$N697=Listas!$A$6),"",IF(AND(DAYS360(C697,$C$3)&lt;=90,AN697="SI"),0,IF(AND(DAYS360(C697,$C$3)&gt;90,AN697="SI"),$AO$7,0)))</f>
        <v>0</v>
      </c>
      <c r="AP697" s="28">
        <f>+IF(OR($N697=Listas!$A$3,$N697=Listas!$A$4,$N697=Listas!$A$5,$N697=[1]Hoja2!$A$6),"",AM697+AO697)</f>
        <v>0</v>
      </c>
      <c r="AQ697" s="22"/>
      <c r="AR697" s="23">
        <f>+IF(OR($N697=Listas!$A$3,$N697=Listas!$A$4,$N697=Listas!$A$5,$N697=Listas!$A$6),"",IF(AND(DAYS360(C697,$C$3)&lt;=90,AQ697="SI"),0,IF(AND(DAYS360(C697,$C$3)&gt;90,AQ697="SI"),$AR$7,0)))</f>
        <v>0</v>
      </c>
      <c r="AS697" s="22"/>
      <c r="AT697" s="23">
        <f>+IF(OR($N697=Listas!$A$3,$N697=Listas!$A$4,$N697=Listas!$A$5,$N697=Listas!$A$6),"",IF(AND(DAYS360(C697,$C$3)&lt;=90,AS697="SI"),0,IF(AND(DAYS360(C697,$C$3)&gt;90,AS697="SI"),$AT$7,0)))</f>
        <v>0</v>
      </c>
      <c r="AU697" s="21">
        <f>+IF(OR($N697=Listas!$A$3,$N697=Listas!$A$4,$N697=Listas!$A$5,$N697=Listas!$A$6),"",AR697+AT697)</f>
        <v>0</v>
      </c>
      <c r="AV697" s="29">
        <f>+IF(OR($N697=Listas!$A$3,$N697=Listas!$A$4,$N697=Listas!$A$5,$N697=Listas!$A$6),"",W697+Z697+AJ697+AP697+AU697)</f>
        <v>0.21132439384930549</v>
      </c>
      <c r="AW697" s="30">
        <f>+IF(OR($N697=Listas!$A$3,$N697=Listas!$A$4,$N697=Listas!$A$5,$N697=Listas!$A$6),"",K697*(1-AV697))</f>
        <v>0</v>
      </c>
      <c r="AX697" s="30">
        <f>+IF(OR($N697=Listas!$A$3,$N697=Listas!$A$4,$N697=Listas!$A$5,$N697=Listas!$A$6),"",L697*(1-AV697))</f>
        <v>0</v>
      </c>
      <c r="AY697" s="31"/>
      <c r="AZ697" s="32"/>
      <c r="BA697" s="30">
        <f>+IF(OR($N697=Listas!$A$3,$N697=Listas!$A$4,$N697=Listas!$A$5,$N697=Listas!$A$6),"",IF(AV697=0,AW697,(-PV(AY697,AZ697,,AW697,0))))</f>
        <v>0</v>
      </c>
      <c r="BB697" s="30">
        <f>+IF(OR($N697=Listas!$A$3,$N697=Listas!$A$4,$N697=Listas!$A$5,$N697=Listas!$A$6),"",IF(AV697=0,AX697,(-PV(AY697,AZ697,,AX697,0))))</f>
        <v>0</v>
      </c>
      <c r="BC697" s="33">
        <f>++IF(OR($N697=Listas!$A$3,$N697=Listas!$A$4,$N697=Listas!$A$5,$N697=Listas!$A$6),"",K697-BA697)</f>
        <v>0</v>
      </c>
      <c r="BD697" s="33">
        <f>++IF(OR($N697=Listas!$A$3,$N697=Listas!$A$4,$N697=Listas!$A$5,$N697=Listas!$A$6),"",L697-BB697)</f>
        <v>0</v>
      </c>
    </row>
    <row r="698" spans="1:56" x14ac:dyDescent="0.25">
      <c r="A698" s="13"/>
      <c r="B698" s="14"/>
      <c r="C698" s="15"/>
      <c r="D698" s="16"/>
      <c r="E698" s="16"/>
      <c r="F698" s="17"/>
      <c r="G698" s="17"/>
      <c r="H698" s="65">
        <f t="shared" si="125"/>
        <v>0</v>
      </c>
      <c r="I698" s="17"/>
      <c r="J698" s="17"/>
      <c r="K698" s="42">
        <f t="shared" si="126"/>
        <v>0</v>
      </c>
      <c r="L698" s="42">
        <f t="shared" si="126"/>
        <v>0</v>
      </c>
      <c r="M698" s="42">
        <f t="shared" si="127"/>
        <v>0</v>
      </c>
      <c r="N698" s="13"/>
      <c r="O698" s="18" t="str">
        <f>+IF(OR($N698=Listas!$A$3,$N698=Listas!$A$4,$N698=Listas!$A$5,$N698=Listas!$A$6),"N/A",IF(AND((DAYS360(C698,$C$3))&gt;90,(DAYS360(C698,$C$3))&lt;360),"SI","NO"))</f>
        <v>NO</v>
      </c>
      <c r="P698" s="19">
        <f t="shared" si="120"/>
        <v>0</v>
      </c>
      <c r="Q698" s="18" t="str">
        <f>+IF(OR($N698=Listas!$A$3,$N698=Listas!$A$4,$N698=Listas!$A$5,$N698=Listas!$A$6),"N/A",IF(AND((DAYS360(C698,$C$3))&gt;=360,(DAYS360(C698,$C$3))&lt;=1800),"SI","NO"))</f>
        <v>NO</v>
      </c>
      <c r="R698" s="19">
        <f t="shared" si="121"/>
        <v>0</v>
      </c>
      <c r="S698" s="18" t="str">
        <f>+IF(OR($N698=Listas!$A$3,$N698=Listas!$A$4,$N698=Listas!$A$5,$N698=Listas!$A$6),"N/A",IF(AND((DAYS360(C698,$C$3))&gt;1800,(DAYS360(C698,$C$3))&lt;=3600),"SI","NO"))</f>
        <v>NO</v>
      </c>
      <c r="T698" s="19">
        <f t="shared" si="122"/>
        <v>0</v>
      </c>
      <c r="U698" s="18" t="str">
        <f>+IF(OR($N698=Listas!$A$3,$N698=Listas!$A$4,$N698=Listas!$A$5,$N698=Listas!$A$6),"N/A",IF((DAYS360(C698,$C$3))&gt;3600,"SI","NO"))</f>
        <v>SI</v>
      </c>
      <c r="V698" s="20">
        <f t="shared" si="123"/>
        <v>0.21132439384930549</v>
      </c>
      <c r="W698" s="21">
        <f>+IF(OR($N698=Listas!$A$3,$N698=Listas!$A$4,$N698=Listas!$A$5,$N698=Listas!$A$6),"",P698+R698+T698+V698)</f>
        <v>0.21132439384930549</v>
      </c>
      <c r="X698" s="22"/>
      <c r="Y698" s="19">
        <f t="shared" si="124"/>
        <v>0</v>
      </c>
      <c r="Z698" s="21">
        <f>+IF(OR($N698=Listas!$A$3,$N698=Listas!$A$4,$N698=Listas!$A$5,$N698=Listas!$A$6),"",Y698)</f>
        <v>0</v>
      </c>
      <c r="AA698" s="22"/>
      <c r="AB698" s="23">
        <f>+IF(OR($N698=Listas!$A$3,$N698=Listas!$A$4,$N698=Listas!$A$5,$N698=Listas!$A$6),"",IF(AND(DAYS360(C698,$C$3)&lt;=90,AA698="NO"),0,IF(AND(DAYS360(C698,$C$3)&gt;90,AA698="NO"),$AB$7,0)))</f>
        <v>0</v>
      </c>
      <c r="AC698" s="17"/>
      <c r="AD698" s="22"/>
      <c r="AE698" s="23">
        <f>+IF(OR($N698=Listas!$A$3,$N698=Listas!$A$4,$N698=Listas!$A$5,$N698=Listas!$A$6),"",IF(AND(DAYS360(C698,$C$3)&lt;=90,AD698="SI"),0,IF(AND(DAYS360(C698,$C$3)&gt;90,AD698="SI"),$AE$7,0)))</f>
        <v>0</v>
      </c>
      <c r="AF698" s="17"/>
      <c r="AG698" s="24" t="str">
        <f t="shared" si="128"/>
        <v/>
      </c>
      <c r="AH698" s="22"/>
      <c r="AI698" s="23">
        <f>+IF(OR($N698=Listas!$A$3,$N698=Listas!$A$4,$N698=Listas!$A$5,$N698=Listas!$A$6),"",IF(AND(DAYS360(C698,$C$3)&lt;=90,AH698="SI"),0,IF(AND(DAYS360(C698,$C$3)&gt;90,AH698="SI"),$AI$7,0)))</f>
        <v>0</v>
      </c>
      <c r="AJ698" s="25">
        <f>+IF(OR($N698=Listas!$A$3,$N698=Listas!$A$4,$N698=Listas!$A$5,$N698=Listas!$A$6),"",AB698+AE698+AI698)</f>
        <v>0</v>
      </c>
      <c r="AK698" s="26" t="str">
        <f t="shared" si="129"/>
        <v/>
      </c>
      <c r="AL698" s="27" t="str">
        <f t="shared" si="130"/>
        <v/>
      </c>
      <c r="AM698" s="23">
        <f>+IF(OR($N698=Listas!$A$3,$N698=Listas!$A$4,$N698=Listas!$A$5,$N698=Listas!$A$6),"",IF(AND(DAYS360(C698,$C$3)&lt;=90,AL698="SI"),0,IF(AND(DAYS360(C698,$C$3)&gt;90,AL698="SI"),$AM$7,0)))</f>
        <v>0</v>
      </c>
      <c r="AN698" s="27" t="str">
        <f t="shared" si="131"/>
        <v/>
      </c>
      <c r="AO698" s="23">
        <f>+IF(OR($N698=Listas!$A$3,$N698=Listas!$A$4,$N698=Listas!$A$5,$N698=Listas!$A$6),"",IF(AND(DAYS360(C698,$C$3)&lt;=90,AN698="SI"),0,IF(AND(DAYS360(C698,$C$3)&gt;90,AN698="SI"),$AO$7,0)))</f>
        <v>0</v>
      </c>
      <c r="AP698" s="28">
        <f>+IF(OR($N698=Listas!$A$3,$N698=Listas!$A$4,$N698=Listas!$A$5,$N698=[1]Hoja2!$A$6),"",AM698+AO698)</f>
        <v>0</v>
      </c>
      <c r="AQ698" s="22"/>
      <c r="AR698" s="23">
        <f>+IF(OR($N698=Listas!$A$3,$N698=Listas!$A$4,$N698=Listas!$A$5,$N698=Listas!$A$6),"",IF(AND(DAYS360(C698,$C$3)&lt;=90,AQ698="SI"),0,IF(AND(DAYS360(C698,$C$3)&gt;90,AQ698="SI"),$AR$7,0)))</f>
        <v>0</v>
      </c>
      <c r="AS698" s="22"/>
      <c r="AT698" s="23">
        <f>+IF(OR($N698=Listas!$A$3,$N698=Listas!$A$4,$N698=Listas!$A$5,$N698=Listas!$A$6),"",IF(AND(DAYS360(C698,$C$3)&lt;=90,AS698="SI"),0,IF(AND(DAYS360(C698,$C$3)&gt;90,AS698="SI"),$AT$7,0)))</f>
        <v>0</v>
      </c>
      <c r="AU698" s="21">
        <f>+IF(OR($N698=Listas!$A$3,$N698=Listas!$A$4,$N698=Listas!$A$5,$N698=Listas!$A$6),"",AR698+AT698)</f>
        <v>0</v>
      </c>
      <c r="AV698" s="29">
        <f>+IF(OR($N698=Listas!$A$3,$N698=Listas!$A$4,$N698=Listas!$A$5,$N698=Listas!$A$6),"",W698+Z698+AJ698+AP698+AU698)</f>
        <v>0.21132439384930549</v>
      </c>
      <c r="AW698" s="30">
        <f>+IF(OR($N698=Listas!$A$3,$N698=Listas!$A$4,$N698=Listas!$A$5,$N698=Listas!$A$6),"",K698*(1-AV698))</f>
        <v>0</v>
      </c>
      <c r="AX698" s="30">
        <f>+IF(OR($N698=Listas!$A$3,$N698=Listas!$A$4,$N698=Listas!$A$5,$N698=Listas!$A$6),"",L698*(1-AV698))</f>
        <v>0</v>
      </c>
      <c r="AY698" s="31"/>
      <c r="AZ698" s="32"/>
      <c r="BA698" s="30">
        <f>+IF(OR($N698=Listas!$A$3,$N698=Listas!$A$4,$N698=Listas!$A$5,$N698=Listas!$A$6),"",IF(AV698=0,AW698,(-PV(AY698,AZ698,,AW698,0))))</f>
        <v>0</v>
      </c>
      <c r="BB698" s="30">
        <f>+IF(OR($N698=Listas!$A$3,$N698=Listas!$A$4,$N698=Listas!$A$5,$N698=Listas!$A$6),"",IF(AV698=0,AX698,(-PV(AY698,AZ698,,AX698,0))))</f>
        <v>0</v>
      </c>
      <c r="BC698" s="33">
        <f>++IF(OR($N698=Listas!$A$3,$N698=Listas!$A$4,$N698=Listas!$A$5,$N698=Listas!$A$6),"",K698-BA698)</f>
        <v>0</v>
      </c>
      <c r="BD698" s="33">
        <f>++IF(OR($N698=Listas!$A$3,$N698=Listas!$A$4,$N698=Listas!$A$5,$N698=Listas!$A$6),"",L698-BB698)</f>
        <v>0</v>
      </c>
    </row>
    <row r="699" spans="1:56" x14ac:dyDescent="0.25">
      <c r="A699" s="13"/>
      <c r="B699" s="14"/>
      <c r="C699" s="15"/>
      <c r="D699" s="16"/>
      <c r="E699" s="16"/>
      <c r="F699" s="17"/>
      <c r="G699" s="17"/>
      <c r="H699" s="65">
        <f t="shared" si="125"/>
        <v>0</v>
      </c>
      <c r="I699" s="17"/>
      <c r="J699" s="17"/>
      <c r="K699" s="42">
        <f t="shared" si="126"/>
        <v>0</v>
      </c>
      <c r="L699" s="42">
        <f t="shared" si="126"/>
        <v>0</v>
      </c>
      <c r="M699" s="42">
        <f t="shared" si="127"/>
        <v>0</v>
      </c>
      <c r="N699" s="13"/>
      <c r="O699" s="18" t="str">
        <f>+IF(OR($N699=Listas!$A$3,$N699=Listas!$A$4,$N699=Listas!$A$5,$N699=Listas!$A$6),"N/A",IF(AND((DAYS360(C699,$C$3))&gt;90,(DAYS360(C699,$C$3))&lt;360),"SI","NO"))</f>
        <v>NO</v>
      </c>
      <c r="P699" s="19">
        <f t="shared" si="120"/>
        <v>0</v>
      </c>
      <c r="Q699" s="18" t="str">
        <f>+IF(OR($N699=Listas!$A$3,$N699=Listas!$A$4,$N699=Listas!$A$5,$N699=Listas!$A$6),"N/A",IF(AND((DAYS360(C699,$C$3))&gt;=360,(DAYS360(C699,$C$3))&lt;=1800),"SI","NO"))</f>
        <v>NO</v>
      </c>
      <c r="R699" s="19">
        <f t="shared" si="121"/>
        <v>0</v>
      </c>
      <c r="S699" s="18" t="str">
        <f>+IF(OR($N699=Listas!$A$3,$N699=Listas!$A$4,$N699=Listas!$A$5,$N699=Listas!$A$6),"N/A",IF(AND((DAYS360(C699,$C$3))&gt;1800,(DAYS360(C699,$C$3))&lt;=3600),"SI","NO"))</f>
        <v>NO</v>
      </c>
      <c r="T699" s="19">
        <f t="shared" si="122"/>
        <v>0</v>
      </c>
      <c r="U699" s="18" t="str">
        <f>+IF(OR($N699=Listas!$A$3,$N699=Listas!$A$4,$N699=Listas!$A$5,$N699=Listas!$A$6),"N/A",IF((DAYS360(C699,$C$3))&gt;3600,"SI","NO"))</f>
        <v>SI</v>
      </c>
      <c r="V699" s="20">
        <f t="shared" si="123"/>
        <v>0.21132439384930549</v>
      </c>
      <c r="W699" s="21">
        <f>+IF(OR($N699=Listas!$A$3,$N699=Listas!$A$4,$N699=Listas!$A$5,$N699=Listas!$A$6),"",P699+R699+T699+V699)</f>
        <v>0.21132439384930549</v>
      </c>
      <c r="X699" s="22"/>
      <c r="Y699" s="19">
        <f t="shared" si="124"/>
        <v>0</v>
      </c>
      <c r="Z699" s="21">
        <f>+IF(OR($N699=Listas!$A$3,$N699=Listas!$A$4,$N699=Listas!$A$5,$N699=Listas!$A$6),"",Y699)</f>
        <v>0</v>
      </c>
      <c r="AA699" s="22"/>
      <c r="AB699" s="23">
        <f>+IF(OR($N699=Listas!$A$3,$N699=Listas!$A$4,$N699=Listas!$A$5,$N699=Listas!$A$6),"",IF(AND(DAYS360(C699,$C$3)&lt;=90,AA699="NO"),0,IF(AND(DAYS360(C699,$C$3)&gt;90,AA699="NO"),$AB$7,0)))</f>
        <v>0</v>
      </c>
      <c r="AC699" s="17"/>
      <c r="AD699" s="22"/>
      <c r="AE699" s="23">
        <f>+IF(OR($N699=Listas!$A$3,$N699=Listas!$A$4,$N699=Listas!$A$5,$N699=Listas!$A$6),"",IF(AND(DAYS360(C699,$C$3)&lt;=90,AD699="SI"),0,IF(AND(DAYS360(C699,$C$3)&gt;90,AD699="SI"),$AE$7,0)))</f>
        <v>0</v>
      </c>
      <c r="AF699" s="17"/>
      <c r="AG699" s="24" t="str">
        <f t="shared" si="128"/>
        <v/>
      </c>
      <c r="AH699" s="22"/>
      <c r="AI699" s="23">
        <f>+IF(OR($N699=Listas!$A$3,$N699=Listas!$A$4,$N699=Listas!$A$5,$N699=Listas!$A$6),"",IF(AND(DAYS360(C699,$C$3)&lt;=90,AH699="SI"),0,IF(AND(DAYS360(C699,$C$3)&gt;90,AH699="SI"),$AI$7,0)))</f>
        <v>0</v>
      </c>
      <c r="AJ699" s="25">
        <f>+IF(OR($N699=Listas!$A$3,$N699=Listas!$A$4,$N699=Listas!$A$5,$N699=Listas!$A$6),"",AB699+AE699+AI699)</f>
        <v>0</v>
      </c>
      <c r="AK699" s="26" t="str">
        <f t="shared" si="129"/>
        <v/>
      </c>
      <c r="AL699" s="27" t="str">
        <f t="shared" si="130"/>
        <v/>
      </c>
      <c r="AM699" s="23">
        <f>+IF(OR($N699=Listas!$A$3,$N699=Listas!$A$4,$N699=Listas!$A$5,$N699=Listas!$A$6),"",IF(AND(DAYS360(C699,$C$3)&lt;=90,AL699="SI"),0,IF(AND(DAYS360(C699,$C$3)&gt;90,AL699="SI"),$AM$7,0)))</f>
        <v>0</v>
      </c>
      <c r="AN699" s="27" t="str">
        <f t="shared" si="131"/>
        <v/>
      </c>
      <c r="AO699" s="23">
        <f>+IF(OR($N699=Listas!$A$3,$N699=Listas!$A$4,$N699=Listas!$A$5,$N699=Listas!$A$6),"",IF(AND(DAYS360(C699,$C$3)&lt;=90,AN699="SI"),0,IF(AND(DAYS360(C699,$C$3)&gt;90,AN699="SI"),$AO$7,0)))</f>
        <v>0</v>
      </c>
      <c r="AP699" s="28">
        <f>+IF(OR($N699=Listas!$A$3,$N699=Listas!$A$4,$N699=Listas!$A$5,$N699=[1]Hoja2!$A$6),"",AM699+AO699)</f>
        <v>0</v>
      </c>
      <c r="AQ699" s="22"/>
      <c r="AR699" s="23">
        <f>+IF(OR($N699=Listas!$A$3,$N699=Listas!$A$4,$N699=Listas!$A$5,$N699=Listas!$A$6),"",IF(AND(DAYS360(C699,$C$3)&lt;=90,AQ699="SI"),0,IF(AND(DAYS360(C699,$C$3)&gt;90,AQ699="SI"),$AR$7,0)))</f>
        <v>0</v>
      </c>
      <c r="AS699" s="22"/>
      <c r="AT699" s="23">
        <f>+IF(OR($N699=Listas!$A$3,$N699=Listas!$A$4,$N699=Listas!$A$5,$N699=Listas!$A$6),"",IF(AND(DAYS360(C699,$C$3)&lt;=90,AS699="SI"),0,IF(AND(DAYS360(C699,$C$3)&gt;90,AS699="SI"),$AT$7,0)))</f>
        <v>0</v>
      </c>
      <c r="AU699" s="21">
        <f>+IF(OR($N699=Listas!$A$3,$N699=Listas!$A$4,$N699=Listas!$A$5,$N699=Listas!$A$6),"",AR699+AT699)</f>
        <v>0</v>
      </c>
      <c r="AV699" s="29">
        <f>+IF(OR($N699=Listas!$A$3,$N699=Listas!$A$4,$N699=Listas!$A$5,$N699=Listas!$A$6),"",W699+Z699+AJ699+AP699+AU699)</f>
        <v>0.21132439384930549</v>
      </c>
      <c r="AW699" s="30">
        <f>+IF(OR($N699=Listas!$A$3,$N699=Listas!$A$4,$N699=Listas!$A$5,$N699=Listas!$A$6),"",K699*(1-AV699))</f>
        <v>0</v>
      </c>
      <c r="AX699" s="30">
        <f>+IF(OR($N699=Listas!$A$3,$N699=Listas!$A$4,$N699=Listas!$A$5,$N699=Listas!$A$6),"",L699*(1-AV699))</f>
        <v>0</v>
      </c>
      <c r="AY699" s="31"/>
      <c r="AZ699" s="32"/>
      <c r="BA699" s="30">
        <f>+IF(OR($N699=Listas!$A$3,$N699=Listas!$A$4,$N699=Listas!$A$5,$N699=Listas!$A$6),"",IF(AV699=0,AW699,(-PV(AY699,AZ699,,AW699,0))))</f>
        <v>0</v>
      </c>
      <c r="BB699" s="30">
        <f>+IF(OR($N699=Listas!$A$3,$N699=Listas!$A$4,$N699=Listas!$A$5,$N699=Listas!$A$6),"",IF(AV699=0,AX699,(-PV(AY699,AZ699,,AX699,0))))</f>
        <v>0</v>
      </c>
      <c r="BC699" s="33">
        <f>++IF(OR($N699=Listas!$A$3,$N699=Listas!$A$4,$N699=Listas!$A$5,$N699=Listas!$A$6),"",K699-BA699)</f>
        <v>0</v>
      </c>
      <c r="BD699" s="33">
        <f>++IF(OR($N699=Listas!$A$3,$N699=Listas!$A$4,$N699=Listas!$A$5,$N699=Listas!$A$6),"",L699-BB699)</f>
        <v>0</v>
      </c>
    </row>
    <row r="700" spans="1:56" x14ac:dyDescent="0.25">
      <c r="A700" s="13"/>
      <c r="B700" s="14"/>
      <c r="C700" s="15"/>
      <c r="D700" s="16"/>
      <c r="E700" s="16"/>
      <c r="F700" s="17"/>
      <c r="G700" s="17"/>
      <c r="H700" s="65">
        <f t="shared" si="125"/>
        <v>0</v>
      </c>
      <c r="I700" s="17"/>
      <c r="J700" s="17"/>
      <c r="K700" s="42">
        <f t="shared" si="126"/>
        <v>0</v>
      </c>
      <c r="L700" s="42">
        <f t="shared" si="126"/>
        <v>0</v>
      </c>
      <c r="M700" s="42">
        <f t="shared" si="127"/>
        <v>0</v>
      </c>
      <c r="N700" s="13"/>
      <c r="O700" s="18" t="str">
        <f>+IF(OR($N700=Listas!$A$3,$N700=Listas!$A$4,$N700=Listas!$A$5,$N700=Listas!$A$6),"N/A",IF(AND((DAYS360(C700,$C$3))&gt;90,(DAYS360(C700,$C$3))&lt;360),"SI","NO"))</f>
        <v>NO</v>
      </c>
      <c r="P700" s="19">
        <f t="shared" si="120"/>
        <v>0</v>
      </c>
      <c r="Q700" s="18" t="str">
        <f>+IF(OR($N700=Listas!$A$3,$N700=Listas!$A$4,$N700=Listas!$A$5,$N700=Listas!$A$6),"N/A",IF(AND((DAYS360(C700,$C$3))&gt;=360,(DAYS360(C700,$C$3))&lt;=1800),"SI","NO"))</f>
        <v>NO</v>
      </c>
      <c r="R700" s="19">
        <f t="shared" si="121"/>
        <v>0</v>
      </c>
      <c r="S700" s="18" t="str">
        <f>+IF(OR($N700=Listas!$A$3,$N700=Listas!$A$4,$N700=Listas!$A$5,$N700=Listas!$A$6),"N/A",IF(AND((DAYS360(C700,$C$3))&gt;1800,(DAYS360(C700,$C$3))&lt;=3600),"SI","NO"))</f>
        <v>NO</v>
      </c>
      <c r="T700" s="19">
        <f t="shared" si="122"/>
        <v>0</v>
      </c>
      <c r="U700" s="18" t="str">
        <f>+IF(OR($N700=Listas!$A$3,$N700=Listas!$A$4,$N700=Listas!$A$5,$N700=Listas!$A$6),"N/A",IF((DAYS360(C700,$C$3))&gt;3600,"SI","NO"))</f>
        <v>SI</v>
      </c>
      <c r="V700" s="20">
        <f t="shared" si="123"/>
        <v>0.21132439384930549</v>
      </c>
      <c r="W700" s="21">
        <f>+IF(OR($N700=Listas!$A$3,$N700=Listas!$A$4,$N700=Listas!$A$5,$N700=Listas!$A$6),"",P700+R700+T700+V700)</f>
        <v>0.21132439384930549</v>
      </c>
      <c r="X700" s="22"/>
      <c r="Y700" s="19">
        <f t="shared" si="124"/>
        <v>0</v>
      </c>
      <c r="Z700" s="21">
        <f>+IF(OR($N700=Listas!$A$3,$N700=Listas!$A$4,$N700=Listas!$A$5,$N700=Listas!$A$6),"",Y700)</f>
        <v>0</v>
      </c>
      <c r="AA700" s="22"/>
      <c r="AB700" s="23">
        <f>+IF(OR($N700=Listas!$A$3,$N700=Listas!$A$4,$N700=Listas!$A$5,$N700=Listas!$A$6),"",IF(AND(DAYS360(C700,$C$3)&lt;=90,AA700="NO"),0,IF(AND(DAYS360(C700,$C$3)&gt;90,AA700="NO"),$AB$7,0)))</f>
        <v>0</v>
      </c>
      <c r="AC700" s="17"/>
      <c r="AD700" s="22"/>
      <c r="AE700" s="23">
        <f>+IF(OR($N700=Listas!$A$3,$N700=Listas!$A$4,$N700=Listas!$A$5,$N700=Listas!$A$6),"",IF(AND(DAYS360(C700,$C$3)&lt;=90,AD700="SI"),0,IF(AND(DAYS360(C700,$C$3)&gt;90,AD700="SI"),$AE$7,0)))</f>
        <v>0</v>
      </c>
      <c r="AF700" s="17"/>
      <c r="AG700" s="24" t="str">
        <f t="shared" si="128"/>
        <v/>
      </c>
      <c r="AH700" s="22"/>
      <c r="AI700" s="23">
        <f>+IF(OR($N700=Listas!$A$3,$N700=Listas!$A$4,$N700=Listas!$A$5,$N700=Listas!$A$6),"",IF(AND(DAYS360(C700,$C$3)&lt;=90,AH700="SI"),0,IF(AND(DAYS360(C700,$C$3)&gt;90,AH700="SI"),$AI$7,0)))</f>
        <v>0</v>
      </c>
      <c r="AJ700" s="25">
        <f>+IF(OR($N700=Listas!$A$3,$N700=Listas!$A$4,$N700=Listas!$A$5,$N700=Listas!$A$6),"",AB700+AE700+AI700)</f>
        <v>0</v>
      </c>
      <c r="AK700" s="26" t="str">
        <f t="shared" si="129"/>
        <v/>
      </c>
      <c r="AL700" s="27" t="str">
        <f t="shared" si="130"/>
        <v/>
      </c>
      <c r="AM700" s="23">
        <f>+IF(OR($N700=Listas!$A$3,$N700=Listas!$A$4,$N700=Listas!$A$5,$N700=Listas!$A$6),"",IF(AND(DAYS360(C700,$C$3)&lt;=90,AL700="SI"),0,IF(AND(DAYS360(C700,$C$3)&gt;90,AL700="SI"),$AM$7,0)))</f>
        <v>0</v>
      </c>
      <c r="AN700" s="27" t="str">
        <f t="shared" si="131"/>
        <v/>
      </c>
      <c r="AO700" s="23">
        <f>+IF(OR($N700=Listas!$A$3,$N700=Listas!$A$4,$N700=Listas!$A$5,$N700=Listas!$A$6),"",IF(AND(DAYS360(C700,$C$3)&lt;=90,AN700="SI"),0,IF(AND(DAYS360(C700,$C$3)&gt;90,AN700="SI"),$AO$7,0)))</f>
        <v>0</v>
      </c>
      <c r="AP700" s="28">
        <f>+IF(OR($N700=Listas!$A$3,$N700=Listas!$A$4,$N700=Listas!$A$5,$N700=[1]Hoja2!$A$6),"",AM700+AO700)</f>
        <v>0</v>
      </c>
      <c r="AQ700" s="22"/>
      <c r="AR700" s="23">
        <f>+IF(OR($N700=Listas!$A$3,$N700=Listas!$A$4,$N700=Listas!$A$5,$N700=Listas!$A$6),"",IF(AND(DAYS360(C700,$C$3)&lt;=90,AQ700="SI"),0,IF(AND(DAYS360(C700,$C$3)&gt;90,AQ700="SI"),$AR$7,0)))</f>
        <v>0</v>
      </c>
      <c r="AS700" s="22"/>
      <c r="AT700" s="23">
        <f>+IF(OR($N700=Listas!$A$3,$N700=Listas!$A$4,$N700=Listas!$A$5,$N700=Listas!$A$6),"",IF(AND(DAYS360(C700,$C$3)&lt;=90,AS700="SI"),0,IF(AND(DAYS360(C700,$C$3)&gt;90,AS700="SI"),$AT$7,0)))</f>
        <v>0</v>
      </c>
      <c r="AU700" s="21">
        <f>+IF(OR($N700=Listas!$A$3,$N700=Listas!$A$4,$N700=Listas!$A$5,$N700=Listas!$A$6),"",AR700+AT700)</f>
        <v>0</v>
      </c>
      <c r="AV700" s="29">
        <f>+IF(OR($N700=Listas!$A$3,$N700=Listas!$A$4,$N700=Listas!$A$5,$N700=Listas!$A$6),"",W700+Z700+AJ700+AP700+AU700)</f>
        <v>0.21132439384930549</v>
      </c>
      <c r="AW700" s="30">
        <f>+IF(OR($N700=Listas!$A$3,$N700=Listas!$A$4,$N700=Listas!$A$5,$N700=Listas!$A$6),"",K700*(1-AV700))</f>
        <v>0</v>
      </c>
      <c r="AX700" s="30">
        <f>+IF(OR($N700=Listas!$A$3,$N700=Listas!$A$4,$N700=Listas!$A$5,$N700=Listas!$A$6),"",L700*(1-AV700))</f>
        <v>0</v>
      </c>
      <c r="AY700" s="31"/>
      <c r="AZ700" s="32"/>
      <c r="BA700" s="30">
        <f>+IF(OR($N700=Listas!$A$3,$N700=Listas!$A$4,$N700=Listas!$A$5,$N700=Listas!$A$6),"",IF(AV700=0,AW700,(-PV(AY700,AZ700,,AW700,0))))</f>
        <v>0</v>
      </c>
      <c r="BB700" s="30">
        <f>+IF(OR($N700=Listas!$A$3,$N700=Listas!$A$4,$N700=Listas!$A$5,$N700=Listas!$A$6),"",IF(AV700=0,AX700,(-PV(AY700,AZ700,,AX700,0))))</f>
        <v>0</v>
      </c>
      <c r="BC700" s="33">
        <f>++IF(OR($N700=Listas!$A$3,$N700=Listas!$A$4,$N700=Listas!$A$5,$N700=Listas!$A$6),"",K700-BA700)</f>
        <v>0</v>
      </c>
      <c r="BD700" s="33">
        <f>++IF(OR($N700=Listas!$A$3,$N700=Listas!$A$4,$N700=Listas!$A$5,$N700=Listas!$A$6),"",L700-BB700)</f>
        <v>0</v>
      </c>
    </row>
    <row r="701" spans="1:56" x14ac:dyDescent="0.25">
      <c r="A701" s="13"/>
      <c r="B701" s="14"/>
      <c r="C701" s="15"/>
      <c r="D701" s="16"/>
      <c r="E701" s="16"/>
      <c r="F701" s="17"/>
      <c r="G701" s="17"/>
      <c r="H701" s="65">
        <f t="shared" si="125"/>
        <v>0</v>
      </c>
      <c r="I701" s="17"/>
      <c r="J701" s="17"/>
      <c r="K701" s="42">
        <f t="shared" si="126"/>
        <v>0</v>
      </c>
      <c r="L701" s="42">
        <f t="shared" si="126"/>
        <v>0</v>
      </c>
      <c r="M701" s="42">
        <f t="shared" si="127"/>
        <v>0</v>
      </c>
      <c r="N701" s="13"/>
      <c r="O701" s="18" t="str">
        <f>+IF(OR($N701=Listas!$A$3,$N701=Listas!$A$4,$N701=Listas!$A$5,$N701=Listas!$A$6),"N/A",IF(AND((DAYS360(C701,$C$3))&gt;90,(DAYS360(C701,$C$3))&lt;360),"SI","NO"))</f>
        <v>NO</v>
      </c>
      <c r="P701" s="19">
        <f t="shared" si="120"/>
        <v>0</v>
      </c>
      <c r="Q701" s="18" t="str">
        <f>+IF(OR($N701=Listas!$A$3,$N701=Listas!$A$4,$N701=Listas!$A$5,$N701=Listas!$A$6),"N/A",IF(AND((DAYS360(C701,$C$3))&gt;=360,(DAYS360(C701,$C$3))&lt;=1800),"SI","NO"))</f>
        <v>NO</v>
      </c>
      <c r="R701" s="19">
        <f t="shared" si="121"/>
        <v>0</v>
      </c>
      <c r="S701" s="18" t="str">
        <f>+IF(OR($N701=Listas!$A$3,$N701=Listas!$A$4,$N701=Listas!$A$5,$N701=Listas!$A$6),"N/A",IF(AND((DAYS360(C701,$C$3))&gt;1800,(DAYS360(C701,$C$3))&lt;=3600),"SI","NO"))</f>
        <v>NO</v>
      </c>
      <c r="T701" s="19">
        <f t="shared" si="122"/>
        <v>0</v>
      </c>
      <c r="U701" s="18" t="str">
        <f>+IF(OR($N701=Listas!$A$3,$N701=Listas!$A$4,$N701=Listas!$A$5,$N701=Listas!$A$6),"N/A",IF((DAYS360(C701,$C$3))&gt;3600,"SI","NO"))</f>
        <v>SI</v>
      </c>
      <c r="V701" s="20">
        <f t="shared" si="123"/>
        <v>0.21132439384930549</v>
      </c>
      <c r="W701" s="21">
        <f>+IF(OR($N701=Listas!$A$3,$N701=Listas!$A$4,$N701=Listas!$A$5,$N701=Listas!$A$6),"",P701+R701+T701+V701)</f>
        <v>0.21132439384930549</v>
      </c>
      <c r="X701" s="22"/>
      <c r="Y701" s="19">
        <f t="shared" si="124"/>
        <v>0</v>
      </c>
      <c r="Z701" s="21">
        <f>+IF(OR($N701=Listas!$A$3,$N701=Listas!$A$4,$N701=Listas!$A$5,$N701=Listas!$A$6),"",Y701)</f>
        <v>0</v>
      </c>
      <c r="AA701" s="22"/>
      <c r="AB701" s="23">
        <f>+IF(OR($N701=Listas!$A$3,$N701=Listas!$A$4,$N701=Listas!$A$5,$N701=Listas!$A$6),"",IF(AND(DAYS360(C701,$C$3)&lt;=90,AA701="NO"),0,IF(AND(DAYS360(C701,$C$3)&gt;90,AA701="NO"),$AB$7,0)))</f>
        <v>0</v>
      </c>
      <c r="AC701" s="17"/>
      <c r="AD701" s="22"/>
      <c r="AE701" s="23">
        <f>+IF(OR($N701=Listas!$A$3,$N701=Listas!$A$4,$N701=Listas!$A$5,$N701=Listas!$A$6),"",IF(AND(DAYS360(C701,$C$3)&lt;=90,AD701="SI"),0,IF(AND(DAYS360(C701,$C$3)&gt;90,AD701="SI"),$AE$7,0)))</f>
        <v>0</v>
      </c>
      <c r="AF701" s="17"/>
      <c r="AG701" s="24" t="str">
        <f t="shared" si="128"/>
        <v/>
      </c>
      <c r="AH701" s="22"/>
      <c r="AI701" s="23">
        <f>+IF(OR($N701=Listas!$A$3,$N701=Listas!$A$4,$N701=Listas!$A$5,$N701=Listas!$A$6),"",IF(AND(DAYS360(C701,$C$3)&lt;=90,AH701="SI"),0,IF(AND(DAYS360(C701,$C$3)&gt;90,AH701="SI"),$AI$7,0)))</f>
        <v>0</v>
      </c>
      <c r="AJ701" s="25">
        <f>+IF(OR($N701=Listas!$A$3,$N701=Listas!$A$4,$N701=Listas!$A$5,$N701=Listas!$A$6),"",AB701+AE701+AI701)</f>
        <v>0</v>
      </c>
      <c r="AK701" s="26" t="str">
        <f t="shared" si="129"/>
        <v/>
      </c>
      <c r="AL701" s="27" t="str">
        <f t="shared" si="130"/>
        <v/>
      </c>
      <c r="AM701" s="23">
        <f>+IF(OR($N701=Listas!$A$3,$N701=Listas!$A$4,$N701=Listas!$A$5,$N701=Listas!$A$6),"",IF(AND(DAYS360(C701,$C$3)&lt;=90,AL701="SI"),0,IF(AND(DAYS360(C701,$C$3)&gt;90,AL701="SI"),$AM$7,0)))</f>
        <v>0</v>
      </c>
      <c r="AN701" s="27" t="str">
        <f t="shared" si="131"/>
        <v/>
      </c>
      <c r="AO701" s="23">
        <f>+IF(OR($N701=Listas!$A$3,$N701=Listas!$A$4,$N701=Listas!$A$5,$N701=Listas!$A$6),"",IF(AND(DAYS360(C701,$C$3)&lt;=90,AN701="SI"),0,IF(AND(DAYS360(C701,$C$3)&gt;90,AN701="SI"),$AO$7,0)))</f>
        <v>0</v>
      </c>
      <c r="AP701" s="28">
        <f>+IF(OR($N701=Listas!$A$3,$N701=Listas!$A$4,$N701=Listas!$A$5,$N701=[1]Hoja2!$A$6),"",AM701+AO701)</f>
        <v>0</v>
      </c>
      <c r="AQ701" s="22"/>
      <c r="AR701" s="23">
        <f>+IF(OR($N701=Listas!$A$3,$N701=Listas!$A$4,$N701=Listas!$A$5,$N701=Listas!$A$6),"",IF(AND(DAYS360(C701,$C$3)&lt;=90,AQ701="SI"),0,IF(AND(DAYS360(C701,$C$3)&gt;90,AQ701="SI"),$AR$7,0)))</f>
        <v>0</v>
      </c>
      <c r="AS701" s="22"/>
      <c r="AT701" s="23">
        <f>+IF(OR($N701=Listas!$A$3,$N701=Listas!$A$4,$N701=Listas!$A$5,$N701=Listas!$A$6),"",IF(AND(DAYS360(C701,$C$3)&lt;=90,AS701="SI"),0,IF(AND(DAYS360(C701,$C$3)&gt;90,AS701="SI"),$AT$7,0)))</f>
        <v>0</v>
      </c>
      <c r="AU701" s="21">
        <f>+IF(OR($N701=Listas!$A$3,$N701=Listas!$A$4,$N701=Listas!$A$5,$N701=Listas!$A$6),"",AR701+AT701)</f>
        <v>0</v>
      </c>
      <c r="AV701" s="29">
        <f>+IF(OR($N701=Listas!$A$3,$N701=Listas!$A$4,$N701=Listas!$A$5,$N701=Listas!$A$6),"",W701+Z701+AJ701+AP701+AU701)</f>
        <v>0.21132439384930549</v>
      </c>
      <c r="AW701" s="30">
        <f>+IF(OR($N701=Listas!$A$3,$N701=Listas!$A$4,$N701=Listas!$A$5,$N701=Listas!$A$6),"",K701*(1-AV701))</f>
        <v>0</v>
      </c>
      <c r="AX701" s="30">
        <f>+IF(OR($N701=Listas!$A$3,$N701=Listas!$A$4,$N701=Listas!$A$5,$N701=Listas!$A$6),"",L701*(1-AV701))</f>
        <v>0</v>
      </c>
      <c r="AY701" s="31"/>
      <c r="AZ701" s="32"/>
      <c r="BA701" s="30">
        <f>+IF(OR($N701=Listas!$A$3,$N701=Listas!$A$4,$N701=Listas!$A$5,$N701=Listas!$A$6),"",IF(AV701=0,AW701,(-PV(AY701,AZ701,,AW701,0))))</f>
        <v>0</v>
      </c>
      <c r="BB701" s="30">
        <f>+IF(OR($N701=Listas!$A$3,$N701=Listas!$A$4,$N701=Listas!$A$5,$N701=Listas!$A$6),"",IF(AV701=0,AX701,(-PV(AY701,AZ701,,AX701,0))))</f>
        <v>0</v>
      </c>
      <c r="BC701" s="33">
        <f>++IF(OR($N701=Listas!$A$3,$N701=Listas!$A$4,$N701=Listas!$A$5,$N701=Listas!$A$6),"",K701-BA701)</f>
        <v>0</v>
      </c>
      <c r="BD701" s="33">
        <f>++IF(OR($N701=Listas!$A$3,$N701=Listas!$A$4,$N701=Listas!$A$5,$N701=Listas!$A$6),"",L701-BB701)</f>
        <v>0</v>
      </c>
    </row>
    <row r="702" spans="1:56" x14ac:dyDescent="0.25">
      <c r="A702" s="13"/>
      <c r="B702" s="14"/>
      <c r="C702" s="15"/>
      <c r="D702" s="16"/>
      <c r="E702" s="16"/>
      <c r="F702" s="17"/>
      <c r="G702" s="17"/>
      <c r="H702" s="65">
        <f t="shared" si="125"/>
        <v>0</v>
      </c>
      <c r="I702" s="17"/>
      <c r="J702" s="17"/>
      <c r="K702" s="42">
        <f t="shared" si="126"/>
        <v>0</v>
      </c>
      <c r="L702" s="42">
        <f t="shared" si="126"/>
        <v>0</v>
      </c>
      <c r="M702" s="42">
        <f t="shared" si="127"/>
        <v>0</v>
      </c>
      <c r="N702" s="13"/>
      <c r="O702" s="18" t="str">
        <f>+IF(OR($N702=Listas!$A$3,$N702=Listas!$A$4,$N702=Listas!$A$5,$N702=Listas!$A$6),"N/A",IF(AND((DAYS360(C702,$C$3))&gt;90,(DAYS360(C702,$C$3))&lt;360),"SI","NO"))</f>
        <v>NO</v>
      </c>
      <c r="P702" s="19">
        <f t="shared" si="120"/>
        <v>0</v>
      </c>
      <c r="Q702" s="18" t="str">
        <f>+IF(OR($N702=Listas!$A$3,$N702=Listas!$A$4,$N702=Listas!$A$5,$N702=Listas!$A$6),"N/A",IF(AND((DAYS360(C702,$C$3))&gt;=360,(DAYS360(C702,$C$3))&lt;=1800),"SI","NO"))</f>
        <v>NO</v>
      </c>
      <c r="R702" s="19">
        <f t="shared" si="121"/>
        <v>0</v>
      </c>
      <c r="S702" s="18" t="str">
        <f>+IF(OR($N702=Listas!$A$3,$N702=Listas!$A$4,$N702=Listas!$A$5,$N702=Listas!$A$6),"N/A",IF(AND((DAYS360(C702,$C$3))&gt;1800,(DAYS360(C702,$C$3))&lt;=3600),"SI","NO"))</f>
        <v>NO</v>
      </c>
      <c r="T702" s="19">
        <f t="shared" si="122"/>
        <v>0</v>
      </c>
      <c r="U702" s="18" t="str">
        <f>+IF(OR($N702=Listas!$A$3,$N702=Listas!$A$4,$N702=Listas!$A$5,$N702=Listas!$A$6),"N/A",IF((DAYS360(C702,$C$3))&gt;3600,"SI","NO"))</f>
        <v>SI</v>
      </c>
      <c r="V702" s="20">
        <f t="shared" si="123"/>
        <v>0.21132439384930549</v>
      </c>
      <c r="W702" s="21">
        <f>+IF(OR($N702=Listas!$A$3,$N702=Listas!$A$4,$N702=Listas!$A$5,$N702=Listas!$A$6),"",P702+R702+T702+V702)</f>
        <v>0.21132439384930549</v>
      </c>
      <c r="X702" s="22"/>
      <c r="Y702" s="19">
        <f t="shared" si="124"/>
        <v>0</v>
      </c>
      <c r="Z702" s="21">
        <f>+IF(OR($N702=Listas!$A$3,$N702=Listas!$A$4,$N702=Listas!$A$5,$N702=Listas!$A$6),"",Y702)</f>
        <v>0</v>
      </c>
      <c r="AA702" s="22"/>
      <c r="AB702" s="23">
        <f>+IF(OR($N702=Listas!$A$3,$N702=Listas!$A$4,$N702=Listas!$A$5,$N702=Listas!$A$6),"",IF(AND(DAYS360(C702,$C$3)&lt;=90,AA702="NO"),0,IF(AND(DAYS360(C702,$C$3)&gt;90,AA702="NO"),$AB$7,0)))</f>
        <v>0</v>
      </c>
      <c r="AC702" s="17"/>
      <c r="AD702" s="22"/>
      <c r="AE702" s="23">
        <f>+IF(OR($N702=Listas!$A$3,$N702=Listas!$A$4,$N702=Listas!$A$5,$N702=Listas!$A$6),"",IF(AND(DAYS360(C702,$C$3)&lt;=90,AD702="SI"),0,IF(AND(DAYS360(C702,$C$3)&gt;90,AD702="SI"),$AE$7,0)))</f>
        <v>0</v>
      </c>
      <c r="AF702" s="17"/>
      <c r="AG702" s="24" t="str">
        <f t="shared" si="128"/>
        <v/>
      </c>
      <c r="AH702" s="22"/>
      <c r="AI702" s="23">
        <f>+IF(OR($N702=Listas!$A$3,$N702=Listas!$A$4,$N702=Listas!$A$5,$N702=Listas!$A$6),"",IF(AND(DAYS360(C702,$C$3)&lt;=90,AH702="SI"),0,IF(AND(DAYS360(C702,$C$3)&gt;90,AH702="SI"),$AI$7,0)))</f>
        <v>0</v>
      </c>
      <c r="AJ702" s="25">
        <f>+IF(OR($N702=Listas!$A$3,$N702=Listas!$A$4,$N702=Listas!$A$5,$N702=Listas!$A$6),"",AB702+AE702+AI702)</f>
        <v>0</v>
      </c>
      <c r="AK702" s="26" t="str">
        <f t="shared" si="129"/>
        <v/>
      </c>
      <c r="AL702" s="27" t="str">
        <f t="shared" si="130"/>
        <v/>
      </c>
      <c r="AM702" s="23">
        <f>+IF(OR($N702=Listas!$A$3,$N702=Listas!$A$4,$N702=Listas!$A$5,$N702=Listas!$A$6),"",IF(AND(DAYS360(C702,$C$3)&lt;=90,AL702="SI"),0,IF(AND(DAYS360(C702,$C$3)&gt;90,AL702="SI"),$AM$7,0)))</f>
        <v>0</v>
      </c>
      <c r="AN702" s="27" t="str">
        <f t="shared" si="131"/>
        <v/>
      </c>
      <c r="AO702" s="23">
        <f>+IF(OR($N702=Listas!$A$3,$N702=Listas!$A$4,$N702=Listas!$A$5,$N702=Listas!$A$6),"",IF(AND(DAYS360(C702,$C$3)&lt;=90,AN702="SI"),0,IF(AND(DAYS360(C702,$C$3)&gt;90,AN702="SI"),$AO$7,0)))</f>
        <v>0</v>
      </c>
      <c r="AP702" s="28">
        <f>+IF(OR($N702=Listas!$A$3,$N702=Listas!$A$4,$N702=Listas!$A$5,$N702=[1]Hoja2!$A$6),"",AM702+AO702)</f>
        <v>0</v>
      </c>
      <c r="AQ702" s="22"/>
      <c r="AR702" s="23">
        <f>+IF(OR($N702=Listas!$A$3,$N702=Listas!$A$4,$N702=Listas!$A$5,$N702=Listas!$A$6),"",IF(AND(DAYS360(C702,$C$3)&lt;=90,AQ702="SI"),0,IF(AND(DAYS360(C702,$C$3)&gt;90,AQ702="SI"),$AR$7,0)))</f>
        <v>0</v>
      </c>
      <c r="AS702" s="22"/>
      <c r="AT702" s="23">
        <f>+IF(OR($N702=Listas!$A$3,$N702=Listas!$A$4,$N702=Listas!$A$5,$N702=Listas!$A$6),"",IF(AND(DAYS360(C702,$C$3)&lt;=90,AS702="SI"),0,IF(AND(DAYS360(C702,$C$3)&gt;90,AS702="SI"),$AT$7,0)))</f>
        <v>0</v>
      </c>
      <c r="AU702" s="21">
        <f>+IF(OR($N702=Listas!$A$3,$N702=Listas!$A$4,$N702=Listas!$A$5,$N702=Listas!$A$6),"",AR702+AT702)</f>
        <v>0</v>
      </c>
      <c r="AV702" s="29">
        <f>+IF(OR($N702=Listas!$A$3,$N702=Listas!$A$4,$N702=Listas!$A$5,$N702=Listas!$A$6),"",W702+Z702+AJ702+AP702+AU702)</f>
        <v>0.21132439384930549</v>
      </c>
      <c r="AW702" s="30">
        <f>+IF(OR($N702=Listas!$A$3,$N702=Listas!$A$4,$N702=Listas!$A$5,$N702=Listas!$A$6),"",K702*(1-AV702))</f>
        <v>0</v>
      </c>
      <c r="AX702" s="30">
        <f>+IF(OR($N702=Listas!$A$3,$N702=Listas!$A$4,$N702=Listas!$A$5,$N702=Listas!$A$6),"",L702*(1-AV702))</f>
        <v>0</v>
      </c>
      <c r="AY702" s="31"/>
      <c r="AZ702" s="32"/>
      <c r="BA702" s="30">
        <f>+IF(OR($N702=Listas!$A$3,$N702=Listas!$A$4,$N702=Listas!$A$5,$N702=Listas!$A$6),"",IF(AV702=0,AW702,(-PV(AY702,AZ702,,AW702,0))))</f>
        <v>0</v>
      </c>
      <c r="BB702" s="30">
        <f>+IF(OR($N702=Listas!$A$3,$N702=Listas!$A$4,$N702=Listas!$A$5,$N702=Listas!$A$6),"",IF(AV702=0,AX702,(-PV(AY702,AZ702,,AX702,0))))</f>
        <v>0</v>
      </c>
      <c r="BC702" s="33">
        <f>++IF(OR($N702=Listas!$A$3,$N702=Listas!$A$4,$N702=Listas!$A$5,$N702=Listas!$A$6),"",K702-BA702)</f>
        <v>0</v>
      </c>
      <c r="BD702" s="33">
        <f>++IF(OR($N702=Listas!$A$3,$N702=Listas!$A$4,$N702=Listas!$A$5,$N702=Listas!$A$6),"",L702-BB702)</f>
        <v>0</v>
      </c>
    </row>
    <row r="703" spans="1:56" x14ac:dyDescent="0.25">
      <c r="A703" s="13"/>
      <c r="B703" s="14"/>
      <c r="C703" s="15"/>
      <c r="D703" s="16"/>
      <c r="E703" s="16"/>
      <c r="F703" s="17"/>
      <c r="G703" s="17"/>
      <c r="H703" s="65">
        <f t="shared" si="125"/>
        <v>0</v>
      </c>
      <c r="I703" s="17"/>
      <c r="J703" s="17"/>
      <c r="K703" s="42">
        <f t="shared" si="126"/>
        <v>0</v>
      </c>
      <c r="L703" s="42">
        <f t="shared" si="126"/>
        <v>0</v>
      </c>
      <c r="M703" s="42">
        <f t="shared" si="127"/>
        <v>0</v>
      </c>
      <c r="N703" s="13"/>
      <c r="O703" s="18" t="str">
        <f>+IF(OR($N703=Listas!$A$3,$N703=Listas!$A$4,$N703=Listas!$A$5,$N703=Listas!$A$6),"N/A",IF(AND((DAYS360(C703,$C$3))&gt;90,(DAYS360(C703,$C$3))&lt;360),"SI","NO"))</f>
        <v>NO</v>
      </c>
      <c r="P703" s="19">
        <f t="shared" si="120"/>
        <v>0</v>
      </c>
      <c r="Q703" s="18" t="str">
        <f>+IF(OR($N703=Listas!$A$3,$N703=Listas!$A$4,$N703=Listas!$A$5,$N703=Listas!$A$6),"N/A",IF(AND((DAYS360(C703,$C$3))&gt;=360,(DAYS360(C703,$C$3))&lt;=1800),"SI","NO"))</f>
        <v>NO</v>
      </c>
      <c r="R703" s="19">
        <f t="shared" si="121"/>
        <v>0</v>
      </c>
      <c r="S703" s="18" t="str">
        <f>+IF(OR($N703=Listas!$A$3,$N703=Listas!$A$4,$N703=Listas!$A$5,$N703=Listas!$A$6),"N/A",IF(AND((DAYS360(C703,$C$3))&gt;1800,(DAYS360(C703,$C$3))&lt;=3600),"SI","NO"))</f>
        <v>NO</v>
      </c>
      <c r="T703" s="19">
        <f t="shared" si="122"/>
        <v>0</v>
      </c>
      <c r="U703" s="18" t="str">
        <f>+IF(OR($N703=Listas!$A$3,$N703=Listas!$A$4,$N703=Listas!$A$5,$N703=Listas!$A$6),"N/A",IF((DAYS360(C703,$C$3))&gt;3600,"SI","NO"))</f>
        <v>SI</v>
      </c>
      <c r="V703" s="20">
        <f t="shared" si="123"/>
        <v>0.21132439384930549</v>
      </c>
      <c r="W703" s="21">
        <f>+IF(OR($N703=Listas!$A$3,$N703=Listas!$A$4,$N703=Listas!$A$5,$N703=Listas!$A$6),"",P703+R703+T703+V703)</f>
        <v>0.21132439384930549</v>
      </c>
      <c r="X703" s="22"/>
      <c r="Y703" s="19">
        <f t="shared" si="124"/>
        <v>0</v>
      </c>
      <c r="Z703" s="21">
        <f>+IF(OR($N703=Listas!$A$3,$N703=Listas!$A$4,$N703=Listas!$A$5,$N703=Listas!$A$6),"",Y703)</f>
        <v>0</v>
      </c>
      <c r="AA703" s="22"/>
      <c r="AB703" s="23">
        <f>+IF(OR($N703=Listas!$A$3,$N703=Listas!$A$4,$N703=Listas!$A$5,$N703=Listas!$A$6),"",IF(AND(DAYS360(C703,$C$3)&lt;=90,AA703="NO"),0,IF(AND(DAYS360(C703,$C$3)&gt;90,AA703="NO"),$AB$7,0)))</f>
        <v>0</v>
      </c>
      <c r="AC703" s="17"/>
      <c r="AD703" s="22"/>
      <c r="AE703" s="23">
        <f>+IF(OR($N703=Listas!$A$3,$N703=Listas!$A$4,$N703=Listas!$A$5,$N703=Listas!$A$6),"",IF(AND(DAYS360(C703,$C$3)&lt;=90,AD703="SI"),0,IF(AND(DAYS360(C703,$C$3)&gt;90,AD703="SI"),$AE$7,0)))</f>
        <v>0</v>
      </c>
      <c r="AF703" s="17"/>
      <c r="AG703" s="24" t="str">
        <f t="shared" si="128"/>
        <v/>
      </c>
      <c r="AH703" s="22"/>
      <c r="AI703" s="23">
        <f>+IF(OR($N703=Listas!$A$3,$N703=Listas!$A$4,$N703=Listas!$A$5,$N703=Listas!$A$6),"",IF(AND(DAYS360(C703,$C$3)&lt;=90,AH703="SI"),0,IF(AND(DAYS360(C703,$C$3)&gt;90,AH703="SI"),$AI$7,0)))</f>
        <v>0</v>
      </c>
      <c r="AJ703" s="25">
        <f>+IF(OR($N703=Listas!$A$3,$N703=Listas!$A$4,$N703=Listas!$A$5,$N703=Listas!$A$6),"",AB703+AE703+AI703)</f>
        <v>0</v>
      </c>
      <c r="AK703" s="26" t="str">
        <f t="shared" si="129"/>
        <v/>
      </c>
      <c r="AL703" s="27" t="str">
        <f t="shared" si="130"/>
        <v/>
      </c>
      <c r="AM703" s="23">
        <f>+IF(OR($N703=Listas!$A$3,$N703=Listas!$A$4,$N703=Listas!$A$5,$N703=Listas!$A$6),"",IF(AND(DAYS360(C703,$C$3)&lt;=90,AL703="SI"),0,IF(AND(DAYS360(C703,$C$3)&gt;90,AL703="SI"),$AM$7,0)))</f>
        <v>0</v>
      </c>
      <c r="AN703" s="27" t="str">
        <f t="shared" si="131"/>
        <v/>
      </c>
      <c r="AO703" s="23">
        <f>+IF(OR($N703=Listas!$A$3,$N703=Listas!$A$4,$N703=Listas!$A$5,$N703=Listas!$A$6),"",IF(AND(DAYS360(C703,$C$3)&lt;=90,AN703="SI"),0,IF(AND(DAYS360(C703,$C$3)&gt;90,AN703="SI"),$AO$7,0)))</f>
        <v>0</v>
      </c>
      <c r="AP703" s="28">
        <f>+IF(OR($N703=Listas!$A$3,$N703=Listas!$A$4,$N703=Listas!$A$5,$N703=[1]Hoja2!$A$6),"",AM703+AO703)</f>
        <v>0</v>
      </c>
      <c r="AQ703" s="22"/>
      <c r="AR703" s="23">
        <f>+IF(OR($N703=Listas!$A$3,$N703=Listas!$A$4,$N703=Listas!$A$5,$N703=Listas!$A$6),"",IF(AND(DAYS360(C703,$C$3)&lt;=90,AQ703="SI"),0,IF(AND(DAYS360(C703,$C$3)&gt;90,AQ703="SI"),$AR$7,0)))</f>
        <v>0</v>
      </c>
      <c r="AS703" s="22"/>
      <c r="AT703" s="23">
        <f>+IF(OR($N703=Listas!$A$3,$N703=Listas!$A$4,$N703=Listas!$A$5,$N703=Listas!$A$6),"",IF(AND(DAYS360(C703,$C$3)&lt;=90,AS703="SI"),0,IF(AND(DAYS360(C703,$C$3)&gt;90,AS703="SI"),$AT$7,0)))</f>
        <v>0</v>
      </c>
      <c r="AU703" s="21">
        <f>+IF(OR($N703=Listas!$A$3,$N703=Listas!$A$4,$N703=Listas!$A$5,$N703=Listas!$A$6),"",AR703+AT703)</f>
        <v>0</v>
      </c>
      <c r="AV703" s="29">
        <f>+IF(OR($N703=Listas!$A$3,$N703=Listas!$A$4,$N703=Listas!$A$5,$N703=Listas!$A$6),"",W703+Z703+AJ703+AP703+AU703)</f>
        <v>0.21132439384930549</v>
      </c>
      <c r="AW703" s="30">
        <f>+IF(OR($N703=Listas!$A$3,$N703=Listas!$A$4,$N703=Listas!$A$5,$N703=Listas!$A$6),"",K703*(1-AV703))</f>
        <v>0</v>
      </c>
      <c r="AX703" s="30">
        <f>+IF(OR($N703=Listas!$A$3,$N703=Listas!$A$4,$N703=Listas!$A$5,$N703=Listas!$A$6),"",L703*(1-AV703))</f>
        <v>0</v>
      </c>
      <c r="AY703" s="31"/>
      <c r="AZ703" s="32"/>
      <c r="BA703" s="30">
        <f>+IF(OR($N703=Listas!$A$3,$N703=Listas!$A$4,$N703=Listas!$A$5,$N703=Listas!$A$6),"",IF(AV703=0,AW703,(-PV(AY703,AZ703,,AW703,0))))</f>
        <v>0</v>
      </c>
      <c r="BB703" s="30">
        <f>+IF(OR($N703=Listas!$A$3,$N703=Listas!$A$4,$N703=Listas!$A$5,$N703=Listas!$A$6),"",IF(AV703=0,AX703,(-PV(AY703,AZ703,,AX703,0))))</f>
        <v>0</v>
      </c>
      <c r="BC703" s="33">
        <f>++IF(OR($N703=Listas!$A$3,$N703=Listas!$A$4,$N703=Listas!$A$5,$N703=Listas!$A$6),"",K703-BA703)</f>
        <v>0</v>
      </c>
      <c r="BD703" s="33">
        <f>++IF(OR($N703=Listas!$A$3,$N703=Listas!$A$4,$N703=Listas!$A$5,$N703=Listas!$A$6),"",L703-BB703)</f>
        <v>0</v>
      </c>
    </row>
    <row r="704" spans="1:56" x14ac:dyDescent="0.25">
      <c r="A704" s="13"/>
      <c r="B704" s="14"/>
      <c r="C704" s="15"/>
      <c r="D704" s="16"/>
      <c r="E704" s="16"/>
      <c r="F704" s="17"/>
      <c r="G704" s="17"/>
      <c r="H704" s="65">
        <f t="shared" si="125"/>
        <v>0</v>
      </c>
      <c r="I704" s="17"/>
      <c r="J704" s="17"/>
      <c r="K704" s="42">
        <f t="shared" si="126"/>
        <v>0</v>
      </c>
      <c r="L704" s="42">
        <f t="shared" si="126"/>
        <v>0</v>
      </c>
      <c r="M704" s="42">
        <f t="shared" si="127"/>
        <v>0</v>
      </c>
      <c r="N704" s="13"/>
      <c r="O704" s="18" t="str">
        <f>+IF(OR($N704=Listas!$A$3,$N704=Listas!$A$4,$N704=Listas!$A$5,$N704=Listas!$A$6),"N/A",IF(AND((DAYS360(C704,$C$3))&gt;90,(DAYS360(C704,$C$3))&lt;360),"SI","NO"))</f>
        <v>NO</v>
      </c>
      <c r="P704" s="19">
        <f t="shared" si="120"/>
        <v>0</v>
      </c>
      <c r="Q704" s="18" t="str">
        <f>+IF(OR($N704=Listas!$A$3,$N704=Listas!$A$4,$N704=Listas!$A$5,$N704=Listas!$A$6),"N/A",IF(AND((DAYS360(C704,$C$3))&gt;=360,(DAYS360(C704,$C$3))&lt;=1800),"SI","NO"))</f>
        <v>NO</v>
      </c>
      <c r="R704" s="19">
        <f t="shared" si="121"/>
        <v>0</v>
      </c>
      <c r="S704" s="18" t="str">
        <f>+IF(OR($N704=Listas!$A$3,$N704=Listas!$A$4,$N704=Listas!$A$5,$N704=Listas!$A$6),"N/A",IF(AND((DAYS360(C704,$C$3))&gt;1800,(DAYS360(C704,$C$3))&lt;=3600),"SI","NO"))</f>
        <v>NO</v>
      </c>
      <c r="T704" s="19">
        <f t="shared" si="122"/>
        <v>0</v>
      </c>
      <c r="U704" s="18" t="str">
        <f>+IF(OR($N704=Listas!$A$3,$N704=Listas!$A$4,$N704=Listas!$A$5,$N704=Listas!$A$6),"N/A",IF((DAYS360(C704,$C$3))&gt;3600,"SI","NO"))</f>
        <v>SI</v>
      </c>
      <c r="V704" s="20">
        <f t="shared" si="123"/>
        <v>0.21132439384930549</v>
      </c>
      <c r="W704" s="21">
        <f>+IF(OR($N704=Listas!$A$3,$N704=Listas!$A$4,$N704=Listas!$A$5,$N704=Listas!$A$6),"",P704+R704+T704+V704)</f>
        <v>0.21132439384930549</v>
      </c>
      <c r="X704" s="22"/>
      <c r="Y704" s="19">
        <f t="shared" si="124"/>
        <v>0</v>
      </c>
      <c r="Z704" s="21">
        <f>+IF(OR($N704=Listas!$A$3,$N704=Listas!$A$4,$N704=Listas!$A$5,$N704=Listas!$A$6),"",Y704)</f>
        <v>0</v>
      </c>
      <c r="AA704" s="22"/>
      <c r="AB704" s="23">
        <f>+IF(OR($N704=Listas!$A$3,$N704=Listas!$A$4,$N704=Listas!$A$5,$N704=Listas!$A$6),"",IF(AND(DAYS360(C704,$C$3)&lt;=90,AA704="NO"),0,IF(AND(DAYS360(C704,$C$3)&gt;90,AA704="NO"),$AB$7,0)))</f>
        <v>0</v>
      </c>
      <c r="AC704" s="17"/>
      <c r="AD704" s="22"/>
      <c r="AE704" s="23">
        <f>+IF(OR($N704=Listas!$A$3,$N704=Listas!$A$4,$N704=Listas!$A$5,$N704=Listas!$A$6),"",IF(AND(DAYS360(C704,$C$3)&lt;=90,AD704="SI"),0,IF(AND(DAYS360(C704,$C$3)&gt;90,AD704="SI"),$AE$7,0)))</f>
        <v>0</v>
      </c>
      <c r="AF704" s="17"/>
      <c r="AG704" s="24" t="str">
        <f t="shared" si="128"/>
        <v/>
      </c>
      <c r="AH704" s="22"/>
      <c r="AI704" s="23">
        <f>+IF(OR($N704=Listas!$A$3,$N704=Listas!$A$4,$N704=Listas!$A$5,$N704=Listas!$A$6),"",IF(AND(DAYS360(C704,$C$3)&lt;=90,AH704="SI"),0,IF(AND(DAYS360(C704,$C$3)&gt;90,AH704="SI"),$AI$7,0)))</f>
        <v>0</v>
      </c>
      <c r="AJ704" s="25">
        <f>+IF(OR($N704=Listas!$A$3,$N704=Listas!$A$4,$N704=Listas!$A$5,$N704=Listas!$A$6),"",AB704+AE704+AI704)</f>
        <v>0</v>
      </c>
      <c r="AK704" s="26" t="str">
        <f t="shared" si="129"/>
        <v/>
      </c>
      <c r="AL704" s="27" t="str">
        <f t="shared" si="130"/>
        <v/>
      </c>
      <c r="AM704" s="23">
        <f>+IF(OR($N704=Listas!$A$3,$N704=Listas!$A$4,$N704=Listas!$A$5,$N704=Listas!$A$6),"",IF(AND(DAYS360(C704,$C$3)&lt;=90,AL704="SI"),0,IF(AND(DAYS360(C704,$C$3)&gt;90,AL704="SI"),$AM$7,0)))</f>
        <v>0</v>
      </c>
      <c r="AN704" s="27" t="str">
        <f t="shared" si="131"/>
        <v/>
      </c>
      <c r="AO704" s="23">
        <f>+IF(OR($N704=Listas!$A$3,$N704=Listas!$A$4,$N704=Listas!$A$5,$N704=Listas!$A$6),"",IF(AND(DAYS360(C704,$C$3)&lt;=90,AN704="SI"),0,IF(AND(DAYS360(C704,$C$3)&gt;90,AN704="SI"),$AO$7,0)))</f>
        <v>0</v>
      </c>
      <c r="AP704" s="28">
        <f>+IF(OR($N704=Listas!$A$3,$N704=Listas!$A$4,$N704=Listas!$A$5,$N704=[1]Hoja2!$A$6),"",AM704+AO704)</f>
        <v>0</v>
      </c>
      <c r="AQ704" s="22"/>
      <c r="AR704" s="23">
        <f>+IF(OR($N704=Listas!$A$3,$N704=Listas!$A$4,$N704=Listas!$A$5,$N704=Listas!$A$6),"",IF(AND(DAYS360(C704,$C$3)&lt;=90,AQ704="SI"),0,IF(AND(DAYS360(C704,$C$3)&gt;90,AQ704="SI"),$AR$7,0)))</f>
        <v>0</v>
      </c>
      <c r="AS704" s="22"/>
      <c r="AT704" s="23">
        <f>+IF(OR($N704=Listas!$A$3,$N704=Listas!$A$4,$N704=Listas!$A$5,$N704=Listas!$A$6),"",IF(AND(DAYS360(C704,$C$3)&lt;=90,AS704="SI"),0,IF(AND(DAYS360(C704,$C$3)&gt;90,AS704="SI"),$AT$7,0)))</f>
        <v>0</v>
      </c>
      <c r="AU704" s="21">
        <f>+IF(OR($N704=Listas!$A$3,$N704=Listas!$A$4,$N704=Listas!$A$5,$N704=Listas!$A$6),"",AR704+AT704)</f>
        <v>0</v>
      </c>
      <c r="AV704" s="29">
        <f>+IF(OR($N704=Listas!$A$3,$N704=Listas!$A$4,$N704=Listas!$A$5,$N704=Listas!$A$6),"",W704+Z704+AJ704+AP704+AU704)</f>
        <v>0.21132439384930549</v>
      </c>
      <c r="AW704" s="30">
        <f>+IF(OR($N704=Listas!$A$3,$N704=Listas!$A$4,$N704=Listas!$A$5,$N704=Listas!$A$6),"",K704*(1-AV704))</f>
        <v>0</v>
      </c>
      <c r="AX704" s="30">
        <f>+IF(OR($N704=Listas!$A$3,$N704=Listas!$A$4,$N704=Listas!$A$5,$N704=Listas!$A$6),"",L704*(1-AV704))</f>
        <v>0</v>
      </c>
      <c r="AY704" s="31"/>
      <c r="AZ704" s="32"/>
      <c r="BA704" s="30">
        <f>+IF(OR($N704=Listas!$A$3,$N704=Listas!$A$4,$N704=Listas!$A$5,$N704=Listas!$A$6),"",IF(AV704=0,AW704,(-PV(AY704,AZ704,,AW704,0))))</f>
        <v>0</v>
      </c>
      <c r="BB704" s="30">
        <f>+IF(OR($N704=Listas!$A$3,$N704=Listas!$A$4,$N704=Listas!$A$5,$N704=Listas!$A$6),"",IF(AV704=0,AX704,(-PV(AY704,AZ704,,AX704,0))))</f>
        <v>0</v>
      </c>
      <c r="BC704" s="33">
        <f>++IF(OR($N704=Listas!$A$3,$N704=Listas!$A$4,$N704=Listas!$A$5,$N704=Listas!$A$6),"",K704-BA704)</f>
        <v>0</v>
      </c>
      <c r="BD704" s="33">
        <f>++IF(OR($N704=Listas!$A$3,$N704=Listas!$A$4,$N704=Listas!$A$5,$N704=Listas!$A$6),"",L704-BB704)</f>
        <v>0</v>
      </c>
    </row>
    <row r="705" spans="1:56" x14ac:dyDescent="0.25">
      <c r="A705" s="13"/>
      <c r="B705" s="14"/>
      <c r="C705" s="15"/>
      <c r="D705" s="16"/>
      <c r="E705" s="16"/>
      <c r="F705" s="17"/>
      <c r="G705" s="17"/>
      <c r="H705" s="65">
        <f t="shared" si="125"/>
        <v>0</v>
      </c>
      <c r="I705" s="17"/>
      <c r="J705" s="17"/>
      <c r="K705" s="42">
        <f t="shared" si="126"/>
        <v>0</v>
      </c>
      <c r="L705" s="42">
        <f t="shared" si="126"/>
        <v>0</v>
      </c>
      <c r="M705" s="42">
        <f t="shared" si="127"/>
        <v>0</v>
      </c>
      <c r="N705" s="13"/>
      <c r="O705" s="18" t="str">
        <f>+IF(OR($N705=Listas!$A$3,$N705=Listas!$A$4,$N705=Listas!$A$5,$N705=Listas!$A$6),"N/A",IF(AND((DAYS360(C705,$C$3))&gt;90,(DAYS360(C705,$C$3))&lt;360),"SI","NO"))</f>
        <v>NO</v>
      </c>
      <c r="P705" s="19">
        <f t="shared" si="120"/>
        <v>0</v>
      </c>
      <c r="Q705" s="18" t="str">
        <f>+IF(OR($N705=Listas!$A$3,$N705=Listas!$A$4,$N705=Listas!$A$5,$N705=Listas!$A$6),"N/A",IF(AND((DAYS360(C705,$C$3))&gt;=360,(DAYS360(C705,$C$3))&lt;=1800),"SI","NO"))</f>
        <v>NO</v>
      </c>
      <c r="R705" s="19">
        <f t="shared" si="121"/>
        <v>0</v>
      </c>
      <c r="S705" s="18" t="str">
        <f>+IF(OR($N705=Listas!$A$3,$N705=Listas!$A$4,$N705=Listas!$A$5,$N705=Listas!$A$6),"N/A",IF(AND((DAYS360(C705,$C$3))&gt;1800,(DAYS360(C705,$C$3))&lt;=3600),"SI","NO"))</f>
        <v>NO</v>
      </c>
      <c r="T705" s="19">
        <f t="shared" si="122"/>
        <v>0</v>
      </c>
      <c r="U705" s="18" t="str">
        <f>+IF(OR($N705=Listas!$A$3,$N705=Listas!$A$4,$N705=Listas!$A$5,$N705=Listas!$A$6),"N/A",IF((DAYS360(C705,$C$3))&gt;3600,"SI","NO"))</f>
        <v>SI</v>
      </c>
      <c r="V705" s="20">
        <f t="shared" si="123"/>
        <v>0.21132439384930549</v>
      </c>
      <c r="W705" s="21">
        <f>+IF(OR($N705=Listas!$A$3,$N705=Listas!$A$4,$N705=Listas!$A$5,$N705=Listas!$A$6),"",P705+R705+T705+V705)</f>
        <v>0.21132439384930549</v>
      </c>
      <c r="X705" s="22"/>
      <c r="Y705" s="19">
        <f t="shared" si="124"/>
        <v>0</v>
      </c>
      <c r="Z705" s="21">
        <f>+IF(OR($N705=Listas!$A$3,$N705=Listas!$A$4,$N705=Listas!$A$5,$N705=Listas!$A$6),"",Y705)</f>
        <v>0</v>
      </c>
      <c r="AA705" s="22"/>
      <c r="AB705" s="23">
        <f>+IF(OR($N705=Listas!$A$3,$N705=Listas!$A$4,$N705=Listas!$A$5,$N705=Listas!$A$6),"",IF(AND(DAYS360(C705,$C$3)&lt;=90,AA705="NO"),0,IF(AND(DAYS360(C705,$C$3)&gt;90,AA705="NO"),$AB$7,0)))</f>
        <v>0</v>
      </c>
      <c r="AC705" s="17"/>
      <c r="AD705" s="22"/>
      <c r="AE705" s="23">
        <f>+IF(OR($N705=Listas!$A$3,$N705=Listas!$A$4,$N705=Listas!$A$5,$N705=Listas!$A$6),"",IF(AND(DAYS360(C705,$C$3)&lt;=90,AD705="SI"),0,IF(AND(DAYS360(C705,$C$3)&gt;90,AD705="SI"),$AE$7,0)))</f>
        <v>0</v>
      </c>
      <c r="AF705" s="17"/>
      <c r="AG705" s="24" t="str">
        <f t="shared" si="128"/>
        <v/>
      </c>
      <c r="AH705" s="22"/>
      <c r="AI705" s="23">
        <f>+IF(OR($N705=Listas!$A$3,$N705=Listas!$A$4,$N705=Listas!$A$5,$N705=Listas!$A$6),"",IF(AND(DAYS360(C705,$C$3)&lt;=90,AH705="SI"),0,IF(AND(DAYS360(C705,$C$3)&gt;90,AH705="SI"),$AI$7,0)))</f>
        <v>0</v>
      </c>
      <c r="AJ705" s="25">
        <f>+IF(OR($N705=Listas!$A$3,$N705=Listas!$A$4,$N705=Listas!$A$5,$N705=Listas!$A$6),"",AB705+AE705+AI705)</f>
        <v>0</v>
      </c>
      <c r="AK705" s="26" t="str">
        <f t="shared" si="129"/>
        <v/>
      </c>
      <c r="AL705" s="27" t="str">
        <f t="shared" si="130"/>
        <v/>
      </c>
      <c r="AM705" s="23">
        <f>+IF(OR($N705=Listas!$A$3,$N705=Listas!$A$4,$N705=Listas!$A$5,$N705=Listas!$A$6),"",IF(AND(DAYS360(C705,$C$3)&lt;=90,AL705="SI"),0,IF(AND(DAYS360(C705,$C$3)&gt;90,AL705="SI"),$AM$7,0)))</f>
        <v>0</v>
      </c>
      <c r="AN705" s="27" t="str">
        <f t="shared" si="131"/>
        <v/>
      </c>
      <c r="AO705" s="23">
        <f>+IF(OR($N705=Listas!$A$3,$N705=Listas!$A$4,$N705=Listas!$A$5,$N705=Listas!$A$6),"",IF(AND(DAYS360(C705,$C$3)&lt;=90,AN705="SI"),0,IF(AND(DAYS360(C705,$C$3)&gt;90,AN705="SI"),$AO$7,0)))</f>
        <v>0</v>
      </c>
      <c r="AP705" s="28">
        <f>+IF(OR($N705=Listas!$A$3,$N705=Listas!$A$4,$N705=Listas!$A$5,$N705=[1]Hoja2!$A$6),"",AM705+AO705)</f>
        <v>0</v>
      </c>
      <c r="AQ705" s="22"/>
      <c r="AR705" s="23">
        <f>+IF(OR($N705=Listas!$A$3,$N705=Listas!$A$4,$N705=Listas!$A$5,$N705=Listas!$A$6),"",IF(AND(DAYS360(C705,$C$3)&lt;=90,AQ705="SI"),0,IF(AND(DAYS360(C705,$C$3)&gt;90,AQ705="SI"),$AR$7,0)))</f>
        <v>0</v>
      </c>
      <c r="AS705" s="22"/>
      <c r="AT705" s="23">
        <f>+IF(OR($N705=Listas!$A$3,$N705=Listas!$A$4,$N705=Listas!$A$5,$N705=Listas!$A$6),"",IF(AND(DAYS360(C705,$C$3)&lt;=90,AS705="SI"),0,IF(AND(DAYS360(C705,$C$3)&gt;90,AS705="SI"),$AT$7,0)))</f>
        <v>0</v>
      </c>
      <c r="AU705" s="21">
        <f>+IF(OR($N705=Listas!$A$3,$N705=Listas!$A$4,$N705=Listas!$A$5,$N705=Listas!$A$6),"",AR705+AT705)</f>
        <v>0</v>
      </c>
      <c r="AV705" s="29">
        <f>+IF(OR($N705=Listas!$A$3,$N705=Listas!$A$4,$N705=Listas!$A$5,$N705=Listas!$A$6),"",W705+Z705+AJ705+AP705+AU705)</f>
        <v>0.21132439384930549</v>
      </c>
      <c r="AW705" s="30">
        <f>+IF(OR($N705=Listas!$A$3,$N705=Listas!$A$4,$N705=Listas!$A$5,$N705=Listas!$A$6),"",K705*(1-AV705))</f>
        <v>0</v>
      </c>
      <c r="AX705" s="30">
        <f>+IF(OR($N705=Listas!$A$3,$N705=Listas!$A$4,$N705=Listas!$A$5,$N705=Listas!$A$6),"",L705*(1-AV705))</f>
        <v>0</v>
      </c>
      <c r="AY705" s="31"/>
      <c r="AZ705" s="32"/>
      <c r="BA705" s="30">
        <f>+IF(OR($N705=Listas!$A$3,$N705=Listas!$A$4,$N705=Listas!$A$5,$N705=Listas!$A$6),"",IF(AV705=0,AW705,(-PV(AY705,AZ705,,AW705,0))))</f>
        <v>0</v>
      </c>
      <c r="BB705" s="30">
        <f>+IF(OR($N705=Listas!$A$3,$N705=Listas!$A$4,$N705=Listas!$A$5,$N705=Listas!$A$6),"",IF(AV705=0,AX705,(-PV(AY705,AZ705,,AX705,0))))</f>
        <v>0</v>
      </c>
      <c r="BC705" s="33">
        <f>++IF(OR($N705=Listas!$A$3,$N705=Listas!$A$4,$N705=Listas!$A$5,$N705=Listas!$A$6),"",K705-BA705)</f>
        <v>0</v>
      </c>
      <c r="BD705" s="33">
        <f>++IF(OR($N705=Listas!$A$3,$N705=Listas!$A$4,$N705=Listas!$A$5,$N705=Listas!$A$6),"",L705-BB705)</f>
        <v>0</v>
      </c>
    </row>
    <row r="706" spans="1:56" x14ac:dyDescent="0.25">
      <c r="A706" s="13"/>
      <c r="B706" s="14"/>
      <c r="C706" s="15"/>
      <c r="D706" s="16"/>
      <c r="E706" s="16"/>
      <c r="F706" s="17"/>
      <c r="G706" s="17"/>
      <c r="H706" s="65">
        <f t="shared" si="125"/>
        <v>0</v>
      </c>
      <c r="I706" s="17"/>
      <c r="J706" s="17"/>
      <c r="K706" s="42">
        <f t="shared" si="126"/>
        <v>0</v>
      </c>
      <c r="L706" s="42">
        <f t="shared" si="126"/>
        <v>0</v>
      </c>
      <c r="M706" s="42">
        <f t="shared" si="127"/>
        <v>0</v>
      </c>
      <c r="N706" s="13"/>
      <c r="O706" s="18" t="str">
        <f>+IF(OR($N706=Listas!$A$3,$N706=Listas!$A$4,$N706=Listas!$A$5,$N706=Listas!$A$6),"N/A",IF(AND((DAYS360(C706,$C$3))&gt;90,(DAYS360(C706,$C$3))&lt;360),"SI","NO"))</f>
        <v>NO</v>
      </c>
      <c r="P706" s="19">
        <f t="shared" si="120"/>
        <v>0</v>
      </c>
      <c r="Q706" s="18" t="str">
        <f>+IF(OR($N706=Listas!$A$3,$N706=Listas!$A$4,$N706=Listas!$A$5,$N706=Listas!$A$6),"N/A",IF(AND((DAYS360(C706,$C$3))&gt;=360,(DAYS360(C706,$C$3))&lt;=1800),"SI","NO"))</f>
        <v>NO</v>
      </c>
      <c r="R706" s="19">
        <f t="shared" si="121"/>
        <v>0</v>
      </c>
      <c r="S706" s="18" t="str">
        <f>+IF(OR($N706=Listas!$A$3,$N706=Listas!$A$4,$N706=Listas!$A$5,$N706=Listas!$A$6),"N/A",IF(AND((DAYS360(C706,$C$3))&gt;1800,(DAYS360(C706,$C$3))&lt;=3600),"SI","NO"))</f>
        <v>NO</v>
      </c>
      <c r="T706" s="19">
        <f t="shared" si="122"/>
        <v>0</v>
      </c>
      <c r="U706" s="18" t="str">
        <f>+IF(OR($N706=Listas!$A$3,$N706=Listas!$A$4,$N706=Listas!$A$5,$N706=Listas!$A$6),"N/A",IF((DAYS360(C706,$C$3))&gt;3600,"SI","NO"))</f>
        <v>SI</v>
      </c>
      <c r="V706" s="20">
        <f t="shared" si="123"/>
        <v>0.21132439384930549</v>
      </c>
      <c r="W706" s="21">
        <f>+IF(OR($N706=Listas!$A$3,$N706=Listas!$A$4,$N706=Listas!$A$5,$N706=Listas!$A$6),"",P706+R706+T706+V706)</f>
        <v>0.21132439384930549</v>
      </c>
      <c r="X706" s="22"/>
      <c r="Y706" s="19">
        <f t="shared" si="124"/>
        <v>0</v>
      </c>
      <c r="Z706" s="21">
        <f>+IF(OR($N706=Listas!$A$3,$N706=Listas!$A$4,$N706=Listas!$A$5,$N706=Listas!$A$6),"",Y706)</f>
        <v>0</v>
      </c>
      <c r="AA706" s="22"/>
      <c r="AB706" s="23">
        <f>+IF(OR($N706=Listas!$A$3,$N706=Listas!$A$4,$N706=Listas!$A$5,$N706=Listas!$A$6),"",IF(AND(DAYS360(C706,$C$3)&lt;=90,AA706="NO"),0,IF(AND(DAYS360(C706,$C$3)&gt;90,AA706="NO"),$AB$7,0)))</f>
        <v>0</v>
      </c>
      <c r="AC706" s="17"/>
      <c r="AD706" s="22"/>
      <c r="AE706" s="23">
        <f>+IF(OR($N706=Listas!$A$3,$N706=Listas!$A$4,$N706=Listas!$A$5,$N706=Listas!$A$6),"",IF(AND(DAYS360(C706,$C$3)&lt;=90,AD706="SI"),0,IF(AND(DAYS360(C706,$C$3)&gt;90,AD706="SI"),$AE$7,0)))</f>
        <v>0</v>
      </c>
      <c r="AF706" s="17"/>
      <c r="AG706" s="24" t="str">
        <f t="shared" si="128"/>
        <v/>
      </c>
      <c r="AH706" s="22"/>
      <c r="AI706" s="23">
        <f>+IF(OR($N706=Listas!$A$3,$N706=Listas!$A$4,$N706=Listas!$A$5,$N706=Listas!$A$6),"",IF(AND(DAYS360(C706,$C$3)&lt;=90,AH706="SI"),0,IF(AND(DAYS360(C706,$C$3)&gt;90,AH706="SI"),$AI$7,0)))</f>
        <v>0</v>
      </c>
      <c r="AJ706" s="25">
        <f>+IF(OR($N706=Listas!$A$3,$N706=Listas!$A$4,$N706=Listas!$A$5,$N706=Listas!$A$6),"",AB706+AE706+AI706)</f>
        <v>0</v>
      </c>
      <c r="AK706" s="26" t="str">
        <f t="shared" si="129"/>
        <v/>
      </c>
      <c r="AL706" s="27" t="str">
        <f t="shared" si="130"/>
        <v/>
      </c>
      <c r="AM706" s="23">
        <f>+IF(OR($N706=Listas!$A$3,$N706=Listas!$A$4,$N706=Listas!$A$5,$N706=Listas!$A$6),"",IF(AND(DAYS360(C706,$C$3)&lt;=90,AL706="SI"),0,IF(AND(DAYS360(C706,$C$3)&gt;90,AL706="SI"),$AM$7,0)))</f>
        <v>0</v>
      </c>
      <c r="AN706" s="27" t="str">
        <f t="shared" si="131"/>
        <v/>
      </c>
      <c r="AO706" s="23">
        <f>+IF(OR($N706=Listas!$A$3,$N706=Listas!$A$4,$N706=Listas!$A$5,$N706=Listas!$A$6),"",IF(AND(DAYS360(C706,$C$3)&lt;=90,AN706="SI"),0,IF(AND(DAYS360(C706,$C$3)&gt;90,AN706="SI"),$AO$7,0)))</f>
        <v>0</v>
      </c>
      <c r="AP706" s="28">
        <f>+IF(OR($N706=Listas!$A$3,$N706=Listas!$A$4,$N706=Listas!$A$5,$N706=[1]Hoja2!$A$6),"",AM706+AO706)</f>
        <v>0</v>
      </c>
      <c r="AQ706" s="22"/>
      <c r="AR706" s="23">
        <f>+IF(OR($N706=Listas!$A$3,$N706=Listas!$A$4,$N706=Listas!$A$5,$N706=Listas!$A$6),"",IF(AND(DAYS360(C706,$C$3)&lt;=90,AQ706="SI"),0,IF(AND(DAYS360(C706,$C$3)&gt;90,AQ706="SI"),$AR$7,0)))</f>
        <v>0</v>
      </c>
      <c r="AS706" s="22"/>
      <c r="AT706" s="23">
        <f>+IF(OR($N706=Listas!$A$3,$N706=Listas!$A$4,$N706=Listas!$A$5,$N706=Listas!$A$6),"",IF(AND(DAYS360(C706,$C$3)&lt;=90,AS706="SI"),0,IF(AND(DAYS360(C706,$C$3)&gt;90,AS706="SI"),$AT$7,0)))</f>
        <v>0</v>
      </c>
      <c r="AU706" s="21">
        <f>+IF(OR($N706=Listas!$A$3,$N706=Listas!$A$4,$N706=Listas!$A$5,$N706=Listas!$A$6),"",AR706+AT706)</f>
        <v>0</v>
      </c>
      <c r="AV706" s="29">
        <f>+IF(OR($N706=Listas!$A$3,$N706=Listas!$A$4,$N706=Listas!$A$5,$N706=Listas!$A$6),"",W706+Z706+AJ706+AP706+AU706)</f>
        <v>0.21132439384930549</v>
      </c>
      <c r="AW706" s="30">
        <f>+IF(OR($N706=Listas!$A$3,$N706=Listas!$A$4,$N706=Listas!$A$5,$N706=Listas!$A$6),"",K706*(1-AV706))</f>
        <v>0</v>
      </c>
      <c r="AX706" s="30">
        <f>+IF(OR($N706=Listas!$A$3,$N706=Listas!$A$4,$N706=Listas!$A$5,$N706=Listas!$A$6),"",L706*(1-AV706))</f>
        <v>0</v>
      </c>
      <c r="AY706" s="31"/>
      <c r="AZ706" s="32"/>
      <c r="BA706" s="30">
        <f>+IF(OR($N706=Listas!$A$3,$N706=Listas!$A$4,$N706=Listas!$A$5,$N706=Listas!$A$6),"",IF(AV706=0,AW706,(-PV(AY706,AZ706,,AW706,0))))</f>
        <v>0</v>
      </c>
      <c r="BB706" s="30">
        <f>+IF(OR($N706=Listas!$A$3,$N706=Listas!$A$4,$N706=Listas!$A$5,$N706=Listas!$A$6),"",IF(AV706=0,AX706,(-PV(AY706,AZ706,,AX706,0))))</f>
        <v>0</v>
      </c>
      <c r="BC706" s="33">
        <f>++IF(OR($N706=Listas!$A$3,$N706=Listas!$A$4,$N706=Listas!$A$5,$N706=Listas!$A$6),"",K706-BA706)</f>
        <v>0</v>
      </c>
      <c r="BD706" s="33">
        <f>++IF(OR($N706=Listas!$A$3,$N706=Listas!$A$4,$N706=Listas!$A$5,$N706=Listas!$A$6),"",L706-BB706)</f>
        <v>0</v>
      </c>
    </row>
    <row r="707" spans="1:56" x14ac:dyDescent="0.25">
      <c r="A707" s="13"/>
      <c r="B707" s="14"/>
      <c r="C707" s="15"/>
      <c r="D707" s="16"/>
      <c r="E707" s="16"/>
      <c r="F707" s="17"/>
      <c r="G707" s="17"/>
      <c r="H707" s="65">
        <f t="shared" si="125"/>
        <v>0</v>
      </c>
      <c r="I707" s="17"/>
      <c r="J707" s="17"/>
      <c r="K707" s="42">
        <f t="shared" si="126"/>
        <v>0</v>
      </c>
      <c r="L707" s="42">
        <f t="shared" si="126"/>
        <v>0</v>
      </c>
      <c r="M707" s="42">
        <f t="shared" si="127"/>
        <v>0</v>
      </c>
      <c r="N707" s="13"/>
      <c r="O707" s="18" t="str">
        <f>+IF(OR($N707=Listas!$A$3,$N707=Listas!$A$4,$N707=Listas!$A$5,$N707=Listas!$A$6),"N/A",IF(AND((DAYS360(C707,$C$3))&gt;90,(DAYS360(C707,$C$3))&lt;360),"SI","NO"))</f>
        <v>NO</v>
      </c>
      <c r="P707" s="19">
        <f t="shared" si="120"/>
        <v>0</v>
      </c>
      <c r="Q707" s="18" t="str">
        <f>+IF(OR($N707=Listas!$A$3,$N707=Listas!$A$4,$N707=Listas!$A$5,$N707=Listas!$A$6),"N/A",IF(AND((DAYS360(C707,$C$3))&gt;=360,(DAYS360(C707,$C$3))&lt;=1800),"SI","NO"))</f>
        <v>NO</v>
      </c>
      <c r="R707" s="19">
        <f t="shared" si="121"/>
        <v>0</v>
      </c>
      <c r="S707" s="18" t="str">
        <f>+IF(OR($N707=Listas!$A$3,$N707=Listas!$A$4,$N707=Listas!$A$5,$N707=Listas!$A$6),"N/A",IF(AND((DAYS360(C707,$C$3))&gt;1800,(DAYS360(C707,$C$3))&lt;=3600),"SI","NO"))</f>
        <v>NO</v>
      </c>
      <c r="T707" s="19">
        <f t="shared" si="122"/>
        <v>0</v>
      </c>
      <c r="U707" s="18" t="str">
        <f>+IF(OR($N707=Listas!$A$3,$N707=Listas!$A$4,$N707=Listas!$A$5,$N707=Listas!$A$6),"N/A",IF((DAYS360(C707,$C$3))&gt;3600,"SI","NO"))</f>
        <v>SI</v>
      </c>
      <c r="V707" s="20">
        <f t="shared" si="123"/>
        <v>0.21132439384930549</v>
      </c>
      <c r="W707" s="21">
        <f>+IF(OR($N707=Listas!$A$3,$N707=Listas!$A$4,$N707=Listas!$A$5,$N707=Listas!$A$6),"",P707+R707+T707+V707)</f>
        <v>0.21132439384930549</v>
      </c>
      <c r="X707" s="22"/>
      <c r="Y707" s="19">
        <f t="shared" si="124"/>
        <v>0</v>
      </c>
      <c r="Z707" s="21">
        <f>+IF(OR($N707=Listas!$A$3,$N707=Listas!$A$4,$N707=Listas!$A$5,$N707=Listas!$A$6),"",Y707)</f>
        <v>0</v>
      </c>
      <c r="AA707" s="22"/>
      <c r="AB707" s="23">
        <f>+IF(OR($N707=Listas!$A$3,$N707=Listas!$A$4,$N707=Listas!$A$5,$N707=Listas!$A$6),"",IF(AND(DAYS360(C707,$C$3)&lt;=90,AA707="NO"),0,IF(AND(DAYS360(C707,$C$3)&gt;90,AA707="NO"),$AB$7,0)))</f>
        <v>0</v>
      </c>
      <c r="AC707" s="17"/>
      <c r="AD707" s="22"/>
      <c r="AE707" s="23">
        <f>+IF(OR($N707=Listas!$A$3,$N707=Listas!$A$4,$N707=Listas!$A$5,$N707=Listas!$A$6),"",IF(AND(DAYS360(C707,$C$3)&lt;=90,AD707="SI"),0,IF(AND(DAYS360(C707,$C$3)&gt;90,AD707="SI"),$AE$7,0)))</f>
        <v>0</v>
      </c>
      <c r="AF707" s="17"/>
      <c r="AG707" s="24" t="str">
        <f t="shared" si="128"/>
        <v/>
      </c>
      <c r="AH707" s="22"/>
      <c r="AI707" s="23">
        <f>+IF(OR($N707=Listas!$A$3,$N707=Listas!$A$4,$N707=Listas!$A$5,$N707=Listas!$A$6),"",IF(AND(DAYS360(C707,$C$3)&lt;=90,AH707="SI"),0,IF(AND(DAYS360(C707,$C$3)&gt;90,AH707="SI"),$AI$7,0)))</f>
        <v>0</v>
      </c>
      <c r="AJ707" s="25">
        <f>+IF(OR($N707=Listas!$A$3,$N707=Listas!$A$4,$N707=Listas!$A$5,$N707=Listas!$A$6),"",AB707+AE707+AI707)</f>
        <v>0</v>
      </c>
      <c r="AK707" s="26" t="str">
        <f t="shared" si="129"/>
        <v/>
      </c>
      <c r="AL707" s="27" t="str">
        <f t="shared" si="130"/>
        <v/>
      </c>
      <c r="AM707" s="23">
        <f>+IF(OR($N707=Listas!$A$3,$N707=Listas!$A$4,$N707=Listas!$A$5,$N707=Listas!$A$6),"",IF(AND(DAYS360(C707,$C$3)&lt;=90,AL707="SI"),0,IF(AND(DAYS360(C707,$C$3)&gt;90,AL707="SI"),$AM$7,0)))</f>
        <v>0</v>
      </c>
      <c r="AN707" s="27" t="str">
        <f t="shared" si="131"/>
        <v/>
      </c>
      <c r="AO707" s="23">
        <f>+IF(OR($N707=Listas!$A$3,$N707=Listas!$A$4,$N707=Listas!$A$5,$N707=Listas!$A$6),"",IF(AND(DAYS360(C707,$C$3)&lt;=90,AN707="SI"),0,IF(AND(DAYS360(C707,$C$3)&gt;90,AN707="SI"),$AO$7,0)))</f>
        <v>0</v>
      </c>
      <c r="AP707" s="28">
        <f>+IF(OR($N707=Listas!$A$3,$N707=Listas!$A$4,$N707=Listas!$A$5,$N707=[1]Hoja2!$A$6),"",AM707+AO707)</f>
        <v>0</v>
      </c>
      <c r="AQ707" s="22"/>
      <c r="AR707" s="23">
        <f>+IF(OR($N707=Listas!$A$3,$N707=Listas!$A$4,$N707=Listas!$A$5,$N707=Listas!$A$6),"",IF(AND(DAYS360(C707,$C$3)&lt;=90,AQ707="SI"),0,IF(AND(DAYS360(C707,$C$3)&gt;90,AQ707="SI"),$AR$7,0)))</f>
        <v>0</v>
      </c>
      <c r="AS707" s="22"/>
      <c r="AT707" s="23">
        <f>+IF(OR($N707=Listas!$A$3,$N707=Listas!$A$4,$N707=Listas!$A$5,$N707=Listas!$A$6),"",IF(AND(DAYS360(C707,$C$3)&lt;=90,AS707="SI"),0,IF(AND(DAYS360(C707,$C$3)&gt;90,AS707="SI"),$AT$7,0)))</f>
        <v>0</v>
      </c>
      <c r="AU707" s="21">
        <f>+IF(OR($N707=Listas!$A$3,$N707=Listas!$A$4,$N707=Listas!$A$5,$N707=Listas!$A$6),"",AR707+AT707)</f>
        <v>0</v>
      </c>
      <c r="AV707" s="29">
        <f>+IF(OR($N707=Listas!$A$3,$N707=Listas!$A$4,$N707=Listas!$A$5,$N707=Listas!$A$6),"",W707+Z707+AJ707+AP707+AU707)</f>
        <v>0.21132439384930549</v>
      </c>
      <c r="AW707" s="30">
        <f>+IF(OR($N707=Listas!$A$3,$N707=Listas!$A$4,$N707=Listas!$A$5,$N707=Listas!$A$6),"",K707*(1-AV707))</f>
        <v>0</v>
      </c>
      <c r="AX707" s="30">
        <f>+IF(OR($N707=Listas!$A$3,$N707=Listas!$A$4,$N707=Listas!$A$5,$N707=Listas!$A$6),"",L707*(1-AV707))</f>
        <v>0</v>
      </c>
      <c r="AY707" s="31"/>
      <c r="AZ707" s="32"/>
      <c r="BA707" s="30">
        <f>+IF(OR($N707=Listas!$A$3,$N707=Listas!$A$4,$N707=Listas!$A$5,$N707=Listas!$A$6),"",IF(AV707=0,AW707,(-PV(AY707,AZ707,,AW707,0))))</f>
        <v>0</v>
      </c>
      <c r="BB707" s="30">
        <f>+IF(OR($N707=Listas!$A$3,$N707=Listas!$A$4,$N707=Listas!$A$5,$N707=Listas!$A$6),"",IF(AV707=0,AX707,(-PV(AY707,AZ707,,AX707,0))))</f>
        <v>0</v>
      </c>
      <c r="BC707" s="33">
        <f>++IF(OR($N707=Listas!$A$3,$N707=Listas!$A$4,$N707=Listas!$A$5,$N707=Listas!$A$6),"",K707-BA707)</f>
        <v>0</v>
      </c>
      <c r="BD707" s="33">
        <f>++IF(OR($N707=Listas!$A$3,$N707=Listas!$A$4,$N707=Listas!$A$5,$N707=Listas!$A$6),"",L707-BB707)</f>
        <v>0</v>
      </c>
    </row>
    <row r="708" spans="1:56" x14ac:dyDescent="0.25">
      <c r="A708" s="13"/>
      <c r="B708" s="14"/>
      <c r="C708" s="15"/>
      <c r="D708" s="16"/>
      <c r="E708" s="16"/>
      <c r="F708" s="17"/>
      <c r="G708" s="17"/>
      <c r="H708" s="65">
        <f t="shared" si="125"/>
        <v>0</v>
      </c>
      <c r="I708" s="17"/>
      <c r="J708" s="17"/>
      <c r="K708" s="42">
        <f t="shared" si="126"/>
        <v>0</v>
      </c>
      <c r="L708" s="42">
        <f t="shared" si="126"/>
        <v>0</v>
      </c>
      <c r="M708" s="42">
        <f t="shared" si="127"/>
        <v>0</v>
      </c>
      <c r="N708" s="13"/>
      <c r="O708" s="18" t="str">
        <f>+IF(OR($N708=Listas!$A$3,$N708=Listas!$A$4,$N708=Listas!$A$5,$N708=Listas!$A$6),"N/A",IF(AND((DAYS360(C708,$C$3))&gt;90,(DAYS360(C708,$C$3))&lt;360),"SI","NO"))</f>
        <v>NO</v>
      </c>
      <c r="P708" s="19">
        <f t="shared" si="120"/>
        <v>0</v>
      </c>
      <c r="Q708" s="18" t="str">
        <f>+IF(OR($N708=Listas!$A$3,$N708=Listas!$A$4,$N708=Listas!$A$5,$N708=Listas!$A$6),"N/A",IF(AND((DAYS360(C708,$C$3))&gt;=360,(DAYS360(C708,$C$3))&lt;=1800),"SI","NO"))</f>
        <v>NO</v>
      </c>
      <c r="R708" s="19">
        <f t="shared" si="121"/>
        <v>0</v>
      </c>
      <c r="S708" s="18" t="str">
        <f>+IF(OR($N708=Listas!$A$3,$N708=Listas!$A$4,$N708=Listas!$A$5,$N708=Listas!$A$6),"N/A",IF(AND((DAYS360(C708,$C$3))&gt;1800,(DAYS360(C708,$C$3))&lt;=3600),"SI","NO"))</f>
        <v>NO</v>
      </c>
      <c r="T708" s="19">
        <f t="shared" si="122"/>
        <v>0</v>
      </c>
      <c r="U708" s="18" t="str">
        <f>+IF(OR($N708=Listas!$A$3,$N708=Listas!$A$4,$N708=Listas!$A$5,$N708=Listas!$A$6),"N/A",IF((DAYS360(C708,$C$3))&gt;3600,"SI","NO"))</f>
        <v>SI</v>
      </c>
      <c r="V708" s="20">
        <f t="shared" si="123"/>
        <v>0.21132439384930549</v>
      </c>
      <c r="W708" s="21">
        <f>+IF(OR($N708=Listas!$A$3,$N708=Listas!$A$4,$N708=Listas!$A$5,$N708=Listas!$A$6),"",P708+R708+T708+V708)</f>
        <v>0.21132439384930549</v>
      </c>
      <c r="X708" s="22"/>
      <c r="Y708" s="19">
        <f t="shared" si="124"/>
        <v>0</v>
      </c>
      <c r="Z708" s="21">
        <f>+IF(OR($N708=Listas!$A$3,$N708=Listas!$A$4,$N708=Listas!$A$5,$N708=Listas!$A$6),"",Y708)</f>
        <v>0</v>
      </c>
      <c r="AA708" s="22"/>
      <c r="AB708" s="23">
        <f>+IF(OR($N708=Listas!$A$3,$N708=Listas!$A$4,$N708=Listas!$A$5,$N708=Listas!$A$6),"",IF(AND(DAYS360(C708,$C$3)&lt;=90,AA708="NO"),0,IF(AND(DAYS360(C708,$C$3)&gt;90,AA708="NO"),$AB$7,0)))</f>
        <v>0</v>
      </c>
      <c r="AC708" s="17"/>
      <c r="AD708" s="22"/>
      <c r="AE708" s="23">
        <f>+IF(OR($N708=Listas!$A$3,$N708=Listas!$A$4,$N708=Listas!$A$5,$N708=Listas!$A$6),"",IF(AND(DAYS360(C708,$C$3)&lt;=90,AD708="SI"),0,IF(AND(DAYS360(C708,$C$3)&gt;90,AD708="SI"),$AE$7,0)))</f>
        <v>0</v>
      </c>
      <c r="AF708" s="17"/>
      <c r="AG708" s="24" t="str">
        <f t="shared" si="128"/>
        <v/>
      </c>
      <c r="AH708" s="22"/>
      <c r="AI708" s="23">
        <f>+IF(OR($N708=Listas!$A$3,$N708=Listas!$A$4,$N708=Listas!$A$5,$N708=Listas!$A$6),"",IF(AND(DAYS360(C708,$C$3)&lt;=90,AH708="SI"),0,IF(AND(DAYS360(C708,$C$3)&gt;90,AH708="SI"),$AI$7,0)))</f>
        <v>0</v>
      </c>
      <c r="AJ708" s="25">
        <f>+IF(OR($N708=Listas!$A$3,$N708=Listas!$A$4,$N708=Listas!$A$5,$N708=Listas!$A$6),"",AB708+AE708+AI708)</f>
        <v>0</v>
      </c>
      <c r="AK708" s="26" t="str">
        <f t="shared" si="129"/>
        <v/>
      </c>
      <c r="AL708" s="27" t="str">
        <f t="shared" si="130"/>
        <v/>
      </c>
      <c r="AM708" s="23">
        <f>+IF(OR($N708=Listas!$A$3,$N708=Listas!$A$4,$N708=Listas!$A$5,$N708=Listas!$A$6),"",IF(AND(DAYS360(C708,$C$3)&lt;=90,AL708="SI"),0,IF(AND(DAYS360(C708,$C$3)&gt;90,AL708="SI"),$AM$7,0)))</f>
        <v>0</v>
      </c>
      <c r="AN708" s="27" t="str">
        <f t="shared" si="131"/>
        <v/>
      </c>
      <c r="AO708" s="23">
        <f>+IF(OR($N708=Listas!$A$3,$N708=Listas!$A$4,$N708=Listas!$A$5,$N708=Listas!$A$6),"",IF(AND(DAYS360(C708,$C$3)&lt;=90,AN708="SI"),0,IF(AND(DAYS360(C708,$C$3)&gt;90,AN708="SI"),$AO$7,0)))</f>
        <v>0</v>
      </c>
      <c r="AP708" s="28">
        <f>+IF(OR($N708=Listas!$A$3,$N708=Listas!$A$4,$N708=Listas!$A$5,$N708=[1]Hoja2!$A$6),"",AM708+AO708)</f>
        <v>0</v>
      </c>
      <c r="AQ708" s="22"/>
      <c r="AR708" s="23">
        <f>+IF(OR($N708=Listas!$A$3,$N708=Listas!$A$4,$N708=Listas!$A$5,$N708=Listas!$A$6),"",IF(AND(DAYS360(C708,$C$3)&lt;=90,AQ708="SI"),0,IF(AND(DAYS360(C708,$C$3)&gt;90,AQ708="SI"),$AR$7,0)))</f>
        <v>0</v>
      </c>
      <c r="AS708" s="22"/>
      <c r="AT708" s="23">
        <f>+IF(OR($N708=Listas!$A$3,$N708=Listas!$A$4,$N708=Listas!$A$5,$N708=Listas!$A$6),"",IF(AND(DAYS360(C708,$C$3)&lt;=90,AS708="SI"),0,IF(AND(DAYS360(C708,$C$3)&gt;90,AS708="SI"),$AT$7,0)))</f>
        <v>0</v>
      </c>
      <c r="AU708" s="21">
        <f>+IF(OR($N708=Listas!$A$3,$N708=Listas!$A$4,$N708=Listas!$A$5,$N708=Listas!$A$6),"",AR708+AT708)</f>
        <v>0</v>
      </c>
      <c r="AV708" s="29">
        <f>+IF(OR($N708=Listas!$A$3,$N708=Listas!$A$4,$N708=Listas!$A$5,$N708=Listas!$A$6),"",W708+Z708+AJ708+AP708+AU708)</f>
        <v>0.21132439384930549</v>
      </c>
      <c r="AW708" s="30">
        <f>+IF(OR($N708=Listas!$A$3,$N708=Listas!$A$4,$N708=Listas!$A$5,$N708=Listas!$A$6),"",K708*(1-AV708))</f>
        <v>0</v>
      </c>
      <c r="AX708" s="30">
        <f>+IF(OR($N708=Listas!$A$3,$N708=Listas!$A$4,$N708=Listas!$A$5,$N708=Listas!$A$6),"",L708*(1-AV708))</f>
        <v>0</v>
      </c>
      <c r="AY708" s="31"/>
      <c r="AZ708" s="32"/>
      <c r="BA708" s="30">
        <f>+IF(OR($N708=Listas!$A$3,$N708=Listas!$A$4,$N708=Listas!$A$5,$N708=Listas!$A$6),"",IF(AV708=0,AW708,(-PV(AY708,AZ708,,AW708,0))))</f>
        <v>0</v>
      </c>
      <c r="BB708" s="30">
        <f>+IF(OR($N708=Listas!$A$3,$N708=Listas!$A$4,$N708=Listas!$A$5,$N708=Listas!$A$6),"",IF(AV708=0,AX708,(-PV(AY708,AZ708,,AX708,0))))</f>
        <v>0</v>
      </c>
      <c r="BC708" s="33">
        <f>++IF(OR($N708=Listas!$A$3,$N708=Listas!$A$4,$N708=Listas!$A$5,$N708=Listas!$A$6),"",K708-BA708)</f>
        <v>0</v>
      </c>
      <c r="BD708" s="33">
        <f>++IF(OR($N708=Listas!$A$3,$N708=Listas!$A$4,$N708=Listas!$A$5,$N708=Listas!$A$6),"",L708-BB708)</f>
        <v>0</v>
      </c>
    </row>
    <row r="709" spans="1:56" x14ac:dyDescent="0.25">
      <c r="A709" s="13"/>
      <c r="B709" s="14"/>
      <c r="C709" s="15"/>
      <c r="D709" s="16"/>
      <c r="E709" s="16"/>
      <c r="F709" s="17"/>
      <c r="G709" s="17"/>
      <c r="H709" s="65">
        <f t="shared" si="125"/>
        <v>0</v>
      </c>
      <c r="I709" s="17"/>
      <c r="J709" s="17"/>
      <c r="K709" s="42">
        <f t="shared" si="126"/>
        <v>0</v>
      </c>
      <c r="L709" s="42">
        <f t="shared" si="126"/>
        <v>0</v>
      </c>
      <c r="M709" s="42">
        <f t="shared" si="127"/>
        <v>0</v>
      </c>
      <c r="N709" s="13"/>
      <c r="O709" s="18" t="str">
        <f>+IF(OR($N709=Listas!$A$3,$N709=Listas!$A$4,$N709=Listas!$A$5,$N709=Listas!$A$6),"N/A",IF(AND((DAYS360(C709,$C$3))&gt;90,(DAYS360(C709,$C$3))&lt;360),"SI","NO"))</f>
        <v>NO</v>
      </c>
      <c r="P709" s="19">
        <f t="shared" si="120"/>
        <v>0</v>
      </c>
      <c r="Q709" s="18" t="str">
        <f>+IF(OR($N709=Listas!$A$3,$N709=Listas!$A$4,$N709=Listas!$A$5,$N709=Listas!$A$6),"N/A",IF(AND((DAYS360(C709,$C$3))&gt;=360,(DAYS360(C709,$C$3))&lt;=1800),"SI","NO"))</f>
        <v>NO</v>
      </c>
      <c r="R709" s="19">
        <f t="shared" si="121"/>
        <v>0</v>
      </c>
      <c r="S709" s="18" t="str">
        <f>+IF(OR($N709=Listas!$A$3,$N709=Listas!$A$4,$N709=Listas!$A$5,$N709=Listas!$A$6),"N/A",IF(AND((DAYS360(C709,$C$3))&gt;1800,(DAYS360(C709,$C$3))&lt;=3600),"SI","NO"))</f>
        <v>NO</v>
      </c>
      <c r="T709" s="19">
        <f t="shared" si="122"/>
        <v>0</v>
      </c>
      <c r="U709" s="18" t="str">
        <f>+IF(OR($N709=Listas!$A$3,$N709=Listas!$A$4,$N709=Listas!$A$5,$N709=Listas!$A$6),"N/A",IF((DAYS360(C709,$C$3))&gt;3600,"SI","NO"))</f>
        <v>SI</v>
      </c>
      <c r="V709" s="20">
        <f t="shared" si="123"/>
        <v>0.21132439384930549</v>
      </c>
      <c r="W709" s="21">
        <f>+IF(OR($N709=Listas!$A$3,$N709=Listas!$A$4,$N709=Listas!$A$5,$N709=Listas!$A$6),"",P709+R709+T709+V709)</f>
        <v>0.21132439384930549</v>
      </c>
      <c r="X709" s="22"/>
      <c r="Y709" s="19">
        <f t="shared" si="124"/>
        <v>0</v>
      </c>
      <c r="Z709" s="21">
        <f>+IF(OR($N709=Listas!$A$3,$N709=Listas!$A$4,$N709=Listas!$A$5,$N709=Listas!$A$6),"",Y709)</f>
        <v>0</v>
      </c>
      <c r="AA709" s="22"/>
      <c r="AB709" s="23">
        <f>+IF(OR($N709=Listas!$A$3,$N709=Listas!$A$4,$N709=Listas!$A$5,$N709=Listas!$A$6),"",IF(AND(DAYS360(C709,$C$3)&lt;=90,AA709="NO"),0,IF(AND(DAYS360(C709,$C$3)&gt;90,AA709="NO"),$AB$7,0)))</f>
        <v>0</v>
      </c>
      <c r="AC709" s="17"/>
      <c r="AD709" s="22"/>
      <c r="AE709" s="23">
        <f>+IF(OR($N709=Listas!$A$3,$N709=Listas!$A$4,$N709=Listas!$A$5,$N709=Listas!$A$6),"",IF(AND(DAYS360(C709,$C$3)&lt;=90,AD709="SI"),0,IF(AND(DAYS360(C709,$C$3)&gt;90,AD709="SI"),$AE$7,0)))</f>
        <v>0</v>
      </c>
      <c r="AF709" s="17"/>
      <c r="AG709" s="24" t="str">
        <f t="shared" si="128"/>
        <v/>
      </c>
      <c r="AH709" s="22"/>
      <c r="AI709" s="23">
        <f>+IF(OR($N709=Listas!$A$3,$N709=Listas!$A$4,$N709=Listas!$A$5,$N709=Listas!$A$6),"",IF(AND(DAYS360(C709,$C$3)&lt;=90,AH709="SI"),0,IF(AND(DAYS360(C709,$C$3)&gt;90,AH709="SI"),$AI$7,0)))</f>
        <v>0</v>
      </c>
      <c r="AJ709" s="25">
        <f>+IF(OR($N709=Listas!$A$3,$N709=Listas!$A$4,$N709=Listas!$A$5,$N709=Listas!$A$6),"",AB709+AE709+AI709)</f>
        <v>0</v>
      </c>
      <c r="AK709" s="26" t="str">
        <f t="shared" si="129"/>
        <v/>
      </c>
      <c r="AL709" s="27" t="str">
        <f t="shared" si="130"/>
        <v/>
      </c>
      <c r="AM709" s="23">
        <f>+IF(OR($N709=Listas!$A$3,$N709=Listas!$A$4,$N709=Listas!$A$5,$N709=Listas!$A$6),"",IF(AND(DAYS360(C709,$C$3)&lt;=90,AL709="SI"),0,IF(AND(DAYS360(C709,$C$3)&gt;90,AL709="SI"),$AM$7,0)))</f>
        <v>0</v>
      </c>
      <c r="AN709" s="27" t="str">
        <f t="shared" si="131"/>
        <v/>
      </c>
      <c r="AO709" s="23">
        <f>+IF(OR($N709=Listas!$A$3,$N709=Listas!$A$4,$N709=Listas!$A$5,$N709=Listas!$A$6),"",IF(AND(DAYS360(C709,$C$3)&lt;=90,AN709="SI"),0,IF(AND(DAYS360(C709,$C$3)&gt;90,AN709="SI"),$AO$7,0)))</f>
        <v>0</v>
      </c>
      <c r="AP709" s="28">
        <f>+IF(OR($N709=Listas!$A$3,$N709=Listas!$A$4,$N709=Listas!$A$5,$N709=[1]Hoja2!$A$6),"",AM709+AO709)</f>
        <v>0</v>
      </c>
      <c r="AQ709" s="22"/>
      <c r="AR709" s="23">
        <f>+IF(OR($N709=Listas!$A$3,$N709=Listas!$A$4,$N709=Listas!$A$5,$N709=Listas!$A$6),"",IF(AND(DAYS360(C709,$C$3)&lt;=90,AQ709="SI"),0,IF(AND(DAYS360(C709,$C$3)&gt;90,AQ709="SI"),$AR$7,0)))</f>
        <v>0</v>
      </c>
      <c r="AS709" s="22"/>
      <c r="AT709" s="23">
        <f>+IF(OR($N709=Listas!$A$3,$N709=Listas!$A$4,$N709=Listas!$A$5,$N709=Listas!$A$6),"",IF(AND(DAYS360(C709,$C$3)&lt;=90,AS709="SI"),0,IF(AND(DAYS360(C709,$C$3)&gt;90,AS709="SI"),$AT$7,0)))</f>
        <v>0</v>
      </c>
      <c r="AU709" s="21">
        <f>+IF(OR($N709=Listas!$A$3,$N709=Listas!$A$4,$N709=Listas!$A$5,$N709=Listas!$A$6),"",AR709+AT709)</f>
        <v>0</v>
      </c>
      <c r="AV709" s="29">
        <f>+IF(OR($N709=Listas!$A$3,$N709=Listas!$A$4,$N709=Listas!$A$5,$N709=Listas!$A$6),"",W709+Z709+AJ709+AP709+AU709)</f>
        <v>0.21132439384930549</v>
      </c>
      <c r="AW709" s="30">
        <f>+IF(OR($N709=Listas!$A$3,$N709=Listas!$A$4,$N709=Listas!$A$5,$N709=Listas!$A$6),"",K709*(1-AV709))</f>
        <v>0</v>
      </c>
      <c r="AX709" s="30">
        <f>+IF(OR($N709=Listas!$A$3,$N709=Listas!$A$4,$N709=Listas!$A$5,$N709=Listas!$A$6),"",L709*(1-AV709))</f>
        <v>0</v>
      </c>
      <c r="AY709" s="31"/>
      <c r="AZ709" s="32"/>
      <c r="BA709" s="30">
        <f>+IF(OR($N709=Listas!$A$3,$N709=Listas!$A$4,$N709=Listas!$A$5,$N709=Listas!$A$6),"",IF(AV709=0,AW709,(-PV(AY709,AZ709,,AW709,0))))</f>
        <v>0</v>
      </c>
      <c r="BB709" s="30">
        <f>+IF(OR($N709=Listas!$A$3,$N709=Listas!$A$4,$N709=Listas!$A$5,$N709=Listas!$A$6),"",IF(AV709=0,AX709,(-PV(AY709,AZ709,,AX709,0))))</f>
        <v>0</v>
      </c>
      <c r="BC709" s="33">
        <f>++IF(OR($N709=Listas!$A$3,$N709=Listas!$A$4,$N709=Listas!$A$5,$N709=Listas!$A$6),"",K709-BA709)</f>
        <v>0</v>
      </c>
      <c r="BD709" s="33">
        <f>++IF(OR($N709=Listas!$A$3,$N709=Listas!$A$4,$N709=Listas!$A$5,$N709=Listas!$A$6),"",L709-BB709)</f>
        <v>0</v>
      </c>
    </row>
    <row r="710" spans="1:56" x14ac:dyDescent="0.25">
      <c r="A710" s="13"/>
      <c r="B710" s="14"/>
      <c r="C710" s="15"/>
      <c r="D710" s="16"/>
      <c r="E710" s="16"/>
      <c r="F710" s="17"/>
      <c r="G710" s="17"/>
      <c r="H710" s="65">
        <f t="shared" si="125"/>
        <v>0</v>
      </c>
      <c r="I710" s="17"/>
      <c r="J710" s="17"/>
      <c r="K710" s="42">
        <f t="shared" si="126"/>
        <v>0</v>
      </c>
      <c r="L710" s="42">
        <f t="shared" si="126"/>
        <v>0</v>
      </c>
      <c r="M710" s="42">
        <f t="shared" si="127"/>
        <v>0</v>
      </c>
      <c r="N710" s="13"/>
      <c r="O710" s="18" t="str">
        <f>+IF(OR($N710=Listas!$A$3,$N710=Listas!$A$4,$N710=Listas!$A$5,$N710=Listas!$A$6),"N/A",IF(AND((DAYS360(C710,$C$3))&gt;90,(DAYS360(C710,$C$3))&lt;360),"SI","NO"))</f>
        <v>NO</v>
      </c>
      <c r="P710" s="19">
        <f t="shared" si="120"/>
        <v>0</v>
      </c>
      <c r="Q710" s="18" t="str">
        <f>+IF(OR($N710=Listas!$A$3,$N710=Listas!$A$4,$N710=Listas!$A$5,$N710=Listas!$A$6),"N/A",IF(AND((DAYS360(C710,$C$3))&gt;=360,(DAYS360(C710,$C$3))&lt;=1800),"SI","NO"))</f>
        <v>NO</v>
      </c>
      <c r="R710" s="19">
        <f t="shared" si="121"/>
        <v>0</v>
      </c>
      <c r="S710" s="18" t="str">
        <f>+IF(OR($N710=Listas!$A$3,$N710=Listas!$A$4,$N710=Listas!$A$5,$N710=Listas!$A$6),"N/A",IF(AND((DAYS360(C710,$C$3))&gt;1800,(DAYS360(C710,$C$3))&lt;=3600),"SI","NO"))</f>
        <v>NO</v>
      </c>
      <c r="T710" s="19">
        <f t="shared" si="122"/>
        <v>0</v>
      </c>
      <c r="U710" s="18" t="str">
        <f>+IF(OR($N710=Listas!$A$3,$N710=Listas!$A$4,$N710=Listas!$A$5,$N710=Listas!$A$6),"N/A",IF((DAYS360(C710,$C$3))&gt;3600,"SI","NO"))</f>
        <v>SI</v>
      </c>
      <c r="V710" s="20">
        <f t="shared" si="123"/>
        <v>0.21132439384930549</v>
      </c>
      <c r="W710" s="21">
        <f>+IF(OR($N710=Listas!$A$3,$N710=Listas!$A$4,$N710=Listas!$A$5,$N710=Listas!$A$6),"",P710+R710+T710+V710)</f>
        <v>0.21132439384930549</v>
      </c>
      <c r="X710" s="22"/>
      <c r="Y710" s="19">
        <f t="shared" si="124"/>
        <v>0</v>
      </c>
      <c r="Z710" s="21">
        <f>+IF(OR($N710=Listas!$A$3,$N710=Listas!$A$4,$N710=Listas!$A$5,$N710=Listas!$A$6),"",Y710)</f>
        <v>0</v>
      </c>
      <c r="AA710" s="22"/>
      <c r="AB710" s="23">
        <f>+IF(OR($N710=Listas!$A$3,$N710=Listas!$A$4,$N710=Listas!$A$5,$N710=Listas!$A$6),"",IF(AND(DAYS360(C710,$C$3)&lt;=90,AA710="NO"),0,IF(AND(DAYS360(C710,$C$3)&gt;90,AA710="NO"),$AB$7,0)))</f>
        <v>0</v>
      </c>
      <c r="AC710" s="17"/>
      <c r="AD710" s="22"/>
      <c r="AE710" s="23">
        <f>+IF(OR($N710=Listas!$A$3,$N710=Listas!$A$4,$N710=Listas!$A$5,$N710=Listas!$A$6),"",IF(AND(DAYS360(C710,$C$3)&lt;=90,AD710="SI"),0,IF(AND(DAYS360(C710,$C$3)&gt;90,AD710="SI"),$AE$7,0)))</f>
        <v>0</v>
      </c>
      <c r="AF710" s="17"/>
      <c r="AG710" s="24" t="str">
        <f t="shared" si="128"/>
        <v/>
      </c>
      <c r="AH710" s="22"/>
      <c r="AI710" s="23">
        <f>+IF(OR($N710=Listas!$A$3,$N710=Listas!$A$4,$N710=Listas!$A$5,$N710=Listas!$A$6),"",IF(AND(DAYS360(C710,$C$3)&lt;=90,AH710="SI"),0,IF(AND(DAYS360(C710,$C$3)&gt;90,AH710="SI"),$AI$7,0)))</f>
        <v>0</v>
      </c>
      <c r="AJ710" s="25">
        <f>+IF(OR($N710=Listas!$A$3,$N710=Listas!$A$4,$N710=Listas!$A$5,$N710=Listas!$A$6),"",AB710+AE710+AI710)</f>
        <v>0</v>
      </c>
      <c r="AK710" s="26" t="str">
        <f t="shared" si="129"/>
        <v/>
      </c>
      <c r="AL710" s="27" t="str">
        <f t="shared" si="130"/>
        <v/>
      </c>
      <c r="AM710" s="23">
        <f>+IF(OR($N710=Listas!$A$3,$N710=Listas!$A$4,$N710=Listas!$A$5,$N710=Listas!$A$6),"",IF(AND(DAYS360(C710,$C$3)&lt;=90,AL710="SI"),0,IF(AND(DAYS360(C710,$C$3)&gt;90,AL710="SI"),$AM$7,0)))</f>
        <v>0</v>
      </c>
      <c r="AN710" s="27" t="str">
        <f t="shared" si="131"/>
        <v/>
      </c>
      <c r="AO710" s="23">
        <f>+IF(OR($N710=Listas!$A$3,$N710=Listas!$A$4,$N710=Listas!$A$5,$N710=Listas!$A$6),"",IF(AND(DAYS360(C710,$C$3)&lt;=90,AN710="SI"),0,IF(AND(DAYS360(C710,$C$3)&gt;90,AN710="SI"),$AO$7,0)))</f>
        <v>0</v>
      </c>
      <c r="AP710" s="28">
        <f>+IF(OR($N710=Listas!$A$3,$N710=Listas!$A$4,$N710=Listas!$A$5,$N710=[1]Hoja2!$A$6),"",AM710+AO710)</f>
        <v>0</v>
      </c>
      <c r="AQ710" s="22"/>
      <c r="AR710" s="23">
        <f>+IF(OR($N710=Listas!$A$3,$N710=Listas!$A$4,$N710=Listas!$A$5,$N710=Listas!$A$6),"",IF(AND(DAYS360(C710,$C$3)&lt;=90,AQ710="SI"),0,IF(AND(DAYS360(C710,$C$3)&gt;90,AQ710="SI"),$AR$7,0)))</f>
        <v>0</v>
      </c>
      <c r="AS710" s="22"/>
      <c r="AT710" s="23">
        <f>+IF(OR($N710=Listas!$A$3,$N710=Listas!$A$4,$N710=Listas!$A$5,$N710=Listas!$A$6),"",IF(AND(DAYS360(C710,$C$3)&lt;=90,AS710="SI"),0,IF(AND(DAYS360(C710,$C$3)&gt;90,AS710="SI"),$AT$7,0)))</f>
        <v>0</v>
      </c>
      <c r="AU710" s="21">
        <f>+IF(OR($N710=Listas!$A$3,$N710=Listas!$A$4,$N710=Listas!$A$5,$N710=Listas!$A$6),"",AR710+AT710)</f>
        <v>0</v>
      </c>
      <c r="AV710" s="29">
        <f>+IF(OR($N710=Listas!$A$3,$N710=Listas!$A$4,$N710=Listas!$A$5,$N710=Listas!$A$6),"",W710+Z710+AJ710+AP710+AU710)</f>
        <v>0.21132439384930549</v>
      </c>
      <c r="AW710" s="30">
        <f>+IF(OR($N710=Listas!$A$3,$N710=Listas!$A$4,$N710=Listas!$A$5,$N710=Listas!$A$6),"",K710*(1-AV710))</f>
        <v>0</v>
      </c>
      <c r="AX710" s="30">
        <f>+IF(OR($N710=Listas!$A$3,$N710=Listas!$A$4,$N710=Listas!$A$5,$N710=Listas!$A$6),"",L710*(1-AV710))</f>
        <v>0</v>
      </c>
      <c r="AY710" s="31"/>
      <c r="AZ710" s="32"/>
      <c r="BA710" s="30">
        <f>+IF(OR($N710=Listas!$A$3,$N710=Listas!$A$4,$N710=Listas!$A$5,$N710=Listas!$A$6),"",IF(AV710=0,AW710,(-PV(AY710,AZ710,,AW710,0))))</f>
        <v>0</v>
      </c>
      <c r="BB710" s="30">
        <f>+IF(OR($N710=Listas!$A$3,$N710=Listas!$A$4,$N710=Listas!$A$5,$N710=Listas!$A$6),"",IF(AV710=0,AX710,(-PV(AY710,AZ710,,AX710,0))))</f>
        <v>0</v>
      </c>
      <c r="BC710" s="33">
        <f>++IF(OR($N710=Listas!$A$3,$N710=Listas!$A$4,$N710=Listas!$A$5,$N710=Listas!$A$6),"",K710-BA710)</f>
        <v>0</v>
      </c>
      <c r="BD710" s="33">
        <f>++IF(OR($N710=Listas!$A$3,$N710=Listas!$A$4,$N710=Listas!$A$5,$N710=Listas!$A$6),"",L710-BB710)</f>
        <v>0</v>
      </c>
    </row>
    <row r="711" spans="1:56" x14ac:dyDescent="0.25">
      <c r="A711" s="13"/>
      <c r="B711" s="14"/>
      <c r="C711" s="15"/>
      <c r="D711" s="16"/>
      <c r="E711" s="16"/>
      <c r="F711" s="17"/>
      <c r="G711" s="17"/>
      <c r="H711" s="65">
        <f t="shared" si="125"/>
        <v>0</v>
      </c>
      <c r="I711" s="17"/>
      <c r="J711" s="17"/>
      <c r="K711" s="42">
        <f t="shared" si="126"/>
        <v>0</v>
      </c>
      <c r="L711" s="42">
        <f t="shared" si="126"/>
        <v>0</v>
      </c>
      <c r="M711" s="42">
        <f t="shared" si="127"/>
        <v>0</v>
      </c>
      <c r="N711" s="13"/>
      <c r="O711" s="18" t="str">
        <f>+IF(OR($N711=Listas!$A$3,$N711=Listas!$A$4,$N711=Listas!$A$5,$N711=Listas!$A$6),"N/A",IF(AND((DAYS360(C711,$C$3))&gt;90,(DAYS360(C711,$C$3))&lt;360),"SI","NO"))</f>
        <v>NO</v>
      </c>
      <c r="P711" s="19">
        <f t="shared" si="120"/>
        <v>0</v>
      </c>
      <c r="Q711" s="18" t="str">
        <f>+IF(OR($N711=Listas!$A$3,$N711=Listas!$A$4,$N711=Listas!$A$5,$N711=Listas!$A$6),"N/A",IF(AND((DAYS360(C711,$C$3))&gt;=360,(DAYS360(C711,$C$3))&lt;=1800),"SI","NO"))</f>
        <v>NO</v>
      </c>
      <c r="R711" s="19">
        <f t="shared" si="121"/>
        <v>0</v>
      </c>
      <c r="S711" s="18" t="str">
        <f>+IF(OR($N711=Listas!$A$3,$N711=Listas!$A$4,$N711=Listas!$A$5,$N711=Listas!$A$6),"N/A",IF(AND((DAYS360(C711,$C$3))&gt;1800,(DAYS360(C711,$C$3))&lt;=3600),"SI","NO"))</f>
        <v>NO</v>
      </c>
      <c r="T711" s="19">
        <f t="shared" si="122"/>
        <v>0</v>
      </c>
      <c r="U711" s="18" t="str">
        <f>+IF(OR($N711=Listas!$A$3,$N711=Listas!$A$4,$N711=Listas!$A$5,$N711=Listas!$A$6),"N/A",IF((DAYS360(C711,$C$3))&gt;3600,"SI","NO"))</f>
        <v>SI</v>
      </c>
      <c r="V711" s="20">
        <f t="shared" si="123"/>
        <v>0.21132439384930549</v>
      </c>
      <c r="W711" s="21">
        <f>+IF(OR($N711=Listas!$A$3,$N711=Listas!$A$4,$N711=Listas!$A$5,$N711=Listas!$A$6),"",P711+R711+T711+V711)</f>
        <v>0.21132439384930549</v>
      </c>
      <c r="X711" s="22"/>
      <c r="Y711" s="19">
        <f t="shared" si="124"/>
        <v>0</v>
      </c>
      <c r="Z711" s="21">
        <f>+IF(OR($N711=Listas!$A$3,$N711=Listas!$A$4,$N711=Listas!$A$5,$N711=Listas!$A$6),"",Y711)</f>
        <v>0</v>
      </c>
      <c r="AA711" s="22"/>
      <c r="AB711" s="23">
        <f>+IF(OR($N711=Listas!$A$3,$N711=Listas!$A$4,$N711=Listas!$A$5,$N711=Listas!$A$6),"",IF(AND(DAYS360(C711,$C$3)&lt;=90,AA711="NO"),0,IF(AND(DAYS360(C711,$C$3)&gt;90,AA711="NO"),$AB$7,0)))</f>
        <v>0</v>
      </c>
      <c r="AC711" s="17"/>
      <c r="AD711" s="22"/>
      <c r="AE711" s="23">
        <f>+IF(OR($N711=Listas!$A$3,$N711=Listas!$A$4,$N711=Listas!$A$5,$N711=Listas!$A$6),"",IF(AND(DAYS360(C711,$C$3)&lt;=90,AD711="SI"),0,IF(AND(DAYS360(C711,$C$3)&gt;90,AD711="SI"),$AE$7,0)))</f>
        <v>0</v>
      </c>
      <c r="AF711" s="17"/>
      <c r="AG711" s="24" t="str">
        <f t="shared" si="128"/>
        <v/>
      </c>
      <c r="AH711" s="22"/>
      <c r="AI711" s="23">
        <f>+IF(OR($N711=Listas!$A$3,$N711=Listas!$A$4,$N711=Listas!$A$5,$N711=Listas!$A$6),"",IF(AND(DAYS360(C711,$C$3)&lt;=90,AH711="SI"),0,IF(AND(DAYS360(C711,$C$3)&gt;90,AH711="SI"),$AI$7,0)))</f>
        <v>0</v>
      </c>
      <c r="AJ711" s="25">
        <f>+IF(OR($N711=Listas!$A$3,$N711=Listas!$A$4,$N711=Listas!$A$5,$N711=Listas!$A$6),"",AB711+AE711+AI711)</f>
        <v>0</v>
      </c>
      <c r="AK711" s="26" t="str">
        <f t="shared" si="129"/>
        <v/>
      </c>
      <c r="AL711" s="27" t="str">
        <f t="shared" si="130"/>
        <v/>
      </c>
      <c r="AM711" s="23">
        <f>+IF(OR($N711=Listas!$A$3,$N711=Listas!$A$4,$N711=Listas!$A$5,$N711=Listas!$A$6),"",IF(AND(DAYS360(C711,$C$3)&lt;=90,AL711="SI"),0,IF(AND(DAYS360(C711,$C$3)&gt;90,AL711="SI"),$AM$7,0)))</f>
        <v>0</v>
      </c>
      <c r="AN711" s="27" t="str">
        <f t="shared" si="131"/>
        <v/>
      </c>
      <c r="AO711" s="23">
        <f>+IF(OR($N711=Listas!$A$3,$N711=Listas!$A$4,$N711=Listas!$A$5,$N711=Listas!$A$6),"",IF(AND(DAYS360(C711,$C$3)&lt;=90,AN711="SI"),0,IF(AND(DAYS360(C711,$C$3)&gt;90,AN711="SI"),$AO$7,0)))</f>
        <v>0</v>
      </c>
      <c r="AP711" s="28">
        <f>+IF(OR($N711=Listas!$A$3,$N711=Listas!$A$4,$N711=Listas!$A$5,$N711=[1]Hoja2!$A$6),"",AM711+AO711)</f>
        <v>0</v>
      </c>
      <c r="AQ711" s="22"/>
      <c r="AR711" s="23">
        <f>+IF(OR($N711=Listas!$A$3,$N711=Listas!$A$4,$N711=Listas!$A$5,$N711=Listas!$A$6),"",IF(AND(DAYS360(C711,$C$3)&lt;=90,AQ711="SI"),0,IF(AND(DAYS360(C711,$C$3)&gt;90,AQ711="SI"),$AR$7,0)))</f>
        <v>0</v>
      </c>
      <c r="AS711" s="22"/>
      <c r="AT711" s="23">
        <f>+IF(OR($N711=Listas!$A$3,$N711=Listas!$A$4,$N711=Listas!$A$5,$N711=Listas!$A$6),"",IF(AND(DAYS360(C711,$C$3)&lt;=90,AS711="SI"),0,IF(AND(DAYS360(C711,$C$3)&gt;90,AS711="SI"),$AT$7,0)))</f>
        <v>0</v>
      </c>
      <c r="AU711" s="21">
        <f>+IF(OR($N711=Listas!$A$3,$N711=Listas!$A$4,$N711=Listas!$A$5,$N711=Listas!$A$6),"",AR711+AT711)</f>
        <v>0</v>
      </c>
      <c r="AV711" s="29">
        <f>+IF(OR($N711=Listas!$A$3,$N711=Listas!$A$4,$N711=Listas!$A$5,$N711=Listas!$A$6),"",W711+Z711+AJ711+AP711+AU711)</f>
        <v>0.21132439384930549</v>
      </c>
      <c r="AW711" s="30">
        <f>+IF(OR($N711=Listas!$A$3,$N711=Listas!$A$4,$N711=Listas!$A$5,$N711=Listas!$A$6),"",K711*(1-AV711))</f>
        <v>0</v>
      </c>
      <c r="AX711" s="30">
        <f>+IF(OR($N711=Listas!$A$3,$N711=Listas!$A$4,$N711=Listas!$A$5,$N711=Listas!$A$6),"",L711*(1-AV711))</f>
        <v>0</v>
      </c>
      <c r="AY711" s="31"/>
      <c r="AZ711" s="32"/>
      <c r="BA711" s="30">
        <f>+IF(OR($N711=Listas!$A$3,$N711=Listas!$A$4,$N711=Listas!$A$5,$N711=Listas!$A$6),"",IF(AV711=0,AW711,(-PV(AY711,AZ711,,AW711,0))))</f>
        <v>0</v>
      </c>
      <c r="BB711" s="30">
        <f>+IF(OR($N711=Listas!$A$3,$N711=Listas!$A$4,$N711=Listas!$A$5,$N711=Listas!$A$6),"",IF(AV711=0,AX711,(-PV(AY711,AZ711,,AX711,0))))</f>
        <v>0</v>
      </c>
      <c r="BC711" s="33">
        <f>++IF(OR($N711=Listas!$A$3,$N711=Listas!$A$4,$N711=Listas!$A$5,$N711=Listas!$A$6),"",K711-BA711)</f>
        <v>0</v>
      </c>
      <c r="BD711" s="33">
        <f>++IF(OR($N711=Listas!$A$3,$N711=Listas!$A$4,$N711=Listas!$A$5,$N711=Listas!$A$6),"",L711-BB711)</f>
        <v>0</v>
      </c>
    </row>
    <row r="712" spans="1:56" x14ac:dyDescent="0.25">
      <c r="A712" s="13"/>
      <c r="B712" s="14"/>
      <c r="C712" s="15"/>
      <c r="D712" s="16"/>
      <c r="E712" s="16"/>
      <c r="F712" s="17"/>
      <c r="G712" s="17"/>
      <c r="H712" s="65">
        <f t="shared" si="125"/>
        <v>0</v>
      </c>
      <c r="I712" s="17"/>
      <c r="J712" s="17"/>
      <c r="K712" s="42">
        <f t="shared" si="126"/>
        <v>0</v>
      </c>
      <c r="L712" s="42">
        <f t="shared" si="126"/>
        <v>0</v>
      </c>
      <c r="M712" s="42">
        <f t="shared" si="127"/>
        <v>0</v>
      </c>
      <c r="N712" s="13"/>
      <c r="O712" s="18" t="str">
        <f>+IF(OR($N712=Listas!$A$3,$N712=Listas!$A$4,$N712=Listas!$A$5,$N712=Listas!$A$6),"N/A",IF(AND((DAYS360(C712,$C$3))&gt;90,(DAYS360(C712,$C$3))&lt;360),"SI","NO"))</f>
        <v>NO</v>
      </c>
      <c r="P712" s="19">
        <f t="shared" ref="P712:P775" si="132">IF((O712=$O$4),$P$7,0)</f>
        <v>0</v>
      </c>
      <c r="Q712" s="18" t="str">
        <f>+IF(OR($N712=Listas!$A$3,$N712=Listas!$A$4,$N712=Listas!$A$5,$N712=Listas!$A$6),"N/A",IF(AND((DAYS360(C712,$C$3))&gt;=360,(DAYS360(C712,$C$3))&lt;=1800),"SI","NO"))</f>
        <v>NO</v>
      </c>
      <c r="R712" s="19">
        <f t="shared" ref="R712:R775" si="133">IF((Q712=$O$4),$R$7,0)</f>
        <v>0</v>
      </c>
      <c r="S712" s="18" t="str">
        <f>+IF(OR($N712=Listas!$A$3,$N712=Listas!$A$4,$N712=Listas!$A$5,$N712=Listas!$A$6),"N/A",IF(AND((DAYS360(C712,$C$3))&gt;1800,(DAYS360(C712,$C$3))&lt;=3600),"SI","NO"))</f>
        <v>NO</v>
      </c>
      <c r="T712" s="19">
        <f t="shared" ref="T712:T775" si="134">IF((S712=$O$4),$T$7,0)</f>
        <v>0</v>
      </c>
      <c r="U712" s="18" t="str">
        <f>+IF(OR($N712=Listas!$A$3,$N712=Listas!$A$4,$N712=Listas!$A$5,$N712=Listas!$A$6),"N/A",IF((DAYS360(C712,$C$3))&gt;3600,"SI","NO"))</f>
        <v>SI</v>
      </c>
      <c r="V712" s="20">
        <f t="shared" ref="V712:V775" si="135">IF((U712=$O$4),$V$7,0)</f>
        <v>0.21132439384930549</v>
      </c>
      <c r="W712" s="21">
        <f>+IF(OR($N712=Listas!$A$3,$N712=Listas!$A$4,$N712=Listas!$A$5,$N712=Listas!$A$6),"",P712+R712+T712+V712)</f>
        <v>0.21132439384930549</v>
      </c>
      <c r="X712" s="22"/>
      <c r="Y712" s="19">
        <f t="shared" ref="Y712:Y775" si="136">IF(AND(DAYS360(C712,$C$3)&lt;=90,X712="NO"),0,IF(AND(DAYS360(C712,$C$3)&gt;90,X712="NO"),$Y$7,0))</f>
        <v>0</v>
      </c>
      <c r="Z712" s="21">
        <f>+IF(OR($N712=Listas!$A$3,$N712=Listas!$A$4,$N712=Listas!$A$5,$N712=Listas!$A$6),"",Y712)</f>
        <v>0</v>
      </c>
      <c r="AA712" s="22"/>
      <c r="AB712" s="23">
        <f>+IF(OR($N712=Listas!$A$3,$N712=Listas!$A$4,$N712=Listas!$A$5,$N712=Listas!$A$6),"",IF(AND(DAYS360(C712,$C$3)&lt;=90,AA712="NO"),0,IF(AND(DAYS360(C712,$C$3)&gt;90,AA712="NO"),$AB$7,0)))</f>
        <v>0</v>
      </c>
      <c r="AC712" s="17"/>
      <c r="AD712" s="22"/>
      <c r="AE712" s="23">
        <f>+IF(OR($N712=Listas!$A$3,$N712=Listas!$A$4,$N712=Listas!$A$5,$N712=Listas!$A$6),"",IF(AND(DAYS360(C712,$C$3)&lt;=90,AD712="SI"),0,IF(AND(DAYS360(C712,$C$3)&gt;90,AD712="SI"),$AE$7,0)))</f>
        <v>0</v>
      </c>
      <c r="AF712" s="17"/>
      <c r="AG712" s="24" t="str">
        <f t="shared" si="128"/>
        <v/>
      </c>
      <c r="AH712" s="22"/>
      <c r="AI712" s="23">
        <f>+IF(OR($N712=Listas!$A$3,$N712=Listas!$A$4,$N712=Listas!$A$5,$N712=Listas!$A$6),"",IF(AND(DAYS360(C712,$C$3)&lt;=90,AH712="SI"),0,IF(AND(DAYS360(C712,$C$3)&gt;90,AH712="SI"),$AI$7,0)))</f>
        <v>0</v>
      </c>
      <c r="AJ712" s="25">
        <f>+IF(OR($N712=Listas!$A$3,$N712=Listas!$A$4,$N712=Listas!$A$5,$N712=Listas!$A$6),"",AB712+AE712+AI712)</f>
        <v>0</v>
      </c>
      <c r="AK712" s="26" t="str">
        <f t="shared" si="129"/>
        <v/>
      </c>
      <c r="AL712" s="27" t="str">
        <f t="shared" si="130"/>
        <v/>
      </c>
      <c r="AM712" s="23">
        <f>+IF(OR($N712=Listas!$A$3,$N712=Listas!$A$4,$N712=Listas!$A$5,$N712=Listas!$A$6),"",IF(AND(DAYS360(C712,$C$3)&lt;=90,AL712="SI"),0,IF(AND(DAYS360(C712,$C$3)&gt;90,AL712="SI"),$AM$7,0)))</f>
        <v>0</v>
      </c>
      <c r="AN712" s="27" t="str">
        <f t="shared" si="131"/>
        <v/>
      </c>
      <c r="AO712" s="23">
        <f>+IF(OR($N712=Listas!$A$3,$N712=Listas!$A$4,$N712=Listas!$A$5,$N712=Listas!$A$6),"",IF(AND(DAYS360(C712,$C$3)&lt;=90,AN712="SI"),0,IF(AND(DAYS360(C712,$C$3)&gt;90,AN712="SI"),$AO$7,0)))</f>
        <v>0</v>
      </c>
      <c r="AP712" s="28">
        <f>+IF(OR($N712=Listas!$A$3,$N712=Listas!$A$4,$N712=Listas!$A$5,$N712=[1]Hoja2!$A$6),"",AM712+AO712)</f>
        <v>0</v>
      </c>
      <c r="AQ712" s="22"/>
      <c r="AR712" s="23">
        <f>+IF(OR($N712=Listas!$A$3,$N712=Listas!$A$4,$N712=Listas!$A$5,$N712=Listas!$A$6),"",IF(AND(DAYS360(C712,$C$3)&lt;=90,AQ712="SI"),0,IF(AND(DAYS360(C712,$C$3)&gt;90,AQ712="SI"),$AR$7,0)))</f>
        <v>0</v>
      </c>
      <c r="AS712" s="22"/>
      <c r="AT712" s="23">
        <f>+IF(OR($N712=Listas!$A$3,$N712=Listas!$A$4,$N712=Listas!$A$5,$N712=Listas!$A$6),"",IF(AND(DAYS360(C712,$C$3)&lt;=90,AS712="SI"),0,IF(AND(DAYS360(C712,$C$3)&gt;90,AS712="SI"),$AT$7,0)))</f>
        <v>0</v>
      </c>
      <c r="AU712" s="21">
        <f>+IF(OR($N712=Listas!$A$3,$N712=Listas!$A$4,$N712=Listas!$A$5,$N712=Listas!$A$6),"",AR712+AT712)</f>
        <v>0</v>
      </c>
      <c r="AV712" s="29">
        <f>+IF(OR($N712=Listas!$A$3,$N712=Listas!$A$4,$N712=Listas!$A$5,$N712=Listas!$A$6),"",W712+Z712+AJ712+AP712+AU712)</f>
        <v>0.21132439384930549</v>
      </c>
      <c r="AW712" s="30">
        <f>+IF(OR($N712=Listas!$A$3,$N712=Listas!$A$4,$N712=Listas!$A$5,$N712=Listas!$A$6),"",K712*(1-AV712))</f>
        <v>0</v>
      </c>
      <c r="AX712" s="30">
        <f>+IF(OR($N712=Listas!$A$3,$N712=Listas!$A$4,$N712=Listas!$A$5,$N712=Listas!$A$6),"",L712*(1-AV712))</f>
        <v>0</v>
      </c>
      <c r="AY712" s="31"/>
      <c r="AZ712" s="32"/>
      <c r="BA712" s="30">
        <f>+IF(OR($N712=Listas!$A$3,$N712=Listas!$A$4,$N712=Listas!$A$5,$N712=Listas!$A$6),"",IF(AV712=0,AW712,(-PV(AY712,AZ712,,AW712,0))))</f>
        <v>0</v>
      </c>
      <c r="BB712" s="30">
        <f>+IF(OR($N712=Listas!$A$3,$N712=Listas!$A$4,$N712=Listas!$A$5,$N712=Listas!$A$6),"",IF(AV712=0,AX712,(-PV(AY712,AZ712,,AX712,0))))</f>
        <v>0</v>
      </c>
      <c r="BC712" s="33">
        <f>++IF(OR($N712=Listas!$A$3,$N712=Listas!$A$4,$N712=Listas!$A$5,$N712=Listas!$A$6),"",K712-BA712)</f>
        <v>0</v>
      </c>
      <c r="BD712" s="33">
        <f>++IF(OR($N712=Listas!$A$3,$N712=Listas!$A$4,$N712=Listas!$A$5,$N712=Listas!$A$6),"",L712-BB712)</f>
        <v>0</v>
      </c>
    </row>
    <row r="713" spans="1:56" x14ac:dyDescent="0.25">
      <c r="A713" s="13"/>
      <c r="B713" s="14"/>
      <c r="C713" s="15"/>
      <c r="D713" s="16"/>
      <c r="E713" s="16"/>
      <c r="F713" s="17"/>
      <c r="G713" s="17"/>
      <c r="H713" s="65">
        <f t="shared" ref="H713:H776" si="137">F713+G713</f>
        <v>0</v>
      </c>
      <c r="I713" s="17"/>
      <c r="J713" s="17"/>
      <c r="K713" s="42">
        <f t="shared" ref="K713:L776" si="138">F713-I713</f>
        <v>0</v>
      </c>
      <c r="L713" s="42">
        <f t="shared" si="138"/>
        <v>0</v>
      </c>
      <c r="M713" s="42">
        <f t="shared" ref="M713:M776" si="139">K713+L713</f>
        <v>0</v>
      </c>
      <c r="N713" s="13"/>
      <c r="O713" s="18" t="str">
        <f>+IF(OR($N713=Listas!$A$3,$N713=Listas!$A$4,$N713=Listas!$A$5,$N713=Listas!$A$6),"N/A",IF(AND((DAYS360(C713,$C$3))&gt;90,(DAYS360(C713,$C$3))&lt;360),"SI","NO"))</f>
        <v>NO</v>
      </c>
      <c r="P713" s="19">
        <f t="shared" si="132"/>
        <v>0</v>
      </c>
      <c r="Q713" s="18" t="str">
        <f>+IF(OR($N713=Listas!$A$3,$N713=Listas!$A$4,$N713=Listas!$A$5,$N713=Listas!$A$6),"N/A",IF(AND((DAYS360(C713,$C$3))&gt;=360,(DAYS360(C713,$C$3))&lt;=1800),"SI","NO"))</f>
        <v>NO</v>
      </c>
      <c r="R713" s="19">
        <f t="shared" si="133"/>
        <v>0</v>
      </c>
      <c r="S713" s="18" t="str">
        <f>+IF(OR($N713=Listas!$A$3,$N713=Listas!$A$4,$N713=Listas!$A$5,$N713=Listas!$A$6),"N/A",IF(AND((DAYS360(C713,$C$3))&gt;1800,(DAYS360(C713,$C$3))&lt;=3600),"SI","NO"))</f>
        <v>NO</v>
      </c>
      <c r="T713" s="19">
        <f t="shared" si="134"/>
        <v>0</v>
      </c>
      <c r="U713" s="18" t="str">
        <f>+IF(OR($N713=Listas!$A$3,$N713=Listas!$A$4,$N713=Listas!$A$5,$N713=Listas!$A$6),"N/A",IF((DAYS360(C713,$C$3))&gt;3600,"SI","NO"))</f>
        <v>SI</v>
      </c>
      <c r="V713" s="20">
        <f t="shared" si="135"/>
        <v>0.21132439384930549</v>
      </c>
      <c r="W713" s="21">
        <f>+IF(OR($N713=Listas!$A$3,$N713=Listas!$A$4,$N713=Listas!$A$5,$N713=Listas!$A$6),"",P713+R713+T713+V713)</f>
        <v>0.21132439384930549</v>
      </c>
      <c r="X713" s="22"/>
      <c r="Y713" s="19">
        <f t="shared" si="136"/>
        <v>0</v>
      </c>
      <c r="Z713" s="21">
        <f>+IF(OR($N713=Listas!$A$3,$N713=Listas!$A$4,$N713=Listas!$A$5,$N713=Listas!$A$6),"",Y713)</f>
        <v>0</v>
      </c>
      <c r="AA713" s="22"/>
      <c r="AB713" s="23">
        <f>+IF(OR($N713=Listas!$A$3,$N713=Listas!$A$4,$N713=Listas!$A$5,$N713=Listas!$A$6),"",IF(AND(DAYS360(C713,$C$3)&lt;=90,AA713="NO"),0,IF(AND(DAYS360(C713,$C$3)&gt;90,AA713="NO"),$AB$7,0)))</f>
        <v>0</v>
      </c>
      <c r="AC713" s="17"/>
      <c r="AD713" s="22"/>
      <c r="AE713" s="23">
        <f>+IF(OR($N713=Listas!$A$3,$N713=Listas!$A$4,$N713=Listas!$A$5,$N713=Listas!$A$6),"",IF(AND(DAYS360(C713,$C$3)&lt;=90,AD713="SI"),0,IF(AND(DAYS360(C713,$C$3)&gt;90,AD713="SI"),$AE$7,0)))</f>
        <v>0</v>
      </c>
      <c r="AF713" s="17"/>
      <c r="AG713" s="24" t="str">
        <f t="shared" ref="AG713:AG776" si="140">IFERROR((AF713/AC713),"")</f>
        <v/>
      </c>
      <c r="AH713" s="22"/>
      <c r="AI713" s="23">
        <f>+IF(OR($N713=Listas!$A$3,$N713=Listas!$A$4,$N713=Listas!$A$5,$N713=Listas!$A$6),"",IF(AND(DAYS360(C713,$C$3)&lt;=90,AH713="SI"),0,IF(AND(DAYS360(C713,$C$3)&gt;90,AH713="SI"),$AI$7,0)))</f>
        <v>0</v>
      </c>
      <c r="AJ713" s="25">
        <f>+IF(OR($N713=Listas!$A$3,$N713=Listas!$A$4,$N713=Listas!$A$5,$N713=Listas!$A$6),"",AB713+AE713+AI713)</f>
        <v>0</v>
      </c>
      <c r="AK713" s="26" t="str">
        <f t="shared" ref="AK713:AK776" si="141">+IFERROR(((I713/F713)),"")</f>
        <v/>
      </c>
      <c r="AL713" s="27" t="str">
        <f t="shared" ref="AL713:AL776" si="142">+IF(AK713&lt;=50%,"SI",IF(AK713="","","NO"))</f>
        <v/>
      </c>
      <c r="AM713" s="23">
        <f>+IF(OR($N713=Listas!$A$3,$N713=Listas!$A$4,$N713=Listas!$A$5,$N713=Listas!$A$6),"",IF(AND(DAYS360(C713,$C$3)&lt;=90,AL713="SI"),0,IF(AND(DAYS360(C713,$C$3)&gt;90,AL713="SI"),$AM$7,0)))</f>
        <v>0</v>
      </c>
      <c r="AN713" s="27" t="str">
        <f t="shared" ref="AN713:AN776" si="143">+IF(AL713="SI","NO",IF(AL713="","","SI"))</f>
        <v/>
      </c>
      <c r="AO713" s="23">
        <f>+IF(OR($N713=Listas!$A$3,$N713=Listas!$A$4,$N713=Listas!$A$5,$N713=Listas!$A$6),"",IF(AND(DAYS360(C713,$C$3)&lt;=90,AN713="SI"),0,IF(AND(DAYS360(C713,$C$3)&gt;90,AN713="SI"),$AO$7,0)))</f>
        <v>0</v>
      </c>
      <c r="AP713" s="28">
        <f>+IF(OR($N713=Listas!$A$3,$N713=Listas!$A$4,$N713=Listas!$A$5,$N713=[1]Hoja2!$A$6),"",AM713+AO713)</f>
        <v>0</v>
      </c>
      <c r="AQ713" s="22"/>
      <c r="AR713" s="23">
        <f>+IF(OR($N713=Listas!$A$3,$N713=Listas!$A$4,$N713=Listas!$A$5,$N713=Listas!$A$6),"",IF(AND(DAYS360(C713,$C$3)&lt;=90,AQ713="SI"),0,IF(AND(DAYS360(C713,$C$3)&gt;90,AQ713="SI"),$AR$7,0)))</f>
        <v>0</v>
      </c>
      <c r="AS713" s="22"/>
      <c r="AT713" s="23">
        <f>+IF(OR($N713=Listas!$A$3,$N713=Listas!$A$4,$N713=Listas!$A$5,$N713=Listas!$A$6),"",IF(AND(DAYS360(C713,$C$3)&lt;=90,AS713="SI"),0,IF(AND(DAYS360(C713,$C$3)&gt;90,AS713="SI"),$AT$7,0)))</f>
        <v>0</v>
      </c>
      <c r="AU713" s="21">
        <f>+IF(OR($N713=Listas!$A$3,$N713=Listas!$A$4,$N713=Listas!$A$5,$N713=Listas!$A$6),"",AR713+AT713)</f>
        <v>0</v>
      </c>
      <c r="AV713" s="29">
        <f>+IF(OR($N713=Listas!$A$3,$N713=Listas!$A$4,$N713=Listas!$A$5,$N713=Listas!$A$6),"",W713+Z713+AJ713+AP713+AU713)</f>
        <v>0.21132439384930549</v>
      </c>
      <c r="AW713" s="30">
        <f>+IF(OR($N713=Listas!$A$3,$N713=Listas!$A$4,$N713=Listas!$A$5,$N713=Listas!$A$6),"",K713*(1-AV713))</f>
        <v>0</v>
      </c>
      <c r="AX713" s="30">
        <f>+IF(OR($N713=Listas!$A$3,$N713=Listas!$A$4,$N713=Listas!$A$5,$N713=Listas!$A$6),"",L713*(1-AV713))</f>
        <v>0</v>
      </c>
      <c r="AY713" s="31"/>
      <c r="AZ713" s="32"/>
      <c r="BA713" s="30">
        <f>+IF(OR($N713=Listas!$A$3,$N713=Listas!$A$4,$N713=Listas!$A$5,$N713=Listas!$A$6),"",IF(AV713=0,AW713,(-PV(AY713,AZ713,,AW713,0))))</f>
        <v>0</v>
      </c>
      <c r="BB713" s="30">
        <f>+IF(OR($N713=Listas!$A$3,$N713=Listas!$A$4,$N713=Listas!$A$5,$N713=Listas!$A$6),"",IF(AV713=0,AX713,(-PV(AY713,AZ713,,AX713,0))))</f>
        <v>0</v>
      </c>
      <c r="BC713" s="33">
        <f>++IF(OR($N713=Listas!$A$3,$N713=Listas!$A$4,$N713=Listas!$A$5,$N713=Listas!$A$6),"",K713-BA713)</f>
        <v>0</v>
      </c>
      <c r="BD713" s="33">
        <f>++IF(OR($N713=Listas!$A$3,$N713=Listas!$A$4,$N713=Listas!$A$5,$N713=Listas!$A$6),"",L713-BB713)</f>
        <v>0</v>
      </c>
    </row>
    <row r="714" spans="1:56" x14ac:dyDescent="0.25">
      <c r="A714" s="13"/>
      <c r="B714" s="14"/>
      <c r="C714" s="15"/>
      <c r="D714" s="16"/>
      <c r="E714" s="16"/>
      <c r="F714" s="17"/>
      <c r="G714" s="17"/>
      <c r="H714" s="65">
        <f t="shared" si="137"/>
        <v>0</v>
      </c>
      <c r="I714" s="17"/>
      <c r="J714" s="17"/>
      <c r="K714" s="42">
        <f t="shared" si="138"/>
        <v>0</v>
      </c>
      <c r="L714" s="42">
        <f t="shared" si="138"/>
        <v>0</v>
      </c>
      <c r="M714" s="42">
        <f t="shared" si="139"/>
        <v>0</v>
      </c>
      <c r="N714" s="13"/>
      <c r="O714" s="18" t="str">
        <f>+IF(OR($N714=Listas!$A$3,$N714=Listas!$A$4,$N714=Listas!$A$5,$N714=Listas!$A$6),"N/A",IF(AND((DAYS360(C714,$C$3))&gt;90,(DAYS360(C714,$C$3))&lt;360),"SI","NO"))</f>
        <v>NO</v>
      </c>
      <c r="P714" s="19">
        <f t="shared" si="132"/>
        <v>0</v>
      </c>
      <c r="Q714" s="18" t="str">
        <f>+IF(OR($N714=Listas!$A$3,$N714=Listas!$A$4,$N714=Listas!$A$5,$N714=Listas!$A$6),"N/A",IF(AND((DAYS360(C714,$C$3))&gt;=360,(DAYS360(C714,$C$3))&lt;=1800),"SI","NO"))</f>
        <v>NO</v>
      </c>
      <c r="R714" s="19">
        <f t="shared" si="133"/>
        <v>0</v>
      </c>
      <c r="S714" s="18" t="str">
        <f>+IF(OR($N714=Listas!$A$3,$N714=Listas!$A$4,$N714=Listas!$A$5,$N714=Listas!$A$6),"N/A",IF(AND((DAYS360(C714,$C$3))&gt;1800,(DAYS360(C714,$C$3))&lt;=3600),"SI","NO"))</f>
        <v>NO</v>
      </c>
      <c r="T714" s="19">
        <f t="shared" si="134"/>
        <v>0</v>
      </c>
      <c r="U714" s="18" t="str">
        <f>+IF(OR($N714=Listas!$A$3,$N714=Listas!$A$4,$N714=Listas!$A$5,$N714=Listas!$A$6),"N/A",IF((DAYS360(C714,$C$3))&gt;3600,"SI","NO"))</f>
        <v>SI</v>
      </c>
      <c r="V714" s="20">
        <f t="shared" si="135"/>
        <v>0.21132439384930549</v>
      </c>
      <c r="W714" s="21">
        <f>+IF(OR($N714=Listas!$A$3,$N714=Listas!$A$4,$N714=Listas!$A$5,$N714=Listas!$A$6),"",P714+R714+T714+V714)</f>
        <v>0.21132439384930549</v>
      </c>
      <c r="X714" s="22"/>
      <c r="Y714" s="19">
        <f t="shared" si="136"/>
        <v>0</v>
      </c>
      <c r="Z714" s="21">
        <f>+IF(OR($N714=Listas!$A$3,$N714=Listas!$A$4,$N714=Listas!$A$5,$N714=Listas!$A$6),"",Y714)</f>
        <v>0</v>
      </c>
      <c r="AA714" s="22"/>
      <c r="AB714" s="23">
        <f>+IF(OR($N714=Listas!$A$3,$N714=Listas!$A$4,$N714=Listas!$A$5,$N714=Listas!$A$6),"",IF(AND(DAYS360(C714,$C$3)&lt;=90,AA714="NO"),0,IF(AND(DAYS360(C714,$C$3)&gt;90,AA714="NO"),$AB$7,0)))</f>
        <v>0</v>
      </c>
      <c r="AC714" s="17"/>
      <c r="AD714" s="22"/>
      <c r="AE714" s="23">
        <f>+IF(OR($N714=Listas!$A$3,$N714=Listas!$A$4,$N714=Listas!$A$5,$N714=Listas!$A$6),"",IF(AND(DAYS360(C714,$C$3)&lt;=90,AD714="SI"),0,IF(AND(DAYS360(C714,$C$3)&gt;90,AD714="SI"),$AE$7,0)))</f>
        <v>0</v>
      </c>
      <c r="AF714" s="17"/>
      <c r="AG714" s="24" t="str">
        <f t="shared" si="140"/>
        <v/>
      </c>
      <c r="AH714" s="22"/>
      <c r="AI714" s="23">
        <f>+IF(OR($N714=Listas!$A$3,$N714=Listas!$A$4,$N714=Listas!$A$5,$N714=Listas!$A$6),"",IF(AND(DAYS360(C714,$C$3)&lt;=90,AH714="SI"),0,IF(AND(DAYS360(C714,$C$3)&gt;90,AH714="SI"),$AI$7,0)))</f>
        <v>0</v>
      </c>
      <c r="AJ714" s="25">
        <f>+IF(OR($N714=Listas!$A$3,$N714=Listas!$A$4,$N714=Listas!$A$5,$N714=Listas!$A$6),"",AB714+AE714+AI714)</f>
        <v>0</v>
      </c>
      <c r="AK714" s="26" t="str">
        <f t="shared" si="141"/>
        <v/>
      </c>
      <c r="AL714" s="27" t="str">
        <f t="shared" si="142"/>
        <v/>
      </c>
      <c r="AM714" s="23">
        <f>+IF(OR($N714=Listas!$A$3,$N714=Listas!$A$4,$N714=Listas!$A$5,$N714=Listas!$A$6),"",IF(AND(DAYS360(C714,$C$3)&lt;=90,AL714="SI"),0,IF(AND(DAYS360(C714,$C$3)&gt;90,AL714="SI"),$AM$7,0)))</f>
        <v>0</v>
      </c>
      <c r="AN714" s="27" t="str">
        <f t="shared" si="143"/>
        <v/>
      </c>
      <c r="AO714" s="23">
        <f>+IF(OR($N714=Listas!$A$3,$N714=Listas!$A$4,$N714=Listas!$A$5,$N714=Listas!$A$6),"",IF(AND(DAYS360(C714,$C$3)&lt;=90,AN714="SI"),0,IF(AND(DAYS360(C714,$C$3)&gt;90,AN714="SI"),$AO$7,0)))</f>
        <v>0</v>
      </c>
      <c r="AP714" s="28">
        <f>+IF(OR($N714=Listas!$A$3,$N714=Listas!$A$4,$N714=Listas!$A$5,$N714=[1]Hoja2!$A$6),"",AM714+AO714)</f>
        <v>0</v>
      </c>
      <c r="AQ714" s="22"/>
      <c r="AR714" s="23">
        <f>+IF(OR($N714=Listas!$A$3,$N714=Listas!$A$4,$N714=Listas!$A$5,$N714=Listas!$A$6),"",IF(AND(DAYS360(C714,$C$3)&lt;=90,AQ714="SI"),0,IF(AND(DAYS360(C714,$C$3)&gt;90,AQ714="SI"),$AR$7,0)))</f>
        <v>0</v>
      </c>
      <c r="AS714" s="22"/>
      <c r="AT714" s="23">
        <f>+IF(OR($N714=Listas!$A$3,$N714=Listas!$A$4,$N714=Listas!$A$5,$N714=Listas!$A$6),"",IF(AND(DAYS360(C714,$C$3)&lt;=90,AS714="SI"),0,IF(AND(DAYS360(C714,$C$3)&gt;90,AS714="SI"),$AT$7,0)))</f>
        <v>0</v>
      </c>
      <c r="AU714" s="21">
        <f>+IF(OR($N714=Listas!$A$3,$N714=Listas!$A$4,$N714=Listas!$A$5,$N714=Listas!$A$6),"",AR714+AT714)</f>
        <v>0</v>
      </c>
      <c r="AV714" s="29">
        <f>+IF(OR($N714=Listas!$A$3,$N714=Listas!$A$4,$N714=Listas!$A$5,$N714=Listas!$A$6),"",W714+Z714+AJ714+AP714+AU714)</f>
        <v>0.21132439384930549</v>
      </c>
      <c r="AW714" s="30">
        <f>+IF(OR($N714=Listas!$A$3,$N714=Listas!$A$4,$N714=Listas!$A$5,$N714=Listas!$A$6),"",K714*(1-AV714))</f>
        <v>0</v>
      </c>
      <c r="AX714" s="30">
        <f>+IF(OR($N714=Listas!$A$3,$N714=Listas!$A$4,$N714=Listas!$A$5,$N714=Listas!$A$6),"",L714*(1-AV714))</f>
        <v>0</v>
      </c>
      <c r="AY714" s="31"/>
      <c r="AZ714" s="32"/>
      <c r="BA714" s="30">
        <f>+IF(OR($N714=Listas!$A$3,$N714=Listas!$A$4,$N714=Listas!$A$5,$N714=Listas!$A$6),"",IF(AV714=0,AW714,(-PV(AY714,AZ714,,AW714,0))))</f>
        <v>0</v>
      </c>
      <c r="BB714" s="30">
        <f>+IF(OR($N714=Listas!$A$3,$N714=Listas!$A$4,$N714=Listas!$A$5,$N714=Listas!$A$6),"",IF(AV714=0,AX714,(-PV(AY714,AZ714,,AX714,0))))</f>
        <v>0</v>
      </c>
      <c r="BC714" s="33">
        <f>++IF(OR($N714=Listas!$A$3,$N714=Listas!$A$4,$N714=Listas!$A$5,$N714=Listas!$A$6),"",K714-BA714)</f>
        <v>0</v>
      </c>
      <c r="BD714" s="33">
        <f>++IF(OR($N714=Listas!$A$3,$N714=Listas!$A$4,$N714=Listas!$A$5,$N714=Listas!$A$6),"",L714-BB714)</f>
        <v>0</v>
      </c>
    </row>
    <row r="715" spans="1:56" x14ac:dyDescent="0.25">
      <c r="A715" s="13"/>
      <c r="B715" s="14"/>
      <c r="C715" s="15"/>
      <c r="D715" s="16"/>
      <c r="E715" s="16"/>
      <c r="F715" s="17"/>
      <c r="G715" s="17"/>
      <c r="H715" s="65">
        <f t="shared" si="137"/>
        <v>0</v>
      </c>
      <c r="I715" s="17"/>
      <c r="J715" s="17"/>
      <c r="K715" s="42">
        <f t="shared" si="138"/>
        <v>0</v>
      </c>
      <c r="L715" s="42">
        <f t="shared" si="138"/>
        <v>0</v>
      </c>
      <c r="M715" s="42">
        <f t="shared" si="139"/>
        <v>0</v>
      </c>
      <c r="N715" s="13"/>
      <c r="O715" s="18" t="str">
        <f>+IF(OR($N715=Listas!$A$3,$N715=Listas!$A$4,$N715=Listas!$A$5,$N715=Listas!$A$6),"N/A",IF(AND((DAYS360(C715,$C$3))&gt;90,(DAYS360(C715,$C$3))&lt;360),"SI","NO"))</f>
        <v>NO</v>
      </c>
      <c r="P715" s="19">
        <f t="shared" si="132"/>
        <v>0</v>
      </c>
      <c r="Q715" s="18" t="str">
        <f>+IF(OR($N715=Listas!$A$3,$N715=Listas!$A$4,$N715=Listas!$A$5,$N715=Listas!$A$6),"N/A",IF(AND((DAYS360(C715,$C$3))&gt;=360,(DAYS360(C715,$C$3))&lt;=1800),"SI","NO"))</f>
        <v>NO</v>
      </c>
      <c r="R715" s="19">
        <f t="shared" si="133"/>
        <v>0</v>
      </c>
      <c r="S715" s="18" t="str">
        <f>+IF(OR($N715=Listas!$A$3,$N715=Listas!$A$4,$N715=Listas!$A$5,$N715=Listas!$A$6),"N/A",IF(AND((DAYS360(C715,$C$3))&gt;1800,(DAYS360(C715,$C$3))&lt;=3600),"SI","NO"))</f>
        <v>NO</v>
      </c>
      <c r="T715" s="19">
        <f t="shared" si="134"/>
        <v>0</v>
      </c>
      <c r="U715" s="18" t="str">
        <f>+IF(OR($N715=Listas!$A$3,$N715=Listas!$A$4,$N715=Listas!$A$5,$N715=Listas!$A$6),"N/A",IF((DAYS360(C715,$C$3))&gt;3600,"SI","NO"))</f>
        <v>SI</v>
      </c>
      <c r="V715" s="20">
        <f t="shared" si="135"/>
        <v>0.21132439384930549</v>
      </c>
      <c r="W715" s="21">
        <f>+IF(OR($N715=Listas!$A$3,$N715=Listas!$A$4,$N715=Listas!$A$5,$N715=Listas!$A$6),"",P715+R715+T715+V715)</f>
        <v>0.21132439384930549</v>
      </c>
      <c r="X715" s="22"/>
      <c r="Y715" s="19">
        <f t="shared" si="136"/>
        <v>0</v>
      </c>
      <c r="Z715" s="21">
        <f>+IF(OR($N715=Listas!$A$3,$N715=Listas!$A$4,$N715=Listas!$A$5,$N715=Listas!$A$6),"",Y715)</f>
        <v>0</v>
      </c>
      <c r="AA715" s="22"/>
      <c r="AB715" s="23">
        <f>+IF(OR($N715=Listas!$A$3,$N715=Listas!$A$4,$N715=Listas!$A$5,$N715=Listas!$A$6),"",IF(AND(DAYS360(C715,$C$3)&lt;=90,AA715="NO"),0,IF(AND(DAYS360(C715,$C$3)&gt;90,AA715="NO"),$AB$7,0)))</f>
        <v>0</v>
      </c>
      <c r="AC715" s="17"/>
      <c r="AD715" s="22"/>
      <c r="AE715" s="23">
        <f>+IF(OR($N715=Listas!$A$3,$N715=Listas!$A$4,$N715=Listas!$A$5,$N715=Listas!$A$6),"",IF(AND(DAYS360(C715,$C$3)&lt;=90,AD715="SI"),0,IF(AND(DAYS360(C715,$C$3)&gt;90,AD715="SI"),$AE$7,0)))</f>
        <v>0</v>
      </c>
      <c r="AF715" s="17"/>
      <c r="AG715" s="24" t="str">
        <f t="shared" si="140"/>
        <v/>
      </c>
      <c r="AH715" s="22"/>
      <c r="AI715" s="23">
        <f>+IF(OR($N715=Listas!$A$3,$N715=Listas!$A$4,$N715=Listas!$A$5,$N715=Listas!$A$6),"",IF(AND(DAYS360(C715,$C$3)&lt;=90,AH715="SI"),0,IF(AND(DAYS360(C715,$C$3)&gt;90,AH715="SI"),$AI$7,0)))</f>
        <v>0</v>
      </c>
      <c r="AJ715" s="25">
        <f>+IF(OR($N715=Listas!$A$3,$N715=Listas!$A$4,$N715=Listas!$A$5,$N715=Listas!$A$6),"",AB715+AE715+AI715)</f>
        <v>0</v>
      </c>
      <c r="AK715" s="26" t="str">
        <f t="shared" si="141"/>
        <v/>
      </c>
      <c r="AL715" s="27" t="str">
        <f t="shared" si="142"/>
        <v/>
      </c>
      <c r="AM715" s="23">
        <f>+IF(OR($N715=Listas!$A$3,$N715=Listas!$A$4,$N715=Listas!$A$5,$N715=Listas!$A$6),"",IF(AND(DAYS360(C715,$C$3)&lt;=90,AL715="SI"),0,IF(AND(DAYS360(C715,$C$3)&gt;90,AL715="SI"),$AM$7,0)))</f>
        <v>0</v>
      </c>
      <c r="AN715" s="27" t="str">
        <f t="shared" si="143"/>
        <v/>
      </c>
      <c r="AO715" s="23">
        <f>+IF(OR($N715=Listas!$A$3,$N715=Listas!$A$4,$N715=Listas!$A$5,$N715=Listas!$A$6),"",IF(AND(DAYS360(C715,$C$3)&lt;=90,AN715="SI"),0,IF(AND(DAYS360(C715,$C$3)&gt;90,AN715="SI"),$AO$7,0)))</f>
        <v>0</v>
      </c>
      <c r="AP715" s="28">
        <f>+IF(OR($N715=Listas!$A$3,$N715=Listas!$A$4,$N715=Listas!$A$5,$N715=[1]Hoja2!$A$6),"",AM715+AO715)</f>
        <v>0</v>
      </c>
      <c r="AQ715" s="22"/>
      <c r="AR715" s="23">
        <f>+IF(OR($N715=Listas!$A$3,$N715=Listas!$A$4,$N715=Listas!$A$5,$N715=Listas!$A$6),"",IF(AND(DAYS360(C715,$C$3)&lt;=90,AQ715="SI"),0,IF(AND(DAYS360(C715,$C$3)&gt;90,AQ715="SI"),$AR$7,0)))</f>
        <v>0</v>
      </c>
      <c r="AS715" s="22"/>
      <c r="AT715" s="23">
        <f>+IF(OR($N715=Listas!$A$3,$N715=Listas!$A$4,$N715=Listas!$A$5,$N715=Listas!$A$6),"",IF(AND(DAYS360(C715,$C$3)&lt;=90,AS715="SI"),0,IF(AND(DAYS360(C715,$C$3)&gt;90,AS715="SI"),$AT$7,0)))</f>
        <v>0</v>
      </c>
      <c r="AU715" s="21">
        <f>+IF(OR($N715=Listas!$A$3,$N715=Listas!$A$4,$N715=Listas!$A$5,$N715=Listas!$A$6),"",AR715+AT715)</f>
        <v>0</v>
      </c>
      <c r="AV715" s="29">
        <f>+IF(OR($N715=Listas!$A$3,$N715=Listas!$A$4,$N715=Listas!$A$5,$N715=Listas!$A$6),"",W715+Z715+AJ715+AP715+AU715)</f>
        <v>0.21132439384930549</v>
      </c>
      <c r="AW715" s="30">
        <f>+IF(OR($N715=Listas!$A$3,$N715=Listas!$A$4,$N715=Listas!$A$5,$N715=Listas!$A$6),"",K715*(1-AV715))</f>
        <v>0</v>
      </c>
      <c r="AX715" s="30">
        <f>+IF(OR($N715=Listas!$A$3,$N715=Listas!$A$4,$N715=Listas!$A$5,$N715=Listas!$A$6),"",L715*(1-AV715))</f>
        <v>0</v>
      </c>
      <c r="AY715" s="31"/>
      <c r="AZ715" s="32"/>
      <c r="BA715" s="30">
        <f>+IF(OR($N715=Listas!$A$3,$N715=Listas!$A$4,$N715=Listas!$A$5,$N715=Listas!$A$6),"",IF(AV715=0,AW715,(-PV(AY715,AZ715,,AW715,0))))</f>
        <v>0</v>
      </c>
      <c r="BB715" s="30">
        <f>+IF(OR($N715=Listas!$A$3,$N715=Listas!$A$4,$N715=Listas!$A$5,$N715=Listas!$A$6),"",IF(AV715=0,AX715,(-PV(AY715,AZ715,,AX715,0))))</f>
        <v>0</v>
      </c>
      <c r="BC715" s="33">
        <f>++IF(OR($N715=Listas!$A$3,$N715=Listas!$A$4,$N715=Listas!$A$5,$N715=Listas!$A$6),"",K715-BA715)</f>
        <v>0</v>
      </c>
      <c r="BD715" s="33">
        <f>++IF(OR($N715=Listas!$A$3,$N715=Listas!$A$4,$N715=Listas!$A$5,$N715=Listas!$A$6),"",L715-BB715)</f>
        <v>0</v>
      </c>
    </row>
    <row r="716" spans="1:56" x14ac:dyDescent="0.25">
      <c r="A716" s="13"/>
      <c r="B716" s="14"/>
      <c r="C716" s="15"/>
      <c r="D716" s="16"/>
      <c r="E716" s="16"/>
      <c r="F716" s="17"/>
      <c r="G716" s="17"/>
      <c r="H716" s="65">
        <f t="shared" si="137"/>
        <v>0</v>
      </c>
      <c r="I716" s="17"/>
      <c r="J716" s="17"/>
      <c r="K716" s="42">
        <f t="shared" si="138"/>
        <v>0</v>
      </c>
      <c r="L716" s="42">
        <f t="shared" si="138"/>
        <v>0</v>
      </c>
      <c r="M716" s="42">
        <f t="shared" si="139"/>
        <v>0</v>
      </c>
      <c r="N716" s="13"/>
      <c r="O716" s="18" t="str">
        <f>+IF(OR($N716=Listas!$A$3,$N716=Listas!$A$4,$N716=Listas!$A$5,$N716=Listas!$A$6),"N/A",IF(AND((DAYS360(C716,$C$3))&gt;90,(DAYS360(C716,$C$3))&lt;360),"SI","NO"))</f>
        <v>NO</v>
      </c>
      <c r="P716" s="19">
        <f t="shared" si="132"/>
        <v>0</v>
      </c>
      <c r="Q716" s="18" t="str">
        <f>+IF(OR($N716=Listas!$A$3,$N716=Listas!$A$4,$N716=Listas!$A$5,$N716=Listas!$A$6),"N/A",IF(AND((DAYS360(C716,$C$3))&gt;=360,(DAYS360(C716,$C$3))&lt;=1800),"SI","NO"))</f>
        <v>NO</v>
      </c>
      <c r="R716" s="19">
        <f t="shared" si="133"/>
        <v>0</v>
      </c>
      <c r="S716" s="18" t="str">
        <f>+IF(OR($N716=Listas!$A$3,$N716=Listas!$A$4,$N716=Listas!$A$5,$N716=Listas!$A$6),"N/A",IF(AND((DAYS360(C716,$C$3))&gt;1800,(DAYS360(C716,$C$3))&lt;=3600),"SI","NO"))</f>
        <v>NO</v>
      </c>
      <c r="T716" s="19">
        <f t="shared" si="134"/>
        <v>0</v>
      </c>
      <c r="U716" s="18" t="str">
        <f>+IF(OR($N716=Listas!$A$3,$N716=Listas!$A$4,$N716=Listas!$A$5,$N716=Listas!$A$6),"N/A",IF((DAYS360(C716,$C$3))&gt;3600,"SI","NO"))</f>
        <v>SI</v>
      </c>
      <c r="V716" s="20">
        <f t="shared" si="135"/>
        <v>0.21132439384930549</v>
      </c>
      <c r="W716" s="21">
        <f>+IF(OR($N716=Listas!$A$3,$N716=Listas!$A$4,$N716=Listas!$A$5,$N716=Listas!$A$6),"",P716+R716+T716+V716)</f>
        <v>0.21132439384930549</v>
      </c>
      <c r="X716" s="22"/>
      <c r="Y716" s="19">
        <f t="shared" si="136"/>
        <v>0</v>
      </c>
      <c r="Z716" s="21">
        <f>+IF(OR($N716=Listas!$A$3,$N716=Listas!$A$4,$N716=Listas!$A$5,$N716=Listas!$A$6),"",Y716)</f>
        <v>0</v>
      </c>
      <c r="AA716" s="22"/>
      <c r="AB716" s="23">
        <f>+IF(OR($N716=Listas!$A$3,$N716=Listas!$A$4,$N716=Listas!$A$5,$N716=Listas!$A$6),"",IF(AND(DAYS360(C716,$C$3)&lt;=90,AA716="NO"),0,IF(AND(DAYS360(C716,$C$3)&gt;90,AA716="NO"),$AB$7,0)))</f>
        <v>0</v>
      </c>
      <c r="AC716" s="17"/>
      <c r="AD716" s="22"/>
      <c r="AE716" s="23">
        <f>+IF(OR($N716=Listas!$A$3,$N716=Listas!$A$4,$N716=Listas!$A$5,$N716=Listas!$A$6),"",IF(AND(DAYS360(C716,$C$3)&lt;=90,AD716="SI"),0,IF(AND(DAYS360(C716,$C$3)&gt;90,AD716="SI"),$AE$7,0)))</f>
        <v>0</v>
      </c>
      <c r="AF716" s="17"/>
      <c r="AG716" s="24" t="str">
        <f t="shared" si="140"/>
        <v/>
      </c>
      <c r="AH716" s="22"/>
      <c r="AI716" s="23">
        <f>+IF(OR($N716=Listas!$A$3,$N716=Listas!$A$4,$N716=Listas!$A$5,$N716=Listas!$A$6),"",IF(AND(DAYS360(C716,$C$3)&lt;=90,AH716="SI"),0,IF(AND(DAYS360(C716,$C$3)&gt;90,AH716="SI"),$AI$7,0)))</f>
        <v>0</v>
      </c>
      <c r="AJ716" s="25">
        <f>+IF(OR($N716=Listas!$A$3,$N716=Listas!$A$4,$N716=Listas!$A$5,$N716=Listas!$A$6),"",AB716+AE716+AI716)</f>
        <v>0</v>
      </c>
      <c r="AK716" s="26" t="str">
        <f t="shared" si="141"/>
        <v/>
      </c>
      <c r="AL716" s="27" t="str">
        <f t="shared" si="142"/>
        <v/>
      </c>
      <c r="AM716" s="23">
        <f>+IF(OR($N716=Listas!$A$3,$N716=Listas!$A$4,$N716=Listas!$A$5,$N716=Listas!$A$6),"",IF(AND(DAYS360(C716,$C$3)&lt;=90,AL716="SI"),0,IF(AND(DAYS360(C716,$C$3)&gt;90,AL716="SI"),$AM$7,0)))</f>
        <v>0</v>
      </c>
      <c r="AN716" s="27" t="str">
        <f t="shared" si="143"/>
        <v/>
      </c>
      <c r="AO716" s="23">
        <f>+IF(OR($N716=Listas!$A$3,$N716=Listas!$A$4,$N716=Listas!$A$5,$N716=Listas!$A$6),"",IF(AND(DAYS360(C716,$C$3)&lt;=90,AN716="SI"),0,IF(AND(DAYS360(C716,$C$3)&gt;90,AN716="SI"),$AO$7,0)))</f>
        <v>0</v>
      </c>
      <c r="AP716" s="28">
        <f>+IF(OR($N716=Listas!$A$3,$N716=Listas!$A$4,$N716=Listas!$A$5,$N716=[1]Hoja2!$A$6),"",AM716+AO716)</f>
        <v>0</v>
      </c>
      <c r="AQ716" s="22"/>
      <c r="AR716" s="23">
        <f>+IF(OR($N716=Listas!$A$3,$N716=Listas!$A$4,$N716=Listas!$A$5,$N716=Listas!$A$6),"",IF(AND(DAYS360(C716,$C$3)&lt;=90,AQ716="SI"),0,IF(AND(DAYS360(C716,$C$3)&gt;90,AQ716="SI"),$AR$7,0)))</f>
        <v>0</v>
      </c>
      <c r="AS716" s="22"/>
      <c r="AT716" s="23">
        <f>+IF(OR($N716=Listas!$A$3,$N716=Listas!$A$4,$N716=Listas!$A$5,$N716=Listas!$A$6),"",IF(AND(DAYS360(C716,$C$3)&lt;=90,AS716="SI"),0,IF(AND(DAYS360(C716,$C$3)&gt;90,AS716="SI"),$AT$7,0)))</f>
        <v>0</v>
      </c>
      <c r="AU716" s="21">
        <f>+IF(OR($N716=Listas!$A$3,$N716=Listas!$A$4,$N716=Listas!$A$5,$N716=Listas!$A$6),"",AR716+AT716)</f>
        <v>0</v>
      </c>
      <c r="AV716" s="29">
        <f>+IF(OR($N716=Listas!$A$3,$N716=Listas!$A$4,$N716=Listas!$A$5,$N716=Listas!$A$6),"",W716+Z716+AJ716+AP716+AU716)</f>
        <v>0.21132439384930549</v>
      </c>
      <c r="AW716" s="30">
        <f>+IF(OR($N716=Listas!$A$3,$N716=Listas!$A$4,$N716=Listas!$A$5,$N716=Listas!$A$6),"",K716*(1-AV716))</f>
        <v>0</v>
      </c>
      <c r="AX716" s="30">
        <f>+IF(OR($N716=Listas!$A$3,$N716=Listas!$A$4,$N716=Listas!$A$5,$N716=Listas!$A$6),"",L716*(1-AV716))</f>
        <v>0</v>
      </c>
      <c r="AY716" s="31"/>
      <c r="AZ716" s="32"/>
      <c r="BA716" s="30">
        <f>+IF(OR($N716=Listas!$A$3,$N716=Listas!$A$4,$N716=Listas!$A$5,$N716=Listas!$A$6),"",IF(AV716=0,AW716,(-PV(AY716,AZ716,,AW716,0))))</f>
        <v>0</v>
      </c>
      <c r="BB716" s="30">
        <f>+IF(OR($N716=Listas!$A$3,$N716=Listas!$A$4,$N716=Listas!$A$5,$N716=Listas!$A$6),"",IF(AV716=0,AX716,(-PV(AY716,AZ716,,AX716,0))))</f>
        <v>0</v>
      </c>
      <c r="BC716" s="33">
        <f>++IF(OR($N716=Listas!$A$3,$N716=Listas!$A$4,$N716=Listas!$A$5,$N716=Listas!$A$6),"",K716-BA716)</f>
        <v>0</v>
      </c>
      <c r="BD716" s="33">
        <f>++IF(OR($N716=Listas!$A$3,$N716=Listas!$A$4,$N716=Listas!$A$5,$N716=Listas!$A$6),"",L716-BB716)</f>
        <v>0</v>
      </c>
    </row>
    <row r="717" spans="1:56" x14ac:dyDescent="0.25">
      <c r="A717" s="13"/>
      <c r="B717" s="14"/>
      <c r="C717" s="15"/>
      <c r="D717" s="16"/>
      <c r="E717" s="16"/>
      <c r="F717" s="17"/>
      <c r="G717" s="17"/>
      <c r="H717" s="65">
        <f t="shared" si="137"/>
        <v>0</v>
      </c>
      <c r="I717" s="17"/>
      <c r="J717" s="17"/>
      <c r="K717" s="42">
        <f t="shared" si="138"/>
        <v>0</v>
      </c>
      <c r="L717" s="42">
        <f t="shared" si="138"/>
        <v>0</v>
      </c>
      <c r="M717" s="42">
        <f t="shared" si="139"/>
        <v>0</v>
      </c>
      <c r="N717" s="13"/>
      <c r="O717" s="18" t="str">
        <f>+IF(OR($N717=Listas!$A$3,$N717=Listas!$A$4,$N717=Listas!$A$5,$N717=Listas!$A$6),"N/A",IF(AND((DAYS360(C717,$C$3))&gt;90,(DAYS360(C717,$C$3))&lt;360),"SI","NO"))</f>
        <v>NO</v>
      </c>
      <c r="P717" s="19">
        <f t="shared" si="132"/>
        <v>0</v>
      </c>
      <c r="Q717" s="18" t="str">
        <f>+IF(OR($N717=Listas!$A$3,$N717=Listas!$A$4,$N717=Listas!$A$5,$N717=Listas!$A$6),"N/A",IF(AND((DAYS360(C717,$C$3))&gt;=360,(DAYS360(C717,$C$3))&lt;=1800),"SI","NO"))</f>
        <v>NO</v>
      </c>
      <c r="R717" s="19">
        <f t="shared" si="133"/>
        <v>0</v>
      </c>
      <c r="S717" s="18" t="str">
        <f>+IF(OR($N717=Listas!$A$3,$N717=Listas!$A$4,$N717=Listas!$A$5,$N717=Listas!$A$6),"N/A",IF(AND((DAYS360(C717,$C$3))&gt;1800,(DAYS360(C717,$C$3))&lt;=3600),"SI","NO"))</f>
        <v>NO</v>
      </c>
      <c r="T717" s="19">
        <f t="shared" si="134"/>
        <v>0</v>
      </c>
      <c r="U717" s="18" t="str">
        <f>+IF(OR($N717=Listas!$A$3,$N717=Listas!$A$4,$N717=Listas!$A$5,$N717=Listas!$A$6),"N/A",IF((DAYS360(C717,$C$3))&gt;3600,"SI","NO"))</f>
        <v>SI</v>
      </c>
      <c r="V717" s="20">
        <f t="shared" si="135"/>
        <v>0.21132439384930549</v>
      </c>
      <c r="W717" s="21">
        <f>+IF(OR($N717=Listas!$A$3,$N717=Listas!$A$4,$N717=Listas!$A$5,$N717=Listas!$A$6),"",P717+R717+T717+V717)</f>
        <v>0.21132439384930549</v>
      </c>
      <c r="X717" s="22"/>
      <c r="Y717" s="19">
        <f t="shared" si="136"/>
        <v>0</v>
      </c>
      <c r="Z717" s="21">
        <f>+IF(OR($N717=Listas!$A$3,$N717=Listas!$A$4,$N717=Listas!$A$5,$N717=Listas!$A$6),"",Y717)</f>
        <v>0</v>
      </c>
      <c r="AA717" s="22"/>
      <c r="AB717" s="23">
        <f>+IF(OR($N717=Listas!$A$3,$N717=Listas!$A$4,$N717=Listas!$A$5,$N717=Listas!$A$6),"",IF(AND(DAYS360(C717,$C$3)&lt;=90,AA717="NO"),0,IF(AND(DAYS360(C717,$C$3)&gt;90,AA717="NO"),$AB$7,0)))</f>
        <v>0</v>
      </c>
      <c r="AC717" s="17"/>
      <c r="AD717" s="22"/>
      <c r="AE717" s="23">
        <f>+IF(OR($N717=Listas!$A$3,$N717=Listas!$A$4,$N717=Listas!$A$5,$N717=Listas!$A$6),"",IF(AND(DAYS360(C717,$C$3)&lt;=90,AD717="SI"),0,IF(AND(DAYS360(C717,$C$3)&gt;90,AD717="SI"),$AE$7,0)))</f>
        <v>0</v>
      </c>
      <c r="AF717" s="17"/>
      <c r="AG717" s="24" t="str">
        <f t="shared" si="140"/>
        <v/>
      </c>
      <c r="AH717" s="22"/>
      <c r="AI717" s="23">
        <f>+IF(OR($N717=Listas!$A$3,$N717=Listas!$A$4,$N717=Listas!$A$5,$N717=Listas!$A$6),"",IF(AND(DAYS360(C717,$C$3)&lt;=90,AH717="SI"),0,IF(AND(DAYS360(C717,$C$3)&gt;90,AH717="SI"),$AI$7,0)))</f>
        <v>0</v>
      </c>
      <c r="AJ717" s="25">
        <f>+IF(OR($N717=Listas!$A$3,$N717=Listas!$A$4,$N717=Listas!$A$5,$N717=Listas!$A$6),"",AB717+AE717+AI717)</f>
        <v>0</v>
      </c>
      <c r="AK717" s="26" t="str">
        <f t="shared" si="141"/>
        <v/>
      </c>
      <c r="AL717" s="27" t="str">
        <f t="shared" si="142"/>
        <v/>
      </c>
      <c r="AM717" s="23">
        <f>+IF(OR($N717=Listas!$A$3,$N717=Listas!$A$4,$N717=Listas!$A$5,$N717=Listas!$A$6),"",IF(AND(DAYS360(C717,$C$3)&lt;=90,AL717="SI"),0,IF(AND(DAYS360(C717,$C$3)&gt;90,AL717="SI"),$AM$7,0)))</f>
        <v>0</v>
      </c>
      <c r="AN717" s="27" t="str">
        <f t="shared" si="143"/>
        <v/>
      </c>
      <c r="AO717" s="23">
        <f>+IF(OR($N717=Listas!$A$3,$N717=Listas!$A$4,$N717=Listas!$A$5,$N717=Listas!$A$6),"",IF(AND(DAYS360(C717,$C$3)&lt;=90,AN717="SI"),0,IF(AND(DAYS360(C717,$C$3)&gt;90,AN717="SI"),$AO$7,0)))</f>
        <v>0</v>
      </c>
      <c r="AP717" s="28">
        <f>+IF(OR($N717=Listas!$A$3,$N717=Listas!$A$4,$N717=Listas!$A$5,$N717=[1]Hoja2!$A$6),"",AM717+AO717)</f>
        <v>0</v>
      </c>
      <c r="AQ717" s="22"/>
      <c r="AR717" s="23">
        <f>+IF(OR($N717=Listas!$A$3,$N717=Listas!$A$4,$N717=Listas!$A$5,$N717=Listas!$A$6),"",IF(AND(DAYS360(C717,$C$3)&lt;=90,AQ717="SI"),0,IF(AND(DAYS360(C717,$C$3)&gt;90,AQ717="SI"),$AR$7,0)))</f>
        <v>0</v>
      </c>
      <c r="AS717" s="22"/>
      <c r="AT717" s="23">
        <f>+IF(OR($N717=Listas!$A$3,$N717=Listas!$A$4,$N717=Listas!$A$5,$N717=Listas!$A$6),"",IF(AND(DAYS360(C717,$C$3)&lt;=90,AS717="SI"),0,IF(AND(DAYS360(C717,$C$3)&gt;90,AS717="SI"),$AT$7,0)))</f>
        <v>0</v>
      </c>
      <c r="AU717" s="21">
        <f>+IF(OR($N717=Listas!$A$3,$N717=Listas!$A$4,$N717=Listas!$A$5,$N717=Listas!$A$6),"",AR717+AT717)</f>
        <v>0</v>
      </c>
      <c r="AV717" s="29">
        <f>+IF(OR($N717=Listas!$A$3,$N717=Listas!$A$4,$N717=Listas!$A$5,$N717=Listas!$A$6),"",W717+Z717+AJ717+AP717+AU717)</f>
        <v>0.21132439384930549</v>
      </c>
      <c r="AW717" s="30">
        <f>+IF(OR($N717=Listas!$A$3,$N717=Listas!$A$4,$N717=Listas!$A$5,$N717=Listas!$A$6),"",K717*(1-AV717))</f>
        <v>0</v>
      </c>
      <c r="AX717" s="30">
        <f>+IF(OR($N717=Listas!$A$3,$N717=Listas!$A$4,$N717=Listas!$A$5,$N717=Listas!$A$6),"",L717*(1-AV717))</f>
        <v>0</v>
      </c>
      <c r="AY717" s="31"/>
      <c r="AZ717" s="32"/>
      <c r="BA717" s="30">
        <f>+IF(OR($N717=Listas!$A$3,$N717=Listas!$A$4,$N717=Listas!$A$5,$N717=Listas!$A$6),"",IF(AV717=0,AW717,(-PV(AY717,AZ717,,AW717,0))))</f>
        <v>0</v>
      </c>
      <c r="BB717" s="30">
        <f>+IF(OR($N717=Listas!$A$3,$N717=Listas!$A$4,$N717=Listas!$A$5,$N717=Listas!$A$6),"",IF(AV717=0,AX717,(-PV(AY717,AZ717,,AX717,0))))</f>
        <v>0</v>
      </c>
      <c r="BC717" s="33">
        <f>++IF(OR($N717=Listas!$A$3,$N717=Listas!$A$4,$N717=Listas!$A$5,$N717=Listas!$A$6),"",K717-BA717)</f>
        <v>0</v>
      </c>
      <c r="BD717" s="33">
        <f>++IF(OR($N717=Listas!$A$3,$N717=Listas!$A$4,$N717=Listas!$A$5,$N717=Listas!$A$6),"",L717-BB717)</f>
        <v>0</v>
      </c>
    </row>
    <row r="718" spans="1:56" x14ac:dyDescent="0.25">
      <c r="A718" s="13"/>
      <c r="B718" s="14"/>
      <c r="C718" s="15"/>
      <c r="D718" s="16"/>
      <c r="E718" s="16"/>
      <c r="F718" s="17"/>
      <c r="G718" s="17"/>
      <c r="H718" s="65">
        <f t="shared" si="137"/>
        <v>0</v>
      </c>
      <c r="I718" s="17"/>
      <c r="J718" s="17"/>
      <c r="K718" s="42">
        <f t="shared" si="138"/>
        <v>0</v>
      </c>
      <c r="L718" s="42">
        <f t="shared" si="138"/>
        <v>0</v>
      </c>
      <c r="M718" s="42">
        <f t="shared" si="139"/>
        <v>0</v>
      </c>
      <c r="N718" s="13"/>
      <c r="O718" s="18" t="str">
        <f>+IF(OR($N718=Listas!$A$3,$N718=Listas!$A$4,$N718=Listas!$A$5,$N718=Listas!$A$6),"N/A",IF(AND((DAYS360(C718,$C$3))&gt;90,(DAYS360(C718,$C$3))&lt;360),"SI","NO"))</f>
        <v>NO</v>
      </c>
      <c r="P718" s="19">
        <f t="shared" si="132"/>
        <v>0</v>
      </c>
      <c r="Q718" s="18" t="str">
        <f>+IF(OR($N718=Listas!$A$3,$N718=Listas!$A$4,$N718=Listas!$A$5,$N718=Listas!$A$6),"N/A",IF(AND((DAYS360(C718,$C$3))&gt;=360,(DAYS360(C718,$C$3))&lt;=1800),"SI","NO"))</f>
        <v>NO</v>
      </c>
      <c r="R718" s="19">
        <f t="shared" si="133"/>
        <v>0</v>
      </c>
      <c r="S718" s="18" t="str">
        <f>+IF(OR($N718=Listas!$A$3,$N718=Listas!$A$4,$N718=Listas!$A$5,$N718=Listas!$A$6),"N/A",IF(AND((DAYS360(C718,$C$3))&gt;1800,(DAYS360(C718,$C$3))&lt;=3600),"SI","NO"))</f>
        <v>NO</v>
      </c>
      <c r="T718" s="19">
        <f t="shared" si="134"/>
        <v>0</v>
      </c>
      <c r="U718" s="18" t="str">
        <f>+IF(OR($N718=Listas!$A$3,$N718=Listas!$A$4,$N718=Listas!$A$5,$N718=Listas!$A$6),"N/A",IF((DAYS360(C718,$C$3))&gt;3600,"SI","NO"))</f>
        <v>SI</v>
      </c>
      <c r="V718" s="20">
        <f t="shared" si="135"/>
        <v>0.21132439384930549</v>
      </c>
      <c r="W718" s="21">
        <f>+IF(OR($N718=Listas!$A$3,$N718=Listas!$A$4,$N718=Listas!$A$5,$N718=Listas!$A$6),"",P718+R718+T718+V718)</f>
        <v>0.21132439384930549</v>
      </c>
      <c r="X718" s="22"/>
      <c r="Y718" s="19">
        <f t="shared" si="136"/>
        <v>0</v>
      </c>
      <c r="Z718" s="21">
        <f>+IF(OR($N718=Listas!$A$3,$N718=Listas!$A$4,$N718=Listas!$A$5,$N718=Listas!$A$6),"",Y718)</f>
        <v>0</v>
      </c>
      <c r="AA718" s="22"/>
      <c r="AB718" s="23">
        <f>+IF(OR($N718=Listas!$A$3,$N718=Listas!$A$4,$N718=Listas!$A$5,$N718=Listas!$A$6),"",IF(AND(DAYS360(C718,$C$3)&lt;=90,AA718="NO"),0,IF(AND(DAYS360(C718,$C$3)&gt;90,AA718="NO"),$AB$7,0)))</f>
        <v>0</v>
      </c>
      <c r="AC718" s="17"/>
      <c r="AD718" s="22"/>
      <c r="AE718" s="23">
        <f>+IF(OR($N718=Listas!$A$3,$N718=Listas!$A$4,$N718=Listas!$A$5,$N718=Listas!$A$6),"",IF(AND(DAYS360(C718,$C$3)&lt;=90,AD718="SI"),0,IF(AND(DAYS360(C718,$C$3)&gt;90,AD718="SI"),$AE$7,0)))</f>
        <v>0</v>
      </c>
      <c r="AF718" s="17"/>
      <c r="AG718" s="24" t="str">
        <f t="shared" si="140"/>
        <v/>
      </c>
      <c r="AH718" s="22"/>
      <c r="AI718" s="23">
        <f>+IF(OR($N718=Listas!$A$3,$N718=Listas!$A$4,$N718=Listas!$A$5,$N718=Listas!$A$6),"",IF(AND(DAYS360(C718,$C$3)&lt;=90,AH718="SI"),0,IF(AND(DAYS360(C718,$C$3)&gt;90,AH718="SI"),$AI$7,0)))</f>
        <v>0</v>
      </c>
      <c r="AJ718" s="25">
        <f>+IF(OR($N718=Listas!$A$3,$N718=Listas!$A$4,$N718=Listas!$A$5,$N718=Listas!$A$6),"",AB718+AE718+AI718)</f>
        <v>0</v>
      </c>
      <c r="AK718" s="26" t="str">
        <f t="shared" si="141"/>
        <v/>
      </c>
      <c r="AL718" s="27" t="str">
        <f t="shared" si="142"/>
        <v/>
      </c>
      <c r="AM718" s="23">
        <f>+IF(OR($N718=Listas!$A$3,$N718=Listas!$A$4,$N718=Listas!$A$5,$N718=Listas!$A$6),"",IF(AND(DAYS360(C718,$C$3)&lt;=90,AL718="SI"),0,IF(AND(DAYS360(C718,$C$3)&gt;90,AL718="SI"),$AM$7,0)))</f>
        <v>0</v>
      </c>
      <c r="AN718" s="27" t="str">
        <f t="shared" si="143"/>
        <v/>
      </c>
      <c r="AO718" s="23">
        <f>+IF(OR($N718=Listas!$A$3,$N718=Listas!$A$4,$N718=Listas!$A$5,$N718=Listas!$A$6),"",IF(AND(DAYS360(C718,$C$3)&lt;=90,AN718="SI"),0,IF(AND(DAYS360(C718,$C$3)&gt;90,AN718="SI"),$AO$7,0)))</f>
        <v>0</v>
      </c>
      <c r="AP718" s="28">
        <f>+IF(OR($N718=Listas!$A$3,$N718=Listas!$A$4,$N718=Listas!$A$5,$N718=[1]Hoja2!$A$6),"",AM718+AO718)</f>
        <v>0</v>
      </c>
      <c r="AQ718" s="22"/>
      <c r="AR718" s="23">
        <f>+IF(OR($N718=Listas!$A$3,$N718=Listas!$A$4,$N718=Listas!$A$5,$N718=Listas!$A$6),"",IF(AND(DAYS360(C718,$C$3)&lt;=90,AQ718="SI"),0,IF(AND(DAYS360(C718,$C$3)&gt;90,AQ718="SI"),$AR$7,0)))</f>
        <v>0</v>
      </c>
      <c r="AS718" s="22"/>
      <c r="AT718" s="23">
        <f>+IF(OR($N718=Listas!$A$3,$N718=Listas!$A$4,$N718=Listas!$A$5,$N718=Listas!$A$6),"",IF(AND(DAYS360(C718,$C$3)&lt;=90,AS718="SI"),0,IF(AND(DAYS360(C718,$C$3)&gt;90,AS718="SI"),$AT$7,0)))</f>
        <v>0</v>
      </c>
      <c r="AU718" s="21">
        <f>+IF(OR($N718=Listas!$A$3,$N718=Listas!$A$4,$N718=Listas!$A$5,$N718=Listas!$A$6),"",AR718+AT718)</f>
        <v>0</v>
      </c>
      <c r="AV718" s="29">
        <f>+IF(OR($N718=Listas!$A$3,$N718=Listas!$A$4,$N718=Listas!$A$5,$N718=Listas!$A$6),"",W718+Z718+AJ718+AP718+AU718)</f>
        <v>0.21132439384930549</v>
      </c>
      <c r="AW718" s="30">
        <f>+IF(OR($N718=Listas!$A$3,$N718=Listas!$A$4,$N718=Listas!$A$5,$N718=Listas!$A$6),"",K718*(1-AV718))</f>
        <v>0</v>
      </c>
      <c r="AX718" s="30">
        <f>+IF(OR($N718=Listas!$A$3,$N718=Listas!$A$4,$N718=Listas!$A$5,$N718=Listas!$A$6),"",L718*(1-AV718))</f>
        <v>0</v>
      </c>
      <c r="AY718" s="31"/>
      <c r="AZ718" s="32"/>
      <c r="BA718" s="30">
        <f>+IF(OR($N718=Listas!$A$3,$N718=Listas!$A$4,$N718=Listas!$A$5,$N718=Listas!$A$6),"",IF(AV718=0,AW718,(-PV(AY718,AZ718,,AW718,0))))</f>
        <v>0</v>
      </c>
      <c r="BB718" s="30">
        <f>+IF(OR($N718=Listas!$A$3,$N718=Listas!$A$4,$N718=Listas!$A$5,$N718=Listas!$A$6),"",IF(AV718=0,AX718,(-PV(AY718,AZ718,,AX718,0))))</f>
        <v>0</v>
      </c>
      <c r="BC718" s="33">
        <f>++IF(OR($N718=Listas!$A$3,$N718=Listas!$A$4,$N718=Listas!$A$5,$N718=Listas!$A$6),"",K718-BA718)</f>
        <v>0</v>
      </c>
      <c r="BD718" s="33">
        <f>++IF(OR($N718=Listas!$A$3,$N718=Listas!$A$4,$N718=Listas!$A$5,$N718=Listas!$A$6),"",L718-BB718)</f>
        <v>0</v>
      </c>
    </row>
    <row r="719" spans="1:56" x14ac:dyDescent="0.25">
      <c r="A719" s="13"/>
      <c r="B719" s="14"/>
      <c r="C719" s="15"/>
      <c r="D719" s="16"/>
      <c r="E719" s="16"/>
      <c r="F719" s="17"/>
      <c r="G719" s="17"/>
      <c r="H719" s="65">
        <f t="shared" si="137"/>
        <v>0</v>
      </c>
      <c r="I719" s="17"/>
      <c r="J719" s="17"/>
      <c r="K719" s="42">
        <f t="shared" si="138"/>
        <v>0</v>
      </c>
      <c r="L719" s="42">
        <f t="shared" si="138"/>
        <v>0</v>
      </c>
      <c r="M719" s="42">
        <f t="shared" si="139"/>
        <v>0</v>
      </c>
      <c r="N719" s="13"/>
      <c r="O719" s="18" t="str">
        <f>+IF(OR($N719=Listas!$A$3,$N719=Listas!$A$4,$N719=Listas!$A$5,$N719=Listas!$A$6),"N/A",IF(AND((DAYS360(C719,$C$3))&gt;90,(DAYS360(C719,$C$3))&lt;360),"SI","NO"))</f>
        <v>NO</v>
      </c>
      <c r="P719" s="19">
        <f t="shared" si="132"/>
        <v>0</v>
      </c>
      <c r="Q719" s="18" t="str">
        <f>+IF(OR($N719=Listas!$A$3,$N719=Listas!$A$4,$N719=Listas!$A$5,$N719=Listas!$A$6),"N/A",IF(AND((DAYS360(C719,$C$3))&gt;=360,(DAYS360(C719,$C$3))&lt;=1800),"SI","NO"))</f>
        <v>NO</v>
      </c>
      <c r="R719" s="19">
        <f t="shared" si="133"/>
        <v>0</v>
      </c>
      <c r="S719" s="18" t="str">
        <f>+IF(OR($N719=Listas!$A$3,$N719=Listas!$A$4,$N719=Listas!$A$5,$N719=Listas!$A$6),"N/A",IF(AND((DAYS360(C719,$C$3))&gt;1800,(DAYS360(C719,$C$3))&lt;=3600),"SI","NO"))</f>
        <v>NO</v>
      </c>
      <c r="T719" s="19">
        <f t="shared" si="134"/>
        <v>0</v>
      </c>
      <c r="U719" s="18" t="str">
        <f>+IF(OR($N719=Listas!$A$3,$N719=Listas!$A$4,$N719=Listas!$A$5,$N719=Listas!$A$6),"N/A",IF((DAYS360(C719,$C$3))&gt;3600,"SI","NO"))</f>
        <v>SI</v>
      </c>
      <c r="V719" s="20">
        <f t="shared" si="135"/>
        <v>0.21132439384930549</v>
      </c>
      <c r="W719" s="21">
        <f>+IF(OR($N719=Listas!$A$3,$N719=Listas!$A$4,$N719=Listas!$A$5,$N719=Listas!$A$6),"",P719+R719+T719+V719)</f>
        <v>0.21132439384930549</v>
      </c>
      <c r="X719" s="22"/>
      <c r="Y719" s="19">
        <f t="shared" si="136"/>
        <v>0</v>
      </c>
      <c r="Z719" s="21">
        <f>+IF(OR($N719=Listas!$A$3,$N719=Listas!$A$4,$N719=Listas!$A$5,$N719=Listas!$A$6),"",Y719)</f>
        <v>0</v>
      </c>
      <c r="AA719" s="22"/>
      <c r="AB719" s="23">
        <f>+IF(OR($N719=Listas!$A$3,$N719=Listas!$A$4,$N719=Listas!$A$5,$N719=Listas!$A$6),"",IF(AND(DAYS360(C719,$C$3)&lt;=90,AA719="NO"),0,IF(AND(DAYS360(C719,$C$3)&gt;90,AA719="NO"),$AB$7,0)))</f>
        <v>0</v>
      </c>
      <c r="AC719" s="17"/>
      <c r="AD719" s="22"/>
      <c r="AE719" s="23">
        <f>+IF(OR($N719=Listas!$A$3,$N719=Listas!$A$4,$N719=Listas!$A$5,$N719=Listas!$A$6),"",IF(AND(DAYS360(C719,$C$3)&lt;=90,AD719="SI"),0,IF(AND(DAYS360(C719,$C$3)&gt;90,AD719="SI"),$AE$7,0)))</f>
        <v>0</v>
      </c>
      <c r="AF719" s="17"/>
      <c r="AG719" s="24" t="str">
        <f t="shared" si="140"/>
        <v/>
      </c>
      <c r="AH719" s="22"/>
      <c r="AI719" s="23">
        <f>+IF(OR($N719=Listas!$A$3,$N719=Listas!$A$4,$N719=Listas!$A$5,$N719=Listas!$A$6),"",IF(AND(DAYS360(C719,$C$3)&lt;=90,AH719="SI"),0,IF(AND(DAYS360(C719,$C$3)&gt;90,AH719="SI"),$AI$7,0)))</f>
        <v>0</v>
      </c>
      <c r="AJ719" s="25">
        <f>+IF(OR($N719=Listas!$A$3,$N719=Listas!$A$4,$N719=Listas!$A$5,$N719=Listas!$A$6),"",AB719+AE719+AI719)</f>
        <v>0</v>
      </c>
      <c r="AK719" s="26" t="str">
        <f t="shared" si="141"/>
        <v/>
      </c>
      <c r="AL719" s="27" t="str">
        <f t="shared" si="142"/>
        <v/>
      </c>
      <c r="AM719" s="23">
        <f>+IF(OR($N719=Listas!$A$3,$N719=Listas!$A$4,$N719=Listas!$A$5,$N719=Listas!$A$6),"",IF(AND(DAYS360(C719,$C$3)&lt;=90,AL719="SI"),0,IF(AND(DAYS360(C719,$C$3)&gt;90,AL719="SI"),$AM$7,0)))</f>
        <v>0</v>
      </c>
      <c r="AN719" s="27" t="str">
        <f t="shared" si="143"/>
        <v/>
      </c>
      <c r="AO719" s="23">
        <f>+IF(OR($N719=Listas!$A$3,$N719=Listas!$A$4,$N719=Listas!$A$5,$N719=Listas!$A$6),"",IF(AND(DAYS360(C719,$C$3)&lt;=90,AN719="SI"),0,IF(AND(DAYS360(C719,$C$3)&gt;90,AN719="SI"),$AO$7,0)))</f>
        <v>0</v>
      </c>
      <c r="AP719" s="28">
        <f>+IF(OR($N719=Listas!$A$3,$N719=Listas!$A$4,$N719=Listas!$A$5,$N719=[1]Hoja2!$A$6),"",AM719+AO719)</f>
        <v>0</v>
      </c>
      <c r="AQ719" s="22"/>
      <c r="AR719" s="23">
        <f>+IF(OR($N719=Listas!$A$3,$N719=Listas!$A$4,$N719=Listas!$A$5,$N719=Listas!$A$6),"",IF(AND(DAYS360(C719,$C$3)&lt;=90,AQ719="SI"),0,IF(AND(DAYS360(C719,$C$3)&gt;90,AQ719="SI"),$AR$7,0)))</f>
        <v>0</v>
      </c>
      <c r="AS719" s="22"/>
      <c r="AT719" s="23">
        <f>+IF(OR($N719=Listas!$A$3,$N719=Listas!$A$4,$N719=Listas!$A$5,$N719=Listas!$A$6),"",IF(AND(DAYS360(C719,$C$3)&lt;=90,AS719="SI"),0,IF(AND(DAYS360(C719,$C$3)&gt;90,AS719="SI"),$AT$7,0)))</f>
        <v>0</v>
      </c>
      <c r="AU719" s="21">
        <f>+IF(OR($N719=Listas!$A$3,$N719=Listas!$A$4,$N719=Listas!$A$5,$N719=Listas!$A$6),"",AR719+AT719)</f>
        <v>0</v>
      </c>
      <c r="AV719" s="29">
        <f>+IF(OR($N719=Listas!$A$3,$N719=Listas!$A$4,$N719=Listas!$A$5,$N719=Listas!$A$6),"",W719+Z719+AJ719+AP719+AU719)</f>
        <v>0.21132439384930549</v>
      </c>
      <c r="AW719" s="30">
        <f>+IF(OR($N719=Listas!$A$3,$N719=Listas!$A$4,$N719=Listas!$A$5,$N719=Listas!$A$6),"",K719*(1-AV719))</f>
        <v>0</v>
      </c>
      <c r="AX719" s="30">
        <f>+IF(OR($N719=Listas!$A$3,$N719=Listas!$A$4,$N719=Listas!$A$5,$N719=Listas!$A$6),"",L719*(1-AV719))</f>
        <v>0</v>
      </c>
      <c r="AY719" s="31"/>
      <c r="AZ719" s="32"/>
      <c r="BA719" s="30">
        <f>+IF(OR($N719=Listas!$A$3,$N719=Listas!$A$4,$N719=Listas!$A$5,$N719=Listas!$A$6),"",IF(AV719=0,AW719,(-PV(AY719,AZ719,,AW719,0))))</f>
        <v>0</v>
      </c>
      <c r="BB719" s="30">
        <f>+IF(OR($N719=Listas!$A$3,$N719=Listas!$A$4,$N719=Listas!$A$5,$N719=Listas!$A$6),"",IF(AV719=0,AX719,(-PV(AY719,AZ719,,AX719,0))))</f>
        <v>0</v>
      </c>
      <c r="BC719" s="33">
        <f>++IF(OR($N719=Listas!$A$3,$N719=Listas!$A$4,$N719=Listas!$A$5,$N719=Listas!$A$6),"",K719-BA719)</f>
        <v>0</v>
      </c>
      <c r="BD719" s="33">
        <f>++IF(OR($N719=Listas!$A$3,$N719=Listas!$A$4,$N719=Listas!$A$5,$N719=Listas!$A$6),"",L719-BB719)</f>
        <v>0</v>
      </c>
    </row>
    <row r="720" spans="1:56" x14ac:dyDescent="0.25">
      <c r="A720" s="13"/>
      <c r="B720" s="14"/>
      <c r="C720" s="15"/>
      <c r="D720" s="16"/>
      <c r="E720" s="16"/>
      <c r="F720" s="17"/>
      <c r="G720" s="17"/>
      <c r="H720" s="65">
        <f t="shared" si="137"/>
        <v>0</v>
      </c>
      <c r="I720" s="17"/>
      <c r="J720" s="17"/>
      <c r="K720" s="42">
        <f t="shared" si="138"/>
        <v>0</v>
      </c>
      <c r="L720" s="42">
        <f t="shared" si="138"/>
        <v>0</v>
      </c>
      <c r="M720" s="42">
        <f t="shared" si="139"/>
        <v>0</v>
      </c>
      <c r="N720" s="13"/>
      <c r="O720" s="18" t="str">
        <f>+IF(OR($N720=Listas!$A$3,$N720=Listas!$A$4,$N720=Listas!$A$5,$N720=Listas!$A$6),"N/A",IF(AND((DAYS360(C720,$C$3))&gt;90,(DAYS360(C720,$C$3))&lt;360),"SI","NO"))</f>
        <v>NO</v>
      </c>
      <c r="P720" s="19">
        <f t="shared" si="132"/>
        <v>0</v>
      </c>
      <c r="Q720" s="18" t="str">
        <f>+IF(OR($N720=Listas!$A$3,$N720=Listas!$A$4,$N720=Listas!$A$5,$N720=Listas!$A$6),"N/A",IF(AND((DAYS360(C720,$C$3))&gt;=360,(DAYS360(C720,$C$3))&lt;=1800),"SI","NO"))</f>
        <v>NO</v>
      </c>
      <c r="R720" s="19">
        <f t="shared" si="133"/>
        <v>0</v>
      </c>
      <c r="S720" s="18" t="str">
        <f>+IF(OR($N720=Listas!$A$3,$N720=Listas!$A$4,$N720=Listas!$A$5,$N720=Listas!$A$6),"N/A",IF(AND((DAYS360(C720,$C$3))&gt;1800,(DAYS360(C720,$C$3))&lt;=3600),"SI","NO"))</f>
        <v>NO</v>
      </c>
      <c r="T720" s="19">
        <f t="shared" si="134"/>
        <v>0</v>
      </c>
      <c r="U720" s="18" t="str">
        <f>+IF(OR($N720=Listas!$A$3,$N720=Listas!$A$4,$N720=Listas!$A$5,$N720=Listas!$A$6),"N/A",IF((DAYS360(C720,$C$3))&gt;3600,"SI","NO"))</f>
        <v>SI</v>
      </c>
      <c r="V720" s="20">
        <f t="shared" si="135"/>
        <v>0.21132439384930549</v>
      </c>
      <c r="W720" s="21">
        <f>+IF(OR($N720=Listas!$A$3,$N720=Listas!$A$4,$N720=Listas!$A$5,$N720=Listas!$A$6),"",P720+R720+T720+V720)</f>
        <v>0.21132439384930549</v>
      </c>
      <c r="X720" s="22"/>
      <c r="Y720" s="19">
        <f t="shared" si="136"/>
        <v>0</v>
      </c>
      <c r="Z720" s="21">
        <f>+IF(OR($N720=Listas!$A$3,$N720=Listas!$A$4,$N720=Listas!$A$5,$N720=Listas!$A$6),"",Y720)</f>
        <v>0</v>
      </c>
      <c r="AA720" s="22"/>
      <c r="AB720" s="23">
        <f>+IF(OR($N720=Listas!$A$3,$N720=Listas!$A$4,$N720=Listas!$A$5,$N720=Listas!$A$6),"",IF(AND(DAYS360(C720,$C$3)&lt;=90,AA720="NO"),0,IF(AND(DAYS360(C720,$C$3)&gt;90,AA720="NO"),$AB$7,0)))</f>
        <v>0</v>
      </c>
      <c r="AC720" s="17"/>
      <c r="AD720" s="22"/>
      <c r="AE720" s="23">
        <f>+IF(OR($N720=Listas!$A$3,$N720=Listas!$A$4,$N720=Listas!$A$5,$N720=Listas!$A$6),"",IF(AND(DAYS360(C720,$C$3)&lt;=90,AD720="SI"),0,IF(AND(DAYS360(C720,$C$3)&gt;90,AD720="SI"),$AE$7,0)))</f>
        <v>0</v>
      </c>
      <c r="AF720" s="17"/>
      <c r="AG720" s="24" t="str">
        <f t="shared" si="140"/>
        <v/>
      </c>
      <c r="AH720" s="22"/>
      <c r="AI720" s="23">
        <f>+IF(OR($N720=Listas!$A$3,$N720=Listas!$A$4,$N720=Listas!$A$5,$N720=Listas!$A$6),"",IF(AND(DAYS360(C720,$C$3)&lt;=90,AH720="SI"),0,IF(AND(DAYS360(C720,$C$3)&gt;90,AH720="SI"),$AI$7,0)))</f>
        <v>0</v>
      </c>
      <c r="AJ720" s="25">
        <f>+IF(OR($N720=Listas!$A$3,$N720=Listas!$A$4,$N720=Listas!$A$5,$N720=Listas!$A$6),"",AB720+AE720+AI720)</f>
        <v>0</v>
      </c>
      <c r="AK720" s="26" t="str">
        <f t="shared" si="141"/>
        <v/>
      </c>
      <c r="AL720" s="27" t="str">
        <f t="shared" si="142"/>
        <v/>
      </c>
      <c r="AM720" s="23">
        <f>+IF(OR($N720=Listas!$A$3,$N720=Listas!$A$4,$N720=Listas!$A$5,$N720=Listas!$A$6),"",IF(AND(DAYS360(C720,$C$3)&lt;=90,AL720="SI"),0,IF(AND(DAYS360(C720,$C$3)&gt;90,AL720="SI"),$AM$7,0)))</f>
        <v>0</v>
      </c>
      <c r="AN720" s="27" t="str">
        <f t="shared" si="143"/>
        <v/>
      </c>
      <c r="AO720" s="23">
        <f>+IF(OR($N720=Listas!$A$3,$N720=Listas!$A$4,$N720=Listas!$A$5,$N720=Listas!$A$6),"",IF(AND(DAYS360(C720,$C$3)&lt;=90,AN720="SI"),0,IF(AND(DAYS360(C720,$C$3)&gt;90,AN720="SI"),$AO$7,0)))</f>
        <v>0</v>
      </c>
      <c r="AP720" s="28">
        <f>+IF(OR($N720=Listas!$A$3,$N720=Listas!$A$4,$N720=Listas!$A$5,$N720=[1]Hoja2!$A$6),"",AM720+AO720)</f>
        <v>0</v>
      </c>
      <c r="AQ720" s="22"/>
      <c r="AR720" s="23">
        <f>+IF(OR($N720=Listas!$A$3,$N720=Listas!$A$4,$N720=Listas!$A$5,$N720=Listas!$A$6),"",IF(AND(DAYS360(C720,$C$3)&lt;=90,AQ720="SI"),0,IF(AND(DAYS360(C720,$C$3)&gt;90,AQ720="SI"),$AR$7,0)))</f>
        <v>0</v>
      </c>
      <c r="AS720" s="22"/>
      <c r="AT720" s="23">
        <f>+IF(OR($N720=Listas!$A$3,$N720=Listas!$A$4,$N720=Listas!$A$5,$N720=Listas!$A$6),"",IF(AND(DAYS360(C720,$C$3)&lt;=90,AS720="SI"),0,IF(AND(DAYS360(C720,$C$3)&gt;90,AS720="SI"),$AT$7,0)))</f>
        <v>0</v>
      </c>
      <c r="AU720" s="21">
        <f>+IF(OR($N720=Listas!$A$3,$N720=Listas!$A$4,$N720=Listas!$A$5,$N720=Listas!$A$6),"",AR720+AT720)</f>
        <v>0</v>
      </c>
      <c r="AV720" s="29">
        <f>+IF(OR($N720=Listas!$A$3,$N720=Listas!$A$4,$N720=Listas!$A$5,$N720=Listas!$A$6),"",W720+Z720+AJ720+AP720+AU720)</f>
        <v>0.21132439384930549</v>
      </c>
      <c r="AW720" s="30">
        <f>+IF(OR($N720=Listas!$A$3,$N720=Listas!$A$4,$N720=Listas!$A$5,$N720=Listas!$A$6),"",K720*(1-AV720))</f>
        <v>0</v>
      </c>
      <c r="AX720" s="30">
        <f>+IF(OR($N720=Listas!$A$3,$N720=Listas!$A$4,$N720=Listas!$A$5,$N720=Listas!$A$6),"",L720*(1-AV720))</f>
        <v>0</v>
      </c>
      <c r="AY720" s="31"/>
      <c r="AZ720" s="32"/>
      <c r="BA720" s="30">
        <f>+IF(OR($N720=Listas!$A$3,$N720=Listas!$A$4,$N720=Listas!$A$5,$N720=Listas!$A$6),"",IF(AV720=0,AW720,(-PV(AY720,AZ720,,AW720,0))))</f>
        <v>0</v>
      </c>
      <c r="BB720" s="30">
        <f>+IF(OR($N720=Listas!$A$3,$N720=Listas!$A$4,$N720=Listas!$A$5,$N720=Listas!$A$6),"",IF(AV720=0,AX720,(-PV(AY720,AZ720,,AX720,0))))</f>
        <v>0</v>
      </c>
      <c r="BC720" s="33">
        <f>++IF(OR($N720=Listas!$A$3,$N720=Listas!$A$4,$N720=Listas!$A$5,$N720=Listas!$A$6),"",K720-BA720)</f>
        <v>0</v>
      </c>
      <c r="BD720" s="33">
        <f>++IF(OR($N720=Listas!$A$3,$N720=Listas!$A$4,$N720=Listas!$A$5,$N720=Listas!$A$6),"",L720-BB720)</f>
        <v>0</v>
      </c>
    </row>
    <row r="721" spans="1:56" x14ac:dyDescent="0.25">
      <c r="A721" s="13"/>
      <c r="B721" s="14"/>
      <c r="C721" s="15"/>
      <c r="D721" s="16"/>
      <c r="E721" s="16"/>
      <c r="F721" s="17"/>
      <c r="G721" s="17"/>
      <c r="H721" s="65">
        <f t="shared" si="137"/>
        <v>0</v>
      </c>
      <c r="I721" s="17"/>
      <c r="J721" s="17"/>
      <c r="K721" s="42">
        <f t="shared" si="138"/>
        <v>0</v>
      </c>
      <c r="L721" s="42">
        <f t="shared" si="138"/>
        <v>0</v>
      </c>
      <c r="M721" s="42">
        <f t="shared" si="139"/>
        <v>0</v>
      </c>
      <c r="N721" s="13"/>
      <c r="O721" s="18" t="str">
        <f>+IF(OR($N721=Listas!$A$3,$N721=Listas!$A$4,$N721=Listas!$A$5,$N721=Listas!$A$6),"N/A",IF(AND((DAYS360(C721,$C$3))&gt;90,(DAYS360(C721,$C$3))&lt;360),"SI","NO"))</f>
        <v>NO</v>
      </c>
      <c r="P721" s="19">
        <f t="shared" si="132"/>
        <v>0</v>
      </c>
      <c r="Q721" s="18" t="str">
        <f>+IF(OR($N721=Listas!$A$3,$N721=Listas!$A$4,$N721=Listas!$A$5,$N721=Listas!$A$6),"N/A",IF(AND((DAYS360(C721,$C$3))&gt;=360,(DAYS360(C721,$C$3))&lt;=1800),"SI","NO"))</f>
        <v>NO</v>
      </c>
      <c r="R721" s="19">
        <f t="shared" si="133"/>
        <v>0</v>
      </c>
      <c r="S721" s="18" t="str">
        <f>+IF(OR($N721=Listas!$A$3,$N721=Listas!$A$4,$N721=Listas!$A$5,$N721=Listas!$A$6),"N/A",IF(AND((DAYS360(C721,$C$3))&gt;1800,(DAYS360(C721,$C$3))&lt;=3600),"SI","NO"))</f>
        <v>NO</v>
      </c>
      <c r="T721" s="19">
        <f t="shared" si="134"/>
        <v>0</v>
      </c>
      <c r="U721" s="18" t="str">
        <f>+IF(OR($N721=Listas!$A$3,$N721=Listas!$A$4,$N721=Listas!$A$5,$N721=Listas!$A$6),"N/A",IF((DAYS360(C721,$C$3))&gt;3600,"SI","NO"))</f>
        <v>SI</v>
      </c>
      <c r="V721" s="20">
        <f t="shared" si="135"/>
        <v>0.21132439384930549</v>
      </c>
      <c r="W721" s="21">
        <f>+IF(OR($N721=Listas!$A$3,$N721=Listas!$A$4,$N721=Listas!$A$5,$N721=Listas!$A$6),"",P721+R721+T721+V721)</f>
        <v>0.21132439384930549</v>
      </c>
      <c r="X721" s="22"/>
      <c r="Y721" s="19">
        <f t="shared" si="136"/>
        <v>0</v>
      </c>
      <c r="Z721" s="21">
        <f>+IF(OR($N721=Listas!$A$3,$N721=Listas!$A$4,$N721=Listas!$A$5,$N721=Listas!$A$6),"",Y721)</f>
        <v>0</v>
      </c>
      <c r="AA721" s="22"/>
      <c r="AB721" s="23">
        <f>+IF(OR($N721=Listas!$A$3,$N721=Listas!$A$4,$N721=Listas!$A$5,$N721=Listas!$A$6),"",IF(AND(DAYS360(C721,$C$3)&lt;=90,AA721="NO"),0,IF(AND(DAYS360(C721,$C$3)&gt;90,AA721="NO"),$AB$7,0)))</f>
        <v>0</v>
      </c>
      <c r="AC721" s="17"/>
      <c r="AD721" s="22"/>
      <c r="AE721" s="23">
        <f>+IF(OR($N721=Listas!$A$3,$N721=Listas!$A$4,$N721=Listas!$A$5,$N721=Listas!$A$6),"",IF(AND(DAYS360(C721,$C$3)&lt;=90,AD721="SI"),0,IF(AND(DAYS360(C721,$C$3)&gt;90,AD721="SI"),$AE$7,0)))</f>
        <v>0</v>
      </c>
      <c r="AF721" s="17"/>
      <c r="AG721" s="24" t="str">
        <f t="shared" si="140"/>
        <v/>
      </c>
      <c r="AH721" s="22"/>
      <c r="AI721" s="23">
        <f>+IF(OR($N721=Listas!$A$3,$N721=Listas!$A$4,$N721=Listas!$A$5,$N721=Listas!$A$6),"",IF(AND(DAYS360(C721,$C$3)&lt;=90,AH721="SI"),0,IF(AND(DAYS360(C721,$C$3)&gt;90,AH721="SI"),$AI$7,0)))</f>
        <v>0</v>
      </c>
      <c r="AJ721" s="25">
        <f>+IF(OR($N721=Listas!$A$3,$N721=Listas!$A$4,$N721=Listas!$A$5,$N721=Listas!$A$6),"",AB721+AE721+AI721)</f>
        <v>0</v>
      </c>
      <c r="AK721" s="26" t="str">
        <f t="shared" si="141"/>
        <v/>
      </c>
      <c r="AL721" s="27" t="str">
        <f t="shared" si="142"/>
        <v/>
      </c>
      <c r="AM721" s="23">
        <f>+IF(OR($N721=Listas!$A$3,$N721=Listas!$A$4,$N721=Listas!$A$5,$N721=Listas!$A$6),"",IF(AND(DAYS360(C721,$C$3)&lt;=90,AL721="SI"),0,IF(AND(DAYS360(C721,$C$3)&gt;90,AL721="SI"),$AM$7,0)))</f>
        <v>0</v>
      </c>
      <c r="AN721" s="27" t="str">
        <f t="shared" si="143"/>
        <v/>
      </c>
      <c r="AO721" s="23">
        <f>+IF(OR($N721=Listas!$A$3,$N721=Listas!$A$4,$N721=Listas!$A$5,$N721=Listas!$A$6),"",IF(AND(DAYS360(C721,$C$3)&lt;=90,AN721="SI"),0,IF(AND(DAYS360(C721,$C$3)&gt;90,AN721="SI"),$AO$7,0)))</f>
        <v>0</v>
      </c>
      <c r="AP721" s="28">
        <f>+IF(OR($N721=Listas!$A$3,$N721=Listas!$A$4,$N721=Listas!$A$5,$N721=[1]Hoja2!$A$6),"",AM721+AO721)</f>
        <v>0</v>
      </c>
      <c r="AQ721" s="22"/>
      <c r="AR721" s="23">
        <f>+IF(OR($N721=Listas!$A$3,$N721=Listas!$A$4,$N721=Listas!$A$5,$N721=Listas!$A$6),"",IF(AND(DAYS360(C721,$C$3)&lt;=90,AQ721="SI"),0,IF(AND(DAYS360(C721,$C$3)&gt;90,AQ721="SI"),$AR$7,0)))</f>
        <v>0</v>
      </c>
      <c r="AS721" s="22"/>
      <c r="AT721" s="23">
        <f>+IF(OR($N721=Listas!$A$3,$N721=Listas!$A$4,$N721=Listas!$A$5,$N721=Listas!$A$6),"",IF(AND(DAYS360(C721,$C$3)&lt;=90,AS721="SI"),0,IF(AND(DAYS360(C721,$C$3)&gt;90,AS721="SI"),$AT$7,0)))</f>
        <v>0</v>
      </c>
      <c r="AU721" s="21">
        <f>+IF(OR($N721=Listas!$A$3,$N721=Listas!$A$4,$N721=Listas!$A$5,$N721=Listas!$A$6),"",AR721+AT721)</f>
        <v>0</v>
      </c>
      <c r="AV721" s="29">
        <f>+IF(OR($N721=Listas!$A$3,$N721=Listas!$A$4,$N721=Listas!$A$5,$N721=Listas!$A$6),"",W721+Z721+AJ721+AP721+AU721)</f>
        <v>0.21132439384930549</v>
      </c>
      <c r="AW721" s="30">
        <f>+IF(OR($N721=Listas!$A$3,$N721=Listas!$A$4,$N721=Listas!$A$5,$N721=Listas!$A$6),"",K721*(1-AV721))</f>
        <v>0</v>
      </c>
      <c r="AX721" s="30">
        <f>+IF(OR($N721=Listas!$A$3,$N721=Listas!$A$4,$N721=Listas!$A$5,$N721=Listas!$A$6),"",L721*(1-AV721))</f>
        <v>0</v>
      </c>
      <c r="AY721" s="31"/>
      <c r="AZ721" s="32"/>
      <c r="BA721" s="30">
        <f>+IF(OR($N721=Listas!$A$3,$N721=Listas!$A$4,$N721=Listas!$A$5,$N721=Listas!$A$6),"",IF(AV721=0,AW721,(-PV(AY721,AZ721,,AW721,0))))</f>
        <v>0</v>
      </c>
      <c r="BB721" s="30">
        <f>+IF(OR($N721=Listas!$A$3,$N721=Listas!$A$4,$N721=Listas!$A$5,$N721=Listas!$A$6),"",IF(AV721=0,AX721,(-PV(AY721,AZ721,,AX721,0))))</f>
        <v>0</v>
      </c>
      <c r="BC721" s="33">
        <f>++IF(OR($N721=Listas!$A$3,$N721=Listas!$A$4,$N721=Listas!$A$5,$N721=Listas!$A$6),"",K721-BA721)</f>
        <v>0</v>
      </c>
      <c r="BD721" s="33">
        <f>++IF(OR($N721=Listas!$A$3,$N721=Listas!$A$4,$N721=Listas!$A$5,$N721=Listas!$A$6),"",L721-BB721)</f>
        <v>0</v>
      </c>
    </row>
    <row r="722" spans="1:56" x14ac:dyDescent="0.25">
      <c r="A722" s="13"/>
      <c r="B722" s="14"/>
      <c r="C722" s="15"/>
      <c r="D722" s="16"/>
      <c r="E722" s="16"/>
      <c r="F722" s="17"/>
      <c r="G722" s="17"/>
      <c r="H722" s="65">
        <f t="shared" si="137"/>
        <v>0</v>
      </c>
      <c r="I722" s="17"/>
      <c r="J722" s="17"/>
      <c r="K722" s="42">
        <f t="shared" si="138"/>
        <v>0</v>
      </c>
      <c r="L722" s="42">
        <f t="shared" si="138"/>
        <v>0</v>
      </c>
      <c r="M722" s="42">
        <f t="shared" si="139"/>
        <v>0</v>
      </c>
      <c r="N722" s="13"/>
      <c r="O722" s="18" t="str">
        <f>+IF(OR($N722=Listas!$A$3,$N722=Listas!$A$4,$N722=Listas!$A$5,$N722=Listas!$A$6),"N/A",IF(AND((DAYS360(C722,$C$3))&gt;90,(DAYS360(C722,$C$3))&lt;360),"SI","NO"))</f>
        <v>NO</v>
      </c>
      <c r="P722" s="19">
        <f t="shared" si="132"/>
        <v>0</v>
      </c>
      <c r="Q722" s="18" t="str">
        <f>+IF(OR($N722=Listas!$A$3,$N722=Listas!$A$4,$N722=Listas!$A$5,$N722=Listas!$A$6),"N/A",IF(AND((DAYS360(C722,$C$3))&gt;=360,(DAYS360(C722,$C$3))&lt;=1800),"SI","NO"))</f>
        <v>NO</v>
      </c>
      <c r="R722" s="19">
        <f t="shared" si="133"/>
        <v>0</v>
      </c>
      <c r="S722" s="18" t="str">
        <f>+IF(OR($N722=Listas!$A$3,$N722=Listas!$A$4,$N722=Listas!$A$5,$N722=Listas!$A$6),"N/A",IF(AND((DAYS360(C722,$C$3))&gt;1800,(DAYS360(C722,$C$3))&lt;=3600),"SI","NO"))</f>
        <v>NO</v>
      </c>
      <c r="T722" s="19">
        <f t="shared" si="134"/>
        <v>0</v>
      </c>
      <c r="U722" s="18" t="str">
        <f>+IF(OR($N722=Listas!$A$3,$N722=Listas!$A$4,$N722=Listas!$A$5,$N722=Listas!$A$6),"N/A",IF((DAYS360(C722,$C$3))&gt;3600,"SI","NO"))</f>
        <v>SI</v>
      </c>
      <c r="V722" s="20">
        <f t="shared" si="135"/>
        <v>0.21132439384930549</v>
      </c>
      <c r="W722" s="21">
        <f>+IF(OR($N722=Listas!$A$3,$N722=Listas!$A$4,$N722=Listas!$A$5,$N722=Listas!$A$6),"",P722+R722+T722+V722)</f>
        <v>0.21132439384930549</v>
      </c>
      <c r="X722" s="22"/>
      <c r="Y722" s="19">
        <f t="shared" si="136"/>
        <v>0</v>
      </c>
      <c r="Z722" s="21">
        <f>+IF(OR($N722=Listas!$A$3,$N722=Listas!$A$4,$N722=Listas!$A$5,$N722=Listas!$A$6),"",Y722)</f>
        <v>0</v>
      </c>
      <c r="AA722" s="22"/>
      <c r="AB722" s="23">
        <f>+IF(OR($N722=Listas!$A$3,$N722=Listas!$A$4,$N722=Listas!$A$5,$N722=Listas!$A$6),"",IF(AND(DAYS360(C722,$C$3)&lt;=90,AA722="NO"),0,IF(AND(DAYS360(C722,$C$3)&gt;90,AA722="NO"),$AB$7,0)))</f>
        <v>0</v>
      </c>
      <c r="AC722" s="17"/>
      <c r="AD722" s="22"/>
      <c r="AE722" s="23">
        <f>+IF(OR($N722=Listas!$A$3,$N722=Listas!$A$4,$N722=Listas!$A$5,$N722=Listas!$A$6),"",IF(AND(DAYS360(C722,$C$3)&lt;=90,AD722="SI"),0,IF(AND(DAYS360(C722,$C$3)&gt;90,AD722="SI"),$AE$7,0)))</f>
        <v>0</v>
      </c>
      <c r="AF722" s="17"/>
      <c r="AG722" s="24" t="str">
        <f t="shared" si="140"/>
        <v/>
      </c>
      <c r="AH722" s="22"/>
      <c r="AI722" s="23">
        <f>+IF(OR($N722=Listas!$A$3,$N722=Listas!$A$4,$N722=Listas!$A$5,$N722=Listas!$A$6),"",IF(AND(DAYS360(C722,$C$3)&lt;=90,AH722="SI"),0,IF(AND(DAYS360(C722,$C$3)&gt;90,AH722="SI"),$AI$7,0)))</f>
        <v>0</v>
      </c>
      <c r="AJ722" s="25">
        <f>+IF(OR($N722=Listas!$A$3,$N722=Listas!$A$4,$N722=Listas!$A$5,$N722=Listas!$A$6),"",AB722+AE722+AI722)</f>
        <v>0</v>
      </c>
      <c r="AK722" s="26" t="str">
        <f t="shared" si="141"/>
        <v/>
      </c>
      <c r="AL722" s="27" t="str">
        <f t="shared" si="142"/>
        <v/>
      </c>
      <c r="AM722" s="23">
        <f>+IF(OR($N722=Listas!$A$3,$N722=Listas!$A$4,$N722=Listas!$A$5,$N722=Listas!$A$6),"",IF(AND(DAYS360(C722,$C$3)&lt;=90,AL722="SI"),0,IF(AND(DAYS360(C722,$C$3)&gt;90,AL722="SI"),$AM$7,0)))</f>
        <v>0</v>
      </c>
      <c r="AN722" s="27" t="str">
        <f t="shared" si="143"/>
        <v/>
      </c>
      <c r="AO722" s="23">
        <f>+IF(OR($N722=Listas!$A$3,$N722=Listas!$A$4,$N722=Listas!$A$5,$N722=Listas!$A$6),"",IF(AND(DAYS360(C722,$C$3)&lt;=90,AN722="SI"),0,IF(AND(DAYS360(C722,$C$3)&gt;90,AN722="SI"),$AO$7,0)))</f>
        <v>0</v>
      </c>
      <c r="AP722" s="28">
        <f>+IF(OR($N722=Listas!$A$3,$N722=Listas!$A$4,$N722=Listas!$A$5,$N722=[1]Hoja2!$A$6),"",AM722+AO722)</f>
        <v>0</v>
      </c>
      <c r="AQ722" s="22"/>
      <c r="AR722" s="23">
        <f>+IF(OR($N722=Listas!$A$3,$N722=Listas!$A$4,$N722=Listas!$A$5,$N722=Listas!$A$6),"",IF(AND(DAYS360(C722,$C$3)&lt;=90,AQ722="SI"),0,IF(AND(DAYS360(C722,$C$3)&gt;90,AQ722="SI"),$AR$7,0)))</f>
        <v>0</v>
      </c>
      <c r="AS722" s="22"/>
      <c r="AT722" s="23">
        <f>+IF(OR($N722=Listas!$A$3,$N722=Listas!$A$4,$N722=Listas!$A$5,$N722=Listas!$A$6),"",IF(AND(DAYS360(C722,$C$3)&lt;=90,AS722="SI"),0,IF(AND(DAYS360(C722,$C$3)&gt;90,AS722="SI"),$AT$7,0)))</f>
        <v>0</v>
      </c>
      <c r="AU722" s="21">
        <f>+IF(OR($N722=Listas!$A$3,$N722=Listas!$A$4,$N722=Listas!$A$5,$N722=Listas!$A$6),"",AR722+AT722)</f>
        <v>0</v>
      </c>
      <c r="AV722" s="29">
        <f>+IF(OR($N722=Listas!$A$3,$N722=Listas!$A$4,$N722=Listas!$A$5,$N722=Listas!$A$6),"",W722+Z722+AJ722+AP722+AU722)</f>
        <v>0.21132439384930549</v>
      </c>
      <c r="AW722" s="30">
        <f>+IF(OR($N722=Listas!$A$3,$N722=Listas!$A$4,$N722=Listas!$A$5,$N722=Listas!$A$6),"",K722*(1-AV722))</f>
        <v>0</v>
      </c>
      <c r="AX722" s="30">
        <f>+IF(OR($N722=Listas!$A$3,$N722=Listas!$A$4,$N722=Listas!$A$5,$N722=Listas!$A$6),"",L722*(1-AV722))</f>
        <v>0</v>
      </c>
      <c r="AY722" s="31"/>
      <c r="AZ722" s="32"/>
      <c r="BA722" s="30">
        <f>+IF(OR($N722=Listas!$A$3,$N722=Listas!$A$4,$N722=Listas!$A$5,$N722=Listas!$A$6),"",IF(AV722=0,AW722,(-PV(AY722,AZ722,,AW722,0))))</f>
        <v>0</v>
      </c>
      <c r="BB722" s="30">
        <f>+IF(OR($N722=Listas!$A$3,$N722=Listas!$A$4,$N722=Listas!$A$5,$N722=Listas!$A$6),"",IF(AV722=0,AX722,(-PV(AY722,AZ722,,AX722,0))))</f>
        <v>0</v>
      </c>
      <c r="BC722" s="33">
        <f>++IF(OR($N722=Listas!$A$3,$N722=Listas!$A$4,$N722=Listas!$A$5,$N722=Listas!$A$6),"",K722-BA722)</f>
        <v>0</v>
      </c>
      <c r="BD722" s="33">
        <f>++IF(OR($N722=Listas!$A$3,$N722=Listas!$A$4,$N722=Listas!$A$5,$N722=Listas!$A$6),"",L722-BB722)</f>
        <v>0</v>
      </c>
    </row>
    <row r="723" spans="1:56" x14ac:dyDescent="0.25">
      <c r="A723" s="13"/>
      <c r="B723" s="14"/>
      <c r="C723" s="15"/>
      <c r="D723" s="16"/>
      <c r="E723" s="16"/>
      <c r="F723" s="17"/>
      <c r="G723" s="17"/>
      <c r="H723" s="65">
        <f t="shared" si="137"/>
        <v>0</v>
      </c>
      <c r="I723" s="17"/>
      <c r="J723" s="17"/>
      <c r="K723" s="42">
        <f t="shared" si="138"/>
        <v>0</v>
      </c>
      <c r="L723" s="42">
        <f t="shared" si="138"/>
        <v>0</v>
      </c>
      <c r="M723" s="42">
        <f t="shared" si="139"/>
        <v>0</v>
      </c>
      <c r="N723" s="13"/>
      <c r="O723" s="18" t="str">
        <f>+IF(OR($N723=Listas!$A$3,$N723=Listas!$A$4,$N723=Listas!$A$5,$N723=Listas!$A$6),"N/A",IF(AND((DAYS360(C723,$C$3))&gt;90,(DAYS360(C723,$C$3))&lt;360),"SI","NO"))</f>
        <v>NO</v>
      </c>
      <c r="P723" s="19">
        <f t="shared" si="132"/>
        <v>0</v>
      </c>
      <c r="Q723" s="18" t="str">
        <f>+IF(OR($N723=Listas!$A$3,$N723=Listas!$A$4,$N723=Listas!$A$5,$N723=Listas!$A$6),"N/A",IF(AND((DAYS360(C723,$C$3))&gt;=360,(DAYS360(C723,$C$3))&lt;=1800),"SI","NO"))</f>
        <v>NO</v>
      </c>
      <c r="R723" s="19">
        <f t="shared" si="133"/>
        <v>0</v>
      </c>
      <c r="S723" s="18" t="str">
        <f>+IF(OR($N723=Listas!$A$3,$N723=Listas!$A$4,$N723=Listas!$A$5,$N723=Listas!$A$6),"N/A",IF(AND((DAYS360(C723,$C$3))&gt;1800,(DAYS360(C723,$C$3))&lt;=3600),"SI","NO"))</f>
        <v>NO</v>
      </c>
      <c r="T723" s="19">
        <f t="shared" si="134"/>
        <v>0</v>
      </c>
      <c r="U723" s="18" t="str">
        <f>+IF(OR($N723=Listas!$A$3,$N723=Listas!$A$4,$N723=Listas!$A$5,$N723=Listas!$A$6),"N/A",IF((DAYS360(C723,$C$3))&gt;3600,"SI","NO"))</f>
        <v>SI</v>
      </c>
      <c r="V723" s="20">
        <f t="shared" si="135"/>
        <v>0.21132439384930549</v>
      </c>
      <c r="W723" s="21">
        <f>+IF(OR($N723=Listas!$A$3,$N723=Listas!$A$4,$N723=Listas!$A$5,$N723=Listas!$A$6),"",P723+R723+T723+V723)</f>
        <v>0.21132439384930549</v>
      </c>
      <c r="X723" s="22"/>
      <c r="Y723" s="19">
        <f t="shared" si="136"/>
        <v>0</v>
      </c>
      <c r="Z723" s="21">
        <f>+IF(OR($N723=Listas!$A$3,$N723=Listas!$A$4,$N723=Listas!$A$5,$N723=Listas!$A$6),"",Y723)</f>
        <v>0</v>
      </c>
      <c r="AA723" s="22"/>
      <c r="AB723" s="23">
        <f>+IF(OR($N723=Listas!$A$3,$N723=Listas!$A$4,$N723=Listas!$A$5,$N723=Listas!$A$6),"",IF(AND(DAYS360(C723,$C$3)&lt;=90,AA723="NO"),0,IF(AND(DAYS360(C723,$C$3)&gt;90,AA723="NO"),$AB$7,0)))</f>
        <v>0</v>
      </c>
      <c r="AC723" s="17"/>
      <c r="AD723" s="22"/>
      <c r="AE723" s="23">
        <f>+IF(OR($N723=Listas!$A$3,$N723=Listas!$A$4,$N723=Listas!$A$5,$N723=Listas!$A$6),"",IF(AND(DAYS360(C723,$C$3)&lt;=90,AD723="SI"),0,IF(AND(DAYS360(C723,$C$3)&gt;90,AD723="SI"),$AE$7,0)))</f>
        <v>0</v>
      </c>
      <c r="AF723" s="17"/>
      <c r="AG723" s="24" t="str">
        <f t="shared" si="140"/>
        <v/>
      </c>
      <c r="AH723" s="22"/>
      <c r="AI723" s="23">
        <f>+IF(OR($N723=Listas!$A$3,$N723=Listas!$A$4,$N723=Listas!$A$5,$N723=Listas!$A$6),"",IF(AND(DAYS360(C723,$C$3)&lt;=90,AH723="SI"),0,IF(AND(DAYS360(C723,$C$3)&gt;90,AH723="SI"),$AI$7,0)))</f>
        <v>0</v>
      </c>
      <c r="AJ723" s="25">
        <f>+IF(OR($N723=Listas!$A$3,$N723=Listas!$A$4,$N723=Listas!$A$5,$N723=Listas!$A$6),"",AB723+AE723+AI723)</f>
        <v>0</v>
      </c>
      <c r="AK723" s="26" t="str">
        <f t="shared" si="141"/>
        <v/>
      </c>
      <c r="AL723" s="27" t="str">
        <f t="shared" si="142"/>
        <v/>
      </c>
      <c r="AM723" s="23">
        <f>+IF(OR($N723=Listas!$A$3,$N723=Listas!$A$4,$N723=Listas!$A$5,$N723=Listas!$A$6),"",IF(AND(DAYS360(C723,$C$3)&lt;=90,AL723="SI"),0,IF(AND(DAYS360(C723,$C$3)&gt;90,AL723="SI"),$AM$7,0)))</f>
        <v>0</v>
      </c>
      <c r="AN723" s="27" t="str">
        <f t="shared" si="143"/>
        <v/>
      </c>
      <c r="AO723" s="23">
        <f>+IF(OR($N723=Listas!$A$3,$N723=Listas!$A$4,$N723=Listas!$A$5,$N723=Listas!$A$6),"",IF(AND(DAYS360(C723,$C$3)&lt;=90,AN723="SI"),0,IF(AND(DAYS360(C723,$C$3)&gt;90,AN723="SI"),$AO$7,0)))</f>
        <v>0</v>
      </c>
      <c r="AP723" s="28">
        <f>+IF(OR($N723=Listas!$A$3,$N723=Listas!$A$4,$N723=Listas!$A$5,$N723=[1]Hoja2!$A$6),"",AM723+AO723)</f>
        <v>0</v>
      </c>
      <c r="AQ723" s="22"/>
      <c r="AR723" s="23">
        <f>+IF(OR($N723=Listas!$A$3,$N723=Listas!$A$4,$N723=Listas!$A$5,$N723=Listas!$A$6),"",IF(AND(DAYS360(C723,$C$3)&lt;=90,AQ723="SI"),0,IF(AND(DAYS360(C723,$C$3)&gt;90,AQ723="SI"),$AR$7,0)))</f>
        <v>0</v>
      </c>
      <c r="AS723" s="22"/>
      <c r="AT723" s="23">
        <f>+IF(OR($N723=Listas!$A$3,$N723=Listas!$A$4,$N723=Listas!$A$5,$N723=Listas!$A$6),"",IF(AND(DAYS360(C723,$C$3)&lt;=90,AS723="SI"),0,IF(AND(DAYS360(C723,$C$3)&gt;90,AS723="SI"),$AT$7,0)))</f>
        <v>0</v>
      </c>
      <c r="AU723" s="21">
        <f>+IF(OR($N723=Listas!$A$3,$N723=Listas!$A$4,$N723=Listas!$A$5,$N723=Listas!$A$6),"",AR723+AT723)</f>
        <v>0</v>
      </c>
      <c r="AV723" s="29">
        <f>+IF(OR($N723=Listas!$A$3,$N723=Listas!$A$4,$N723=Listas!$A$5,$N723=Listas!$A$6),"",W723+Z723+AJ723+AP723+AU723)</f>
        <v>0.21132439384930549</v>
      </c>
      <c r="AW723" s="30">
        <f>+IF(OR($N723=Listas!$A$3,$N723=Listas!$A$4,$N723=Listas!$A$5,$N723=Listas!$A$6),"",K723*(1-AV723))</f>
        <v>0</v>
      </c>
      <c r="AX723" s="30">
        <f>+IF(OR($N723=Listas!$A$3,$N723=Listas!$A$4,$N723=Listas!$A$5,$N723=Listas!$A$6),"",L723*(1-AV723))</f>
        <v>0</v>
      </c>
      <c r="AY723" s="31"/>
      <c r="AZ723" s="32"/>
      <c r="BA723" s="30">
        <f>+IF(OR($N723=Listas!$A$3,$N723=Listas!$A$4,$N723=Listas!$A$5,$N723=Listas!$A$6),"",IF(AV723=0,AW723,(-PV(AY723,AZ723,,AW723,0))))</f>
        <v>0</v>
      </c>
      <c r="BB723" s="30">
        <f>+IF(OR($N723=Listas!$A$3,$N723=Listas!$A$4,$N723=Listas!$A$5,$N723=Listas!$A$6),"",IF(AV723=0,AX723,(-PV(AY723,AZ723,,AX723,0))))</f>
        <v>0</v>
      </c>
      <c r="BC723" s="33">
        <f>++IF(OR($N723=Listas!$A$3,$N723=Listas!$A$4,$N723=Listas!$A$5,$N723=Listas!$A$6),"",K723-BA723)</f>
        <v>0</v>
      </c>
      <c r="BD723" s="33">
        <f>++IF(OR($N723=Listas!$A$3,$N723=Listas!$A$4,$N723=Listas!$A$5,$N723=Listas!$A$6),"",L723-BB723)</f>
        <v>0</v>
      </c>
    </row>
    <row r="724" spans="1:56" x14ac:dyDescent="0.25">
      <c r="A724" s="13"/>
      <c r="B724" s="14"/>
      <c r="C724" s="15"/>
      <c r="D724" s="16"/>
      <c r="E724" s="16"/>
      <c r="F724" s="17"/>
      <c r="G724" s="17"/>
      <c r="H724" s="65">
        <f t="shared" si="137"/>
        <v>0</v>
      </c>
      <c r="I724" s="17"/>
      <c r="J724" s="17"/>
      <c r="K724" s="42">
        <f t="shared" si="138"/>
        <v>0</v>
      </c>
      <c r="L724" s="42">
        <f t="shared" si="138"/>
        <v>0</v>
      </c>
      <c r="M724" s="42">
        <f t="shared" si="139"/>
        <v>0</v>
      </c>
      <c r="N724" s="13"/>
      <c r="O724" s="18" t="str">
        <f>+IF(OR($N724=Listas!$A$3,$N724=Listas!$A$4,$N724=Listas!$A$5,$N724=Listas!$A$6),"N/A",IF(AND((DAYS360(C724,$C$3))&gt;90,(DAYS360(C724,$C$3))&lt;360),"SI","NO"))</f>
        <v>NO</v>
      </c>
      <c r="P724" s="19">
        <f t="shared" si="132"/>
        <v>0</v>
      </c>
      <c r="Q724" s="18" t="str">
        <f>+IF(OR($N724=Listas!$A$3,$N724=Listas!$A$4,$N724=Listas!$A$5,$N724=Listas!$A$6),"N/A",IF(AND((DAYS360(C724,$C$3))&gt;=360,(DAYS360(C724,$C$3))&lt;=1800),"SI","NO"))</f>
        <v>NO</v>
      </c>
      <c r="R724" s="19">
        <f t="shared" si="133"/>
        <v>0</v>
      </c>
      <c r="S724" s="18" t="str">
        <f>+IF(OR($N724=Listas!$A$3,$N724=Listas!$A$4,$N724=Listas!$A$5,$N724=Listas!$A$6),"N/A",IF(AND((DAYS360(C724,$C$3))&gt;1800,(DAYS360(C724,$C$3))&lt;=3600),"SI","NO"))</f>
        <v>NO</v>
      </c>
      <c r="T724" s="19">
        <f t="shared" si="134"/>
        <v>0</v>
      </c>
      <c r="U724" s="18" t="str">
        <f>+IF(OR($N724=Listas!$A$3,$N724=Listas!$A$4,$N724=Listas!$A$5,$N724=Listas!$A$6),"N/A",IF((DAYS360(C724,$C$3))&gt;3600,"SI","NO"))</f>
        <v>SI</v>
      </c>
      <c r="V724" s="20">
        <f t="shared" si="135"/>
        <v>0.21132439384930549</v>
      </c>
      <c r="W724" s="21">
        <f>+IF(OR($N724=Listas!$A$3,$N724=Listas!$A$4,$N724=Listas!$A$5,$N724=Listas!$A$6),"",P724+R724+T724+V724)</f>
        <v>0.21132439384930549</v>
      </c>
      <c r="X724" s="22"/>
      <c r="Y724" s="19">
        <f t="shared" si="136"/>
        <v>0</v>
      </c>
      <c r="Z724" s="21">
        <f>+IF(OR($N724=Listas!$A$3,$N724=Listas!$A$4,$N724=Listas!$A$5,$N724=Listas!$A$6),"",Y724)</f>
        <v>0</v>
      </c>
      <c r="AA724" s="22"/>
      <c r="AB724" s="23">
        <f>+IF(OR($N724=Listas!$A$3,$N724=Listas!$A$4,$N724=Listas!$A$5,$N724=Listas!$A$6),"",IF(AND(DAYS360(C724,$C$3)&lt;=90,AA724="NO"),0,IF(AND(DAYS360(C724,$C$3)&gt;90,AA724="NO"),$AB$7,0)))</f>
        <v>0</v>
      </c>
      <c r="AC724" s="17"/>
      <c r="AD724" s="22"/>
      <c r="AE724" s="23">
        <f>+IF(OR($N724=Listas!$A$3,$N724=Listas!$A$4,$N724=Listas!$A$5,$N724=Listas!$A$6),"",IF(AND(DAYS360(C724,$C$3)&lt;=90,AD724="SI"),0,IF(AND(DAYS360(C724,$C$3)&gt;90,AD724="SI"),$AE$7,0)))</f>
        <v>0</v>
      </c>
      <c r="AF724" s="17"/>
      <c r="AG724" s="24" t="str">
        <f t="shared" si="140"/>
        <v/>
      </c>
      <c r="AH724" s="22"/>
      <c r="AI724" s="23">
        <f>+IF(OR($N724=Listas!$A$3,$N724=Listas!$A$4,$N724=Listas!$A$5,$N724=Listas!$A$6),"",IF(AND(DAYS360(C724,$C$3)&lt;=90,AH724="SI"),0,IF(AND(DAYS360(C724,$C$3)&gt;90,AH724="SI"),$AI$7,0)))</f>
        <v>0</v>
      </c>
      <c r="AJ724" s="25">
        <f>+IF(OR($N724=Listas!$A$3,$N724=Listas!$A$4,$N724=Listas!$A$5,$N724=Listas!$A$6),"",AB724+AE724+AI724)</f>
        <v>0</v>
      </c>
      <c r="AK724" s="26" t="str">
        <f t="shared" si="141"/>
        <v/>
      </c>
      <c r="AL724" s="27" t="str">
        <f t="shared" si="142"/>
        <v/>
      </c>
      <c r="AM724" s="23">
        <f>+IF(OR($N724=Listas!$A$3,$N724=Listas!$A$4,$N724=Listas!$A$5,$N724=Listas!$A$6),"",IF(AND(DAYS360(C724,$C$3)&lt;=90,AL724="SI"),0,IF(AND(DAYS360(C724,$C$3)&gt;90,AL724="SI"),$AM$7,0)))</f>
        <v>0</v>
      </c>
      <c r="AN724" s="27" t="str">
        <f t="shared" si="143"/>
        <v/>
      </c>
      <c r="AO724" s="23">
        <f>+IF(OR($N724=Listas!$A$3,$N724=Listas!$A$4,$N724=Listas!$A$5,$N724=Listas!$A$6),"",IF(AND(DAYS360(C724,$C$3)&lt;=90,AN724="SI"),0,IF(AND(DAYS360(C724,$C$3)&gt;90,AN724="SI"),$AO$7,0)))</f>
        <v>0</v>
      </c>
      <c r="AP724" s="28">
        <f>+IF(OR($N724=Listas!$A$3,$N724=Listas!$A$4,$N724=Listas!$A$5,$N724=[1]Hoja2!$A$6),"",AM724+AO724)</f>
        <v>0</v>
      </c>
      <c r="AQ724" s="22"/>
      <c r="AR724" s="23">
        <f>+IF(OR($N724=Listas!$A$3,$N724=Listas!$A$4,$N724=Listas!$A$5,$N724=Listas!$A$6),"",IF(AND(DAYS360(C724,$C$3)&lt;=90,AQ724="SI"),0,IF(AND(DAYS360(C724,$C$3)&gt;90,AQ724="SI"),$AR$7,0)))</f>
        <v>0</v>
      </c>
      <c r="AS724" s="22"/>
      <c r="AT724" s="23">
        <f>+IF(OR($N724=Listas!$A$3,$N724=Listas!$A$4,$N724=Listas!$A$5,$N724=Listas!$A$6),"",IF(AND(DAYS360(C724,$C$3)&lt;=90,AS724="SI"),0,IF(AND(DAYS360(C724,$C$3)&gt;90,AS724="SI"),$AT$7,0)))</f>
        <v>0</v>
      </c>
      <c r="AU724" s="21">
        <f>+IF(OR($N724=Listas!$A$3,$N724=Listas!$A$4,$N724=Listas!$A$5,$N724=Listas!$A$6),"",AR724+AT724)</f>
        <v>0</v>
      </c>
      <c r="AV724" s="29">
        <f>+IF(OR($N724=Listas!$A$3,$N724=Listas!$A$4,$N724=Listas!$A$5,$N724=Listas!$A$6),"",W724+Z724+AJ724+AP724+AU724)</f>
        <v>0.21132439384930549</v>
      </c>
      <c r="AW724" s="30">
        <f>+IF(OR($N724=Listas!$A$3,$N724=Listas!$A$4,$N724=Listas!$A$5,$N724=Listas!$A$6),"",K724*(1-AV724))</f>
        <v>0</v>
      </c>
      <c r="AX724" s="30">
        <f>+IF(OR($N724=Listas!$A$3,$N724=Listas!$A$4,$N724=Listas!$A$5,$N724=Listas!$A$6),"",L724*(1-AV724))</f>
        <v>0</v>
      </c>
      <c r="AY724" s="31"/>
      <c r="AZ724" s="32"/>
      <c r="BA724" s="30">
        <f>+IF(OR($N724=Listas!$A$3,$N724=Listas!$A$4,$N724=Listas!$A$5,$N724=Listas!$A$6),"",IF(AV724=0,AW724,(-PV(AY724,AZ724,,AW724,0))))</f>
        <v>0</v>
      </c>
      <c r="BB724" s="30">
        <f>+IF(OR($N724=Listas!$A$3,$N724=Listas!$A$4,$N724=Listas!$A$5,$N724=Listas!$A$6),"",IF(AV724=0,AX724,(-PV(AY724,AZ724,,AX724,0))))</f>
        <v>0</v>
      </c>
      <c r="BC724" s="33">
        <f>++IF(OR($N724=Listas!$A$3,$N724=Listas!$A$4,$N724=Listas!$A$5,$N724=Listas!$A$6),"",K724-BA724)</f>
        <v>0</v>
      </c>
      <c r="BD724" s="33">
        <f>++IF(OR($N724=Listas!$A$3,$N724=Listas!$A$4,$N724=Listas!$A$5,$N724=Listas!$A$6),"",L724-BB724)</f>
        <v>0</v>
      </c>
    </row>
    <row r="725" spans="1:56" x14ac:dyDescent="0.25">
      <c r="A725" s="13"/>
      <c r="B725" s="14"/>
      <c r="C725" s="15"/>
      <c r="D725" s="16"/>
      <c r="E725" s="16"/>
      <c r="F725" s="17"/>
      <c r="G725" s="17"/>
      <c r="H725" s="65">
        <f t="shared" si="137"/>
        <v>0</v>
      </c>
      <c r="I725" s="17"/>
      <c r="J725" s="17"/>
      <c r="K725" s="42">
        <f t="shared" si="138"/>
        <v>0</v>
      </c>
      <c r="L725" s="42">
        <f t="shared" si="138"/>
        <v>0</v>
      </c>
      <c r="M725" s="42">
        <f t="shared" si="139"/>
        <v>0</v>
      </c>
      <c r="N725" s="13"/>
      <c r="O725" s="18" t="str">
        <f>+IF(OR($N725=Listas!$A$3,$N725=Listas!$A$4,$N725=Listas!$A$5,$N725=Listas!$A$6),"N/A",IF(AND((DAYS360(C725,$C$3))&gt;90,(DAYS360(C725,$C$3))&lt;360),"SI","NO"))</f>
        <v>NO</v>
      </c>
      <c r="P725" s="19">
        <f t="shared" si="132"/>
        <v>0</v>
      </c>
      <c r="Q725" s="18" t="str">
        <f>+IF(OR($N725=Listas!$A$3,$N725=Listas!$A$4,$N725=Listas!$A$5,$N725=Listas!$A$6),"N/A",IF(AND((DAYS360(C725,$C$3))&gt;=360,(DAYS360(C725,$C$3))&lt;=1800),"SI","NO"))</f>
        <v>NO</v>
      </c>
      <c r="R725" s="19">
        <f t="shared" si="133"/>
        <v>0</v>
      </c>
      <c r="S725" s="18" t="str">
        <f>+IF(OR($N725=Listas!$A$3,$N725=Listas!$A$4,$N725=Listas!$A$5,$N725=Listas!$A$6),"N/A",IF(AND((DAYS360(C725,$C$3))&gt;1800,(DAYS360(C725,$C$3))&lt;=3600),"SI","NO"))</f>
        <v>NO</v>
      </c>
      <c r="T725" s="19">
        <f t="shared" si="134"/>
        <v>0</v>
      </c>
      <c r="U725" s="18" t="str">
        <f>+IF(OR($N725=Listas!$A$3,$N725=Listas!$A$4,$N725=Listas!$A$5,$N725=Listas!$A$6),"N/A",IF((DAYS360(C725,$C$3))&gt;3600,"SI","NO"))</f>
        <v>SI</v>
      </c>
      <c r="V725" s="20">
        <f t="shared" si="135"/>
        <v>0.21132439384930549</v>
      </c>
      <c r="W725" s="21">
        <f>+IF(OR($N725=Listas!$A$3,$N725=Listas!$A$4,$N725=Listas!$A$5,$N725=Listas!$A$6),"",P725+R725+T725+V725)</f>
        <v>0.21132439384930549</v>
      </c>
      <c r="X725" s="22"/>
      <c r="Y725" s="19">
        <f t="shared" si="136"/>
        <v>0</v>
      </c>
      <c r="Z725" s="21">
        <f>+IF(OR($N725=Listas!$A$3,$N725=Listas!$A$4,$N725=Listas!$A$5,$N725=Listas!$A$6),"",Y725)</f>
        <v>0</v>
      </c>
      <c r="AA725" s="22"/>
      <c r="AB725" s="23">
        <f>+IF(OR($N725=Listas!$A$3,$N725=Listas!$A$4,$N725=Listas!$A$5,$N725=Listas!$A$6),"",IF(AND(DAYS360(C725,$C$3)&lt;=90,AA725="NO"),0,IF(AND(DAYS360(C725,$C$3)&gt;90,AA725="NO"),$AB$7,0)))</f>
        <v>0</v>
      </c>
      <c r="AC725" s="17"/>
      <c r="AD725" s="22"/>
      <c r="AE725" s="23">
        <f>+IF(OR($N725=Listas!$A$3,$N725=Listas!$A$4,$N725=Listas!$A$5,$N725=Listas!$A$6),"",IF(AND(DAYS360(C725,$C$3)&lt;=90,AD725="SI"),0,IF(AND(DAYS360(C725,$C$3)&gt;90,AD725="SI"),$AE$7,0)))</f>
        <v>0</v>
      </c>
      <c r="AF725" s="17"/>
      <c r="AG725" s="24" t="str">
        <f t="shared" si="140"/>
        <v/>
      </c>
      <c r="AH725" s="22"/>
      <c r="AI725" s="23">
        <f>+IF(OR($N725=Listas!$A$3,$N725=Listas!$A$4,$N725=Listas!$A$5,$N725=Listas!$A$6),"",IF(AND(DAYS360(C725,$C$3)&lt;=90,AH725="SI"),0,IF(AND(DAYS360(C725,$C$3)&gt;90,AH725="SI"),$AI$7,0)))</f>
        <v>0</v>
      </c>
      <c r="AJ725" s="25">
        <f>+IF(OR($N725=Listas!$A$3,$N725=Listas!$A$4,$N725=Listas!$A$5,$N725=Listas!$A$6),"",AB725+AE725+AI725)</f>
        <v>0</v>
      </c>
      <c r="AK725" s="26" t="str">
        <f t="shared" si="141"/>
        <v/>
      </c>
      <c r="AL725" s="27" t="str">
        <f t="shared" si="142"/>
        <v/>
      </c>
      <c r="AM725" s="23">
        <f>+IF(OR($N725=Listas!$A$3,$N725=Listas!$A$4,$N725=Listas!$A$5,$N725=Listas!$A$6),"",IF(AND(DAYS360(C725,$C$3)&lt;=90,AL725="SI"),0,IF(AND(DAYS360(C725,$C$3)&gt;90,AL725="SI"),$AM$7,0)))</f>
        <v>0</v>
      </c>
      <c r="AN725" s="27" t="str">
        <f t="shared" si="143"/>
        <v/>
      </c>
      <c r="AO725" s="23">
        <f>+IF(OR($N725=Listas!$A$3,$N725=Listas!$A$4,$N725=Listas!$A$5,$N725=Listas!$A$6),"",IF(AND(DAYS360(C725,$C$3)&lt;=90,AN725="SI"),0,IF(AND(DAYS360(C725,$C$3)&gt;90,AN725="SI"),$AO$7,0)))</f>
        <v>0</v>
      </c>
      <c r="AP725" s="28">
        <f>+IF(OR($N725=Listas!$A$3,$N725=Listas!$A$4,$N725=Listas!$A$5,$N725=[1]Hoja2!$A$6),"",AM725+AO725)</f>
        <v>0</v>
      </c>
      <c r="AQ725" s="22"/>
      <c r="AR725" s="23">
        <f>+IF(OR($N725=Listas!$A$3,$N725=Listas!$A$4,$N725=Listas!$A$5,$N725=Listas!$A$6),"",IF(AND(DAYS360(C725,$C$3)&lt;=90,AQ725="SI"),0,IF(AND(DAYS360(C725,$C$3)&gt;90,AQ725="SI"),$AR$7,0)))</f>
        <v>0</v>
      </c>
      <c r="AS725" s="22"/>
      <c r="AT725" s="23">
        <f>+IF(OR($N725=Listas!$A$3,$N725=Listas!$A$4,$N725=Listas!$A$5,$N725=Listas!$A$6),"",IF(AND(DAYS360(C725,$C$3)&lt;=90,AS725="SI"),0,IF(AND(DAYS360(C725,$C$3)&gt;90,AS725="SI"),$AT$7,0)))</f>
        <v>0</v>
      </c>
      <c r="AU725" s="21">
        <f>+IF(OR($N725=Listas!$A$3,$N725=Listas!$A$4,$N725=Listas!$A$5,$N725=Listas!$A$6),"",AR725+AT725)</f>
        <v>0</v>
      </c>
      <c r="AV725" s="29">
        <f>+IF(OR($N725=Listas!$A$3,$N725=Listas!$A$4,$N725=Listas!$A$5,$N725=Listas!$A$6),"",W725+Z725+AJ725+AP725+AU725)</f>
        <v>0.21132439384930549</v>
      </c>
      <c r="AW725" s="30">
        <f>+IF(OR($N725=Listas!$A$3,$N725=Listas!$A$4,$N725=Listas!$A$5,$N725=Listas!$A$6),"",K725*(1-AV725))</f>
        <v>0</v>
      </c>
      <c r="AX725" s="30">
        <f>+IF(OR($N725=Listas!$A$3,$N725=Listas!$A$4,$N725=Listas!$A$5,$N725=Listas!$A$6),"",L725*(1-AV725))</f>
        <v>0</v>
      </c>
      <c r="AY725" s="31"/>
      <c r="AZ725" s="32"/>
      <c r="BA725" s="30">
        <f>+IF(OR($N725=Listas!$A$3,$N725=Listas!$A$4,$N725=Listas!$A$5,$N725=Listas!$A$6),"",IF(AV725=0,AW725,(-PV(AY725,AZ725,,AW725,0))))</f>
        <v>0</v>
      </c>
      <c r="BB725" s="30">
        <f>+IF(OR($N725=Listas!$A$3,$N725=Listas!$A$4,$N725=Listas!$A$5,$N725=Listas!$A$6),"",IF(AV725=0,AX725,(-PV(AY725,AZ725,,AX725,0))))</f>
        <v>0</v>
      </c>
      <c r="BC725" s="33">
        <f>++IF(OR($N725=Listas!$A$3,$N725=Listas!$A$4,$N725=Listas!$A$5,$N725=Listas!$A$6),"",K725-BA725)</f>
        <v>0</v>
      </c>
      <c r="BD725" s="33">
        <f>++IF(OR($N725=Listas!$A$3,$N725=Listas!$A$4,$N725=Listas!$A$5,$N725=Listas!$A$6),"",L725-BB725)</f>
        <v>0</v>
      </c>
    </row>
    <row r="726" spans="1:56" x14ac:dyDescent="0.25">
      <c r="A726" s="13"/>
      <c r="B726" s="14"/>
      <c r="C726" s="15"/>
      <c r="D726" s="16"/>
      <c r="E726" s="16"/>
      <c r="F726" s="17"/>
      <c r="G726" s="17"/>
      <c r="H726" s="65">
        <f t="shared" si="137"/>
        <v>0</v>
      </c>
      <c r="I726" s="17"/>
      <c r="J726" s="17"/>
      <c r="K726" s="42">
        <f t="shared" si="138"/>
        <v>0</v>
      </c>
      <c r="L726" s="42">
        <f t="shared" si="138"/>
        <v>0</v>
      </c>
      <c r="M726" s="42">
        <f t="shared" si="139"/>
        <v>0</v>
      </c>
      <c r="N726" s="13"/>
      <c r="O726" s="18" t="str">
        <f>+IF(OR($N726=Listas!$A$3,$N726=Listas!$A$4,$N726=Listas!$A$5,$N726=Listas!$A$6),"N/A",IF(AND((DAYS360(C726,$C$3))&gt;90,(DAYS360(C726,$C$3))&lt;360),"SI","NO"))</f>
        <v>NO</v>
      </c>
      <c r="P726" s="19">
        <f t="shared" si="132"/>
        <v>0</v>
      </c>
      <c r="Q726" s="18" t="str">
        <f>+IF(OR($N726=Listas!$A$3,$N726=Listas!$A$4,$N726=Listas!$A$5,$N726=Listas!$A$6),"N/A",IF(AND((DAYS360(C726,$C$3))&gt;=360,(DAYS360(C726,$C$3))&lt;=1800),"SI","NO"))</f>
        <v>NO</v>
      </c>
      <c r="R726" s="19">
        <f t="shared" si="133"/>
        <v>0</v>
      </c>
      <c r="S726" s="18" t="str">
        <f>+IF(OR($N726=Listas!$A$3,$N726=Listas!$A$4,$N726=Listas!$A$5,$N726=Listas!$A$6),"N/A",IF(AND((DAYS360(C726,$C$3))&gt;1800,(DAYS360(C726,$C$3))&lt;=3600),"SI","NO"))</f>
        <v>NO</v>
      </c>
      <c r="T726" s="19">
        <f t="shared" si="134"/>
        <v>0</v>
      </c>
      <c r="U726" s="18" t="str">
        <f>+IF(OR($N726=Listas!$A$3,$N726=Listas!$A$4,$N726=Listas!$A$5,$N726=Listas!$A$6),"N/A",IF((DAYS360(C726,$C$3))&gt;3600,"SI","NO"))</f>
        <v>SI</v>
      </c>
      <c r="V726" s="20">
        <f t="shared" si="135"/>
        <v>0.21132439384930549</v>
      </c>
      <c r="W726" s="21">
        <f>+IF(OR($N726=Listas!$A$3,$N726=Listas!$A$4,$N726=Listas!$A$5,$N726=Listas!$A$6),"",P726+R726+T726+V726)</f>
        <v>0.21132439384930549</v>
      </c>
      <c r="X726" s="22"/>
      <c r="Y726" s="19">
        <f t="shared" si="136"/>
        <v>0</v>
      </c>
      <c r="Z726" s="21">
        <f>+IF(OR($N726=Listas!$A$3,$N726=Listas!$A$4,$N726=Listas!$A$5,$N726=Listas!$A$6),"",Y726)</f>
        <v>0</v>
      </c>
      <c r="AA726" s="22"/>
      <c r="AB726" s="23">
        <f>+IF(OR($N726=Listas!$A$3,$N726=Listas!$A$4,$N726=Listas!$A$5,$N726=Listas!$A$6),"",IF(AND(DAYS360(C726,$C$3)&lt;=90,AA726="NO"),0,IF(AND(DAYS360(C726,$C$3)&gt;90,AA726="NO"),$AB$7,0)))</f>
        <v>0</v>
      </c>
      <c r="AC726" s="17"/>
      <c r="AD726" s="22"/>
      <c r="AE726" s="23">
        <f>+IF(OR($N726=Listas!$A$3,$N726=Listas!$A$4,$N726=Listas!$A$5,$N726=Listas!$A$6),"",IF(AND(DAYS360(C726,$C$3)&lt;=90,AD726="SI"),0,IF(AND(DAYS360(C726,$C$3)&gt;90,AD726="SI"),$AE$7,0)))</f>
        <v>0</v>
      </c>
      <c r="AF726" s="17"/>
      <c r="AG726" s="24" t="str">
        <f t="shared" si="140"/>
        <v/>
      </c>
      <c r="AH726" s="22"/>
      <c r="AI726" s="23">
        <f>+IF(OR($N726=Listas!$A$3,$N726=Listas!$A$4,$N726=Listas!$A$5,$N726=Listas!$A$6),"",IF(AND(DAYS360(C726,$C$3)&lt;=90,AH726="SI"),0,IF(AND(DAYS360(C726,$C$3)&gt;90,AH726="SI"),$AI$7,0)))</f>
        <v>0</v>
      </c>
      <c r="AJ726" s="25">
        <f>+IF(OR($N726=Listas!$A$3,$N726=Listas!$A$4,$N726=Listas!$A$5,$N726=Listas!$A$6),"",AB726+AE726+AI726)</f>
        <v>0</v>
      </c>
      <c r="AK726" s="26" t="str">
        <f t="shared" si="141"/>
        <v/>
      </c>
      <c r="AL726" s="27" t="str">
        <f t="shared" si="142"/>
        <v/>
      </c>
      <c r="AM726" s="23">
        <f>+IF(OR($N726=Listas!$A$3,$N726=Listas!$A$4,$N726=Listas!$A$5,$N726=Listas!$A$6),"",IF(AND(DAYS360(C726,$C$3)&lt;=90,AL726="SI"),0,IF(AND(DAYS360(C726,$C$3)&gt;90,AL726="SI"),$AM$7,0)))</f>
        <v>0</v>
      </c>
      <c r="AN726" s="27" t="str">
        <f t="shared" si="143"/>
        <v/>
      </c>
      <c r="AO726" s="23">
        <f>+IF(OR($N726=Listas!$A$3,$N726=Listas!$A$4,$N726=Listas!$A$5,$N726=Listas!$A$6),"",IF(AND(DAYS360(C726,$C$3)&lt;=90,AN726="SI"),0,IF(AND(DAYS360(C726,$C$3)&gt;90,AN726="SI"),$AO$7,0)))</f>
        <v>0</v>
      </c>
      <c r="AP726" s="28">
        <f>+IF(OR($N726=Listas!$A$3,$N726=Listas!$A$4,$N726=Listas!$A$5,$N726=[1]Hoja2!$A$6),"",AM726+AO726)</f>
        <v>0</v>
      </c>
      <c r="AQ726" s="22"/>
      <c r="AR726" s="23">
        <f>+IF(OR($N726=Listas!$A$3,$N726=Listas!$A$4,$N726=Listas!$A$5,$N726=Listas!$A$6),"",IF(AND(DAYS360(C726,$C$3)&lt;=90,AQ726="SI"),0,IF(AND(DAYS360(C726,$C$3)&gt;90,AQ726="SI"),$AR$7,0)))</f>
        <v>0</v>
      </c>
      <c r="AS726" s="22"/>
      <c r="AT726" s="23">
        <f>+IF(OR($N726=Listas!$A$3,$N726=Listas!$A$4,$N726=Listas!$A$5,$N726=Listas!$A$6),"",IF(AND(DAYS360(C726,$C$3)&lt;=90,AS726="SI"),0,IF(AND(DAYS360(C726,$C$3)&gt;90,AS726="SI"),$AT$7,0)))</f>
        <v>0</v>
      </c>
      <c r="AU726" s="21">
        <f>+IF(OR($N726=Listas!$A$3,$N726=Listas!$A$4,$N726=Listas!$A$5,$N726=Listas!$A$6),"",AR726+AT726)</f>
        <v>0</v>
      </c>
      <c r="AV726" s="29">
        <f>+IF(OR($N726=Listas!$A$3,$N726=Listas!$A$4,$N726=Listas!$A$5,$N726=Listas!$A$6),"",W726+Z726+AJ726+AP726+AU726)</f>
        <v>0.21132439384930549</v>
      </c>
      <c r="AW726" s="30">
        <f>+IF(OR($N726=Listas!$A$3,$N726=Listas!$A$4,$N726=Listas!$A$5,$N726=Listas!$A$6),"",K726*(1-AV726))</f>
        <v>0</v>
      </c>
      <c r="AX726" s="30">
        <f>+IF(OR($N726=Listas!$A$3,$N726=Listas!$A$4,$N726=Listas!$A$5,$N726=Listas!$A$6),"",L726*(1-AV726))</f>
        <v>0</v>
      </c>
      <c r="AY726" s="31"/>
      <c r="AZ726" s="32"/>
      <c r="BA726" s="30">
        <f>+IF(OR($N726=Listas!$A$3,$N726=Listas!$A$4,$N726=Listas!$A$5,$N726=Listas!$A$6),"",IF(AV726=0,AW726,(-PV(AY726,AZ726,,AW726,0))))</f>
        <v>0</v>
      </c>
      <c r="BB726" s="30">
        <f>+IF(OR($N726=Listas!$A$3,$N726=Listas!$A$4,$N726=Listas!$A$5,$N726=Listas!$A$6),"",IF(AV726=0,AX726,(-PV(AY726,AZ726,,AX726,0))))</f>
        <v>0</v>
      </c>
      <c r="BC726" s="33">
        <f>++IF(OR($N726=Listas!$A$3,$N726=Listas!$A$4,$N726=Listas!$A$5,$N726=Listas!$A$6),"",K726-BA726)</f>
        <v>0</v>
      </c>
      <c r="BD726" s="33">
        <f>++IF(OR($N726=Listas!$A$3,$N726=Listas!$A$4,$N726=Listas!$A$5,$N726=Listas!$A$6),"",L726-BB726)</f>
        <v>0</v>
      </c>
    </row>
    <row r="727" spans="1:56" x14ac:dyDescent="0.25">
      <c r="A727" s="13"/>
      <c r="B727" s="14"/>
      <c r="C727" s="15"/>
      <c r="D727" s="16"/>
      <c r="E727" s="16"/>
      <c r="F727" s="17"/>
      <c r="G727" s="17"/>
      <c r="H727" s="65">
        <f t="shared" si="137"/>
        <v>0</v>
      </c>
      <c r="I727" s="17"/>
      <c r="J727" s="17"/>
      <c r="K727" s="42">
        <f t="shared" si="138"/>
        <v>0</v>
      </c>
      <c r="L727" s="42">
        <f t="shared" si="138"/>
        <v>0</v>
      </c>
      <c r="M727" s="42">
        <f t="shared" si="139"/>
        <v>0</v>
      </c>
      <c r="N727" s="13"/>
      <c r="O727" s="18" t="str">
        <f>+IF(OR($N727=Listas!$A$3,$N727=Listas!$A$4,$N727=Listas!$A$5,$N727=Listas!$A$6),"N/A",IF(AND((DAYS360(C727,$C$3))&gt;90,(DAYS360(C727,$C$3))&lt;360),"SI","NO"))</f>
        <v>NO</v>
      </c>
      <c r="P727" s="19">
        <f t="shared" si="132"/>
        <v>0</v>
      </c>
      <c r="Q727" s="18" t="str">
        <f>+IF(OR($N727=Listas!$A$3,$N727=Listas!$A$4,$N727=Listas!$A$5,$N727=Listas!$A$6),"N/A",IF(AND((DAYS360(C727,$C$3))&gt;=360,(DAYS360(C727,$C$3))&lt;=1800),"SI","NO"))</f>
        <v>NO</v>
      </c>
      <c r="R727" s="19">
        <f t="shared" si="133"/>
        <v>0</v>
      </c>
      <c r="S727" s="18" t="str">
        <f>+IF(OR($N727=Listas!$A$3,$N727=Listas!$A$4,$N727=Listas!$A$5,$N727=Listas!$A$6),"N/A",IF(AND((DAYS360(C727,$C$3))&gt;1800,(DAYS360(C727,$C$3))&lt;=3600),"SI","NO"))</f>
        <v>NO</v>
      </c>
      <c r="T727" s="19">
        <f t="shared" si="134"/>
        <v>0</v>
      </c>
      <c r="U727" s="18" t="str">
        <f>+IF(OR($N727=Listas!$A$3,$N727=Listas!$A$4,$N727=Listas!$A$5,$N727=Listas!$A$6),"N/A",IF((DAYS360(C727,$C$3))&gt;3600,"SI","NO"))</f>
        <v>SI</v>
      </c>
      <c r="V727" s="20">
        <f t="shared" si="135"/>
        <v>0.21132439384930549</v>
      </c>
      <c r="W727" s="21">
        <f>+IF(OR($N727=Listas!$A$3,$N727=Listas!$A$4,$N727=Listas!$A$5,$N727=Listas!$A$6),"",P727+R727+T727+V727)</f>
        <v>0.21132439384930549</v>
      </c>
      <c r="X727" s="22"/>
      <c r="Y727" s="19">
        <f t="shared" si="136"/>
        <v>0</v>
      </c>
      <c r="Z727" s="21">
        <f>+IF(OR($N727=Listas!$A$3,$N727=Listas!$A$4,$N727=Listas!$A$5,$N727=Listas!$A$6),"",Y727)</f>
        <v>0</v>
      </c>
      <c r="AA727" s="22"/>
      <c r="AB727" s="23">
        <f>+IF(OR($N727=Listas!$A$3,$N727=Listas!$A$4,$N727=Listas!$A$5,$N727=Listas!$A$6),"",IF(AND(DAYS360(C727,$C$3)&lt;=90,AA727="NO"),0,IF(AND(DAYS360(C727,$C$3)&gt;90,AA727="NO"),$AB$7,0)))</f>
        <v>0</v>
      </c>
      <c r="AC727" s="17"/>
      <c r="AD727" s="22"/>
      <c r="AE727" s="23">
        <f>+IF(OR($N727=Listas!$A$3,$N727=Listas!$A$4,$N727=Listas!$A$5,$N727=Listas!$A$6),"",IF(AND(DAYS360(C727,$C$3)&lt;=90,AD727="SI"),0,IF(AND(DAYS360(C727,$C$3)&gt;90,AD727="SI"),$AE$7,0)))</f>
        <v>0</v>
      </c>
      <c r="AF727" s="17"/>
      <c r="AG727" s="24" t="str">
        <f t="shared" si="140"/>
        <v/>
      </c>
      <c r="AH727" s="22"/>
      <c r="AI727" s="23">
        <f>+IF(OR($N727=Listas!$A$3,$N727=Listas!$A$4,$N727=Listas!$A$5,$N727=Listas!$A$6),"",IF(AND(DAYS360(C727,$C$3)&lt;=90,AH727="SI"),0,IF(AND(DAYS360(C727,$C$3)&gt;90,AH727="SI"),$AI$7,0)))</f>
        <v>0</v>
      </c>
      <c r="AJ727" s="25">
        <f>+IF(OR($N727=Listas!$A$3,$N727=Listas!$A$4,$N727=Listas!$A$5,$N727=Listas!$A$6),"",AB727+AE727+AI727)</f>
        <v>0</v>
      </c>
      <c r="AK727" s="26" t="str">
        <f t="shared" si="141"/>
        <v/>
      </c>
      <c r="AL727" s="27" t="str">
        <f t="shared" si="142"/>
        <v/>
      </c>
      <c r="AM727" s="23">
        <f>+IF(OR($N727=Listas!$A$3,$N727=Listas!$A$4,$N727=Listas!$A$5,$N727=Listas!$A$6),"",IF(AND(DAYS360(C727,$C$3)&lt;=90,AL727="SI"),0,IF(AND(DAYS360(C727,$C$3)&gt;90,AL727="SI"),$AM$7,0)))</f>
        <v>0</v>
      </c>
      <c r="AN727" s="27" t="str">
        <f t="shared" si="143"/>
        <v/>
      </c>
      <c r="AO727" s="23">
        <f>+IF(OR($N727=Listas!$A$3,$N727=Listas!$A$4,$N727=Listas!$A$5,$N727=Listas!$A$6),"",IF(AND(DAYS360(C727,$C$3)&lt;=90,AN727="SI"),0,IF(AND(DAYS360(C727,$C$3)&gt;90,AN727="SI"),$AO$7,0)))</f>
        <v>0</v>
      </c>
      <c r="AP727" s="28">
        <f>+IF(OR($N727=Listas!$A$3,$N727=Listas!$A$4,$N727=Listas!$A$5,$N727=[1]Hoja2!$A$6),"",AM727+AO727)</f>
        <v>0</v>
      </c>
      <c r="AQ727" s="22"/>
      <c r="AR727" s="23">
        <f>+IF(OR($N727=Listas!$A$3,$N727=Listas!$A$4,$N727=Listas!$A$5,$N727=Listas!$A$6),"",IF(AND(DAYS360(C727,$C$3)&lt;=90,AQ727="SI"),0,IF(AND(DAYS360(C727,$C$3)&gt;90,AQ727="SI"),$AR$7,0)))</f>
        <v>0</v>
      </c>
      <c r="AS727" s="22"/>
      <c r="AT727" s="23">
        <f>+IF(OR($N727=Listas!$A$3,$N727=Listas!$A$4,$N727=Listas!$A$5,$N727=Listas!$A$6),"",IF(AND(DAYS360(C727,$C$3)&lt;=90,AS727="SI"),0,IF(AND(DAYS360(C727,$C$3)&gt;90,AS727="SI"),$AT$7,0)))</f>
        <v>0</v>
      </c>
      <c r="AU727" s="21">
        <f>+IF(OR($N727=Listas!$A$3,$N727=Listas!$A$4,$N727=Listas!$A$5,$N727=Listas!$A$6),"",AR727+AT727)</f>
        <v>0</v>
      </c>
      <c r="AV727" s="29">
        <f>+IF(OR($N727=Listas!$A$3,$N727=Listas!$A$4,$N727=Listas!$A$5,$N727=Listas!$A$6),"",W727+Z727+AJ727+AP727+AU727)</f>
        <v>0.21132439384930549</v>
      </c>
      <c r="AW727" s="30">
        <f>+IF(OR($N727=Listas!$A$3,$N727=Listas!$A$4,$N727=Listas!$A$5,$N727=Listas!$A$6),"",K727*(1-AV727))</f>
        <v>0</v>
      </c>
      <c r="AX727" s="30">
        <f>+IF(OR($N727=Listas!$A$3,$N727=Listas!$A$4,$N727=Listas!$A$5,$N727=Listas!$A$6),"",L727*(1-AV727))</f>
        <v>0</v>
      </c>
      <c r="AY727" s="31"/>
      <c r="AZ727" s="32"/>
      <c r="BA727" s="30">
        <f>+IF(OR($N727=Listas!$A$3,$N727=Listas!$A$4,$N727=Listas!$A$5,$N727=Listas!$A$6),"",IF(AV727=0,AW727,(-PV(AY727,AZ727,,AW727,0))))</f>
        <v>0</v>
      </c>
      <c r="BB727" s="30">
        <f>+IF(OR($N727=Listas!$A$3,$N727=Listas!$A$4,$N727=Listas!$A$5,$N727=Listas!$A$6),"",IF(AV727=0,AX727,(-PV(AY727,AZ727,,AX727,0))))</f>
        <v>0</v>
      </c>
      <c r="BC727" s="33">
        <f>++IF(OR($N727=Listas!$A$3,$N727=Listas!$A$4,$N727=Listas!$A$5,$N727=Listas!$A$6),"",K727-BA727)</f>
        <v>0</v>
      </c>
      <c r="BD727" s="33">
        <f>++IF(OR($N727=Listas!$A$3,$N727=Listas!$A$4,$N727=Listas!$A$5,$N727=Listas!$A$6),"",L727-BB727)</f>
        <v>0</v>
      </c>
    </row>
    <row r="728" spans="1:56" x14ac:dyDescent="0.25">
      <c r="A728" s="13"/>
      <c r="B728" s="14"/>
      <c r="C728" s="15"/>
      <c r="D728" s="16"/>
      <c r="E728" s="16"/>
      <c r="F728" s="17"/>
      <c r="G728" s="17"/>
      <c r="H728" s="65">
        <f t="shared" si="137"/>
        <v>0</v>
      </c>
      <c r="I728" s="17"/>
      <c r="J728" s="17"/>
      <c r="K728" s="42">
        <f t="shared" si="138"/>
        <v>0</v>
      </c>
      <c r="L728" s="42">
        <f t="shared" si="138"/>
        <v>0</v>
      </c>
      <c r="M728" s="42">
        <f t="shared" si="139"/>
        <v>0</v>
      </c>
      <c r="N728" s="13"/>
      <c r="O728" s="18" t="str">
        <f>+IF(OR($N728=Listas!$A$3,$N728=Listas!$A$4,$N728=Listas!$A$5,$N728=Listas!$A$6),"N/A",IF(AND((DAYS360(C728,$C$3))&gt;90,(DAYS360(C728,$C$3))&lt;360),"SI","NO"))</f>
        <v>NO</v>
      </c>
      <c r="P728" s="19">
        <f t="shared" si="132"/>
        <v>0</v>
      </c>
      <c r="Q728" s="18" t="str">
        <f>+IF(OR($N728=Listas!$A$3,$N728=Listas!$A$4,$N728=Listas!$A$5,$N728=Listas!$A$6),"N/A",IF(AND((DAYS360(C728,$C$3))&gt;=360,(DAYS360(C728,$C$3))&lt;=1800),"SI","NO"))</f>
        <v>NO</v>
      </c>
      <c r="R728" s="19">
        <f t="shared" si="133"/>
        <v>0</v>
      </c>
      <c r="S728" s="18" t="str">
        <f>+IF(OR($N728=Listas!$A$3,$N728=Listas!$A$4,$N728=Listas!$A$5,$N728=Listas!$A$6),"N/A",IF(AND((DAYS360(C728,$C$3))&gt;1800,(DAYS360(C728,$C$3))&lt;=3600),"SI","NO"))</f>
        <v>NO</v>
      </c>
      <c r="T728" s="19">
        <f t="shared" si="134"/>
        <v>0</v>
      </c>
      <c r="U728" s="18" t="str">
        <f>+IF(OR($N728=Listas!$A$3,$N728=Listas!$A$4,$N728=Listas!$A$5,$N728=Listas!$A$6),"N/A",IF((DAYS360(C728,$C$3))&gt;3600,"SI","NO"))</f>
        <v>SI</v>
      </c>
      <c r="V728" s="20">
        <f t="shared" si="135"/>
        <v>0.21132439384930549</v>
      </c>
      <c r="W728" s="21">
        <f>+IF(OR($N728=Listas!$A$3,$N728=Listas!$A$4,$N728=Listas!$A$5,$N728=Listas!$A$6),"",P728+R728+T728+V728)</f>
        <v>0.21132439384930549</v>
      </c>
      <c r="X728" s="22"/>
      <c r="Y728" s="19">
        <f t="shared" si="136"/>
        <v>0</v>
      </c>
      <c r="Z728" s="21">
        <f>+IF(OR($N728=Listas!$A$3,$N728=Listas!$A$4,$N728=Listas!$A$5,$N728=Listas!$A$6),"",Y728)</f>
        <v>0</v>
      </c>
      <c r="AA728" s="22"/>
      <c r="AB728" s="23">
        <f>+IF(OR($N728=Listas!$A$3,$N728=Listas!$A$4,$N728=Listas!$A$5,$N728=Listas!$A$6),"",IF(AND(DAYS360(C728,$C$3)&lt;=90,AA728="NO"),0,IF(AND(DAYS360(C728,$C$3)&gt;90,AA728="NO"),$AB$7,0)))</f>
        <v>0</v>
      </c>
      <c r="AC728" s="17"/>
      <c r="AD728" s="22"/>
      <c r="AE728" s="23">
        <f>+IF(OR($N728=Listas!$A$3,$N728=Listas!$A$4,$N728=Listas!$A$5,$N728=Listas!$A$6),"",IF(AND(DAYS360(C728,$C$3)&lt;=90,AD728="SI"),0,IF(AND(DAYS360(C728,$C$3)&gt;90,AD728="SI"),$AE$7,0)))</f>
        <v>0</v>
      </c>
      <c r="AF728" s="17"/>
      <c r="AG728" s="24" t="str">
        <f t="shared" si="140"/>
        <v/>
      </c>
      <c r="AH728" s="22"/>
      <c r="AI728" s="23">
        <f>+IF(OR($N728=Listas!$A$3,$N728=Listas!$A$4,$N728=Listas!$A$5,$N728=Listas!$A$6),"",IF(AND(DAYS360(C728,$C$3)&lt;=90,AH728="SI"),0,IF(AND(DAYS360(C728,$C$3)&gt;90,AH728="SI"),$AI$7,0)))</f>
        <v>0</v>
      </c>
      <c r="AJ728" s="25">
        <f>+IF(OR($N728=Listas!$A$3,$N728=Listas!$A$4,$N728=Listas!$A$5,$N728=Listas!$A$6),"",AB728+AE728+AI728)</f>
        <v>0</v>
      </c>
      <c r="AK728" s="26" t="str">
        <f t="shared" si="141"/>
        <v/>
      </c>
      <c r="AL728" s="27" t="str">
        <f t="shared" si="142"/>
        <v/>
      </c>
      <c r="AM728" s="23">
        <f>+IF(OR($N728=Listas!$A$3,$N728=Listas!$A$4,$N728=Listas!$A$5,$N728=Listas!$A$6),"",IF(AND(DAYS360(C728,$C$3)&lt;=90,AL728="SI"),0,IF(AND(DAYS360(C728,$C$3)&gt;90,AL728="SI"),$AM$7,0)))</f>
        <v>0</v>
      </c>
      <c r="AN728" s="27" t="str">
        <f t="shared" si="143"/>
        <v/>
      </c>
      <c r="AO728" s="23">
        <f>+IF(OR($N728=Listas!$A$3,$N728=Listas!$A$4,$N728=Listas!$A$5,$N728=Listas!$A$6),"",IF(AND(DAYS360(C728,$C$3)&lt;=90,AN728="SI"),0,IF(AND(DAYS360(C728,$C$3)&gt;90,AN728="SI"),$AO$7,0)))</f>
        <v>0</v>
      </c>
      <c r="AP728" s="28">
        <f>+IF(OR($N728=Listas!$A$3,$N728=Listas!$A$4,$N728=Listas!$A$5,$N728=[1]Hoja2!$A$6),"",AM728+AO728)</f>
        <v>0</v>
      </c>
      <c r="AQ728" s="22"/>
      <c r="AR728" s="23">
        <f>+IF(OR($N728=Listas!$A$3,$N728=Listas!$A$4,$N728=Listas!$A$5,$N728=Listas!$A$6),"",IF(AND(DAYS360(C728,$C$3)&lt;=90,AQ728="SI"),0,IF(AND(DAYS360(C728,$C$3)&gt;90,AQ728="SI"),$AR$7,0)))</f>
        <v>0</v>
      </c>
      <c r="AS728" s="22"/>
      <c r="AT728" s="23">
        <f>+IF(OR($N728=Listas!$A$3,$N728=Listas!$A$4,$N728=Listas!$A$5,$N728=Listas!$A$6),"",IF(AND(DAYS360(C728,$C$3)&lt;=90,AS728="SI"),0,IF(AND(DAYS360(C728,$C$3)&gt;90,AS728="SI"),$AT$7,0)))</f>
        <v>0</v>
      </c>
      <c r="AU728" s="21">
        <f>+IF(OR($N728=Listas!$A$3,$N728=Listas!$A$4,$N728=Listas!$A$5,$N728=Listas!$A$6),"",AR728+AT728)</f>
        <v>0</v>
      </c>
      <c r="AV728" s="29">
        <f>+IF(OR($N728=Listas!$A$3,$N728=Listas!$A$4,$N728=Listas!$A$5,$N728=Listas!$A$6),"",W728+Z728+AJ728+AP728+AU728)</f>
        <v>0.21132439384930549</v>
      </c>
      <c r="AW728" s="30">
        <f>+IF(OR($N728=Listas!$A$3,$N728=Listas!$A$4,$N728=Listas!$A$5,$N728=Listas!$A$6),"",K728*(1-AV728))</f>
        <v>0</v>
      </c>
      <c r="AX728" s="30">
        <f>+IF(OR($N728=Listas!$A$3,$N728=Listas!$A$4,$N728=Listas!$A$5,$N728=Listas!$A$6),"",L728*(1-AV728))</f>
        <v>0</v>
      </c>
      <c r="AY728" s="31"/>
      <c r="AZ728" s="32"/>
      <c r="BA728" s="30">
        <f>+IF(OR($N728=Listas!$A$3,$N728=Listas!$A$4,$N728=Listas!$A$5,$N728=Listas!$A$6),"",IF(AV728=0,AW728,(-PV(AY728,AZ728,,AW728,0))))</f>
        <v>0</v>
      </c>
      <c r="BB728" s="30">
        <f>+IF(OR($N728=Listas!$A$3,$N728=Listas!$A$4,$N728=Listas!$A$5,$N728=Listas!$A$6),"",IF(AV728=0,AX728,(-PV(AY728,AZ728,,AX728,0))))</f>
        <v>0</v>
      </c>
      <c r="BC728" s="33">
        <f>++IF(OR($N728=Listas!$A$3,$N728=Listas!$A$4,$N728=Listas!$A$5,$N728=Listas!$A$6),"",K728-BA728)</f>
        <v>0</v>
      </c>
      <c r="BD728" s="33">
        <f>++IF(OR($N728=Listas!$A$3,$N728=Listas!$A$4,$N728=Listas!$A$5,$N728=Listas!$A$6),"",L728-BB728)</f>
        <v>0</v>
      </c>
    </row>
    <row r="729" spans="1:56" x14ac:dyDescent="0.25">
      <c r="A729" s="13"/>
      <c r="B729" s="14"/>
      <c r="C729" s="15"/>
      <c r="D729" s="16"/>
      <c r="E729" s="16"/>
      <c r="F729" s="17"/>
      <c r="G729" s="17"/>
      <c r="H729" s="65">
        <f t="shared" si="137"/>
        <v>0</v>
      </c>
      <c r="I729" s="17"/>
      <c r="J729" s="17"/>
      <c r="K729" s="42">
        <f t="shared" si="138"/>
        <v>0</v>
      </c>
      <c r="L729" s="42">
        <f t="shared" si="138"/>
        <v>0</v>
      </c>
      <c r="M729" s="42">
        <f t="shared" si="139"/>
        <v>0</v>
      </c>
      <c r="N729" s="13"/>
      <c r="O729" s="18" t="str">
        <f>+IF(OR($N729=Listas!$A$3,$N729=Listas!$A$4,$N729=Listas!$A$5,$N729=Listas!$A$6),"N/A",IF(AND((DAYS360(C729,$C$3))&gt;90,(DAYS360(C729,$C$3))&lt;360),"SI","NO"))</f>
        <v>NO</v>
      </c>
      <c r="P729" s="19">
        <f t="shared" si="132"/>
        <v>0</v>
      </c>
      <c r="Q729" s="18" t="str">
        <f>+IF(OR($N729=Listas!$A$3,$N729=Listas!$A$4,$N729=Listas!$A$5,$N729=Listas!$A$6),"N/A",IF(AND((DAYS360(C729,$C$3))&gt;=360,(DAYS360(C729,$C$3))&lt;=1800),"SI","NO"))</f>
        <v>NO</v>
      </c>
      <c r="R729" s="19">
        <f t="shared" si="133"/>
        <v>0</v>
      </c>
      <c r="S729" s="18" t="str">
        <f>+IF(OR($N729=Listas!$A$3,$N729=Listas!$A$4,$N729=Listas!$A$5,$N729=Listas!$A$6),"N/A",IF(AND((DAYS360(C729,$C$3))&gt;1800,(DAYS360(C729,$C$3))&lt;=3600),"SI","NO"))</f>
        <v>NO</v>
      </c>
      <c r="T729" s="19">
        <f t="shared" si="134"/>
        <v>0</v>
      </c>
      <c r="U729" s="18" t="str">
        <f>+IF(OR($N729=Listas!$A$3,$N729=Listas!$A$4,$N729=Listas!$A$5,$N729=Listas!$A$6),"N/A",IF((DAYS360(C729,$C$3))&gt;3600,"SI","NO"))</f>
        <v>SI</v>
      </c>
      <c r="V729" s="20">
        <f t="shared" si="135"/>
        <v>0.21132439384930549</v>
      </c>
      <c r="W729" s="21">
        <f>+IF(OR($N729=Listas!$A$3,$N729=Listas!$A$4,$N729=Listas!$A$5,$N729=Listas!$A$6),"",P729+R729+T729+V729)</f>
        <v>0.21132439384930549</v>
      </c>
      <c r="X729" s="22"/>
      <c r="Y729" s="19">
        <f t="shared" si="136"/>
        <v>0</v>
      </c>
      <c r="Z729" s="21">
        <f>+IF(OR($N729=Listas!$A$3,$N729=Listas!$A$4,$N729=Listas!$A$5,$N729=Listas!$A$6),"",Y729)</f>
        <v>0</v>
      </c>
      <c r="AA729" s="22"/>
      <c r="AB729" s="23">
        <f>+IF(OR($N729=Listas!$A$3,$N729=Listas!$A$4,$N729=Listas!$A$5,$N729=Listas!$A$6),"",IF(AND(DAYS360(C729,$C$3)&lt;=90,AA729="NO"),0,IF(AND(DAYS360(C729,$C$3)&gt;90,AA729="NO"),$AB$7,0)))</f>
        <v>0</v>
      </c>
      <c r="AC729" s="17"/>
      <c r="AD729" s="22"/>
      <c r="AE729" s="23">
        <f>+IF(OR($N729=Listas!$A$3,$N729=Listas!$A$4,$N729=Listas!$A$5,$N729=Listas!$A$6),"",IF(AND(DAYS360(C729,$C$3)&lt;=90,AD729="SI"),0,IF(AND(DAYS360(C729,$C$3)&gt;90,AD729="SI"),$AE$7,0)))</f>
        <v>0</v>
      </c>
      <c r="AF729" s="17"/>
      <c r="AG729" s="24" t="str">
        <f t="shared" si="140"/>
        <v/>
      </c>
      <c r="AH729" s="22"/>
      <c r="AI729" s="23">
        <f>+IF(OR($N729=Listas!$A$3,$N729=Listas!$A$4,$N729=Listas!$A$5,$N729=Listas!$A$6),"",IF(AND(DAYS360(C729,$C$3)&lt;=90,AH729="SI"),0,IF(AND(DAYS360(C729,$C$3)&gt;90,AH729="SI"),$AI$7,0)))</f>
        <v>0</v>
      </c>
      <c r="AJ729" s="25">
        <f>+IF(OR($N729=Listas!$A$3,$N729=Listas!$A$4,$N729=Listas!$A$5,$N729=Listas!$A$6),"",AB729+AE729+AI729)</f>
        <v>0</v>
      </c>
      <c r="AK729" s="26" t="str">
        <f t="shared" si="141"/>
        <v/>
      </c>
      <c r="AL729" s="27" t="str">
        <f t="shared" si="142"/>
        <v/>
      </c>
      <c r="AM729" s="23">
        <f>+IF(OR($N729=Listas!$A$3,$N729=Listas!$A$4,$N729=Listas!$A$5,$N729=Listas!$A$6),"",IF(AND(DAYS360(C729,$C$3)&lt;=90,AL729="SI"),0,IF(AND(DAYS360(C729,$C$3)&gt;90,AL729="SI"),$AM$7,0)))</f>
        <v>0</v>
      </c>
      <c r="AN729" s="27" t="str">
        <f t="shared" si="143"/>
        <v/>
      </c>
      <c r="AO729" s="23">
        <f>+IF(OR($N729=Listas!$A$3,$N729=Listas!$A$4,$N729=Listas!$A$5,$N729=Listas!$A$6),"",IF(AND(DAYS360(C729,$C$3)&lt;=90,AN729="SI"),0,IF(AND(DAYS360(C729,$C$3)&gt;90,AN729="SI"),$AO$7,0)))</f>
        <v>0</v>
      </c>
      <c r="AP729" s="28">
        <f>+IF(OR($N729=Listas!$A$3,$N729=Listas!$A$4,$N729=Listas!$A$5,$N729=[1]Hoja2!$A$6),"",AM729+AO729)</f>
        <v>0</v>
      </c>
      <c r="AQ729" s="22"/>
      <c r="AR729" s="23">
        <f>+IF(OR($N729=Listas!$A$3,$N729=Listas!$A$4,$N729=Listas!$A$5,$N729=Listas!$A$6),"",IF(AND(DAYS360(C729,$C$3)&lt;=90,AQ729="SI"),0,IF(AND(DAYS360(C729,$C$3)&gt;90,AQ729="SI"),$AR$7,0)))</f>
        <v>0</v>
      </c>
      <c r="AS729" s="22"/>
      <c r="AT729" s="23">
        <f>+IF(OR($N729=Listas!$A$3,$N729=Listas!$A$4,$N729=Listas!$A$5,$N729=Listas!$A$6),"",IF(AND(DAYS360(C729,$C$3)&lt;=90,AS729="SI"),0,IF(AND(DAYS360(C729,$C$3)&gt;90,AS729="SI"),$AT$7,0)))</f>
        <v>0</v>
      </c>
      <c r="AU729" s="21">
        <f>+IF(OR($N729=Listas!$A$3,$N729=Listas!$A$4,$N729=Listas!$A$5,$N729=Listas!$A$6),"",AR729+AT729)</f>
        <v>0</v>
      </c>
      <c r="AV729" s="29">
        <f>+IF(OR($N729=Listas!$A$3,$N729=Listas!$A$4,$N729=Listas!$A$5,$N729=Listas!$A$6),"",W729+Z729+AJ729+AP729+AU729)</f>
        <v>0.21132439384930549</v>
      </c>
      <c r="AW729" s="30">
        <f>+IF(OR($N729=Listas!$A$3,$N729=Listas!$A$4,$N729=Listas!$A$5,$N729=Listas!$A$6),"",K729*(1-AV729))</f>
        <v>0</v>
      </c>
      <c r="AX729" s="30">
        <f>+IF(OR($N729=Listas!$A$3,$N729=Listas!$A$4,$N729=Listas!$A$5,$N729=Listas!$A$6),"",L729*(1-AV729))</f>
        <v>0</v>
      </c>
      <c r="AY729" s="31"/>
      <c r="AZ729" s="32"/>
      <c r="BA729" s="30">
        <f>+IF(OR($N729=Listas!$A$3,$N729=Listas!$A$4,$N729=Listas!$A$5,$N729=Listas!$A$6),"",IF(AV729=0,AW729,(-PV(AY729,AZ729,,AW729,0))))</f>
        <v>0</v>
      </c>
      <c r="BB729" s="30">
        <f>+IF(OR($N729=Listas!$A$3,$N729=Listas!$A$4,$N729=Listas!$A$5,$N729=Listas!$A$6),"",IF(AV729=0,AX729,(-PV(AY729,AZ729,,AX729,0))))</f>
        <v>0</v>
      </c>
      <c r="BC729" s="33">
        <f>++IF(OR($N729=Listas!$A$3,$N729=Listas!$A$4,$N729=Listas!$A$5,$N729=Listas!$A$6),"",K729-BA729)</f>
        <v>0</v>
      </c>
      <c r="BD729" s="33">
        <f>++IF(OR($N729=Listas!$A$3,$N729=Listas!$A$4,$N729=Listas!$A$5,$N729=Listas!$A$6),"",L729-BB729)</f>
        <v>0</v>
      </c>
    </row>
    <row r="730" spans="1:56" x14ac:dyDescent="0.25">
      <c r="A730" s="13"/>
      <c r="B730" s="14"/>
      <c r="C730" s="15"/>
      <c r="D730" s="16"/>
      <c r="E730" s="16"/>
      <c r="F730" s="17"/>
      <c r="G730" s="17"/>
      <c r="H730" s="65">
        <f t="shared" si="137"/>
        <v>0</v>
      </c>
      <c r="I730" s="17"/>
      <c r="J730" s="17"/>
      <c r="K730" s="42">
        <f t="shared" si="138"/>
        <v>0</v>
      </c>
      <c r="L730" s="42">
        <f t="shared" si="138"/>
        <v>0</v>
      </c>
      <c r="M730" s="42">
        <f t="shared" si="139"/>
        <v>0</v>
      </c>
      <c r="N730" s="13"/>
      <c r="O730" s="18" t="str">
        <f>+IF(OR($N730=Listas!$A$3,$N730=Listas!$A$4,$N730=Listas!$A$5,$N730=Listas!$A$6),"N/A",IF(AND((DAYS360(C730,$C$3))&gt;90,(DAYS360(C730,$C$3))&lt;360),"SI","NO"))</f>
        <v>NO</v>
      </c>
      <c r="P730" s="19">
        <f t="shared" si="132"/>
        <v>0</v>
      </c>
      <c r="Q730" s="18" t="str">
        <f>+IF(OR($N730=Listas!$A$3,$N730=Listas!$A$4,$N730=Listas!$A$5,$N730=Listas!$A$6),"N/A",IF(AND((DAYS360(C730,$C$3))&gt;=360,(DAYS360(C730,$C$3))&lt;=1800),"SI","NO"))</f>
        <v>NO</v>
      </c>
      <c r="R730" s="19">
        <f t="shared" si="133"/>
        <v>0</v>
      </c>
      <c r="S730" s="18" t="str">
        <f>+IF(OR($N730=Listas!$A$3,$N730=Listas!$A$4,$N730=Listas!$A$5,$N730=Listas!$A$6),"N/A",IF(AND((DAYS360(C730,$C$3))&gt;1800,(DAYS360(C730,$C$3))&lt;=3600),"SI","NO"))</f>
        <v>NO</v>
      </c>
      <c r="T730" s="19">
        <f t="shared" si="134"/>
        <v>0</v>
      </c>
      <c r="U730" s="18" t="str">
        <f>+IF(OR($N730=Listas!$A$3,$N730=Listas!$A$4,$N730=Listas!$A$5,$N730=Listas!$A$6),"N/A",IF((DAYS360(C730,$C$3))&gt;3600,"SI","NO"))</f>
        <v>SI</v>
      </c>
      <c r="V730" s="20">
        <f t="shared" si="135"/>
        <v>0.21132439384930549</v>
      </c>
      <c r="W730" s="21">
        <f>+IF(OR($N730=Listas!$A$3,$N730=Listas!$A$4,$N730=Listas!$A$5,$N730=Listas!$A$6),"",P730+R730+T730+V730)</f>
        <v>0.21132439384930549</v>
      </c>
      <c r="X730" s="22"/>
      <c r="Y730" s="19">
        <f t="shared" si="136"/>
        <v>0</v>
      </c>
      <c r="Z730" s="21">
        <f>+IF(OR($N730=Listas!$A$3,$N730=Listas!$A$4,$N730=Listas!$A$5,$N730=Listas!$A$6),"",Y730)</f>
        <v>0</v>
      </c>
      <c r="AA730" s="22"/>
      <c r="AB730" s="23">
        <f>+IF(OR($N730=Listas!$A$3,$N730=Listas!$A$4,$N730=Listas!$A$5,$N730=Listas!$A$6),"",IF(AND(DAYS360(C730,$C$3)&lt;=90,AA730="NO"),0,IF(AND(DAYS360(C730,$C$3)&gt;90,AA730="NO"),$AB$7,0)))</f>
        <v>0</v>
      </c>
      <c r="AC730" s="17"/>
      <c r="AD730" s="22"/>
      <c r="AE730" s="23">
        <f>+IF(OR($N730=Listas!$A$3,$N730=Listas!$A$4,$N730=Listas!$A$5,$N730=Listas!$A$6),"",IF(AND(DAYS360(C730,$C$3)&lt;=90,AD730="SI"),0,IF(AND(DAYS360(C730,$C$3)&gt;90,AD730="SI"),$AE$7,0)))</f>
        <v>0</v>
      </c>
      <c r="AF730" s="17"/>
      <c r="AG730" s="24" t="str">
        <f t="shared" si="140"/>
        <v/>
      </c>
      <c r="AH730" s="22"/>
      <c r="AI730" s="23">
        <f>+IF(OR($N730=Listas!$A$3,$N730=Listas!$A$4,$N730=Listas!$A$5,$N730=Listas!$A$6),"",IF(AND(DAYS360(C730,$C$3)&lt;=90,AH730="SI"),0,IF(AND(DAYS360(C730,$C$3)&gt;90,AH730="SI"),$AI$7,0)))</f>
        <v>0</v>
      </c>
      <c r="AJ730" s="25">
        <f>+IF(OR($N730=Listas!$A$3,$N730=Listas!$A$4,$N730=Listas!$A$5,$N730=Listas!$A$6),"",AB730+AE730+AI730)</f>
        <v>0</v>
      </c>
      <c r="AK730" s="26" t="str">
        <f t="shared" si="141"/>
        <v/>
      </c>
      <c r="AL730" s="27" t="str">
        <f t="shared" si="142"/>
        <v/>
      </c>
      <c r="AM730" s="23">
        <f>+IF(OR($N730=Listas!$A$3,$N730=Listas!$A$4,$N730=Listas!$A$5,$N730=Listas!$A$6),"",IF(AND(DAYS360(C730,$C$3)&lt;=90,AL730="SI"),0,IF(AND(DAYS360(C730,$C$3)&gt;90,AL730="SI"),$AM$7,0)))</f>
        <v>0</v>
      </c>
      <c r="AN730" s="27" t="str">
        <f t="shared" si="143"/>
        <v/>
      </c>
      <c r="AO730" s="23">
        <f>+IF(OR($N730=Listas!$A$3,$N730=Listas!$A$4,$N730=Listas!$A$5,$N730=Listas!$A$6),"",IF(AND(DAYS360(C730,$C$3)&lt;=90,AN730="SI"),0,IF(AND(DAYS360(C730,$C$3)&gt;90,AN730="SI"),$AO$7,0)))</f>
        <v>0</v>
      </c>
      <c r="AP730" s="28">
        <f>+IF(OR($N730=Listas!$A$3,$N730=Listas!$A$4,$N730=Listas!$A$5,$N730=[1]Hoja2!$A$6),"",AM730+AO730)</f>
        <v>0</v>
      </c>
      <c r="AQ730" s="22"/>
      <c r="AR730" s="23">
        <f>+IF(OR($N730=Listas!$A$3,$N730=Listas!$A$4,$N730=Listas!$A$5,$N730=Listas!$A$6),"",IF(AND(DAYS360(C730,$C$3)&lt;=90,AQ730="SI"),0,IF(AND(DAYS360(C730,$C$3)&gt;90,AQ730="SI"),$AR$7,0)))</f>
        <v>0</v>
      </c>
      <c r="AS730" s="22"/>
      <c r="AT730" s="23">
        <f>+IF(OR($N730=Listas!$A$3,$N730=Listas!$A$4,$N730=Listas!$A$5,$N730=Listas!$A$6),"",IF(AND(DAYS360(C730,$C$3)&lt;=90,AS730="SI"),0,IF(AND(DAYS360(C730,$C$3)&gt;90,AS730="SI"),$AT$7,0)))</f>
        <v>0</v>
      </c>
      <c r="AU730" s="21">
        <f>+IF(OR($N730=Listas!$A$3,$N730=Listas!$A$4,$N730=Listas!$A$5,$N730=Listas!$A$6),"",AR730+AT730)</f>
        <v>0</v>
      </c>
      <c r="AV730" s="29">
        <f>+IF(OR($N730=Listas!$A$3,$N730=Listas!$A$4,$N730=Listas!$A$5,$N730=Listas!$A$6),"",W730+Z730+AJ730+AP730+AU730)</f>
        <v>0.21132439384930549</v>
      </c>
      <c r="AW730" s="30">
        <f>+IF(OR($N730=Listas!$A$3,$N730=Listas!$A$4,$N730=Listas!$A$5,$N730=Listas!$A$6),"",K730*(1-AV730))</f>
        <v>0</v>
      </c>
      <c r="AX730" s="30">
        <f>+IF(OR($N730=Listas!$A$3,$N730=Listas!$A$4,$N730=Listas!$A$5,$N730=Listas!$A$6),"",L730*(1-AV730))</f>
        <v>0</v>
      </c>
      <c r="AY730" s="31"/>
      <c r="AZ730" s="32"/>
      <c r="BA730" s="30">
        <f>+IF(OR($N730=Listas!$A$3,$N730=Listas!$A$4,$N730=Listas!$A$5,$N730=Listas!$A$6),"",IF(AV730=0,AW730,(-PV(AY730,AZ730,,AW730,0))))</f>
        <v>0</v>
      </c>
      <c r="BB730" s="30">
        <f>+IF(OR($N730=Listas!$A$3,$N730=Listas!$A$4,$N730=Listas!$A$5,$N730=Listas!$A$6),"",IF(AV730=0,AX730,(-PV(AY730,AZ730,,AX730,0))))</f>
        <v>0</v>
      </c>
      <c r="BC730" s="33">
        <f>++IF(OR($N730=Listas!$A$3,$N730=Listas!$A$4,$N730=Listas!$A$5,$N730=Listas!$A$6),"",K730-BA730)</f>
        <v>0</v>
      </c>
      <c r="BD730" s="33">
        <f>++IF(OR($N730=Listas!$A$3,$N730=Listas!$A$4,$N730=Listas!$A$5,$N730=Listas!$A$6),"",L730-BB730)</f>
        <v>0</v>
      </c>
    </row>
    <row r="731" spans="1:56" x14ac:dyDescent="0.25">
      <c r="A731" s="13"/>
      <c r="B731" s="14"/>
      <c r="C731" s="15"/>
      <c r="D731" s="16"/>
      <c r="E731" s="16"/>
      <c r="F731" s="17"/>
      <c r="G731" s="17"/>
      <c r="H731" s="65">
        <f t="shared" si="137"/>
        <v>0</v>
      </c>
      <c r="I731" s="17"/>
      <c r="J731" s="17"/>
      <c r="K731" s="42">
        <f t="shared" si="138"/>
        <v>0</v>
      </c>
      <c r="L731" s="42">
        <f t="shared" si="138"/>
        <v>0</v>
      </c>
      <c r="M731" s="42">
        <f t="shared" si="139"/>
        <v>0</v>
      </c>
      <c r="N731" s="13"/>
      <c r="O731" s="18" t="str">
        <f>+IF(OR($N731=Listas!$A$3,$N731=Listas!$A$4,$N731=Listas!$A$5,$N731=Listas!$A$6),"N/A",IF(AND((DAYS360(C731,$C$3))&gt;90,(DAYS360(C731,$C$3))&lt;360),"SI","NO"))</f>
        <v>NO</v>
      </c>
      <c r="P731" s="19">
        <f t="shared" si="132"/>
        <v>0</v>
      </c>
      <c r="Q731" s="18" t="str">
        <f>+IF(OR($N731=Listas!$A$3,$N731=Listas!$A$4,$N731=Listas!$A$5,$N731=Listas!$A$6),"N/A",IF(AND((DAYS360(C731,$C$3))&gt;=360,(DAYS360(C731,$C$3))&lt;=1800),"SI","NO"))</f>
        <v>NO</v>
      </c>
      <c r="R731" s="19">
        <f t="shared" si="133"/>
        <v>0</v>
      </c>
      <c r="S731" s="18" t="str">
        <f>+IF(OR($N731=Listas!$A$3,$N731=Listas!$A$4,$N731=Listas!$A$5,$N731=Listas!$A$6),"N/A",IF(AND((DAYS360(C731,$C$3))&gt;1800,(DAYS360(C731,$C$3))&lt;=3600),"SI","NO"))</f>
        <v>NO</v>
      </c>
      <c r="T731" s="19">
        <f t="shared" si="134"/>
        <v>0</v>
      </c>
      <c r="U731" s="18" t="str">
        <f>+IF(OR($N731=Listas!$A$3,$N731=Listas!$A$4,$N731=Listas!$A$5,$N731=Listas!$A$6),"N/A",IF((DAYS360(C731,$C$3))&gt;3600,"SI","NO"))</f>
        <v>SI</v>
      </c>
      <c r="V731" s="20">
        <f t="shared" si="135"/>
        <v>0.21132439384930549</v>
      </c>
      <c r="W731" s="21">
        <f>+IF(OR($N731=Listas!$A$3,$N731=Listas!$A$4,$N731=Listas!$A$5,$N731=Listas!$A$6),"",P731+R731+T731+V731)</f>
        <v>0.21132439384930549</v>
      </c>
      <c r="X731" s="22"/>
      <c r="Y731" s="19">
        <f t="shared" si="136"/>
        <v>0</v>
      </c>
      <c r="Z731" s="21">
        <f>+IF(OR($N731=Listas!$A$3,$N731=Listas!$A$4,$N731=Listas!$A$5,$N731=Listas!$A$6),"",Y731)</f>
        <v>0</v>
      </c>
      <c r="AA731" s="22"/>
      <c r="AB731" s="23">
        <f>+IF(OR($N731=Listas!$A$3,$N731=Listas!$A$4,$N731=Listas!$A$5,$N731=Listas!$A$6),"",IF(AND(DAYS360(C731,$C$3)&lt;=90,AA731="NO"),0,IF(AND(DAYS360(C731,$C$3)&gt;90,AA731="NO"),$AB$7,0)))</f>
        <v>0</v>
      </c>
      <c r="AC731" s="17"/>
      <c r="AD731" s="22"/>
      <c r="AE731" s="23">
        <f>+IF(OR($N731=Listas!$A$3,$N731=Listas!$A$4,$N731=Listas!$A$5,$N731=Listas!$A$6),"",IF(AND(DAYS360(C731,$C$3)&lt;=90,AD731="SI"),0,IF(AND(DAYS360(C731,$C$3)&gt;90,AD731="SI"),$AE$7,0)))</f>
        <v>0</v>
      </c>
      <c r="AF731" s="17"/>
      <c r="AG731" s="24" t="str">
        <f t="shared" si="140"/>
        <v/>
      </c>
      <c r="AH731" s="22"/>
      <c r="AI731" s="23">
        <f>+IF(OR($N731=Listas!$A$3,$N731=Listas!$A$4,$N731=Listas!$A$5,$N731=Listas!$A$6),"",IF(AND(DAYS360(C731,$C$3)&lt;=90,AH731="SI"),0,IF(AND(DAYS360(C731,$C$3)&gt;90,AH731="SI"),$AI$7,0)))</f>
        <v>0</v>
      </c>
      <c r="AJ731" s="25">
        <f>+IF(OR($N731=Listas!$A$3,$N731=Listas!$A$4,$N731=Listas!$A$5,$N731=Listas!$A$6),"",AB731+AE731+AI731)</f>
        <v>0</v>
      </c>
      <c r="AK731" s="26" t="str">
        <f t="shared" si="141"/>
        <v/>
      </c>
      <c r="AL731" s="27" t="str">
        <f t="shared" si="142"/>
        <v/>
      </c>
      <c r="AM731" s="23">
        <f>+IF(OR($N731=Listas!$A$3,$N731=Listas!$A$4,$N731=Listas!$A$5,$N731=Listas!$A$6),"",IF(AND(DAYS360(C731,$C$3)&lt;=90,AL731="SI"),0,IF(AND(DAYS360(C731,$C$3)&gt;90,AL731="SI"),$AM$7,0)))</f>
        <v>0</v>
      </c>
      <c r="AN731" s="27" t="str">
        <f t="shared" si="143"/>
        <v/>
      </c>
      <c r="AO731" s="23">
        <f>+IF(OR($N731=Listas!$A$3,$N731=Listas!$A$4,$N731=Listas!$A$5,$N731=Listas!$A$6),"",IF(AND(DAYS360(C731,$C$3)&lt;=90,AN731="SI"),0,IF(AND(DAYS360(C731,$C$3)&gt;90,AN731="SI"),$AO$7,0)))</f>
        <v>0</v>
      </c>
      <c r="AP731" s="28">
        <f>+IF(OR($N731=Listas!$A$3,$N731=Listas!$A$4,$N731=Listas!$A$5,$N731=[1]Hoja2!$A$6),"",AM731+AO731)</f>
        <v>0</v>
      </c>
      <c r="AQ731" s="22"/>
      <c r="AR731" s="23">
        <f>+IF(OR($N731=Listas!$A$3,$N731=Listas!$A$4,$N731=Listas!$A$5,$N731=Listas!$A$6),"",IF(AND(DAYS360(C731,$C$3)&lt;=90,AQ731="SI"),0,IF(AND(DAYS360(C731,$C$3)&gt;90,AQ731="SI"),$AR$7,0)))</f>
        <v>0</v>
      </c>
      <c r="AS731" s="22"/>
      <c r="AT731" s="23">
        <f>+IF(OR($N731=Listas!$A$3,$N731=Listas!$A$4,$N731=Listas!$A$5,$N731=Listas!$A$6),"",IF(AND(DAYS360(C731,$C$3)&lt;=90,AS731="SI"),0,IF(AND(DAYS360(C731,$C$3)&gt;90,AS731="SI"),$AT$7,0)))</f>
        <v>0</v>
      </c>
      <c r="AU731" s="21">
        <f>+IF(OR($N731=Listas!$A$3,$N731=Listas!$A$4,$N731=Listas!$A$5,$N731=Listas!$A$6),"",AR731+AT731)</f>
        <v>0</v>
      </c>
      <c r="AV731" s="29">
        <f>+IF(OR($N731=Listas!$A$3,$N731=Listas!$A$4,$N731=Listas!$A$5,$N731=Listas!$A$6),"",W731+Z731+AJ731+AP731+AU731)</f>
        <v>0.21132439384930549</v>
      </c>
      <c r="AW731" s="30">
        <f>+IF(OR($N731=Listas!$A$3,$N731=Listas!$A$4,$N731=Listas!$A$5,$N731=Listas!$A$6),"",K731*(1-AV731))</f>
        <v>0</v>
      </c>
      <c r="AX731" s="30">
        <f>+IF(OR($N731=Listas!$A$3,$N731=Listas!$A$4,$N731=Listas!$A$5,$N731=Listas!$A$6),"",L731*(1-AV731))</f>
        <v>0</v>
      </c>
      <c r="AY731" s="31"/>
      <c r="AZ731" s="32"/>
      <c r="BA731" s="30">
        <f>+IF(OR($N731=Listas!$A$3,$N731=Listas!$A$4,$N731=Listas!$A$5,$N731=Listas!$A$6),"",IF(AV731=0,AW731,(-PV(AY731,AZ731,,AW731,0))))</f>
        <v>0</v>
      </c>
      <c r="BB731" s="30">
        <f>+IF(OR($N731=Listas!$A$3,$N731=Listas!$A$4,$N731=Listas!$A$5,$N731=Listas!$A$6),"",IF(AV731=0,AX731,(-PV(AY731,AZ731,,AX731,0))))</f>
        <v>0</v>
      </c>
      <c r="BC731" s="33">
        <f>++IF(OR($N731=Listas!$A$3,$N731=Listas!$A$4,$N731=Listas!$A$5,$N731=Listas!$A$6),"",K731-BA731)</f>
        <v>0</v>
      </c>
      <c r="BD731" s="33">
        <f>++IF(OR($N731=Listas!$A$3,$N731=Listas!$A$4,$N731=Listas!$A$5,$N731=Listas!$A$6),"",L731-BB731)</f>
        <v>0</v>
      </c>
    </row>
    <row r="732" spans="1:56" x14ac:dyDescent="0.25">
      <c r="A732" s="13"/>
      <c r="B732" s="14"/>
      <c r="C732" s="15"/>
      <c r="D732" s="16"/>
      <c r="E732" s="16"/>
      <c r="F732" s="17"/>
      <c r="G732" s="17"/>
      <c r="H732" s="65">
        <f t="shared" si="137"/>
        <v>0</v>
      </c>
      <c r="I732" s="17"/>
      <c r="J732" s="17"/>
      <c r="K732" s="42">
        <f t="shared" si="138"/>
        <v>0</v>
      </c>
      <c r="L732" s="42">
        <f t="shared" si="138"/>
        <v>0</v>
      </c>
      <c r="M732" s="42">
        <f t="shared" si="139"/>
        <v>0</v>
      </c>
      <c r="N732" s="13"/>
      <c r="O732" s="18" t="str">
        <f>+IF(OR($N732=Listas!$A$3,$N732=Listas!$A$4,$N732=Listas!$A$5,$N732=Listas!$A$6),"N/A",IF(AND((DAYS360(C732,$C$3))&gt;90,(DAYS360(C732,$C$3))&lt;360),"SI","NO"))</f>
        <v>NO</v>
      </c>
      <c r="P732" s="19">
        <f t="shared" si="132"/>
        <v>0</v>
      </c>
      <c r="Q732" s="18" t="str">
        <f>+IF(OR($N732=Listas!$A$3,$N732=Listas!$A$4,$N732=Listas!$A$5,$N732=Listas!$A$6),"N/A",IF(AND((DAYS360(C732,$C$3))&gt;=360,(DAYS360(C732,$C$3))&lt;=1800),"SI","NO"))</f>
        <v>NO</v>
      </c>
      <c r="R732" s="19">
        <f t="shared" si="133"/>
        <v>0</v>
      </c>
      <c r="S732" s="18" t="str">
        <f>+IF(OR($N732=Listas!$A$3,$N732=Listas!$A$4,$N732=Listas!$A$5,$N732=Listas!$A$6),"N/A",IF(AND((DAYS360(C732,$C$3))&gt;1800,(DAYS360(C732,$C$3))&lt;=3600),"SI","NO"))</f>
        <v>NO</v>
      </c>
      <c r="T732" s="19">
        <f t="shared" si="134"/>
        <v>0</v>
      </c>
      <c r="U732" s="18" t="str">
        <f>+IF(OR($N732=Listas!$A$3,$N732=Listas!$A$4,$N732=Listas!$A$5,$N732=Listas!$A$6),"N/A",IF((DAYS360(C732,$C$3))&gt;3600,"SI","NO"))</f>
        <v>SI</v>
      </c>
      <c r="V732" s="20">
        <f t="shared" si="135"/>
        <v>0.21132439384930549</v>
      </c>
      <c r="W732" s="21">
        <f>+IF(OR($N732=Listas!$A$3,$N732=Listas!$A$4,$N732=Listas!$A$5,$N732=Listas!$A$6),"",P732+R732+T732+V732)</f>
        <v>0.21132439384930549</v>
      </c>
      <c r="X732" s="22"/>
      <c r="Y732" s="19">
        <f t="shared" si="136"/>
        <v>0</v>
      </c>
      <c r="Z732" s="21">
        <f>+IF(OR($N732=Listas!$A$3,$N732=Listas!$A$4,$N732=Listas!$A$5,$N732=Listas!$A$6),"",Y732)</f>
        <v>0</v>
      </c>
      <c r="AA732" s="22"/>
      <c r="AB732" s="23">
        <f>+IF(OR($N732=Listas!$A$3,$N732=Listas!$A$4,$N732=Listas!$A$5,$N732=Listas!$A$6),"",IF(AND(DAYS360(C732,$C$3)&lt;=90,AA732="NO"),0,IF(AND(DAYS360(C732,$C$3)&gt;90,AA732="NO"),$AB$7,0)))</f>
        <v>0</v>
      </c>
      <c r="AC732" s="17"/>
      <c r="AD732" s="22"/>
      <c r="AE732" s="23">
        <f>+IF(OR($N732=Listas!$A$3,$N732=Listas!$A$4,$N732=Listas!$A$5,$N732=Listas!$A$6),"",IF(AND(DAYS360(C732,$C$3)&lt;=90,AD732="SI"),0,IF(AND(DAYS360(C732,$C$3)&gt;90,AD732="SI"),$AE$7,0)))</f>
        <v>0</v>
      </c>
      <c r="AF732" s="17"/>
      <c r="AG732" s="24" t="str">
        <f t="shared" si="140"/>
        <v/>
      </c>
      <c r="AH732" s="22"/>
      <c r="AI732" s="23">
        <f>+IF(OR($N732=Listas!$A$3,$N732=Listas!$A$4,$N732=Listas!$A$5,$N732=Listas!$A$6),"",IF(AND(DAYS360(C732,$C$3)&lt;=90,AH732="SI"),0,IF(AND(DAYS360(C732,$C$3)&gt;90,AH732="SI"),$AI$7,0)))</f>
        <v>0</v>
      </c>
      <c r="AJ732" s="25">
        <f>+IF(OR($N732=Listas!$A$3,$N732=Listas!$A$4,$N732=Listas!$A$5,$N732=Listas!$A$6),"",AB732+AE732+AI732)</f>
        <v>0</v>
      </c>
      <c r="AK732" s="26" t="str">
        <f t="shared" si="141"/>
        <v/>
      </c>
      <c r="AL732" s="27" t="str">
        <f t="shared" si="142"/>
        <v/>
      </c>
      <c r="AM732" s="23">
        <f>+IF(OR($N732=Listas!$A$3,$N732=Listas!$A$4,$N732=Listas!$A$5,$N732=Listas!$A$6),"",IF(AND(DAYS360(C732,$C$3)&lt;=90,AL732="SI"),0,IF(AND(DAYS360(C732,$C$3)&gt;90,AL732="SI"),$AM$7,0)))</f>
        <v>0</v>
      </c>
      <c r="AN732" s="27" t="str">
        <f t="shared" si="143"/>
        <v/>
      </c>
      <c r="AO732" s="23">
        <f>+IF(OR($N732=Listas!$A$3,$N732=Listas!$A$4,$N732=Listas!$A$5,$N732=Listas!$A$6),"",IF(AND(DAYS360(C732,$C$3)&lt;=90,AN732="SI"),0,IF(AND(DAYS360(C732,$C$3)&gt;90,AN732="SI"),$AO$7,0)))</f>
        <v>0</v>
      </c>
      <c r="AP732" s="28">
        <f>+IF(OR($N732=Listas!$A$3,$N732=Listas!$A$4,$N732=Listas!$A$5,$N732=[1]Hoja2!$A$6),"",AM732+AO732)</f>
        <v>0</v>
      </c>
      <c r="AQ732" s="22"/>
      <c r="AR732" s="23">
        <f>+IF(OR($N732=Listas!$A$3,$N732=Listas!$A$4,$N732=Listas!$A$5,$N732=Listas!$A$6),"",IF(AND(DAYS360(C732,$C$3)&lt;=90,AQ732="SI"),0,IF(AND(DAYS360(C732,$C$3)&gt;90,AQ732="SI"),$AR$7,0)))</f>
        <v>0</v>
      </c>
      <c r="AS732" s="22"/>
      <c r="AT732" s="23">
        <f>+IF(OR($N732=Listas!$A$3,$N732=Listas!$A$4,$N732=Listas!$A$5,$N732=Listas!$A$6),"",IF(AND(DAYS360(C732,$C$3)&lt;=90,AS732="SI"),0,IF(AND(DAYS360(C732,$C$3)&gt;90,AS732="SI"),$AT$7,0)))</f>
        <v>0</v>
      </c>
      <c r="AU732" s="21">
        <f>+IF(OR($N732=Listas!$A$3,$N732=Listas!$A$4,$N732=Listas!$A$5,$N732=Listas!$A$6),"",AR732+AT732)</f>
        <v>0</v>
      </c>
      <c r="AV732" s="29">
        <f>+IF(OR($N732=Listas!$A$3,$N732=Listas!$A$4,$N732=Listas!$A$5,$N732=Listas!$A$6),"",W732+Z732+AJ732+AP732+AU732)</f>
        <v>0.21132439384930549</v>
      </c>
      <c r="AW732" s="30">
        <f>+IF(OR($N732=Listas!$A$3,$N732=Listas!$A$4,$N732=Listas!$A$5,$N732=Listas!$A$6),"",K732*(1-AV732))</f>
        <v>0</v>
      </c>
      <c r="AX732" s="30">
        <f>+IF(OR($N732=Listas!$A$3,$N732=Listas!$A$4,$N732=Listas!$A$5,$N732=Listas!$A$6),"",L732*(1-AV732))</f>
        <v>0</v>
      </c>
      <c r="AY732" s="31"/>
      <c r="AZ732" s="32"/>
      <c r="BA732" s="30">
        <f>+IF(OR($N732=Listas!$A$3,$N732=Listas!$A$4,$N732=Listas!$A$5,$N732=Listas!$A$6),"",IF(AV732=0,AW732,(-PV(AY732,AZ732,,AW732,0))))</f>
        <v>0</v>
      </c>
      <c r="BB732" s="30">
        <f>+IF(OR($N732=Listas!$A$3,$N732=Listas!$A$4,$N732=Listas!$A$5,$N732=Listas!$A$6),"",IF(AV732=0,AX732,(-PV(AY732,AZ732,,AX732,0))))</f>
        <v>0</v>
      </c>
      <c r="BC732" s="33">
        <f>++IF(OR($N732=Listas!$A$3,$N732=Listas!$A$4,$N732=Listas!$A$5,$N732=Listas!$A$6),"",K732-BA732)</f>
        <v>0</v>
      </c>
      <c r="BD732" s="33">
        <f>++IF(OR($N732=Listas!$A$3,$N732=Listas!$A$4,$N732=Listas!$A$5,$N732=Listas!$A$6),"",L732-BB732)</f>
        <v>0</v>
      </c>
    </row>
    <row r="733" spans="1:56" x14ac:dyDescent="0.25">
      <c r="A733" s="13"/>
      <c r="B733" s="14"/>
      <c r="C733" s="15"/>
      <c r="D733" s="16"/>
      <c r="E733" s="16"/>
      <c r="F733" s="17"/>
      <c r="G733" s="17"/>
      <c r="H733" s="65">
        <f t="shared" si="137"/>
        <v>0</v>
      </c>
      <c r="I733" s="17"/>
      <c r="J733" s="17"/>
      <c r="K733" s="42">
        <f t="shared" si="138"/>
        <v>0</v>
      </c>
      <c r="L733" s="42">
        <f t="shared" si="138"/>
        <v>0</v>
      </c>
      <c r="M733" s="42">
        <f t="shared" si="139"/>
        <v>0</v>
      </c>
      <c r="N733" s="13"/>
      <c r="O733" s="18" t="str">
        <f>+IF(OR($N733=Listas!$A$3,$N733=Listas!$A$4,$N733=Listas!$A$5,$N733=Listas!$A$6),"N/A",IF(AND((DAYS360(C733,$C$3))&gt;90,(DAYS360(C733,$C$3))&lt;360),"SI","NO"))</f>
        <v>NO</v>
      </c>
      <c r="P733" s="19">
        <f t="shared" si="132"/>
        <v>0</v>
      </c>
      <c r="Q733" s="18" t="str">
        <f>+IF(OR($N733=Listas!$A$3,$N733=Listas!$A$4,$N733=Listas!$A$5,$N733=Listas!$A$6),"N/A",IF(AND((DAYS360(C733,$C$3))&gt;=360,(DAYS360(C733,$C$3))&lt;=1800),"SI","NO"))</f>
        <v>NO</v>
      </c>
      <c r="R733" s="19">
        <f t="shared" si="133"/>
        <v>0</v>
      </c>
      <c r="S733" s="18" t="str">
        <f>+IF(OR($N733=Listas!$A$3,$N733=Listas!$A$4,$N733=Listas!$A$5,$N733=Listas!$A$6),"N/A",IF(AND((DAYS360(C733,$C$3))&gt;1800,(DAYS360(C733,$C$3))&lt;=3600),"SI","NO"))</f>
        <v>NO</v>
      </c>
      <c r="T733" s="19">
        <f t="shared" si="134"/>
        <v>0</v>
      </c>
      <c r="U733" s="18" t="str">
        <f>+IF(OR($N733=Listas!$A$3,$N733=Listas!$A$4,$N733=Listas!$A$5,$N733=Listas!$A$6),"N/A",IF((DAYS360(C733,$C$3))&gt;3600,"SI","NO"))</f>
        <v>SI</v>
      </c>
      <c r="V733" s="20">
        <f t="shared" si="135"/>
        <v>0.21132439384930549</v>
      </c>
      <c r="W733" s="21">
        <f>+IF(OR($N733=Listas!$A$3,$N733=Listas!$A$4,$N733=Listas!$A$5,$N733=Listas!$A$6),"",P733+R733+T733+V733)</f>
        <v>0.21132439384930549</v>
      </c>
      <c r="X733" s="22"/>
      <c r="Y733" s="19">
        <f t="shared" si="136"/>
        <v>0</v>
      </c>
      <c r="Z733" s="21">
        <f>+IF(OR($N733=Listas!$A$3,$N733=Listas!$A$4,$N733=Listas!$A$5,$N733=Listas!$A$6),"",Y733)</f>
        <v>0</v>
      </c>
      <c r="AA733" s="22"/>
      <c r="AB733" s="23">
        <f>+IF(OR($N733=Listas!$A$3,$N733=Listas!$A$4,$N733=Listas!$A$5,$N733=Listas!$A$6),"",IF(AND(DAYS360(C733,$C$3)&lt;=90,AA733="NO"),0,IF(AND(DAYS360(C733,$C$3)&gt;90,AA733="NO"),$AB$7,0)))</f>
        <v>0</v>
      </c>
      <c r="AC733" s="17"/>
      <c r="AD733" s="22"/>
      <c r="AE733" s="23">
        <f>+IF(OR($N733=Listas!$A$3,$N733=Listas!$A$4,$N733=Listas!$A$5,$N733=Listas!$A$6),"",IF(AND(DAYS360(C733,$C$3)&lt;=90,AD733="SI"),0,IF(AND(DAYS360(C733,$C$3)&gt;90,AD733="SI"),$AE$7,0)))</f>
        <v>0</v>
      </c>
      <c r="AF733" s="17"/>
      <c r="AG733" s="24" t="str">
        <f t="shared" si="140"/>
        <v/>
      </c>
      <c r="AH733" s="22"/>
      <c r="AI733" s="23">
        <f>+IF(OR($N733=Listas!$A$3,$N733=Listas!$A$4,$N733=Listas!$A$5,$N733=Listas!$A$6),"",IF(AND(DAYS360(C733,$C$3)&lt;=90,AH733="SI"),0,IF(AND(DAYS360(C733,$C$3)&gt;90,AH733="SI"),$AI$7,0)))</f>
        <v>0</v>
      </c>
      <c r="AJ733" s="25">
        <f>+IF(OR($N733=Listas!$A$3,$N733=Listas!$A$4,$N733=Listas!$A$5,$N733=Listas!$A$6),"",AB733+AE733+AI733)</f>
        <v>0</v>
      </c>
      <c r="AK733" s="26" t="str">
        <f t="shared" si="141"/>
        <v/>
      </c>
      <c r="AL733" s="27" t="str">
        <f t="shared" si="142"/>
        <v/>
      </c>
      <c r="AM733" s="23">
        <f>+IF(OR($N733=Listas!$A$3,$N733=Listas!$A$4,$N733=Listas!$A$5,$N733=Listas!$A$6),"",IF(AND(DAYS360(C733,$C$3)&lt;=90,AL733="SI"),0,IF(AND(DAYS360(C733,$C$3)&gt;90,AL733="SI"),$AM$7,0)))</f>
        <v>0</v>
      </c>
      <c r="AN733" s="27" t="str">
        <f t="shared" si="143"/>
        <v/>
      </c>
      <c r="AO733" s="23">
        <f>+IF(OR($N733=Listas!$A$3,$N733=Listas!$A$4,$N733=Listas!$A$5,$N733=Listas!$A$6),"",IF(AND(DAYS360(C733,$C$3)&lt;=90,AN733="SI"),0,IF(AND(DAYS360(C733,$C$3)&gt;90,AN733="SI"),$AO$7,0)))</f>
        <v>0</v>
      </c>
      <c r="AP733" s="28">
        <f>+IF(OR($N733=Listas!$A$3,$N733=Listas!$A$4,$N733=Listas!$A$5,$N733=[1]Hoja2!$A$6),"",AM733+AO733)</f>
        <v>0</v>
      </c>
      <c r="AQ733" s="22"/>
      <c r="AR733" s="23">
        <f>+IF(OR($N733=Listas!$A$3,$N733=Listas!$A$4,$N733=Listas!$A$5,$N733=Listas!$A$6),"",IF(AND(DAYS360(C733,$C$3)&lt;=90,AQ733="SI"),0,IF(AND(DAYS360(C733,$C$3)&gt;90,AQ733="SI"),$AR$7,0)))</f>
        <v>0</v>
      </c>
      <c r="AS733" s="22"/>
      <c r="AT733" s="23">
        <f>+IF(OR($N733=Listas!$A$3,$N733=Listas!$A$4,$N733=Listas!$A$5,$N733=Listas!$A$6),"",IF(AND(DAYS360(C733,$C$3)&lt;=90,AS733="SI"),0,IF(AND(DAYS360(C733,$C$3)&gt;90,AS733="SI"),$AT$7,0)))</f>
        <v>0</v>
      </c>
      <c r="AU733" s="21">
        <f>+IF(OR($N733=Listas!$A$3,$N733=Listas!$A$4,$N733=Listas!$A$5,$N733=Listas!$A$6),"",AR733+AT733)</f>
        <v>0</v>
      </c>
      <c r="AV733" s="29">
        <f>+IF(OR($N733=Listas!$A$3,$N733=Listas!$A$4,$N733=Listas!$A$5,$N733=Listas!$A$6),"",W733+Z733+AJ733+AP733+AU733)</f>
        <v>0.21132439384930549</v>
      </c>
      <c r="AW733" s="30">
        <f>+IF(OR($N733=Listas!$A$3,$N733=Listas!$A$4,$N733=Listas!$A$5,$N733=Listas!$A$6),"",K733*(1-AV733))</f>
        <v>0</v>
      </c>
      <c r="AX733" s="30">
        <f>+IF(OR($N733=Listas!$A$3,$N733=Listas!$A$4,$N733=Listas!$A$5,$N733=Listas!$A$6),"",L733*(1-AV733))</f>
        <v>0</v>
      </c>
      <c r="AY733" s="31"/>
      <c r="AZ733" s="32"/>
      <c r="BA733" s="30">
        <f>+IF(OR($N733=Listas!$A$3,$N733=Listas!$A$4,$N733=Listas!$A$5,$N733=Listas!$A$6),"",IF(AV733=0,AW733,(-PV(AY733,AZ733,,AW733,0))))</f>
        <v>0</v>
      </c>
      <c r="BB733" s="30">
        <f>+IF(OR($N733=Listas!$A$3,$N733=Listas!$A$4,$N733=Listas!$A$5,$N733=Listas!$A$6),"",IF(AV733=0,AX733,(-PV(AY733,AZ733,,AX733,0))))</f>
        <v>0</v>
      </c>
      <c r="BC733" s="33">
        <f>++IF(OR($N733=Listas!$A$3,$N733=Listas!$A$4,$N733=Listas!$A$5,$N733=Listas!$A$6),"",K733-BA733)</f>
        <v>0</v>
      </c>
      <c r="BD733" s="33">
        <f>++IF(OR($N733=Listas!$A$3,$N733=Listas!$A$4,$N733=Listas!$A$5,$N733=Listas!$A$6),"",L733-BB733)</f>
        <v>0</v>
      </c>
    </row>
    <row r="734" spans="1:56" x14ac:dyDescent="0.25">
      <c r="A734" s="13"/>
      <c r="B734" s="14"/>
      <c r="C734" s="15"/>
      <c r="D734" s="16"/>
      <c r="E734" s="16"/>
      <c r="F734" s="17"/>
      <c r="G734" s="17"/>
      <c r="H734" s="65">
        <f t="shared" si="137"/>
        <v>0</v>
      </c>
      <c r="I734" s="17"/>
      <c r="J734" s="17"/>
      <c r="K734" s="42">
        <f t="shared" si="138"/>
        <v>0</v>
      </c>
      <c r="L734" s="42">
        <f t="shared" si="138"/>
        <v>0</v>
      </c>
      <c r="M734" s="42">
        <f t="shared" si="139"/>
        <v>0</v>
      </c>
      <c r="N734" s="13"/>
      <c r="O734" s="18" t="str">
        <f>+IF(OR($N734=Listas!$A$3,$N734=Listas!$A$4,$N734=Listas!$A$5,$N734=Listas!$A$6),"N/A",IF(AND((DAYS360(C734,$C$3))&gt;90,(DAYS360(C734,$C$3))&lt;360),"SI","NO"))</f>
        <v>NO</v>
      </c>
      <c r="P734" s="19">
        <f t="shared" si="132"/>
        <v>0</v>
      </c>
      <c r="Q734" s="18" t="str">
        <f>+IF(OR($N734=Listas!$A$3,$N734=Listas!$A$4,$N734=Listas!$A$5,$N734=Listas!$A$6),"N/A",IF(AND((DAYS360(C734,$C$3))&gt;=360,(DAYS360(C734,$C$3))&lt;=1800),"SI","NO"))</f>
        <v>NO</v>
      </c>
      <c r="R734" s="19">
        <f t="shared" si="133"/>
        <v>0</v>
      </c>
      <c r="S734" s="18" t="str">
        <f>+IF(OR($N734=Listas!$A$3,$N734=Listas!$A$4,$N734=Listas!$A$5,$N734=Listas!$A$6),"N/A",IF(AND((DAYS360(C734,$C$3))&gt;1800,(DAYS360(C734,$C$3))&lt;=3600),"SI","NO"))</f>
        <v>NO</v>
      </c>
      <c r="T734" s="19">
        <f t="shared" si="134"/>
        <v>0</v>
      </c>
      <c r="U734" s="18" t="str">
        <f>+IF(OR($N734=Listas!$A$3,$N734=Listas!$A$4,$N734=Listas!$A$5,$N734=Listas!$A$6),"N/A",IF((DAYS360(C734,$C$3))&gt;3600,"SI","NO"))</f>
        <v>SI</v>
      </c>
      <c r="V734" s="20">
        <f t="shared" si="135"/>
        <v>0.21132439384930549</v>
      </c>
      <c r="W734" s="21">
        <f>+IF(OR($N734=Listas!$A$3,$N734=Listas!$A$4,$N734=Listas!$A$5,$N734=Listas!$A$6),"",P734+R734+T734+V734)</f>
        <v>0.21132439384930549</v>
      </c>
      <c r="X734" s="22"/>
      <c r="Y734" s="19">
        <f t="shared" si="136"/>
        <v>0</v>
      </c>
      <c r="Z734" s="21">
        <f>+IF(OR($N734=Listas!$A$3,$N734=Listas!$A$4,$N734=Listas!$A$5,$N734=Listas!$A$6),"",Y734)</f>
        <v>0</v>
      </c>
      <c r="AA734" s="22"/>
      <c r="AB734" s="23">
        <f>+IF(OR($N734=Listas!$A$3,$N734=Listas!$A$4,$N734=Listas!$A$5,$N734=Listas!$A$6),"",IF(AND(DAYS360(C734,$C$3)&lt;=90,AA734="NO"),0,IF(AND(DAYS360(C734,$C$3)&gt;90,AA734="NO"),$AB$7,0)))</f>
        <v>0</v>
      </c>
      <c r="AC734" s="17"/>
      <c r="AD734" s="22"/>
      <c r="AE734" s="23">
        <f>+IF(OR($N734=Listas!$A$3,$N734=Listas!$A$4,$N734=Listas!$A$5,$N734=Listas!$A$6),"",IF(AND(DAYS360(C734,$C$3)&lt;=90,AD734="SI"),0,IF(AND(DAYS360(C734,$C$3)&gt;90,AD734="SI"),$AE$7,0)))</f>
        <v>0</v>
      </c>
      <c r="AF734" s="17"/>
      <c r="AG734" s="24" t="str">
        <f t="shared" si="140"/>
        <v/>
      </c>
      <c r="AH734" s="22"/>
      <c r="AI734" s="23">
        <f>+IF(OR($N734=Listas!$A$3,$N734=Listas!$A$4,$N734=Listas!$A$5,$N734=Listas!$A$6),"",IF(AND(DAYS360(C734,$C$3)&lt;=90,AH734="SI"),0,IF(AND(DAYS360(C734,$C$3)&gt;90,AH734="SI"),$AI$7,0)))</f>
        <v>0</v>
      </c>
      <c r="AJ734" s="25">
        <f>+IF(OR($N734=Listas!$A$3,$N734=Listas!$A$4,$N734=Listas!$A$5,$N734=Listas!$A$6),"",AB734+AE734+AI734)</f>
        <v>0</v>
      </c>
      <c r="AK734" s="26" t="str">
        <f t="shared" si="141"/>
        <v/>
      </c>
      <c r="AL734" s="27" t="str">
        <f t="shared" si="142"/>
        <v/>
      </c>
      <c r="AM734" s="23">
        <f>+IF(OR($N734=Listas!$A$3,$N734=Listas!$A$4,$N734=Listas!$A$5,$N734=Listas!$A$6),"",IF(AND(DAYS360(C734,$C$3)&lt;=90,AL734="SI"),0,IF(AND(DAYS360(C734,$C$3)&gt;90,AL734="SI"),$AM$7,0)))</f>
        <v>0</v>
      </c>
      <c r="AN734" s="27" t="str">
        <f t="shared" si="143"/>
        <v/>
      </c>
      <c r="AO734" s="23">
        <f>+IF(OR($N734=Listas!$A$3,$N734=Listas!$A$4,$N734=Listas!$A$5,$N734=Listas!$A$6),"",IF(AND(DAYS360(C734,$C$3)&lt;=90,AN734="SI"),0,IF(AND(DAYS360(C734,$C$3)&gt;90,AN734="SI"),$AO$7,0)))</f>
        <v>0</v>
      </c>
      <c r="AP734" s="28">
        <f>+IF(OR($N734=Listas!$A$3,$N734=Listas!$A$4,$N734=Listas!$A$5,$N734=[1]Hoja2!$A$6),"",AM734+AO734)</f>
        <v>0</v>
      </c>
      <c r="AQ734" s="22"/>
      <c r="AR734" s="23">
        <f>+IF(OR($N734=Listas!$A$3,$N734=Listas!$A$4,$N734=Listas!$A$5,$N734=Listas!$A$6),"",IF(AND(DAYS360(C734,$C$3)&lt;=90,AQ734="SI"),0,IF(AND(DAYS360(C734,$C$3)&gt;90,AQ734="SI"),$AR$7,0)))</f>
        <v>0</v>
      </c>
      <c r="AS734" s="22"/>
      <c r="AT734" s="23">
        <f>+IF(OR($N734=Listas!$A$3,$N734=Listas!$A$4,$N734=Listas!$A$5,$N734=Listas!$A$6),"",IF(AND(DAYS360(C734,$C$3)&lt;=90,AS734="SI"),0,IF(AND(DAYS360(C734,$C$3)&gt;90,AS734="SI"),$AT$7,0)))</f>
        <v>0</v>
      </c>
      <c r="AU734" s="21">
        <f>+IF(OR($N734=Listas!$A$3,$N734=Listas!$A$4,$N734=Listas!$A$5,$N734=Listas!$A$6),"",AR734+AT734)</f>
        <v>0</v>
      </c>
      <c r="AV734" s="29">
        <f>+IF(OR($N734=Listas!$A$3,$N734=Listas!$A$4,$N734=Listas!$A$5,$N734=Listas!$A$6),"",W734+Z734+AJ734+AP734+AU734)</f>
        <v>0.21132439384930549</v>
      </c>
      <c r="AW734" s="30">
        <f>+IF(OR($N734=Listas!$A$3,$N734=Listas!$A$4,$N734=Listas!$A$5,$N734=Listas!$A$6),"",K734*(1-AV734))</f>
        <v>0</v>
      </c>
      <c r="AX734" s="30">
        <f>+IF(OR($N734=Listas!$A$3,$N734=Listas!$A$4,$N734=Listas!$A$5,$N734=Listas!$A$6),"",L734*(1-AV734))</f>
        <v>0</v>
      </c>
      <c r="AY734" s="31"/>
      <c r="AZ734" s="32"/>
      <c r="BA734" s="30">
        <f>+IF(OR($N734=Listas!$A$3,$N734=Listas!$A$4,$N734=Listas!$A$5,$N734=Listas!$A$6),"",IF(AV734=0,AW734,(-PV(AY734,AZ734,,AW734,0))))</f>
        <v>0</v>
      </c>
      <c r="BB734" s="30">
        <f>+IF(OR($N734=Listas!$A$3,$N734=Listas!$A$4,$N734=Listas!$A$5,$N734=Listas!$A$6),"",IF(AV734=0,AX734,(-PV(AY734,AZ734,,AX734,0))))</f>
        <v>0</v>
      </c>
      <c r="BC734" s="33">
        <f>++IF(OR($N734=Listas!$A$3,$N734=Listas!$A$4,$N734=Listas!$A$5,$N734=Listas!$A$6),"",K734-BA734)</f>
        <v>0</v>
      </c>
      <c r="BD734" s="33">
        <f>++IF(OR($N734=Listas!$A$3,$N734=Listas!$A$4,$N734=Listas!$A$5,$N734=Listas!$A$6),"",L734-BB734)</f>
        <v>0</v>
      </c>
    </row>
    <row r="735" spans="1:56" x14ac:dyDescent="0.25">
      <c r="A735" s="13"/>
      <c r="B735" s="14"/>
      <c r="C735" s="15"/>
      <c r="D735" s="16"/>
      <c r="E735" s="16"/>
      <c r="F735" s="17"/>
      <c r="G735" s="17"/>
      <c r="H735" s="65">
        <f t="shared" si="137"/>
        <v>0</v>
      </c>
      <c r="I735" s="17"/>
      <c r="J735" s="17"/>
      <c r="K735" s="42">
        <f t="shared" si="138"/>
        <v>0</v>
      </c>
      <c r="L735" s="42">
        <f t="shared" si="138"/>
        <v>0</v>
      </c>
      <c r="M735" s="42">
        <f t="shared" si="139"/>
        <v>0</v>
      </c>
      <c r="N735" s="13"/>
      <c r="O735" s="18" t="str">
        <f>+IF(OR($N735=Listas!$A$3,$N735=Listas!$A$4,$N735=Listas!$A$5,$N735=Listas!$A$6),"N/A",IF(AND((DAYS360(C735,$C$3))&gt;90,(DAYS360(C735,$C$3))&lt;360),"SI","NO"))</f>
        <v>NO</v>
      </c>
      <c r="P735" s="19">
        <f t="shared" si="132"/>
        <v>0</v>
      </c>
      <c r="Q735" s="18" t="str">
        <f>+IF(OR($N735=Listas!$A$3,$N735=Listas!$A$4,$N735=Listas!$A$5,$N735=Listas!$A$6),"N/A",IF(AND((DAYS360(C735,$C$3))&gt;=360,(DAYS360(C735,$C$3))&lt;=1800),"SI","NO"))</f>
        <v>NO</v>
      </c>
      <c r="R735" s="19">
        <f t="shared" si="133"/>
        <v>0</v>
      </c>
      <c r="S735" s="18" t="str">
        <f>+IF(OR($N735=Listas!$A$3,$N735=Listas!$A$4,$N735=Listas!$A$5,$N735=Listas!$A$6),"N/A",IF(AND((DAYS360(C735,$C$3))&gt;1800,(DAYS360(C735,$C$3))&lt;=3600),"SI","NO"))</f>
        <v>NO</v>
      </c>
      <c r="T735" s="19">
        <f t="shared" si="134"/>
        <v>0</v>
      </c>
      <c r="U735" s="18" t="str">
        <f>+IF(OR($N735=Listas!$A$3,$N735=Listas!$A$4,$N735=Listas!$A$5,$N735=Listas!$A$6),"N/A",IF((DAYS360(C735,$C$3))&gt;3600,"SI","NO"))</f>
        <v>SI</v>
      </c>
      <c r="V735" s="20">
        <f t="shared" si="135"/>
        <v>0.21132439384930549</v>
      </c>
      <c r="W735" s="21">
        <f>+IF(OR($N735=Listas!$A$3,$N735=Listas!$A$4,$N735=Listas!$A$5,$N735=Listas!$A$6),"",P735+R735+T735+V735)</f>
        <v>0.21132439384930549</v>
      </c>
      <c r="X735" s="22"/>
      <c r="Y735" s="19">
        <f t="shared" si="136"/>
        <v>0</v>
      </c>
      <c r="Z735" s="21">
        <f>+IF(OR($N735=Listas!$A$3,$N735=Listas!$A$4,$N735=Listas!$A$5,$N735=Listas!$A$6),"",Y735)</f>
        <v>0</v>
      </c>
      <c r="AA735" s="22"/>
      <c r="AB735" s="23">
        <f>+IF(OR($N735=Listas!$A$3,$N735=Listas!$A$4,$N735=Listas!$A$5,$N735=Listas!$A$6),"",IF(AND(DAYS360(C735,$C$3)&lt;=90,AA735="NO"),0,IF(AND(DAYS360(C735,$C$3)&gt;90,AA735="NO"),$AB$7,0)))</f>
        <v>0</v>
      </c>
      <c r="AC735" s="17"/>
      <c r="AD735" s="22"/>
      <c r="AE735" s="23">
        <f>+IF(OR($N735=Listas!$A$3,$N735=Listas!$A$4,$N735=Listas!$A$5,$N735=Listas!$A$6),"",IF(AND(DAYS360(C735,$C$3)&lt;=90,AD735="SI"),0,IF(AND(DAYS360(C735,$C$3)&gt;90,AD735="SI"),$AE$7,0)))</f>
        <v>0</v>
      </c>
      <c r="AF735" s="17"/>
      <c r="AG735" s="24" t="str">
        <f t="shared" si="140"/>
        <v/>
      </c>
      <c r="AH735" s="22"/>
      <c r="AI735" s="23">
        <f>+IF(OR($N735=Listas!$A$3,$N735=Listas!$A$4,$N735=Listas!$A$5,$N735=Listas!$A$6),"",IF(AND(DAYS360(C735,$C$3)&lt;=90,AH735="SI"),0,IF(AND(DAYS360(C735,$C$3)&gt;90,AH735="SI"),$AI$7,0)))</f>
        <v>0</v>
      </c>
      <c r="AJ735" s="25">
        <f>+IF(OR($N735=Listas!$A$3,$N735=Listas!$A$4,$N735=Listas!$A$5,$N735=Listas!$A$6),"",AB735+AE735+AI735)</f>
        <v>0</v>
      </c>
      <c r="AK735" s="26" t="str">
        <f t="shared" si="141"/>
        <v/>
      </c>
      <c r="AL735" s="27" t="str">
        <f t="shared" si="142"/>
        <v/>
      </c>
      <c r="AM735" s="23">
        <f>+IF(OR($N735=Listas!$A$3,$N735=Listas!$A$4,$N735=Listas!$A$5,$N735=Listas!$A$6),"",IF(AND(DAYS360(C735,$C$3)&lt;=90,AL735="SI"),0,IF(AND(DAYS360(C735,$C$3)&gt;90,AL735="SI"),$AM$7,0)))</f>
        <v>0</v>
      </c>
      <c r="AN735" s="27" t="str">
        <f t="shared" si="143"/>
        <v/>
      </c>
      <c r="AO735" s="23">
        <f>+IF(OR($N735=Listas!$A$3,$N735=Listas!$A$4,$N735=Listas!$A$5,$N735=Listas!$A$6),"",IF(AND(DAYS360(C735,$C$3)&lt;=90,AN735="SI"),0,IF(AND(DAYS360(C735,$C$3)&gt;90,AN735="SI"),$AO$7,0)))</f>
        <v>0</v>
      </c>
      <c r="AP735" s="28">
        <f>+IF(OR($N735=Listas!$A$3,$N735=Listas!$A$4,$N735=Listas!$A$5,$N735=[1]Hoja2!$A$6),"",AM735+AO735)</f>
        <v>0</v>
      </c>
      <c r="AQ735" s="22"/>
      <c r="AR735" s="23">
        <f>+IF(OR($N735=Listas!$A$3,$N735=Listas!$A$4,$N735=Listas!$A$5,$N735=Listas!$A$6),"",IF(AND(DAYS360(C735,$C$3)&lt;=90,AQ735="SI"),0,IF(AND(DAYS360(C735,$C$3)&gt;90,AQ735="SI"),$AR$7,0)))</f>
        <v>0</v>
      </c>
      <c r="AS735" s="22"/>
      <c r="AT735" s="23">
        <f>+IF(OR($N735=Listas!$A$3,$N735=Listas!$A$4,$N735=Listas!$A$5,$N735=Listas!$A$6),"",IF(AND(DAYS360(C735,$C$3)&lt;=90,AS735="SI"),0,IF(AND(DAYS360(C735,$C$3)&gt;90,AS735="SI"),$AT$7,0)))</f>
        <v>0</v>
      </c>
      <c r="AU735" s="21">
        <f>+IF(OR($N735=Listas!$A$3,$N735=Listas!$A$4,$N735=Listas!$A$5,$N735=Listas!$A$6),"",AR735+AT735)</f>
        <v>0</v>
      </c>
      <c r="AV735" s="29">
        <f>+IF(OR($N735=Listas!$A$3,$N735=Listas!$A$4,$N735=Listas!$A$5,$N735=Listas!$A$6),"",W735+Z735+AJ735+AP735+AU735)</f>
        <v>0.21132439384930549</v>
      </c>
      <c r="AW735" s="30">
        <f>+IF(OR($N735=Listas!$A$3,$N735=Listas!$A$4,$N735=Listas!$A$5,$N735=Listas!$A$6),"",K735*(1-AV735))</f>
        <v>0</v>
      </c>
      <c r="AX735" s="30">
        <f>+IF(OR($N735=Listas!$A$3,$N735=Listas!$A$4,$N735=Listas!$A$5,$N735=Listas!$A$6),"",L735*(1-AV735))</f>
        <v>0</v>
      </c>
      <c r="AY735" s="31"/>
      <c r="AZ735" s="32"/>
      <c r="BA735" s="30">
        <f>+IF(OR($N735=Listas!$A$3,$N735=Listas!$A$4,$N735=Listas!$A$5,$N735=Listas!$A$6),"",IF(AV735=0,AW735,(-PV(AY735,AZ735,,AW735,0))))</f>
        <v>0</v>
      </c>
      <c r="BB735" s="30">
        <f>+IF(OR($N735=Listas!$A$3,$N735=Listas!$A$4,$N735=Listas!$A$5,$N735=Listas!$A$6),"",IF(AV735=0,AX735,(-PV(AY735,AZ735,,AX735,0))))</f>
        <v>0</v>
      </c>
      <c r="BC735" s="33">
        <f>++IF(OR($N735=Listas!$A$3,$N735=Listas!$A$4,$N735=Listas!$A$5,$N735=Listas!$A$6),"",K735-BA735)</f>
        <v>0</v>
      </c>
      <c r="BD735" s="33">
        <f>++IF(OR($N735=Listas!$A$3,$N735=Listas!$A$4,$N735=Listas!$A$5,$N735=Listas!$A$6),"",L735-BB735)</f>
        <v>0</v>
      </c>
    </row>
    <row r="736" spans="1:56" x14ac:dyDescent="0.25">
      <c r="A736" s="13"/>
      <c r="B736" s="14"/>
      <c r="C736" s="15"/>
      <c r="D736" s="16"/>
      <c r="E736" s="16"/>
      <c r="F736" s="17"/>
      <c r="G736" s="17"/>
      <c r="H736" s="65">
        <f t="shared" si="137"/>
        <v>0</v>
      </c>
      <c r="I736" s="17"/>
      <c r="J736" s="17"/>
      <c r="K736" s="42">
        <f t="shared" si="138"/>
        <v>0</v>
      </c>
      <c r="L736" s="42">
        <f t="shared" si="138"/>
        <v>0</v>
      </c>
      <c r="M736" s="42">
        <f t="shared" si="139"/>
        <v>0</v>
      </c>
      <c r="N736" s="13"/>
      <c r="O736" s="18" t="str">
        <f>+IF(OR($N736=Listas!$A$3,$N736=Listas!$A$4,$N736=Listas!$A$5,$N736=Listas!$A$6),"N/A",IF(AND((DAYS360(C736,$C$3))&gt;90,(DAYS360(C736,$C$3))&lt;360),"SI","NO"))</f>
        <v>NO</v>
      </c>
      <c r="P736" s="19">
        <f t="shared" si="132"/>
        <v>0</v>
      </c>
      <c r="Q736" s="18" t="str">
        <f>+IF(OR($N736=Listas!$A$3,$N736=Listas!$A$4,$N736=Listas!$A$5,$N736=Listas!$A$6),"N/A",IF(AND((DAYS360(C736,$C$3))&gt;=360,(DAYS360(C736,$C$3))&lt;=1800),"SI","NO"))</f>
        <v>NO</v>
      </c>
      <c r="R736" s="19">
        <f t="shared" si="133"/>
        <v>0</v>
      </c>
      <c r="S736" s="18" t="str">
        <f>+IF(OR($N736=Listas!$A$3,$N736=Listas!$A$4,$N736=Listas!$A$5,$N736=Listas!$A$6),"N/A",IF(AND((DAYS360(C736,$C$3))&gt;1800,(DAYS360(C736,$C$3))&lt;=3600),"SI","NO"))</f>
        <v>NO</v>
      </c>
      <c r="T736" s="19">
        <f t="shared" si="134"/>
        <v>0</v>
      </c>
      <c r="U736" s="18" t="str">
        <f>+IF(OR($N736=Listas!$A$3,$N736=Listas!$A$4,$N736=Listas!$A$5,$N736=Listas!$A$6),"N/A",IF((DAYS360(C736,$C$3))&gt;3600,"SI","NO"))</f>
        <v>SI</v>
      </c>
      <c r="V736" s="20">
        <f t="shared" si="135"/>
        <v>0.21132439384930549</v>
      </c>
      <c r="W736" s="21">
        <f>+IF(OR($N736=Listas!$A$3,$N736=Listas!$A$4,$N736=Listas!$A$5,$N736=Listas!$A$6),"",P736+R736+T736+V736)</f>
        <v>0.21132439384930549</v>
      </c>
      <c r="X736" s="22"/>
      <c r="Y736" s="19">
        <f t="shared" si="136"/>
        <v>0</v>
      </c>
      <c r="Z736" s="21">
        <f>+IF(OR($N736=Listas!$A$3,$N736=Listas!$A$4,$N736=Listas!$A$5,$N736=Listas!$A$6),"",Y736)</f>
        <v>0</v>
      </c>
      <c r="AA736" s="22"/>
      <c r="AB736" s="23">
        <f>+IF(OR($N736=Listas!$A$3,$N736=Listas!$A$4,$N736=Listas!$A$5,$N736=Listas!$A$6),"",IF(AND(DAYS360(C736,$C$3)&lt;=90,AA736="NO"),0,IF(AND(DAYS360(C736,$C$3)&gt;90,AA736="NO"),$AB$7,0)))</f>
        <v>0</v>
      </c>
      <c r="AC736" s="17"/>
      <c r="AD736" s="22"/>
      <c r="AE736" s="23">
        <f>+IF(OR($N736=Listas!$A$3,$N736=Listas!$A$4,$N736=Listas!$A$5,$N736=Listas!$A$6),"",IF(AND(DAYS360(C736,$C$3)&lt;=90,AD736="SI"),0,IF(AND(DAYS360(C736,$C$3)&gt;90,AD736="SI"),$AE$7,0)))</f>
        <v>0</v>
      </c>
      <c r="AF736" s="17"/>
      <c r="AG736" s="24" t="str">
        <f t="shared" si="140"/>
        <v/>
      </c>
      <c r="AH736" s="22"/>
      <c r="AI736" s="23">
        <f>+IF(OR($N736=Listas!$A$3,$N736=Listas!$A$4,$N736=Listas!$A$5,$N736=Listas!$A$6),"",IF(AND(DAYS360(C736,$C$3)&lt;=90,AH736="SI"),0,IF(AND(DAYS360(C736,$C$3)&gt;90,AH736="SI"),$AI$7,0)))</f>
        <v>0</v>
      </c>
      <c r="AJ736" s="25">
        <f>+IF(OR($N736=Listas!$A$3,$N736=Listas!$A$4,$N736=Listas!$A$5,$N736=Listas!$A$6),"",AB736+AE736+AI736)</f>
        <v>0</v>
      </c>
      <c r="AK736" s="26" t="str">
        <f t="shared" si="141"/>
        <v/>
      </c>
      <c r="AL736" s="27" t="str">
        <f t="shared" si="142"/>
        <v/>
      </c>
      <c r="AM736" s="23">
        <f>+IF(OR($N736=Listas!$A$3,$N736=Listas!$A$4,$N736=Listas!$A$5,$N736=Listas!$A$6),"",IF(AND(DAYS360(C736,$C$3)&lt;=90,AL736="SI"),0,IF(AND(DAYS360(C736,$C$3)&gt;90,AL736="SI"),$AM$7,0)))</f>
        <v>0</v>
      </c>
      <c r="AN736" s="27" t="str">
        <f t="shared" si="143"/>
        <v/>
      </c>
      <c r="AO736" s="23">
        <f>+IF(OR($N736=Listas!$A$3,$N736=Listas!$A$4,$N736=Listas!$A$5,$N736=Listas!$A$6),"",IF(AND(DAYS360(C736,$C$3)&lt;=90,AN736="SI"),0,IF(AND(DAYS360(C736,$C$3)&gt;90,AN736="SI"),$AO$7,0)))</f>
        <v>0</v>
      </c>
      <c r="AP736" s="28">
        <f>+IF(OR($N736=Listas!$A$3,$N736=Listas!$A$4,$N736=Listas!$A$5,$N736=[1]Hoja2!$A$6),"",AM736+AO736)</f>
        <v>0</v>
      </c>
      <c r="AQ736" s="22"/>
      <c r="AR736" s="23">
        <f>+IF(OR($N736=Listas!$A$3,$N736=Listas!$A$4,$N736=Listas!$A$5,$N736=Listas!$A$6),"",IF(AND(DAYS360(C736,$C$3)&lt;=90,AQ736="SI"),0,IF(AND(DAYS360(C736,$C$3)&gt;90,AQ736="SI"),$AR$7,0)))</f>
        <v>0</v>
      </c>
      <c r="AS736" s="22"/>
      <c r="AT736" s="23">
        <f>+IF(OR($N736=Listas!$A$3,$N736=Listas!$A$4,$N736=Listas!$A$5,$N736=Listas!$A$6),"",IF(AND(DAYS360(C736,$C$3)&lt;=90,AS736="SI"),0,IF(AND(DAYS360(C736,$C$3)&gt;90,AS736="SI"),$AT$7,0)))</f>
        <v>0</v>
      </c>
      <c r="AU736" s="21">
        <f>+IF(OR($N736=Listas!$A$3,$N736=Listas!$A$4,$N736=Listas!$A$5,$N736=Listas!$A$6),"",AR736+AT736)</f>
        <v>0</v>
      </c>
      <c r="AV736" s="29">
        <f>+IF(OR($N736=Listas!$A$3,$N736=Listas!$A$4,$N736=Listas!$A$5,$N736=Listas!$A$6),"",W736+Z736+AJ736+AP736+AU736)</f>
        <v>0.21132439384930549</v>
      </c>
      <c r="AW736" s="30">
        <f>+IF(OR($N736=Listas!$A$3,$N736=Listas!$A$4,$N736=Listas!$A$5,$N736=Listas!$A$6),"",K736*(1-AV736))</f>
        <v>0</v>
      </c>
      <c r="AX736" s="30">
        <f>+IF(OR($N736=Listas!$A$3,$N736=Listas!$A$4,$N736=Listas!$A$5,$N736=Listas!$A$6),"",L736*(1-AV736))</f>
        <v>0</v>
      </c>
      <c r="AY736" s="31"/>
      <c r="AZ736" s="32"/>
      <c r="BA736" s="30">
        <f>+IF(OR($N736=Listas!$A$3,$N736=Listas!$A$4,$N736=Listas!$A$5,$N736=Listas!$A$6),"",IF(AV736=0,AW736,(-PV(AY736,AZ736,,AW736,0))))</f>
        <v>0</v>
      </c>
      <c r="BB736" s="30">
        <f>+IF(OR($N736=Listas!$A$3,$N736=Listas!$A$4,$N736=Listas!$A$5,$N736=Listas!$A$6),"",IF(AV736=0,AX736,(-PV(AY736,AZ736,,AX736,0))))</f>
        <v>0</v>
      </c>
      <c r="BC736" s="33">
        <f>++IF(OR($N736=Listas!$A$3,$N736=Listas!$A$4,$N736=Listas!$A$5,$N736=Listas!$A$6),"",K736-BA736)</f>
        <v>0</v>
      </c>
      <c r="BD736" s="33">
        <f>++IF(OR($N736=Listas!$A$3,$N736=Listas!$A$4,$N736=Listas!$A$5,$N736=Listas!$A$6),"",L736-BB736)</f>
        <v>0</v>
      </c>
    </row>
    <row r="737" spans="1:56" x14ac:dyDescent="0.25">
      <c r="A737" s="13"/>
      <c r="B737" s="14"/>
      <c r="C737" s="15"/>
      <c r="D737" s="16"/>
      <c r="E737" s="16"/>
      <c r="F737" s="17"/>
      <c r="G737" s="17"/>
      <c r="H737" s="65">
        <f t="shared" si="137"/>
        <v>0</v>
      </c>
      <c r="I737" s="17"/>
      <c r="J737" s="17"/>
      <c r="K737" s="42">
        <f t="shared" si="138"/>
        <v>0</v>
      </c>
      <c r="L737" s="42">
        <f t="shared" si="138"/>
        <v>0</v>
      </c>
      <c r="M737" s="42">
        <f t="shared" si="139"/>
        <v>0</v>
      </c>
      <c r="N737" s="13"/>
      <c r="O737" s="18" t="str">
        <f>+IF(OR($N737=Listas!$A$3,$N737=Listas!$A$4,$N737=Listas!$A$5,$N737=Listas!$A$6),"N/A",IF(AND((DAYS360(C737,$C$3))&gt;90,(DAYS360(C737,$C$3))&lt;360),"SI","NO"))</f>
        <v>NO</v>
      </c>
      <c r="P737" s="19">
        <f t="shared" si="132"/>
        <v>0</v>
      </c>
      <c r="Q737" s="18" t="str">
        <f>+IF(OR($N737=Listas!$A$3,$N737=Listas!$A$4,$N737=Listas!$A$5,$N737=Listas!$A$6),"N/A",IF(AND((DAYS360(C737,$C$3))&gt;=360,(DAYS360(C737,$C$3))&lt;=1800),"SI","NO"))</f>
        <v>NO</v>
      </c>
      <c r="R737" s="19">
        <f t="shared" si="133"/>
        <v>0</v>
      </c>
      <c r="S737" s="18" t="str">
        <f>+IF(OR($N737=Listas!$A$3,$N737=Listas!$A$4,$N737=Listas!$A$5,$N737=Listas!$A$6),"N/A",IF(AND((DAYS360(C737,$C$3))&gt;1800,(DAYS360(C737,$C$3))&lt;=3600),"SI","NO"))</f>
        <v>NO</v>
      </c>
      <c r="T737" s="19">
        <f t="shared" si="134"/>
        <v>0</v>
      </c>
      <c r="U737" s="18" t="str">
        <f>+IF(OR($N737=Listas!$A$3,$N737=Listas!$A$4,$N737=Listas!$A$5,$N737=Listas!$A$6),"N/A",IF((DAYS360(C737,$C$3))&gt;3600,"SI","NO"))</f>
        <v>SI</v>
      </c>
      <c r="V737" s="20">
        <f t="shared" si="135"/>
        <v>0.21132439384930549</v>
      </c>
      <c r="W737" s="21">
        <f>+IF(OR($N737=Listas!$A$3,$N737=Listas!$A$4,$N737=Listas!$A$5,$N737=Listas!$A$6),"",P737+R737+T737+V737)</f>
        <v>0.21132439384930549</v>
      </c>
      <c r="X737" s="22"/>
      <c r="Y737" s="19">
        <f t="shared" si="136"/>
        <v>0</v>
      </c>
      <c r="Z737" s="21">
        <f>+IF(OR($N737=Listas!$A$3,$N737=Listas!$A$4,$N737=Listas!$A$5,$N737=Listas!$A$6),"",Y737)</f>
        <v>0</v>
      </c>
      <c r="AA737" s="22"/>
      <c r="AB737" s="23">
        <f>+IF(OR($N737=Listas!$A$3,$N737=Listas!$A$4,$N737=Listas!$A$5,$N737=Listas!$A$6),"",IF(AND(DAYS360(C737,$C$3)&lt;=90,AA737="NO"),0,IF(AND(DAYS360(C737,$C$3)&gt;90,AA737="NO"),$AB$7,0)))</f>
        <v>0</v>
      </c>
      <c r="AC737" s="17"/>
      <c r="AD737" s="22"/>
      <c r="AE737" s="23">
        <f>+IF(OR($N737=Listas!$A$3,$N737=Listas!$A$4,$N737=Listas!$A$5,$N737=Listas!$A$6),"",IF(AND(DAYS360(C737,$C$3)&lt;=90,AD737="SI"),0,IF(AND(DAYS360(C737,$C$3)&gt;90,AD737="SI"),$AE$7,0)))</f>
        <v>0</v>
      </c>
      <c r="AF737" s="17"/>
      <c r="AG737" s="24" t="str">
        <f t="shared" si="140"/>
        <v/>
      </c>
      <c r="AH737" s="22"/>
      <c r="AI737" s="23">
        <f>+IF(OR($N737=Listas!$A$3,$N737=Listas!$A$4,$N737=Listas!$A$5,$N737=Listas!$A$6),"",IF(AND(DAYS360(C737,$C$3)&lt;=90,AH737="SI"),0,IF(AND(DAYS360(C737,$C$3)&gt;90,AH737="SI"),$AI$7,0)))</f>
        <v>0</v>
      </c>
      <c r="AJ737" s="25">
        <f>+IF(OR($N737=Listas!$A$3,$N737=Listas!$A$4,$N737=Listas!$A$5,$N737=Listas!$A$6),"",AB737+AE737+AI737)</f>
        <v>0</v>
      </c>
      <c r="AK737" s="26" t="str">
        <f t="shared" si="141"/>
        <v/>
      </c>
      <c r="AL737" s="27" t="str">
        <f t="shared" si="142"/>
        <v/>
      </c>
      <c r="AM737" s="23">
        <f>+IF(OR($N737=Listas!$A$3,$N737=Listas!$A$4,$N737=Listas!$A$5,$N737=Listas!$A$6),"",IF(AND(DAYS360(C737,$C$3)&lt;=90,AL737="SI"),0,IF(AND(DAYS360(C737,$C$3)&gt;90,AL737="SI"),$AM$7,0)))</f>
        <v>0</v>
      </c>
      <c r="AN737" s="27" t="str">
        <f t="shared" si="143"/>
        <v/>
      </c>
      <c r="AO737" s="23">
        <f>+IF(OR($N737=Listas!$A$3,$N737=Listas!$A$4,$N737=Listas!$A$5,$N737=Listas!$A$6),"",IF(AND(DAYS360(C737,$C$3)&lt;=90,AN737="SI"),0,IF(AND(DAYS360(C737,$C$3)&gt;90,AN737="SI"),$AO$7,0)))</f>
        <v>0</v>
      </c>
      <c r="AP737" s="28">
        <f>+IF(OR($N737=Listas!$A$3,$N737=Listas!$A$4,$N737=Listas!$A$5,$N737=[1]Hoja2!$A$6),"",AM737+AO737)</f>
        <v>0</v>
      </c>
      <c r="AQ737" s="22"/>
      <c r="AR737" s="23">
        <f>+IF(OR($N737=Listas!$A$3,$N737=Listas!$A$4,$N737=Listas!$A$5,$N737=Listas!$A$6),"",IF(AND(DAYS360(C737,$C$3)&lt;=90,AQ737="SI"),0,IF(AND(DAYS360(C737,$C$3)&gt;90,AQ737="SI"),$AR$7,0)))</f>
        <v>0</v>
      </c>
      <c r="AS737" s="22"/>
      <c r="AT737" s="23">
        <f>+IF(OR($N737=Listas!$A$3,$N737=Listas!$A$4,$N737=Listas!$A$5,$N737=Listas!$A$6),"",IF(AND(DAYS360(C737,$C$3)&lt;=90,AS737="SI"),0,IF(AND(DAYS360(C737,$C$3)&gt;90,AS737="SI"),$AT$7,0)))</f>
        <v>0</v>
      </c>
      <c r="AU737" s="21">
        <f>+IF(OR($N737=Listas!$A$3,$N737=Listas!$A$4,$N737=Listas!$A$5,$N737=Listas!$A$6),"",AR737+AT737)</f>
        <v>0</v>
      </c>
      <c r="AV737" s="29">
        <f>+IF(OR($N737=Listas!$A$3,$N737=Listas!$A$4,$N737=Listas!$A$5,$N737=Listas!$A$6),"",W737+Z737+AJ737+AP737+AU737)</f>
        <v>0.21132439384930549</v>
      </c>
      <c r="AW737" s="30">
        <f>+IF(OR($N737=Listas!$A$3,$N737=Listas!$A$4,$N737=Listas!$A$5,$N737=Listas!$A$6),"",K737*(1-AV737))</f>
        <v>0</v>
      </c>
      <c r="AX737" s="30">
        <f>+IF(OR($N737=Listas!$A$3,$N737=Listas!$A$4,$N737=Listas!$A$5,$N737=Listas!$A$6),"",L737*(1-AV737))</f>
        <v>0</v>
      </c>
      <c r="AY737" s="31"/>
      <c r="AZ737" s="32"/>
      <c r="BA737" s="30">
        <f>+IF(OR($N737=Listas!$A$3,$N737=Listas!$A$4,$N737=Listas!$A$5,$N737=Listas!$A$6),"",IF(AV737=0,AW737,(-PV(AY737,AZ737,,AW737,0))))</f>
        <v>0</v>
      </c>
      <c r="BB737" s="30">
        <f>+IF(OR($N737=Listas!$A$3,$N737=Listas!$A$4,$N737=Listas!$A$5,$N737=Listas!$A$6),"",IF(AV737=0,AX737,(-PV(AY737,AZ737,,AX737,0))))</f>
        <v>0</v>
      </c>
      <c r="BC737" s="33">
        <f>++IF(OR($N737=Listas!$A$3,$N737=Listas!$A$4,$N737=Listas!$A$5,$N737=Listas!$A$6),"",K737-BA737)</f>
        <v>0</v>
      </c>
      <c r="BD737" s="33">
        <f>++IF(OR($N737=Listas!$A$3,$N737=Listas!$A$4,$N737=Listas!$A$5,$N737=Listas!$A$6),"",L737-BB737)</f>
        <v>0</v>
      </c>
    </row>
    <row r="738" spans="1:56" x14ac:dyDescent="0.25">
      <c r="A738" s="13"/>
      <c r="B738" s="14"/>
      <c r="C738" s="15"/>
      <c r="D738" s="16"/>
      <c r="E738" s="16"/>
      <c r="F738" s="17"/>
      <c r="G738" s="17"/>
      <c r="H738" s="65">
        <f t="shared" si="137"/>
        <v>0</v>
      </c>
      <c r="I738" s="17"/>
      <c r="J738" s="17"/>
      <c r="K738" s="42">
        <f t="shared" si="138"/>
        <v>0</v>
      </c>
      <c r="L738" s="42">
        <f t="shared" si="138"/>
        <v>0</v>
      </c>
      <c r="M738" s="42">
        <f t="shared" si="139"/>
        <v>0</v>
      </c>
      <c r="N738" s="13"/>
      <c r="O738" s="18" t="str">
        <f>+IF(OR($N738=Listas!$A$3,$N738=Listas!$A$4,$N738=Listas!$A$5,$N738=Listas!$A$6),"N/A",IF(AND((DAYS360(C738,$C$3))&gt;90,(DAYS360(C738,$C$3))&lt;360),"SI","NO"))</f>
        <v>NO</v>
      </c>
      <c r="P738" s="19">
        <f t="shared" si="132"/>
        <v>0</v>
      </c>
      <c r="Q738" s="18" t="str">
        <f>+IF(OR($N738=Listas!$A$3,$N738=Listas!$A$4,$N738=Listas!$A$5,$N738=Listas!$A$6),"N/A",IF(AND((DAYS360(C738,$C$3))&gt;=360,(DAYS360(C738,$C$3))&lt;=1800),"SI","NO"))</f>
        <v>NO</v>
      </c>
      <c r="R738" s="19">
        <f t="shared" si="133"/>
        <v>0</v>
      </c>
      <c r="S738" s="18" t="str">
        <f>+IF(OR($N738=Listas!$A$3,$N738=Listas!$A$4,$N738=Listas!$A$5,$N738=Listas!$A$6),"N/A",IF(AND((DAYS360(C738,$C$3))&gt;1800,(DAYS360(C738,$C$3))&lt;=3600),"SI","NO"))</f>
        <v>NO</v>
      </c>
      <c r="T738" s="19">
        <f t="shared" si="134"/>
        <v>0</v>
      </c>
      <c r="U738" s="18" t="str">
        <f>+IF(OR($N738=Listas!$A$3,$N738=Listas!$A$4,$N738=Listas!$A$5,$N738=Listas!$A$6),"N/A",IF((DAYS360(C738,$C$3))&gt;3600,"SI","NO"))</f>
        <v>SI</v>
      </c>
      <c r="V738" s="20">
        <f t="shared" si="135"/>
        <v>0.21132439384930549</v>
      </c>
      <c r="W738" s="21">
        <f>+IF(OR($N738=Listas!$A$3,$N738=Listas!$A$4,$N738=Listas!$A$5,$N738=Listas!$A$6),"",P738+R738+T738+V738)</f>
        <v>0.21132439384930549</v>
      </c>
      <c r="X738" s="22"/>
      <c r="Y738" s="19">
        <f t="shared" si="136"/>
        <v>0</v>
      </c>
      <c r="Z738" s="21">
        <f>+IF(OR($N738=Listas!$A$3,$N738=Listas!$A$4,$N738=Listas!$A$5,$N738=Listas!$A$6),"",Y738)</f>
        <v>0</v>
      </c>
      <c r="AA738" s="22"/>
      <c r="AB738" s="23">
        <f>+IF(OR($N738=Listas!$A$3,$N738=Listas!$A$4,$N738=Listas!$A$5,$N738=Listas!$A$6),"",IF(AND(DAYS360(C738,$C$3)&lt;=90,AA738="NO"),0,IF(AND(DAYS360(C738,$C$3)&gt;90,AA738="NO"),$AB$7,0)))</f>
        <v>0</v>
      </c>
      <c r="AC738" s="17"/>
      <c r="AD738" s="22"/>
      <c r="AE738" s="23">
        <f>+IF(OR($N738=Listas!$A$3,$N738=Listas!$A$4,$N738=Listas!$A$5,$N738=Listas!$A$6),"",IF(AND(DAYS360(C738,$C$3)&lt;=90,AD738="SI"),0,IF(AND(DAYS360(C738,$C$3)&gt;90,AD738="SI"),$AE$7,0)))</f>
        <v>0</v>
      </c>
      <c r="AF738" s="17"/>
      <c r="AG738" s="24" t="str">
        <f t="shared" si="140"/>
        <v/>
      </c>
      <c r="AH738" s="22"/>
      <c r="AI738" s="23">
        <f>+IF(OR($N738=Listas!$A$3,$N738=Listas!$A$4,$N738=Listas!$A$5,$N738=Listas!$A$6),"",IF(AND(DAYS360(C738,$C$3)&lt;=90,AH738="SI"),0,IF(AND(DAYS360(C738,$C$3)&gt;90,AH738="SI"),$AI$7,0)))</f>
        <v>0</v>
      </c>
      <c r="AJ738" s="25">
        <f>+IF(OR($N738=Listas!$A$3,$N738=Listas!$A$4,$N738=Listas!$A$5,$N738=Listas!$A$6),"",AB738+AE738+AI738)</f>
        <v>0</v>
      </c>
      <c r="AK738" s="26" t="str">
        <f t="shared" si="141"/>
        <v/>
      </c>
      <c r="AL738" s="27" t="str">
        <f t="shared" si="142"/>
        <v/>
      </c>
      <c r="AM738" s="23">
        <f>+IF(OR($N738=Listas!$A$3,$N738=Listas!$A$4,$N738=Listas!$A$5,$N738=Listas!$A$6),"",IF(AND(DAYS360(C738,$C$3)&lt;=90,AL738="SI"),0,IF(AND(DAYS360(C738,$C$3)&gt;90,AL738="SI"),$AM$7,0)))</f>
        <v>0</v>
      </c>
      <c r="AN738" s="27" t="str">
        <f t="shared" si="143"/>
        <v/>
      </c>
      <c r="AO738" s="23">
        <f>+IF(OR($N738=Listas!$A$3,$N738=Listas!$A$4,$N738=Listas!$A$5,$N738=Listas!$A$6),"",IF(AND(DAYS360(C738,$C$3)&lt;=90,AN738="SI"),0,IF(AND(DAYS360(C738,$C$3)&gt;90,AN738="SI"),$AO$7,0)))</f>
        <v>0</v>
      </c>
      <c r="AP738" s="28">
        <f>+IF(OR($N738=Listas!$A$3,$N738=Listas!$A$4,$N738=Listas!$A$5,$N738=[1]Hoja2!$A$6),"",AM738+AO738)</f>
        <v>0</v>
      </c>
      <c r="AQ738" s="22"/>
      <c r="AR738" s="23">
        <f>+IF(OR($N738=Listas!$A$3,$N738=Listas!$A$4,$N738=Listas!$A$5,$N738=Listas!$A$6),"",IF(AND(DAYS360(C738,$C$3)&lt;=90,AQ738="SI"),0,IF(AND(DAYS360(C738,$C$3)&gt;90,AQ738="SI"),$AR$7,0)))</f>
        <v>0</v>
      </c>
      <c r="AS738" s="22"/>
      <c r="AT738" s="23">
        <f>+IF(OR($N738=Listas!$A$3,$N738=Listas!$A$4,$N738=Listas!$A$5,$N738=Listas!$A$6),"",IF(AND(DAYS360(C738,$C$3)&lt;=90,AS738="SI"),0,IF(AND(DAYS360(C738,$C$3)&gt;90,AS738="SI"),$AT$7,0)))</f>
        <v>0</v>
      </c>
      <c r="AU738" s="21">
        <f>+IF(OR($N738=Listas!$A$3,$N738=Listas!$A$4,$N738=Listas!$A$5,$N738=Listas!$A$6),"",AR738+AT738)</f>
        <v>0</v>
      </c>
      <c r="AV738" s="29">
        <f>+IF(OR($N738=Listas!$A$3,$N738=Listas!$A$4,$N738=Listas!$A$5,$N738=Listas!$A$6),"",W738+Z738+AJ738+AP738+AU738)</f>
        <v>0.21132439384930549</v>
      </c>
      <c r="AW738" s="30">
        <f>+IF(OR($N738=Listas!$A$3,$N738=Listas!$A$4,$N738=Listas!$A$5,$N738=Listas!$A$6),"",K738*(1-AV738))</f>
        <v>0</v>
      </c>
      <c r="AX738" s="30">
        <f>+IF(OR($N738=Listas!$A$3,$N738=Listas!$A$4,$N738=Listas!$A$5,$N738=Listas!$A$6),"",L738*(1-AV738))</f>
        <v>0</v>
      </c>
      <c r="AY738" s="31"/>
      <c r="AZ738" s="32"/>
      <c r="BA738" s="30">
        <f>+IF(OR($N738=Listas!$A$3,$N738=Listas!$A$4,$N738=Listas!$A$5,$N738=Listas!$A$6),"",IF(AV738=0,AW738,(-PV(AY738,AZ738,,AW738,0))))</f>
        <v>0</v>
      </c>
      <c r="BB738" s="30">
        <f>+IF(OR($N738=Listas!$A$3,$N738=Listas!$A$4,$N738=Listas!$A$5,$N738=Listas!$A$6),"",IF(AV738=0,AX738,(-PV(AY738,AZ738,,AX738,0))))</f>
        <v>0</v>
      </c>
      <c r="BC738" s="33">
        <f>++IF(OR($N738=Listas!$A$3,$N738=Listas!$A$4,$N738=Listas!$A$5,$N738=Listas!$A$6),"",K738-BA738)</f>
        <v>0</v>
      </c>
      <c r="BD738" s="33">
        <f>++IF(OR($N738=Listas!$A$3,$N738=Listas!$A$4,$N738=Listas!$A$5,$N738=Listas!$A$6),"",L738-BB738)</f>
        <v>0</v>
      </c>
    </row>
    <row r="739" spans="1:56" x14ac:dyDescent="0.25">
      <c r="A739" s="13"/>
      <c r="B739" s="14"/>
      <c r="C739" s="15"/>
      <c r="D739" s="16"/>
      <c r="E739" s="16"/>
      <c r="F739" s="17"/>
      <c r="G739" s="17"/>
      <c r="H739" s="65">
        <f t="shared" si="137"/>
        <v>0</v>
      </c>
      <c r="I739" s="17"/>
      <c r="J739" s="17"/>
      <c r="K739" s="42">
        <f t="shared" si="138"/>
        <v>0</v>
      </c>
      <c r="L739" s="42">
        <f t="shared" si="138"/>
        <v>0</v>
      </c>
      <c r="M739" s="42">
        <f t="shared" si="139"/>
        <v>0</v>
      </c>
      <c r="N739" s="13"/>
      <c r="O739" s="18" t="str">
        <f>+IF(OR($N739=Listas!$A$3,$N739=Listas!$A$4,$N739=Listas!$A$5,$N739=Listas!$A$6),"N/A",IF(AND((DAYS360(C739,$C$3))&gt;90,(DAYS360(C739,$C$3))&lt;360),"SI","NO"))</f>
        <v>NO</v>
      </c>
      <c r="P739" s="19">
        <f t="shared" si="132"/>
        <v>0</v>
      </c>
      <c r="Q739" s="18" t="str">
        <f>+IF(OR($N739=Listas!$A$3,$N739=Listas!$A$4,$N739=Listas!$A$5,$N739=Listas!$A$6),"N/A",IF(AND((DAYS360(C739,$C$3))&gt;=360,(DAYS360(C739,$C$3))&lt;=1800),"SI","NO"))</f>
        <v>NO</v>
      </c>
      <c r="R739" s="19">
        <f t="shared" si="133"/>
        <v>0</v>
      </c>
      <c r="S739" s="18" t="str">
        <f>+IF(OR($N739=Listas!$A$3,$N739=Listas!$A$4,$N739=Listas!$A$5,$N739=Listas!$A$6),"N/A",IF(AND((DAYS360(C739,$C$3))&gt;1800,(DAYS360(C739,$C$3))&lt;=3600),"SI","NO"))</f>
        <v>NO</v>
      </c>
      <c r="T739" s="19">
        <f t="shared" si="134"/>
        <v>0</v>
      </c>
      <c r="U739" s="18" t="str">
        <f>+IF(OR($N739=Listas!$A$3,$N739=Listas!$A$4,$N739=Listas!$A$5,$N739=Listas!$A$6),"N/A",IF((DAYS360(C739,$C$3))&gt;3600,"SI","NO"))</f>
        <v>SI</v>
      </c>
      <c r="V739" s="20">
        <f t="shared" si="135"/>
        <v>0.21132439384930549</v>
      </c>
      <c r="W739" s="21">
        <f>+IF(OR($N739=Listas!$A$3,$N739=Listas!$A$4,$N739=Listas!$A$5,$N739=Listas!$A$6),"",P739+R739+T739+V739)</f>
        <v>0.21132439384930549</v>
      </c>
      <c r="X739" s="22"/>
      <c r="Y739" s="19">
        <f t="shared" si="136"/>
        <v>0</v>
      </c>
      <c r="Z739" s="21">
        <f>+IF(OR($N739=Listas!$A$3,$N739=Listas!$A$4,$N739=Listas!$A$5,$N739=Listas!$A$6),"",Y739)</f>
        <v>0</v>
      </c>
      <c r="AA739" s="22"/>
      <c r="AB739" s="23">
        <f>+IF(OR($N739=Listas!$A$3,$N739=Listas!$A$4,$N739=Listas!$A$5,$N739=Listas!$A$6),"",IF(AND(DAYS360(C739,$C$3)&lt;=90,AA739="NO"),0,IF(AND(DAYS360(C739,$C$3)&gt;90,AA739="NO"),$AB$7,0)))</f>
        <v>0</v>
      </c>
      <c r="AC739" s="17"/>
      <c r="AD739" s="22"/>
      <c r="AE739" s="23">
        <f>+IF(OR($N739=Listas!$A$3,$N739=Listas!$A$4,$N739=Listas!$A$5,$N739=Listas!$A$6),"",IF(AND(DAYS360(C739,$C$3)&lt;=90,AD739="SI"),0,IF(AND(DAYS360(C739,$C$3)&gt;90,AD739="SI"),$AE$7,0)))</f>
        <v>0</v>
      </c>
      <c r="AF739" s="17"/>
      <c r="AG739" s="24" t="str">
        <f t="shared" si="140"/>
        <v/>
      </c>
      <c r="AH739" s="22"/>
      <c r="AI739" s="23">
        <f>+IF(OR($N739=Listas!$A$3,$N739=Listas!$A$4,$N739=Listas!$A$5,$N739=Listas!$A$6),"",IF(AND(DAYS360(C739,$C$3)&lt;=90,AH739="SI"),0,IF(AND(DAYS360(C739,$C$3)&gt;90,AH739="SI"),$AI$7,0)))</f>
        <v>0</v>
      </c>
      <c r="AJ739" s="25">
        <f>+IF(OR($N739=Listas!$A$3,$N739=Listas!$A$4,$N739=Listas!$A$5,$N739=Listas!$A$6),"",AB739+AE739+AI739)</f>
        <v>0</v>
      </c>
      <c r="AK739" s="26" t="str">
        <f t="shared" si="141"/>
        <v/>
      </c>
      <c r="AL739" s="27" t="str">
        <f t="shared" si="142"/>
        <v/>
      </c>
      <c r="AM739" s="23">
        <f>+IF(OR($N739=Listas!$A$3,$N739=Listas!$A$4,$N739=Listas!$A$5,$N739=Listas!$A$6),"",IF(AND(DAYS360(C739,$C$3)&lt;=90,AL739="SI"),0,IF(AND(DAYS360(C739,$C$3)&gt;90,AL739="SI"),$AM$7,0)))</f>
        <v>0</v>
      </c>
      <c r="AN739" s="27" t="str">
        <f t="shared" si="143"/>
        <v/>
      </c>
      <c r="AO739" s="23">
        <f>+IF(OR($N739=Listas!$A$3,$N739=Listas!$A$4,$N739=Listas!$A$5,$N739=Listas!$A$6),"",IF(AND(DAYS360(C739,$C$3)&lt;=90,AN739="SI"),0,IF(AND(DAYS360(C739,$C$3)&gt;90,AN739="SI"),$AO$7,0)))</f>
        <v>0</v>
      </c>
      <c r="AP739" s="28">
        <f>+IF(OR($N739=Listas!$A$3,$N739=Listas!$A$4,$N739=Listas!$A$5,$N739=[1]Hoja2!$A$6),"",AM739+AO739)</f>
        <v>0</v>
      </c>
      <c r="AQ739" s="22"/>
      <c r="AR739" s="23">
        <f>+IF(OR($N739=Listas!$A$3,$N739=Listas!$A$4,$N739=Listas!$A$5,$N739=Listas!$A$6),"",IF(AND(DAYS360(C739,$C$3)&lt;=90,AQ739="SI"),0,IF(AND(DAYS360(C739,$C$3)&gt;90,AQ739="SI"),$AR$7,0)))</f>
        <v>0</v>
      </c>
      <c r="AS739" s="22"/>
      <c r="AT739" s="23">
        <f>+IF(OR($N739=Listas!$A$3,$N739=Listas!$A$4,$N739=Listas!$A$5,$N739=Listas!$A$6),"",IF(AND(DAYS360(C739,$C$3)&lt;=90,AS739="SI"),0,IF(AND(DAYS360(C739,$C$3)&gt;90,AS739="SI"),$AT$7,0)))</f>
        <v>0</v>
      </c>
      <c r="AU739" s="21">
        <f>+IF(OR($N739=Listas!$A$3,$N739=Listas!$A$4,$N739=Listas!$A$5,$N739=Listas!$A$6),"",AR739+AT739)</f>
        <v>0</v>
      </c>
      <c r="AV739" s="29">
        <f>+IF(OR($N739=Listas!$A$3,$N739=Listas!$A$4,$N739=Listas!$A$5,$N739=Listas!$A$6),"",W739+Z739+AJ739+AP739+AU739)</f>
        <v>0.21132439384930549</v>
      </c>
      <c r="AW739" s="30">
        <f>+IF(OR($N739=Listas!$A$3,$N739=Listas!$A$4,$N739=Listas!$A$5,$N739=Listas!$A$6),"",K739*(1-AV739))</f>
        <v>0</v>
      </c>
      <c r="AX739" s="30">
        <f>+IF(OR($N739=Listas!$A$3,$N739=Listas!$A$4,$N739=Listas!$A$5,$N739=Listas!$A$6),"",L739*(1-AV739))</f>
        <v>0</v>
      </c>
      <c r="AY739" s="31"/>
      <c r="AZ739" s="32"/>
      <c r="BA739" s="30">
        <f>+IF(OR($N739=Listas!$A$3,$N739=Listas!$A$4,$N739=Listas!$A$5,$N739=Listas!$A$6),"",IF(AV739=0,AW739,(-PV(AY739,AZ739,,AW739,0))))</f>
        <v>0</v>
      </c>
      <c r="BB739" s="30">
        <f>+IF(OR($N739=Listas!$A$3,$N739=Listas!$A$4,$N739=Listas!$A$5,$N739=Listas!$A$6),"",IF(AV739=0,AX739,(-PV(AY739,AZ739,,AX739,0))))</f>
        <v>0</v>
      </c>
      <c r="BC739" s="33">
        <f>++IF(OR($N739=Listas!$A$3,$N739=Listas!$A$4,$N739=Listas!$A$5,$N739=Listas!$A$6),"",K739-BA739)</f>
        <v>0</v>
      </c>
      <c r="BD739" s="33">
        <f>++IF(OR($N739=Listas!$A$3,$N739=Listas!$A$4,$N739=Listas!$A$5,$N739=Listas!$A$6),"",L739-BB739)</f>
        <v>0</v>
      </c>
    </row>
    <row r="740" spans="1:56" x14ac:dyDescent="0.25">
      <c r="A740" s="13"/>
      <c r="B740" s="14"/>
      <c r="C740" s="15"/>
      <c r="D740" s="16"/>
      <c r="E740" s="16"/>
      <c r="F740" s="17"/>
      <c r="G740" s="17"/>
      <c r="H740" s="65">
        <f t="shared" si="137"/>
        <v>0</v>
      </c>
      <c r="I740" s="17"/>
      <c r="J740" s="17"/>
      <c r="K740" s="42">
        <f t="shared" si="138"/>
        <v>0</v>
      </c>
      <c r="L740" s="42">
        <f t="shared" si="138"/>
        <v>0</v>
      </c>
      <c r="M740" s="42">
        <f t="shared" si="139"/>
        <v>0</v>
      </c>
      <c r="N740" s="13"/>
      <c r="O740" s="18" t="str">
        <f>+IF(OR($N740=Listas!$A$3,$N740=Listas!$A$4,$N740=Listas!$A$5,$N740=Listas!$A$6),"N/A",IF(AND((DAYS360(C740,$C$3))&gt;90,(DAYS360(C740,$C$3))&lt;360),"SI","NO"))</f>
        <v>NO</v>
      </c>
      <c r="P740" s="19">
        <f t="shared" si="132"/>
        <v>0</v>
      </c>
      <c r="Q740" s="18" t="str">
        <f>+IF(OR($N740=Listas!$A$3,$N740=Listas!$A$4,$N740=Listas!$A$5,$N740=Listas!$A$6),"N/A",IF(AND((DAYS360(C740,$C$3))&gt;=360,(DAYS360(C740,$C$3))&lt;=1800),"SI","NO"))</f>
        <v>NO</v>
      </c>
      <c r="R740" s="19">
        <f t="shared" si="133"/>
        <v>0</v>
      </c>
      <c r="S740" s="18" t="str">
        <f>+IF(OR($N740=Listas!$A$3,$N740=Listas!$A$4,$N740=Listas!$A$5,$N740=Listas!$A$6),"N/A",IF(AND((DAYS360(C740,$C$3))&gt;1800,(DAYS360(C740,$C$3))&lt;=3600),"SI","NO"))</f>
        <v>NO</v>
      </c>
      <c r="T740" s="19">
        <f t="shared" si="134"/>
        <v>0</v>
      </c>
      <c r="U740" s="18" t="str">
        <f>+IF(OR($N740=Listas!$A$3,$N740=Listas!$A$4,$N740=Listas!$A$5,$N740=Listas!$A$6),"N/A",IF((DAYS360(C740,$C$3))&gt;3600,"SI","NO"))</f>
        <v>SI</v>
      </c>
      <c r="V740" s="20">
        <f t="shared" si="135"/>
        <v>0.21132439384930549</v>
      </c>
      <c r="W740" s="21">
        <f>+IF(OR($N740=Listas!$A$3,$N740=Listas!$A$4,$N740=Listas!$A$5,$N740=Listas!$A$6),"",P740+R740+T740+V740)</f>
        <v>0.21132439384930549</v>
      </c>
      <c r="X740" s="22"/>
      <c r="Y740" s="19">
        <f t="shared" si="136"/>
        <v>0</v>
      </c>
      <c r="Z740" s="21">
        <f>+IF(OR($N740=Listas!$A$3,$N740=Listas!$A$4,$N740=Listas!$A$5,$N740=Listas!$A$6),"",Y740)</f>
        <v>0</v>
      </c>
      <c r="AA740" s="22"/>
      <c r="AB740" s="23">
        <f>+IF(OR($N740=Listas!$A$3,$N740=Listas!$A$4,$N740=Listas!$A$5,$N740=Listas!$A$6),"",IF(AND(DAYS360(C740,$C$3)&lt;=90,AA740="NO"),0,IF(AND(DAYS360(C740,$C$3)&gt;90,AA740="NO"),$AB$7,0)))</f>
        <v>0</v>
      </c>
      <c r="AC740" s="17"/>
      <c r="AD740" s="22"/>
      <c r="AE740" s="23">
        <f>+IF(OR($N740=Listas!$A$3,$N740=Listas!$A$4,$N740=Listas!$A$5,$N740=Listas!$A$6),"",IF(AND(DAYS360(C740,$C$3)&lt;=90,AD740="SI"),0,IF(AND(DAYS360(C740,$C$3)&gt;90,AD740="SI"),$AE$7,0)))</f>
        <v>0</v>
      </c>
      <c r="AF740" s="17"/>
      <c r="AG740" s="24" t="str">
        <f t="shared" si="140"/>
        <v/>
      </c>
      <c r="AH740" s="22"/>
      <c r="AI740" s="23">
        <f>+IF(OR($N740=Listas!$A$3,$N740=Listas!$A$4,$N740=Listas!$A$5,$N740=Listas!$A$6),"",IF(AND(DAYS360(C740,$C$3)&lt;=90,AH740="SI"),0,IF(AND(DAYS360(C740,$C$3)&gt;90,AH740="SI"),$AI$7,0)))</f>
        <v>0</v>
      </c>
      <c r="AJ740" s="25">
        <f>+IF(OR($N740=Listas!$A$3,$N740=Listas!$A$4,$N740=Listas!$A$5,$N740=Listas!$A$6),"",AB740+AE740+AI740)</f>
        <v>0</v>
      </c>
      <c r="AK740" s="26" t="str">
        <f t="shared" si="141"/>
        <v/>
      </c>
      <c r="AL740" s="27" t="str">
        <f t="shared" si="142"/>
        <v/>
      </c>
      <c r="AM740" s="23">
        <f>+IF(OR($N740=Listas!$A$3,$N740=Listas!$A$4,$N740=Listas!$A$5,$N740=Listas!$A$6),"",IF(AND(DAYS360(C740,$C$3)&lt;=90,AL740="SI"),0,IF(AND(DAYS360(C740,$C$3)&gt;90,AL740="SI"),$AM$7,0)))</f>
        <v>0</v>
      </c>
      <c r="AN740" s="27" t="str">
        <f t="shared" si="143"/>
        <v/>
      </c>
      <c r="AO740" s="23">
        <f>+IF(OR($N740=Listas!$A$3,$N740=Listas!$A$4,$N740=Listas!$A$5,$N740=Listas!$A$6),"",IF(AND(DAYS360(C740,$C$3)&lt;=90,AN740="SI"),0,IF(AND(DAYS360(C740,$C$3)&gt;90,AN740="SI"),$AO$7,0)))</f>
        <v>0</v>
      </c>
      <c r="AP740" s="28">
        <f>+IF(OR($N740=Listas!$A$3,$N740=Listas!$A$4,$N740=Listas!$A$5,$N740=[1]Hoja2!$A$6),"",AM740+AO740)</f>
        <v>0</v>
      </c>
      <c r="AQ740" s="22"/>
      <c r="AR740" s="23">
        <f>+IF(OR($N740=Listas!$A$3,$N740=Listas!$A$4,$N740=Listas!$A$5,$N740=Listas!$A$6),"",IF(AND(DAYS360(C740,$C$3)&lt;=90,AQ740="SI"),0,IF(AND(DAYS360(C740,$C$3)&gt;90,AQ740="SI"),$AR$7,0)))</f>
        <v>0</v>
      </c>
      <c r="AS740" s="22"/>
      <c r="AT740" s="23">
        <f>+IF(OR($N740=Listas!$A$3,$N740=Listas!$A$4,$N740=Listas!$A$5,$N740=Listas!$A$6),"",IF(AND(DAYS360(C740,$C$3)&lt;=90,AS740="SI"),0,IF(AND(DAYS360(C740,$C$3)&gt;90,AS740="SI"),$AT$7,0)))</f>
        <v>0</v>
      </c>
      <c r="AU740" s="21">
        <f>+IF(OR($N740=Listas!$A$3,$N740=Listas!$A$4,$N740=Listas!$A$5,$N740=Listas!$A$6),"",AR740+AT740)</f>
        <v>0</v>
      </c>
      <c r="AV740" s="29">
        <f>+IF(OR($N740=Listas!$A$3,$N740=Listas!$A$4,$N740=Listas!$A$5,$N740=Listas!$A$6),"",W740+Z740+AJ740+AP740+AU740)</f>
        <v>0.21132439384930549</v>
      </c>
      <c r="AW740" s="30">
        <f>+IF(OR($N740=Listas!$A$3,$N740=Listas!$A$4,$N740=Listas!$A$5,$N740=Listas!$A$6),"",K740*(1-AV740))</f>
        <v>0</v>
      </c>
      <c r="AX740" s="30">
        <f>+IF(OR($N740=Listas!$A$3,$N740=Listas!$A$4,$N740=Listas!$A$5,$N740=Listas!$A$6),"",L740*(1-AV740))</f>
        <v>0</v>
      </c>
      <c r="AY740" s="31"/>
      <c r="AZ740" s="32"/>
      <c r="BA740" s="30">
        <f>+IF(OR($N740=Listas!$A$3,$N740=Listas!$A$4,$N740=Listas!$A$5,$N740=Listas!$A$6),"",IF(AV740=0,AW740,(-PV(AY740,AZ740,,AW740,0))))</f>
        <v>0</v>
      </c>
      <c r="BB740" s="30">
        <f>+IF(OR($N740=Listas!$A$3,$N740=Listas!$A$4,$N740=Listas!$A$5,$N740=Listas!$A$6),"",IF(AV740=0,AX740,(-PV(AY740,AZ740,,AX740,0))))</f>
        <v>0</v>
      </c>
      <c r="BC740" s="33">
        <f>++IF(OR($N740=Listas!$A$3,$N740=Listas!$A$4,$N740=Listas!$A$5,$N740=Listas!$A$6),"",K740-BA740)</f>
        <v>0</v>
      </c>
      <c r="BD740" s="33">
        <f>++IF(OR($N740=Listas!$A$3,$N740=Listas!$A$4,$N740=Listas!$A$5,$N740=Listas!$A$6),"",L740-BB740)</f>
        <v>0</v>
      </c>
    </row>
    <row r="741" spans="1:56" x14ac:dyDescent="0.25">
      <c r="A741" s="13"/>
      <c r="B741" s="14"/>
      <c r="C741" s="15"/>
      <c r="D741" s="16"/>
      <c r="E741" s="16"/>
      <c r="F741" s="17"/>
      <c r="G741" s="17"/>
      <c r="H741" s="65">
        <f t="shared" si="137"/>
        <v>0</v>
      </c>
      <c r="I741" s="17"/>
      <c r="J741" s="17"/>
      <c r="K741" s="42">
        <f t="shared" si="138"/>
        <v>0</v>
      </c>
      <c r="L741" s="42">
        <f t="shared" si="138"/>
        <v>0</v>
      </c>
      <c r="M741" s="42">
        <f t="shared" si="139"/>
        <v>0</v>
      </c>
      <c r="N741" s="13"/>
      <c r="O741" s="18" t="str">
        <f>+IF(OR($N741=Listas!$A$3,$N741=Listas!$A$4,$N741=Listas!$A$5,$N741=Listas!$A$6),"N/A",IF(AND((DAYS360(C741,$C$3))&gt;90,(DAYS360(C741,$C$3))&lt;360),"SI","NO"))</f>
        <v>NO</v>
      </c>
      <c r="P741" s="19">
        <f t="shared" si="132"/>
        <v>0</v>
      </c>
      <c r="Q741" s="18" t="str">
        <f>+IF(OR($N741=Listas!$A$3,$N741=Listas!$A$4,$N741=Listas!$A$5,$N741=Listas!$A$6),"N/A",IF(AND((DAYS360(C741,$C$3))&gt;=360,(DAYS360(C741,$C$3))&lt;=1800),"SI","NO"))</f>
        <v>NO</v>
      </c>
      <c r="R741" s="19">
        <f t="shared" si="133"/>
        <v>0</v>
      </c>
      <c r="S741" s="18" t="str">
        <f>+IF(OR($N741=Listas!$A$3,$N741=Listas!$A$4,$N741=Listas!$A$5,$N741=Listas!$A$6),"N/A",IF(AND((DAYS360(C741,$C$3))&gt;1800,(DAYS360(C741,$C$3))&lt;=3600),"SI","NO"))</f>
        <v>NO</v>
      </c>
      <c r="T741" s="19">
        <f t="shared" si="134"/>
        <v>0</v>
      </c>
      <c r="U741" s="18" t="str">
        <f>+IF(OR($N741=Listas!$A$3,$N741=Listas!$A$4,$N741=Listas!$A$5,$N741=Listas!$A$6),"N/A",IF((DAYS360(C741,$C$3))&gt;3600,"SI","NO"))</f>
        <v>SI</v>
      </c>
      <c r="V741" s="20">
        <f t="shared" si="135"/>
        <v>0.21132439384930549</v>
      </c>
      <c r="W741" s="21">
        <f>+IF(OR($N741=Listas!$A$3,$N741=Listas!$A$4,$N741=Listas!$A$5,$N741=Listas!$A$6),"",P741+R741+T741+V741)</f>
        <v>0.21132439384930549</v>
      </c>
      <c r="X741" s="22"/>
      <c r="Y741" s="19">
        <f t="shared" si="136"/>
        <v>0</v>
      </c>
      <c r="Z741" s="21">
        <f>+IF(OR($N741=Listas!$A$3,$N741=Listas!$A$4,$N741=Listas!$A$5,$N741=Listas!$A$6),"",Y741)</f>
        <v>0</v>
      </c>
      <c r="AA741" s="22"/>
      <c r="AB741" s="23">
        <f>+IF(OR($N741=Listas!$A$3,$N741=Listas!$A$4,$N741=Listas!$A$5,$N741=Listas!$A$6),"",IF(AND(DAYS360(C741,$C$3)&lt;=90,AA741="NO"),0,IF(AND(DAYS360(C741,$C$3)&gt;90,AA741="NO"),$AB$7,0)))</f>
        <v>0</v>
      </c>
      <c r="AC741" s="17"/>
      <c r="AD741" s="22"/>
      <c r="AE741" s="23">
        <f>+IF(OR($N741=Listas!$A$3,$N741=Listas!$A$4,$N741=Listas!$A$5,$N741=Listas!$A$6),"",IF(AND(DAYS360(C741,$C$3)&lt;=90,AD741="SI"),0,IF(AND(DAYS360(C741,$C$3)&gt;90,AD741="SI"),$AE$7,0)))</f>
        <v>0</v>
      </c>
      <c r="AF741" s="17"/>
      <c r="AG741" s="24" t="str">
        <f t="shared" si="140"/>
        <v/>
      </c>
      <c r="AH741" s="22"/>
      <c r="AI741" s="23">
        <f>+IF(OR($N741=Listas!$A$3,$N741=Listas!$A$4,$N741=Listas!$A$5,$N741=Listas!$A$6),"",IF(AND(DAYS360(C741,$C$3)&lt;=90,AH741="SI"),0,IF(AND(DAYS360(C741,$C$3)&gt;90,AH741="SI"),$AI$7,0)))</f>
        <v>0</v>
      </c>
      <c r="AJ741" s="25">
        <f>+IF(OR($N741=Listas!$A$3,$N741=Listas!$A$4,$N741=Listas!$A$5,$N741=Listas!$A$6),"",AB741+AE741+AI741)</f>
        <v>0</v>
      </c>
      <c r="AK741" s="26" t="str">
        <f t="shared" si="141"/>
        <v/>
      </c>
      <c r="AL741" s="27" t="str">
        <f t="shared" si="142"/>
        <v/>
      </c>
      <c r="AM741" s="23">
        <f>+IF(OR($N741=Listas!$A$3,$N741=Listas!$A$4,$N741=Listas!$A$5,$N741=Listas!$A$6),"",IF(AND(DAYS360(C741,$C$3)&lt;=90,AL741="SI"),0,IF(AND(DAYS360(C741,$C$3)&gt;90,AL741="SI"),$AM$7,0)))</f>
        <v>0</v>
      </c>
      <c r="AN741" s="27" t="str">
        <f t="shared" si="143"/>
        <v/>
      </c>
      <c r="AO741" s="23">
        <f>+IF(OR($N741=Listas!$A$3,$N741=Listas!$A$4,$N741=Listas!$A$5,$N741=Listas!$A$6),"",IF(AND(DAYS360(C741,$C$3)&lt;=90,AN741="SI"),0,IF(AND(DAYS360(C741,$C$3)&gt;90,AN741="SI"),$AO$7,0)))</f>
        <v>0</v>
      </c>
      <c r="AP741" s="28">
        <f>+IF(OR($N741=Listas!$A$3,$N741=Listas!$A$4,$N741=Listas!$A$5,$N741=[1]Hoja2!$A$6),"",AM741+AO741)</f>
        <v>0</v>
      </c>
      <c r="AQ741" s="22"/>
      <c r="AR741" s="23">
        <f>+IF(OR($N741=Listas!$A$3,$N741=Listas!$A$4,$N741=Listas!$A$5,$N741=Listas!$A$6),"",IF(AND(DAYS360(C741,$C$3)&lt;=90,AQ741="SI"),0,IF(AND(DAYS360(C741,$C$3)&gt;90,AQ741="SI"),$AR$7,0)))</f>
        <v>0</v>
      </c>
      <c r="AS741" s="22"/>
      <c r="AT741" s="23">
        <f>+IF(OR($N741=Listas!$A$3,$N741=Listas!$A$4,$N741=Listas!$A$5,$N741=Listas!$A$6),"",IF(AND(DAYS360(C741,$C$3)&lt;=90,AS741="SI"),0,IF(AND(DAYS360(C741,$C$3)&gt;90,AS741="SI"),$AT$7,0)))</f>
        <v>0</v>
      </c>
      <c r="AU741" s="21">
        <f>+IF(OR($N741=Listas!$A$3,$N741=Listas!$A$4,$N741=Listas!$A$5,$N741=Listas!$A$6),"",AR741+AT741)</f>
        <v>0</v>
      </c>
      <c r="AV741" s="29">
        <f>+IF(OR($N741=Listas!$A$3,$N741=Listas!$A$4,$N741=Listas!$A$5,$N741=Listas!$A$6),"",W741+Z741+AJ741+AP741+AU741)</f>
        <v>0.21132439384930549</v>
      </c>
      <c r="AW741" s="30">
        <f>+IF(OR($N741=Listas!$A$3,$N741=Listas!$A$4,$N741=Listas!$A$5,$N741=Listas!$A$6),"",K741*(1-AV741))</f>
        <v>0</v>
      </c>
      <c r="AX741" s="30">
        <f>+IF(OR($N741=Listas!$A$3,$N741=Listas!$A$4,$N741=Listas!$A$5,$N741=Listas!$A$6),"",L741*(1-AV741))</f>
        <v>0</v>
      </c>
      <c r="AY741" s="31"/>
      <c r="AZ741" s="32"/>
      <c r="BA741" s="30">
        <f>+IF(OR($N741=Listas!$A$3,$N741=Listas!$A$4,$N741=Listas!$A$5,$N741=Listas!$A$6),"",IF(AV741=0,AW741,(-PV(AY741,AZ741,,AW741,0))))</f>
        <v>0</v>
      </c>
      <c r="BB741" s="30">
        <f>+IF(OR($N741=Listas!$A$3,$N741=Listas!$A$4,$N741=Listas!$A$5,$N741=Listas!$A$6),"",IF(AV741=0,AX741,(-PV(AY741,AZ741,,AX741,0))))</f>
        <v>0</v>
      </c>
      <c r="BC741" s="33">
        <f>++IF(OR($N741=Listas!$A$3,$N741=Listas!$A$4,$N741=Listas!$A$5,$N741=Listas!$A$6),"",K741-BA741)</f>
        <v>0</v>
      </c>
      <c r="BD741" s="33">
        <f>++IF(OR($N741=Listas!$A$3,$N741=Listas!$A$4,$N741=Listas!$A$5,$N741=Listas!$A$6),"",L741-BB741)</f>
        <v>0</v>
      </c>
    </row>
    <row r="742" spans="1:56" x14ac:dyDescent="0.25">
      <c r="A742" s="13"/>
      <c r="B742" s="14"/>
      <c r="C742" s="15"/>
      <c r="D742" s="16"/>
      <c r="E742" s="16"/>
      <c r="F742" s="17"/>
      <c r="G742" s="17"/>
      <c r="H742" s="65">
        <f t="shared" si="137"/>
        <v>0</v>
      </c>
      <c r="I742" s="17"/>
      <c r="J742" s="17"/>
      <c r="K742" s="42">
        <f t="shared" si="138"/>
        <v>0</v>
      </c>
      <c r="L742" s="42">
        <f t="shared" si="138"/>
        <v>0</v>
      </c>
      <c r="M742" s="42">
        <f t="shared" si="139"/>
        <v>0</v>
      </c>
      <c r="N742" s="13"/>
      <c r="O742" s="18" t="str">
        <f>+IF(OR($N742=Listas!$A$3,$N742=Listas!$A$4,$N742=Listas!$A$5,$N742=Listas!$A$6),"N/A",IF(AND((DAYS360(C742,$C$3))&gt;90,(DAYS360(C742,$C$3))&lt;360),"SI","NO"))</f>
        <v>NO</v>
      </c>
      <c r="P742" s="19">
        <f t="shared" si="132"/>
        <v>0</v>
      </c>
      <c r="Q742" s="18" t="str">
        <f>+IF(OR($N742=Listas!$A$3,$N742=Listas!$A$4,$N742=Listas!$A$5,$N742=Listas!$A$6),"N/A",IF(AND((DAYS360(C742,$C$3))&gt;=360,(DAYS360(C742,$C$3))&lt;=1800),"SI","NO"))</f>
        <v>NO</v>
      </c>
      <c r="R742" s="19">
        <f t="shared" si="133"/>
        <v>0</v>
      </c>
      <c r="S742" s="18" t="str">
        <f>+IF(OR($N742=Listas!$A$3,$N742=Listas!$A$4,$N742=Listas!$A$5,$N742=Listas!$A$6),"N/A",IF(AND((DAYS360(C742,$C$3))&gt;1800,(DAYS360(C742,$C$3))&lt;=3600),"SI","NO"))</f>
        <v>NO</v>
      </c>
      <c r="T742" s="19">
        <f t="shared" si="134"/>
        <v>0</v>
      </c>
      <c r="U742" s="18" t="str">
        <f>+IF(OR($N742=Listas!$A$3,$N742=Listas!$A$4,$N742=Listas!$A$5,$N742=Listas!$A$6),"N/A",IF((DAYS360(C742,$C$3))&gt;3600,"SI","NO"))</f>
        <v>SI</v>
      </c>
      <c r="V742" s="20">
        <f t="shared" si="135"/>
        <v>0.21132439384930549</v>
      </c>
      <c r="W742" s="21">
        <f>+IF(OR($N742=Listas!$A$3,$N742=Listas!$A$4,$N742=Listas!$A$5,$N742=Listas!$A$6),"",P742+R742+T742+V742)</f>
        <v>0.21132439384930549</v>
      </c>
      <c r="X742" s="22"/>
      <c r="Y742" s="19">
        <f t="shared" si="136"/>
        <v>0</v>
      </c>
      <c r="Z742" s="21">
        <f>+IF(OR($N742=Listas!$A$3,$N742=Listas!$A$4,$N742=Listas!$A$5,$N742=Listas!$A$6),"",Y742)</f>
        <v>0</v>
      </c>
      <c r="AA742" s="22"/>
      <c r="AB742" s="23">
        <f>+IF(OR($N742=Listas!$A$3,$N742=Listas!$A$4,$N742=Listas!$A$5,$N742=Listas!$A$6),"",IF(AND(DAYS360(C742,$C$3)&lt;=90,AA742="NO"),0,IF(AND(DAYS360(C742,$C$3)&gt;90,AA742="NO"),$AB$7,0)))</f>
        <v>0</v>
      </c>
      <c r="AC742" s="17"/>
      <c r="AD742" s="22"/>
      <c r="AE742" s="23">
        <f>+IF(OR($N742=Listas!$A$3,$N742=Listas!$A$4,$N742=Listas!$A$5,$N742=Listas!$A$6),"",IF(AND(DAYS360(C742,$C$3)&lt;=90,AD742="SI"),0,IF(AND(DAYS360(C742,$C$3)&gt;90,AD742="SI"),$AE$7,0)))</f>
        <v>0</v>
      </c>
      <c r="AF742" s="17"/>
      <c r="AG742" s="24" t="str">
        <f t="shared" si="140"/>
        <v/>
      </c>
      <c r="AH742" s="22"/>
      <c r="AI742" s="23">
        <f>+IF(OR($N742=Listas!$A$3,$N742=Listas!$A$4,$N742=Listas!$A$5,$N742=Listas!$A$6),"",IF(AND(DAYS360(C742,$C$3)&lt;=90,AH742="SI"),0,IF(AND(DAYS360(C742,$C$3)&gt;90,AH742="SI"),$AI$7,0)))</f>
        <v>0</v>
      </c>
      <c r="AJ742" s="25">
        <f>+IF(OR($N742=Listas!$A$3,$N742=Listas!$A$4,$N742=Listas!$A$5,$N742=Listas!$A$6),"",AB742+AE742+AI742)</f>
        <v>0</v>
      </c>
      <c r="AK742" s="26" t="str">
        <f t="shared" si="141"/>
        <v/>
      </c>
      <c r="AL742" s="27" t="str">
        <f t="shared" si="142"/>
        <v/>
      </c>
      <c r="AM742" s="23">
        <f>+IF(OR($N742=Listas!$A$3,$N742=Listas!$A$4,$N742=Listas!$A$5,$N742=Listas!$A$6),"",IF(AND(DAYS360(C742,$C$3)&lt;=90,AL742="SI"),0,IF(AND(DAYS360(C742,$C$3)&gt;90,AL742="SI"),$AM$7,0)))</f>
        <v>0</v>
      </c>
      <c r="AN742" s="27" t="str">
        <f t="shared" si="143"/>
        <v/>
      </c>
      <c r="AO742" s="23">
        <f>+IF(OR($N742=Listas!$A$3,$N742=Listas!$A$4,$N742=Listas!$A$5,$N742=Listas!$A$6),"",IF(AND(DAYS360(C742,$C$3)&lt;=90,AN742="SI"),0,IF(AND(DAYS360(C742,$C$3)&gt;90,AN742="SI"),$AO$7,0)))</f>
        <v>0</v>
      </c>
      <c r="AP742" s="28">
        <f>+IF(OR($N742=Listas!$A$3,$N742=Listas!$A$4,$N742=Listas!$A$5,$N742=[1]Hoja2!$A$6),"",AM742+AO742)</f>
        <v>0</v>
      </c>
      <c r="AQ742" s="22"/>
      <c r="AR742" s="23">
        <f>+IF(OR($N742=Listas!$A$3,$N742=Listas!$A$4,$N742=Listas!$A$5,$N742=Listas!$A$6),"",IF(AND(DAYS360(C742,$C$3)&lt;=90,AQ742="SI"),0,IF(AND(DAYS360(C742,$C$3)&gt;90,AQ742="SI"),$AR$7,0)))</f>
        <v>0</v>
      </c>
      <c r="AS742" s="22"/>
      <c r="AT742" s="23">
        <f>+IF(OR($N742=Listas!$A$3,$N742=Listas!$A$4,$N742=Listas!$A$5,$N742=Listas!$A$6),"",IF(AND(DAYS360(C742,$C$3)&lt;=90,AS742="SI"),0,IF(AND(DAYS360(C742,$C$3)&gt;90,AS742="SI"),$AT$7,0)))</f>
        <v>0</v>
      </c>
      <c r="AU742" s="21">
        <f>+IF(OR($N742=Listas!$A$3,$N742=Listas!$A$4,$N742=Listas!$A$5,$N742=Listas!$A$6),"",AR742+AT742)</f>
        <v>0</v>
      </c>
      <c r="AV742" s="29">
        <f>+IF(OR($N742=Listas!$A$3,$N742=Listas!$A$4,$N742=Listas!$A$5,$N742=Listas!$A$6),"",W742+Z742+AJ742+AP742+AU742)</f>
        <v>0.21132439384930549</v>
      </c>
      <c r="AW742" s="30">
        <f>+IF(OR($N742=Listas!$A$3,$N742=Listas!$A$4,$N742=Listas!$A$5,$N742=Listas!$A$6),"",K742*(1-AV742))</f>
        <v>0</v>
      </c>
      <c r="AX742" s="30">
        <f>+IF(OR($N742=Listas!$A$3,$N742=Listas!$A$4,$N742=Listas!$A$5,$N742=Listas!$A$6),"",L742*(1-AV742))</f>
        <v>0</v>
      </c>
      <c r="AY742" s="31"/>
      <c r="AZ742" s="32"/>
      <c r="BA742" s="30">
        <f>+IF(OR($N742=Listas!$A$3,$N742=Listas!$A$4,$N742=Listas!$A$5,$N742=Listas!$A$6),"",IF(AV742=0,AW742,(-PV(AY742,AZ742,,AW742,0))))</f>
        <v>0</v>
      </c>
      <c r="BB742" s="30">
        <f>+IF(OR($N742=Listas!$A$3,$N742=Listas!$A$4,$N742=Listas!$A$5,$N742=Listas!$A$6),"",IF(AV742=0,AX742,(-PV(AY742,AZ742,,AX742,0))))</f>
        <v>0</v>
      </c>
      <c r="BC742" s="33">
        <f>++IF(OR($N742=Listas!$A$3,$N742=Listas!$A$4,$N742=Listas!$A$5,$N742=Listas!$A$6),"",K742-BA742)</f>
        <v>0</v>
      </c>
      <c r="BD742" s="33">
        <f>++IF(OR($N742=Listas!$A$3,$N742=Listas!$A$4,$N742=Listas!$A$5,$N742=Listas!$A$6),"",L742-BB742)</f>
        <v>0</v>
      </c>
    </row>
    <row r="743" spans="1:56" x14ac:dyDescent="0.25">
      <c r="A743" s="13"/>
      <c r="B743" s="14"/>
      <c r="C743" s="15"/>
      <c r="D743" s="16"/>
      <c r="E743" s="16"/>
      <c r="F743" s="17"/>
      <c r="G743" s="17"/>
      <c r="H743" s="65">
        <f t="shared" si="137"/>
        <v>0</v>
      </c>
      <c r="I743" s="17"/>
      <c r="J743" s="17"/>
      <c r="K743" s="42">
        <f t="shared" si="138"/>
        <v>0</v>
      </c>
      <c r="L743" s="42">
        <f t="shared" si="138"/>
        <v>0</v>
      </c>
      <c r="M743" s="42">
        <f t="shared" si="139"/>
        <v>0</v>
      </c>
      <c r="N743" s="13"/>
      <c r="O743" s="18" t="str">
        <f>+IF(OR($N743=Listas!$A$3,$N743=Listas!$A$4,$N743=Listas!$A$5,$N743=Listas!$A$6),"N/A",IF(AND((DAYS360(C743,$C$3))&gt;90,(DAYS360(C743,$C$3))&lt;360),"SI","NO"))</f>
        <v>NO</v>
      </c>
      <c r="P743" s="19">
        <f t="shared" si="132"/>
        <v>0</v>
      </c>
      <c r="Q743" s="18" t="str">
        <f>+IF(OR($N743=Listas!$A$3,$N743=Listas!$A$4,$N743=Listas!$A$5,$N743=Listas!$A$6),"N/A",IF(AND((DAYS360(C743,$C$3))&gt;=360,(DAYS360(C743,$C$3))&lt;=1800),"SI","NO"))</f>
        <v>NO</v>
      </c>
      <c r="R743" s="19">
        <f t="shared" si="133"/>
        <v>0</v>
      </c>
      <c r="S743" s="18" t="str">
        <f>+IF(OR($N743=Listas!$A$3,$N743=Listas!$A$4,$N743=Listas!$A$5,$N743=Listas!$A$6),"N/A",IF(AND((DAYS360(C743,$C$3))&gt;1800,(DAYS360(C743,$C$3))&lt;=3600),"SI","NO"))</f>
        <v>NO</v>
      </c>
      <c r="T743" s="19">
        <f t="shared" si="134"/>
        <v>0</v>
      </c>
      <c r="U743" s="18" t="str">
        <f>+IF(OR($N743=Listas!$A$3,$N743=Listas!$A$4,$N743=Listas!$A$5,$N743=Listas!$A$6),"N/A",IF((DAYS360(C743,$C$3))&gt;3600,"SI","NO"))</f>
        <v>SI</v>
      </c>
      <c r="V743" s="20">
        <f t="shared" si="135"/>
        <v>0.21132439384930549</v>
      </c>
      <c r="W743" s="21">
        <f>+IF(OR($N743=Listas!$A$3,$N743=Listas!$A$4,$N743=Listas!$A$5,$N743=Listas!$A$6),"",P743+R743+T743+V743)</f>
        <v>0.21132439384930549</v>
      </c>
      <c r="X743" s="22"/>
      <c r="Y743" s="19">
        <f t="shared" si="136"/>
        <v>0</v>
      </c>
      <c r="Z743" s="21">
        <f>+IF(OR($N743=Listas!$A$3,$N743=Listas!$A$4,$N743=Listas!$A$5,$N743=Listas!$A$6),"",Y743)</f>
        <v>0</v>
      </c>
      <c r="AA743" s="22"/>
      <c r="AB743" s="23">
        <f>+IF(OR($N743=Listas!$A$3,$N743=Listas!$A$4,$N743=Listas!$A$5,$N743=Listas!$A$6),"",IF(AND(DAYS360(C743,$C$3)&lt;=90,AA743="NO"),0,IF(AND(DAYS360(C743,$C$3)&gt;90,AA743="NO"),$AB$7,0)))</f>
        <v>0</v>
      </c>
      <c r="AC743" s="17"/>
      <c r="AD743" s="22"/>
      <c r="AE743" s="23">
        <f>+IF(OR($N743=Listas!$A$3,$N743=Listas!$A$4,$N743=Listas!$A$5,$N743=Listas!$A$6),"",IF(AND(DAYS360(C743,$C$3)&lt;=90,AD743="SI"),0,IF(AND(DAYS360(C743,$C$3)&gt;90,AD743="SI"),$AE$7,0)))</f>
        <v>0</v>
      </c>
      <c r="AF743" s="17"/>
      <c r="AG743" s="24" t="str">
        <f t="shared" si="140"/>
        <v/>
      </c>
      <c r="AH743" s="22"/>
      <c r="AI743" s="23">
        <f>+IF(OR($N743=Listas!$A$3,$N743=Listas!$A$4,$N743=Listas!$A$5,$N743=Listas!$A$6),"",IF(AND(DAYS360(C743,$C$3)&lt;=90,AH743="SI"),0,IF(AND(DAYS360(C743,$C$3)&gt;90,AH743="SI"),$AI$7,0)))</f>
        <v>0</v>
      </c>
      <c r="AJ743" s="25">
        <f>+IF(OR($N743=Listas!$A$3,$N743=Listas!$A$4,$N743=Listas!$A$5,$N743=Listas!$A$6),"",AB743+AE743+AI743)</f>
        <v>0</v>
      </c>
      <c r="AK743" s="26" t="str">
        <f t="shared" si="141"/>
        <v/>
      </c>
      <c r="AL743" s="27" t="str">
        <f t="shared" si="142"/>
        <v/>
      </c>
      <c r="AM743" s="23">
        <f>+IF(OR($N743=Listas!$A$3,$N743=Listas!$A$4,$N743=Listas!$A$5,$N743=Listas!$A$6),"",IF(AND(DAYS360(C743,$C$3)&lt;=90,AL743="SI"),0,IF(AND(DAYS360(C743,$C$3)&gt;90,AL743="SI"),$AM$7,0)))</f>
        <v>0</v>
      </c>
      <c r="AN743" s="27" t="str">
        <f t="shared" si="143"/>
        <v/>
      </c>
      <c r="AO743" s="23">
        <f>+IF(OR($N743=Listas!$A$3,$N743=Listas!$A$4,$N743=Listas!$A$5,$N743=Listas!$A$6),"",IF(AND(DAYS360(C743,$C$3)&lt;=90,AN743="SI"),0,IF(AND(DAYS360(C743,$C$3)&gt;90,AN743="SI"),$AO$7,0)))</f>
        <v>0</v>
      </c>
      <c r="AP743" s="28">
        <f>+IF(OR($N743=Listas!$A$3,$N743=Listas!$A$4,$N743=Listas!$A$5,$N743=[1]Hoja2!$A$6),"",AM743+AO743)</f>
        <v>0</v>
      </c>
      <c r="AQ743" s="22"/>
      <c r="AR743" s="23">
        <f>+IF(OR($N743=Listas!$A$3,$N743=Listas!$A$4,$N743=Listas!$A$5,$N743=Listas!$A$6),"",IF(AND(DAYS360(C743,$C$3)&lt;=90,AQ743="SI"),0,IF(AND(DAYS360(C743,$C$3)&gt;90,AQ743="SI"),$AR$7,0)))</f>
        <v>0</v>
      </c>
      <c r="AS743" s="22"/>
      <c r="AT743" s="23">
        <f>+IF(OR($N743=Listas!$A$3,$N743=Listas!$A$4,$N743=Listas!$A$5,$N743=Listas!$A$6),"",IF(AND(DAYS360(C743,$C$3)&lt;=90,AS743="SI"),0,IF(AND(DAYS360(C743,$C$3)&gt;90,AS743="SI"),$AT$7,0)))</f>
        <v>0</v>
      </c>
      <c r="AU743" s="21">
        <f>+IF(OR($N743=Listas!$A$3,$N743=Listas!$A$4,$N743=Listas!$A$5,$N743=Listas!$A$6),"",AR743+AT743)</f>
        <v>0</v>
      </c>
      <c r="AV743" s="29">
        <f>+IF(OR($N743=Listas!$A$3,$N743=Listas!$A$4,$N743=Listas!$A$5,$N743=Listas!$A$6),"",W743+Z743+AJ743+AP743+AU743)</f>
        <v>0.21132439384930549</v>
      </c>
      <c r="AW743" s="30">
        <f>+IF(OR($N743=Listas!$A$3,$N743=Listas!$A$4,$N743=Listas!$A$5,$N743=Listas!$A$6),"",K743*(1-AV743))</f>
        <v>0</v>
      </c>
      <c r="AX743" s="30">
        <f>+IF(OR($N743=Listas!$A$3,$N743=Listas!$A$4,$N743=Listas!$A$5,$N743=Listas!$A$6),"",L743*(1-AV743))</f>
        <v>0</v>
      </c>
      <c r="AY743" s="31"/>
      <c r="AZ743" s="32"/>
      <c r="BA743" s="30">
        <f>+IF(OR($N743=Listas!$A$3,$N743=Listas!$A$4,$N743=Listas!$A$5,$N743=Listas!$A$6),"",IF(AV743=0,AW743,(-PV(AY743,AZ743,,AW743,0))))</f>
        <v>0</v>
      </c>
      <c r="BB743" s="30">
        <f>+IF(OR($N743=Listas!$A$3,$N743=Listas!$A$4,$N743=Listas!$A$5,$N743=Listas!$A$6),"",IF(AV743=0,AX743,(-PV(AY743,AZ743,,AX743,0))))</f>
        <v>0</v>
      </c>
      <c r="BC743" s="33">
        <f>++IF(OR($N743=Listas!$A$3,$N743=Listas!$A$4,$N743=Listas!$A$5,$N743=Listas!$A$6),"",K743-BA743)</f>
        <v>0</v>
      </c>
      <c r="BD743" s="33">
        <f>++IF(OR($N743=Listas!$A$3,$N743=Listas!$A$4,$N743=Listas!$A$5,$N743=Listas!$A$6),"",L743-BB743)</f>
        <v>0</v>
      </c>
    </row>
    <row r="744" spans="1:56" x14ac:dyDescent="0.25">
      <c r="A744" s="13"/>
      <c r="B744" s="14"/>
      <c r="C744" s="15"/>
      <c r="D744" s="16"/>
      <c r="E744" s="16"/>
      <c r="F744" s="17"/>
      <c r="G744" s="17"/>
      <c r="H744" s="65">
        <f t="shared" si="137"/>
        <v>0</v>
      </c>
      <c r="I744" s="17"/>
      <c r="J744" s="17"/>
      <c r="K744" s="42">
        <f t="shared" si="138"/>
        <v>0</v>
      </c>
      <c r="L744" s="42">
        <f t="shared" si="138"/>
        <v>0</v>
      </c>
      <c r="M744" s="42">
        <f t="shared" si="139"/>
        <v>0</v>
      </c>
      <c r="N744" s="13"/>
      <c r="O744" s="18" t="str">
        <f>+IF(OR($N744=Listas!$A$3,$N744=Listas!$A$4,$N744=Listas!$A$5,$N744=Listas!$A$6),"N/A",IF(AND((DAYS360(C744,$C$3))&gt;90,(DAYS360(C744,$C$3))&lt;360),"SI","NO"))</f>
        <v>NO</v>
      </c>
      <c r="P744" s="19">
        <f t="shared" si="132"/>
        <v>0</v>
      </c>
      <c r="Q744" s="18" t="str">
        <f>+IF(OR($N744=Listas!$A$3,$N744=Listas!$A$4,$N744=Listas!$A$5,$N744=Listas!$A$6),"N/A",IF(AND((DAYS360(C744,$C$3))&gt;=360,(DAYS360(C744,$C$3))&lt;=1800),"SI","NO"))</f>
        <v>NO</v>
      </c>
      <c r="R744" s="19">
        <f t="shared" si="133"/>
        <v>0</v>
      </c>
      <c r="S744" s="18" t="str">
        <f>+IF(OR($N744=Listas!$A$3,$N744=Listas!$A$4,$N744=Listas!$A$5,$N744=Listas!$A$6),"N/A",IF(AND((DAYS360(C744,$C$3))&gt;1800,(DAYS360(C744,$C$3))&lt;=3600),"SI","NO"))</f>
        <v>NO</v>
      </c>
      <c r="T744" s="19">
        <f t="shared" si="134"/>
        <v>0</v>
      </c>
      <c r="U744" s="18" t="str">
        <f>+IF(OR($N744=Listas!$A$3,$N744=Listas!$A$4,$N744=Listas!$A$5,$N744=Listas!$A$6),"N/A",IF((DAYS360(C744,$C$3))&gt;3600,"SI","NO"))</f>
        <v>SI</v>
      </c>
      <c r="V744" s="20">
        <f t="shared" si="135"/>
        <v>0.21132439384930549</v>
      </c>
      <c r="W744" s="21">
        <f>+IF(OR($N744=Listas!$A$3,$N744=Listas!$A$4,$N744=Listas!$A$5,$N744=Listas!$A$6),"",P744+R744+T744+V744)</f>
        <v>0.21132439384930549</v>
      </c>
      <c r="X744" s="22"/>
      <c r="Y744" s="19">
        <f t="shared" si="136"/>
        <v>0</v>
      </c>
      <c r="Z744" s="21">
        <f>+IF(OR($N744=Listas!$A$3,$N744=Listas!$A$4,$N744=Listas!$A$5,$N744=Listas!$A$6),"",Y744)</f>
        <v>0</v>
      </c>
      <c r="AA744" s="22"/>
      <c r="AB744" s="23">
        <f>+IF(OR($N744=Listas!$A$3,$N744=Listas!$A$4,$N744=Listas!$A$5,$N744=Listas!$A$6),"",IF(AND(DAYS360(C744,$C$3)&lt;=90,AA744="NO"),0,IF(AND(DAYS360(C744,$C$3)&gt;90,AA744="NO"),$AB$7,0)))</f>
        <v>0</v>
      </c>
      <c r="AC744" s="17"/>
      <c r="AD744" s="22"/>
      <c r="AE744" s="23">
        <f>+IF(OR($N744=Listas!$A$3,$N744=Listas!$A$4,$N744=Listas!$A$5,$N744=Listas!$A$6),"",IF(AND(DAYS360(C744,$C$3)&lt;=90,AD744="SI"),0,IF(AND(DAYS360(C744,$C$3)&gt;90,AD744="SI"),$AE$7,0)))</f>
        <v>0</v>
      </c>
      <c r="AF744" s="17"/>
      <c r="AG744" s="24" t="str">
        <f t="shared" si="140"/>
        <v/>
      </c>
      <c r="AH744" s="22"/>
      <c r="AI744" s="23">
        <f>+IF(OR($N744=Listas!$A$3,$N744=Listas!$A$4,$N744=Listas!$A$5,$N744=Listas!$A$6),"",IF(AND(DAYS360(C744,$C$3)&lt;=90,AH744="SI"),0,IF(AND(DAYS360(C744,$C$3)&gt;90,AH744="SI"),$AI$7,0)))</f>
        <v>0</v>
      </c>
      <c r="AJ744" s="25">
        <f>+IF(OR($N744=Listas!$A$3,$N744=Listas!$A$4,$N744=Listas!$A$5,$N744=Listas!$A$6),"",AB744+AE744+AI744)</f>
        <v>0</v>
      </c>
      <c r="AK744" s="26" t="str">
        <f t="shared" si="141"/>
        <v/>
      </c>
      <c r="AL744" s="27" t="str">
        <f t="shared" si="142"/>
        <v/>
      </c>
      <c r="AM744" s="23">
        <f>+IF(OR($N744=Listas!$A$3,$N744=Listas!$A$4,$N744=Listas!$A$5,$N744=Listas!$A$6),"",IF(AND(DAYS360(C744,$C$3)&lt;=90,AL744="SI"),0,IF(AND(DAYS360(C744,$C$3)&gt;90,AL744="SI"),$AM$7,0)))</f>
        <v>0</v>
      </c>
      <c r="AN744" s="27" t="str">
        <f t="shared" si="143"/>
        <v/>
      </c>
      <c r="AO744" s="23">
        <f>+IF(OR($N744=Listas!$A$3,$N744=Listas!$A$4,$N744=Listas!$A$5,$N744=Listas!$A$6),"",IF(AND(DAYS360(C744,$C$3)&lt;=90,AN744="SI"),0,IF(AND(DAYS360(C744,$C$3)&gt;90,AN744="SI"),$AO$7,0)))</f>
        <v>0</v>
      </c>
      <c r="AP744" s="28">
        <f>+IF(OR($N744=Listas!$A$3,$N744=Listas!$A$4,$N744=Listas!$A$5,$N744=[1]Hoja2!$A$6),"",AM744+AO744)</f>
        <v>0</v>
      </c>
      <c r="AQ744" s="22"/>
      <c r="AR744" s="23">
        <f>+IF(OR($N744=Listas!$A$3,$N744=Listas!$A$4,$N744=Listas!$A$5,$N744=Listas!$A$6),"",IF(AND(DAYS360(C744,$C$3)&lt;=90,AQ744="SI"),0,IF(AND(DAYS360(C744,$C$3)&gt;90,AQ744="SI"),$AR$7,0)))</f>
        <v>0</v>
      </c>
      <c r="AS744" s="22"/>
      <c r="AT744" s="23">
        <f>+IF(OR($N744=Listas!$A$3,$N744=Listas!$A$4,$N744=Listas!$A$5,$N744=Listas!$A$6),"",IF(AND(DAYS360(C744,$C$3)&lt;=90,AS744="SI"),0,IF(AND(DAYS360(C744,$C$3)&gt;90,AS744="SI"),$AT$7,0)))</f>
        <v>0</v>
      </c>
      <c r="AU744" s="21">
        <f>+IF(OR($N744=Listas!$A$3,$N744=Listas!$A$4,$N744=Listas!$A$5,$N744=Listas!$A$6),"",AR744+AT744)</f>
        <v>0</v>
      </c>
      <c r="AV744" s="29">
        <f>+IF(OR($N744=Listas!$A$3,$N744=Listas!$A$4,$N744=Listas!$A$5,$N744=Listas!$A$6),"",W744+Z744+AJ744+AP744+AU744)</f>
        <v>0.21132439384930549</v>
      </c>
      <c r="AW744" s="30">
        <f>+IF(OR($N744=Listas!$A$3,$N744=Listas!$A$4,$N744=Listas!$A$5,$N744=Listas!$A$6),"",K744*(1-AV744))</f>
        <v>0</v>
      </c>
      <c r="AX744" s="30">
        <f>+IF(OR($N744=Listas!$A$3,$N744=Listas!$A$4,$N744=Listas!$A$5,$N744=Listas!$A$6),"",L744*(1-AV744))</f>
        <v>0</v>
      </c>
      <c r="AY744" s="31"/>
      <c r="AZ744" s="32"/>
      <c r="BA744" s="30">
        <f>+IF(OR($N744=Listas!$A$3,$N744=Listas!$A$4,$N744=Listas!$A$5,$N744=Listas!$A$6),"",IF(AV744=0,AW744,(-PV(AY744,AZ744,,AW744,0))))</f>
        <v>0</v>
      </c>
      <c r="BB744" s="30">
        <f>+IF(OR($N744=Listas!$A$3,$N744=Listas!$A$4,$N744=Listas!$A$5,$N744=Listas!$A$6),"",IF(AV744=0,AX744,(-PV(AY744,AZ744,,AX744,0))))</f>
        <v>0</v>
      </c>
      <c r="BC744" s="33">
        <f>++IF(OR($N744=Listas!$A$3,$N744=Listas!$A$4,$N744=Listas!$A$5,$N744=Listas!$A$6),"",K744-BA744)</f>
        <v>0</v>
      </c>
      <c r="BD744" s="33">
        <f>++IF(OR($N744=Listas!$A$3,$N744=Listas!$A$4,$N744=Listas!$A$5,$N744=Listas!$A$6),"",L744-BB744)</f>
        <v>0</v>
      </c>
    </row>
    <row r="745" spans="1:56" x14ac:dyDescent="0.25">
      <c r="A745" s="13"/>
      <c r="B745" s="14"/>
      <c r="C745" s="15"/>
      <c r="D745" s="16"/>
      <c r="E745" s="16"/>
      <c r="F745" s="17"/>
      <c r="G745" s="17"/>
      <c r="H745" s="65">
        <f t="shared" si="137"/>
        <v>0</v>
      </c>
      <c r="I745" s="17"/>
      <c r="J745" s="17"/>
      <c r="K745" s="42">
        <f t="shared" si="138"/>
        <v>0</v>
      </c>
      <c r="L745" s="42">
        <f t="shared" si="138"/>
        <v>0</v>
      </c>
      <c r="M745" s="42">
        <f t="shared" si="139"/>
        <v>0</v>
      </c>
      <c r="N745" s="13"/>
      <c r="O745" s="18" t="str">
        <f>+IF(OR($N745=Listas!$A$3,$N745=Listas!$A$4,$N745=Listas!$A$5,$N745=Listas!$A$6),"N/A",IF(AND((DAYS360(C745,$C$3))&gt;90,(DAYS360(C745,$C$3))&lt;360),"SI","NO"))</f>
        <v>NO</v>
      </c>
      <c r="P745" s="19">
        <f t="shared" si="132"/>
        <v>0</v>
      </c>
      <c r="Q745" s="18" t="str">
        <f>+IF(OR($N745=Listas!$A$3,$N745=Listas!$A$4,$N745=Listas!$A$5,$N745=Listas!$A$6),"N/A",IF(AND((DAYS360(C745,$C$3))&gt;=360,(DAYS360(C745,$C$3))&lt;=1800),"SI","NO"))</f>
        <v>NO</v>
      </c>
      <c r="R745" s="19">
        <f t="shared" si="133"/>
        <v>0</v>
      </c>
      <c r="S745" s="18" t="str">
        <f>+IF(OR($N745=Listas!$A$3,$N745=Listas!$A$4,$N745=Listas!$A$5,$N745=Listas!$A$6),"N/A",IF(AND((DAYS360(C745,$C$3))&gt;1800,(DAYS360(C745,$C$3))&lt;=3600),"SI","NO"))</f>
        <v>NO</v>
      </c>
      <c r="T745" s="19">
        <f t="shared" si="134"/>
        <v>0</v>
      </c>
      <c r="U745" s="18" t="str">
        <f>+IF(OR($N745=Listas!$A$3,$N745=Listas!$A$4,$N745=Listas!$A$5,$N745=Listas!$A$6),"N/A",IF((DAYS360(C745,$C$3))&gt;3600,"SI","NO"))</f>
        <v>SI</v>
      </c>
      <c r="V745" s="20">
        <f t="shared" si="135"/>
        <v>0.21132439384930549</v>
      </c>
      <c r="W745" s="21">
        <f>+IF(OR($N745=Listas!$A$3,$N745=Listas!$A$4,$N745=Listas!$A$5,$N745=Listas!$A$6),"",P745+R745+T745+V745)</f>
        <v>0.21132439384930549</v>
      </c>
      <c r="X745" s="22"/>
      <c r="Y745" s="19">
        <f t="shared" si="136"/>
        <v>0</v>
      </c>
      <c r="Z745" s="21">
        <f>+IF(OR($N745=Listas!$A$3,$N745=Listas!$A$4,$N745=Listas!$A$5,$N745=Listas!$A$6),"",Y745)</f>
        <v>0</v>
      </c>
      <c r="AA745" s="22"/>
      <c r="AB745" s="23">
        <f>+IF(OR($N745=Listas!$A$3,$N745=Listas!$A$4,$N745=Listas!$A$5,$N745=Listas!$A$6),"",IF(AND(DAYS360(C745,$C$3)&lt;=90,AA745="NO"),0,IF(AND(DAYS360(C745,$C$3)&gt;90,AA745="NO"),$AB$7,0)))</f>
        <v>0</v>
      </c>
      <c r="AC745" s="17"/>
      <c r="AD745" s="22"/>
      <c r="AE745" s="23">
        <f>+IF(OR($N745=Listas!$A$3,$N745=Listas!$A$4,$N745=Listas!$A$5,$N745=Listas!$A$6),"",IF(AND(DAYS360(C745,$C$3)&lt;=90,AD745="SI"),0,IF(AND(DAYS360(C745,$C$3)&gt;90,AD745="SI"),$AE$7,0)))</f>
        <v>0</v>
      </c>
      <c r="AF745" s="17"/>
      <c r="AG745" s="24" t="str">
        <f t="shared" si="140"/>
        <v/>
      </c>
      <c r="AH745" s="22"/>
      <c r="AI745" s="23">
        <f>+IF(OR($N745=Listas!$A$3,$N745=Listas!$A$4,$N745=Listas!$A$5,$N745=Listas!$A$6),"",IF(AND(DAYS360(C745,$C$3)&lt;=90,AH745="SI"),0,IF(AND(DAYS360(C745,$C$3)&gt;90,AH745="SI"),$AI$7,0)))</f>
        <v>0</v>
      </c>
      <c r="AJ745" s="25">
        <f>+IF(OR($N745=Listas!$A$3,$N745=Listas!$A$4,$N745=Listas!$A$5,$N745=Listas!$A$6),"",AB745+AE745+AI745)</f>
        <v>0</v>
      </c>
      <c r="AK745" s="26" t="str">
        <f t="shared" si="141"/>
        <v/>
      </c>
      <c r="AL745" s="27" t="str">
        <f t="shared" si="142"/>
        <v/>
      </c>
      <c r="AM745" s="23">
        <f>+IF(OR($N745=Listas!$A$3,$N745=Listas!$A$4,$N745=Listas!$A$5,$N745=Listas!$A$6),"",IF(AND(DAYS360(C745,$C$3)&lt;=90,AL745="SI"),0,IF(AND(DAYS360(C745,$C$3)&gt;90,AL745="SI"),$AM$7,0)))</f>
        <v>0</v>
      </c>
      <c r="AN745" s="27" t="str">
        <f t="shared" si="143"/>
        <v/>
      </c>
      <c r="AO745" s="23">
        <f>+IF(OR($N745=Listas!$A$3,$N745=Listas!$A$4,$N745=Listas!$A$5,$N745=Listas!$A$6),"",IF(AND(DAYS360(C745,$C$3)&lt;=90,AN745="SI"),0,IF(AND(DAYS360(C745,$C$3)&gt;90,AN745="SI"),$AO$7,0)))</f>
        <v>0</v>
      </c>
      <c r="AP745" s="28">
        <f>+IF(OR($N745=Listas!$A$3,$N745=Listas!$A$4,$N745=Listas!$A$5,$N745=[1]Hoja2!$A$6),"",AM745+AO745)</f>
        <v>0</v>
      </c>
      <c r="AQ745" s="22"/>
      <c r="AR745" s="23">
        <f>+IF(OR($N745=Listas!$A$3,$N745=Listas!$A$4,$N745=Listas!$A$5,$N745=Listas!$A$6),"",IF(AND(DAYS360(C745,$C$3)&lt;=90,AQ745="SI"),0,IF(AND(DAYS360(C745,$C$3)&gt;90,AQ745="SI"),$AR$7,0)))</f>
        <v>0</v>
      </c>
      <c r="AS745" s="22"/>
      <c r="AT745" s="23">
        <f>+IF(OR($N745=Listas!$A$3,$N745=Listas!$A$4,$N745=Listas!$A$5,$N745=Listas!$A$6),"",IF(AND(DAYS360(C745,$C$3)&lt;=90,AS745="SI"),0,IF(AND(DAYS360(C745,$C$3)&gt;90,AS745="SI"),$AT$7,0)))</f>
        <v>0</v>
      </c>
      <c r="AU745" s="21">
        <f>+IF(OR($N745=Listas!$A$3,$N745=Listas!$A$4,$N745=Listas!$A$5,$N745=Listas!$A$6),"",AR745+AT745)</f>
        <v>0</v>
      </c>
      <c r="AV745" s="29">
        <f>+IF(OR($N745=Listas!$A$3,$N745=Listas!$A$4,$N745=Listas!$A$5,$N745=Listas!$A$6),"",W745+Z745+AJ745+AP745+AU745)</f>
        <v>0.21132439384930549</v>
      </c>
      <c r="AW745" s="30">
        <f>+IF(OR($N745=Listas!$A$3,$N745=Listas!$A$4,$N745=Listas!$A$5,$N745=Listas!$A$6),"",K745*(1-AV745))</f>
        <v>0</v>
      </c>
      <c r="AX745" s="30">
        <f>+IF(OR($N745=Listas!$A$3,$N745=Listas!$A$4,$N745=Listas!$A$5,$N745=Listas!$A$6),"",L745*(1-AV745))</f>
        <v>0</v>
      </c>
      <c r="AY745" s="31"/>
      <c r="AZ745" s="32"/>
      <c r="BA745" s="30">
        <f>+IF(OR($N745=Listas!$A$3,$N745=Listas!$A$4,$N745=Listas!$A$5,$N745=Listas!$A$6),"",IF(AV745=0,AW745,(-PV(AY745,AZ745,,AW745,0))))</f>
        <v>0</v>
      </c>
      <c r="BB745" s="30">
        <f>+IF(OR($N745=Listas!$A$3,$N745=Listas!$A$4,$N745=Listas!$A$5,$N745=Listas!$A$6),"",IF(AV745=0,AX745,(-PV(AY745,AZ745,,AX745,0))))</f>
        <v>0</v>
      </c>
      <c r="BC745" s="33">
        <f>++IF(OR($N745=Listas!$A$3,$N745=Listas!$A$4,$N745=Listas!$A$5,$N745=Listas!$A$6),"",K745-BA745)</f>
        <v>0</v>
      </c>
      <c r="BD745" s="33">
        <f>++IF(OR($N745=Listas!$A$3,$N745=Listas!$A$4,$N745=Listas!$A$5,$N745=Listas!$A$6),"",L745-BB745)</f>
        <v>0</v>
      </c>
    </row>
    <row r="746" spans="1:56" x14ac:dyDescent="0.25">
      <c r="A746" s="13"/>
      <c r="B746" s="14"/>
      <c r="C746" s="15"/>
      <c r="D746" s="16"/>
      <c r="E746" s="16"/>
      <c r="F746" s="17"/>
      <c r="G746" s="17"/>
      <c r="H746" s="65">
        <f t="shared" si="137"/>
        <v>0</v>
      </c>
      <c r="I746" s="17"/>
      <c r="J746" s="17"/>
      <c r="K746" s="42">
        <f t="shared" si="138"/>
        <v>0</v>
      </c>
      <c r="L746" s="42">
        <f t="shared" si="138"/>
        <v>0</v>
      </c>
      <c r="M746" s="42">
        <f t="shared" si="139"/>
        <v>0</v>
      </c>
      <c r="N746" s="13"/>
      <c r="O746" s="18" t="str">
        <f>+IF(OR($N746=Listas!$A$3,$N746=Listas!$A$4,$N746=Listas!$A$5,$N746=Listas!$A$6),"N/A",IF(AND((DAYS360(C746,$C$3))&gt;90,(DAYS360(C746,$C$3))&lt;360),"SI","NO"))</f>
        <v>NO</v>
      </c>
      <c r="P746" s="19">
        <f t="shared" si="132"/>
        <v>0</v>
      </c>
      <c r="Q746" s="18" t="str">
        <f>+IF(OR($N746=Listas!$A$3,$N746=Listas!$A$4,$N746=Listas!$A$5,$N746=Listas!$A$6),"N/A",IF(AND((DAYS360(C746,$C$3))&gt;=360,(DAYS360(C746,$C$3))&lt;=1800),"SI","NO"))</f>
        <v>NO</v>
      </c>
      <c r="R746" s="19">
        <f t="shared" si="133"/>
        <v>0</v>
      </c>
      <c r="S746" s="18" t="str">
        <f>+IF(OR($N746=Listas!$A$3,$N746=Listas!$A$4,$N746=Listas!$A$5,$N746=Listas!$A$6),"N/A",IF(AND((DAYS360(C746,$C$3))&gt;1800,(DAYS360(C746,$C$3))&lt;=3600),"SI","NO"))</f>
        <v>NO</v>
      </c>
      <c r="T746" s="19">
        <f t="shared" si="134"/>
        <v>0</v>
      </c>
      <c r="U746" s="18" t="str">
        <f>+IF(OR($N746=Listas!$A$3,$N746=Listas!$A$4,$N746=Listas!$A$5,$N746=Listas!$A$6),"N/A",IF((DAYS360(C746,$C$3))&gt;3600,"SI","NO"))</f>
        <v>SI</v>
      </c>
      <c r="V746" s="20">
        <f t="shared" si="135"/>
        <v>0.21132439384930549</v>
      </c>
      <c r="W746" s="21">
        <f>+IF(OR($N746=Listas!$A$3,$N746=Listas!$A$4,$N746=Listas!$A$5,$N746=Listas!$A$6),"",P746+R746+T746+V746)</f>
        <v>0.21132439384930549</v>
      </c>
      <c r="X746" s="22"/>
      <c r="Y746" s="19">
        <f t="shared" si="136"/>
        <v>0</v>
      </c>
      <c r="Z746" s="21">
        <f>+IF(OR($N746=Listas!$A$3,$N746=Listas!$A$4,$N746=Listas!$A$5,$N746=Listas!$A$6),"",Y746)</f>
        <v>0</v>
      </c>
      <c r="AA746" s="22"/>
      <c r="AB746" s="23">
        <f>+IF(OR($N746=Listas!$A$3,$N746=Listas!$A$4,$N746=Listas!$A$5,$N746=Listas!$A$6),"",IF(AND(DAYS360(C746,$C$3)&lt;=90,AA746="NO"),0,IF(AND(DAYS360(C746,$C$3)&gt;90,AA746="NO"),$AB$7,0)))</f>
        <v>0</v>
      </c>
      <c r="AC746" s="17"/>
      <c r="AD746" s="22"/>
      <c r="AE746" s="23">
        <f>+IF(OR($N746=Listas!$A$3,$N746=Listas!$A$4,$N746=Listas!$A$5,$N746=Listas!$A$6),"",IF(AND(DAYS360(C746,$C$3)&lt;=90,AD746="SI"),0,IF(AND(DAYS360(C746,$C$3)&gt;90,AD746="SI"),$AE$7,0)))</f>
        <v>0</v>
      </c>
      <c r="AF746" s="17"/>
      <c r="AG746" s="24" t="str">
        <f t="shared" si="140"/>
        <v/>
      </c>
      <c r="AH746" s="22"/>
      <c r="AI746" s="23">
        <f>+IF(OR($N746=Listas!$A$3,$N746=Listas!$A$4,$N746=Listas!$A$5,$N746=Listas!$A$6),"",IF(AND(DAYS360(C746,$C$3)&lt;=90,AH746="SI"),0,IF(AND(DAYS360(C746,$C$3)&gt;90,AH746="SI"),$AI$7,0)))</f>
        <v>0</v>
      </c>
      <c r="AJ746" s="25">
        <f>+IF(OR($N746=Listas!$A$3,$N746=Listas!$A$4,$N746=Listas!$A$5,$N746=Listas!$A$6),"",AB746+AE746+AI746)</f>
        <v>0</v>
      </c>
      <c r="AK746" s="26" t="str">
        <f t="shared" si="141"/>
        <v/>
      </c>
      <c r="AL746" s="27" t="str">
        <f t="shared" si="142"/>
        <v/>
      </c>
      <c r="AM746" s="23">
        <f>+IF(OR($N746=Listas!$A$3,$N746=Listas!$A$4,$N746=Listas!$A$5,$N746=Listas!$A$6),"",IF(AND(DAYS360(C746,$C$3)&lt;=90,AL746="SI"),0,IF(AND(DAYS360(C746,$C$3)&gt;90,AL746="SI"),$AM$7,0)))</f>
        <v>0</v>
      </c>
      <c r="AN746" s="27" t="str">
        <f t="shared" si="143"/>
        <v/>
      </c>
      <c r="AO746" s="23">
        <f>+IF(OR($N746=Listas!$A$3,$N746=Listas!$A$4,$N746=Listas!$A$5,$N746=Listas!$A$6),"",IF(AND(DAYS360(C746,$C$3)&lt;=90,AN746="SI"),0,IF(AND(DAYS360(C746,$C$3)&gt;90,AN746="SI"),$AO$7,0)))</f>
        <v>0</v>
      </c>
      <c r="AP746" s="28">
        <f>+IF(OR($N746=Listas!$A$3,$N746=Listas!$A$4,$N746=Listas!$A$5,$N746=[1]Hoja2!$A$6),"",AM746+AO746)</f>
        <v>0</v>
      </c>
      <c r="AQ746" s="22"/>
      <c r="AR746" s="23">
        <f>+IF(OR($N746=Listas!$A$3,$N746=Listas!$A$4,$N746=Listas!$A$5,$N746=Listas!$A$6),"",IF(AND(DAYS360(C746,$C$3)&lt;=90,AQ746="SI"),0,IF(AND(DAYS360(C746,$C$3)&gt;90,AQ746="SI"),$AR$7,0)))</f>
        <v>0</v>
      </c>
      <c r="AS746" s="22"/>
      <c r="AT746" s="23">
        <f>+IF(OR($N746=Listas!$A$3,$N746=Listas!$A$4,$N746=Listas!$A$5,$N746=Listas!$A$6),"",IF(AND(DAYS360(C746,$C$3)&lt;=90,AS746="SI"),0,IF(AND(DAYS360(C746,$C$3)&gt;90,AS746="SI"),$AT$7,0)))</f>
        <v>0</v>
      </c>
      <c r="AU746" s="21">
        <f>+IF(OR($N746=Listas!$A$3,$N746=Listas!$A$4,$N746=Listas!$A$5,$N746=Listas!$A$6),"",AR746+AT746)</f>
        <v>0</v>
      </c>
      <c r="AV746" s="29">
        <f>+IF(OR($N746=Listas!$A$3,$N746=Listas!$A$4,$N746=Listas!$A$5,$N746=Listas!$A$6),"",W746+Z746+AJ746+AP746+AU746)</f>
        <v>0.21132439384930549</v>
      </c>
      <c r="AW746" s="30">
        <f>+IF(OR($N746=Listas!$A$3,$N746=Listas!$A$4,$N746=Listas!$A$5,$N746=Listas!$A$6),"",K746*(1-AV746))</f>
        <v>0</v>
      </c>
      <c r="AX746" s="30">
        <f>+IF(OR($N746=Listas!$A$3,$N746=Listas!$A$4,$N746=Listas!$A$5,$N746=Listas!$A$6),"",L746*(1-AV746))</f>
        <v>0</v>
      </c>
      <c r="AY746" s="31"/>
      <c r="AZ746" s="32"/>
      <c r="BA746" s="30">
        <f>+IF(OR($N746=Listas!$A$3,$N746=Listas!$A$4,$N746=Listas!$A$5,$N746=Listas!$A$6),"",IF(AV746=0,AW746,(-PV(AY746,AZ746,,AW746,0))))</f>
        <v>0</v>
      </c>
      <c r="BB746" s="30">
        <f>+IF(OR($N746=Listas!$A$3,$N746=Listas!$A$4,$N746=Listas!$A$5,$N746=Listas!$A$6),"",IF(AV746=0,AX746,(-PV(AY746,AZ746,,AX746,0))))</f>
        <v>0</v>
      </c>
      <c r="BC746" s="33">
        <f>++IF(OR($N746=Listas!$A$3,$N746=Listas!$A$4,$N746=Listas!$A$5,$N746=Listas!$A$6),"",K746-BA746)</f>
        <v>0</v>
      </c>
      <c r="BD746" s="33">
        <f>++IF(OR($N746=Listas!$A$3,$N746=Listas!$A$4,$N746=Listas!$A$5,$N746=Listas!$A$6),"",L746-BB746)</f>
        <v>0</v>
      </c>
    </row>
    <row r="747" spans="1:56" x14ac:dyDescent="0.25">
      <c r="A747" s="13"/>
      <c r="B747" s="14"/>
      <c r="C747" s="15"/>
      <c r="D747" s="16"/>
      <c r="E747" s="16"/>
      <c r="F747" s="17"/>
      <c r="G747" s="17"/>
      <c r="H747" s="65">
        <f t="shared" si="137"/>
        <v>0</v>
      </c>
      <c r="I747" s="17"/>
      <c r="J747" s="17"/>
      <c r="K747" s="42">
        <f t="shared" si="138"/>
        <v>0</v>
      </c>
      <c r="L747" s="42">
        <f t="shared" si="138"/>
        <v>0</v>
      </c>
      <c r="M747" s="42">
        <f t="shared" si="139"/>
        <v>0</v>
      </c>
      <c r="N747" s="13"/>
      <c r="O747" s="18" t="str">
        <f>+IF(OR($N747=Listas!$A$3,$N747=Listas!$A$4,$N747=Listas!$A$5,$N747=Listas!$A$6),"N/A",IF(AND((DAYS360(C747,$C$3))&gt;90,(DAYS360(C747,$C$3))&lt;360),"SI","NO"))</f>
        <v>NO</v>
      </c>
      <c r="P747" s="19">
        <f t="shared" si="132"/>
        <v>0</v>
      </c>
      <c r="Q747" s="18" t="str">
        <f>+IF(OR($N747=Listas!$A$3,$N747=Listas!$A$4,$N747=Listas!$A$5,$N747=Listas!$A$6),"N/A",IF(AND((DAYS360(C747,$C$3))&gt;=360,(DAYS360(C747,$C$3))&lt;=1800),"SI","NO"))</f>
        <v>NO</v>
      </c>
      <c r="R747" s="19">
        <f t="shared" si="133"/>
        <v>0</v>
      </c>
      <c r="S747" s="18" t="str">
        <f>+IF(OR($N747=Listas!$A$3,$N747=Listas!$A$4,$N747=Listas!$A$5,$N747=Listas!$A$6),"N/A",IF(AND((DAYS360(C747,$C$3))&gt;1800,(DAYS360(C747,$C$3))&lt;=3600),"SI","NO"))</f>
        <v>NO</v>
      </c>
      <c r="T747" s="19">
        <f t="shared" si="134"/>
        <v>0</v>
      </c>
      <c r="U747" s="18" t="str">
        <f>+IF(OR($N747=Listas!$A$3,$N747=Listas!$A$4,$N747=Listas!$A$5,$N747=Listas!$A$6),"N/A",IF((DAYS360(C747,$C$3))&gt;3600,"SI","NO"))</f>
        <v>SI</v>
      </c>
      <c r="V747" s="20">
        <f t="shared" si="135"/>
        <v>0.21132439384930549</v>
      </c>
      <c r="W747" s="21">
        <f>+IF(OR($N747=Listas!$A$3,$N747=Listas!$A$4,$N747=Listas!$A$5,$N747=Listas!$A$6),"",P747+R747+T747+V747)</f>
        <v>0.21132439384930549</v>
      </c>
      <c r="X747" s="22"/>
      <c r="Y747" s="19">
        <f t="shared" si="136"/>
        <v>0</v>
      </c>
      <c r="Z747" s="21">
        <f>+IF(OR($N747=Listas!$A$3,$N747=Listas!$A$4,$N747=Listas!$A$5,$N747=Listas!$A$6),"",Y747)</f>
        <v>0</v>
      </c>
      <c r="AA747" s="22"/>
      <c r="AB747" s="23">
        <f>+IF(OR($N747=Listas!$A$3,$N747=Listas!$A$4,$N747=Listas!$A$5,$N747=Listas!$A$6),"",IF(AND(DAYS360(C747,$C$3)&lt;=90,AA747="NO"),0,IF(AND(DAYS360(C747,$C$3)&gt;90,AA747="NO"),$AB$7,0)))</f>
        <v>0</v>
      </c>
      <c r="AC747" s="17"/>
      <c r="AD747" s="22"/>
      <c r="AE747" s="23">
        <f>+IF(OR($N747=Listas!$A$3,$N747=Listas!$A$4,$N747=Listas!$A$5,$N747=Listas!$A$6),"",IF(AND(DAYS360(C747,$C$3)&lt;=90,AD747="SI"),0,IF(AND(DAYS360(C747,$C$3)&gt;90,AD747="SI"),$AE$7,0)))</f>
        <v>0</v>
      </c>
      <c r="AF747" s="17"/>
      <c r="AG747" s="24" t="str">
        <f t="shared" si="140"/>
        <v/>
      </c>
      <c r="AH747" s="22"/>
      <c r="AI747" s="23">
        <f>+IF(OR($N747=Listas!$A$3,$N747=Listas!$A$4,$N747=Listas!$A$5,$N747=Listas!$A$6),"",IF(AND(DAYS360(C747,$C$3)&lt;=90,AH747="SI"),0,IF(AND(DAYS360(C747,$C$3)&gt;90,AH747="SI"),$AI$7,0)))</f>
        <v>0</v>
      </c>
      <c r="AJ747" s="25">
        <f>+IF(OR($N747=Listas!$A$3,$N747=Listas!$A$4,$N747=Listas!$A$5,$N747=Listas!$A$6),"",AB747+AE747+AI747)</f>
        <v>0</v>
      </c>
      <c r="AK747" s="26" t="str">
        <f t="shared" si="141"/>
        <v/>
      </c>
      <c r="AL747" s="27" t="str">
        <f t="shared" si="142"/>
        <v/>
      </c>
      <c r="AM747" s="23">
        <f>+IF(OR($N747=Listas!$A$3,$N747=Listas!$A$4,$N747=Listas!$A$5,$N747=Listas!$A$6),"",IF(AND(DAYS360(C747,$C$3)&lt;=90,AL747="SI"),0,IF(AND(DAYS360(C747,$C$3)&gt;90,AL747="SI"),$AM$7,0)))</f>
        <v>0</v>
      </c>
      <c r="AN747" s="27" t="str">
        <f t="shared" si="143"/>
        <v/>
      </c>
      <c r="AO747" s="23">
        <f>+IF(OR($N747=Listas!$A$3,$N747=Listas!$A$4,$N747=Listas!$A$5,$N747=Listas!$A$6),"",IF(AND(DAYS360(C747,$C$3)&lt;=90,AN747="SI"),0,IF(AND(DAYS360(C747,$C$3)&gt;90,AN747="SI"),$AO$7,0)))</f>
        <v>0</v>
      </c>
      <c r="AP747" s="28">
        <f>+IF(OR($N747=Listas!$A$3,$N747=Listas!$A$4,$N747=Listas!$A$5,$N747=[1]Hoja2!$A$6),"",AM747+AO747)</f>
        <v>0</v>
      </c>
      <c r="AQ747" s="22"/>
      <c r="AR747" s="23">
        <f>+IF(OR($N747=Listas!$A$3,$N747=Listas!$A$4,$N747=Listas!$A$5,$N747=Listas!$A$6),"",IF(AND(DAYS360(C747,$C$3)&lt;=90,AQ747="SI"),0,IF(AND(DAYS360(C747,$C$3)&gt;90,AQ747="SI"),$AR$7,0)))</f>
        <v>0</v>
      </c>
      <c r="AS747" s="22"/>
      <c r="AT747" s="23">
        <f>+IF(OR($N747=Listas!$A$3,$N747=Listas!$A$4,$N747=Listas!$A$5,$N747=Listas!$A$6),"",IF(AND(DAYS360(C747,$C$3)&lt;=90,AS747="SI"),0,IF(AND(DAYS360(C747,$C$3)&gt;90,AS747="SI"),$AT$7,0)))</f>
        <v>0</v>
      </c>
      <c r="AU747" s="21">
        <f>+IF(OR($N747=Listas!$A$3,$N747=Listas!$A$4,$N747=Listas!$A$5,$N747=Listas!$A$6),"",AR747+AT747)</f>
        <v>0</v>
      </c>
      <c r="AV747" s="29">
        <f>+IF(OR($N747=Listas!$A$3,$N747=Listas!$A$4,$N747=Listas!$A$5,$N747=Listas!$A$6),"",W747+Z747+AJ747+AP747+AU747)</f>
        <v>0.21132439384930549</v>
      </c>
      <c r="AW747" s="30">
        <f>+IF(OR($N747=Listas!$A$3,$N747=Listas!$A$4,$N747=Listas!$A$5,$N747=Listas!$A$6),"",K747*(1-AV747))</f>
        <v>0</v>
      </c>
      <c r="AX747" s="30">
        <f>+IF(OR($N747=Listas!$A$3,$N747=Listas!$A$4,$N747=Listas!$A$5,$N747=Listas!$A$6),"",L747*(1-AV747))</f>
        <v>0</v>
      </c>
      <c r="AY747" s="31"/>
      <c r="AZ747" s="32"/>
      <c r="BA747" s="30">
        <f>+IF(OR($N747=Listas!$A$3,$N747=Listas!$A$4,$N747=Listas!$A$5,$N747=Listas!$A$6),"",IF(AV747=0,AW747,(-PV(AY747,AZ747,,AW747,0))))</f>
        <v>0</v>
      </c>
      <c r="BB747" s="30">
        <f>+IF(OR($N747=Listas!$A$3,$N747=Listas!$A$4,$N747=Listas!$A$5,$N747=Listas!$A$6),"",IF(AV747=0,AX747,(-PV(AY747,AZ747,,AX747,0))))</f>
        <v>0</v>
      </c>
      <c r="BC747" s="33">
        <f>++IF(OR($N747=Listas!$A$3,$N747=Listas!$A$4,$N747=Listas!$A$5,$N747=Listas!$A$6),"",K747-BA747)</f>
        <v>0</v>
      </c>
      <c r="BD747" s="33">
        <f>++IF(OR($N747=Listas!$A$3,$N747=Listas!$A$4,$N747=Listas!$A$5,$N747=Listas!$A$6),"",L747-BB747)</f>
        <v>0</v>
      </c>
    </row>
    <row r="748" spans="1:56" x14ac:dyDescent="0.25">
      <c r="A748" s="13"/>
      <c r="B748" s="14"/>
      <c r="C748" s="15"/>
      <c r="D748" s="16"/>
      <c r="E748" s="16"/>
      <c r="F748" s="17"/>
      <c r="G748" s="17"/>
      <c r="H748" s="65">
        <f t="shared" si="137"/>
        <v>0</v>
      </c>
      <c r="I748" s="17"/>
      <c r="J748" s="17"/>
      <c r="K748" s="42">
        <f t="shared" si="138"/>
        <v>0</v>
      </c>
      <c r="L748" s="42">
        <f t="shared" si="138"/>
        <v>0</v>
      </c>
      <c r="M748" s="42">
        <f t="shared" si="139"/>
        <v>0</v>
      </c>
      <c r="N748" s="13"/>
      <c r="O748" s="18" t="str">
        <f>+IF(OR($N748=Listas!$A$3,$N748=Listas!$A$4,$N748=Listas!$A$5,$N748=Listas!$A$6),"N/A",IF(AND((DAYS360(C748,$C$3))&gt;90,(DAYS360(C748,$C$3))&lt;360),"SI","NO"))</f>
        <v>NO</v>
      </c>
      <c r="P748" s="19">
        <f t="shared" si="132"/>
        <v>0</v>
      </c>
      <c r="Q748" s="18" t="str">
        <f>+IF(OR($N748=Listas!$A$3,$N748=Listas!$A$4,$N748=Listas!$A$5,$N748=Listas!$A$6),"N/A",IF(AND((DAYS360(C748,$C$3))&gt;=360,(DAYS360(C748,$C$3))&lt;=1800),"SI","NO"))</f>
        <v>NO</v>
      </c>
      <c r="R748" s="19">
        <f t="shared" si="133"/>
        <v>0</v>
      </c>
      <c r="S748" s="18" t="str">
        <f>+IF(OR($N748=Listas!$A$3,$N748=Listas!$A$4,$N748=Listas!$A$5,$N748=Listas!$A$6),"N/A",IF(AND((DAYS360(C748,$C$3))&gt;1800,(DAYS360(C748,$C$3))&lt;=3600),"SI","NO"))</f>
        <v>NO</v>
      </c>
      <c r="T748" s="19">
        <f t="shared" si="134"/>
        <v>0</v>
      </c>
      <c r="U748" s="18" t="str">
        <f>+IF(OR($N748=Listas!$A$3,$N748=Listas!$A$4,$N748=Listas!$A$5,$N748=Listas!$A$6),"N/A",IF((DAYS360(C748,$C$3))&gt;3600,"SI","NO"))</f>
        <v>SI</v>
      </c>
      <c r="V748" s="20">
        <f t="shared" si="135"/>
        <v>0.21132439384930549</v>
      </c>
      <c r="W748" s="21">
        <f>+IF(OR($N748=Listas!$A$3,$N748=Listas!$A$4,$N748=Listas!$A$5,$N748=Listas!$A$6),"",P748+R748+T748+V748)</f>
        <v>0.21132439384930549</v>
      </c>
      <c r="X748" s="22"/>
      <c r="Y748" s="19">
        <f t="shared" si="136"/>
        <v>0</v>
      </c>
      <c r="Z748" s="21">
        <f>+IF(OR($N748=Listas!$A$3,$N748=Listas!$A$4,$N748=Listas!$A$5,$N748=Listas!$A$6),"",Y748)</f>
        <v>0</v>
      </c>
      <c r="AA748" s="22"/>
      <c r="AB748" s="23">
        <f>+IF(OR($N748=Listas!$A$3,$N748=Listas!$A$4,$N748=Listas!$A$5,$N748=Listas!$A$6),"",IF(AND(DAYS360(C748,$C$3)&lt;=90,AA748="NO"),0,IF(AND(DAYS360(C748,$C$3)&gt;90,AA748="NO"),$AB$7,0)))</f>
        <v>0</v>
      </c>
      <c r="AC748" s="17"/>
      <c r="AD748" s="22"/>
      <c r="AE748" s="23">
        <f>+IF(OR($N748=Listas!$A$3,$N748=Listas!$A$4,$N748=Listas!$A$5,$N748=Listas!$A$6),"",IF(AND(DAYS360(C748,$C$3)&lt;=90,AD748="SI"),0,IF(AND(DAYS360(C748,$C$3)&gt;90,AD748="SI"),$AE$7,0)))</f>
        <v>0</v>
      </c>
      <c r="AF748" s="17"/>
      <c r="AG748" s="24" t="str">
        <f t="shared" si="140"/>
        <v/>
      </c>
      <c r="AH748" s="22"/>
      <c r="AI748" s="23">
        <f>+IF(OR($N748=Listas!$A$3,$N748=Listas!$A$4,$N748=Listas!$A$5,$N748=Listas!$A$6),"",IF(AND(DAYS360(C748,$C$3)&lt;=90,AH748="SI"),0,IF(AND(DAYS360(C748,$C$3)&gt;90,AH748="SI"),$AI$7,0)))</f>
        <v>0</v>
      </c>
      <c r="AJ748" s="25">
        <f>+IF(OR($N748=Listas!$A$3,$N748=Listas!$A$4,$N748=Listas!$A$5,$N748=Listas!$A$6),"",AB748+AE748+AI748)</f>
        <v>0</v>
      </c>
      <c r="AK748" s="26" t="str">
        <f t="shared" si="141"/>
        <v/>
      </c>
      <c r="AL748" s="27" t="str">
        <f t="shared" si="142"/>
        <v/>
      </c>
      <c r="AM748" s="23">
        <f>+IF(OR($N748=Listas!$A$3,$N748=Listas!$A$4,$N748=Listas!$A$5,$N748=Listas!$A$6),"",IF(AND(DAYS360(C748,$C$3)&lt;=90,AL748="SI"),0,IF(AND(DAYS360(C748,$C$3)&gt;90,AL748="SI"),$AM$7,0)))</f>
        <v>0</v>
      </c>
      <c r="AN748" s="27" t="str">
        <f t="shared" si="143"/>
        <v/>
      </c>
      <c r="AO748" s="23">
        <f>+IF(OR($N748=Listas!$A$3,$N748=Listas!$A$4,$N748=Listas!$A$5,$N748=Listas!$A$6),"",IF(AND(DAYS360(C748,$C$3)&lt;=90,AN748="SI"),0,IF(AND(DAYS360(C748,$C$3)&gt;90,AN748="SI"),$AO$7,0)))</f>
        <v>0</v>
      </c>
      <c r="AP748" s="28">
        <f>+IF(OR($N748=Listas!$A$3,$N748=Listas!$A$4,$N748=Listas!$A$5,$N748=[1]Hoja2!$A$6),"",AM748+AO748)</f>
        <v>0</v>
      </c>
      <c r="AQ748" s="22"/>
      <c r="AR748" s="23">
        <f>+IF(OR($N748=Listas!$A$3,$N748=Listas!$A$4,$N748=Listas!$A$5,$N748=Listas!$A$6),"",IF(AND(DAYS360(C748,$C$3)&lt;=90,AQ748="SI"),0,IF(AND(DAYS360(C748,$C$3)&gt;90,AQ748="SI"),$AR$7,0)))</f>
        <v>0</v>
      </c>
      <c r="AS748" s="22"/>
      <c r="AT748" s="23">
        <f>+IF(OR($N748=Listas!$A$3,$N748=Listas!$A$4,$N748=Listas!$A$5,$N748=Listas!$A$6),"",IF(AND(DAYS360(C748,$C$3)&lt;=90,AS748="SI"),0,IF(AND(DAYS360(C748,$C$3)&gt;90,AS748="SI"),$AT$7,0)))</f>
        <v>0</v>
      </c>
      <c r="AU748" s="21">
        <f>+IF(OR($N748=Listas!$A$3,$N748=Listas!$A$4,$N748=Listas!$A$5,$N748=Listas!$A$6),"",AR748+AT748)</f>
        <v>0</v>
      </c>
      <c r="AV748" s="29">
        <f>+IF(OR($N748=Listas!$A$3,$N748=Listas!$A$4,$N748=Listas!$A$5,$N748=Listas!$A$6),"",W748+Z748+AJ748+AP748+AU748)</f>
        <v>0.21132439384930549</v>
      </c>
      <c r="AW748" s="30">
        <f>+IF(OR($N748=Listas!$A$3,$N748=Listas!$A$4,$N748=Listas!$A$5,$N748=Listas!$A$6),"",K748*(1-AV748))</f>
        <v>0</v>
      </c>
      <c r="AX748" s="30">
        <f>+IF(OR($N748=Listas!$A$3,$N748=Listas!$A$4,$N748=Listas!$A$5,$N748=Listas!$A$6),"",L748*(1-AV748))</f>
        <v>0</v>
      </c>
      <c r="AY748" s="31"/>
      <c r="AZ748" s="32"/>
      <c r="BA748" s="30">
        <f>+IF(OR($N748=Listas!$A$3,$N748=Listas!$A$4,$N748=Listas!$A$5,$N748=Listas!$A$6),"",IF(AV748=0,AW748,(-PV(AY748,AZ748,,AW748,0))))</f>
        <v>0</v>
      </c>
      <c r="BB748" s="30">
        <f>+IF(OR($N748=Listas!$A$3,$N748=Listas!$A$4,$N748=Listas!$A$5,$N748=Listas!$A$6),"",IF(AV748=0,AX748,(-PV(AY748,AZ748,,AX748,0))))</f>
        <v>0</v>
      </c>
      <c r="BC748" s="33">
        <f>++IF(OR($N748=Listas!$A$3,$N748=Listas!$A$4,$N748=Listas!$A$5,$N748=Listas!$A$6),"",K748-BA748)</f>
        <v>0</v>
      </c>
      <c r="BD748" s="33">
        <f>++IF(OR($N748=Listas!$A$3,$N748=Listas!$A$4,$N748=Listas!$A$5,$N748=Listas!$A$6),"",L748-BB748)</f>
        <v>0</v>
      </c>
    </row>
    <row r="749" spans="1:56" x14ac:dyDescent="0.25">
      <c r="A749" s="13"/>
      <c r="B749" s="14"/>
      <c r="C749" s="15"/>
      <c r="D749" s="16"/>
      <c r="E749" s="16"/>
      <c r="F749" s="17"/>
      <c r="G749" s="17"/>
      <c r="H749" s="65">
        <f t="shared" si="137"/>
        <v>0</v>
      </c>
      <c r="I749" s="17"/>
      <c r="J749" s="17"/>
      <c r="K749" s="42">
        <f t="shared" si="138"/>
        <v>0</v>
      </c>
      <c r="L749" s="42">
        <f t="shared" si="138"/>
        <v>0</v>
      </c>
      <c r="M749" s="42">
        <f t="shared" si="139"/>
        <v>0</v>
      </c>
      <c r="N749" s="13"/>
      <c r="O749" s="18" t="str">
        <f>+IF(OR($N749=Listas!$A$3,$N749=Listas!$A$4,$N749=Listas!$A$5,$N749=Listas!$A$6),"N/A",IF(AND((DAYS360(C749,$C$3))&gt;90,(DAYS360(C749,$C$3))&lt;360),"SI","NO"))</f>
        <v>NO</v>
      </c>
      <c r="P749" s="19">
        <f t="shared" si="132"/>
        <v>0</v>
      </c>
      <c r="Q749" s="18" t="str">
        <f>+IF(OR($N749=Listas!$A$3,$N749=Listas!$A$4,$N749=Listas!$A$5,$N749=Listas!$A$6),"N/A",IF(AND((DAYS360(C749,$C$3))&gt;=360,(DAYS360(C749,$C$3))&lt;=1800),"SI","NO"))</f>
        <v>NO</v>
      </c>
      <c r="R749" s="19">
        <f t="shared" si="133"/>
        <v>0</v>
      </c>
      <c r="S749" s="18" t="str">
        <f>+IF(OR($N749=Listas!$A$3,$N749=Listas!$A$4,$N749=Listas!$A$5,$N749=Listas!$A$6),"N/A",IF(AND((DAYS360(C749,$C$3))&gt;1800,(DAYS360(C749,$C$3))&lt;=3600),"SI","NO"))</f>
        <v>NO</v>
      </c>
      <c r="T749" s="19">
        <f t="shared" si="134"/>
        <v>0</v>
      </c>
      <c r="U749" s="18" t="str">
        <f>+IF(OR($N749=Listas!$A$3,$N749=Listas!$A$4,$N749=Listas!$A$5,$N749=Listas!$A$6),"N/A",IF((DAYS360(C749,$C$3))&gt;3600,"SI","NO"))</f>
        <v>SI</v>
      </c>
      <c r="V749" s="20">
        <f t="shared" si="135"/>
        <v>0.21132439384930549</v>
      </c>
      <c r="W749" s="21">
        <f>+IF(OR($N749=Listas!$A$3,$N749=Listas!$A$4,$N749=Listas!$A$5,$N749=Listas!$A$6),"",P749+R749+T749+V749)</f>
        <v>0.21132439384930549</v>
      </c>
      <c r="X749" s="22"/>
      <c r="Y749" s="19">
        <f t="shared" si="136"/>
        <v>0</v>
      </c>
      <c r="Z749" s="21">
        <f>+IF(OR($N749=Listas!$A$3,$N749=Listas!$A$4,$N749=Listas!$A$5,$N749=Listas!$A$6),"",Y749)</f>
        <v>0</v>
      </c>
      <c r="AA749" s="22"/>
      <c r="AB749" s="23">
        <f>+IF(OR($N749=Listas!$A$3,$N749=Listas!$A$4,$N749=Listas!$A$5,$N749=Listas!$A$6),"",IF(AND(DAYS360(C749,$C$3)&lt;=90,AA749="NO"),0,IF(AND(DAYS360(C749,$C$3)&gt;90,AA749="NO"),$AB$7,0)))</f>
        <v>0</v>
      </c>
      <c r="AC749" s="17"/>
      <c r="AD749" s="22"/>
      <c r="AE749" s="23">
        <f>+IF(OR($N749=Listas!$A$3,$N749=Listas!$A$4,$N749=Listas!$A$5,$N749=Listas!$A$6),"",IF(AND(DAYS360(C749,$C$3)&lt;=90,AD749="SI"),0,IF(AND(DAYS360(C749,$C$3)&gt;90,AD749="SI"),$AE$7,0)))</f>
        <v>0</v>
      </c>
      <c r="AF749" s="17"/>
      <c r="AG749" s="24" t="str">
        <f t="shared" si="140"/>
        <v/>
      </c>
      <c r="AH749" s="22"/>
      <c r="AI749" s="23">
        <f>+IF(OR($N749=Listas!$A$3,$N749=Listas!$A$4,$N749=Listas!$A$5,$N749=Listas!$A$6),"",IF(AND(DAYS360(C749,$C$3)&lt;=90,AH749="SI"),0,IF(AND(DAYS360(C749,$C$3)&gt;90,AH749="SI"),$AI$7,0)))</f>
        <v>0</v>
      </c>
      <c r="AJ749" s="25">
        <f>+IF(OR($N749=Listas!$A$3,$N749=Listas!$A$4,$N749=Listas!$A$5,$N749=Listas!$A$6),"",AB749+AE749+AI749)</f>
        <v>0</v>
      </c>
      <c r="AK749" s="26" t="str">
        <f t="shared" si="141"/>
        <v/>
      </c>
      <c r="AL749" s="27" t="str">
        <f t="shared" si="142"/>
        <v/>
      </c>
      <c r="AM749" s="23">
        <f>+IF(OR($N749=Listas!$A$3,$N749=Listas!$A$4,$N749=Listas!$A$5,$N749=Listas!$A$6),"",IF(AND(DAYS360(C749,$C$3)&lt;=90,AL749="SI"),0,IF(AND(DAYS360(C749,$C$3)&gt;90,AL749="SI"),$AM$7,0)))</f>
        <v>0</v>
      </c>
      <c r="AN749" s="27" t="str">
        <f t="shared" si="143"/>
        <v/>
      </c>
      <c r="AO749" s="23">
        <f>+IF(OR($N749=Listas!$A$3,$N749=Listas!$A$4,$N749=Listas!$A$5,$N749=Listas!$A$6),"",IF(AND(DAYS360(C749,$C$3)&lt;=90,AN749="SI"),0,IF(AND(DAYS360(C749,$C$3)&gt;90,AN749="SI"),$AO$7,0)))</f>
        <v>0</v>
      </c>
      <c r="AP749" s="28">
        <f>+IF(OR($N749=Listas!$A$3,$N749=Listas!$A$4,$N749=Listas!$A$5,$N749=[1]Hoja2!$A$6),"",AM749+AO749)</f>
        <v>0</v>
      </c>
      <c r="AQ749" s="22"/>
      <c r="AR749" s="23">
        <f>+IF(OR($N749=Listas!$A$3,$N749=Listas!$A$4,$N749=Listas!$A$5,$N749=Listas!$A$6),"",IF(AND(DAYS360(C749,$C$3)&lt;=90,AQ749="SI"),0,IF(AND(DAYS360(C749,$C$3)&gt;90,AQ749="SI"),$AR$7,0)))</f>
        <v>0</v>
      </c>
      <c r="AS749" s="22"/>
      <c r="AT749" s="23">
        <f>+IF(OR($N749=Listas!$A$3,$N749=Listas!$A$4,$N749=Listas!$A$5,$N749=Listas!$A$6),"",IF(AND(DAYS360(C749,$C$3)&lt;=90,AS749="SI"),0,IF(AND(DAYS360(C749,$C$3)&gt;90,AS749="SI"),$AT$7,0)))</f>
        <v>0</v>
      </c>
      <c r="AU749" s="21">
        <f>+IF(OR($N749=Listas!$A$3,$N749=Listas!$A$4,$N749=Listas!$A$5,$N749=Listas!$A$6),"",AR749+AT749)</f>
        <v>0</v>
      </c>
      <c r="AV749" s="29">
        <f>+IF(OR($N749=Listas!$A$3,$N749=Listas!$A$4,$N749=Listas!$A$5,$N749=Listas!$A$6),"",W749+Z749+AJ749+AP749+AU749)</f>
        <v>0.21132439384930549</v>
      </c>
      <c r="AW749" s="30">
        <f>+IF(OR($N749=Listas!$A$3,$N749=Listas!$A$4,$N749=Listas!$A$5,$N749=Listas!$A$6),"",K749*(1-AV749))</f>
        <v>0</v>
      </c>
      <c r="AX749" s="30">
        <f>+IF(OR($N749=Listas!$A$3,$N749=Listas!$A$4,$N749=Listas!$A$5,$N749=Listas!$A$6),"",L749*(1-AV749))</f>
        <v>0</v>
      </c>
      <c r="AY749" s="31"/>
      <c r="AZ749" s="32"/>
      <c r="BA749" s="30">
        <f>+IF(OR($N749=Listas!$A$3,$N749=Listas!$A$4,$N749=Listas!$A$5,$N749=Listas!$A$6),"",IF(AV749=0,AW749,(-PV(AY749,AZ749,,AW749,0))))</f>
        <v>0</v>
      </c>
      <c r="BB749" s="30">
        <f>+IF(OR($N749=Listas!$A$3,$N749=Listas!$A$4,$N749=Listas!$A$5,$N749=Listas!$A$6),"",IF(AV749=0,AX749,(-PV(AY749,AZ749,,AX749,0))))</f>
        <v>0</v>
      </c>
      <c r="BC749" s="33">
        <f>++IF(OR($N749=Listas!$A$3,$N749=Listas!$A$4,$N749=Listas!$A$5,$N749=Listas!$A$6),"",K749-BA749)</f>
        <v>0</v>
      </c>
      <c r="BD749" s="33">
        <f>++IF(OR($N749=Listas!$A$3,$N749=Listas!$A$4,$N749=Listas!$A$5,$N749=Listas!$A$6),"",L749-BB749)</f>
        <v>0</v>
      </c>
    </row>
    <row r="750" spans="1:56" x14ac:dyDescent="0.25">
      <c r="A750" s="13"/>
      <c r="B750" s="14"/>
      <c r="C750" s="15"/>
      <c r="D750" s="16"/>
      <c r="E750" s="16"/>
      <c r="F750" s="17"/>
      <c r="G750" s="17"/>
      <c r="H750" s="65">
        <f t="shared" si="137"/>
        <v>0</v>
      </c>
      <c r="I750" s="17"/>
      <c r="J750" s="17"/>
      <c r="K750" s="42">
        <f t="shared" si="138"/>
        <v>0</v>
      </c>
      <c r="L750" s="42">
        <f t="shared" si="138"/>
        <v>0</v>
      </c>
      <c r="M750" s="42">
        <f t="shared" si="139"/>
        <v>0</v>
      </c>
      <c r="N750" s="13"/>
      <c r="O750" s="18" t="str">
        <f>+IF(OR($N750=Listas!$A$3,$N750=Listas!$A$4,$N750=Listas!$A$5,$N750=Listas!$A$6),"N/A",IF(AND((DAYS360(C750,$C$3))&gt;90,(DAYS360(C750,$C$3))&lt;360),"SI","NO"))</f>
        <v>NO</v>
      </c>
      <c r="P750" s="19">
        <f t="shared" si="132"/>
        <v>0</v>
      </c>
      <c r="Q750" s="18" t="str">
        <f>+IF(OR($N750=Listas!$A$3,$N750=Listas!$A$4,$N750=Listas!$A$5,$N750=Listas!$A$6),"N/A",IF(AND((DAYS360(C750,$C$3))&gt;=360,(DAYS360(C750,$C$3))&lt;=1800),"SI","NO"))</f>
        <v>NO</v>
      </c>
      <c r="R750" s="19">
        <f t="shared" si="133"/>
        <v>0</v>
      </c>
      <c r="S750" s="18" t="str">
        <f>+IF(OR($N750=Listas!$A$3,$N750=Listas!$A$4,$N750=Listas!$A$5,$N750=Listas!$A$6),"N/A",IF(AND((DAYS360(C750,$C$3))&gt;1800,(DAYS360(C750,$C$3))&lt;=3600),"SI","NO"))</f>
        <v>NO</v>
      </c>
      <c r="T750" s="19">
        <f t="shared" si="134"/>
        <v>0</v>
      </c>
      <c r="U750" s="18" t="str">
        <f>+IF(OR($N750=Listas!$A$3,$N750=Listas!$A$4,$N750=Listas!$A$5,$N750=Listas!$A$6),"N/A",IF((DAYS360(C750,$C$3))&gt;3600,"SI","NO"))</f>
        <v>SI</v>
      </c>
      <c r="V750" s="20">
        <f t="shared" si="135"/>
        <v>0.21132439384930549</v>
      </c>
      <c r="W750" s="21">
        <f>+IF(OR($N750=Listas!$A$3,$N750=Listas!$A$4,$N750=Listas!$A$5,$N750=Listas!$A$6),"",P750+R750+T750+V750)</f>
        <v>0.21132439384930549</v>
      </c>
      <c r="X750" s="22"/>
      <c r="Y750" s="19">
        <f t="shared" si="136"/>
        <v>0</v>
      </c>
      <c r="Z750" s="21">
        <f>+IF(OR($N750=Listas!$A$3,$N750=Listas!$A$4,$N750=Listas!$A$5,$N750=Listas!$A$6),"",Y750)</f>
        <v>0</v>
      </c>
      <c r="AA750" s="22"/>
      <c r="AB750" s="23">
        <f>+IF(OR($N750=Listas!$A$3,$N750=Listas!$A$4,$N750=Listas!$A$5,$N750=Listas!$A$6),"",IF(AND(DAYS360(C750,$C$3)&lt;=90,AA750="NO"),0,IF(AND(DAYS360(C750,$C$3)&gt;90,AA750="NO"),$AB$7,0)))</f>
        <v>0</v>
      </c>
      <c r="AC750" s="17"/>
      <c r="AD750" s="22"/>
      <c r="AE750" s="23">
        <f>+IF(OR($N750=Listas!$A$3,$N750=Listas!$A$4,$N750=Listas!$A$5,$N750=Listas!$A$6),"",IF(AND(DAYS360(C750,$C$3)&lt;=90,AD750="SI"),0,IF(AND(DAYS360(C750,$C$3)&gt;90,AD750="SI"),$AE$7,0)))</f>
        <v>0</v>
      </c>
      <c r="AF750" s="17"/>
      <c r="AG750" s="24" t="str">
        <f t="shared" si="140"/>
        <v/>
      </c>
      <c r="AH750" s="22"/>
      <c r="AI750" s="23">
        <f>+IF(OR($N750=Listas!$A$3,$N750=Listas!$A$4,$N750=Listas!$A$5,$N750=Listas!$A$6),"",IF(AND(DAYS360(C750,$C$3)&lt;=90,AH750="SI"),0,IF(AND(DAYS360(C750,$C$3)&gt;90,AH750="SI"),$AI$7,0)))</f>
        <v>0</v>
      </c>
      <c r="AJ750" s="25">
        <f>+IF(OR($N750=Listas!$A$3,$N750=Listas!$A$4,$N750=Listas!$A$5,$N750=Listas!$A$6),"",AB750+AE750+AI750)</f>
        <v>0</v>
      </c>
      <c r="AK750" s="26" t="str">
        <f t="shared" si="141"/>
        <v/>
      </c>
      <c r="AL750" s="27" t="str">
        <f t="shared" si="142"/>
        <v/>
      </c>
      <c r="AM750" s="23">
        <f>+IF(OR($N750=Listas!$A$3,$N750=Listas!$A$4,$N750=Listas!$A$5,$N750=Listas!$A$6),"",IF(AND(DAYS360(C750,$C$3)&lt;=90,AL750="SI"),0,IF(AND(DAYS360(C750,$C$3)&gt;90,AL750="SI"),$AM$7,0)))</f>
        <v>0</v>
      </c>
      <c r="AN750" s="27" t="str">
        <f t="shared" si="143"/>
        <v/>
      </c>
      <c r="AO750" s="23">
        <f>+IF(OR($N750=Listas!$A$3,$N750=Listas!$A$4,$N750=Listas!$A$5,$N750=Listas!$A$6),"",IF(AND(DAYS360(C750,$C$3)&lt;=90,AN750="SI"),0,IF(AND(DAYS360(C750,$C$3)&gt;90,AN750="SI"),$AO$7,0)))</f>
        <v>0</v>
      </c>
      <c r="AP750" s="28">
        <f>+IF(OR($N750=Listas!$A$3,$N750=Listas!$A$4,$N750=Listas!$A$5,$N750=[1]Hoja2!$A$6),"",AM750+AO750)</f>
        <v>0</v>
      </c>
      <c r="AQ750" s="22"/>
      <c r="AR750" s="23">
        <f>+IF(OR($N750=Listas!$A$3,$N750=Listas!$A$4,$N750=Listas!$A$5,$N750=Listas!$A$6),"",IF(AND(DAYS360(C750,$C$3)&lt;=90,AQ750="SI"),0,IF(AND(DAYS360(C750,$C$3)&gt;90,AQ750="SI"),$AR$7,0)))</f>
        <v>0</v>
      </c>
      <c r="AS750" s="22"/>
      <c r="AT750" s="23">
        <f>+IF(OR($N750=Listas!$A$3,$N750=Listas!$A$4,$N750=Listas!$A$5,$N750=Listas!$A$6),"",IF(AND(DAYS360(C750,$C$3)&lt;=90,AS750="SI"),0,IF(AND(DAYS360(C750,$C$3)&gt;90,AS750="SI"),$AT$7,0)))</f>
        <v>0</v>
      </c>
      <c r="AU750" s="21">
        <f>+IF(OR($N750=Listas!$A$3,$N750=Listas!$A$4,$N750=Listas!$A$5,$N750=Listas!$A$6),"",AR750+AT750)</f>
        <v>0</v>
      </c>
      <c r="AV750" s="29">
        <f>+IF(OR($N750=Listas!$A$3,$N750=Listas!$A$4,$N750=Listas!$A$5,$N750=Listas!$A$6),"",W750+Z750+AJ750+AP750+AU750)</f>
        <v>0.21132439384930549</v>
      </c>
      <c r="AW750" s="30">
        <f>+IF(OR($N750=Listas!$A$3,$N750=Listas!$A$4,$N750=Listas!$A$5,$N750=Listas!$A$6),"",K750*(1-AV750))</f>
        <v>0</v>
      </c>
      <c r="AX750" s="30">
        <f>+IF(OR($N750=Listas!$A$3,$N750=Listas!$A$4,$N750=Listas!$A$5,$N750=Listas!$A$6),"",L750*(1-AV750))</f>
        <v>0</v>
      </c>
      <c r="AY750" s="31"/>
      <c r="AZ750" s="32"/>
      <c r="BA750" s="30">
        <f>+IF(OR($N750=Listas!$A$3,$N750=Listas!$A$4,$N750=Listas!$A$5,$N750=Listas!$A$6),"",IF(AV750=0,AW750,(-PV(AY750,AZ750,,AW750,0))))</f>
        <v>0</v>
      </c>
      <c r="BB750" s="30">
        <f>+IF(OR($N750=Listas!$A$3,$N750=Listas!$A$4,$N750=Listas!$A$5,$N750=Listas!$A$6),"",IF(AV750=0,AX750,(-PV(AY750,AZ750,,AX750,0))))</f>
        <v>0</v>
      </c>
      <c r="BC750" s="33">
        <f>++IF(OR($N750=Listas!$A$3,$N750=Listas!$A$4,$N750=Listas!$A$5,$N750=Listas!$A$6),"",K750-BA750)</f>
        <v>0</v>
      </c>
      <c r="BD750" s="33">
        <f>++IF(OR($N750=Listas!$A$3,$N750=Listas!$A$4,$N750=Listas!$A$5,$N750=Listas!$A$6),"",L750-BB750)</f>
        <v>0</v>
      </c>
    </row>
    <row r="751" spans="1:56" x14ac:dyDescent="0.25">
      <c r="A751" s="13"/>
      <c r="B751" s="14"/>
      <c r="C751" s="15"/>
      <c r="D751" s="16"/>
      <c r="E751" s="16"/>
      <c r="F751" s="17"/>
      <c r="G751" s="17"/>
      <c r="H751" s="65">
        <f t="shared" si="137"/>
        <v>0</v>
      </c>
      <c r="I751" s="17"/>
      <c r="J751" s="17"/>
      <c r="K751" s="42">
        <f t="shared" si="138"/>
        <v>0</v>
      </c>
      <c r="L751" s="42">
        <f t="shared" si="138"/>
        <v>0</v>
      </c>
      <c r="M751" s="42">
        <f t="shared" si="139"/>
        <v>0</v>
      </c>
      <c r="N751" s="13"/>
      <c r="O751" s="18" t="str">
        <f>+IF(OR($N751=Listas!$A$3,$N751=Listas!$A$4,$N751=Listas!$A$5,$N751=Listas!$A$6),"N/A",IF(AND((DAYS360(C751,$C$3))&gt;90,(DAYS360(C751,$C$3))&lt;360),"SI","NO"))</f>
        <v>NO</v>
      </c>
      <c r="P751" s="19">
        <f t="shared" si="132"/>
        <v>0</v>
      </c>
      <c r="Q751" s="18" t="str">
        <f>+IF(OR($N751=Listas!$A$3,$N751=Listas!$A$4,$N751=Listas!$A$5,$N751=Listas!$A$6),"N/A",IF(AND((DAYS360(C751,$C$3))&gt;=360,(DAYS360(C751,$C$3))&lt;=1800),"SI","NO"))</f>
        <v>NO</v>
      </c>
      <c r="R751" s="19">
        <f t="shared" si="133"/>
        <v>0</v>
      </c>
      <c r="S751" s="18" t="str">
        <f>+IF(OR($N751=Listas!$A$3,$N751=Listas!$A$4,$N751=Listas!$A$5,$N751=Listas!$A$6),"N/A",IF(AND((DAYS360(C751,$C$3))&gt;1800,(DAYS360(C751,$C$3))&lt;=3600),"SI","NO"))</f>
        <v>NO</v>
      </c>
      <c r="T751" s="19">
        <f t="shared" si="134"/>
        <v>0</v>
      </c>
      <c r="U751" s="18" t="str">
        <f>+IF(OR($N751=Listas!$A$3,$N751=Listas!$A$4,$N751=Listas!$A$5,$N751=Listas!$A$6),"N/A",IF((DAYS360(C751,$C$3))&gt;3600,"SI","NO"))</f>
        <v>SI</v>
      </c>
      <c r="V751" s="20">
        <f t="shared" si="135"/>
        <v>0.21132439384930549</v>
      </c>
      <c r="W751" s="21">
        <f>+IF(OR($N751=Listas!$A$3,$N751=Listas!$A$4,$N751=Listas!$A$5,$N751=Listas!$A$6),"",P751+R751+T751+V751)</f>
        <v>0.21132439384930549</v>
      </c>
      <c r="X751" s="22"/>
      <c r="Y751" s="19">
        <f t="shared" si="136"/>
        <v>0</v>
      </c>
      <c r="Z751" s="21">
        <f>+IF(OR($N751=Listas!$A$3,$N751=Listas!$A$4,$N751=Listas!$A$5,$N751=Listas!$A$6),"",Y751)</f>
        <v>0</v>
      </c>
      <c r="AA751" s="22"/>
      <c r="AB751" s="23">
        <f>+IF(OR($N751=Listas!$A$3,$N751=Listas!$A$4,$N751=Listas!$A$5,$N751=Listas!$A$6),"",IF(AND(DAYS360(C751,$C$3)&lt;=90,AA751="NO"),0,IF(AND(DAYS360(C751,$C$3)&gt;90,AA751="NO"),$AB$7,0)))</f>
        <v>0</v>
      </c>
      <c r="AC751" s="17"/>
      <c r="AD751" s="22"/>
      <c r="AE751" s="23">
        <f>+IF(OR($N751=Listas!$A$3,$N751=Listas!$A$4,$N751=Listas!$A$5,$N751=Listas!$A$6),"",IF(AND(DAYS360(C751,$C$3)&lt;=90,AD751="SI"),0,IF(AND(DAYS360(C751,$C$3)&gt;90,AD751="SI"),$AE$7,0)))</f>
        <v>0</v>
      </c>
      <c r="AF751" s="17"/>
      <c r="AG751" s="24" t="str">
        <f t="shared" si="140"/>
        <v/>
      </c>
      <c r="AH751" s="22"/>
      <c r="AI751" s="23">
        <f>+IF(OR($N751=Listas!$A$3,$N751=Listas!$A$4,$N751=Listas!$A$5,$N751=Listas!$A$6),"",IF(AND(DAYS360(C751,$C$3)&lt;=90,AH751="SI"),0,IF(AND(DAYS360(C751,$C$3)&gt;90,AH751="SI"),$AI$7,0)))</f>
        <v>0</v>
      </c>
      <c r="AJ751" s="25">
        <f>+IF(OR($N751=Listas!$A$3,$N751=Listas!$A$4,$N751=Listas!$A$5,$N751=Listas!$A$6),"",AB751+AE751+AI751)</f>
        <v>0</v>
      </c>
      <c r="AK751" s="26" t="str">
        <f t="shared" si="141"/>
        <v/>
      </c>
      <c r="AL751" s="27" t="str">
        <f t="shared" si="142"/>
        <v/>
      </c>
      <c r="AM751" s="23">
        <f>+IF(OR($N751=Listas!$A$3,$N751=Listas!$A$4,$N751=Listas!$A$5,$N751=Listas!$A$6),"",IF(AND(DAYS360(C751,$C$3)&lt;=90,AL751="SI"),0,IF(AND(DAYS360(C751,$C$3)&gt;90,AL751="SI"),$AM$7,0)))</f>
        <v>0</v>
      </c>
      <c r="AN751" s="27" t="str">
        <f t="shared" si="143"/>
        <v/>
      </c>
      <c r="AO751" s="23">
        <f>+IF(OR($N751=Listas!$A$3,$N751=Listas!$A$4,$N751=Listas!$A$5,$N751=Listas!$A$6),"",IF(AND(DAYS360(C751,$C$3)&lt;=90,AN751="SI"),0,IF(AND(DAYS360(C751,$C$3)&gt;90,AN751="SI"),$AO$7,0)))</f>
        <v>0</v>
      </c>
      <c r="AP751" s="28">
        <f>+IF(OR($N751=Listas!$A$3,$N751=Listas!$A$4,$N751=Listas!$A$5,$N751=[1]Hoja2!$A$6),"",AM751+AO751)</f>
        <v>0</v>
      </c>
      <c r="AQ751" s="22"/>
      <c r="AR751" s="23">
        <f>+IF(OR($N751=Listas!$A$3,$N751=Listas!$A$4,$N751=Listas!$A$5,$N751=Listas!$A$6),"",IF(AND(DAYS360(C751,$C$3)&lt;=90,AQ751="SI"),0,IF(AND(DAYS360(C751,$C$3)&gt;90,AQ751="SI"),$AR$7,0)))</f>
        <v>0</v>
      </c>
      <c r="AS751" s="22"/>
      <c r="AT751" s="23">
        <f>+IF(OR($N751=Listas!$A$3,$N751=Listas!$A$4,$N751=Listas!$A$5,$N751=Listas!$A$6),"",IF(AND(DAYS360(C751,$C$3)&lt;=90,AS751="SI"),0,IF(AND(DAYS360(C751,$C$3)&gt;90,AS751="SI"),$AT$7,0)))</f>
        <v>0</v>
      </c>
      <c r="AU751" s="21">
        <f>+IF(OR($N751=Listas!$A$3,$N751=Listas!$A$4,$N751=Listas!$A$5,$N751=Listas!$A$6),"",AR751+AT751)</f>
        <v>0</v>
      </c>
      <c r="AV751" s="29">
        <f>+IF(OR($N751=Listas!$A$3,$N751=Listas!$A$4,$N751=Listas!$A$5,$N751=Listas!$A$6),"",W751+Z751+AJ751+AP751+AU751)</f>
        <v>0.21132439384930549</v>
      </c>
      <c r="AW751" s="30">
        <f>+IF(OR($N751=Listas!$A$3,$N751=Listas!$A$4,$N751=Listas!$A$5,$N751=Listas!$A$6),"",K751*(1-AV751))</f>
        <v>0</v>
      </c>
      <c r="AX751" s="30">
        <f>+IF(OR($N751=Listas!$A$3,$N751=Listas!$A$4,$N751=Listas!$A$5,$N751=Listas!$A$6),"",L751*(1-AV751))</f>
        <v>0</v>
      </c>
      <c r="AY751" s="31"/>
      <c r="AZ751" s="32"/>
      <c r="BA751" s="30">
        <f>+IF(OR($N751=Listas!$A$3,$N751=Listas!$A$4,$N751=Listas!$A$5,$N751=Listas!$A$6),"",IF(AV751=0,AW751,(-PV(AY751,AZ751,,AW751,0))))</f>
        <v>0</v>
      </c>
      <c r="BB751" s="30">
        <f>+IF(OR($N751=Listas!$A$3,$N751=Listas!$A$4,$N751=Listas!$A$5,$N751=Listas!$A$6),"",IF(AV751=0,AX751,(-PV(AY751,AZ751,,AX751,0))))</f>
        <v>0</v>
      </c>
      <c r="BC751" s="33">
        <f>++IF(OR($N751=Listas!$A$3,$N751=Listas!$A$4,$N751=Listas!$A$5,$N751=Listas!$A$6),"",K751-BA751)</f>
        <v>0</v>
      </c>
      <c r="BD751" s="33">
        <f>++IF(OR($N751=Listas!$A$3,$N751=Listas!$A$4,$N751=Listas!$A$5,$N751=Listas!$A$6),"",L751-BB751)</f>
        <v>0</v>
      </c>
    </row>
    <row r="752" spans="1:56" x14ac:dyDescent="0.25">
      <c r="A752" s="13"/>
      <c r="B752" s="14"/>
      <c r="C752" s="15"/>
      <c r="D752" s="16"/>
      <c r="E752" s="16"/>
      <c r="F752" s="17"/>
      <c r="G752" s="17"/>
      <c r="H752" s="65">
        <f t="shared" si="137"/>
        <v>0</v>
      </c>
      <c r="I752" s="17"/>
      <c r="J752" s="17"/>
      <c r="K752" s="42">
        <f t="shared" si="138"/>
        <v>0</v>
      </c>
      <c r="L752" s="42">
        <f t="shared" si="138"/>
        <v>0</v>
      </c>
      <c r="M752" s="42">
        <f t="shared" si="139"/>
        <v>0</v>
      </c>
      <c r="N752" s="13"/>
      <c r="O752" s="18" t="str">
        <f>+IF(OR($N752=Listas!$A$3,$N752=Listas!$A$4,$N752=Listas!$A$5,$N752=Listas!$A$6),"N/A",IF(AND((DAYS360(C752,$C$3))&gt;90,(DAYS360(C752,$C$3))&lt;360),"SI","NO"))</f>
        <v>NO</v>
      </c>
      <c r="P752" s="19">
        <f t="shared" si="132"/>
        <v>0</v>
      </c>
      <c r="Q752" s="18" t="str">
        <f>+IF(OR($N752=Listas!$A$3,$N752=Listas!$A$4,$N752=Listas!$A$5,$N752=Listas!$A$6),"N/A",IF(AND((DAYS360(C752,$C$3))&gt;=360,(DAYS360(C752,$C$3))&lt;=1800),"SI","NO"))</f>
        <v>NO</v>
      </c>
      <c r="R752" s="19">
        <f t="shared" si="133"/>
        <v>0</v>
      </c>
      <c r="S752" s="18" t="str">
        <f>+IF(OR($N752=Listas!$A$3,$N752=Listas!$A$4,$N752=Listas!$A$5,$N752=Listas!$A$6),"N/A",IF(AND((DAYS360(C752,$C$3))&gt;1800,(DAYS360(C752,$C$3))&lt;=3600),"SI","NO"))</f>
        <v>NO</v>
      </c>
      <c r="T752" s="19">
        <f t="shared" si="134"/>
        <v>0</v>
      </c>
      <c r="U752" s="18" t="str">
        <f>+IF(OR($N752=Listas!$A$3,$N752=Listas!$A$4,$N752=Listas!$A$5,$N752=Listas!$A$6),"N/A",IF((DAYS360(C752,$C$3))&gt;3600,"SI","NO"))</f>
        <v>SI</v>
      </c>
      <c r="V752" s="20">
        <f t="shared" si="135"/>
        <v>0.21132439384930549</v>
      </c>
      <c r="W752" s="21">
        <f>+IF(OR($N752=Listas!$A$3,$N752=Listas!$A$4,$N752=Listas!$A$5,$N752=Listas!$A$6),"",P752+R752+T752+V752)</f>
        <v>0.21132439384930549</v>
      </c>
      <c r="X752" s="22"/>
      <c r="Y752" s="19">
        <f t="shared" si="136"/>
        <v>0</v>
      </c>
      <c r="Z752" s="21">
        <f>+IF(OR($N752=Listas!$A$3,$N752=Listas!$A$4,$N752=Listas!$A$5,$N752=Listas!$A$6),"",Y752)</f>
        <v>0</v>
      </c>
      <c r="AA752" s="22"/>
      <c r="AB752" s="23">
        <f>+IF(OR($N752=Listas!$A$3,$N752=Listas!$A$4,$N752=Listas!$A$5,$N752=Listas!$A$6),"",IF(AND(DAYS360(C752,$C$3)&lt;=90,AA752="NO"),0,IF(AND(DAYS360(C752,$C$3)&gt;90,AA752="NO"),$AB$7,0)))</f>
        <v>0</v>
      </c>
      <c r="AC752" s="17"/>
      <c r="AD752" s="22"/>
      <c r="AE752" s="23">
        <f>+IF(OR($N752=Listas!$A$3,$N752=Listas!$A$4,$N752=Listas!$A$5,$N752=Listas!$A$6),"",IF(AND(DAYS360(C752,$C$3)&lt;=90,AD752="SI"),0,IF(AND(DAYS360(C752,$C$3)&gt;90,AD752="SI"),$AE$7,0)))</f>
        <v>0</v>
      </c>
      <c r="AF752" s="17"/>
      <c r="AG752" s="24" t="str">
        <f t="shared" si="140"/>
        <v/>
      </c>
      <c r="AH752" s="22"/>
      <c r="AI752" s="23">
        <f>+IF(OR($N752=Listas!$A$3,$N752=Listas!$A$4,$N752=Listas!$A$5,$N752=Listas!$A$6),"",IF(AND(DAYS360(C752,$C$3)&lt;=90,AH752="SI"),0,IF(AND(DAYS360(C752,$C$3)&gt;90,AH752="SI"),$AI$7,0)))</f>
        <v>0</v>
      </c>
      <c r="AJ752" s="25">
        <f>+IF(OR($N752=Listas!$A$3,$N752=Listas!$A$4,$N752=Listas!$A$5,$N752=Listas!$A$6),"",AB752+AE752+AI752)</f>
        <v>0</v>
      </c>
      <c r="AK752" s="26" t="str">
        <f t="shared" si="141"/>
        <v/>
      </c>
      <c r="AL752" s="27" t="str">
        <f t="shared" si="142"/>
        <v/>
      </c>
      <c r="AM752" s="23">
        <f>+IF(OR($N752=Listas!$A$3,$N752=Listas!$A$4,$N752=Listas!$A$5,$N752=Listas!$A$6),"",IF(AND(DAYS360(C752,$C$3)&lt;=90,AL752="SI"),0,IF(AND(DAYS360(C752,$C$3)&gt;90,AL752="SI"),$AM$7,0)))</f>
        <v>0</v>
      </c>
      <c r="AN752" s="27" t="str">
        <f t="shared" si="143"/>
        <v/>
      </c>
      <c r="AO752" s="23">
        <f>+IF(OR($N752=Listas!$A$3,$N752=Listas!$A$4,$N752=Listas!$A$5,$N752=Listas!$A$6),"",IF(AND(DAYS360(C752,$C$3)&lt;=90,AN752="SI"),0,IF(AND(DAYS360(C752,$C$3)&gt;90,AN752="SI"),$AO$7,0)))</f>
        <v>0</v>
      </c>
      <c r="AP752" s="28">
        <f>+IF(OR($N752=Listas!$A$3,$N752=Listas!$A$4,$N752=Listas!$A$5,$N752=[1]Hoja2!$A$6),"",AM752+AO752)</f>
        <v>0</v>
      </c>
      <c r="AQ752" s="22"/>
      <c r="AR752" s="23">
        <f>+IF(OR($N752=Listas!$A$3,$N752=Listas!$A$4,$N752=Listas!$A$5,$N752=Listas!$A$6),"",IF(AND(DAYS360(C752,$C$3)&lt;=90,AQ752="SI"),0,IF(AND(DAYS360(C752,$C$3)&gt;90,AQ752="SI"),$AR$7,0)))</f>
        <v>0</v>
      </c>
      <c r="AS752" s="22"/>
      <c r="AT752" s="23">
        <f>+IF(OR($N752=Listas!$A$3,$N752=Listas!$A$4,$N752=Listas!$A$5,$N752=Listas!$A$6),"",IF(AND(DAYS360(C752,$C$3)&lt;=90,AS752="SI"),0,IF(AND(DAYS360(C752,$C$3)&gt;90,AS752="SI"),$AT$7,0)))</f>
        <v>0</v>
      </c>
      <c r="AU752" s="21">
        <f>+IF(OR($N752=Listas!$A$3,$N752=Listas!$A$4,$N752=Listas!$A$5,$N752=Listas!$A$6),"",AR752+AT752)</f>
        <v>0</v>
      </c>
      <c r="AV752" s="29">
        <f>+IF(OR($N752=Listas!$A$3,$N752=Listas!$A$4,$N752=Listas!$A$5,$N752=Listas!$A$6),"",W752+Z752+AJ752+AP752+AU752)</f>
        <v>0.21132439384930549</v>
      </c>
      <c r="AW752" s="30">
        <f>+IF(OR($N752=Listas!$A$3,$N752=Listas!$A$4,$N752=Listas!$A$5,$N752=Listas!$A$6),"",K752*(1-AV752))</f>
        <v>0</v>
      </c>
      <c r="AX752" s="30">
        <f>+IF(OR($N752=Listas!$A$3,$N752=Listas!$A$4,$N752=Listas!$A$5,$N752=Listas!$A$6),"",L752*(1-AV752))</f>
        <v>0</v>
      </c>
      <c r="AY752" s="31"/>
      <c r="AZ752" s="32"/>
      <c r="BA752" s="30">
        <f>+IF(OR($N752=Listas!$A$3,$N752=Listas!$A$4,$N752=Listas!$A$5,$N752=Listas!$A$6),"",IF(AV752=0,AW752,(-PV(AY752,AZ752,,AW752,0))))</f>
        <v>0</v>
      </c>
      <c r="BB752" s="30">
        <f>+IF(OR($N752=Listas!$A$3,$N752=Listas!$A$4,$N752=Listas!$A$5,$N752=Listas!$A$6),"",IF(AV752=0,AX752,(-PV(AY752,AZ752,,AX752,0))))</f>
        <v>0</v>
      </c>
      <c r="BC752" s="33">
        <f>++IF(OR($N752=Listas!$A$3,$N752=Listas!$A$4,$N752=Listas!$A$5,$N752=Listas!$A$6),"",K752-BA752)</f>
        <v>0</v>
      </c>
      <c r="BD752" s="33">
        <f>++IF(OR($N752=Listas!$A$3,$N752=Listas!$A$4,$N752=Listas!$A$5,$N752=Listas!$A$6),"",L752-BB752)</f>
        <v>0</v>
      </c>
    </row>
    <row r="753" spans="1:56" x14ac:dyDescent="0.25">
      <c r="A753" s="13"/>
      <c r="B753" s="14"/>
      <c r="C753" s="15"/>
      <c r="D753" s="16"/>
      <c r="E753" s="16"/>
      <c r="F753" s="17"/>
      <c r="G753" s="17"/>
      <c r="H753" s="65">
        <f t="shared" si="137"/>
        <v>0</v>
      </c>
      <c r="I753" s="17"/>
      <c r="J753" s="17"/>
      <c r="K753" s="42">
        <f t="shared" si="138"/>
        <v>0</v>
      </c>
      <c r="L753" s="42">
        <f t="shared" si="138"/>
        <v>0</v>
      </c>
      <c r="M753" s="42">
        <f t="shared" si="139"/>
        <v>0</v>
      </c>
      <c r="N753" s="13"/>
      <c r="O753" s="18" t="str">
        <f>+IF(OR($N753=Listas!$A$3,$N753=Listas!$A$4,$N753=Listas!$A$5,$N753=Listas!$A$6),"N/A",IF(AND((DAYS360(C753,$C$3))&gt;90,(DAYS360(C753,$C$3))&lt;360),"SI","NO"))</f>
        <v>NO</v>
      </c>
      <c r="P753" s="19">
        <f t="shared" si="132"/>
        <v>0</v>
      </c>
      <c r="Q753" s="18" t="str">
        <f>+IF(OR($N753=Listas!$A$3,$N753=Listas!$A$4,$N753=Listas!$A$5,$N753=Listas!$A$6),"N/A",IF(AND((DAYS360(C753,$C$3))&gt;=360,(DAYS360(C753,$C$3))&lt;=1800),"SI","NO"))</f>
        <v>NO</v>
      </c>
      <c r="R753" s="19">
        <f t="shared" si="133"/>
        <v>0</v>
      </c>
      <c r="S753" s="18" t="str">
        <f>+IF(OR($N753=Listas!$A$3,$N753=Listas!$A$4,$N753=Listas!$A$5,$N753=Listas!$A$6),"N/A",IF(AND((DAYS360(C753,$C$3))&gt;1800,(DAYS360(C753,$C$3))&lt;=3600),"SI","NO"))</f>
        <v>NO</v>
      </c>
      <c r="T753" s="19">
        <f t="shared" si="134"/>
        <v>0</v>
      </c>
      <c r="U753" s="18" t="str">
        <f>+IF(OR($N753=Listas!$A$3,$N753=Listas!$A$4,$N753=Listas!$A$5,$N753=Listas!$A$6),"N/A",IF((DAYS360(C753,$C$3))&gt;3600,"SI","NO"))</f>
        <v>SI</v>
      </c>
      <c r="V753" s="20">
        <f t="shared" si="135"/>
        <v>0.21132439384930549</v>
      </c>
      <c r="W753" s="21">
        <f>+IF(OR($N753=Listas!$A$3,$N753=Listas!$A$4,$N753=Listas!$A$5,$N753=Listas!$A$6),"",P753+R753+T753+V753)</f>
        <v>0.21132439384930549</v>
      </c>
      <c r="X753" s="22"/>
      <c r="Y753" s="19">
        <f t="shared" si="136"/>
        <v>0</v>
      </c>
      <c r="Z753" s="21">
        <f>+IF(OR($N753=Listas!$A$3,$N753=Listas!$A$4,$N753=Listas!$A$5,$N753=Listas!$A$6),"",Y753)</f>
        <v>0</v>
      </c>
      <c r="AA753" s="22"/>
      <c r="AB753" s="23">
        <f>+IF(OR($N753=Listas!$A$3,$N753=Listas!$A$4,$N753=Listas!$A$5,$N753=Listas!$A$6),"",IF(AND(DAYS360(C753,$C$3)&lt;=90,AA753="NO"),0,IF(AND(DAYS360(C753,$C$3)&gt;90,AA753="NO"),$AB$7,0)))</f>
        <v>0</v>
      </c>
      <c r="AC753" s="17"/>
      <c r="AD753" s="22"/>
      <c r="AE753" s="23">
        <f>+IF(OR($N753=Listas!$A$3,$N753=Listas!$A$4,$N753=Listas!$A$5,$N753=Listas!$A$6),"",IF(AND(DAYS360(C753,$C$3)&lt;=90,AD753="SI"),0,IF(AND(DAYS360(C753,$C$3)&gt;90,AD753="SI"),$AE$7,0)))</f>
        <v>0</v>
      </c>
      <c r="AF753" s="17"/>
      <c r="AG753" s="24" t="str">
        <f t="shared" si="140"/>
        <v/>
      </c>
      <c r="AH753" s="22"/>
      <c r="AI753" s="23">
        <f>+IF(OR($N753=Listas!$A$3,$N753=Listas!$A$4,$N753=Listas!$A$5,$N753=Listas!$A$6),"",IF(AND(DAYS360(C753,$C$3)&lt;=90,AH753="SI"),0,IF(AND(DAYS360(C753,$C$3)&gt;90,AH753="SI"),$AI$7,0)))</f>
        <v>0</v>
      </c>
      <c r="AJ753" s="25">
        <f>+IF(OR($N753=Listas!$A$3,$N753=Listas!$A$4,$N753=Listas!$A$5,$N753=Listas!$A$6),"",AB753+AE753+AI753)</f>
        <v>0</v>
      </c>
      <c r="AK753" s="26" t="str">
        <f t="shared" si="141"/>
        <v/>
      </c>
      <c r="AL753" s="27" t="str">
        <f t="shared" si="142"/>
        <v/>
      </c>
      <c r="AM753" s="23">
        <f>+IF(OR($N753=Listas!$A$3,$N753=Listas!$A$4,$N753=Listas!$A$5,$N753=Listas!$A$6),"",IF(AND(DAYS360(C753,$C$3)&lt;=90,AL753="SI"),0,IF(AND(DAYS360(C753,$C$3)&gt;90,AL753="SI"),$AM$7,0)))</f>
        <v>0</v>
      </c>
      <c r="AN753" s="27" t="str">
        <f t="shared" si="143"/>
        <v/>
      </c>
      <c r="AO753" s="23">
        <f>+IF(OR($N753=Listas!$A$3,$N753=Listas!$A$4,$N753=Listas!$A$5,$N753=Listas!$A$6),"",IF(AND(DAYS360(C753,$C$3)&lt;=90,AN753="SI"),0,IF(AND(DAYS360(C753,$C$3)&gt;90,AN753="SI"),$AO$7,0)))</f>
        <v>0</v>
      </c>
      <c r="AP753" s="28">
        <f>+IF(OR($N753=Listas!$A$3,$N753=Listas!$A$4,$N753=Listas!$A$5,$N753=[1]Hoja2!$A$6),"",AM753+AO753)</f>
        <v>0</v>
      </c>
      <c r="AQ753" s="22"/>
      <c r="AR753" s="23">
        <f>+IF(OR($N753=Listas!$A$3,$N753=Listas!$A$4,$N753=Listas!$A$5,$N753=Listas!$A$6),"",IF(AND(DAYS360(C753,$C$3)&lt;=90,AQ753="SI"),0,IF(AND(DAYS360(C753,$C$3)&gt;90,AQ753="SI"),$AR$7,0)))</f>
        <v>0</v>
      </c>
      <c r="AS753" s="22"/>
      <c r="AT753" s="23">
        <f>+IF(OR($N753=Listas!$A$3,$N753=Listas!$A$4,$N753=Listas!$A$5,$N753=Listas!$A$6),"",IF(AND(DAYS360(C753,$C$3)&lt;=90,AS753="SI"),0,IF(AND(DAYS360(C753,$C$3)&gt;90,AS753="SI"),$AT$7,0)))</f>
        <v>0</v>
      </c>
      <c r="AU753" s="21">
        <f>+IF(OR($N753=Listas!$A$3,$N753=Listas!$A$4,$N753=Listas!$A$5,$N753=Listas!$A$6),"",AR753+AT753)</f>
        <v>0</v>
      </c>
      <c r="AV753" s="29">
        <f>+IF(OR($N753=Listas!$A$3,$N753=Listas!$A$4,$N753=Listas!$A$5,$N753=Listas!$A$6),"",W753+Z753+AJ753+AP753+AU753)</f>
        <v>0.21132439384930549</v>
      </c>
      <c r="AW753" s="30">
        <f>+IF(OR($N753=Listas!$A$3,$N753=Listas!$A$4,$N753=Listas!$A$5,$N753=Listas!$A$6),"",K753*(1-AV753))</f>
        <v>0</v>
      </c>
      <c r="AX753" s="30">
        <f>+IF(OR($N753=Listas!$A$3,$N753=Listas!$A$4,$N753=Listas!$A$5,$N753=Listas!$A$6),"",L753*(1-AV753))</f>
        <v>0</v>
      </c>
      <c r="AY753" s="31"/>
      <c r="AZ753" s="32"/>
      <c r="BA753" s="30">
        <f>+IF(OR($N753=Listas!$A$3,$N753=Listas!$A$4,$N753=Listas!$A$5,$N753=Listas!$A$6),"",IF(AV753=0,AW753,(-PV(AY753,AZ753,,AW753,0))))</f>
        <v>0</v>
      </c>
      <c r="BB753" s="30">
        <f>+IF(OR($N753=Listas!$A$3,$N753=Listas!$A$4,$N753=Listas!$A$5,$N753=Listas!$A$6),"",IF(AV753=0,AX753,(-PV(AY753,AZ753,,AX753,0))))</f>
        <v>0</v>
      </c>
      <c r="BC753" s="33">
        <f>++IF(OR($N753=Listas!$A$3,$N753=Listas!$A$4,$N753=Listas!$A$5,$N753=Listas!$A$6),"",K753-BA753)</f>
        <v>0</v>
      </c>
      <c r="BD753" s="33">
        <f>++IF(OR($N753=Listas!$A$3,$N753=Listas!$A$4,$N753=Listas!$A$5,$N753=Listas!$A$6),"",L753-BB753)</f>
        <v>0</v>
      </c>
    </row>
    <row r="754" spans="1:56" x14ac:dyDescent="0.25">
      <c r="A754" s="13"/>
      <c r="B754" s="14"/>
      <c r="C754" s="15"/>
      <c r="D754" s="16"/>
      <c r="E754" s="16"/>
      <c r="F754" s="17"/>
      <c r="G754" s="17"/>
      <c r="H754" s="65">
        <f t="shared" si="137"/>
        <v>0</v>
      </c>
      <c r="I754" s="17"/>
      <c r="J754" s="17"/>
      <c r="K754" s="42">
        <f t="shared" si="138"/>
        <v>0</v>
      </c>
      <c r="L754" s="42">
        <f t="shared" si="138"/>
        <v>0</v>
      </c>
      <c r="M754" s="42">
        <f t="shared" si="139"/>
        <v>0</v>
      </c>
      <c r="N754" s="13"/>
      <c r="O754" s="18" t="str">
        <f>+IF(OR($N754=Listas!$A$3,$N754=Listas!$A$4,$N754=Listas!$A$5,$N754=Listas!$A$6),"N/A",IF(AND((DAYS360(C754,$C$3))&gt;90,(DAYS360(C754,$C$3))&lt;360),"SI","NO"))</f>
        <v>NO</v>
      </c>
      <c r="P754" s="19">
        <f t="shared" si="132"/>
        <v>0</v>
      </c>
      <c r="Q754" s="18" t="str">
        <f>+IF(OR($N754=Listas!$A$3,$N754=Listas!$A$4,$N754=Listas!$A$5,$N754=Listas!$A$6),"N/A",IF(AND((DAYS360(C754,$C$3))&gt;=360,(DAYS360(C754,$C$3))&lt;=1800),"SI","NO"))</f>
        <v>NO</v>
      </c>
      <c r="R754" s="19">
        <f t="shared" si="133"/>
        <v>0</v>
      </c>
      <c r="S754" s="18" t="str">
        <f>+IF(OR($N754=Listas!$A$3,$N754=Listas!$A$4,$N754=Listas!$A$5,$N754=Listas!$A$6),"N/A",IF(AND((DAYS360(C754,$C$3))&gt;1800,(DAYS360(C754,$C$3))&lt;=3600),"SI","NO"))</f>
        <v>NO</v>
      </c>
      <c r="T754" s="19">
        <f t="shared" si="134"/>
        <v>0</v>
      </c>
      <c r="U754" s="18" t="str">
        <f>+IF(OR($N754=Listas!$A$3,$N754=Listas!$A$4,$N754=Listas!$A$5,$N754=Listas!$A$6),"N/A",IF((DAYS360(C754,$C$3))&gt;3600,"SI","NO"))</f>
        <v>SI</v>
      </c>
      <c r="V754" s="20">
        <f t="shared" si="135"/>
        <v>0.21132439384930549</v>
      </c>
      <c r="W754" s="21">
        <f>+IF(OR($N754=Listas!$A$3,$N754=Listas!$A$4,$N754=Listas!$A$5,$N754=Listas!$A$6),"",P754+R754+T754+V754)</f>
        <v>0.21132439384930549</v>
      </c>
      <c r="X754" s="22"/>
      <c r="Y754" s="19">
        <f t="shared" si="136"/>
        <v>0</v>
      </c>
      <c r="Z754" s="21">
        <f>+IF(OR($N754=Listas!$A$3,$N754=Listas!$A$4,$N754=Listas!$A$5,$N754=Listas!$A$6),"",Y754)</f>
        <v>0</v>
      </c>
      <c r="AA754" s="22"/>
      <c r="AB754" s="23">
        <f>+IF(OR($N754=Listas!$A$3,$N754=Listas!$A$4,$N754=Listas!$A$5,$N754=Listas!$A$6),"",IF(AND(DAYS360(C754,$C$3)&lt;=90,AA754="NO"),0,IF(AND(DAYS360(C754,$C$3)&gt;90,AA754="NO"),$AB$7,0)))</f>
        <v>0</v>
      </c>
      <c r="AC754" s="17"/>
      <c r="AD754" s="22"/>
      <c r="AE754" s="23">
        <f>+IF(OR($N754=Listas!$A$3,$N754=Listas!$A$4,$N754=Listas!$A$5,$N754=Listas!$A$6),"",IF(AND(DAYS360(C754,$C$3)&lt;=90,AD754="SI"),0,IF(AND(DAYS360(C754,$C$3)&gt;90,AD754="SI"),$AE$7,0)))</f>
        <v>0</v>
      </c>
      <c r="AF754" s="17"/>
      <c r="AG754" s="24" t="str">
        <f t="shared" si="140"/>
        <v/>
      </c>
      <c r="AH754" s="22"/>
      <c r="AI754" s="23">
        <f>+IF(OR($N754=Listas!$A$3,$N754=Listas!$A$4,$N754=Listas!$A$5,$N754=Listas!$A$6),"",IF(AND(DAYS360(C754,$C$3)&lt;=90,AH754="SI"),0,IF(AND(DAYS360(C754,$C$3)&gt;90,AH754="SI"),$AI$7,0)))</f>
        <v>0</v>
      </c>
      <c r="AJ754" s="25">
        <f>+IF(OR($N754=Listas!$A$3,$N754=Listas!$A$4,$N754=Listas!$A$5,$N754=Listas!$A$6),"",AB754+AE754+AI754)</f>
        <v>0</v>
      </c>
      <c r="AK754" s="26" t="str">
        <f t="shared" si="141"/>
        <v/>
      </c>
      <c r="AL754" s="27" t="str">
        <f t="shared" si="142"/>
        <v/>
      </c>
      <c r="AM754" s="23">
        <f>+IF(OR($N754=Listas!$A$3,$N754=Listas!$A$4,$N754=Listas!$A$5,$N754=Listas!$A$6),"",IF(AND(DAYS360(C754,$C$3)&lt;=90,AL754="SI"),0,IF(AND(DAYS360(C754,$C$3)&gt;90,AL754="SI"),$AM$7,0)))</f>
        <v>0</v>
      </c>
      <c r="AN754" s="27" t="str">
        <f t="shared" si="143"/>
        <v/>
      </c>
      <c r="AO754" s="23">
        <f>+IF(OR($N754=Listas!$A$3,$N754=Listas!$A$4,$N754=Listas!$A$5,$N754=Listas!$A$6),"",IF(AND(DAYS360(C754,$C$3)&lt;=90,AN754="SI"),0,IF(AND(DAYS360(C754,$C$3)&gt;90,AN754="SI"),$AO$7,0)))</f>
        <v>0</v>
      </c>
      <c r="AP754" s="28">
        <f>+IF(OR($N754=Listas!$A$3,$N754=Listas!$A$4,$N754=Listas!$A$5,$N754=[1]Hoja2!$A$6),"",AM754+AO754)</f>
        <v>0</v>
      </c>
      <c r="AQ754" s="22"/>
      <c r="AR754" s="23">
        <f>+IF(OR($N754=Listas!$A$3,$N754=Listas!$A$4,$N754=Listas!$A$5,$N754=Listas!$A$6),"",IF(AND(DAYS360(C754,$C$3)&lt;=90,AQ754="SI"),0,IF(AND(DAYS360(C754,$C$3)&gt;90,AQ754="SI"),$AR$7,0)))</f>
        <v>0</v>
      </c>
      <c r="AS754" s="22"/>
      <c r="AT754" s="23">
        <f>+IF(OR($N754=Listas!$A$3,$N754=Listas!$A$4,$N754=Listas!$A$5,$N754=Listas!$A$6),"",IF(AND(DAYS360(C754,$C$3)&lt;=90,AS754="SI"),0,IF(AND(DAYS360(C754,$C$3)&gt;90,AS754="SI"),$AT$7,0)))</f>
        <v>0</v>
      </c>
      <c r="AU754" s="21">
        <f>+IF(OR($N754=Listas!$A$3,$N754=Listas!$A$4,$N754=Listas!$A$5,$N754=Listas!$A$6),"",AR754+AT754)</f>
        <v>0</v>
      </c>
      <c r="AV754" s="29">
        <f>+IF(OR($N754=Listas!$A$3,$N754=Listas!$A$4,$N754=Listas!$A$5,$N754=Listas!$A$6),"",W754+Z754+AJ754+AP754+AU754)</f>
        <v>0.21132439384930549</v>
      </c>
      <c r="AW754" s="30">
        <f>+IF(OR($N754=Listas!$A$3,$N754=Listas!$A$4,$N754=Listas!$A$5,$N754=Listas!$A$6),"",K754*(1-AV754))</f>
        <v>0</v>
      </c>
      <c r="AX754" s="30">
        <f>+IF(OR($N754=Listas!$A$3,$N754=Listas!$A$4,$N754=Listas!$A$5,$N754=Listas!$A$6),"",L754*(1-AV754))</f>
        <v>0</v>
      </c>
      <c r="AY754" s="31"/>
      <c r="AZ754" s="32"/>
      <c r="BA754" s="30">
        <f>+IF(OR($N754=Listas!$A$3,$N754=Listas!$A$4,$N754=Listas!$A$5,$N754=Listas!$A$6),"",IF(AV754=0,AW754,(-PV(AY754,AZ754,,AW754,0))))</f>
        <v>0</v>
      </c>
      <c r="BB754" s="30">
        <f>+IF(OR($N754=Listas!$A$3,$N754=Listas!$A$4,$N754=Listas!$A$5,$N754=Listas!$A$6),"",IF(AV754=0,AX754,(-PV(AY754,AZ754,,AX754,0))))</f>
        <v>0</v>
      </c>
      <c r="BC754" s="33">
        <f>++IF(OR($N754=Listas!$A$3,$N754=Listas!$A$4,$N754=Listas!$A$5,$N754=Listas!$A$6),"",K754-BA754)</f>
        <v>0</v>
      </c>
      <c r="BD754" s="33">
        <f>++IF(OR($N754=Listas!$A$3,$N754=Listas!$A$4,$N754=Listas!$A$5,$N754=Listas!$A$6),"",L754-BB754)</f>
        <v>0</v>
      </c>
    </row>
    <row r="755" spans="1:56" x14ac:dyDescent="0.25">
      <c r="A755" s="13"/>
      <c r="B755" s="14"/>
      <c r="C755" s="15"/>
      <c r="D755" s="16"/>
      <c r="E755" s="16"/>
      <c r="F755" s="17"/>
      <c r="G755" s="17"/>
      <c r="H755" s="65">
        <f t="shared" si="137"/>
        <v>0</v>
      </c>
      <c r="I755" s="17"/>
      <c r="J755" s="17"/>
      <c r="K755" s="42">
        <f t="shared" si="138"/>
        <v>0</v>
      </c>
      <c r="L755" s="42">
        <f t="shared" si="138"/>
        <v>0</v>
      </c>
      <c r="M755" s="42">
        <f t="shared" si="139"/>
        <v>0</v>
      </c>
      <c r="N755" s="13"/>
      <c r="O755" s="18" t="str">
        <f>+IF(OR($N755=Listas!$A$3,$N755=Listas!$A$4,$N755=Listas!$A$5,$N755=Listas!$A$6),"N/A",IF(AND((DAYS360(C755,$C$3))&gt;90,(DAYS360(C755,$C$3))&lt;360),"SI","NO"))</f>
        <v>NO</v>
      </c>
      <c r="P755" s="19">
        <f t="shared" si="132"/>
        <v>0</v>
      </c>
      <c r="Q755" s="18" t="str">
        <f>+IF(OR($N755=Listas!$A$3,$N755=Listas!$A$4,$N755=Listas!$A$5,$N755=Listas!$A$6),"N/A",IF(AND((DAYS360(C755,$C$3))&gt;=360,(DAYS360(C755,$C$3))&lt;=1800),"SI","NO"))</f>
        <v>NO</v>
      </c>
      <c r="R755" s="19">
        <f t="shared" si="133"/>
        <v>0</v>
      </c>
      <c r="S755" s="18" t="str">
        <f>+IF(OR($N755=Listas!$A$3,$N755=Listas!$A$4,$N755=Listas!$A$5,$N755=Listas!$A$6),"N/A",IF(AND((DAYS360(C755,$C$3))&gt;1800,(DAYS360(C755,$C$3))&lt;=3600),"SI","NO"))</f>
        <v>NO</v>
      </c>
      <c r="T755" s="19">
        <f t="shared" si="134"/>
        <v>0</v>
      </c>
      <c r="U755" s="18" t="str">
        <f>+IF(OR($N755=Listas!$A$3,$N755=Listas!$A$4,$N755=Listas!$A$5,$N755=Listas!$A$6),"N/A",IF((DAYS360(C755,$C$3))&gt;3600,"SI","NO"))</f>
        <v>SI</v>
      </c>
      <c r="V755" s="20">
        <f t="shared" si="135"/>
        <v>0.21132439384930549</v>
      </c>
      <c r="W755" s="21">
        <f>+IF(OR($N755=Listas!$A$3,$N755=Listas!$A$4,$N755=Listas!$A$5,$N755=Listas!$A$6),"",P755+R755+T755+V755)</f>
        <v>0.21132439384930549</v>
      </c>
      <c r="X755" s="22"/>
      <c r="Y755" s="19">
        <f t="shared" si="136"/>
        <v>0</v>
      </c>
      <c r="Z755" s="21">
        <f>+IF(OR($N755=Listas!$A$3,$N755=Listas!$A$4,$N755=Listas!$A$5,$N755=Listas!$A$6),"",Y755)</f>
        <v>0</v>
      </c>
      <c r="AA755" s="22"/>
      <c r="AB755" s="23">
        <f>+IF(OR($N755=Listas!$A$3,$N755=Listas!$A$4,$N755=Listas!$A$5,$N755=Listas!$A$6),"",IF(AND(DAYS360(C755,$C$3)&lt;=90,AA755="NO"),0,IF(AND(DAYS360(C755,$C$3)&gt;90,AA755="NO"),$AB$7,0)))</f>
        <v>0</v>
      </c>
      <c r="AC755" s="17"/>
      <c r="AD755" s="22"/>
      <c r="AE755" s="23">
        <f>+IF(OR($N755=Listas!$A$3,$N755=Listas!$A$4,$N755=Listas!$A$5,$N755=Listas!$A$6),"",IF(AND(DAYS360(C755,$C$3)&lt;=90,AD755="SI"),0,IF(AND(DAYS360(C755,$C$3)&gt;90,AD755="SI"),$AE$7,0)))</f>
        <v>0</v>
      </c>
      <c r="AF755" s="17"/>
      <c r="AG755" s="24" t="str">
        <f t="shared" si="140"/>
        <v/>
      </c>
      <c r="AH755" s="22"/>
      <c r="AI755" s="23">
        <f>+IF(OR($N755=Listas!$A$3,$N755=Listas!$A$4,$N755=Listas!$A$5,$N755=Listas!$A$6),"",IF(AND(DAYS360(C755,$C$3)&lt;=90,AH755="SI"),0,IF(AND(DAYS360(C755,$C$3)&gt;90,AH755="SI"),$AI$7,0)))</f>
        <v>0</v>
      </c>
      <c r="AJ755" s="25">
        <f>+IF(OR($N755=Listas!$A$3,$N755=Listas!$A$4,$N755=Listas!$A$5,$N755=Listas!$A$6),"",AB755+AE755+AI755)</f>
        <v>0</v>
      </c>
      <c r="AK755" s="26" t="str">
        <f t="shared" si="141"/>
        <v/>
      </c>
      <c r="AL755" s="27" t="str">
        <f t="shared" si="142"/>
        <v/>
      </c>
      <c r="AM755" s="23">
        <f>+IF(OR($N755=Listas!$A$3,$N755=Listas!$A$4,$N755=Listas!$A$5,$N755=Listas!$A$6),"",IF(AND(DAYS360(C755,$C$3)&lt;=90,AL755="SI"),0,IF(AND(DAYS360(C755,$C$3)&gt;90,AL755="SI"),$AM$7,0)))</f>
        <v>0</v>
      </c>
      <c r="AN755" s="27" t="str">
        <f t="shared" si="143"/>
        <v/>
      </c>
      <c r="AO755" s="23">
        <f>+IF(OR($N755=Listas!$A$3,$N755=Listas!$A$4,$N755=Listas!$A$5,$N755=Listas!$A$6),"",IF(AND(DAYS360(C755,$C$3)&lt;=90,AN755="SI"),0,IF(AND(DAYS360(C755,$C$3)&gt;90,AN755="SI"),$AO$7,0)))</f>
        <v>0</v>
      </c>
      <c r="AP755" s="28">
        <f>+IF(OR($N755=Listas!$A$3,$N755=Listas!$A$4,$N755=Listas!$A$5,$N755=[1]Hoja2!$A$6),"",AM755+AO755)</f>
        <v>0</v>
      </c>
      <c r="AQ755" s="22"/>
      <c r="AR755" s="23">
        <f>+IF(OR($N755=Listas!$A$3,$N755=Listas!$A$4,$N755=Listas!$A$5,$N755=Listas!$A$6),"",IF(AND(DAYS360(C755,$C$3)&lt;=90,AQ755="SI"),0,IF(AND(DAYS360(C755,$C$3)&gt;90,AQ755="SI"),$AR$7,0)))</f>
        <v>0</v>
      </c>
      <c r="AS755" s="22"/>
      <c r="AT755" s="23">
        <f>+IF(OR($N755=Listas!$A$3,$N755=Listas!$A$4,$N755=Listas!$A$5,$N755=Listas!$A$6),"",IF(AND(DAYS360(C755,$C$3)&lt;=90,AS755="SI"),0,IF(AND(DAYS360(C755,$C$3)&gt;90,AS755="SI"),$AT$7,0)))</f>
        <v>0</v>
      </c>
      <c r="AU755" s="21">
        <f>+IF(OR($N755=Listas!$A$3,$N755=Listas!$A$4,$N755=Listas!$A$5,$N755=Listas!$A$6),"",AR755+AT755)</f>
        <v>0</v>
      </c>
      <c r="AV755" s="29">
        <f>+IF(OR($N755=Listas!$A$3,$N755=Listas!$A$4,$N755=Listas!$A$5,$N755=Listas!$A$6),"",W755+Z755+AJ755+AP755+AU755)</f>
        <v>0.21132439384930549</v>
      </c>
      <c r="AW755" s="30">
        <f>+IF(OR($N755=Listas!$A$3,$N755=Listas!$A$4,$N755=Listas!$A$5,$N755=Listas!$A$6),"",K755*(1-AV755))</f>
        <v>0</v>
      </c>
      <c r="AX755" s="30">
        <f>+IF(OR($N755=Listas!$A$3,$N755=Listas!$A$4,$N755=Listas!$A$5,$N755=Listas!$A$6),"",L755*(1-AV755))</f>
        <v>0</v>
      </c>
      <c r="AY755" s="31"/>
      <c r="AZ755" s="32"/>
      <c r="BA755" s="30">
        <f>+IF(OR($N755=Listas!$A$3,$N755=Listas!$A$4,$N755=Listas!$A$5,$N755=Listas!$A$6),"",IF(AV755=0,AW755,(-PV(AY755,AZ755,,AW755,0))))</f>
        <v>0</v>
      </c>
      <c r="BB755" s="30">
        <f>+IF(OR($N755=Listas!$A$3,$N755=Listas!$A$4,$N755=Listas!$A$5,$N755=Listas!$A$6),"",IF(AV755=0,AX755,(-PV(AY755,AZ755,,AX755,0))))</f>
        <v>0</v>
      </c>
      <c r="BC755" s="33">
        <f>++IF(OR($N755=Listas!$A$3,$N755=Listas!$A$4,$N755=Listas!$A$5,$N755=Listas!$A$6),"",K755-BA755)</f>
        <v>0</v>
      </c>
      <c r="BD755" s="33">
        <f>++IF(OR($N755=Listas!$A$3,$N755=Listas!$A$4,$N755=Listas!$A$5,$N755=Listas!$A$6),"",L755-BB755)</f>
        <v>0</v>
      </c>
    </row>
    <row r="756" spans="1:56" x14ac:dyDescent="0.25">
      <c r="A756" s="13"/>
      <c r="B756" s="14"/>
      <c r="C756" s="15"/>
      <c r="D756" s="16"/>
      <c r="E756" s="16"/>
      <c r="F756" s="17"/>
      <c r="G756" s="17"/>
      <c r="H756" s="65">
        <f t="shared" si="137"/>
        <v>0</v>
      </c>
      <c r="I756" s="17"/>
      <c r="J756" s="17"/>
      <c r="K756" s="42">
        <f t="shared" si="138"/>
        <v>0</v>
      </c>
      <c r="L756" s="42">
        <f t="shared" si="138"/>
        <v>0</v>
      </c>
      <c r="M756" s="42">
        <f t="shared" si="139"/>
        <v>0</v>
      </c>
      <c r="N756" s="13"/>
      <c r="O756" s="18" t="str">
        <f>+IF(OR($N756=Listas!$A$3,$N756=Listas!$A$4,$N756=Listas!$A$5,$N756=Listas!$A$6),"N/A",IF(AND((DAYS360(C756,$C$3))&gt;90,(DAYS360(C756,$C$3))&lt;360),"SI","NO"))</f>
        <v>NO</v>
      </c>
      <c r="P756" s="19">
        <f t="shared" si="132"/>
        <v>0</v>
      </c>
      <c r="Q756" s="18" t="str">
        <f>+IF(OR($N756=Listas!$A$3,$N756=Listas!$A$4,$N756=Listas!$A$5,$N756=Listas!$A$6),"N/A",IF(AND((DAYS360(C756,$C$3))&gt;=360,(DAYS360(C756,$C$3))&lt;=1800),"SI","NO"))</f>
        <v>NO</v>
      </c>
      <c r="R756" s="19">
        <f t="shared" si="133"/>
        <v>0</v>
      </c>
      <c r="S756" s="18" t="str">
        <f>+IF(OR($N756=Listas!$A$3,$N756=Listas!$A$4,$N756=Listas!$A$5,$N756=Listas!$A$6),"N/A",IF(AND((DAYS360(C756,$C$3))&gt;1800,(DAYS360(C756,$C$3))&lt;=3600),"SI","NO"))</f>
        <v>NO</v>
      </c>
      <c r="T756" s="19">
        <f t="shared" si="134"/>
        <v>0</v>
      </c>
      <c r="U756" s="18" t="str">
        <f>+IF(OR($N756=Listas!$A$3,$N756=Listas!$A$4,$N756=Listas!$A$5,$N756=Listas!$A$6),"N/A",IF((DAYS360(C756,$C$3))&gt;3600,"SI","NO"))</f>
        <v>SI</v>
      </c>
      <c r="V756" s="20">
        <f t="shared" si="135"/>
        <v>0.21132439384930549</v>
      </c>
      <c r="W756" s="21">
        <f>+IF(OR($N756=Listas!$A$3,$N756=Listas!$A$4,$N756=Listas!$A$5,$N756=Listas!$A$6),"",P756+R756+T756+V756)</f>
        <v>0.21132439384930549</v>
      </c>
      <c r="X756" s="22"/>
      <c r="Y756" s="19">
        <f t="shared" si="136"/>
        <v>0</v>
      </c>
      <c r="Z756" s="21">
        <f>+IF(OR($N756=Listas!$A$3,$N756=Listas!$A$4,$N756=Listas!$A$5,$N756=Listas!$A$6),"",Y756)</f>
        <v>0</v>
      </c>
      <c r="AA756" s="22"/>
      <c r="AB756" s="23">
        <f>+IF(OR($N756=Listas!$A$3,$N756=Listas!$A$4,$N756=Listas!$A$5,$N756=Listas!$A$6),"",IF(AND(DAYS360(C756,$C$3)&lt;=90,AA756="NO"),0,IF(AND(DAYS360(C756,$C$3)&gt;90,AA756="NO"),$AB$7,0)))</f>
        <v>0</v>
      </c>
      <c r="AC756" s="17"/>
      <c r="AD756" s="22"/>
      <c r="AE756" s="23">
        <f>+IF(OR($N756=Listas!$A$3,$N756=Listas!$A$4,$N756=Listas!$A$5,$N756=Listas!$A$6),"",IF(AND(DAYS360(C756,$C$3)&lt;=90,AD756="SI"),0,IF(AND(DAYS360(C756,$C$3)&gt;90,AD756="SI"),$AE$7,0)))</f>
        <v>0</v>
      </c>
      <c r="AF756" s="17"/>
      <c r="AG756" s="24" t="str">
        <f t="shared" si="140"/>
        <v/>
      </c>
      <c r="AH756" s="22"/>
      <c r="AI756" s="23">
        <f>+IF(OR($N756=Listas!$A$3,$N756=Listas!$A$4,$N756=Listas!$A$5,$N756=Listas!$A$6),"",IF(AND(DAYS360(C756,$C$3)&lt;=90,AH756="SI"),0,IF(AND(DAYS360(C756,$C$3)&gt;90,AH756="SI"),$AI$7,0)))</f>
        <v>0</v>
      </c>
      <c r="AJ756" s="25">
        <f>+IF(OR($N756=Listas!$A$3,$N756=Listas!$A$4,$N756=Listas!$A$5,$N756=Listas!$A$6),"",AB756+AE756+AI756)</f>
        <v>0</v>
      </c>
      <c r="AK756" s="26" t="str">
        <f t="shared" si="141"/>
        <v/>
      </c>
      <c r="AL756" s="27" t="str">
        <f t="shared" si="142"/>
        <v/>
      </c>
      <c r="AM756" s="23">
        <f>+IF(OR($N756=Listas!$A$3,$N756=Listas!$A$4,$N756=Listas!$A$5,$N756=Listas!$A$6),"",IF(AND(DAYS360(C756,$C$3)&lt;=90,AL756="SI"),0,IF(AND(DAYS360(C756,$C$3)&gt;90,AL756="SI"),$AM$7,0)))</f>
        <v>0</v>
      </c>
      <c r="AN756" s="27" t="str">
        <f t="shared" si="143"/>
        <v/>
      </c>
      <c r="AO756" s="23">
        <f>+IF(OR($N756=Listas!$A$3,$N756=Listas!$A$4,$N756=Listas!$A$5,$N756=Listas!$A$6),"",IF(AND(DAYS360(C756,$C$3)&lt;=90,AN756="SI"),0,IF(AND(DAYS360(C756,$C$3)&gt;90,AN756="SI"),$AO$7,0)))</f>
        <v>0</v>
      </c>
      <c r="AP756" s="28">
        <f>+IF(OR($N756=Listas!$A$3,$N756=Listas!$A$4,$N756=Listas!$A$5,$N756=[1]Hoja2!$A$6),"",AM756+AO756)</f>
        <v>0</v>
      </c>
      <c r="AQ756" s="22"/>
      <c r="AR756" s="23">
        <f>+IF(OR($N756=Listas!$A$3,$N756=Listas!$A$4,$N756=Listas!$A$5,$N756=Listas!$A$6),"",IF(AND(DAYS360(C756,$C$3)&lt;=90,AQ756="SI"),0,IF(AND(DAYS360(C756,$C$3)&gt;90,AQ756="SI"),$AR$7,0)))</f>
        <v>0</v>
      </c>
      <c r="AS756" s="22"/>
      <c r="AT756" s="23">
        <f>+IF(OR($N756=Listas!$A$3,$N756=Listas!$A$4,$N756=Listas!$A$5,$N756=Listas!$A$6),"",IF(AND(DAYS360(C756,$C$3)&lt;=90,AS756="SI"),0,IF(AND(DAYS360(C756,$C$3)&gt;90,AS756="SI"),$AT$7,0)))</f>
        <v>0</v>
      </c>
      <c r="AU756" s="21">
        <f>+IF(OR($N756=Listas!$A$3,$N756=Listas!$A$4,$N756=Listas!$A$5,$N756=Listas!$A$6),"",AR756+AT756)</f>
        <v>0</v>
      </c>
      <c r="AV756" s="29">
        <f>+IF(OR($N756=Listas!$A$3,$N756=Listas!$A$4,$N756=Listas!$A$5,$N756=Listas!$A$6),"",W756+Z756+AJ756+AP756+AU756)</f>
        <v>0.21132439384930549</v>
      </c>
      <c r="AW756" s="30">
        <f>+IF(OR($N756=Listas!$A$3,$N756=Listas!$A$4,$N756=Listas!$A$5,$N756=Listas!$A$6),"",K756*(1-AV756))</f>
        <v>0</v>
      </c>
      <c r="AX756" s="30">
        <f>+IF(OR($N756=Listas!$A$3,$N756=Listas!$A$4,$N756=Listas!$A$5,$N756=Listas!$A$6),"",L756*(1-AV756))</f>
        <v>0</v>
      </c>
      <c r="AY756" s="31"/>
      <c r="AZ756" s="32"/>
      <c r="BA756" s="30">
        <f>+IF(OR($N756=Listas!$A$3,$N756=Listas!$A$4,$N756=Listas!$A$5,$N756=Listas!$A$6),"",IF(AV756=0,AW756,(-PV(AY756,AZ756,,AW756,0))))</f>
        <v>0</v>
      </c>
      <c r="BB756" s="30">
        <f>+IF(OR($N756=Listas!$A$3,$N756=Listas!$A$4,$N756=Listas!$A$5,$N756=Listas!$A$6),"",IF(AV756=0,AX756,(-PV(AY756,AZ756,,AX756,0))))</f>
        <v>0</v>
      </c>
      <c r="BC756" s="33">
        <f>++IF(OR($N756=Listas!$A$3,$N756=Listas!$A$4,$N756=Listas!$A$5,$N756=Listas!$A$6),"",K756-BA756)</f>
        <v>0</v>
      </c>
      <c r="BD756" s="33">
        <f>++IF(OR($N756=Listas!$A$3,$N756=Listas!$A$4,$N756=Listas!$A$5,$N756=Listas!$A$6),"",L756-BB756)</f>
        <v>0</v>
      </c>
    </row>
    <row r="757" spans="1:56" x14ac:dyDescent="0.25">
      <c r="A757" s="13"/>
      <c r="B757" s="14"/>
      <c r="C757" s="15"/>
      <c r="D757" s="16"/>
      <c r="E757" s="16"/>
      <c r="F757" s="17"/>
      <c r="G757" s="17"/>
      <c r="H757" s="65">
        <f t="shared" si="137"/>
        <v>0</v>
      </c>
      <c r="I757" s="17"/>
      <c r="J757" s="17"/>
      <c r="K757" s="42">
        <f t="shared" si="138"/>
        <v>0</v>
      </c>
      <c r="L757" s="42">
        <f t="shared" si="138"/>
        <v>0</v>
      </c>
      <c r="M757" s="42">
        <f t="shared" si="139"/>
        <v>0</v>
      </c>
      <c r="N757" s="13"/>
      <c r="O757" s="18" t="str">
        <f>+IF(OR($N757=Listas!$A$3,$N757=Listas!$A$4,$N757=Listas!$A$5,$N757=Listas!$A$6),"N/A",IF(AND((DAYS360(C757,$C$3))&gt;90,(DAYS360(C757,$C$3))&lt;360),"SI","NO"))</f>
        <v>NO</v>
      </c>
      <c r="P757" s="19">
        <f t="shared" si="132"/>
        <v>0</v>
      </c>
      <c r="Q757" s="18" t="str">
        <f>+IF(OR($N757=Listas!$A$3,$N757=Listas!$A$4,$N757=Listas!$A$5,$N757=Listas!$A$6),"N/A",IF(AND((DAYS360(C757,$C$3))&gt;=360,(DAYS360(C757,$C$3))&lt;=1800),"SI","NO"))</f>
        <v>NO</v>
      </c>
      <c r="R757" s="19">
        <f t="shared" si="133"/>
        <v>0</v>
      </c>
      <c r="S757" s="18" t="str">
        <f>+IF(OR($N757=Listas!$A$3,$N757=Listas!$A$4,$N757=Listas!$A$5,$N757=Listas!$A$6),"N/A",IF(AND((DAYS360(C757,$C$3))&gt;1800,(DAYS360(C757,$C$3))&lt;=3600),"SI","NO"))</f>
        <v>NO</v>
      </c>
      <c r="T757" s="19">
        <f t="shared" si="134"/>
        <v>0</v>
      </c>
      <c r="U757" s="18" t="str">
        <f>+IF(OR($N757=Listas!$A$3,$N757=Listas!$A$4,$N757=Listas!$A$5,$N757=Listas!$A$6),"N/A",IF((DAYS360(C757,$C$3))&gt;3600,"SI","NO"))</f>
        <v>SI</v>
      </c>
      <c r="V757" s="20">
        <f t="shared" si="135"/>
        <v>0.21132439384930549</v>
      </c>
      <c r="W757" s="21">
        <f>+IF(OR($N757=Listas!$A$3,$N757=Listas!$A$4,$N757=Listas!$A$5,$N757=Listas!$A$6),"",P757+R757+T757+V757)</f>
        <v>0.21132439384930549</v>
      </c>
      <c r="X757" s="22"/>
      <c r="Y757" s="19">
        <f t="shared" si="136"/>
        <v>0</v>
      </c>
      <c r="Z757" s="21">
        <f>+IF(OR($N757=Listas!$A$3,$N757=Listas!$A$4,$N757=Listas!$A$5,$N757=Listas!$A$6),"",Y757)</f>
        <v>0</v>
      </c>
      <c r="AA757" s="22"/>
      <c r="AB757" s="23">
        <f>+IF(OR($N757=Listas!$A$3,$N757=Listas!$A$4,$N757=Listas!$A$5,$N757=Listas!$A$6),"",IF(AND(DAYS360(C757,$C$3)&lt;=90,AA757="NO"),0,IF(AND(DAYS360(C757,$C$3)&gt;90,AA757="NO"),$AB$7,0)))</f>
        <v>0</v>
      </c>
      <c r="AC757" s="17"/>
      <c r="AD757" s="22"/>
      <c r="AE757" s="23">
        <f>+IF(OR($N757=Listas!$A$3,$N757=Listas!$A$4,$N757=Listas!$A$5,$N757=Listas!$A$6),"",IF(AND(DAYS360(C757,$C$3)&lt;=90,AD757="SI"),0,IF(AND(DAYS360(C757,$C$3)&gt;90,AD757="SI"),$AE$7,0)))</f>
        <v>0</v>
      </c>
      <c r="AF757" s="17"/>
      <c r="AG757" s="24" t="str">
        <f t="shared" si="140"/>
        <v/>
      </c>
      <c r="AH757" s="22"/>
      <c r="AI757" s="23">
        <f>+IF(OR($N757=Listas!$A$3,$N757=Listas!$A$4,$N757=Listas!$A$5,$N757=Listas!$A$6),"",IF(AND(DAYS360(C757,$C$3)&lt;=90,AH757="SI"),0,IF(AND(DAYS360(C757,$C$3)&gt;90,AH757="SI"),$AI$7,0)))</f>
        <v>0</v>
      </c>
      <c r="AJ757" s="25">
        <f>+IF(OR($N757=Listas!$A$3,$N757=Listas!$A$4,$N757=Listas!$A$5,$N757=Listas!$A$6),"",AB757+AE757+AI757)</f>
        <v>0</v>
      </c>
      <c r="AK757" s="26" t="str">
        <f t="shared" si="141"/>
        <v/>
      </c>
      <c r="AL757" s="27" t="str">
        <f t="shared" si="142"/>
        <v/>
      </c>
      <c r="AM757" s="23">
        <f>+IF(OR($N757=Listas!$A$3,$N757=Listas!$A$4,$N757=Listas!$A$5,$N757=Listas!$A$6),"",IF(AND(DAYS360(C757,$C$3)&lt;=90,AL757="SI"),0,IF(AND(DAYS360(C757,$C$3)&gt;90,AL757="SI"),$AM$7,0)))</f>
        <v>0</v>
      </c>
      <c r="AN757" s="27" t="str">
        <f t="shared" si="143"/>
        <v/>
      </c>
      <c r="AO757" s="23">
        <f>+IF(OR($N757=Listas!$A$3,$N757=Listas!$A$4,$N757=Listas!$A$5,$N757=Listas!$A$6),"",IF(AND(DAYS360(C757,$C$3)&lt;=90,AN757="SI"),0,IF(AND(DAYS360(C757,$C$3)&gt;90,AN757="SI"),$AO$7,0)))</f>
        <v>0</v>
      </c>
      <c r="AP757" s="28">
        <f>+IF(OR($N757=Listas!$A$3,$N757=Listas!$A$4,$N757=Listas!$A$5,$N757=[1]Hoja2!$A$6),"",AM757+AO757)</f>
        <v>0</v>
      </c>
      <c r="AQ757" s="22"/>
      <c r="AR757" s="23">
        <f>+IF(OR($N757=Listas!$A$3,$N757=Listas!$A$4,$N757=Listas!$A$5,$N757=Listas!$A$6),"",IF(AND(DAYS360(C757,$C$3)&lt;=90,AQ757="SI"),0,IF(AND(DAYS360(C757,$C$3)&gt;90,AQ757="SI"),$AR$7,0)))</f>
        <v>0</v>
      </c>
      <c r="AS757" s="22"/>
      <c r="AT757" s="23">
        <f>+IF(OR($N757=Listas!$A$3,$N757=Listas!$A$4,$N757=Listas!$A$5,$N757=Listas!$A$6),"",IF(AND(DAYS360(C757,$C$3)&lt;=90,AS757="SI"),0,IF(AND(DAYS360(C757,$C$3)&gt;90,AS757="SI"),$AT$7,0)))</f>
        <v>0</v>
      </c>
      <c r="AU757" s="21">
        <f>+IF(OR($N757=Listas!$A$3,$N757=Listas!$A$4,$N757=Listas!$A$5,$N757=Listas!$A$6),"",AR757+AT757)</f>
        <v>0</v>
      </c>
      <c r="AV757" s="29">
        <f>+IF(OR($N757=Listas!$A$3,$N757=Listas!$A$4,$N757=Listas!$A$5,$N757=Listas!$A$6),"",W757+Z757+AJ757+AP757+AU757)</f>
        <v>0.21132439384930549</v>
      </c>
      <c r="AW757" s="30">
        <f>+IF(OR($N757=Listas!$A$3,$N757=Listas!$A$4,$N757=Listas!$A$5,$N757=Listas!$A$6),"",K757*(1-AV757))</f>
        <v>0</v>
      </c>
      <c r="AX757" s="30">
        <f>+IF(OR($N757=Listas!$A$3,$N757=Listas!$A$4,$N757=Listas!$A$5,$N757=Listas!$A$6),"",L757*(1-AV757))</f>
        <v>0</v>
      </c>
      <c r="AY757" s="31"/>
      <c r="AZ757" s="32"/>
      <c r="BA757" s="30">
        <f>+IF(OR($N757=Listas!$A$3,$N757=Listas!$A$4,$N757=Listas!$A$5,$N757=Listas!$A$6),"",IF(AV757=0,AW757,(-PV(AY757,AZ757,,AW757,0))))</f>
        <v>0</v>
      </c>
      <c r="BB757" s="30">
        <f>+IF(OR($N757=Listas!$A$3,$N757=Listas!$A$4,$N757=Listas!$A$5,$N757=Listas!$A$6),"",IF(AV757=0,AX757,(-PV(AY757,AZ757,,AX757,0))))</f>
        <v>0</v>
      </c>
      <c r="BC757" s="33">
        <f>++IF(OR($N757=Listas!$A$3,$N757=Listas!$A$4,$N757=Listas!$A$5,$N757=Listas!$A$6),"",K757-BA757)</f>
        <v>0</v>
      </c>
      <c r="BD757" s="33">
        <f>++IF(OR($N757=Listas!$A$3,$N757=Listas!$A$4,$N757=Listas!$A$5,$N757=Listas!$A$6),"",L757-BB757)</f>
        <v>0</v>
      </c>
    </row>
    <row r="758" spans="1:56" x14ac:dyDescent="0.25">
      <c r="A758" s="13"/>
      <c r="B758" s="14"/>
      <c r="C758" s="15"/>
      <c r="D758" s="16"/>
      <c r="E758" s="16"/>
      <c r="F758" s="17"/>
      <c r="G758" s="17"/>
      <c r="H758" s="65">
        <f t="shared" si="137"/>
        <v>0</v>
      </c>
      <c r="I758" s="17"/>
      <c r="J758" s="17"/>
      <c r="K758" s="42">
        <f t="shared" si="138"/>
        <v>0</v>
      </c>
      <c r="L758" s="42">
        <f t="shared" si="138"/>
        <v>0</v>
      </c>
      <c r="M758" s="42">
        <f t="shared" si="139"/>
        <v>0</v>
      </c>
      <c r="N758" s="13"/>
      <c r="O758" s="18" t="str">
        <f>+IF(OR($N758=Listas!$A$3,$N758=Listas!$A$4,$N758=Listas!$A$5,$N758=Listas!$A$6),"N/A",IF(AND((DAYS360(C758,$C$3))&gt;90,(DAYS360(C758,$C$3))&lt;360),"SI","NO"))</f>
        <v>NO</v>
      </c>
      <c r="P758" s="19">
        <f t="shared" si="132"/>
        <v>0</v>
      </c>
      <c r="Q758" s="18" t="str">
        <f>+IF(OR($N758=Listas!$A$3,$N758=Listas!$A$4,$N758=Listas!$A$5,$N758=Listas!$A$6),"N/A",IF(AND((DAYS360(C758,$C$3))&gt;=360,(DAYS360(C758,$C$3))&lt;=1800),"SI","NO"))</f>
        <v>NO</v>
      </c>
      <c r="R758" s="19">
        <f t="shared" si="133"/>
        <v>0</v>
      </c>
      <c r="S758" s="18" t="str">
        <f>+IF(OR($N758=Listas!$A$3,$N758=Listas!$A$4,$N758=Listas!$A$5,$N758=Listas!$A$6),"N/A",IF(AND((DAYS360(C758,$C$3))&gt;1800,(DAYS360(C758,$C$3))&lt;=3600),"SI","NO"))</f>
        <v>NO</v>
      </c>
      <c r="T758" s="19">
        <f t="shared" si="134"/>
        <v>0</v>
      </c>
      <c r="U758" s="18" t="str">
        <f>+IF(OR($N758=Listas!$A$3,$N758=Listas!$A$4,$N758=Listas!$A$5,$N758=Listas!$A$6),"N/A",IF((DAYS360(C758,$C$3))&gt;3600,"SI","NO"))</f>
        <v>SI</v>
      </c>
      <c r="V758" s="20">
        <f t="shared" si="135"/>
        <v>0.21132439384930549</v>
      </c>
      <c r="W758" s="21">
        <f>+IF(OR($N758=Listas!$A$3,$N758=Listas!$A$4,$N758=Listas!$A$5,$N758=Listas!$A$6),"",P758+R758+T758+V758)</f>
        <v>0.21132439384930549</v>
      </c>
      <c r="X758" s="22"/>
      <c r="Y758" s="19">
        <f t="shared" si="136"/>
        <v>0</v>
      </c>
      <c r="Z758" s="21">
        <f>+IF(OR($N758=Listas!$A$3,$N758=Listas!$A$4,$N758=Listas!$A$5,$N758=Listas!$A$6),"",Y758)</f>
        <v>0</v>
      </c>
      <c r="AA758" s="22"/>
      <c r="AB758" s="23">
        <f>+IF(OR($N758=Listas!$A$3,$N758=Listas!$A$4,$N758=Listas!$A$5,$N758=Listas!$A$6),"",IF(AND(DAYS360(C758,$C$3)&lt;=90,AA758="NO"),0,IF(AND(DAYS360(C758,$C$3)&gt;90,AA758="NO"),$AB$7,0)))</f>
        <v>0</v>
      </c>
      <c r="AC758" s="17"/>
      <c r="AD758" s="22"/>
      <c r="AE758" s="23">
        <f>+IF(OR($N758=Listas!$A$3,$N758=Listas!$A$4,$N758=Listas!$A$5,$N758=Listas!$A$6),"",IF(AND(DAYS360(C758,$C$3)&lt;=90,AD758="SI"),0,IF(AND(DAYS360(C758,$C$3)&gt;90,AD758="SI"),$AE$7,0)))</f>
        <v>0</v>
      </c>
      <c r="AF758" s="17"/>
      <c r="AG758" s="24" t="str">
        <f t="shared" si="140"/>
        <v/>
      </c>
      <c r="AH758" s="22"/>
      <c r="AI758" s="23">
        <f>+IF(OR($N758=Listas!$A$3,$N758=Listas!$A$4,$N758=Listas!$A$5,$N758=Listas!$A$6),"",IF(AND(DAYS360(C758,$C$3)&lt;=90,AH758="SI"),0,IF(AND(DAYS360(C758,$C$3)&gt;90,AH758="SI"),$AI$7,0)))</f>
        <v>0</v>
      </c>
      <c r="AJ758" s="25">
        <f>+IF(OR($N758=Listas!$A$3,$N758=Listas!$A$4,$N758=Listas!$A$5,$N758=Listas!$A$6),"",AB758+AE758+AI758)</f>
        <v>0</v>
      </c>
      <c r="AK758" s="26" t="str">
        <f t="shared" si="141"/>
        <v/>
      </c>
      <c r="AL758" s="27" t="str">
        <f t="shared" si="142"/>
        <v/>
      </c>
      <c r="AM758" s="23">
        <f>+IF(OR($N758=Listas!$A$3,$N758=Listas!$A$4,$N758=Listas!$A$5,$N758=Listas!$A$6),"",IF(AND(DAYS360(C758,$C$3)&lt;=90,AL758="SI"),0,IF(AND(DAYS360(C758,$C$3)&gt;90,AL758="SI"),$AM$7,0)))</f>
        <v>0</v>
      </c>
      <c r="AN758" s="27" t="str">
        <f t="shared" si="143"/>
        <v/>
      </c>
      <c r="AO758" s="23">
        <f>+IF(OR($N758=Listas!$A$3,$N758=Listas!$A$4,$N758=Listas!$A$5,$N758=Listas!$A$6),"",IF(AND(DAYS360(C758,$C$3)&lt;=90,AN758="SI"),0,IF(AND(DAYS360(C758,$C$3)&gt;90,AN758="SI"),$AO$7,0)))</f>
        <v>0</v>
      </c>
      <c r="AP758" s="28">
        <f>+IF(OR($N758=Listas!$A$3,$N758=Listas!$A$4,$N758=Listas!$A$5,$N758=[1]Hoja2!$A$6),"",AM758+AO758)</f>
        <v>0</v>
      </c>
      <c r="AQ758" s="22"/>
      <c r="AR758" s="23">
        <f>+IF(OR($N758=Listas!$A$3,$N758=Listas!$A$4,$N758=Listas!$A$5,$N758=Listas!$A$6),"",IF(AND(DAYS360(C758,$C$3)&lt;=90,AQ758="SI"),0,IF(AND(DAYS360(C758,$C$3)&gt;90,AQ758="SI"),$AR$7,0)))</f>
        <v>0</v>
      </c>
      <c r="AS758" s="22"/>
      <c r="AT758" s="23">
        <f>+IF(OR($N758=Listas!$A$3,$N758=Listas!$A$4,$N758=Listas!$A$5,$N758=Listas!$A$6),"",IF(AND(DAYS360(C758,$C$3)&lt;=90,AS758="SI"),0,IF(AND(DAYS360(C758,$C$3)&gt;90,AS758="SI"),$AT$7,0)))</f>
        <v>0</v>
      </c>
      <c r="AU758" s="21">
        <f>+IF(OR($N758=Listas!$A$3,$N758=Listas!$A$4,$N758=Listas!$A$5,$N758=Listas!$A$6),"",AR758+AT758)</f>
        <v>0</v>
      </c>
      <c r="AV758" s="29">
        <f>+IF(OR($N758=Listas!$A$3,$N758=Listas!$A$4,$N758=Listas!$A$5,$N758=Listas!$A$6),"",W758+Z758+AJ758+AP758+AU758)</f>
        <v>0.21132439384930549</v>
      </c>
      <c r="AW758" s="30">
        <f>+IF(OR($N758=Listas!$A$3,$N758=Listas!$A$4,$N758=Listas!$A$5,$N758=Listas!$A$6),"",K758*(1-AV758))</f>
        <v>0</v>
      </c>
      <c r="AX758" s="30">
        <f>+IF(OR($N758=Listas!$A$3,$N758=Listas!$A$4,$N758=Listas!$A$5,$N758=Listas!$A$6),"",L758*(1-AV758))</f>
        <v>0</v>
      </c>
      <c r="AY758" s="31"/>
      <c r="AZ758" s="32"/>
      <c r="BA758" s="30">
        <f>+IF(OR($N758=Listas!$A$3,$N758=Listas!$A$4,$N758=Listas!$A$5,$N758=Listas!$A$6),"",IF(AV758=0,AW758,(-PV(AY758,AZ758,,AW758,0))))</f>
        <v>0</v>
      </c>
      <c r="BB758" s="30">
        <f>+IF(OR($N758=Listas!$A$3,$N758=Listas!$A$4,$N758=Listas!$A$5,$N758=Listas!$A$6),"",IF(AV758=0,AX758,(-PV(AY758,AZ758,,AX758,0))))</f>
        <v>0</v>
      </c>
      <c r="BC758" s="33">
        <f>++IF(OR($N758=Listas!$A$3,$N758=Listas!$A$4,$N758=Listas!$A$5,$N758=Listas!$A$6),"",K758-BA758)</f>
        <v>0</v>
      </c>
      <c r="BD758" s="33">
        <f>++IF(OR($N758=Listas!$A$3,$N758=Listas!$A$4,$N758=Listas!$A$5,$N758=Listas!$A$6),"",L758-BB758)</f>
        <v>0</v>
      </c>
    </row>
    <row r="759" spans="1:56" x14ac:dyDescent="0.25">
      <c r="A759" s="13"/>
      <c r="B759" s="14"/>
      <c r="C759" s="15"/>
      <c r="D759" s="16"/>
      <c r="E759" s="16"/>
      <c r="F759" s="17"/>
      <c r="G759" s="17"/>
      <c r="H759" s="65">
        <f t="shared" si="137"/>
        <v>0</v>
      </c>
      <c r="I759" s="17"/>
      <c r="J759" s="17"/>
      <c r="K759" s="42">
        <f t="shared" si="138"/>
        <v>0</v>
      </c>
      <c r="L759" s="42">
        <f t="shared" si="138"/>
        <v>0</v>
      </c>
      <c r="M759" s="42">
        <f t="shared" si="139"/>
        <v>0</v>
      </c>
      <c r="N759" s="13"/>
      <c r="O759" s="18" t="str">
        <f>+IF(OR($N759=Listas!$A$3,$N759=Listas!$A$4,$N759=Listas!$A$5,$N759=Listas!$A$6),"N/A",IF(AND((DAYS360(C759,$C$3))&gt;90,(DAYS360(C759,$C$3))&lt;360),"SI","NO"))</f>
        <v>NO</v>
      </c>
      <c r="P759" s="19">
        <f t="shared" si="132"/>
        <v>0</v>
      </c>
      <c r="Q759" s="18" t="str">
        <f>+IF(OR($N759=Listas!$A$3,$N759=Listas!$A$4,$N759=Listas!$A$5,$N759=Listas!$A$6),"N/A",IF(AND((DAYS360(C759,$C$3))&gt;=360,(DAYS360(C759,$C$3))&lt;=1800),"SI","NO"))</f>
        <v>NO</v>
      </c>
      <c r="R759" s="19">
        <f t="shared" si="133"/>
        <v>0</v>
      </c>
      <c r="S759" s="18" t="str">
        <f>+IF(OR($N759=Listas!$A$3,$N759=Listas!$A$4,$N759=Listas!$A$5,$N759=Listas!$A$6),"N/A",IF(AND((DAYS360(C759,$C$3))&gt;1800,(DAYS360(C759,$C$3))&lt;=3600),"SI","NO"))</f>
        <v>NO</v>
      </c>
      <c r="T759" s="19">
        <f t="shared" si="134"/>
        <v>0</v>
      </c>
      <c r="U759" s="18" t="str">
        <f>+IF(OR($N759=Listas!$A$3,$N759=Listas!$A$4,$N759=Listas!$A$5,$N759=Listas!$A$6),"N/A",IF((DAYS360(C759,$C$3))&gt;3600,"SI","NO"))</f>
        <v>SI</v>
      </c>
      <c r="V759" s="20">
        <f t="shared" si="135"/>
        <v>0.21132439384930549</v>
      </c>
      <c r="W759" s="21">
        <f>+IF(OR($N759=Listas!$A$3,$N759=Listas!$A$4,$N759=Listas!$A$5,$N759=Listas!$A$6),"",P759+R759+T759+V759)</f>
        <v>0.21132439384930549</v>
      </c>
      <c r="X759" s="22"/>
      <c r="Y759" s="19">
        <f t="shared" si="136"/>
        <v>0</v>
      </c>
      <c r="Z759" s="21">
        <f>+IF(OR($N759=Listas!$A$3,$N759=Listas!$A$4,$N759=Listas!$A$5,$N759=Listas!$A$6),"",Y759)</f>
        <v>0</v>
      </c>
      <c r="AA759" s="22"/>
      <c r="AB759" s="23">
        <f>+IF(OR($N759=Listas!$A$3,$N759=Listas!$A$4,$N759=Listas!$A$5,$N759=Listas!$A$6),"",IF(AND(DAYS360(C759,$C$3)&lt;=90,AA759="NO"),0,IF(AND(DAYS360(C759,$C$3)&gt;90,AA759="NO"),$AB$7,0)))</f>
        <v>0</v>
      </c>
      <c r="AC759" s="17"/>
      <c r="AD759" s="22"/>
      <c r="AE759" s="23">
        <f>+IF(OR($N759=Listas!$A$3,$N759=Listas!$A$4,$N759=Listas!$A$5,$N759=Listas!$A$6),"",IF(AND(DAYS360(C759,$C$3)&lt;=90,AD759="SI"),0,IF(AND(DAYS360(C759,$C$3)&gt;90,AD759="SI"),$AE$7,0)))</f>
        <v>0</v>
      </c>
      <c r="AF759" s="17"/>
      <c r="AG759" s="24" t="str">
        <f t="shared" si="140"/>
        <v/>
      </c>
      <c r="AH759" s="22"/>
      <c r="AI759" s="23">
        <f>+IF(OR($N759=Listas!$A$3,$N759=Listas!$A$4,$N759=Listas!$A$5,$N759=Listas!$A$6),"",IF(AND(DAYS360(C759,$C$3)&lt;=90,AH759="SI"),0,IF(AND(DAYS360(C759,$C$3)&gt;90,AH759="SI"),$AI$7,0)))</f>
        <v>0</v>
      </c>
      <c r="AJ759" s="25">
        <f>+IF(OR($N759=Listas!$A$3,$N759=Listas!$A$4,$N759=Listas!$A$5,$N759=Listas!$A$6),"",AB759+AE759+AI759)</f>
        <v>0</v>
      </c>
      <c r="AK759" s="26" t="str">
        <f t="shared" si="141"/>
        <v/>
      </c>
      <c r="AL759" s="27" t="str">
        <f t="shared" si="142"/>
        <v/>
      </c>
      <c r="AM759" s="23">
        <f>+IF(OR($N759=Listas!$A$3,$N759=Listas!$A$4,$N759=Listas!$A$5,$N759=Listas!$A$6),"",IF(AND(DAYS360(C759,$C$3)&lt;=90,AL759="SI"),0,IF(AND(DAYS360(C759,$C$3)&gt;90,AL759="SI"),$AM$7,0)))</f>
        <v>0</v>
      </c>
      <c r="AN759" s="27" t="str">
        <f t="shared" si="143"/>
        <v/>
      </c>
      <c r="AO759" s="23">
        <f>+IF(OR($N759=Listas!$A$3,$N759=Listas!$A$4,$N759=Listas!$A$5,$N759=Listas!$A$6),"",IF(AND(DAYS360(C759,$C$3)&lt;=90,AN759="SI"),0,IF(AND(DAYS360(C759,$C$3)&gt;90,AN759="SI"),$AO$7,0)))</f>
        <v>0</v>
      </c>
      <c r="AP759" s="28">
        <f>+IF(OR($N759=Listas!$A$3,$N759=Listas!$A$4,$N759=Listas!$A$5,$N759=[1]Hoja2!$A$6),"",AM759+AO759)</f>
        <v>0</v>
      </c>
      <c r="AQ759" s="22"/>
      <c r="AR759" s="23">
        <f>+IF(OR($N759=Listas!$A$3,$N759=Listas!$A$4,$N759=Listas!$A$5,$N759=Listas!$A$6),"",IF(AND(DAYS360(C759,$C$3)&lt;=90,AQ759="SI"),0,IF(AND(DAYS360(C759,$C$3)&gt;90,AQ759="SI"),$AR$7,0)))</f>
        <v>0</v>
      </c>
      <c r="AS759" s="22"/>
      <c r="AT759" s="23">
        <f>+IF(OR($N759=Listas!$A$3,$N759=Listas!$A$4,$N759=Listas!$A$5,$N759=Listas!$A$6),"",IF(AND(DAYS360(C759,$C$3)&lt;=90,AS759="SI"),0,IF(AND(DAYS360(C759,$C$3)&gt;90,AS759="SI"),$AT$7,0)))</f>
        <v>0</v>
      </c>
      <c r="AU759" s="21">
        <f>+IF(OR($N759=Listas!$A$3,$N759=Listas!$A$4,$N759=Listas!$A$5,$N759=Listas!$A$6),"",AR759+AT759)</f>
        <v>0</v>
      </c>
      <c r="AV759" s="29">
        <f>+IF(OR($N759=Listas!$A$3,$N759=Listas!$A$4,$N759=Listas!$A$5,$N759=Listas!$A$6),"",W759+Z759+AJ759+AP759+AU759)</f>
        <v>0.21132439384930549</v>
      </c>
      <c r="AW759" s="30">
        <f>+IF(OR($N759=Listas!$A$3,$N759=Listas!$A$4,$N759=Listas!$A$5,$N759=Listas!$A$6),"",K759*(1-AV759))</f>
        <v>0</v>
      </c>
      <c r="AX759" s="30">
        <f>+IF(OR($N759=Listas!$A$3,$N759=Listas!$A$4,$N759=Listas!$A$5,$N759=Listas!$A$6),"",L759*(1-AV759))</f>
        <v>0</v>
      </c>
      <c r="AY759" s="31"/>
      <c r="AZ759" s="32"/>
      <c r="BA759" s="30">
        <f>+IF(OR($N759=Listas!$A$3,$N759=Listas!$A$4,$N759=Listas!$A$5,$N759=Listas!$A$6),"",IF(AV759=0,AW759,(-PV(AY759,AZ759,,AW759,0))))</f>
        <v>0</v>
      </c>
      <c r="BB759" s="30">
        <f>+IF(OR($N759=Listas!$A$3,$N759=Listas!$A$4,$N759=Listas!$A$5,$N759=Listas!$A$6),"",IF(AV759=0,AX759,(-PV(AY759,AZ759,,AX759,0))))</f>
        <v>0</v>
      </c>
      <c r="BC759" s="33">
        <f>++IF(OR($N759=Listas!$A$3,$N759=Listas!$A$4,$N759=Listas!$A$5,$N759=Listas!$A$6),"",K759-BA759)</f>
        <v>0</v>
      </c>
      <c r="BD759" s="33">
        <f>++IF(OR($N759=Listas!$A$3,$N759=Listas!$A$4,$N759=Listas!$A$5,$N759=Listas!$A$6),"",L759-BB759)</f>
        <v>0</v>
      </c>
    </row>
    <row r="760" spans="1:56" x14ac:dyDescent="0.25">
      <c r="A760" s="13"/>
      <c r="B760" s="14"/>
      <c r="C760" s="15"/>
      <c r="D760" s="16"/>
      <c r="E760" s="16"/>
      <c r="F760" s="17"/>
      <c r="G760" s="17"/>
      <c r="H760" s="65">
        <f t="shared" si="137"/>
        <v>0</v>
      </c>
      <c r="I760" s="17"/>
      <c r="J760" s="17"/>
      <c r="K760" s="42">
        <f t="shared" si="138"/>
        <v>0</v>
      </c>
      <c r="L760" s="42">
        <f t="shared" si="138"/>
        <v>0</v>
      </c>
      <c r="M760" s="42">
        <f t="shared" si="139"/>
        <v>0</v>
      </c>
      <c r="N760" s="13"/>
      <c r="O760" s="18" t="str">
        <f>+IF(OR($N760=Listas!$A$3,$N760=Listas!$A$4,$N760=Listas!$A$5,$N760=Listas!$A$6),"N/A",IF(AND((DAYS360(C760,$C$3))&gt;90,(DAYS360(C760,$C$3))&lt;360),"SI","NO"))</f>
        <v>NO</v>
      </c>
      <c r="P760" s="19">
        <f t="shared" si="132"/>
        <v>0</v>
      </c>
      <c r="Q760" s="18" t="str">
        <f>+IF(OR($N760=Listas!$A$3,$N760=Listas!$A$4,$N760=Listas!$A$5,$N760=Listas!$A$6),"N/A",IF(AND((DAYS360(C760,$C$3))&gt;=360,(DAYS360(C760,$C$3))&lt;=1800),"SI","NO"))</f>
        <v>NO</v>
      </c>
      <c r="R760" s="19">
        <f t="shared" si="133"/>
        <v>0</v>
      </c>
      <c r="S760" s="18" t="str">
        <f>+IF(OR($N760=Listas!$A$3,$N760=Listas!$A$4,$N760=Listas!$A$5,$N760=Listas!$A$6),"N/A",IF(AND((DAYS360(C760,$C$3))&gt;1800,(DAYS360(C760,$C$3))&lt;=3600),"SI","NO"))</f>
        <v>NO</v>
      </c>
      <c r="T760" s="19">
        <f t="shared" si="134"/>
        <v>0</v>
      </c>
      <c r="U760" s="18" t="str">
        <f>+IF(OR($N760=Listas!$A$3,$N760=Listas!$A$4,$N760=Listas!$A$5,$N760=Listas!$A$6),"N/A",IF((DAYS360(C760,$C$3))&gt;3600,"SI","NO"))</f>
        <v>SI</v>
      </c>
      <c r="V760" s="20">
        <f t="shared" si="135"/>
        <v>0.21132439384930549</v>
      </c>
      <c r="W760" s="21">
        <f>+IF(OR($N760=Listas!$A$3,$N760=Listas!$A$4,$N760=Listas!$A$5,$N760=Listas!$A$6),"",P760+R760+T760+V760)</f>
        <v>0.21132439384930549</v>
      </c>
      <c r="X760" s="22"/>
      <c r="Y760" s="19">
        <f t="shared" si="136"/>
        <v>0</v>
      </c>
      <c r="Z760" s="21">
        <f>+IF(OR($N760=Listas!$A$3,$N760=Listas!$A$4,$N760=Listas!$A$5,$N760=Listas!$A$6),"",Y760)</f>
        <v>0</v>
      </c>
      <c r="AA760" s="22"/>
      <c r="AB760" s="23">
        <f>+IF(OR($N760=Listas!$A$3,$N760=Listas!$A$4,$N760=Listas!$A$5,$N760=Listas!$A$6),"",IF(AND(DAYS360(C760,$C$3)&lt;=90,AA760="NO"),0,IF(AND(DAYS360(C760,$C$3)&gt;90,AA760="NO"),$AB$7,0)))</f>
        <v>0</v>
      </c>
      <c r="AC760" s="17"/>
      <c r="AD760" s="22"/>
      <c r="AE760" s="23">
        <f>+IF(OR($N760=Listas!$A$3,$N760=Listas!$A$4,$N760=Listas!$A$5,$N760=Listas!$A$6),"",IF(AND(DAYS360(C760,$C$3)&lt;=90,AD760="SI"),0,IF(AND(DAYS360(C760,$C$3)&gt;90,AD760="SI"),$AE$7,0)))</f>
        <v>0</v>
      </c>
      <c r="AF760" s="17"/>
      <c r="AG760" s="24" t="str">
        <f t="shared" si="140"/>
        <v/>
      </c>
      <c r="AH760" s="22"/>
      <c r="AI760" s="23">
        <f>+IF(OR($N760=Listas!$A$3,$N760=Listas!$A$4,$N760=Listas!$A$5,$N760=Listas!$A$6),"",IF(AND(DAYS360(C760,$C$3)&lt;=90,AH760="SI"),0,IF(AND(DAYS360(C760,$C$3)&gt;90,AH760="SI"),$AI$7,0)))</f>
        <v>0</v>
      </c>
      <c r="AJ760" s="25">
        <f>+IF(OR($N760=Listas!$A$3,$N760=Listas!$A$4,$N760=Listas!$A$5,$N760=Listas!$A$6),"",AB760+AE760+AI760)</f>
        <v>0</v>
      </c>
      <c r="AK760" s="26" t="str">
        <f t="shared" si="141"/>
        <v/>
      </c>
      <c r="AL760" s="27" t="str">
        <f t="shared" si="142"/>
        <v/>
      </c>
      <c r="AM760" s="23">
        <f>+IF(OR($N760=Listas!$A$3,$N760=Listas!$A$4,$N760=Listas!$A$5,$N760=Listas!$A$6),"",IF(AND(DAYS360(C760,$C$3)&lt;=90,AL760="SI"),0,IF(AND(DAYS360(C760,$C$3)&gt;90,AL760="SI"),$AM$7,0)))</f>
        <v>0</v>
      </c>
      <c r="AN760" s="27" t="str">
        <f t="shared" si="143"/>
        <v/>
      </c>
      <c r="AO760" s="23">
        <f>+IF(OR($N760=Listas!$A$3,$N760=Listas!$A$4,$N760=Listas!$A$5,$N760=Listas!$A$6),"",IF(AND(DAYS360(C760,$C$3)&lt;=90,AN760="SI"),0,IF(AND(DAYS360(C760,$C$3)&gt;90,AN760="SI"),$AO$7,0)))</f>
        <v>0</v>
      </c>
      <c r="AP760" s="28">
        <f>+IF(OR($N760=Listas!$A$3,$N760=Listas!$A$4,$N760=Listas!$A$5,$N760=[1]Hoja2!$A$6),"",AM760+AO760)</f>
        <v>0</v>
      </c>
      <c r="AQ760" s="22"/>
      <c r="AR760" s="23">
        <f>+IF(OR($N760=Listas!$A$3,$N760=Listas!$A$4,$N760=Listas!$A$5,$N760=Listas!$A$6),"",IF(AND(DAYS360(C760,$C$3)&lt;=90,AQ760="SI"),0,IF(AND(DAYS360(C760,$C$3)&gt;90,AQ760="SI"),$AR$7,0)))</f>
        <v>0</v>
      </c>
      <c r="AS760" s="22"/>
      <c r="AT760" s="23">
        <f>+IF(OR($N760=Listas!$A$3,$N760=Listas!$A$4,$N760=Listas!$A$5,$N760=Listas!$A$6),"",IF(AND(DAYS360(C760,$C$3)&lt;=90,AS760="SI"),0,IF(AND(DAYS360(C760,$C$3)&gt;90,AS760="SI"),$AT$7,0)))</f>
        <v>0</v>
      </c>
      <c r="AU760" s="21">
        <f>+IF(OR($N760=Listas!$A$3,$N760=Listas!$A$4,$N760=Listas!$A$5,$N760=Listas!$A$6),"",AR760+AT760)</f>
        <v>0</v>
      </c>
      <c r="AV760" s="29">
        <f>+IF(OR($N760=Listas!$A$3,$N760=Listas!$A$4,$N760=Listas!$A$5,$N760=Listas!$A$6),"",W760+Z760+AJ760+AP760+AU760)</f>
        <v>0.21132439384930549</v>
      </c>
      <c r="AW760" s="30">
        <f>+IF(OR($N760=Listas!$A$3,$N760=Listas!$A$4,$N760=Listas!$A$5,$N760=Listas!$A$6),"",K760*(1-AV760))</f>
        <v>0</v>
      </c>
      <c r="AX760" s="30">
        <f>+IF(OR($N760=Listas!$A$3,$N760=Listas!$A$4,$N760=Listas!$A$5,$N760=Listas!$A$6),"",L760*(1-AV760))</f>
        <v>0</v>
      </c>
      <c r="AY760" s="31"/>
      <c r="AZ760" s="32"/>
      <c r="BA760" s="30">
        <f>+IF(OR($N760=Listas!$A$3,$N760=Listas!$A$4,$N760=Listas!$A$5,$N760=Listas!$A$6),"",IF(AV760=0,AW760,(-PV(AY760,AZ760,,AW760,0))))</f>
        <v>0</v>
      </c>
      <c r="BB760" s="30">
        <f>+IF(OR($N760=Listas!$A$3,$N760=Listas!$A$4,$N760=Listas!$A$5,$N760=Listas!$A$6),"",IF(AV760=0,AX760,(-PV(AY760,AZ760,,AX760,0))))</f>
        <v>0</v>
      </c>
      <c r="BC760" s="33">
        <f>++IF(OR($N760=Listas!$A$3,$N760=Listas!$A$4,$N760=Listas!$A$5,$N760=Listas!$A$6),"",K760-BA760)</f>
        <v>0</v>
      </c>
      <c r="BD760" s="33">
        <f>++IF(OR($N760=Listas!$A$3,$N760=Listas!$A$4,$N760=Listas!$A$5,$N760=Listas!$A$6),"",L760-BB760)</f>
        <v>0</v>
      </c>
    </row>
    <row r="761" spans="1:56" x14ac:dyDescent="0.25">
      <c r="A761" s="13"/>
      <c r="B761" s="14"/>
      <c r="C761" s="15"/>
      <c r="D761" s="16"/>
      <c r="E761" s="16"/>
      <c r="F761" s="17"/>
      <c r="G761" s="17"/>
      <c r="H761" s="65">
        <f t="shared" si="137"/>
        <v>0</v>
      </c>
      <c r="I761" s="17"/>
      <c r="J761" s="17"/>
      <c r="K761" s="42">
        <f t="shared" si="138"/>
        <v>0</v>
      </c>
      <c r="L761" s="42">
        <f t="shared" si="138"/>
        <v>0</v>
      </c>
      <c r="M761" s="42">
        <f t="shared" si="139"/>
        <v>0</v>
      </c>
      <c r="N761" s="13"/>
      <c r="O761" s="18" t="str">
        <f>+IF(OR($N761=Listas!$A$3,$N761=Listas!$A$4,$N761=Listas!$A$5,$N761=Listas!$A$6),"N/A",IF(AND((DAYS360(C761,$C$3))&gt;90,(DAYS360(C761,$C$3))&lt;360),"SI","NO"))</f>
        <v>NO</v>
      </c>
      <c r="P761" s="19">
        <f t="shared" si="132"/>
        <v>0</v>
      </c>
      <c r="Q761" s="18" t="str">
        <f>+IF(OR($N761=Listas!$A$3,$N761=Listas!$A$4,$N761=Listas!$A$5,$N761=Listas!$A$6),"N/A",IF(AND((DAYS360(C761,$C$3))&gt;=360,(DAYS360(C761,$C$3))&lt;=1800),"SI","NO"))</f>
        <v>NO</v>
      </c>
      <c r="R761" s="19">
        <f t="shared" si="133"/>
        <v>0</v>
      </c>
      <c r="S761" s="18" t="str">
        <f>+IF(OR($N761=Listas!$A$3,$N761=Listas!$A$4,$N761=Listas!$A$5,$N761=Listas!$A$6),"N/A",IF(AND((DAYS360(C761,$C$3))&gt;1800,(DAYS360(C761,$C$3))&lt;=3600),"SI","NO"))</f>
        <v>NO</v>
      </c>
      <c r="T761" s="19">
        <f t="shared" si="134"/>
        <v>0</v>
      </c>
      <c r="U761" s="18" t="str">
        <f>+IF(OR($N761=Listas!$A$3,$N761=Listas!$A$4,$N761=Listas!$A$5,$N761=Listas!$A$6),"N/A",IF((DAYS360(C761,$C$3))&gt;3600,"SI","NO"))</f>
        <v>SI</v>
      </c>
      <c r="V761" s="20">
        <f t="shared" si="135"/>
        <v>0.21132439384930549</v>
      </c>
      <c r="W761" s="21">
        <f>+IF(OR($N761=Listas!$A$3,$N761=Listas!$A$4,$N761=Listas!$A$5,$N761=Listas!$A$6),"",P761+R761+T761+V761)</f>
        <v>0.21132439384930549</v>
      </c>
      <c r="X761" s="22"/>
      <c r="Y761" s="19">
        <f t="shared" si="136"/>
        <v>0</v>
      </c>
      <c r="Z761" s="21">
        <f>+IF(OR($N761=Listas!$A$3,$N761=Listas!$A$4,$N761=Listas!$A$5,$N761=Listas!$A$6),"",Y761)</f>
        <v>0</v>
      </c>
      <c r="AA761" s="22"/>
      <c r="AB761" s="23">
        <f>+IF(OR($N761=Listas!$A$3,$N761=Listas!$A$4,$N761=Listas!$A$5,$N761=Listas!$A$6),"",IF(AND(DAYS360(C761,$C$3)&lt;=90,AA761="NO"),0,IF(AND(DAYS360(C761,$C$3)&gt;90,AA761="NO"),$AB$7,0)))</f>
        <v>0</v>
      </c>
      <c r="AC761" s="17"/>
      <c r="AD761" s="22"/>
      <c r="AE761" s="23">
        <f>+IF(OR($N761=Listas!$A$3,$N761=Listas!$A$4,$N761=Listas!$A$5,$N761=Listas!$A$6),"",IF(AND(DAYS360(C761,$C$3)&lt;=90,AD761="SI"),0,IF(AND(DAYS360(C761,$C$3)&gt;90,AD761="SI"),$AE$7,0)))</f>
        <v>0</v>
      </c>
      <c r="AF761" s="17"/>
      <c r="AG761" s="24" t="str">
        <f t="shared" si="140"/>
        <v/>
      </c>
      <c r="AH761" s="22"/>
      <c r="AI761" s="23">
        <f>+IF(OR($N761=Listas!$A$3,$N761=Listas!$A$4,$N761=Listas!$A$5,$N761=Listas!$A$6),"",IF(AND(DAYS360(C761,$C$3)&lt;=90,AH761="SI"),0,IF(AND(DAYS360(C761,$C$3)&gt;90,AH761="SI"),$AI$7,0)))</f>
        <v>0</v>
      </c>
      <c r="AJ761" s="25">
        <f>+IF(OR($N761=Listas!$A$3,$N761=Listas!$A$4,$N761=Listas!$A$5,$N761=Listas!$A$6),"",AB761+AE761+AI761)</f>
        <v>0</v>
      </c>
      <c r="AK761" s="26" t="str">
        <f t="shared" si="141"/>
        <v/>
      </c>
      <c r="AL761" s="27" t="str">
        <f t="shared" si="142"/>
        <v/>
      </c>
      <c r="AM761" s="23">
        <f>+IF(OR($N761=Listas!$A$3,$N761=Listas!$A$4,$N761=Listas!$A$5,$N761=Listas!$A$6),"",IF(AND(DAYS360(C761,$C$3)&lt;=90,AL761="SI"),0,IF(AND(DAYS360(C761,$C$3)&gt;90,AL761="SI"),$AM$7,0)))</f>
        <v>0</v>
      </c>
      <c r="AN761" s="27" t="str">
        <f t="shared" si="143"/>
        <v/>
      </c>
      <c r="AO761" s="23">
        <f>+IF(OR($N761=Listas!$A$3,$N761=Listas!$A$4,$N761=Listas!$A$5,$N761=Listas!$A$6),"",IF(AND(DAYS360(C761,$C$3)&lt;=90,AN761="SI"),0,IF(AND(DAYS360(C761,$C$3)&gt;90,AN761="SI"),$AO$7,0)))</f>
        <v>0</v>
      </c>
      <c r="AP761" s="28">
        <f>+IF(OR($N761=Listas!$A$3,$N761=Listas!$A$4,$N761=Listas!$A$5,$N761=[1]Hoja2!$A$6),"",AM761+AO761)</f>
        <v>0</v>
      </c>
      <c r="AQ761" s="22"/>
      <c r="AR761" s="23">
        <f>+IF(OR($N761=Listas!$A$3,$N761=Listas!$A$4,$N761=Listas!$A$5,$N761=Listas!$A$6),"",IF(AND(DAYS360(C761,$C$3)&lt;=90,AQ761="SI"),0,IF(AND(DAYS360(C761,$C$3)&gt;90,AQ761="SI"),$AR$7,0)))</f>
        <v>0</v>
      </c>
      <c r="AS761" s="22"/>
      <c r="AT761" s="23">
        <f>+IF(OR($N761=Listas!$A$3,$N761=Listas!$A$4,$N761=Listas!$A$5,$N761=Listas!$A$6),"",IF(AND(DAYS360(C761,$C$3)&lt;=90,AS761="SI"),0,IF(AND(DAYS360(C761,$C$3)&gt;90,AS761="SI"),$AT$7,0)))</f>
        <v>0</v>
      </c>
      <c r="AU761" s="21">
        <f>+IF(OR($N761=Listas!$A$3,$N761=Listas!$A$4,$N761=Listas!$A$5,$N761=Listas!$A$6),"",AR761+AT761)</f>
        <v>0</v>
      </c>
      <c r="AV761" s="29">
        <f>+IF(OR($N761=Listas!$A$3,$N761=Listas!$A$4,$N761=Listas!$A$5,$N761=Listas!$A$6),"",W761+Z761+AJ761+AP761+AU761)</f>
        <v>0.21132439384930549</v>
      </c>
      <c r="AW761" s="30">
        <f>+IF(OR($N761=Listas!$A$3,$N761=Listas!$A$4,$N761=Listas!$A$5,$N761=Listas!$A$6),"",K761*(1-AV761))</f>
        <v>0</v>
      </c>
      <c r="AX761" s="30">
        <f>+IF(OR($N761=Listas!$A$3,$N761=Listas!$A$4,$N761=Listas!$A$5,$N761=Listas!$A$6),"",L761*(1-AV761))</f>
        <v>0</v>
      </c>
      <c r="AY761" s="31"/>
      <c r="AZ761" s="32"/>
      <c r="BA761" s="30">
        <f>+IF(OR($N761=Listas!$A$3,$N761=Listas!$A$4,$N761=Listas!$A$5,$N761=Listas!$A$6),"",IF(AV761=0,AW761,(-PV(AY761,AZ761,,AW761,0))))</f>
        <v>0</v>
      </c>
      <c r="BB761" s="30">
        <f>+IF(OR($N761=Listas!$A$3,$N761=Listas!$A$4,$N761=Listas!$A$5,$N761=Listas!$A$6),"",IF(AV761=0,AX761,(-PV(AY761,AZ761,,AX761,0))))</f>
        <v>0</v>
      </c>
      <c r="BC761" s="33">
        <f>++IF(OR($N761=Listas!$A$3,$N761=Listas!$A$4,$N761=Listas!$A$5,$N761=Listas!$A$6),"",K761-BA761)</f>
        <v>0</v>
      </c>
      <c r="BD761" s="33">
        <f>++IF(OR($N761=Listas!$A$3,$N761=Listas!$A$4,$N761=Listas!$A$5,$N761=Listas!$A$6),"",L761-BB761)</f>
        <v>0</v>
      </c>
    </row>
    <row r="762" spans="1:56" x14ac:dyDescent="0.25">
      <c r="A762" s="13"/>
      <c r="B762" s="14"/>
      <c r="C762" s="15"/>
      <c r="D762" s="16"/>
      <c r="E762" s="16"/>
      <c r="F762" s="17"/>
      <c r="G762" s="17"/>
      <c r="H762" s="65">
        <f t="shared" si="137"/>
        <v>0</v>
      </c>
      <c r="I762" s="17"/>
      <c r="J762" s="17"/>
      <c r="K762" s="42">
        <f t="shared" si="138"/>
        <v>0</v>
      </c>
      <c r="L762" s="42">
        <f t="shared" si="138"/>
        <v>0</v>
      </c>
      <c r="M762" s="42">
        <f t="shared" si="139"/>
        <v>0</v>
      </c>
      <c r="N762" s="13"/>
      <c r="O762" s="18" t="str">
        <f>+IF(OR($N762=Listas!$A$3,$N762=Listas!$A$4,$N762=Listas!$A$5,$N762=Listas!$A$6),"N/A",IF(AND((DAYS360(C762,$C$3))&gt;90,(DAYS360(C762,$C$3))&lt;360),"SI","NO"))</f>
        <v>NO</v>
      </c>
      <c r="P762" s="19">
        <f t="shared" si="132"/>
        <v>0</v>
      </c>
      <c r="Q762" s="18" t="str">
        <f>+IF(OR($N762=Listas!$A$3,$N762=Listas!$A$4,$N762=Listas!$A$5,$N762=Listas!$A$6),"N/A",IF(AND((DAYS360(C762,$C$3))&gt;=360,(DAYS360(C762,$C$3))&lt;=1800),"SI","NO"))</f>
        <v>NO</v>
      </c>
      <c r="R762" s="19">
        <f t="shared" si="133"/>
        <v>0</v>
      </c>
      <c r="S762" s="18" t="str">
        <f>+IF(OR($N762=Listas!$A$3,$N762=Listas!$A$4,$N762=Listas!$A$5,$N762=Listas!$A$6),"N/A",IF(AND((DAYS360(C762,$C$3))&gt;1800,(DAYS360(C762,$C$3))&lt;=3600),"SI","NO"))</f>
        <v>NO</v>
      </c>
      <c r="T762" s="19">
        <f t="shared" si="134"/>
        <v>0</v>
      </c>
      <c r="U762" s="18" t="str">
        <f>+IF(OR($N762=Listas!$A$3,$N762=Listas!$A$4,$N762=Listas!$A$5,$N762=Listas!$A$6),"N/A",IF((DAYS360(C762,$C$3))&gt;3600,"SI","NO"))</f>
        <v>SI</v>
      </c>
      <c r="V762" s="20">
        <f t="shared" si="135"/>
        <v>0.21132439384930549</v>
      </c>
      <c r="W762" s="21">
        <f>+IF(OR($N762=Listas!$A$3,$N762=Listas!$A$4,$N762=Listas!$A$5,$N762=Listas!$A$6),"",P762+R762+T762+V762)</f>
        <v>0.21132439384930549</v>
      </c>
      <c r="X762" s="22"/>
      <c r="Y762" s="19">
        <f t="shared" si="136"/>
        <v>0</v>
      </c>
      <c r="Z762" s="21">
        <f>+IF(OR($N762=Listas!$A$3,$N762=Listas!$A$4,$N762=Listas!$A$5,$N762=Listas!$A$6),"",Y762)</f>
        <v>0</v>
      </c>
      <c r="AA762" s="22"/>
      <c r="AB762" s="23">
        <f>+IF(OR($N762=Listas!$A$3,$N762=Listas!$A$4,$N762=Listas!$A$5,$N762=Listas!$A$6),"",IF(AND(DAYS360(C762,$C$3)&lt;=90,AA762="NO"),0,IF(AND(DAYS360(C762,$C$3)&gt;90,AA762="NO"),$AB$7,0)))</f>
        <v>0</v>
      </c>
      <c r="AC762" s="17"/>
      <c r="AD762" s="22"/>
      <c r="AE762" s="23">
        <f>+IF(OR($N762=Listas!$A$3,$N762=Listas!$A$4,$N762=Listas!$A$5,$N762=Listas!$A$6),"",IF(AND(DAYS360(C762,$C$3)&lt;=90,AD762="SI"),0,IF(AND(DAYS360(C762,$C$3)&gt;90,AD762="SI"),$AE$7,0)))</f>
        <v>0</v>
      </c>
      <c r="AF762" s="17"/>
      <c r="AG762" s="24" t="str">
        <f t="shared" si="140"/>
        <v/>
      </c>
      <c r="AH762" s="22"/>
      <c r="AI762" s="23">
        <f>+IF(OR($N762=Listas!$A$3,$N762=Listas!$A$4,$N762=Listas!$A$5,$N762=Listas!$A$6),"",IF(AND(DAYS360(C762,$C$3)&lt;=90,AH762="SI"),0,IF(AND(DAYS360(C762,$C$3)&gt;90,AH762="SI"),$AI$7,0)))</f>
        <v>0</v>
      </c>
      <c r="AJ762" s="25">
        <f>+IF(OR($N762=Listas!$A$3,$N762=Listas!$A$4,$N762=Listas!$A$5,$N762=Listas!$A$6),"",AB762+AE762+AI762)</f>
        <v>0</v>
      </c>
      <c r="AK762" s="26" t="str">
        <f t="shared" si="141"/>
        <v/>
      </c>
      <c r="AL762" s="27" t="str">
        <f t="shared" si="142"/>
        <v/>
      </c>
      <c r="AM762" s="23">
        <f>+IF(OR($N762=Listas!$A$3,$N762=Listas!$A$4,$N762=Listas!$A$5,$N762=Listas!$A$6),"",IF(AND(DAYS360(C762,$C$3)&lt;=90,AL762="SI"),0,IF(AND(DAYS360(C762,$C$3)&gt;90,AL762="SI"),$AM$7,0)))</f>
        <v>0</v>
      </c>
      <c r="AN762" s="27" t="str">
        <f t="shared" si="143"/>
        <v/>
      </c>
      <c r="AO762" s="23">
        <f>+IF(OR($N762=Listas!$A$3,$N762=Listas!$A$4,$N762=Listas!$A$5,$N762=Listas!$A$6),"",IF(AND(DAYS360(C762,$C$3)&lt;=90,AN762="SI"),0,IF(AND(DAYS360(C762,$C$3)&gt;90,AN762="SI"),$AO$7,0)))</f>
        <v>0</v>
      </c>
      <c r="AP762" s="28">
        <f>+IF(OR($N762=Listas!$A$3,$N762=Listas!$A$4,$N762=Listas!$A$5,$N762=[1]Hoja2!$A$6),"",AM762+AO762)</f>
        <v>0</v>
      </c>
      <c r="AQ762" s="22"/>
      <c r="AR762" s="23">
        <f>+IF(OR($N762=Listas!$A$3,$N762=Listas!$A$4,$N762=Listas!$A$5,$N762=Listas!$A$6),"",IF(AND(DAYS360(C762,$C$3)&lt;=90,AQ762="SI"),0,IF(AND(DAYS360(C762,$C$3)&gt;90,AQ762="SI"),$AR$7,0)))</f>
        <v>0</v>
      </c>
      <c r="AS762" s="22"/>
      <c r="AT762" s="23">
        <f>+IF(OR($N762=Listas!$A$3,$N762=Listas!$A$4,$N762=Listas!$A$5,$N762=Listas!$A$6),"",IF(AND(DAYS360(C762,$C$3)&lt;=90,AS762="SI"),0,IF(AND(DAYS360(C762,$C$3)&gt;90,AS762="SI"),$AT$7,0)))</f>
        <v>0</v>
      </c>
      <c r="AU762" s="21">
        <f>+IF(OR($N762=Listas!$A$3,$N762=Listas!$A$4,$N762=Listas!$A$5,$N762=Listas!$A$6),"",AR762+AT762)</f>
        <v>0</v>
      </c>
      <c r="AV762" s="29">
        <f>+IF(OR($N762=Listas!$A$3,$N762=Listas!$A$4,$N762=Listas!$A$5,$N762=Listas!$A$6),"",W762+Z762+AJ762+AP762+AU762)</f>
        <v>0.21132439384930549</v>
      </c>
      <c r="AW762" s="30">
        <f>+IF(OR($N762=Listas!$A$3,$N762=Listas!$A$4,$N762=Listas!$A$5,$N762=Listas!$A$6),"",K762*(1-AV762))</f>
        <v>0</v>
      </c>
      <c r="AX762" s="30">
        <f>+IF(OR($N762=Listas!$A$3,$N762=Listas!$A$4,$N762=Listas!$A$5,$N762=Listas!$A$6),"",L762*(1-AV762))</f>
        <v>0</v>
      </c>
      <c r="AY762" s="31"/>
      <c r="AZ762" s="32"/>
      <c r="BA762" s="30">
        <f>+IF(OR($N762=Listas!$A$3,$N762=Listas!$A$4,$N762=Listas!$A$5,$N762=Listas!$A$6),"",IF(AV762=0,AW762,(-PV(AY762,AZ762,,AW762,0))))</f>
        <v>0</v>
      </c>
      <c r="BB762" s="30">
        <f>+IF(OR($N762=Listas!$A$3,$N762=Listas!$A$4,$N762=Listas!$A$5,$N762=Listas!$A$6),"",IF(AV762=0,AX762,(-PV(AY762,AZ762,,AX762,0))))</f>
        <v>0</v>
      </c>
      <c r="BC762" s="33">
        <f>++IF(OR($N762=Listas!$A$3,$N762=Listas!$A$4,$N762=Listas!$A$5,$N762=Listas!$A$6),"",K762-BA762)</f>
        <v>0</v>
      </c>
      <c r="BD762" s="33">
        <f>++IF(OR($N762=Listas!$A$3,$N762=Listas!$A$4,$N762=Listas!$A$5,$N762=Listas!$A$6),"",L762-BB762)</f>
        <v>0</v>
      </c>
    </row>
    <row r="763" spans="1:56" x14ac:dyDescent="0.25">
      <c r="A763" s="13"/>
      <c r="B763" s="14"/>
      <c r="C763" s="15"/>
      <c r="D763" s="16"/>
      <c r="E763" s="16"/>
      <c r="F763" s="17"/>
      <c r="G763" s="17"/>
      <c r="H763" s="65">
        <f t="shared" si="137"/>
        <v>0</v>
      </c>
      <c r="I763" s="17"/>
      <c r="J763" s="17"/>
      <c r="K763" s="42">
        <f t="shared" si="138"/>
        <v>0</v>
      </c>
      <c r="L763" s="42">
        <f t="shared" si="138"/>
        <v>0</v>
      </c>
      <c r="M763" s="42">
        <f t="shared" si="139"/>
        <v>0</v>
      </c>
      <c r="N763" s="13"/>
      <c r="O763" s="18" t="str">
        <f>+IF(OR($N763=Listas!$A$3,$N763=Listas!$A$4,$N763=Listas!$A$5,$N763=Listas!$A$6),"N/A",IF(AND((DAYS360(C763,$C$3))&gt;90,(DAYS360(C763,$C$3))&lt;360),"SI","NO"))</f>
        <v>NO</v>
      </c>
      <c r="P763" s="19">
        <f t="shared" si="132"/>
        <v>0</v>
      </c>
      <c r="Q763" s="18" t="str">
        <f>+IF(OR($N763=Listas!$A$3,$N763=Listas!$A$4,$N763=Listas!$A$5,$N763=Listas!$A$6),"N/A",IF(AND((DAYS360(C763,$C$3))&gt;=360,(DAYS360(C763,$C$3))&lt;=1800),"SI","NO"))</f>
        <v>NO</v>
      </c>
      <c r="R763" s="19">
        <f t="shared" si="133"/>
        <v>0</v>
      </c>
      <c r="S763" s="18" t="str">
        <f>+IF(OR($N763=Listas!$A$3,$N763=Listas!$A$4,$N763=Listas!$A$5,$N763=Listas!$A$6),"N/A",IF(AND((DAYS360(C763,$C$3))&gt;1800,(DAYS360(C763,$C$3))&lt;=3600),"SI","NO"))</f>
        <v>NO</v>
      </c>
      <c r="T763" s="19">
        <f t="shared" si="134"/>
        <v>0</v>
      </c>
      <c r="U763" s="18" t="str">
        <f>+IF(OR($N763=Listas!$A$3,$N763=Listas!$A$4,$N763=Listas!$A$5,$N763=Listas!$A$6),"N/A",IF((DAYS360(C763,$C$3))&gt;3600,"SI","NO"))</f>
        <v>SI</v>
      </c>
      <c r="V763" s="20">
        <f t="shared" si="135"/>
        <v>0.21132439384930549</v>
      </c>
      <c r="W763" s="21">
        <f>+IF(OR($N763=Listas!$A$3,$N763=Listas!$A$4,$N763=Listas!$A$5,$N763=Listas!$A$6),"",P763+R763+T763+V763)</f>
        <v>0.21132439384930549</v>
      </c>
      <c r="X763" s="22"/>
      <c r="Y763" s="19">
        <f t="shared" si="136"/>
        <v>0</v>
      </c>
      <c r="Z763" s="21">
        <f>+IF(OR($N763=Listas!$A$3,$N763=Listas!$A$4,$N763=Listas!$A$5,$N763=Listas!$A$6),"",Y763)</f>
        <v>0</v>
      </c>
      <c r="AA763" s="22"/>
      <c r="AB763" s="23">
        <f>+IF(OR($N763=Listas!$A$3,$N763=Listas!$A$4,$N763=Listas!$A$5,$N763=Listas!$A$6),"",IF(AND(DAYS360(C763,$C$3)&lt;=90,AA763="NO"),0,IF(AND(DAYS360(C763,$C$3)&gt;90,AA763="NO"),$AB$7,0)))</f>
        <v>0</v>
      </c>
      <c r="AC763" s="17"/>
      <c r="AD763" s="22"/>
      <c r="AE763" s="23">
        <f>+IF(OR($N763=Listas!$A$3,$N763=Listas!$A$4,$N763=Listas!$A$5,$N763=Listas!$A$6),"",IF(AND(DAYS360(C763,$C$3)&lt;=90,AD763="SI"),0,IF(AND(DAYS360(C763,$C$3)&gt;90,AD763="SI"),$AE$7,0)))</f>
        <v>0</v>
      </c>
      <c r="AF763" s="17"/>
      <c r="AG763" s="24" t="str">
        <f t="shared" si="140"/>
        <v/>
      </c>
      <c r="AH763" s="22"/>
      <c r="AI763" s="23">
        <f>+IF(OR($N763=Listas!$A$3,$N763=Listas!$A$4,$N763=Listas!$A$5,$N763=Listas!$A$6),"",IF(AND(DAYS360(C763,$C$3)&lt;=90,AH763="SI"),0,IF(AND(DAYS360(C763,$C$3)&gt;90,AH763="SI"),$AI$7,0)))</f>
        <v>0</v>
      </c>
      <c r="AJ763" s="25">
        <f>+IF(OR($N763=Listas!$A$3,$N763=Listas!$A$4,$N763=Listas!$A$5,$N763=Listas!$A$6),"",AB763+AE763+AI763)</f>
        <v>0</v>
      </c>
      <c r="AK763" s="26" t="str">
        <f t="shared" si="141"/>
        <v/>
      </c>
      <c r="AL763" s="27" t="str">
        <f t="shared" si="142"/>
        <v/>
      </c>
      <c r="AM763" s="23">
        <f>+IF(OR($N763=Listas!$A$3,$N763=Listas!$A$4,$N763=Listas!$A$5,$N763=Listas!$A$6),"",IF(AND(DAYS360(C763,$C$3)&lt;=90,AL763="SI"),0,IF(AND(DAYS360(C763,$C$3)&gt;90,AL763="SI"),$AM$7,0)))</f>
        <v>0</v>
      </c>
      <c r="AN763" s="27" t="str">
        <f t="shared" si="143"/>
        <v/>
      </c>
      <c r="AO763" s="23">
        <f>+IF(OR($N763=Listas!$A$3,$N763=Listas!$A$4,$N763=Listas!$A$5,$N763=Listas!$A$6),"",IF(AND(DAYS360(C763,$C$3)&lt;=90,AN763="SI"),0,IF(AND(DAYS360(C763,$C$3)&gt;90,AN763="SI"),$AO$7,0)))</f>
        <v>0</v>
      </c>
      <c r="AP763" s="28">
        <f>+IF(OR($N763=Listas!$A$3,$N763=Listas!$A$4,$N763=Listas!$A$5,$N763=[1]Hoja2!$A$6),"",AM763+AO763)</f>
        <v>0</v>
      </c>
      <c r="AQ763" s="22"/>
      <c r="AR763" s="23">
        <f>+IF(OR($N763=Listas!$A$3,$N763=Listas!$A$4,$N763=Listas!$A$5,$N763=Listas!$A$6),"",IF(AND(DAYS360(C763,$C$3)&lt;=90,AQ763="SI"),0,IF(AND(DAYS360(C763,$C$3)&gt;90,AQ763="SI"),$AR$7,0)))</f>
        <v>0</v>
      </c>
      <c r="AS763" s="22"/>
      <c r="AT763" s="23">
        <f>+IF(OR($N763=Listas!$A$3,$N763=Listas!$A$4,$N763=Listas!$A$5,$N763=Listas!$A$6),"",IF(AND(DAYS360(C763,$C$3)&lt;=90,AS763="SI"),0,IF(AND(DAYS360(C763,$C$3)&gt;90,AS763="SI"),$AT$7,0)))</f>
        <v>0</v>
      </c>
      <c r="AU763" s="21">
        <f>+IF(OR($N763=Listas!$A$3,$N763=Listas!$A$4,$N763=Listas!$A$5,$N763=Listas!$A$6),"",AR763+AT763)</f>
        <v>0</v>
      </c>
      <c r="AV763" s="29">
        <f>+IF(OR($N763=Listas!$A$3,$N763=Listas!$A$4,$N763=Listas!$A$5,$N763=Listas!$A$6),"",W763+Z763+AJ763+AP763+AU763)</f>
        <v>0.21132439384930549</v>
      </c>
      <c r="AW763" s="30">
        <f>+IF(OR($N763=Listas!$A$3,$N763=Listas!$A$4,$N763=Listas!$A$5,$N763=Listas!$A$6),"",K763*(1-AV763))</f>
        <v>0</v>
      </c>
      <c r="AX763" s="30">
        <f>+IF(OR($N763=Listas!$A$3,$N763=Listas!$A$4,$N763=Listas!$A$5,$N763=Listas!$A$6),"",L763*(1-AV763))</f>
        <v>0</v>
      </c>
      <c r="AY763" s="31"/>
      <c r="AZ763" s="32"/>
      <c r="BA763" s="30">
        <f>+IF(OR($N763=Listas!$A$3,$N763=Listas!$A$4,$N763=Listas!$A$5,$N763=Listas!$A$6),"",IF(AV763=0,AW763,(-PV(AY763,AZ763,,AW763,0))))</f>
        <v>0</v>
      </c>
      <c r="BB763" s="30">
        <f>+IF(OR($N763=Listas!$A$3,$N763=Listas!$A$4,$N763=Listas!$A$5,$N763=Listas!$A$6),"",IF(AV763=0,AX763,(-PV(AY763,AZ763,,AX763,0))))</f>
        <v>0</v>
      </c>
      <c r="BC763" s="33">
        <f>++IF(OR($N763=Listas!$A$3,$N763=Listas!$A$4,$N763=Listas!$A$5,$N763=Listas!$A$6),"",K763-BA763)</f>
        <v>0</v>
      </c>
      <c r="BD763" s="33">
        <f>++IF(OR($N763=Listas!$A$3,$N763=Listas!$A$4,$N763=Listas!$A$5,$N763=Listas!$A$6),"",L763-BB763)</f>
        <v>0</v>
      </c>
    </row>
    <row r="764" spans="1:56" x14ac:dyDescent="0.25">
      <c r="A764" s="13"/>
      <c r="B764" s="14"/>
      <c r="C764" s="15"/>
      <c r="D764" s="16"/>
      <c r="E764" s="16"/>
      <c r="F764" s="17"/>
      <c r="G764" s="17"/>
      <c r="H764" s="65">
        <f t="shared" si="137"/>
        <v>0</v>
      </c>
      <c r="I764" s="17"/>
      <c r="J764" s="17"/>
      <c r="K764" s="42">
        <f t="shared" si="138"/>
        <v>0</v>
      </c>
      <c r="L764" s="42">
        <f t="shared" si="138"/>
        <v>0</v>
      </c>
      <c r="M764" s="42">
        <f t="shared" si="139"/>
        <v>0</v>
      </c>
      <c r="N764" s="13"/>
      <c r="O764" s="18" t="str">
        <f>+IF(OR($N764=Listas!$A$3,$N764=Listas!$A$4,$N764=Listas!$A$5,$N764=Listas!$A$6),"N/A",IF(AND((DAYS360(C764,$C$3))&gt;90,(DAYS360(C764,$C$3))&lt;360),"SI","NO"))</f>
        <v>NO</v>
      </c>
      <c r="P764" s="19">
        <f t="shared" si="132"/>
        <v>0</v>
      </c>
      <c r="Q764" s="18" t="str">
        <f>+IF(OR($N764=Listas!$A$3,$N764=Listas!$A$4,$N764=Listas!$A$5,$N764=Listas!$A$6),"N/A",IF(AND((DAYS360(C764,$C$3))&gt;=360,(DAYS360(C764,$C$3))&lt;=1800),"SI","NO"))</f>
        <v>NO</v>
      </c>
      <c r="R764" s="19">
        <f t="shared" si="133"/>
        <v>0</v>
      </c>
      <c r="S764" s="18" t="str">
        <f>+IF(OR($N764=Listas!$A$3,$N764=Listas!$A$4,$N764=Listas!$A$5,$N764=Listas!$A$6),"N/A",IF(AND((DAYS360(C764,$C$3))&gt;1800,(DAYS360(C764,$C$3))&lt;=3600),"SI","NO"))</f>
        <v>NO</v>
      </c>
      <c r="T764" s="19">
        <f t="shared" si="134"/>
        <v>0</v>
      </c>
      <c r="U764" s="18" t="str">
        <f>+IF(OR($N764=Listas!$A$3,$N764=Listas!$A$4,$N764=Listas!$A$5,$N764=Listas!$A$6),"N/A",IF((DAYS360(C764,$C$3))&gt;3600,"SI","NO"))</f>
        <v>SI</v>
      </c>
      <c r="V764" s="20">
        <f t="shared" si="135"/>
        <v>0.21132439384930549</v>
      </c>
      <c r="W764" s="21">
        <f>+IF(OR($N764=Listas!$A$3,$N764=Listas!$A$4,$N764=Listas!$A$5,$N764=Listas!$A$6),"",P764+R764+T764+V764)</f>
        <v>0.21132439384930549</v>
      </c>
      <c r="X764" s="22"/>
      <c r="Y764" s="19">
        <f t="shared" si="136"/>
        <v>0</v>
      </c>
      <c r="Z764" s="21">
        <f>+IF(OR($N764=Listas!$A$3,$N764=Listas!$A$4,$N764=Listas!$A$5,$N764=Listas!$A$6),"",Y764)</f>
        <v>0</v>
      </c>
      <c r="AA764" s="22"/>
      <c r="AB764" s="23">
        <f>+IF(OR($N764=Listas!$A$3,$N764=Listas!$A$4,$N764=Listas!$A$5,$N764=Listas!$A$6),"",IF(AND(DAYS360(C764,$C$3)&lt;=90,AA764="NO"),0,IF(AND(DAYS360(C764,$C$3)&gt;90,AA764="NO"),$AB$7,0)))</f>
        <v>0</v>
      </c>
      <c r="AC764" s="17"/>
      <c r="AD764" s="22"/>
      <c r="AE764" s="23">
        <f>+IF(OR($N764=Listas!$A$3,$N764=Listas!$A$4,$N764=Listas!$A$5,$N764=Listas!$A$6),"",IF(AND(DAYS360(C764,$C$3)&lt;=90,AD764="SI"),0,IF(AND(DAYS360(C764,$C$3)&gt;90,AD764="SI"),$AE$7,0)))</f>
        <v>0</v>
      </c>
      <c r="AF764" s="17"/>
      <c r="AG764" s="24" t="str">
        <f t="shared" si="140"/>
        <v/>
      </c>
      <c r="AH764" s="22"/>
      <c r="AI764" s="23">
        <f>+IF(OR($N764=Listas!$A$3,$N764=Listas!$A$4,$N764=Listas!$A$5,$N764=Listas!$A$6),"",IF(AND(DAYS360(C764,$C$3)&lt;=90,AH764="SI"),0,IF(AND(DAYS360(C764,$C$3)&gt;90,AH764="SI"),$AI$7,0)))</f>
        <v>0</v>
      </c>
      <c r="AJ764" s="25">
        <f>+IF(OR($N764=Listas!$A$3,$N764=Listas!$A$4,$N764=Listas!$A$5,$N764=Listas!$A$6),"",AB764+AE764+AI764)</f>
        <v>0</v>
      </c>
      <c r="AK764" s="26" t="str">
        <f t="shared" si="141"/>
        <v/>
      </c>
      <c r="AL764" s="27" t="str">
        <f t="shared" si="142"/>
        <v/>
      </c>
      <c r="AM764" s="23">
        <f>+IF(OR($N764=Listas!$A$3,$N764=Listas!$A$4,$N764=Listas!$A$5,$N764=Listas!$A$6),"",IF(AND(DAYS360(C764,$C$3)&lt;=90,AL764="SI"),0,IF(AND(DAYS360(C764,$C$3)&gt;90,AL764="SI"),$AM$7,0)))</f>
        <v>0</v>
      </c>
      <c r="AN764" s="27" t="str">
        <f t="shared" si="143"/>
        <v/>
      </c>
      <c r="AO764" s="23">
        <f>+IF(OR($N764=Listas!$A$3,$N764=Listas!$A$4,$N764=Listas!$A$5,$N764=Listas!$A$6),"",IF(AND(DAYS360(C764,$C$3)&lt;=90,AN764="SI"),0,IF(AND(DAYS360(C764,$C$3)&gt;90,AN764="SI"),$AO$7,0)))</f>
        <v>0</v>
      </c>
      <c r="AP764" s="28">
        <f>+IF(OR($N764=Listas!$A$3,$N764=Listas!$A$4,$N764=Listas!$A$5,$N764=[1]Hoja2!$A$6),"",AM764+AO764)</f>
        <v>0</v>
      </c>
      <c r="AQ764" s="22"/>
      <c r="AR764" s="23">
        <f>+IF(OR($N764=Listas!$A$3,$N764=Listas!$A$4,$N764=Listas!$A$5,$N764=Listas!$A$6),"",IF(AND(DAYS360(C764,$C$3)&lt;=90,AQ764="SI"),0,IF(AND(DAYS360(C764,$C$3)&gt;90,AQ764="SI"),$AR$7,0)))</f>
        <v>0</v>
      </c>
      <c r="AS764" s="22"/>
      <c r="AT764" s="23">
        <f>+IF(OR($N764=Listas!$A$3,$N764=Listas!$A$4,$N764=Listas!$A$5,$N764=Listas!$A$6),"",IF(AND(DAYS360(C764,$C$3)&lt;=90,AS764="SI"),0,IF(AND(DAYS360(C764,$C$3)&gt;90,AS764="SI"),$AT$7,0)))</f>
        <v>0</v>
      </c>
      <c r="AU764" s="21">
        <f>+IF(OR($N764=Listas!$A$3,$N764=Listas!$A$4,$N764=Listas!$A$5,$N764=Listas!$A$6),"",AR764+AT764)</f>
        <v>0</v>
      </c>
      <c r="AV764" s="29">
        <f>+IF(OR($N764=Listas!$A$3,$N764=Listas!$A$4,$N764=Listas!$A$5,$N764=Listas!$A$6),"",W764+Z764+AJ764+AP764+AU764)</f>
        <v>0.21132439384930549</v>
      </c>
      <c r="AW764" s="30">
        <f>+IF(OR($N764=Listas!$A$3,$N764=Listas!$A$4,$N764=Listas!$A$5,$N764=Listas!$A$6),"",K764*(1-AV764))</f>
        <v>0</v>
      </c>
      <c r="AX764" s="30">
        <f>+IF(OR($N764=Listas!$A$3,$N764=Listas!$A$4,$N764=Listas!$A$5,$N764=Listas!$A$6),"",L764*(1-AV764))</f>
        <v>0</v>
      </c>
      <c r="AY764" s="31"/>
      <c r="AZ764" s="32"/>
      <c r="BA764" s="30">
        <f>+IF(OR($N764=Listas!$A$3,$N764=Listas!$A$4,$N764=Listas!$A$5,$N764=Listas!$A$6),"",IF(AV764=0,AW764,(-PV(AY764,AZ764,,AW764,0))))</f>
        <v>0</v>
      </c>
      <c r="BB764" s="30">
        <f>+IF(OR($N764=Listas!$A$3,$N764=Listas!$A$4,$N764=Listas!$A$5,$N764=Listas!$A$6),"",IF(AV764=0,AX764,(-PV(AY764,AZ764,,AX764,0))))</f>
        <v>0</v>
      </c>
      <c r="BC764" s="33">
        <f>++IF(OR($N764=Listas!$A$3,$N764=Listas!$A$4,$N764=Listas!$A$5,$N764=Listas!$A$6),"",K764-BA764)</f>
        <v>0</v>
      </c>
      <c r="BD764" s="33">
        <f>++IF(OR($N764=Listas!$A$3,$N764=Listas!$A$4,$N764=Listas!$A$5,$N764=Listas!$A$6),"",L764-BB764)</f>
        <v>0</v>
      </c>
    </row>
    <row r="765" spans="1:56" x14ac:dyDescent="0.25">
      <c r="A765" s="13"/>
      <c r="B765" s="14"/>
      <c r="C765" s="15"/>
      <c r="D765" s="16"/>
      <c r="E765" s="16"/>
      <c r="F765" s="17"/>
      <c r="G765" s="17"/>
      <c r="H765" s="65">
        <f t="shared" si="137"/>
        <v>0</v>
      </c>
      <c r="I765" s="17"/>
      <c r="J765" s="17"/>
      <c r="K765" s="42">
        <f t="shared" si="138"/>
        <v>0</v>
      </c>
      <c r="L765" s="42">
        <f t="shared" si="138"/>
        <v>0</v>
      </c>
      <c r="M765" s="42">
        <f t="shared" si="139"/>
        <v>0</v>
      </c>
      <c r="N765" s="13"/>
      <c r="O765" s="18" t="str">
        <f>+IF(OR($N765=Listas!$A$3,$N765=Listas!$A$4,$N765=Listas!$A$5,$N765=Listas!$A$6),"N/A",IF(AND((DAYS360(C765,$C$3))&gt;90,(DAYS360(C765,$C$3))&lt;360),"SI","NO"))</f>
        <v>NO</v>
      </c>
      <c r="P765" s="19">
        <f t="shared" si="132"/>
        <v>0</v>
      </c>
      <c r="Q765" s="18" t="str">
        <f>+IF(OR($N765=Listas!$A$3,$N765=Listas!$A$4,$N765=Listas!$A$5,$N765=Listas!$A$6),"N/A",IF(AND((DAYS360(C765,$C$3))&gt;=360,(DAYS360(C765,$C$3))&lt;=1800),"SI","NO"))</f>
        <v>NO</v>
      </c>
      <c r="R765" s="19">
        <f t="shared" si="133"/>
        <v>0</v>
      </c>
      <c r="S765" s="18" t="str">
        <f>+IF(OR($N765=Listas!$A$3,$N765=Listas!$A$4,$N765=Listas!$A$5,$N765=Listas!$A$6),"N/A",IF(AND((DAYS360(C765,$C$3))&gt;1800,(DAYS360(C765,$C$3))&lt;=3600),"SI","NO"))</f>
        <v>NO</v>
      </c>
      <c r="T765" s="19">
        <f t="shared" si="134"/>
        <v>0</v>
      </c>
      <c r="U765" s="18" t="str">
        <f>+IF(OR($N765=Listas!$A$3,$N765=Listas!$A$4,$N765=Listas!$A$5,$N765=Listas!$A$6),"N/A",IF((DAYS360(C765,$C$3))&gt;3600,"SI","NO"))</f>
        <v>SI</v>
      </c>
      <c r="V765" s="20">
        <f t="shared" si="135"/>
        <v>0.21132439384930549</v>
      </c>
      <c r="W765" s="21">
        <f>+IF(OR($N765=Listas!$A$3,$N765=Listas!$A$4,$N765=Listas!$A$5,$N765=Listas!$A$6),"",P765+R765+T765+V765)</f>
        <v>0.21132439384930549</v>
      </c>
      <c r="X765" s="22"/>
      <c r="Y765" s="19">
        <f t="shared" si="136"/>
        <v>0</v>
      </c>
      <c r="Z765" s="21">
        <f>+IF(OR($N765=Listas!$A$3,$N765=Listas!$A$4,$N765=Listas!$A$5,$N765=Listas!$A$6),"",Y765)</f>
        <v>0</v>
      </c>
      <c r="AA765" s="22"/>
      <c r="AB765" s="23">
        <f>+IF(OR($N765=Listas!$A$3,$N765=Listas!$A$4,$N765=Listas!$A$5,$N765=Listas!$A$6),"",IF(AND(DAYS360(C765,$C$3)&lt;=90,AA765="NO"),0,IF(AND(DAYS360(C765,$C$3)&gt;90,AA765="NO"),$AB$7,0)))</f>
        <v>0</v>
      </c>
      <c r="AC765" s="17"/>
      <c r="AD765" s="22"/>
      <c r="AE765" s="23">
        <f>+IF(OR($N765=Listas!$A$3,$N765=Listas!$A$4,$N765=Listas!$A$5,$N765=Listas!$A$6),"",IF(AND(DAYS360(C765,$C$3)&lt;=90,AD765="SI"),0,IF(AND(DAYS360(C765,$C$3)&gt;90,AD765="SI"),$AE$7,0)))</f>
        <v>0</v>
      </c>
      <c r="AF765" s="17"/>
      <c r="AG765" s="24" t="str">
        <f t="shared" si="140"/>
        <v/>
      </c>
      <c r="AH765" s="22"/>
      <c r="AI765" s="23">
        <f>+IF(OR($N765=Listas!$A$3,$N765=Listas!$A$4,$N765=Listas!$A$5,$N765=Listas!$A$6),"",IF(AND(DAYS360(C765,$C$3)&lt;=90,AH765="SI"),0,IF(AND(DAYS360(C765,$C$3)&gt;90,AH765="SI"),$AI$7,0)))</f>
        <v>0</v>
      </c>
      <c r="AJ765" s="25">
        <f>+IF(OR($N765=Listas!$A$3,$N765=Listas!$A$4,$N765=Listas!$A$5,$N765=Listas!$A$6),"",AB765+AE765+AI765)</f>
        <v>0</v>
      </c>
      <c r="AK765" s="26" t="str">
        <f t="shared" si="141"/>
        <v/>
      </c>
      <c r="AL765" s="27" t="str">
        <f t="shared" si="142"/>
        <v/>
      </c>
      <c r="AM765" s="23">
        <f>+IF(OR($N765=Listas!$A$3,$N765=Listas!$A$4,$N765=Listas!$A$5,$N765=Listas!$A$6),"",IF(AND(DAYS360(C765,$C$3)&lt;=90,AL765="SI"),0,IF(AND(DAYS360(C765,$C$3)&gt;90,AL765="SI"),$AM$7,0)))</f>
        <v>0</v>
      </c>
      <c r="AN765" s="27" t="str">
        <f t="shared" si="143"/>
        <v/>
      </c>
      <c r="AO765" s="23">
        <f>+IF(OR($N765=Listas!$A$3,$N765=Listas!$A$4,$N765=Listas!$A$5,$N765=Listas!$A$6),"",IF(AND(DAYS360(C765,$C$3)&lt;=90,AN765="SI"),0,IF(AND(DAYS360(C765,$C$3)&gt;90,AN765="SI"),$AO$7,0)))</f>
        <v>0</v>
      </c>
      <c r="AP765" s="28">
        <f>+IF(OR($N765=Listas!$A$3,$N765=Listas!$A$4,$N765=Listas!$A$5,$N765=[1]Hoja2!$A$6),"",AM765+AO765)</f>
        <v>0</v>
      </c>
      <c r="AQ765" s="22"/>
      <c r="AR765" s="23">
        <f>+IF(OR($N765=Listas!$A$3,$N765=Listas!$A$4,$N765=Listas!$A$5,$N765=Listas!$A$6),"",IF(AND(DAYS360(C765,$C$3)&lt;=90,AQ765="SI"),0,IF(AND(DAYS360(C765,$C$3)&gt;90,AQ765="SI"),$AR$7,0)))</f>
        <v>0</v>
      </c>
      <c r="AS765" s="22"/>
      <c r="AT765" s="23">
        <f>+IF(OR($N765=Listas!$A$3,$N765=Listas!$A$4,$N765=Listas!$A$5,$N765=Listas!$A$6),"",IF(AND(DAYS360(C765,$C$3)&lt;=90,AS765="SI"),0,IF(AND(DAYS360(C765,$C$3)&gt;90,AS765="SI"),$AT$7,0)))</f>
        <v>0</v>
      </c>
      <c r="AU765" s="21">
        <f>+IF(OR($N765=Listas!$A$3,$N765=Listas!$A$4,$N765=Listas!$A$5,$N765=Listas!$A$6),"",AR765+AT765)</f>
        <v>0</v>
      </c>
      <c r="AV765" s="29">
        <f>+IF(OR($N765=Listas!$A$3,$N765=Listas!$A$4,$N765=Listas!$A$5,$N765=Listas!$A$6),"",W765+Z765+AJ765+AP765+AU765)</f>
        <v>0.21132439384930549</v>
      </c>
      <c r="AW765" s="30">
        <f>+IF(OR($N765=Listas!$A$3,$N765=Listas!$A$4,$N765=Listas!$A$5,$N765=Listas!$A$6),"",K765*(1-AV765))</f>
        <v>0</v>
      </c>
      <c r="AX765" s="30">
        <f>+IF(OR($N765=Listas!$A$3,$N765=Listas!$A$4,$N765=Listas!$A$5,$N765=Listas!$A$6),"",L765*(1-AV765))</f>
        <v>0</v>
      </c>
      <c r="AY765" s="31"/>
      <c r="AZ765" s="32"/>
      <c r="BA765" s="30">
        <f>+IF(OR($N765=Listas!$A$3,$N765=Listas!$A$4,$N765=Listas!$A$5,$N765=Listas!$A$6),"",IF(AV765=0,AW765,(-PV(AY765,AZ765,,AW765,0))))</f>
        <v>0</v>
      </c>
      <c r="BB765" s="30">
        <f>+IF(OR($N765=Listas!$A$3,$N765=Listas!$A$4,$N765=Listas!$A$5,$N765=Listas!$A$6),"",IF(AV765=0,AX765,(-PV(AY765,AZ765,,AX765,0))))</f>
        <v>0</v>
      </c>
      <c r="BC765" s="33">
        <f>++IF(OR($N765=Listas!$A$3,$N765=Listas!$A$4,$N765=Listas!$A$5,$N765=Listas!$A$6),"",K765-BA765)</f>
        <v>0</v>
      </c>
      <c r="BD765" s="33">
        <f>++IF(OR($N765=Listas!$A$3,$N765=Listas!$A$4,$N765=Listas!$A$5,$N765=Listas!$A$6),"",L765-BB765)</f>
        <v>0</v>
      </c>
    </row>
    <row r="766" spans="1:56" x14ac:dyDescent="0.25">
      <c r="A766" s="13"/>
      <c r="B766" s="14"/>
      <c r="C766" s="15"/>
      <c r="D766" s="16"/>
      <c r="E766" s="16"/>
      <c r="F766" s="17"/>
      <c r="G766" s="17"/>
      <c r="H766" s="65">
        <f t="shared" si="137"/>
        <v>0</v>
      </c>
      <c r="I766" s="17"/>
      <c r="J766" s="17"/>
      <c r="K766" s="42">
        <f t="shared" si="138"/>
        <v>0</v>
      </c>
      <c r="L766" s="42">
        <f t="shared" si="138"/>
        <v>0</v>
      </c>
      <c r="M766" s="42">
        <f t="shared" si="139"/>
        <v>0</v>
      </c>
      <c r="N766" s="13"/>
      <c r="O766" s="18" t="str">
        <f>+IF(OR($N766=Listas!$A$3,$N766=Listas!$A$4,$N766=Listas!$A$5,$N766=Listas!$A$6),"N/A",IF(AND((DAYS360(C766,$C$3))&gt;90,(DAYS360(C766,$C$3))&lt;360),"SI","NO"))</f>
        <v>NO</v>
      </c>
      <c r="P766" s="19">
        <f t="shared" si="132"/>
        <v>0</v>
      </c>
      <c r="Q766" s="18" t="str">
        <f>+IF(OR($N766=Listas!$A$3,$N766=Listas!$A$4,$N766=Listas!$A$5,$N766=Listas!$A$6),"N/A",IF(AND((DAYS360(C766,$C$3))&gt;=360,(DAYS360(C766,$C$3))&lt;=1800),"SI","NO"))</f>
        <v>NO</v>
      </c>
      <c r="R766" s="19">
        <f t="shared" si="133"/>
        <v>0</v>
      </c>
      <c r="S766" s="18" t="str">
        <f>+IF(OR($N766=Listas!$A$3,$N766=Listas!$A$4,$N766=Listas!$A$5,$N766=Listas!$A$6),"N/A",IF(AND((DAYS360(C766,$C$3))&gt;1800,(DAYS360(C766,$C$3))&lt;=3600),"SI","NO"))</f>
        <v>NO</v>
      </c>
      <c r="T766" s="19">
        <f t="shared" si="134"/>
        <v>0</v>
      </c>
      <c r="U766" s="18" t="str">
        <f>+IF(OR($N766=Listas!$A$3,$N766=Listas!$A$4,$N766=Listas!$A$5,$N766=Listas!$A$6),"N/A",IF((DAYS360(C766,$C$3))&gt;3600,"SI","NO"))</f>
        <v>SI</v>
      </c>
      <c r="V766" s="20">
        <f t="shared" si="135"/>
        <v>0.21132439384930549</v>
      </c>
      <c r="W766" s="21">
        <f>+IF(OR($N766=Listas!$A$3,$N766=Listas!$A$4,$N766=Listas!$A$5,$N766=Listas!$A$6),"",P766+R766+T766+V766)</f>
        <v>0.21132439384930549</v>
      </c>
      <c r="X766" s="22"/>
      <c r="Y766" s="19">
        <f t="shared" si="136"/>
        <v>0</v>
      </c>
      <c r="Z766" s="21">
        <f>+IF(OR($N766=Listas!$A$3,$N766=Listas!$A$4,$N766=Listas!$A$5,$N766=Listas!$A$6),"",Y766)</f>
        <v>0</v>
      </c>
      <c r="AA766" s="22"/>
      <c r="AB766" s="23">
        <f>+IF(OR($N766=Listas!$A$3,$N766=Listas!$A$4,$N766=Listas!$A$5,$N766=Listas!$A$6),"",IF(AND(DAYS360(C766,$C$3)&lt;=90,AA766="NO"),0,IF(AND(DAYS360(C766,$C$3)&gt;90,AA766="NO"),$AB$7,0)))</f>
        <v>0</v>
      </c>
      <c r="AC766" s="17"/>
      <c r="AD766" s="22"/>
      <c r="AE766" s="23">
        <f>+IF(OR($N766=Listas!$A$3,$N766=Listas!$A$4,$N766=Listas!$A$5,$N766=Listas!$A$6),"",IF(AND(DAYS360(C766,$C$3)&lt;=90,AD766="SI"),0,IF(AND(DAYS360(C766,$C$3)&gt;90,AD766="SI"),$AE$7,0)))</f>
        <v>0</v>
      </c>
      <c r="AF766" s="17"/>
      <c r="AG766" s="24" t="str">
        <f t="shared" si="140"/>
        <v/>
      </c>
      <c r="AH766" s="22"/>
      <c r="AI766" s="23">
        <f>+IF(OR($N766=Listas!$A$3,$N766=Listas!$A$4,$N766=Listas!$A$5,$N766=Listas!$A$6),"",IF(AND(DAYS360(C766,$C$3)&lt;=90,AH766="SI"),0,IF(AND(DAYS360(C766,$C$3)&gt;90,AH766="SI"),$AI$7,0)))</f>
        <v>0</v>
      </c>
      <c r="AJ766" s="25">
        <f>+IF(OR($N766=Listas!$A$3,$N766=Listas!$A$4,$N766=Listas!$A$5,$N766=Listas!$A$6),"",AB766+AE766+AI766)</f>
        <v>0</v>
      </c>
      <c r="AK766" s="26" t="str">
        <f t="shared" si="141"/>
        <v/>
      </c>
      <c r="AL766" s="27" t="str">
        <f t="shared" si="142"/>
        <v/>
      </c>
      <c r="AM766" s="23">
        <f>+IF(OR($N766=Listas!$A$3,$N766=Listas!$A$4,$N766=Listas!$A$5,$N766=Listas!$A$6),"",IF(AND(DAYS360(C766,$C$3)&lt;=90,AL766="SI"),0,IF(AND(DAYS360(C766,$C$3)&gt;90,AL766="SI"),$AM$7,0)))</f>
        <v>0</v>
      </c>
      <c r="AN766" s="27" t="str">
        <f t="shared" si="143"/>
        <v/>
      </c>
      <c r="AO766" s="23">
        <f>+IF(OR($N766=Listas!$A$3,$N766=Listas!$A$4,$N766=Listas!$A$5,$N766=Listas!$A$6),"",IF(AND(DAYS360(C766,$C$3)&lt;=90,AN766="SI"),0,IF(AND(DAYS360(C766,$C$3)&gt;90,AN766="SI"),$AO$7,0)))</f>
        <v>0</v>
      </c>
      <c r="AP766" s="28">
        <f>+IF(OR($N766=Listas!$A$3,$N766=Listas!$A$4,$N766=Listas!$A$5,$N766=[1]Hoja2!$A$6),"",AM766+AO766)</f>
        <v>0</v>
      </c>
      <c r="AQ766" s="22"/>
      <c r="AR766" s="23">
        <f>+IF(OR($N766=Listas!$A$3,$N766=Listas!$A$4,$N766=Listas!$A$5,$N766=Listas!$A$6),"",IF(AND(DAYS360(C766,$C$3)&lt;=90,AQ766="SI"),0,IF(AND(DAYS360(C766,$C$3)&gt;90,AQ766="SI"),$AR$7,0)))</f>
        <v>0</v>
      </c>
      <c r="AS766" s="22"/>
      <c r="AT766" s="23">
        <f>+IF(OR($N766=Listas!$A$3,$N766=Listas!$A$4,$N766=Listas!$A$5,$N766=Listas!$A$6),"",IF(AND(DAYS360(C766,$C$3)&lt;=90,AS766="SI"),0,IF(AND(DAYS360(C766,$C$3)&gt;90,AS766="SI"),$AT$7,0)))</f>
        <v>0</v>
      </c>
      <c r="AU766" s="21">
        <f>+IF(OR($N766=Listas!$A$3,$N766=Listas!$A$4,$N766=Listas!$A$5,$N766=Listas!$A$6),"",AR766+AT766)</f>
        <v>0</v>
      </c>
      <c r="AV766" s="29">
        <f>+IF(OR($N766=Listas!$A$3,$N766=Listas!$A$4,$N766=Listas!$A$5,$N766=Listas!$A$6),"",W766+Z766+AJ766+AP766+AU766)</f>
        <v>0.21132439384930549</v>
      </c>
      <c r="AW766" s="30">
        <f>+IF(OR($N766=Listas!$A$3,$N766=Listas!$A$4,$N766=Listas!$A$5,$N766=Listas!$A$6),"",K766*(1-AV766))</f>
        <v>0</v>
      </c>
      <c r="AX766" s="30">
        <f>+IF(OR($N766=Listas!$A$3,$N766=Listas!$A$4,$N766=Listas!$A$5,$N766=Listas!$A$6),"",L766*(1-AV766))</f>
        <v>0</v>
      </c>
      <c r="AY766" s="31"/>
      <c r="AZ766" s="32"/>
      <c r="BA766" s="30">
        <f>+IF(OR($N766=Listas!$A$3,$N766=Listas!$A$4,$N766=Listas!$A$5,$N766=Listas!$A$6),"",IF(AV766=0,AW766,(-PV(AY766,AZ766,,AW766,0))))</f>
        <v>0</v>
      </c>
      <c r="BB766" s="30">
        <f>+IF(OR($N766=Listas!$A$3,$N766=Listas!$A$4,$N766=Listas!$A$5,$N766=Listas!$A$6),"",IF(AV766=0,AX766,(-PV(AY766,AZ766,,AX766,0))))</f>
        <v>0</v>
      </c>
      <c r="BC766" s="33">
        <f>++IF(OR($N766=Listas!$A$3,$N766=Listas!$A$4,$N766=Listas!$A$5,$N766=Listas!$A$6),"",K766-BA766)</f>
        <v>0</v>
      </c>
      <c r="BD766" s="33">
        <f>++IF(OR($N766=Listas!$A$3,$N766=Listas!$A$4,$N766=Listas!$A$5,$N766=Listas!$A$6),"",L766-BB766)</f>
        <v>0</v>
      </c>
    </row>
    <row r="767" spans="1:56" x14ac:dyDescent="0.25">
      <c r="A767" s="13"/>
      <c r="B767" s="14"/>
      <c r="C767" s="15"/>
      <c r="D767" s="16"/>
      <c r="E767" s="16"/>
      <c r="F767" s="17"/>
      <c r="G767" s="17"/>
      <c r="H767" s="65">
        <f t="shared" si="137"/>
        <v>0</v>
      </c>
      <c r="I767" s="17"/>
      <c r="J767" s="17"/>
      <c r="K767" s="42">
        <f t="shared" si="138"/>
        <v>0</v>
      </c>
      <c r="L767" s="42">
        <f t="shared" si="138"/>
        <v>0</v>
      </c>
      <c r="M767" s="42">
        <f t="shared" si="139"/>
        <v>0</v>
      </c>
      <c r="N767" s="13"/>
      <c r="O767" s="18" t="str">
        <f>+IF(OR($N767=Listas!$A$3,$N767=Listas!$A$4,$N767=Listas!$A$5,$N767=Listas!$A$6),"N/A",IF(AND((DAYS360(C767,$C$3))&gt;90,(DAYS360(C767,$C$3))&lt;360),"SI","NO"))</f>
        <v>NO</v>
      </c>
      <c r="P767" s="19">
        <f t="shared" si="132"/>
        <v>0</v>
      </c>
      <c r="Q767" s="18" t="str">
        <f>+IF(OR($N767=Listas!$A$3,$N767=Listas!$A$4,$N767=Listas!$A$5,$N767=Listas!$A$6),"N/A",IF(AND((DAYS360(C767,$C$3))&gt;=360,(DAYS360(C767,$C$3))&lt;=1800),"SI","NO"))</f>
        <v>NO</v>
      </c>
      <c r="R767" s="19">
        <f t="shared" si="133"/>
        <v>0</v>
      </c>
      <c r="S767" s="18" t="str">
        <f>+IF(OR($N767=Listas!$A$3,$N767=Listas!$A$4,$N767=Listas!$A$5,$N767=Listas!$A$6),"N/A",IF(AND((DAYS360(C767,$C$3))&gt;1800,(DAYS360(C767,$C$3))&lt;=3600),"SI","NO"))</f>
        <v>NO</v>
      </c>
      <c r="T767" s="19">
        <f t="shared" si="134"/>
        <v>0</v>
      </c>
      <c r="U767" s="18" t="str">
        <f>+IF(OR($N767=Listas!$A$3,$N767=Listas!$A$4,$N767=Listas!$A$5,$N767=Listas!$A$6),"N/A",IF((DAYS360(C767,$C$3))&gt;3600,"SI","NO"))</f>
        <v>SI</v>
      </c>
      <c r="V767" s="20">
        <f t="shared" si="135"/>
        <v>0.21132439384930549</v>
      </c>
      <c r="W767" s="21">
        <f>+IF(OR($N767=Listas!$A$3,$N767=Listas!$A$4,$N767=Listas!$A$5,$N767=Listas!$A$6),"",P767+R767+T767+V767)</f>
        <v>0.21132439384930549</v>
      </c>
      <c r="X767" s="22"/>
      <c r="Y767" s="19">
        <f t="shared" si="136"/>
        <v>0</v>
      </c>
      <c r="Z767" s="21">
        <f>+IF(OR($N767=Listas!$A$3,$N767=Listas!$A$4,$N767=Listas!$A$5,$N767=Listas!$A$6),"",Y767)</f>
        <v>0</v>
      </c>
      <c r="AA767" s="22"/>
      <c r="AB767" s="23">
        <f>+IF(OR($N767=Listas!$A$3,$N767=Listas!$A$4,$N767=Listas!$A$5,$N767=Listas!$A$6),"",IF(AND(DAYS360(C767,$C$3)&lt;=90,AA767="NO"),0,IF(AND(DAYS360(C767,$C$3)&gt;90,AA767="NO"),$AB$7,0)))</f>
        <v>0</v>
      </c>
      <c r="AC767" s="17"/>
      <c r="AD767" s="22"/>
      <c r="AE767" s="23">
        <f>+IF(OR($N767=Listas!$A$3,$N767=Listas!$A$4,$N767=Listas!$A$5,$N767=Listas!$A$6),"",IF(AND(DAYS360(C767,$C$3)&lt;=90,AD767="SI"),0,IF(AND(DAYS360(C767,$C$3)&gt;90,AD767="SI"),$AE$7,0)))</f>
        <v>0</v>
      </c>
      <c r="AF767" s="17"/>
      <c r="AG767" s="24" t="str">
        <f t="shared" si="140"/>
        <v/>
      </c>
      <c r="AH767" s="22"/>
      <c r="AI767" s="23">
        <f>+IF(OR($N767=Listas!$A$3,$N767=Listas!$A$4,$N767=Listas!$A$5,$N767=Listas!$A$6),"",IF(AND(DAYS360(C767,$C$3)&lt;=90,AH767="SI"),0,IF(AND(DAYS360(C767,$C$3)&gt;90,AH767="SI"),$AI$7,0)))</f>
        <v>0</v>
      </c>
      <c r="AJ767" s="25">
        <f>+IF(OR($N767=Listas!$A$3,$N767=Listas!$A$4,$N767=Listas!$A$5,$N767=Listas!$A$6),"",AB767+AE767+AI767)</f>
        <v>0</v>
      </c>
      <c r="AK767" s="26" t="str">
        <f t="shared" si="141"/>
        <v/>
      </c>
      <c r="AL767" s="27" t="str">
        <f t="shared" si="142"/>
        <v/>
      </c>
      <c r="AM767" s="23">
        <f>+IF(OR($N767=Listas!$A$3,$N767=Listas!$A$4,$N767=Listas!$A$5,$N767=Listas!$A$6),"",IF(AND(DAYS360(C767,$C$3)&lt;=90,AL767="SI"),0,IF(AND(DAYS360(C767,$C$3)&gt;90,AL767="SI"),$AM$7,0)))</f>
        <v>0</v>
      </c>
      <c r="AN767" s="27" t="str">
        <f t="shared" si="143"/>
        <v/>
      </c>
      <c r="AO767" s="23">
        <f>+IF(OR($N767=Listas!$A$3,$N767=Listas!$A$4,$N767=Listas!$A$5,$N767=Listas!$A$6),"",IF(AND(DAYS360(C767,$C$3)&lt;=90,AN767="SI"),0,IF(AND(DAYS360(C767,$C$3)&gt;90,AN767="SI"),$AO$7,0)))</f>
        <v>0</v>
      </c>
      <c r="AP767" s="28">
        <f>+IF(OR($N767=Listas!$A$3,$N767=Listas!$A$4,$N767=Listas!$A$5,$N767=[1]Hoja2!$A$6),"",AM767+AO767)</f>
        <v>0</v>
      </c>
      <c r="AQ767" s="22"/>
      <c r="AR767" s="23">
        <f>+IF(OR($N767=Listas!$A$3,$N767=Listas!$A$4,$N767=Listas!$A$5,$N767=Listas!$A$6),"",IF(AND(DAYS360(C767,$C$3)&lt;=90,AQ767="SI"),0,IF(AND(DAYS360(C767,$C$3)&gt;90,AQ767="SI"),$AR$7,0)))</f>
        <v>0</v>
      </c>
      <c r="AS767" s="22"/>
      <c r="AT767" s="23">
        <f>+IF(OR($N767=Listas!$A$3,$N767=Listas!$A$4,$N767=Listas!$A$5,$N767=Listas!$A$6),"",IF(AND(DAYS360(C767,$C$3)&lt;=90,AS767="SI"),0,IF(AND(DAYS360(C767,$C$3)&gt;90,AS767="SI"),$AT$7,0)))</f>
        <v>0</v>
      </c>
      <c r="AU767" s="21">
        <f>+IF(OR($N767=Listas!$A$3,$N767=Listas!$A$4,$N767=Listas!$A$5,$N767=Listas!$A$6),"",AR767+AT767)</f>
        <v>0</v>
      </c>
      <c r="AV767" s="29">
        <f>+IF(OR($N767=Listas!$A$3,$N767=Listas!$A$4,$N767=Listas!$A$5,$N767=Listas!$A$6),"",W767+Z767+AJ767+AP767+AU767)</f>
        <v>0.21132439384930549</v>
      </c>
      <c r="AW767" s="30">
        <f>+IF(OR($N767=Listas!$A$3,$N767=Listas!$A$4,$N767=Listas!$A$5,$N767=Listas!$A$6),"",K767*(1-AV767))</f>
        <v>0</v>
      </c>
      <c r="AX767" s="30">
        <f>+IF(OR($N767=Listas!$A$3,$N767=Listas!$A$4,$N767=Listas!$A$5,$N767=Listas!$A$6),"",L767*(1-AV767))</f>
        <v>0</v>
      </c>
      <c r="AY767" s="31"/>
      <c r="AZ767" s="32"/>
      <c r="BA767" s="30">
        <f>+IF(OR($N767=Listas!$A$3,$N767=Listas!$A$4,$N767=Listas!$A$5,$N767=Listas!$A$6),"",IF(AV767=0,AW767,(-PV(AY767,AZ767,,AW767,0))))</f>
        <v>0</v>
      </c>
      <c r="BB767" s="30">
        <f>+IF(OR($N767=Listas!$A$3,$N767=Listas!$A$4,$N767=Listas!$A$5,$N767=Listas!$A$6),"",IF(AV767=0,AX767,(-PV(AY767,AZ767,,AX767,0))))</f>
        <v>0</v>
      </c>
      <c r="BC767" s="33">
        <f>++IF(OR($N767=Listas!$A$3,$N767=Listas!$A$4,$N767=Listas!$A$5,$N767=Listas!$A$6),"",K767-BA767)</f>
        <v>0</v>
      </c>
      <c r="BD767" s="33">
        <f>++IF(OR($N767=Listas!$A$3,$N767=Listas!$A$4,$N767=Listas!$A$5,$N767=Listas!$A$6),"",L767-BB767)</f>
        <v>0</v>
      </c>
    </row>
    <row r="768" spans="1:56" x14ac:dyDescent="0.25">
      <c r="A768" s="13"/>
      <c r="B768" s="14"/>
      <c r="C768" s="15"/>
      <c r="D768" s="16"/>
      <c r="E768" s="16"/>
      <c r="F768" s="17"/>
      <c r="G768" s="17"/>
      <c r="H768" s="65">
        <f t="shared" si="137"/>
        <v>0</v>
      </c>
      <c r="I768" s="17"/>
      <c r="J768" s="17"/>
      <c r="K768" s="42">
        <f t="shared" si="138"/>
        <v>0</v>
      </c>
      <c r="L768" s="42">
        <f t="shared" si="138"/>
        <v>0</v>
      </c>
      <c r="M768" s="42">
        <f t="shared" si="139"/>
        <v>0</v>
      </c>
      <c r="N768" s="13"/>
      <c r="O768" s="18" t="str">
        <f>+IF(OR($N768=Listas!$A$3,$N768=Listas!$A$4,$N768=Listas!$A$5,$N768=Listas!$A$6),"N/A",IF(AND((DAYS360(C768,$C$3))&gt;90,(DAYS360(C768,$C$3))&lt;360),"SI","NO"))</f>
        <v>NO</v>
      </c>
      <c r="P768" s="19">
        <f t="shared" si="132"/>
        <v>0</v>
      </c>
      <c r="Q768" s="18" t="str">
        <f>+IF(OR($N768=Listas!$A$3,$N768=Listas!$A$4,$N768=Listas!$A$5,$N768=Listas!$A$6),"N/A",IF(AND((DAYS360(C768,$C$3))&gt;=360,(DAYS360(C768,$C$3))&lt;=1800),"SI","NO"))</f>
        <v>NO</v>
      </c>
      <c r="R768" s="19">
        <f t="shared" si="133"/>
        <v>0</v>
      </c>
      <c r="S768" s="18" t="str">
        <f>+IF(OR($N768=Listas!$A$3,$N768=Listas!$A$4,$N768=Listas!$A$5,$N768=Listas!$A$6),"N/A",IF(AND((DAYS360(C768,$C$3))&gt;1800,(DAYS360(C768,$C$3))&lt;=3600),"SI","NO"))</f>
        <v>NO</v>
      </c>
      <c r="T768" s="19">
        <f t="shared" si="134"/>
        <v>0</v>
      </c>
      <c r="U768" s="18" t="str">
        <f>+IF(OR($N768=Listas!$A$3,$N768=Listas!$A$4,$N768=Listas!$A$5,$N768=Listas!$A$6),"N/A",IF((DAYS360(C768,$C$3))&gt;3600,"SI","NO"))</f>
        <v>SI</v>
      </c>
      <c r="V768" s="20">
        <f t="shared" si="135"/>
        <v>0.21132439384930549</v>
      </c>
      <c r="W768" s="21">
        <f>+IF(OR($N768=Listas!$A$3,$N768=Listas!$A$4,$N768=Listas!$A$5,$N768=Listas!$A$6),"",P768+R768+T768+V768)</f>
        <v>0.21132439384930549</v>
      </c>
      <c r="X768" s="22"/>
      <c r="Y768" s="19">
        <f t="shared" si="136"/>
        <v>0</v>
      </c>
      <c r="Z768" s="21">
        <f>+IF(OR($N768=Listas!$A$3,$N768=Listas!$A$4,$N768=Listas!$A$5,$N768=Listas!$A$6),"",Y768)</f>
        <v>0</v>
      </c>
      <c r="AA768" s="22"/>
      <c r="AB768" s="23">
        <f>+IF(OR($N768=Listas!$A$3,$N768=Listas!$A$4,$N768=Listas!$A$5,$N768=Listas!$A$6),"",IF(AND(DAYS360(C768,$C$3)&lt;=90,AA768="NO"),0,IF(AND(DAYS360(C768,$C$3)&gt;90,AA768="NO"),$AB$7,0)))</f>
        <v>0</v>
      </c>
      <c r="AC768" s="17"/>
      <c r="AD768" s="22"/>
      <c r="AE768" s="23">
        <f>+IF(OR($N768=Listas!$A$3,$N768=Listas!$A$4,$N768=Listas!$A$5,$N768=Listas!$A$6),"",IF(AND(DAYS360(C768,$C$3)&lt;=90,AD768="SI"),0,IF(AND(DAYS360(C768,$C$3)&gt;90,AD768="SI"),$AE$7,0)))</f>
        <v>0</v>
      </c>
      <c r="AF768" s="17"/>
      <c r="AG768" s="24" t="str">
        <f t="shared" si="140"/>
        <v/>
      </c>
      <c r="AH768" s="22"/>
      <c r="AI768" s="23">
        <f>+IF(OR($N768=Listas!$A$3,$N768=Listas!$A$4,$N768=Listas!$A$5,$N768=Listas!$A$6),"",IF(AND(DAYS360(C768,$C$3)&lt;=90,AH768="SI"),0,IF(AND(DAYS360(C768,$C$3)&gt;90,AH768="SI"),$AI$7,0)))</f>
        <v>0</v>
      </c>
      <c r="AJ768" s="25">
        <f>+IF(OR($N768=Listas!$A$3,$N768=Listas!$A$4,$N768=Listas!$A$5,$N768=Listas!$A$6),"",AB768+AE768+AI768)</f>
        <v>0</v>
      </c>
      <c r="AK768" s="26" t="str">
        <f t="shared" si="141"/>
        <v/>
      </c>
      <c r="AL768" s="27" t="str">
        <f t="shared" si="142"/>
        <v/>
      </c>
      <c r="AM768" s="23">
        <f>+IF(OR($N768=Listas!$A$3,$N768=Listas!$A$4,$N768=Listas!$A$5,$N768=Listas!$A$6),"",IF(AND(DAYS360(C768,$C$3)&lt;=90,AL768="SI"),0,IF(AND(DAYS360(C768,$C$3)&gt;90,AL768="SI"),$AM$7,0)))</f>
        <v>0</v>
      </c>
      <c r="AN768" s="27" t="str">
        <f t="shared" si="143"/>
        <v/>
      </c>
      <c r="AO768" s="23">
        <f>+IF(OR($N768=Listas!$A$3,$N768=Listas!$A$4,$N768=Listas!$A$5,$N768=Listas!$A$6),"",IF(AND(DAYS360(C768,$C$3)&lt;=90,AN768="SI"),0,IF(AND(DAYS360(C768,$C$3)&gt;90,AN768="SI"),$AO$7,0)))</f>
        <v>0</v>
      </c>
      <c r="AP768" s="28">
        <f>+IF(OR($N768=Listas!$A$3,$N768=Listas!$A$4,$N768=Listas!$A$5,$N768=[1]Hoja2!$A$6),"",AM768+AO768)</f>
        <v>0</v>
      </c>
      <c r="AQ768" s="22"/>
      <c r="AR768" s="23">
        <f>+IF(OR($N768=Listas!$A$3,$N768=Listas!$A$4,$N768=Listas!$A$5,$N768=Listas!$A$6),"",IF(AND(DAYS360(C768,$C$3)&lt;=90,AQ768="SI"),0,IF(AND(DAYS360(C768,$C$3)&gt;90,AQ768="SI"),$AR$7,0)))</f>
        <v>0</v>
      </c>
      <c r="AS768" s="22"/>
      <c r="AT768" s="23">
        <f>+IF(OR($N768=Listas!$A$3,$N768=Listas!$A$4,$N768=Listas!$A$5,$N768=Listas!$A$6),"",IF(AND(DAYS360(C768,$C$3)&lt;=90,AS768="SI"),0,IF(AND(DAYS360(C768,$C$3)&gt;90,AS768="SI"),$AT$7,0)))</f>
        <v>0</v>
      </c>
      <c r="AU768" s="21">
        <f>+IF(OR($N768=Listas!$A$3,$N768=Listas!$A$4,$N768=Listas!$A$5,$N768=Listas!$A$6),"",AR768+AT768)</f>
        <v>0</v>
      </c>
      <c r="AV768" s="29">
        <f>+IF(OR($N768=Listas!$A$3,$N768=Listas!$A$4,$N768=Listas!$A$5,$N768=Listas!$A$6),"",W768+Z768+AJ768+AP768+AU768)</f>
        <v>0.21132439384930549</v>
      </c>
      <c r="AW768" s="30">
        <f>+IF(OR($N768=Listas!$A$3,$N768=Listas!$A$4,$N768=Listas!$A$5,$N768=Listas!$A$6),"",K768*(1-AV768))</f>
        <v>0</v>
      </c>
      <c r="AX768" s="30">
        <f>+IF(OR($N768=Listas!$A$3,$N768=Listas!$A$4,$N768=Listas!$A$5,$N768=Listas!$A$6),"",L768*(1-AV768))</f>
        <v>0</v>
      </c>
      <c r="AY768" s="31"/>
      <c r="AZ768" s="32"/>
      <c r="BA768" s="30">
        <f>+IF(OR($N768=Listas!$A$3,$N768=Listas!$A$4,$N768=Listas!$A$5,$N768=Listas!$A$6),"",IF(AV768=0,AW768,(-PV(AY768,AZ768,,AW768,0))))</f>
        <v>0</v>
      </c>
      <c r="BB768" s="30">
        <f>+IF(OR($N768=Listas!$A$3,$N768=Listas!$A$4,$N768=Listas!$A$5,$N768=Listas!$A$6),"",IF(AV768=0,AX768,(-PV(AY768,AZ768,,AX768,0))))</f>
        <v>0</v>
      </c>
      <c r="BC768" s="33">
        <f>++IF(OR($N768=Listas!$A$3,$N768=Listas!$A$4,$N768=Listas!$A$5,$N768=Listas!$A$6),"",K768-BA768)</f>
        <v>0</v>
      </c>
      <c r="BD768" s="33">
        <f>++IF(OR($N768=Listas!$A$3,$N768=Listas!$A$4,$N768=Listas!$A$5,$N768=Listas!$A$6),"",L768-BB768)</f>
        <v>0</v>
      </c>
    </row>
    <row r="769" spans="1:56" x14ac:dyDescent="0.25">
      <c r="A769" s="13"/>
      <c r="B769" s="14"/>
      <c r="C769" s="15"/>
      <c r="D769" s="16"/>
      <c r="E769" s="16"/>
      <c r="F769" s="17"/>
      <c r="G769" s="17"/>
      <c r="H769" s="65">
        <f t="shared" si="137"/>
        <v>0</v>
      </c>
      <c r="I769" s="17"/>
      <c r="J769" s="17"/>
      <c r="K769" s="42">
        <f t="shared" si="138"/>
        <v>0</v>
      </c>
      <c r="L769" s="42">
        <f t="shared" si="138"/>
        <v>0</v>
      </c>
      <c r="M769" s="42">
        <f t="shared" si="139"/>
        <v>0</v>
      </c>
      <c r="N769" s="13"/>
      <c r="O769" s="18" t="str">
        <f>+IF(OR($N769=Listas!$A$3,$N769=Listas!$A$4,$N769=Listas!$A$5,$N769=Listas!$A$6),"N/A",IF(AND((DAYS360(C769,$C$3))&gt;90,(DAYS360(C769,$C$3))&lt;360),"SI","NO"))</f>
        <v>NO</v>
      </c>
      <c r="P769" s="19">
        <f t="shared" si="132"/>
        <v>0</v>
      </c>
      <c r="Q769" s="18" t="str">
        <f>+IF(OR($N769=Listas!$A$3,$N769=Listas!$A$4,$N769=Listas!$A$5,$N769=Listas!$A$6),"N/A",IF(AND((DAYS360(C769,$C$3))&gt;=360,(DAYS360(C769,$C$3))&lt;=1800),"SI","NO"))</f>
        <v>NO</v>
      </c>
      <c r="R769" s="19">
        <f t="shared" si="133"/>
        <v>0</v>
      </c>
      <c r="S769" s="18" t="str">
        <f>+IF(OR($N769=Listas!$A$3,$N769=Listas!$A$4,$N769=Listas!$A$5,$N769=Listas!$A$6),"N/A",IF(AND((DAYS360(C769,$C$3))&gt;1800,(DAYS360(C769,$C$3))&lt;=3600),"SI","NO"))</f>
        <v>NO</v>
      </c>
      <c r="T769" s="19">
        <f t="shared" si="134"/>
        <v>0</v>
      </c>
      <c r="U769" s="18" t="str">
        <f>+IF(OR($N769=Listas!$A$3,$N769=Listas!$A$4,$N769=Listas!$A$5,$N769=Listas!$A$6),"N/A",IF((DAYS360(C769,$C$3))&gt;3600,"SI","NO"))</f>
        <v>SI</v>
      </c>
      <c r="V769" s="20">
        <f t="shared" si="135"/>
        <v>0.21132439384930549</v>
      </c>
      <c r="W769" s="21">
        <f>+IF(OR($N769=Listas!$A$3,$N769=Listas!$A$4,$N769=Listas!$A$5,$N769=Listas!$A$6),"",P769+R769+T769+V769)</f>
        <v>0.21132439384930549</v>
      </c>
      <c r="X769" s="22"/>
      <c r="Y769" s="19">
        <f t="shared" si="136"/>
        <v>0</v>
      </c>
      <c r="Z769" s="21">
        <f>+IF(OR($N769=Listas!$A$3,$N769=Listas!$A$4,$N769=Listas!$A$5,$N769=Listas!$A$6),"",Y769)</f>
        <v>0</v>
      </c>
      <c r="AA769" s="22"/>
      <c r="AB769" s="23">
        <f>+IF(OR($N769=Listas!$A$3,$N769=Listas!$A$4,$N769=Listas!$A$5,$N769=Listas!$A$6),"",IF(AND(DAYS360(C769,$C$3)&lt;=90,AA769="NO"),0,IF(AND(DAYS360(C769,$C$3)&gt;90,AA769="NO"),$AB$7,0)))</f>
        <v>0</v>
      </c>
      <c r="AC769" s="17"/>
      <c r="AD769" s="22"/>
      <c r="AE769" s="23">
        <f>+IF(OR($N769=Listas!$A$3,$N769=Listas!$A$4,$N769=Listas!$A$5,$N769=Listas!$A$6),"",IF(AND(DAYS360(C769,$C$3)&lt;=90,AD769="SI"),0,IF(AND(DAYS360(C769,$C$3)&gt;90,AD769="SI"),$AE$7,0)))</f>
        <v>0</v>
      </c>
      <c r="AF769" s="17"/>
      <c r="AG769" s="24" t="str">
        <f t="shared" si="140"/>
        <v/>
      </c>
      <c r="AH769" s="22"/>
      <c r="AI769" s="23">
        <f>+IF(OR($N769=Listas!$A$3,$N769=Listas!$A$4,$N769=Listas!$A$5,$N769=Listas!$A$6),"",IF(AND(DAYS360(C769,$C$3)&lt;=90,AH769="SI"),0,IF(AND(DAYS360(C769,$C$3)&gt;90,AH769="SI"),$AI$7,0)))</f>
        <v>0</v>
      </c>
      <c r="AJ769" s="25">
        <f>+IF(OR($N769=Listas!$A$3,$N769=Listas!$A$4,$N769=Listas!$A$5,$N769=Listas!$A$6),"",AB769+AE769+AI769)</f>
        <v>0</v>
      </c>
      <c r="AK769" s="26" t="str">
        <f t="shared" si="141"/>
        <v/>
      </c>
      <c r="AL769" s="27" t="str">
        <f t="shared" si="142"/>
        <v/>
      </c>
      <c r="AM769" s="23">
        <f>+IF(OR($N769=Listas!$A$3,$N769=Listas!$A$4,$N769=Listas!$A$5,$N769=Listas!$A$6),"",IF(AND(DAYS360(C769,$C$3)&lt;=90,AL769="SI"),0,IF(AND(DAYS360(C769,$C$3)&gt;90,AL769="SI"),$AM$7,0)))</f>
        <v>0</v>
      </c>
      <c r="AN769" s="27" t="str">
        <f t="shared" si="143"/>
        <v/>
      </c>
      <c r="AO769" s="23">
        <f>+IF(OR($N769=Listas!$A$3,$N769=Listas!$A$4,$N769=Listas!$A$5,$N769=Listas!$A$6),"",IF(AND(DAYS360(C769,$C$3)&lt;=90,AN769="SI"),0,IF(AND(DAYS360(C769,$C$3)&gt;90,AN769="SI"),$AO$7,0)))</f>
        <v>0</v>
      </c>
      <c r="AP769" s="28">
        <f>+IF(OR($N769=Listas!$A$3,$N769=Listas!$A$4,$N769=Listas!$A$5,$N769=[1]Hoja2!$A$6),"",AM769+AO769)</f>
        <v>0</v>
      </c>
      <c r="AQ769" s="22"/>
      <c r="AR769" s="23">
        <f>+IF(OR($N769=Listas!$A$3,$N769=Listas!$A$4,$N769=Listas!$A$5,$N769=Listas!$A$6),"",IF(AND(DAYS360(C769,$C$3)&lt;=90,AQ769="SI"),0,IF(AND(DAYS360(C769,$C$3)&gt;90,AQ769="SI"),$AR$7,0)))</f>
        <v>0</v>
      </c>
      <c r="AS769" s="22"/>
      <c r="AT769" s="23">
        <f>+IF(OR($N769=Listas!$A$3,$N769=Listas!$A$4,$N769=Listas!$A$5,$N769=Listas!$A$6),"",IF(AND(DAYS360(C769,$C$3)&lt;=90,AS769="SI"),0,IF(AND(DAYS360(C769,$C$3)&gt;90,AS769="SI"),$AT$7,0)))</f>
        <v>0</v>
      </c>
      <c r="AU769" s="21">
        <f>+IF(OR($N769=Listas!$A$3,$N769=Listas!$A$4,$N769=Listas!$A$5,$N769=Listas!$A$6),"",AR769+AT769)</f>
        <v>0</v>
      </c>
      <c r="AV769" s="29">
        <f>+IF(OR($N769=Listas!$A$3,$N769=Listas!$A$4,$N769=Listas!$A$5,$N769=Listas!$A$6),"",W769+Z769+AJ769+AP769+AU769)</f>
        <v>0.21132439384930549</v>
      </c>
      <c r="AW769" s="30">
        <f>+IF(OR($N769=Listas!$A$3,$N769=Listas!$A$4,$N769=Listas!$A$5,$N769=Listas!$A$6),"",K769*(1-AV769))</f>
        <v>0</v>
      </c>
      <c r="AX769" s="30">
        <f>+IF(OR($N769=Listas!$A$3,$N769=Listas!$A$4,$N769=Listas!$A$5,$N769=Listas!$A$6),"",L769*(1-AV769))</f>
        <v>0</v>
      </c>
      <c r="AY769" s="31"/>
      <c r="AZ769" s="32"/>
      <c r="BA769" s="30">
        <f>+IF(OR($N769=Listas!$A$3,$N769=Listas!$A$4,$N769=Listas!$A$5,$N769=Listas!$A$6),"",IF(AV769=0,AW769,(-PV(AY769,AZ769,,AW769,0))))</f>
        <v>0</v>
      </c>
      <c r="BB769" s="30">
        <f>+IF(OR($N769=Listas!$A$3,$N769=Listas!$A$4,$N769=Listas!$A$5,$N769=Listas!$A$6),"",IF(AV769=0,AX769,(-PV(AY769,AZ769,,AX769,0))))</f>
        <v>0</v>
      </c>
      <c r="BC769" s="33">
        <f>++IF(OR($N769=Listas!$A$3,$N769=Listas!$A$4,$N769=Listas!$A$5,$N769=Listas!$A$6),"",K769-BA769)</f>
        <v>0</v>
      </c>
      <c r="BD769" s="33">
        <f>++IF(OR($N769=Listas!$A$3,$N769=Listas!$A$4,$N769=Listas!$A$5,$N769=Listas!$A$6),"",L769-BB769)</f>
        <v>0</v>
      </c>
    </row>
    <row r="770" spans="1:56" x14ac:dyDescent="0.25">
      <c r="A770" s="13"/>
      <c r="B770" s="14"/>
      <c r="C770" s="15"/>
      <c r="D770" s="16"/>
      <c r="E770" s="16"/>
      <c r="F770" s="17"/>
      <c r="G770" s="17"/>
      <c r="H770" s="65">
        <f t="shared" si="137"/>
        <v>0</v>
      </c>
      <c r="I770" s="17"/>
      <c r="J770" s="17"/>
      <c r="K770" s="42">
        <f t="shared" si="138"/>
        <v>0</v>
      </c>
      <c r="L770" s="42">
        <f t="shared" si="138"/>
        <v>0</v>
      </c>
      <c r="M770" s="42">
        <f t="shared" si="139"/>
        <v>0</v>
      </c>
      <c r="N770" s="13"/>
      <c r="O770" s="18" t="str">
        <f>+IF(OR($N770=Listas!$A$3,$N770=Listas!$A$4,$N770=Listas!$A$5,$N770=Listas!$A$6),"N/A",IF(AND((DAYS360(C770,$C$3))&gt;90,(DAYS360(C770,$C$3))&lt;360),"SI","NO"))</f>
        <v>NO</v>
      </c>
      <c r="P770" s="19">
        <f t="shared" si="132"/>
        <v>0</v>
      </c>
      <c r="Q770" s="18" t="str">
        <f>+IF(OR($N770=Listas!$A$3,$N770=Listas!$A$4,$N770=Listas!$A$5,$N770=Listas!$A$6),"N/A",IF(AND((DAYS360(C770,$C$3))&gt;=360,(DAYS360(C770,$C$3))&lt;=1800),"SI","NO"))</f>
        <v>NO</v>
      </c>
      <c r="R770" s="19">
        <f t="shared" si="133"/>
        <v>0</v>
      </c>
      <c r="S770" s="18" t="str">
        <f>+IF(OR($N770=Listas!$A$3,$N770=Listas!$A$4,$N770=Listas!$A$5,$N770=Listas!$A$6),"N/A",IF(AND((DAYS360(C770,$C$3))&gt;1800,(DAYS360(C770,$C$3))&lt;=3600),"SI","NO"))</f>
        <v>NO</v>
      </c>
      <c r="T770" s="19">
        <f t="shared" si="134"/>
        <v>0</v>
      </c>
      <c r="U770" s="18" t="str">
        <f>+IF(OR($N770=Listas!$A$3,$N770=Listas!$A$4,$N770=Listas!$A$5,$N770=Listas!$A$6),"N/A",IF((DAYS360(C770,$C$3))&gt;3600,"SI","NO"))</f>
        <v>SI</v>
      </c>
      <c r="V770" s="20">
        <f t="shared" si="135"/>
        <v>0.21132439384930549</v>
      </c>
      <c r="W770" s="21">
        <f>+IF(OR($N770=Listas!$A$3,$N770=Listas!$A$4,$N770=Listas!$A$5,$N770=Listas!$A$6),"",P770+R770+T770+V770)</f>
        <v>0.21132439384930549</v>
      </c>
      <c r="X770" s="22"/>
      <c r="Y770" s="19">
        <f t="shared" si="136"/>
        <v>0</v>
      </c>
      <c r="Z770" s="21">
        <f>+IF(OR($N770=Listas!$A$3,$N770=Listas!$A$4,$N770=Listas!$A$5,$N770=Listas!$A$6),"",Y770)</f>
        <v>0</v>
      </c>
      <c r="AA770" s="22"/>
      <c r="AB770" s="23">
        <f>+IF(OR($N770=Listas!$A$3,$N770=Listas!$A$4,$N770=Listas!$A$5,$N770=Listas!$A$6),"",IF(AND(DAYS360(C770,$C$3)&lt;=90,AA770="NO"),0,IF(AND(DAYS360(C770,$C$3)&gt;90,AA770="NO"),$AB$7,0)))</f>
        <v>0</v>
      </c>
      <c r="AC770" s="17"/>
      <c r="AD770" s="22"/>
      <c r="AE770" s="23">
        <f>+IF(OR($N770=Listas!$A$3,$N770=Listas!$A$4,$N770=Listas!$A$5,$N770=Listas!$A$6),"",IF(AND(DAYS360(C770,$C$3)&lt;=90,AD770="SI"),0,IF(AND(DAYS360(C770,$C$3)&gt;90,AD770="SI"),$AE$7,0)))</f>
        <v>0</v>
      </c>
      <c r="AF770" s="17"/>
      <c r="AG770" s="24" t="str">
        <f t="shared" si="140"/>
        <v/>
      </c>
      <c r="AH770" s="22"/>
      <c r="AI770" s="23">
        <f>+IF(OR($N770=Listas!$A$3,$N770=Listas!$A$4,$N770=Listas!$A$5,$N770=Listas!$A$6),"",IF(AND(DAYS360(C770,$C$3)&lt;=90,AH770="SI"),0,IF(AND(DAYS360(C770,$C$3)&gt;90,AH770="SI"),$AI$7,0)))</f>
        <v>0</v>
      </c>
      <c r="AJ770" s="25">
        <f>+IF(OR($N770=Listas!$A$3,$N770=Listas!$A$4,$N770=Listas!$A$5,$N770=Listas!$A$6),"",AB770+AE770+AI770)</f>
        <v>0</v>
      </c>
      <c r="AK770" s="26" t="str">
        <f t="shared" si="141"/>
        <v/>
      </c>
      <c r="AL770" s="27" t="str">
        <f t="shared" si="142"/>
        <v/>
      </c>
      <c r="AM770" s="23">
        <f>+IF(OR($N770=Listas!$A$3,$N770=Listas!$A$4,$N770=Listas!$A$5,$N770=Listas!$A$6),"",IF(AND(DAYS360(C770,$C$3)&lt;=90,AL770="SI"),0,IF(AND(DAYS360(C770,$C$3)&gt;90,AL770="SI"),$AM$7,0)))</f>
        <v>0</v>
      </c>
      <c r="AN770" s="27" t="str">
        <f t="shared" si="143"/>
        <v/>
      </c>
      <c r="AO770" s="23">
        <f>+IF(OR($N770=Listas!$A$3,$N770=Listas!$A$4,$N770=Listas!$A$5,$N770=Listas!$A$6),"",IF(AND(DAYS360(C770,$C$3)&lt;=90,AN770="SI"),0,IF(AND(DAYS360(C770,$C$3)&gt;90,AN770="SI"),$AO$7,0)))</f>
        <v>0</v>
      </c>
      <c r="AP770" s="28">
        <f>+IF(OR($N770=Listas!$A$3,$N770=Listas!$A$4,$N770=Listas!$A$5,$N770=[1]Hoja2!$A$6),"",AM770+AO770)</f>
        <v>0</v>
      </c>
      <c r="AQ770" s="22"/>
      <c r="AR770" s="23">
        <f>+IF(OR($N770=Listas!$A$3,$N770=Listas!$A$4,$N770=Listas!$A$5,$N770=Listas!$A$6),"",IF(AND(DAYS360(C770,$C$3)&lt;=90,AQ770="SI"),0,IF(AND(DAYS360(C770,$C$3)&gt;90,AQ770="SI"),$AR$7,0)))</f>
        <v>0</v>
      </c>
      <c r="AS770" s="22"/>
      <c r="AT770" s="23">
        <f>+IF(OR($N770=Listas!$A$3,$N770=Listas!$A$4,$N770=Listas!$A$5,$N770=Listas!$A$6),"",IF(AND(DAYS360(C770,$C$3)&lt;=90,AS770="SI"),0,IF(AND(DAYS360(C770,$C$3)&gt;90,AS770="SI"),$AT$7,0)))</f>
        <v>0</v>
      </c>
      <c r="AU770" s="21">
        <f>+IF(OR($N770=Listas!$A$3,$N770=Listas!$A$4,$N770=Listas!$A$5,$N770=Listas!$A$6),"",AR770+AT770)</f>
        <v>0</v>
      </c>
      <c r="AV770" s="29">
        <f>+IF(OR($N770=Listas!$A$3,$N770=Listas!$A$4,$N770=Listas!$A$5,$N770=Listas!$A$6),"",W770+Z770+AJ770+AP770+AU770)</f>
        <v>0.21132439384930549</v>
      </c>
      <c r="AW770" s="30">
        <f>+IF(OR($N770=Listas!$A$3,$N770=Listas!$A$4,$N770=Listas!$A$5,$N770=Listas!$A$6),"",K770*(1-AV770))</f>
        <v>0</v>
      </c>
      <c r="AX770" s="30">
        <f>+IF(OR($N770=Listas!$A$3,$N770=Listas!$A$4,$N770=Listas!$A$5,$N770=Listas!$A$6),"",L770*(1-AV770))</f>
        <v>0</v>
      </c>
      <c r="AY770" s="31"/>
      <c r="AZ770" s="32"/>
      <c r="BA770" s="30">
        <f>+IF(OR($N770=Listas!$A$3,$N770=Listas!$A$4,$N770=Listas!$A$5,$N770=Listas!$A$6),"",IF(AV770=0,AW770,(-PV(AY770,AZ770,,AW770,0))))</f>
        <v>0</v>
      </c>
      <c r="BB770" s="30">
        <f>+IF(OR($N770=Listas!$A$3,$N770=Listas!$A$4,$N770=Listas!$A$5,$N770=Listas!$A$6),"",IF(AV770=0,AX770,(-PV(AY770,AZ770,,AX770,0))))</f>
        <v>0</v>
      </c>
      <c r="BC770" s="33">
        <f>++IF(OR($N770=Listas!$A$3,$N770=Listas!$A$4,$N770=Listas!$A$5,$N770=Listas!$A$6),"",K770-BA770)</f>
        <v>0</v>
      </c>
      <c r="BD770" s="33">
        <f>++IF(OR($N770=Listas!$A$3,$N770=Listas!$A$4,$N770=Listas!$A$5,$N770=Listas!$A$6),"",L770-BB770)</f>
        <v>0</v>
      </c>
    </row>
    <row r="771" spans="1:56" x14ac:dyDescent="0.25">
      <c r="A771" s="13"/>
      <c r="B771" s="14"/>
      <c r="C771" s="15"/>
      <c r="D771" s="16"/>
      <c r="E771" s="16"/>
      <c r="F771" s="17"/>
      <c r="G771" s="17"/>
      <c r="H771" s="65">
        <f t="shared" si="137"/>
        <v>0</v>
      </c>
      <c r="I771" s="17"/>
      <c r="J771" s="17"/>
      <c r="K771" s="42">
        <f t="shared" si="138"/>
        <v>0</v>
      </c>
      <c r="L771" s="42">
        <f t="shared" si="138"/>
        <v>0</v>
      </c>
      <c r="M771" s="42">
        <f t="shared" si="139"/>
        <v>0</v>
      </c>
      <c r="N771" s="13"/>
      <c r="O771" s="18" t="str">
        <f>+IF(OR($N771=Listas!$A$3,$N771=Listas!$A$4,$N771=Listas!$A$5,$N771=Listas!$A$6),"N/A",IF(AND((DAYS360(C771,$C$3))&gt;90,(DAYS360(C771,$C$3))&lt;360),"SI","NO"))</f>
        <v>NO</v>
      </c>
      <c r="P771" s="19">
        <f t="shared" si="132"/>
        <v>0</v>
      </c>
      <c r="Q771" s="18" t="str">
        <f>+IF(OR($N771=Listas!$A$3,$N771=Listas!$A$4,$N771=Listas!$A$5,$N771=Listas!$A$6),"N/A",IF(AND((DAYS360(C771,$C$3))&gt;=360,(DAYS360(C771,$C$3))&lt;=1800),"SI","NO"))</f>
        <v>NO</v>
      </c>
      <c r="R771" s="19">
        <f t="shared" si="133"/>
        <v>0</v>
      </c>
      <c r="S771" s="18" t="str">
        <f>+IF(OR($N771=Listas!$A$3,$N771=Listas!$A$4,$N771=Listas!$A$5,$N771=Listas!$A$6),"N/A",IF(AND((DAYS360(C771,$C$3))&gt;1800,(DAYS360(C771,$C$3))&lt;=3600),"SI","NO"))</f>
        <v>NO</v>
      </c>
      <c r="T771" s="19">
        <f t="shared" si="134"/>
        <v>0</v>
      </c>
      <c r="U771" s="18" t="str">
        <f>+IF(OR($N771=Listas!$A$3,$N771=Listas!$A$4,$N771=Listas!$A$5,$N771=Listas!$A$6),"N/A",IF((DAYS360(C771,$C$3))&gt;3600,"SI","NO"))</f>
        <v>SI</v>
      </c>
      <c r="V771" s="20">
        <f t="shared" si="135"/>
        <v>0.21132439384930549</v>
      </c>
      <c r="W771" s="21">
        <f>+IF(OR($N771=Listas!$A$3,$N771=Listas!$A$4,$N771=Listas!$A$5,$N771=Listas!$A$6),"",P771+R771+T771+V771)</f>
        <v>0.21132439384930549</v>
      </c>
      <c r="X771" s="22"/>
      <c r="Y771" s="19">
        <f t="shared" si="136"/>
        <v>0</v>
      </c>
      <c r="Z771" s="21">
        <f>+IF(OR($N771=Listas!$A$3,$N771=Listas!$A$4,$N771=Listas!$A$5,$N771=Listas!$A$6),"",Y771)</f>
        <v>0</v>
      </c>
      <c r="AA771" s="22"/>
      <c r="AB771" s="23">
        <f>+IF(OR($N771=Listas!$A$3,$N771=Listas!$A$4,$N771=Listas!$A$5,$N771=Listas!$A$6),"",IF(AND(DAYS360(C771,$C$3)&lt;=90,AA771="NO"),0,IF(AND(DAYS360(C771,$C$3)&gt;90,AA771="NO"),$AB$7,0)))</f>
        <v>0</v>
      </c>
      <c r="AC771" s="17"/>
      <c r="AD771" s="22"/>
      <c r="AE771" s="23">
        <f>+IF(OR($N771=Listas!$A$3,$N771=Listas!$A$4,$N771=Listas!$A$5,$N771=Listas!$A$6),"",IF(AND(DAYS360(C771,$C$3)&lt;=90,AD771="SI"),0,IF(AND(DAYS360(C771,$C$3)&gt;90,AD771="SI"),$AE$7,0)))</f>
        <v>0</v>
      </c>
      <c r="AF771" s="17"/>
      <c r="AG771" s="24" t="str">
        <f t="shared" si="140"/>
        <v/>
      </c>
      <c r="AH771" s="22"/>
      <c r="AI771" s="23">
        <f>+IF(OR($N771=Listas!$A$3,$N771=Listas!$A$4,$N771=Listas!$A$5,$N771=Listas!$A$6),"",IF(AND(DAYS360(C771,$C$3)&lt;=90,AH771="SI"),0,IF(AND(DAYS360(C771,$C$3)&gt;90,AH771="SI"),$AI$7,0)))</f>
        <v>0</v>
      </c>
      <c r="AJ771" s="25">
        <f>+IF(OR($N771=Listas!$A$3,$N771=Listas!$A$4,$N771=Listas!$A$5,$N771=Listas!$A$6),"",AB771+AE771+AI771)</f>
        <v>0</v>
      </c>
      <c r="AK771" s="26" t="str">
        <f t="shared" si="141"/>
        <v/>
      </c>
      <c r="AL771" s="27" t="str">
        <f t="shared" si="142"/>
        <v/>
      </c>
      <c r="AM771" s="23">
        <f>+IF(OR($N771=Listas!$A$3,$N771=Listas!$A$4,$N771=Listas!$A$5,$N771=Listas!$A$6),"",IF(AND(DAYS360(C771,$C$3)&lt;=90,AL771="SI"),0,IF(AND(DAYS360(C771,$C$3)&gt;90,AL771="SI"),$AM$7,0)))</f>
        <v>0</v>
      </c>
      <c r="AN771" s="27" t="str">
        <f t="shared" si="143"/>
        <v/>
      </c>
      <c r="AO771" s="23">
        <f>+IF(OR($N771=Listas!$A$3,$N771=Listas!$A$4,$N771=Listas!$A$5,$N771=Listas!$A$6),"",IF(AND(DAYS360(C771,$C$3)&lt;=90,AN771="SI"),0,IF(AND(DAYS360(C771,$C$3)&gt;90,AN771="SI"),$AO$7,0)))</f>
        <v>0</v>
      </c>
      <c r="AP771" s="28">
        <f>+IF(OR($N771=Listas!$A$3,$N771=Listas!$A$4,$N771=Listas!$A$5,$N771=[1]Hoja2!$A$6),"",AM771+AO771)</f>
        <v>0</v>
      </c>
      <c r="AQ771" s="22"/>
      <c r="AR771" s="23">
        <f>+IF(OR($N771=Listas!$A$3,$N771=Listas!$A$4,$N771=Listas!$A$5,$N771=Listas!$A$6),"",IF(AND(DAYS360(C771,$C$3)&lt;=90,AQ771="SI"),0,IF(AND(DAYS360(C771,$C$3)&gt;90,AQ771="SI"),$AR$7,0)))</f>
        <v>0</v>
      </c>
      <c r="AS771" s="22"/>
      <c r="AT771" s="23">
        <f>+IF(OR($N771=Listas!$A$3,$N771=Listas!$A$4,$N771=Listas!$A$5,$N771=Listas!$A$6),"",IF(AND(DAYS360(C771,$C$3)&lt;=90,AS771="SI"),0,IF(AND(DAYS360(C771,$C$3)&gt;90,AS771="SI"),$AT$7,0)))</f>
        <v>0</v>
      </c>
      <c r="AU771" s="21">
        <f>+IF(OR($N771=Listas!$A$3,$N771=Listas!$A$4,$N771=Listas!$A$5,$N771=Listas!$A$6),"",AR771+AT771)</f>
        <v>0</v>
      </c>
      <c r="AV771" s="29">
        <f>+IF(OR($N771=Listas!$A$3,$N771=Listas!$A$4,$N771=Listas!$A$5,$N771=Listas!$A$6),"",W771+Z771+AJ771+AP771+AU771)</f>
        <v>0.21132439384930549</v>
      </c>
      <c r="AW771" s="30">
        <f>+IF(OR($N771=Listas!$A$3,$N771=Listas!$A$4,$N771=Listas!$A$5,$N771=Listas!$A$6),"",K771*(1-AV771))</f>
        <v>0</v>
      </c>
      <c r="AX771" s="30">
        <f>+IF(OR($N771=Listas!$A$3,$N771=Listas!$A$4,$N771=Listas!$A$5,$N771=Listas!$A$6),"",L771*(1-AV771))</f>
        <v>0</v>
      </c>
      <c r="AY771" s="31"/>
      <c r="AZ771" s="32"/>
      <c r="BA771" s="30">
        <f>+IF(OR($N771=Listas!$A$3,$N771=Listas!$A$4,$N771=Listas!$A$5,$N771=Listas!$A$6),"",IF(AV771=0,AW771,(-PV(AY771,AZ771,,AW771,0))))</f>
        <v>0</v>
      </c>
      <c r="BB771" s="30">
        <f>+IF(OR($N771=Listas!$A$3,$N771=Listas!$A$4,$N771=Listas!$A$5,$N771=Listas!$A$6),"",IF(AV771=0,AX771,(-PV(AY771,AZ771,,AX771,0))))</f>
        <v>0</v>
      </c>
      <c r="BC771" s="33">
        <f>++IF(OR($N771=Listas!$A$3,$N771=Listas!$A$4,$N771=Listas!$A$5,$N771=Listas!$A$6),"",K771-BA771)</f>
        <v>0</v>
      </c>
      <c r="BD771" s="33">
        <f>++IF(OR($N771=Listas!$A$3,$N771=Listas!$A$4,$N771=Listas!$A$5,$N771=Listas!$A$6),"",L771-BB771)</f>
        <v>0</v>
      </c>
    </row>
    <row r="772" spans="1:56" x14ac:dyDescent="0.25">
      <c r="A772" s="13"/>
      <c r="B772" s="14"/>
      <c r="C772" s="15"/>
      <c r="D772" s="16"/>
      <c r="E772" s="16"/>
      <c r="F772" s="17"/>
      <c r="G772" s="17"/>
      <c r="H772" s="65">
        <f t="shared" si="137"/>
        <v>0</v>
      </c>
      <c r="I772" s="17"/>
      <c r="J772" s="17"/>
      <c r="K772" s="42">
        <f t="shared" si="138"/>
        <v>0</v>
      </c>
      <c r="L772" s="42">
        <f t="shared" si="138"/>
        <v>0</v>
      </c>
      <c r="M772" s="42">
        <f t="shared" si="139"/>
        <v>0</v>
      </c>
      <c r="N772" s="13"/>
      <c r="O772" s="18" t="str">
        <f>+IF(OR($N772=Listas!$A$3,$N772=Listas!$A$4,$N772=Listas!$A$5,$N772=Listas!$A$6),"N/A",IF(AND((DAYS360(C772,$C$3))&gt;90,(DAYS360(C772,$C$3))&lt;360),"SI","NO"))</f>
        <v>NO</v>
      </c>
      <c r="P772" s="19">
        <f t="shared" si="132"/>
        <v>0</v>
      </c>
      <c r="Q772" s="18" t="str">
        <f>+IF(OR($N772=Listas!$A$3,$N772=Listas!$A$4,$N772=Listas!$A$5,$N772=Listas!$A$6),"N/A",IF(AND((DAYS360(C772,$C$3))&gt;=360,(DAYS360(C772,$C$3))&lt;=1800),"SI","NO"))</f>
        <v>NO</v>
      </c>
      <c r="R772" s="19">
        <f t="shared" si="133"/>
        <v>0</v>
      </c>
      <c r="S772" s="18" t="str">
        <f>+IF(OR($N772=Listas!$A$3,$N772=Listas!$A$4,$N772=Listas!$A$5,$N772=Listas!$A$6),"N/A",IF(AND((DAYS360(C772,$C$3))&gt;1800,(DAYS360(C772,$C$3))&lt;=3600),"SI","NO"))</f>
        <v>NO</v>
      </c>
      <c r="T772" s="19">
        <f t="shared" si="134"/>
        <v>0</v>
      </c>
      <c r="U772" s="18" t="str">
        <f>+IF(OR($N772=Listas!$A$3,$N772=Listas!$A$4,$N772=Listas!$A$5,$N772=Listas!$A$6),"N/A",IF((DAYS360(C772,$C$3))&gt;3600,"SI","NO"))</f>
        <v>SI</v>
      </c>
      <c r="V772" s="20">
        <f t="shared" si="135"/>
        <v>0.21132439384930549</v>
      </c>
      <c r="W772" s="21">
        <f>+IF(OR($N772=Listas!$A$3,$N772=Listas!$A$4,$N772=Listas!$A$5,$N772=Listas!$A$6),"",P772+R772+T772+V772)</f>
        <v>0.21132439384930549</v>
      </c>
      <c r="X772" s="22"/>
      <c r="Y772" s="19">
        <f t="shared" si="136"/>
        <v>0</v>
      </c>
      <c r="Z772" s="21">
        <f>+IF(OR($N772=Listas!$A$3,$N772=Listas!$A$4,$N772=Listas!$A$5,$N772=Listas!$A$6),"",Y772)</f>
        <v>0</v>
      </c>
      <c r="AA772" s="22"/>
      <c r="AB772" s="23">
        <f>+IF(OR($N772=Listas!$A$3,$N772=Listas!$A$4,$N772=Listas!$A$5,$N772=Listas!$A$6),"",IF(AND(DAYS360(C772,$C$3)&lt;=90,AA772="NO"),0,IF(AND(DAYS360(C772,$C$3)&gt;90,AA772="NO"),$AB$7,0)))</f>
        <v>0</v>
      </c>
      <c r="AC772" s="17"/>
      <c r="AD772" s="22"/>
      <c r="AE772" s="23">
        <f>+IF(OR($N772=Listas!$A$3,$N772=Listas!$A$4,$N772=Listas!$A$5,$N772=Listas!$A$6),"",IF(AND(DAYS360(C772,$C$3)&lt;=90,AD772="SI"),0,IF(AND(DAYS360(C772,$C$3)&gt;90,AD772="SI"),$AE$7,0)))</f>
        <v>0</v>
      </c>
      <c r="AF772" s="17"/>
      <c r="AG772" s="24" t="str">
        <f t="shared" si="140"/>
        <v/>
      </c>
      <c r="AH772" s="22"/>
      <c r="AI772" s="23">
        <f>+IF(OR($N772=Listas!$A$3,$N772=Listas!$A$4,$N772=Listas!$A$5,$N772=Listas!$A$6),"",IF(AND(DAYS360(C772,$C$3)&lt;=90,AH772="SI"),0,IF(AND(DAYS360(C772,$C$3)&gt;90,AH772="SI"),$AI$7,0)))</f>
        <v>0</v>
      </c>
      <c r="AJ772" s="25">
        <f>+IF(OR($N772=Listas!$A$3,$N772=Listas!$A$4,$N772=Listas!$A$5,$N772=Listas!$A$6),"",AB772+AE772+AI772)</f>
        <v>0</v>
      </c>
      <c r="AK772" s="26" t="str">
        <f t="shared" si="141"/>
        <v/>
      </c>
      <c r="AL772" s="27" t="str">
        <f t="shared" si="142"/>
        <v/>
      </c>
      <c r="AM772" s="23">
        <f>+IF(OR($N772=Listas!$A$3,$N772=Listas!$A$4,$N772=Listas!$A$5,$N772=Listas!$A$6),"",IF(AND(DAYS360(C772,$C$3)&lt;=90,AL772="SI"),0,IF(AND(DAYS360(C772,$C$3)&gt;90,AL772="SI"),$AM$7,0)))</f>
        <v>0</v>
      </c>
      <c r="AN772" s="27" t="str">
        <f t="shared" si="143"/>
        <v/>
      </c>
      <c r="AO772" s="23">
        <f>+IF(OR($N772=Listas!$A$3,$N772=Listas!$A$4,$N772=Listas!$A$5,$N772=Listas!$A$6),"",IF(AND(DAYS360(C772,$C$3)&lt;=90,AN772="SI"),0,IF(AND(DAYS360(C772,$C$3)&gt;90,AN772="SI"),$AO$7,0)))</f>
        <v>0</v>
      </c>
      <c r="AP772" s="28">
        <f>+IF(OR($N772=Listas!$A$3,$N772=Listas!$A$4,$N772=Listas!$A$5,$N772=[1]Hoja2!$A$6),"",AM772+AO772)</f>
        <v>0</v>
      </c>
      <c r="AQ772" s="22"/>
      <c r="AR772" s="23">
        <f>+IF(OR($N772=Listas!$A$3,$N772=Listas!$A$4,$N772=Listas!$A$5,$N772=Listas!$A$6),"",IF(AND(DAYS360(C772,$C$3)&lt;=90,AQ772="SI"),0,IF(AND(DAYS360(C772,$C$3)&gt;90,AQ772="SI"),$AR$7,0)))</f>
        <v>0</v>
      </c>
      <c r="AS772" s="22"/>
      <c r="AT772" s="23">
        <f>+IF(OR($N772=Listas!$A$3,$N772=Listas!$A$4,$N772=Listas!$A$5,$N772=Listas!$A$6),"",IF(AND(DAYS360(C772,$C$3)&lt;=90,AS772="SI"),0,IF(AND(DAYS360(C772,$C$3)&gt;90,AS772="SI"),$AT$7,0)))</f>
        <v>0</v>
      </c>
      <c r="AU772" s="21">
        <f>+IF(OR($N772=Listas!$A$3,$N772=Listas!$A$4,$N772=Listas!$A$5,$N772=Listas!$A$6),"",AR772+AT772)</f>
        <v>0</v>
      </c>
      <c r="AV772" s="29">
        <f>+IF(OR($N772=Listas!$A$3,$N772=Listas!$A$4,$N772=Listas!$A$5,$N772=Listas!$A$6),"",W772+Z772+AJ772+AP772+AU772)</f>
        <v>0.21132439384930549</v>
      </c>
      <c r="AW772" s="30">
        <f>+IF(OR($N772=Listas!$A$3,$N772=Listas!$A$4,$N772=Listas!$A$5,$N772=Listas!$A$6),"",K772*(1-AV772))</f>
        <v>0</v>
      </c>
      <c r="AX772" s="30">
        <f>+IF(OR($N772=Listas!$A$3,$N772=Listas!$A$4,$N772=Listas!$A$5,$N772=Listas!$A$6),"",L772*(1-AV772))</f>
        <v>0</v>
      </c>
      <c r="AY772" s="31"/>
      <c r="AZ772" s="32"/>
      <c r="BA772" s="30">
        <f>+IF(OR($N772=Listas!$A$3,$N772=Listas!$A$4,$N772=Listas!$A$5,$N772=Listas!$A$6),"",IF(AV772=0,AW772,(-PV(AY772,AZ772,,AW772,0))))</f>
        <v>0</v>
      </c>
      <c r="BB772" s="30">
        <f>+IF(OR($N772=Listas!$A$3,$N772=Listas!$A$4,$N772=Listas!$A$5,$N772=Listas!$A$6),"",IF(AV772=0,AX772,(-PV(AY772,AZ772,,AX772,0))))</f>
        <v>0</v>
      </c>
      <c r="BC772" s="33">
        <f>++IF(OR($N772=Listas!$A$3,$N772=Listas!$A$4,$N772=Listas!$A$5,$N772=Listas!$A$6),"",K772-BA772)</f>
        <v>0</v>
      </c>
      <c r="BD772" s="33">
        <f>++IF(OR($N772=Listas!$A$3,$N772=Listas!$A$4,$N772=Listas!$A$5,$N772=Listas!$A$6),"",L772-BB772)</f>
        <v>0</v>
      </c>
    </row>
    <row r="773" spans="1:56" x14ac:dyDescent="0.25">
      <c r="A773" s="13"/>
      <c r="B773" s="14"/>
      <c r="C773" s="15"/>
      <c r="D773" s="16"/>
      <c r="E773" s="16"/>
      <c r="F773" s="17"/>
      <c r="G773" s="17"/>
      <c r="H773" s="65">
        <f t="shared" si="137"/>
        <v>0</v>
      </c>
      <c r="I773" s="17"/>
      <c r="J773" s="17"/>
      <c r="K773" s="42">
        <f t="shared" si="138"/>
        <v>0</v>
      </c>
      <c r="L773" s="42">
        <f t="shared" si="138"/>
        <v>0</v>
      </c>
      <c r="M773" s="42">
        <f t="shared" si="139"/>
        <v>0</v>
      </c>
      <c r="N773" s="13"/>
      <c r="O773" s="18" t="str">
        <f>+IF(OR($N773=Listas!$A$3,$N773=Listas!$A$4,$N773=Listas!$A$5,$N773=Listas!$A$6),"N/A",IF(AND((DAYS360(C773,$C$3))&gt;90,(DAYS360(C773,$C$3))&lt;360),"SI","NO"))</f>
        <v>NO</v>
      </c>
      <c r="P773" s="19">
        <f t="shared" si="132"/>
        <v>0</v>
      </c>
      <c r="Q773" s="18" t="str">
        <f>+IF(OR($N773=Listas!$A$3,$N773=Listas!$A$4,$N773=Listas!$A$5,$N773=Listas!$A$6),"N/A",IF(AND((DAYS360(C773,$C$3))&gt;=360,(DAYS360(C773,$C$3))&lt;=1800),"SI","NO"))</f>
        <v>NO</v>
      </c>
      <c r="R773" s="19">
        <f t="shared" si="133"/>
        <v>0</v>
      </c>
      <c r="S773" s="18" t="str">
        <f>+IF(OR($N773=Listas!$A$3,$N773=Listas!$A$4,$N773=Listas!$A$5,$N773=Listas!$A$6),"N/A",IF(AND((DAYS360(C773,$C$3))&gt;1800,(DAYS360(C773,$C$3))&lt;=3600),"SI","NO"))</f>
        <v>NO</v>
      </c>
      <c r="T773" s="19">
        <f t="shared" si="134"/>
        <v>0</v>
      </c>
      <c r="U773" s="18" t="str">
        <f>+IF(OR($N773=Listas!$A$3,$N773=Listas!$A$4,$N773=Listas!$A$5,$N773=Listas!$A$6),"N/A",IF((DAYS360(C773,$C$3))&gt;3600,"SI","NO"))</f>
        <v>SI</v>
      </c>
      <c r="V773" s="20">
        <f t="shared" si="135"/>
        <v>0.21132439384930549</v>
      </c>
      <c r="W773" s="21">
        <f>+IF(OR($N773=Listas!$A$3,$N773=Listas!$A$4,$N773=Listas!$A$5,$N773=Listas!$A$6),"",P773+R773+T773+V773)</f>
        <v>0.21132439384930549</v>
      </c>
      <c r="X773" s="22"/>
      <c r="Y773" s="19">
        <f t="shared" si="136"/>
        <v>0</v>
      </c>
      <c r="Z773" s="21">
        <f>+IF(OR($N773=Listas!$A$3,$N773=Listas!$A$4,$N773=Listas!$A$5,$N773=Listas!$A$6),"",Y773)</f>
        <v>0</v>
      </c>
      <c r="AA773" s="22"/>
      <c r="AB773" s="23">
        <f>+IF(OR($N773=Listas!$A$3,$N773=Listas!$A$4,$N773=Listas!$A$5,$N773=Listas!$A$6),"",IF(AND(DAYS360(C773,$C$3)&lt;=90,AA773="NO"),0,IF(AND(DAYS360(C773,$C$3)&gt;90,AA773="NO"),$AB$7,0)))</f>
        <v>0</v>
      </c>
      <c r="AC773" s="17"/>
      <c r="AD773" s="22"/>
      <c r="AE773" s="23">
        <f>+IF(OR($N773=Listas!$A$3,$N773=Listas!$A$4,$N773=Listas!$A$5,$N773=Listas!$A$6),"",IF(AND(DAYS360(C773,$C$3)&lt;=90,AD773="SI"),0,IF(AND(DAYS360(C773,$C$3)&gt;90,AD773="SI"),$AE$7,0)))</f>
        <v>0</v>
      </c>
      <c r="AF773" s="17"/>
      <c r="AG773" s="24" t="str">
        <f t="shared" si="140"/>
        <v/>
      </c>
      <c r="AH773" s="22"/>
      <c r="AI773" s="23">
        <f>+IF(OR($N773=Listas!$A$3,$N773=Listas!$A$4,$N773=Listas!$A$5,$N773=Listas!$A$6),"",IF(AND(DAYS360(C773,$C$3)&lt;=90,AH773="SI"),0,IF(AND(DAYS360(C773,$C$3)&gt;90,AH773="SI"),$AI$7,0)))</f>
        <v>0</v>
      </c>
      <c r="AJ773" s="25">
        <f>+IF(OR($N773=Listas!$A$3,$N773=Listas!$A$4,$N773=Listas!$A$5,$N773=Listas!$A$6),"",AB773+AE773+AI773)</f>
        <v>0</v>
      </c>
      <c r="AK773" s="26" t="str">
        <f t="shared" si="141"/>
        <v/>
      </c>
      <c r="AL773" s="27" t="str">
        <f t="shared" si="142"/>
        <v/>
      </c>
      <c r="AM773" s="23">
        <f>+IF(OR($N773=Listas!$A$3,$N773=Listas!$A$4,$N773=Listas!$A$5,$N773=Listas!$A$6),"",IF(AND(DAYS360(C773,$C$3)&lt;=90,AL773="SI"),0,IF(AND(DAYS360(C773,$C$3)&gt;90,AL773="SI"),$AM$7,0)))</f>
        <v>0</v>
      </c>
      <c r="AN773" s="27" t="str">
        <f t="shared" si="143"/>
        <v/>
      </c>
      <c r="AO773" s="23">
        <f>+IF(OR($N773=Listas!$A$3,$N773=Listas!$A$4,$N773=Listas!$A$5,$N773=Listas!$A$6),"",IF(AND(DAYS360(C773,$C$3)&lt;=90,AN773="SI"),0,IF(AND(DAYS360(C773,$C$3)&gt;90,AN773="SI"),$AO$7,0)))</f>
        <v>0</v>
      </c>
      <c r="AP773" s="28">
        <f>+IF(OR($N773=Listas!$A$3,$N773=Listas!$A$4,$N773=Listas!$A$5,$N773=[1]Hoja2!$A$6),"",AM773+AO773)</f>
        <v>0</v>
      </c>
      <c r="AQ773" s="22"/>
      <c r="AR773" s="23">
        <f>+IF(OR($N773=Listas!$A$3,$N773=Listas!$A$4,$N773=Listas!$A$5,$N773=Listas!$A$6),"",IF(AND(DAYS360(C773,$C$3)&lt;=90,AQ773="SI"),0,IF(AND(DAYS360(C773,$C$3)&gt;90,AQ773="SI"),$AR$7,0)))</f>
        <v>0</v>
      </c>
      <c r="AS773" s="22"/>
      <c r="AT773" s="23">
        <f>+IF(OR($N773=Listas!$A$3,$N773=Listas!$A$4,$N773=Listas!$A$5,$N773=Listas!$A$6),"",IF(AND(DAYS360(C773,$C$3)&lt;=90,AS773="SI"),0,IF(AND(DAYS360(C773,$C$3)&gt;90,AS773="SI"),$AT$7,0)))</f>
        <v>0</v>
      </c>
      <c r="AU773" s="21">
        <f>+IF(OR($N773=Listas!$A$3,$N773=Listas!$A$4,$N773=Listas!$A$5,$N773=Listas!$A$6),"",AR773+AT773)</f>
        <v>0</v>
      </c>
      <c r="AV773" s="29">
        <f>+IF(OR($N773=Listas!$A$3,$N773=Listas!$A$4,$N773=Listas!$A$5,$N773=Listas!$A$6),"",W773+Z773+AJ773+AP773+AU773)</f>
        <v>0.21132439384930549</v>
      </c>
      <c r="AW773" s="30">
        <f>+IF(OR($N773=Listas!$A$3,$N773=Listas!$A$4,$N773=Listas!$A$5,$N773=Listas!$A$6),"",K773*(1-AV773))</f>
        <v>0</v>
      </c>
      <c r="AX773" s="30">
        <f>+IF(OR($N773=Listas!$A$3,$N773=Listas!$A$4,$N773=Listas!$A$5,$N773=Listas!$A$6),"",L773*(1-AV773))</f>
        <v>0</v>
      </c>
      <c r="AY773" s="31"/>
      <c r="AZ773" s="32"/>
      <c r="BA773" s="30">
        <f>+IF(OR($N773=Listas!$A$3,$N773=Listas!$A$4,$N773=Listas!$A$5,$N773=Listas!$A$6),"",IF(AV773=0,AW773,(-PV(AY773,AZ773,,AW773,0))))</f>
        <v>0</v>
      </c>
      <c r="BB773" s="30">
        <f>+IF(OR($N773=Listas!$A$3,$N773=Listas!$A$4,$N773=Listas!$A$5,$N773=Listas!$A$6),"",IF(AV773=0,AX773,(-PV(AY773,AZ773,,AX773,0))))</f>
        <v>0</v>
      </c>
      <c r="BC773" s="33">
        <f>++IF(OR($N773=Listas!$A$3,$N773=Listas!$A$4,$N773=Listas!$A$5,$N773=Listas!$A$6),"",K773-BA773)</f>
        <v>0</v>
      </c>
      <c r="BD773" s="33">
        <f>++IF(OR($N773=Listas!$A$3,$N773=Listas!$A$4,$N773=Listas!$A$5,$N773=Listas!$A$6),"",L773-BB773)</f>
        <v>0</v>
      </c>
    </row>
    <row r="774" spans="1:56" x14ac:dyDescent="0.25">
      <c r="A774" s="13"/>
      <c r="B774" s="14"/>
      <c r="C774" s="15"/>
      <c r="D774" s="16"/>
      <c r="E774" s="16"/>
      <c r="F774" s="17"/>
      <c r="G774" s="17"/>
      <c r="H774" s="65">
        <f t="shared" si="137"/>
        <v>0</v>
      </c>
      <c r="I774" s="17"/>
      <c r="J774" s="17"/>
      <c r="K774" s="42">
        <f t="shared" si="138"/>
        <v>0</v>
      </c>
      <c r="L774" s="42">
        <f t="shared" si="138"/>
        <v>0</v>
      </c>
      <c r="M774" s="42">
        <f t="shared" si="139"/>
        <v>0</v>
      </c>
      <c r="N774" s="13"/>
      <c r="O774" s="18" t="str">
        <f>+IF(OR($N774=Listas!$A$3,$N774=Listas!$A$4,$N774=Listas!$A$5,$N774=Listas!$A$6),"N/A",IF(AND((DAYS360(C774,$C$3))&gt;90,(DAYS360(C774,$C$3))&lt;360),"SI","NO"))</f>
        <v>NO</v>
      </c>
      <c r="P774" s="19">
        <f t="shared" si="132"/>
        <v>0</v>
      </c>
      <c r="Q774" s="18" t="str">
        <f>+IF(OR($N774=Listas!$A$3,$N774=Listas!$A$4,$N774=Listas!$A$5,$N774=Listas!$A$6),"N/A",IF(AND((DAYS360(C774,$C$3))&gt;=360,(DAYS360(C774,$C$3))&lt;=1800),"SI","NO"))</f>
        <v>NO</v>
      </c>
      <c r="R774" s="19">
        <f t="shared" si="133"/>
        <v>0</v>
      </c>
      <c r="S774" s="18" t="str">
        <f>+IF(OR($N774=Listas!$A$3,$N774=Listas!$A$4,$N774=Listas!$A$5,$N774=Listas!$A$6),"N/A",IF(AND((DAYS360(C774,$C$3))&gt;1800,(DAYS360(C774,$C$3))&lt;=3600),"SI","NO"))</f>
        <v>NO</v>
      </c>
      <c r="T774" s="19">
        <f t="shared" si="134"/>
        <v>0</v>
      </c>
      <c r="U774" s="18" t="str">
        <f>+IF(OR($N774=Listas!$A$3,$N774=Listas!$A$4,$N774=Listas!$A$5,$N774=Listas!$A$6),"N/A",IF((DAYS360(C774,$C$3))&gt;3600,"SI","NO"))</f>
        <v>SI</v>
      </c>
      <c r="V774" s="20">
        <f t="shared" si="135"/>
        <v>0.21132439384930549</v>
      </c>
      <c r="W774" s="21">
        <f>+IF(OR($N774=Listas!$A$3,$N774=Listas!$A$4,$N774=Listas!$A$5,$N774=Listas!$A$6),"",P774+R774+T774+V774)</f>
        <v>0.21132439384930549</v>
      </c>
      <c r="X774" s="22"/>
      <c r="Y774" s="19">
        <f t="shared" si="136"/>
        <v>0</v>
      </c>
      <c r="Z774" s="21">
        <f>+IF(OR($N774=Listas!$A$3,$N774=Listas!$A$4,$N774=Listas!$A$5,$N774=Listas!$A$6),"",Y774)</f>
        <v>0</v>
      </c>
      <c r="AA774" s="22"/>
      <c r="AB774" s="23">
        <f>+IF(OR($N774=Listas!$A$3,$N774=Listas!$A$4,$N774=Listas!$A$5,$N774=Listas!$A$6),"",IF(AND(DAYS360(C774,$C$3)&lt;=90,AA774="NO"),0,IF(AND(DAYS360(C774,$C$3)&gt;90,AA774="NO"),$AB$7,0)))</f>
        <v>0</v>
      </c>
      <c r="AC774" s="17"/>
      <c r="AD774" s="22"/>
      <c r="AE774" s="23">
        <f>+IF(OR($N774=Listas!$A$3,$N774=Listas!$A$4,$N774=Listas!$A$5,$N774=Listas!$A$6),"",IF(AND(DAYS360(C774,$C$3)&lt;=90,AD774="SI"),0,IF(AND(DAYS360(C774,$C$3)&gt;90,AD774="SI"),$AE$7,0)))</f>
        <v>0</v>
      </c>
      <c r="AF774" s="17"/>
      <c r="AG774" s="24" t="str">
        <f t="shared" si="140"/>
        <v/>
      </c>
      <c r="AH774" s="22"/>
      <c r="AI774" s="23">
        <f>+IF(OR($N774=Listas!$A$3,$N774=Listas!$A$4,$N774=Listas!$A$5,$N774=Listas!$A$6),"",IF(AND(DAYS360(C774,$C$3)&lt;=90,AH774="SI"),0,IF(AND(DAYS360(C774,$C$3)&gt;90,AH774="SI"),$AI$7,0)))</f>
        <v>0</v>
      </c>
      <c r="AJ774" s="25">
        <f>+IF(OR($N774=Listas!$A$3,$N774=Listas!$A$4,$N774=Listas!$A$5,$N774=Listas!$A$6),"",AB774+AE774+AI774)</f>
        <v>0</v>
      </c>
      <c r="AK774" s="26" t="str">
        <f t="shared" si="141"/>
        <v/>
      </c>
      <c r="AL774" s="27" t="str">
        <f t="shared" si="142"/>
        <v/>
      </c>
      <c r="AM774" s="23">
        <f>+IF(OR($N774=Listas!$A$3,$N774=Listas!$A$4,$N774=Listas!$A$5,$N774=Listas!$A$6),"",IF(AND(DAYS360(C774,$C$3)&lt;=90,AL774="SI"),0,IF(AND(DAYS360(C774,$C$3)&gt;90,AL774="SI"),$AM$7,0)))</f>
        <v>0</v>
      </c>
      <c r="AN774" s="27" t="str">
        <f t="shared" si="143"/>
        <v/>
      </c>
      <c r="AO774" s="23">
        <f>+IF(OR($N774=Listas!$A$3,$N774=Listas!$A$4,$N774=Listas!$A$5,$N774=Listas!$A$6),"",IF(AND(DAYS360(C774,$C$3)&lt;=90,AN774="SI"),0,IF(AND(DAYS360(C774,$C$3)&gt;90,AN774="SI"),$AO$7,0)))</f>
        <v>0</v>
      </c>
      <c r="AP774" s="28">
        <f>+IF(OR($N774=Listas!$A$3,$N774=Listas!$A$4,$N774=Listas!$A$5,$N774=[1]Hoja2!$A$6),"",AM774+AO774)</f>
        <v>0</v>
      </c>
      <c r="AQ774" s="22"/>
      <c r="AR774" s="23">
        <f>+IF(OR($N774=Listas!$A$3,$N774=Listas!$A$4,$N774=Listas!$A$5,$N774=Listas!$A$6),"",IF(AND(DAYS360(C774,$C$3)&lt;=90,AQ774="SI"),0,IF(AND(DAYS360(C774,$C$3)&gt;90,AQ774="SI"),$AR$7,0)))</f>
        <v>0</v>
      </c>
      <c r="AS774" s="22"/>
      <c r="AT774" s="23">
        <f>+IF(OR($N774=Listas!$A$3,$N774=Listas!$A$4,$N774=Listas!$A$5,$N774=Listas!$A$6),"",IF(AND(DAYS360(C774,$C$3)&lt;=90,AS774="SI"),0,IF(AND(DAYS360(C774,$C$3)&gt;90,AS774="SI"),$AT$7,0)))</f>
        <v>0</v>
      </c>
      <c r="AU774" s="21">
        <f>+IF(OR($N774=Listas!$A$3,$N774=Listas!$A$4,$N774=Listas!$A$5,$N774=Listas!$A$6),"",AR774+AT774)</f>
        <v>0</v>
      </c>
      <c r="AV774" s="29">
        <f>+IF(OR($N774=Listas!$A$3,$N774=Listas!$A$4,$N774=Listas!$A$5,$N774=Listas!$A$6),"",W774+Z774+AJ774+AP774+AU774)</f>
        <v>0.21132439384930549</v>
      </c>
      <c r="AW774" s="30">
        <f>+IF(OR($N774=Listas!$A$3,$N774=Listas!$A$4,$N774=Listas!$A$5,$N774=Listas!$A$6),"",K774*(1-AV774))</f>
        <v>0</v>
      </c>
      <c r="AX774" s="30">
        <f>+IF(OR($N774=Listas!$A$3,$N774=Listas!$A$4,$N774=Listas!$A$5,$N774=Listas!$A$6),"",L774*(1-AV774))</f>
        <v>0</v>
      </c>
      <c r="AY774" s="31"/>
      <c r="AZ774" s="32"/>
      <c r="BA774" s="30">
        <f>+IF(OR($N774=Listas!$A$3,$N774=Listas!$A$4,$N774=Listas!$A$5,$N774=Listas!$A$6),"",IF(AV774=0,AW774,(-PV(AY774,AZ774,,AW774,0))))</f>
        <v>0</v>
      </c>
      <c r="BB774" s="30">
        <f>+IF(OR($N774=Listas!$A$3,$N774=Listas!$A$4,$N774=Listas!$A$5,$N774=Listas!$A$6),"",IF(AV774=0,AX774,(-PV(AY774,AZ774,,AX774,0))))</f>
        <v>0</v>
      </c>
      <c r="BC774" s="33">
        <f>++IF(OR($N774=Listas!$A$3,$N774=Listas!$A$4,$N774=Listas!$A$5,$N774=Listas!$A$6),"",K774-BA774)</f>
        <v>0</v>
      </c>
      <c r="BD774" s="33">
        <f>++IF(OR($N774=Listas!$A$3,$N774=Listas!$A$4,$N774=Listas!$A$5,$N774=Listas!$A$6),"",L774-BB774)</f>
        <v>0</v>
      </c>
    </row>
    <row r="775" spans="1:56" x14ac:dyDescent="0.25">
      <c r="A775" s="13"/>
      <c r="B775" s="14"/>
      <c r="C775" s="15"/>
      <c r="D775" s="16"/>
      <c r="E775" s="16"/>
      <c r="F775" s="17"/>
      <c r="G775" s="17"/>
      <c r="H775" s="65">
        <f t="shared" si="137"/>
        <v>0</v>
      </c>
      <c r="I775" s="17"/>
      <c r="J775" s="17"/>
      <c r="K775" s="42">
        <f t="shared" si="138"/>
        <v>0</v>
      </c>
      <c r="L775" s="42">
        <f t="shared" si="138"/>
        <v>0</v>
      </c>
      <c r="M775" s="42">
        <f t="shared" si="139"/>
        <v>0</v>
      </c>
      <c r="N775" s="13"/>
      <c r="O775" s="18" t="str">
        <f>+IF(OR($N775=Listas!$A$3,$N775=Listas!$A$4,$N775=Listas!$A$5,$N775=Listas!$A$6),"N/A",IF(AND((DAYS360(C775,$C$3))&gt;90,(DAYS360(C775,$C$3))&lt;360),"SI","NO"))</f>
        <v>NO</v>
      </c>
      <c r="P775" s="19">
        <f t="shared" si="132"/>
        <v>0</v>
      </c>
      <c r="Q775" s="18" t="str">
        <f>+IF(OR($N775=Listas!$A$3,$N775=Listas!$A$4,$N775=Listas!$A$5,$N775=Listas!$A$6),"N/A",IF(AND((DAYS360(C775,$C$3))&gt;=360,(DAYS360(C775,$C$3))&lt;=1800),"SI","NO"))</f>
        <v>NO</v>
      </c>
      <c r="R775" s="19">
        <f t="shared" si="133"/>
        <v>0</v>
      </c>
      <c r="S775" s="18" t="str">
        <f>+IF(OR($N775=Listas!$A$3,$N775=Listas!$A$4,$N775=Listas!$A$5,$N775=Listas!$A$6),"N/A",IF(AND((DAYS360(C775,$C$3))&gt;1800,(DAYS360(C775,$C$3))&lt;=3600),"SI","NO"))</f>
        <v>NO</v>
      </c>
      <c r="T775" s="19">
        <f t="shared" si="134"/>
        <v>0</v>
      </c>
      <c r="U775" s="18" t="str">
        <f>+IF(OR($N775=Listas!$A$3,$N775=Listas!$A$4,$N775=Listas!$A$5,$N775=Listas!$A$6),"N/A",IF((DAYS360(C775,$C$3))&gt;3600,"SI","NO"))</f>
        <v>SI</v>
      </c>
      <c r="V775" s="20">
        <f t="shared" si="135"/>
        <v>0.21132439384930549</v>
      </c>
      <c r="W775" s="21">
        <f>+IF(OR($N775=Listas!$A$3,$N775=Listas!$A$4,$N775=Listas!$A$5,$N775=Listas!$A$6),"",P775+R775+T775+V775)</f>
        <v>0.21132439384930549</v>
      </c>
      <c r="X775" s="22"/>
      <c r="Y775" s="19">
        <f t="shared" si="136"/>
        <v>0</v>
      </c>
      <c r="Z775" s="21">
        <f>+IF(OR($N775=Listas!$A$3,$N775=Listas!$A$4,$N775=Listas!$A$5,$N775=Listas!$A$6),"",Y775)</f>
        <v>0</v>
      </c>
      <c r="AA775" s="22"/>
      <c r="AB775" s="23">
        <f>+IF(OR($N775=Listas!$A$3,$N775=Listas!$A$4,$N775=Listas!$A$5,$N775=Listas!$A$6),"",IF(AND(DAYS360(C775,$C$3)&lt;=90,AA775="NO"),0,IF(AND(DAYS360(C775,$C$3)&gt;90,AA775="NO"),$AB$7,0)))</f>
        <v>0</v>
      </c>
      <c r="AC775" s="17"/>
      <c r="AD775" s="22"/>
      <c r="AE775" s="23">
        <f>+IF(OR($N775=Listas!$A$3,$N775=Listas!$A$4,$N775=Listas!$A$5,$N775=Listas!$A$6),"",IF(AND(DAYS360(C775,$C$3)&lt;=90,AD775="SI"),0,IF(AND(DAYS360(C775,$C$3)&gt;90,AD775="SI"),$AE$7,0)))</f>
        <v>0</v>
      </c>
      <c r="AF775" s="17"/>
      <c r="AG775" s="24" t="str">
        <f t="shared" si="140"/>
        <v/>
      </c>
      <c r="AH775" s="22"/>
      <c r="AI775" s="23">
        <f>+IF(OR($N775=Listas!$A$3,$N775=Listas!$A$4,$N775=Listas!$A$5,$N775=Listas!$A$6),"",IF(AND(DAYS360(C775,$C$3)&lt;=90,AH775="SI"),0,IF(AND(DAYS360(C775,$C$3)&gt;90,AH775="SI"),$AI$7,0)))</f>
        <v>0</v>
      </c>
      <c r="AJ775" s="25">
        <f>+IF(OR($N775=Listas!$A$3,$N775=Listas!$A$4,$N775=Listas!$A$5,$N775=Listas!$A$6),"",AB775+AE775+AI775)</f>
        <v>0</v>
      </c>
      <c r="AK775" s="26" t="str">
        <f t="shared" si="141"/>
        <v/>
      </c>
      <c r="AL775" s="27" t="str">
        <f t="shared" si="142"/>
        <v/>
      </c>
      <c r="AM775" s="23">
        <f>+IF(OR($N775=Listas!$A$3,$N775=Listas!$A$4,$N775=Listas!$A$5,$N775=Listas!$A$6),"",IF(AND(DAYS360(C775,$C$3)&lt;=90,AL775="SI"),0,IF(AND(DAYS360(C775,$C$3)&gt;90,AL775="SI"),$AM$7,0)))</f>
        <v>0</v>
      </c>
      <c r="AN775" s="27" t="str">
        <f t="shared" si="143"/>
        <v/>
      </c>
      <c r="AO775" s="23">
        <f>+IF(OR($N775=Listas!$A$3,$N775=Listas!$A$4,$N775=Listas!$A$5,$N775=Listas!$A$6),"",IF(AND(DAYS360(C775,$C$3)&lt;=90,AN775="SI"),0,IF(AND(DAYS360(C775,$C$3)&gt;90,AN775="SI"),$AO$7,0)))</f>
        <v>0</v>
      </c>
      <c r="AP775" s="28">
        <f>+IF(OR($N775=Listas!$A$3,$N775=Listas!$A$4,$N775=Listas!$A$5,$N775=[1]Hoja2!$A$6),"",AM775+AO775)</f>
        <v>0</v>
      </c>
      <c r="AQ775" s="22"/>
      <c r="AR775" s="23">
        <f>+IF(OR($N775=Listas!$A$3,$N775=Listas!$A$4,$N775=Listas!$A$5,$N775=Listas!$A$6),"",IF(AND(DAYS360(C775,$C$3)&lt;=90,AQ775="SI"),0,IF(AND(DAYS360(C775,$C$3)&gt;90,AQ775="SI"),$AR$7,0)))</f>
        <v>0</v>
      </c>
      <c r="AS775" s="22"/>
      <c r="AT775" s="23">
        <f>+IF(OR($N775=Listas!$A$3,$N775=Listas!$A$4,$N775=Listas!$A$5,$N775=Listas!$A$6),"",IF(AND(DAYS360(C775,$C$3)&lt;=90,AS775="SI"),0,IF(AND(DAYS360(C775,$C$3)&gt;90,AS775="SI"),$AT$7,0)))</f>
        <v>0</v>
      </c>
      <c r="AU775" s="21">
        <f>+IF(OR($N775=Listas!$A$3,$N775=Listas!$A$4,$N775=Listas!$A$5,$N775=Listas!$A$6),"",AR775+AT775)</f>
        <v>0</v>
      </c>
      <c r="AV775" s="29">
        <f>+IF(OR($N775=Listas!$A$3,$N775=Listas!$A$4,$N775=Listas!$A$5,$N775=Listas!$A$6),"",W775+Z775+AJ775+AP775+AU775)</f>
        <v>0.21132439384930549</v>
      </c>
      <c r="AW775" s="30">
        <f>+IF(OR($N775=Listas!$A$3,$N775=Listas!$A$4,$N775=Listas!$A$5,$N775=Listas!$A$6),"",K775*(1-AV775))</f>
        <v>0</v>
      </c>
      <c r="AX775" s="30">
        <f>+IF(OR($N775=Listas!$A$3,$N775=Listas!$A$4,$N775=Listas!$A$5,$N775=Listas!$A$6),"",L775*(1-AV775))</f>
        <v>0</v>
      </c>
      <c r="AY775" s="31"/>
      <c r="AZ775" s="32"/>
      <c r="BA775" s="30">
        <f>+IF(OR($N775=Listas!$A$3,$N775=Listas!$A$4,$N775=Listas!$A$5,$N775=Listas!$A$6),"",IF(AV775=0,AW775,(-PV(AY775,AZ775,,AW775,0))))</f>
        <v>0</v>
      </c>
      <c r="BB775" s="30">
        <f>+IF(OR($N775=Listas!$A$3,$N775=Listas!$A$4,$N775=Listas!$A$5,$N775=Listas!$A$6),"",IF(AV775=0,AX775,(-PV(AY775,AZ775,,AX775,0))))</f>
        <v>0</v>
      </c>
      <c r="BC775" s="33">
        <f>++IF(OR($N775=Listas!$A$3,$N775=Listas!$A$4,$N775=Listas!$A$5,$N775=Listas!$A$6),"",K775-BA775)</f>
        <v>0</v>
      </c>
      <c r="BD775" s="33">
        <f>++IF(OR($N775=Listas!$A$3,$N775=Listas!$A$4,$N775=Listas!$A$5,$N775=Listas!$A$6),"",L775-BB775)</f>
        <v>0</v>
      </c>
    </row>
    <row r="776" spans="1:56" x14ac:dyDescent="0.25">
      <c r="A776" s="13"/>
      <c r="B776" s="14"/>
      <c r="C776" s="15"/>
      <c r="D776" s="16"/>
      <c r="E776" s="16"/>
      <c r="F776" s="17"/>
      <c r="G776" s="17"/>
      <c r="H776" s="65">
        <f t="shared" si="137"/>
        <v>0</v>
      </c>
      <c r="I776" s="17"/>
      <c r="J776" s="17"/>
      <c r="K776" s="42">
        <f t="shared" si="138"/>
        <v>0</v>
      </c>
      <c r="L776" s="42">
        <f t="shared" si="138"/>
        <v>0</v>
      </c>
      <c r="M776" s="42">
        <f t="shared" si="139"/>
        <v>0</v>
      </c>
      <c r="N776" s="13"/>
      <c r="O776" s="18" t="str">
        <f>+IF(OR($N776=Listas!$A$3,$N776=Listas!$A$4,$N776=Listas!$A$5,$N776=Listas!$A$6),"N/A",IF(AND((DAYS360(C776,$C$3))&gt;90,(DAYS360(C776,$C$3))&lt;360),"SI","NO"))</f>
        <v>NO</v>
      </c>
      <c r="P776" s="19">
        <f t="shared" ref="P776:P839" si="144">IF((O776=$O$4),$P$7,0)</f>
        <v>0</v>
      </c>
      <c r="Q776" s="18" t="str">
        <f>+IF(OR($N776=Listas!$A$3,$N776=Listas!$A$4,$N776=Listas!$A$5,$N776=Listas!$A$6),"N/A",IF(AND((DAYS360(C776,$C$3))&gt;=360,(DAYS360(C776,$C$3))&lt;=1800),"SI","NO"))</f>
        <v>NO</v>
      </c>
      <c r="R776" s="19">
        <f t="shared" ref="R776:R839" si="145">IF((Q776=$O$4),$R$7,0)</f>
        <v>0</v>
      </c>
      <c r="S776" s="18" t="str">
        <f>+IF(OR($N776=Listas!$A$3,$N776=Listas!$A$4,$N776=Listas!$A$5,$N776=Listas!$A$6),"N/A",IF(AND((DAYS360(C776,$C$3))&gt;1800,(DAYS360(C776,$C$3))&lt;=3600),"SI","NO"))</f>
        <v>NO</v>
      </c>
      <c r="T776" s="19">
        <f t="shared" ref="T776:T839" si="146">IF((S776=$O$4),$T$7,0)</f>
        <v>0</v>
      </c>
      <c r="U776" s="18" t="str">
        <f>+IF(OR($N776=Listas!$A$3,$N776=Listas!$A$4,$N776=Listas!$A$5,$N776=Listas!$A$6),"N/A",IF((DAYS360(C776,$C$3))&gt;3600,"SI","NO"))</f>
        <v>SI</v>
      </c>
      <c r="V776" s="20">
        <f t="shared" ref="V776:V839" si="147">IF((U776=$O$4),$V$7,0)</f>
        <v>0.21132439384930549</v>
      </c>
      <c r="W776" s="21">
        <f>+IF(OR($N776=Listas!$A$3,$N776=Listas!$A$4,$N776=Listas!$A$5,$N776=Listas!$A$6),"",P776+R776+T776+V776)</f>
        <v>0.21132439384930549</v>
      </c>
      <c r="X776" s="22"/>
      <c r="Y776" s="19">
        <f t="shared" ref="Y776:Y839" si="148">IF(AND(DAYS360(C776,$C$3)&lt;=90,X776="NO"),0,IF(AND(DAYS360(C776,$C$3)&gt;90,X776="NO"),$Y$7,0))</f>
        <v>0</v>
      </c>
      <c r="Z776" s="21">
        <f>+IF(OR($N776=Listas!$A$3,$N776=Listas!$A$4,$N776=Listas!$A$5,$N776=Listas!$A$6),"",Y776)</f>
        <v>0</v>
      </c>
      <c r="AA776" s="22"/>
      <c r="AB776" s="23">
        <f>+IF(OR($N776=Listas!$A$3,$N776=Listas!$A$4,$N776=Listas!$A$5,$N776=Listas!$A$6),"",IF(AND(DAYS360(C776,$C$3)&lt;=90,AA776="NO"),0,IF(AND(DAYS360(C776,$C$3)&gt;90,AA776="NO"),$AB$7,0)))</f>
        <v>0</v>
      </c>
      <c r="AC776" s="17"/>
      <c r="AD776" s="22"/>
      <c r="AE776" s="23">
        <f>+IF(OR($N776=Listas!$A$3,$N776=Listas!$A$4,$N776=Listas!$A$5,$N776=Listas!$A$6),"",IF(AND(DAYS360(C776,$C$3)&lt;=90,AD776="SI"),0,IF(AND(DAYS360(C776,$C$3)&gt;90,AD776="SI"),$AE$7,0)))</f>
        <v>0</v>
      </c>
      <c r="AF776" s="17"/>
      <c r="AG776" s="24" t="str">
        <f t="shared" si="140"/>
        <v/>
      </c>
      <c r="AH776" s="22"/>
      <c r="AI776" s="23">
        <f>+IF(OR($N776=Listas!$A$3,$N776=Listas!$A$4,$N776=Listas!$A$5,$N776=Listas!$A$6),"",IF(AND(DAYS360(C776,$C$3)&lt;=90,AH776="SI"),0,IF(AND(DAYS360(C776,$C$3)&gt;90,AH776="SI"),$AI$7,0)))</f>
        <v>0</v>
      </c>
      <c r="AJ776" s="25">
        <f>+IF(OR($N776=Listas!$A$3,$N776=Listas!$A$4,$N776=Listas!$A$5,$N776=Listas!$A$6),"",AB776+AE776+AI776)</f>
        <v>0</v>
      </c>
      <c r="AK776" s="26" t="str">
        <f t="shared" si="141"/>
        <v/>
      </c>
      <c r="AL776" s="27" t="str">
        <f t="shared" si="142"/>
        <v/>
      </c>
      <c r="AM776" s="23">
        <f>+IF(OR($N776=Listas!$A$3,$N776=Listas!$A$4,$N776=Listas!$A$5,$N776=Listas!$A$6),"",IF(AND(DAYS360(C776,$C$3)&lt;=90,AL776="SI"),0,IF(AND(DAYS360(C776,$C$3)&gt;90,AL776="SI"),$AM$7,0)))</f>
        <v>0</v>
      </c>
      <c r="AN776" s="27" t="str">
        <f t="shared" si="143"/>
        <v/>
      </c>
      <c r="AO776" s="23">
        <f>+IF(OR($N776=Listas!$A$3,$N776=Listas!$A$4,$N776=Listas!$A$5,$N776=Listas!$A$6),"",IF(AND(DAYS360(C776,$C$3)&lt;=90,AN776="SI"),0,IF(AND(DAYS360(C776,$C$3)&gt;90,AN776="SI"),$AO$7,0)))</f>
        <v>0</v>
      </c>
      <c r="AP776" s="28">
        <f>+IF(OR($N776=Listas!$A$3,$N776=Listas!$A$4,$N776=Listas!$A$5,$N776=[1]Hoja2!$A$6),"",AM776+AO776)</f>
        <v>0</v>
      </c>
      <c r="AQ776" s="22"/>
      <c r="AR776" s="23">
        <f>+IF(OR($N776=Listas!$A$3,$N776=Listas!$A$4,$N776=Listas!$A$5,$N776=Listas!$A$6),"",IF(AND(DAYS360(C776,$C$3)&lt;=90,AQ776="SI"),0,IF(AND(DAYS360(C776,$C$3)&gt;90,AQ776="SI"),$AR$7,0)))</f>
        <v>0</v>
      </c>
      <c r="AS776" s="22"/>
      <c r="AT776" s="23">
        <f>+IF(OR($N776=Listas!$A$3,$N776=Listas!$A$4,$N776=Listas!$A$5,$N776=Listas!$A$6),"",IF(AND(DAYS360(C776,$C$3)&lt;=90,AS776="SI"),0,IF(AND(DAYS360(C776,$C$3)&gt;90,AS776="SI"),$AT$7,0)))</f>
        <v>0</v>
      </c>
      <c r="AU776" s="21">
        <f>+IF(OR($N776=Listas!$A$3,$N776=Listas!$A$4,$N776=Listas!$A$5,$N776=Listas!$A$6),"",AR776+AT776)</f>
        <v>0</v>
      </c>
      <c r="AV776" s="29">
        <f>+IF(OR($N776=Listas!$A$3,$N776=Listas!$A$4,$N776=Listas!$A$5,$N776=Listas!$A$6),"",W776+Z776+AJ776+AP776+AU776)</f>
        <v>0.21132439384930549</v>
      </c>
      <c r="AW776" s="30">
        <f>+IF(OR($N776=Listas!$A$3,$N776=Listas!$A$4,$N776=Listas!$A$5,$N776=Listas!$A$6),"",K776*(1-AV776))</f>
        <v>0</v>
      </c>
      <c r="AX776" s="30">
        <f>+IF(OR($N776=Listas!$A$3,$N776=Listas!$A$4,$N776=Listas!$A$5,$N776=Listas!$A$6),"",L776*(1-AV776))</f>
        <v>0</v>
      </c>
      <c r="AY776" s="31"/>
      <c r="AZ776" s="32"/>
      <c r="BA776" s="30">
        <f>+IF(OR($N776=Listas!$A$3,$N776=Listas!$A$4,$N776=Listas!$A$5,$N776=Listas!$A$6),"",IF(AV776=0,AW776,(-PV(AY776,AZ776,,AW776,0))))</f>
        <v>0</v>
      </c>
      <c r="BB776" s="30">
        <f>+IF(OR($N776=Listas!$A$3,$N776=Listas!$A$4,$N776=Listas!$A$5,$N776=Listas!$A$6),"",IF(AV776=0,AX776,(-PV(AY776,AZ776,,AX776,0))))</f>
        <v>0</v>
      </c>
      <c r="BC776" s="33">
        <f>++IF(OR($N776=Listas!$A$3,$N776=Listas!$A$4,$N776=Listas!$A$5,$N776=Listas!$A$6),"",K776-BA776)</f>
        <v>0</v>
      </c>
      <c r="BD776" s="33">
        <f>++IF(OR($N776=Listas!$A$3,$N776=Listas!$A$4,$N776=Listas!$A$5,$N776=Listas!$A$6),"",L776-BB776)</f>
        <v>0</v>
      </c>
    </row>
    <row r="777" spans="1:56" x14ac:dyDescent="0.25">
      <c r="A777" s="13"/>
      <c r="B777" s="14"/>
      <c r="C777" s="15"/>
      <c r="D777" s="16"/>
      <c r="E777" s="16"/>
      <c r="F777" s="17"/>
      <c r="G777" s="17"/>
      <c r="H777" s="65">
        <f t="shared" ref="H777:H840" si="149">F777+G777</f>
        <v>0</v>
      </c>
      <c r="I777" s="17"/>
      <c r="J777" s="17"/>
      <c r="K777" s="42">
        <f t="shared" ref="K777:L840" si="150">F777-I777</f>
        <v>0</v>
      </c>
      <c r="L777" s="42">
        <f t="shared" si="150"/>
        <v>0</v>
      </c>
      <c r="M777" s="42">
        <f t="shared" ref="M777:M840" si="151">K777+L777</f>
        <v>0</v>
      </c>
      <c r="N777" s="13"/>
      <c r="O777" s="18" t="str">
        <f>+IF(OR($N777=Listas!$A$3,$N777=Listas!$A$4,$N777=Listas!$A$5,$N777=Listas!$A$6),"N/A",IF(AND((DAYS360(C777,$C$3))&gt;90,(DAYS360(C777,$C$3))&lt;360),"SI","NO"))</f>
        <v>NO</v>
      </c>
      <c r="P777" s="19">
        <f t="shared" si="144"/>
        <v>0</v>
      </c>
      <c r="Q777" s="18" t="str">
        <f>+IF(OR($N777=Listas!$A$3,$N777=Listas!$A$4,$N777=Listas!$A$5,$N777=Listas!$A$6),"N/A",IF(AND((DAYS360(C777,$C$3))&gt;=360,(DAYS360(C777,$C$3))&lt;=1800),"SI","NO"))</f>
        <v>NO</v>
      </c>
      <c r="R777" s="19">
        <f t="shared" si="145"/>
        <v>0</v>
      </c>
      <c r="S777" s="18" t="str">
        <f>+IF(OR($N777=Listas!$A$3,$N777=Listas!$A$4,$N777=Listas!$A$5,$N777=Listas!$A$6),"N/A",IF(AND((DAYS360(C777,$C$3))&gt;1800,(DAYS360(C777,$C$3))&lt;=3600),"SI","NO"))</f>
        <v>NO</v>
      </c>
      <c r="T777" s="19">
        <f t="shared" si="146"/>
        <v>0</v>
      </c>
      <c r="U777" s="18" t="str">
        <f>+IF(OR($N777=Listas!$A$3,$N777=Listas!$A$4,$N777=Listas!$A$5,$N777=Listas!$A$6),"N/A",IF((DAYS360(C777,$C$3))&gt;3600,"SI","NO"))</f>
        <v>SI</v>
      </c>
      <c r="V777" s="20">
        <f t="shared" si="147"/>
        <v>0.21132439384930549</v>
      </c>
      <c r="W777" s="21">
        <f>+IF(OR($N777=Listas!$A$3,$N777=Listas!$A$4,$N777=Listas!$A$5,$N777=Listas!$A$6),"",P777+R777+T777+V777)</f>
        <v>0.21132439384930549</v>
      </c>
      <c r="X777" s="22"/>
      <c r="Y777" s="19">
        <f t="shared" si="148"/>
        <v>0</v>
      </c>
      <c r="Z777" s="21">
        <f>+IF(OR($N777=Listas!$A$3,$N777=Listas!$A$4,$N777=Listas!$A$5,$N777=Listas!$A$6),"",Y777)</f>
        <v>0</v>
      </c>
      <c r="AA777" s="22"/>
      <c r="AB777" s="23">
        <f>+IF(OR($N777=Listas!$A$3,$N777=Listas!$A$4,$N777=Listas!$A$5,$N777=Listas!$A$6),"",IF(AND(DAYS360(C777,$C$3)&lt;=90,AA777="NO"),0,IF(AND(DAYS360(C777,$C$3)&gt;90,AA777="NO"),$AB$7,0)))</f>
        <v>0</v>
      </c>
      <c r="AC777" s="17"/>
      <c r="AD777" s="22"/>
      <c r="AE777" s="23">
        <f>+IF(OR($N777=Listas!$A$3,$N777=Listas!$A$4,$N777=Listas!$A$5,$N777=Listas!$A$6),"",IF(AND(DAYS360(C777,$C$3)&lt;=90,AD777="SI"),0,IF(AND(DAYS360(C777,$C$3)&gt;90,AD777="SI"),$AE$7,0)))</f>
        <v>0</v>
      </c>
      <c r="AF777" s="17"/>
      <c r="AG777" s="24" t="str">
        <f t="shared" ref="AG777:AG840" si="152">IFERROR((AF777/AC777),"")</f>
        <v/>
      </c>
      <c r="AH777" s="22"/>
      <c r="AI777" s="23">
        <f>+IF(OR($N777=Listas!$A$3,$N777=Listas!$A$4,$N777=Listas!$A$5,$N777=Listas!$A$6),"",IF(AND(DAYS360(C777,$C$3)&lt;=90,AH777="SI"),0,IF(AND(DAYS360(C777,$C$3)&gt;90,AH777="SI"),$AI$7,0)))</f>
        <v>0</v>
      </c>
      <c r="AJ777" s="25">
        <f>+IF(OR($N777=Listas!$A$3,$N777=Listas!$A$4,$N777=Listas!$A$5,$N777=Listas!$A$6),"",AB777+AE777+AI777)</f>
        <v>0</v>
      </c>
      <c r="AK777" s="26" t="str">
        <f t="shared" ref="AK777:AK840" si="153">+IFERROR(((I777/F777)),"")</f>
        <v/>
      </c>
      <c r="AL777" s="27" t="str">
        <f t="shared" ref="AL777:AL840" si="154">+IF(AK777&lt;=50%,"SI",IF(AK777="","","NO"))</f>
        <v/>
      </c>
      <c r="AM777" s="23">
        <f>+IF(OR($N777=Listas!$A$3,$N777=Listas!$A$4,$N777=Listas!$A$5,$N777=Listas!$A$6),"",IF(AND(DAYS360(C777,$C$3)&lt;=90,AL777="SI"),0,IF(AND(DAYS360(C777,$C$3)&gt;90,AL777="SI"),$AM$7,0)))</f>
        <v>0</v>
      </c>
      <c r="AN777" s="27" t="str">
        <f t="shared" ref="AN777:AN840" si="155">+IF(AL777="SI","NO",IF(AL777="","","SI"))</f>
        <v/>
      </c>
      <c r="AO777" s="23">
        <f>+IF(OR($N777=Listas!$A$3,$N777=Listas!$A$4,$N777=Listas!$A$5,$N777=Listas!$A$6),"",IF(AND(DAYS360(C777,$C$3)&lt;=90,AN777="SI"),0,IF(AND(DAYS360(C777,$C$3)&gt;90,AN777="SI"),$AO$7,0)))</f>
        <v>0</v>
      </c>
      <c r="AP777" s="28">
        <f>+IF(OR($N777=Listas!$A$3,$N777=Listas!$A$4,$N777=Listas!$A$5,$N777=[1]Hoja2!$A$6),"",AM777+AO777)</f>
        <v>0</v>
      </c>
      <c r="AQ777" s="22"/>
      <c r="AR777" s="23">
        <f>+IF(OR($N777=Listas!$A$3,$N777=Listas!$A$4,$N777=Listas!$A$5,$N777=Listas!$A$6),"",IF(AND(DAYS360(C777,$C$3)&lt;=90,AQ777="SI"),0,IF(AND(DAYS360(C777,$C$3)&gt;90,AQ777="SI"),$AR$7,0)))</f>
        <v>0</v>
      </c>
      <c r="AS777" s="22"/>
      <c r="AT777" s="23">
        <f>+IF(OR($N777=Listas!$A$3,$N777=Listas!$A$4,$N777=Listas!$A$5,$N777=Listas!$A$6),"",IF(AND(DAYS360(C777,$C$3)&lt;=90,AS777="SI"),0,IF(AND(DAYS360(C777,$C$3)&gt;90,AS777="SI"),$AT$7,0)))</f>
        <v>0</v>
      </c>
      <c r="AU777" s="21">
        <f>+IF(OR($N777=Listas!$A$3,$N777=Listas!$A$4,$N777=Listas!$A$5,$N777=Listas!$A$6),"",AR777+AT777)</f>
        <v>0</v>
      </c>
      <c r="AV777" s="29">
        <f>+IF(OR($N777=Listas!$A$3,$N777=Listas!$A$4,$N777=Listas!$A$5,$N777=Listas!$A$6),"",W777+Z777+AJ777+AP777+AU777)</f>
        <v>0.21132439384930549</v>
      </c>
      <c r="AW777" s="30">
        <f>+IF(OR($N777=Listas!$A$3,$N777=Listas!$A$4,$N777=Listas!$A$5,$N777=Listas!$A$6),"",K777*(1-AV777))</f>
        <v>0</v>
      </c>
      <c r="AX777" s="30">
        <f>+IF(OR($N777=Listas!$A$3,$N777=Listas!$A$4,$N777=Listas!$A$5,$N777=Listas!$A$6),"",L777*(1-AV777))</f>
        <v>0</v>
      </c>
      <c r="AY777" s="31"/>
      <c r="AZ777" s="32"/>
      <c r="BA777" s="30">
        <f>+IF(OR($N777=Listas!$A$3,$N777=Listas!$A$4,$N777=Listas!$A$5,$N777=Listas!$A$6),"",IF(AV777=0,AW777,(-PV(AY777,AZ777,,AW777,0))))</f>
        <v>0</v>
      </c>
      <c r="BB777" s="30">
        <f>+IF(OR($N777=Listas!$A$3,$N777=Listas!$A$4,$N777=Listas!$A$5,$N777=Listas!$A$6),"",IF(AV777=0,AX777,(-PV(AY777,AZ777,,AX777,0))))</f>
        <v>0</v>
      </c>
      <c r="BC777" s="33">
        <f>++IF(OR($N777=Listas!$A$3,$N777=Listas!$A$4,$N777=Listas!$A$5,$N777=Listas!$A$6),"",K777-BA777)</f>
        <v>0</v>
      </c>
      <c r="BD777" s="33">
        <f>++IF(OR($N777=Listas!$A$3,$N777=Listas!$A$4,$N777=Listas!$A$5,$N777=Listas!$A$6),"",L777-BB777)</f>
        <v>0</v>
      </c>
    </row>
    <row r="778" spans="1:56" x14ac:dyDescent="0.25">
      <c r="A778" s="13"/>
      <c r="B778" s="14"/>
      <c r="C778" s="15"/>
      <c r="D778" s="16"/>
      <c r="E778" s="16"/>
      <c r="F778" s="17"/>
      <c r="G778" s="17"/>
      <c r="H778" s="65">
        <f t="shared" si="149"/>
        <v>0</v>
      </c>
      <c r="I778" s="17"/>
      <c r="J778" s="17"/>
      <c r="K778" s="42">
        <f t="shared" si="150"/>
        <v>0</v>
      </c>
      <c r="L778" s="42">
        <f t="shared" si="150"/>
        <v>0</v>
      </c>
      <c r="M778" s="42">
        <f t="shared" si="151"/>
        <v>0</v>
      </c>
      <c r="N778" s="13"/>
      <c r="O778" s="18" t="str">
        <f>+IF(OR($N778=Listas!$A$3,$N778=Listas!$A$4,$N778=Listas!$A$5,$N778=Listas!$A$6),"N/A",IF(AND((DAYS360(C778,$C$3))&gt;90,(DAYS360(C778,$C$3))&lt;360),"SI","NO"))</f>
        <v>NO</v>
      </c>
      <c r="P778" s="19">
        <f t="shared" si="144"/>
        <v>0</v>
      </c>
      <c r="Q778" s="18" t="str">
        <f>+IF(OR($N778=Listas!$A$3,$N778=Listas!$A$4,$N778=Listas!$A$5,$N778=Listas!$A$6),"N/A",IF(AND((DAYS360(C778,$C$3))&gt;=360,(DAYS360(C778,$C$3))&lt;=1800),"SI","NO"))</f>
        <v>NO</v>
      </c>
      <c r="R778" s="19">
        <f t="shared" si="145"/>
        <v>0</v>
      </c>
      <c r="S778" s="18" t="str">
        <f>+IF(OR($N778=Listas!$A$3,$N778=Listas!$A$4,$N778=Listas!$A$5,$N778=Listas!$A$6),"N/A",IF(AND((DAYS360(C778,$C$3))&gt;1800,(DAYS360(C778,$C$3))&lt;=3600),"SI","NO"))</f>
        <v>NO</v>
      </c>
      <c r="T778" s="19">
        <f t="shared" si="146"/>
        <v>0</v>
      </c>
      <c r="U778" s="18" t="str">
        <f>+IF(OR($N778=Listas!$A$3,$N778=Listas!$A$4,$N778=Listas!$A$5,$N778=Listas!$A$6),"N/A",IF((DAYS360(C778,$C$3))&gt;3600,"SI","NO"))</f>
        <v>SI</v>
      </c>
      <c r="V778" s="20">
        <f t="shared" si="147"/>
        <v>0.21132439384930549</v>
      </c>
      <c r="W778" s="21">
        <f>+IF(OR($N778=Listas!$A$3,$N778=Listas!$A$4,$N778=Listas!$A$5,$N778=Listas!$A$6),"",P778+R778+T778+V778)</f>
        <v>0.21132439384930549</v>
      </c>
      <c r="X778" s="22"/>
      <c r="Y778" s="19">
        <f t="shared" si="148"/>
        <v>0</v>
      </c>
      <c r="Z778" s="21">
        <f>+IF(OR($N778=Listas!$A$3,$N778=Listas!$A$4,$N778=Listas!$A$5,$N778=Listas!$A$6),"",Y778)</f>
        <v>0</v>
      </c>
      <c r="AA778" s="22"/>
      <c r="AB778" s="23">
        <f>+IF(OR($N778=Listas!$A$3,$N778=Listas!$A$4,$N778=Listas!$A$5,$N778=Listas!$A$6),"",IF(AND(DAYS360(C778,$C$3)&lt;=90,AA778="NO"),0,IF(AND(DAYS360(C778,$C$3)&gt;90,AA778="NO"),$AB$7,0)))</f>
        <v>0</v>
      </c>
      <c r="AC778" s="17"/>
      <c r="AD778" s="22"/>
      <c r="AE778" s="23">
        <f>+IF(OR($N778=Listas!$A$3,$N778=Listas!$A$4,$N778=Listas!$A$5,$N778=Listas!$A$6),"",IF(AND(DAYS360(C778,$C$3)&lt;=90,AD778="SI"),0,IF(AND(DAYS360(C778,$C$3)&gt;90,AD778="SI"),$AE$7,0)))</f>
        <v>0</v>
      </c>
      <c r="AF778" s="17"/>
      <c r="AG778" s="24" t="str">
        <f t="shared" si="152"/>
        <v/>
      </c>
      <c r="AH778" s="22"/>
      <c r="AI778" s="23">
        <f>+IF(OR($N778=Listas!$A$3,$N778=Listas!$A$4,$N778=Listas!$A$5,$N778=Listas!$A$6),"",IF(AND(DAYS360(C778,$C$3)&lt;=90,AH778="SI"),0,IF(AND(DAYS360(C778,$C$3)&gt;90,AH778="SI"),$AI$7,0)))</f>
        <v>0</v>
      </c>
      <c r="AJ778" s="25">
        <f>+IF(OR($N778=Listas!$A$3,$N778=Listas!$A$4,$N778=Listas!$A$5,$N778=Listas!$A$6),"",AB778+AE778+AI778)</f>
        <v>0</v>
      </c>
      <c r="AK778" s="26" t="str">
        <f t="shared" si="153"/>
        <v/>
      </c>
      <c r="AL778" s="27" t="str">
        <f t="shared" si="154"/>
        <v/>
      </c>
      <c r="AM778" s="23">
        <f>+IF(OR($N778=Listas!$A$3,$N778=Listas!$A$4,$N778=Listas!$A$5,$N778=Listas!$A$6),"",IF(AND(DAYS360(C778,$C$3)&lt;=90,AL778="SI"),0,IF(AND(DAYS360(C778,$C$3)&gt;90,AL778="SI"),$AM$7,0)))</f>
        <v>0</v>
      </c>
      <c r="AN778" s="27" t="str">
        <f t="shared" si="155"/>
        <v/>
      </c>
      <c r="AO778" s="23">
        <f>+IF(OR($N778=Listas!$A$3,$N778=Listas!$A$4,$N778=Listas!$A$5,$N778=Listas!$A$6),"",IF(AND(DAYS360(C778,$C$3)&lt;=90,AN778="SI"),0,IF(AND(DAYS360(C778,$C$3)&gt;90,AN778="SI"),$AO$7,0)))</f>
        <v>0</v>
      </c>
      <c r="AP778" s="28">
        <f>+IF(OR($N778=Listas!$A$3,$N778=Listas!$A$4,$N778=Listas!$A$5,$N778=[1]Hoja2!$A$6),"",AM778+AO778)</f>
        <v>0</v>
      </c>
      <c r="AQ778" s="22"/>
      <c r="AR778" s="23">
        <f>+IF(OR($N778=Listas!$A$3,$N778=Listas!$A$4,$N778=Listas!$A$5,$N778=Listas!$A$6),"",IF(AND(DAYS360(C778,$C$3)&lt;=90,AQ778="SI"),0,IF(AND(DAYS360(C778,$C$3)&gt;90,AQ778="SI"),$AR$7,0)))</f>
        <v>0</v>
      </c>
      <c r="AS778" s="22"/>
      <c r="AT778" s="23">
        <f>+IF(OR($N778=Listas!$A$3,$N778=Listas!$A$4,$N778=Listas!$A$5,$N778=Listas!$A$6),"",IF(AND(DAYS360(C778,$C$3)&lt;=90,AS778="SI"),0,IF(AND(DAYS360(C778,$C$3)&gt;90,AS778="SI"),$AT$7,0)))</f>
        <v>0</v>
      </c>
      <c r="AU778" s="21">
        <f>+IF(OR($N778=Listas!$A$3,$N778=Listas!$A$4,$N778=Listas!$A$5,$N778=Listas!$A$6),"",AR778+AT778)</f>
        <v>0</v>
      </c>
      <c r="AV778" s="29">
        <f>+IF(OR($N778=Listas!$A$3,$N778=Listas!$A$4,$N778=Listas!$A$5,$N778=Listas!$A$6),"",W778+Z778+AJ778+AP778+AU778)</f>
        <v>0.21132439384930549</v>
      </c>
      <c r="AW778" s="30">
        <f>+IF(OR($N778=Listas!$A$3,$N778=Listas!$A$4,$N778=Listas!$A$5,$N778=Listas!$A$6),"",K778*(1-AV778))</f>
        <v>0</v>
      </c>
      <c r="AX778" s="30">
        <f>+IF(OR($N778=Listas!$A$3,$N778=Listas!$A$4,$N778=Listas!$A$5,$N778=Listas!$A$6),"",L778*(1-AV778))</f>
        <v>0</v>
      </c>
      <c r="AY778" s="31"/>
      <c r="AZ778" s="32"/>
      <c r="BA778" s="30">
        <f>+IF(OR($N778=Listas!$A$3,$N778=Listas!$A$4,$N778=Listas!$A$5,$N778=Listas!$A$6),"",IF(AV778=0,AW778,(-PV(AY778,AZ778,,AW778,0))))</f>
        <v>0</v>
      </c>
      <c r="BB778" s="30">
        <f>+IF(OR($N778=Listas!$A$3,$N778=Listas!$A$4,$N778=Listas!$A$5,$N778=Listas!$A$6),"",IF(AV778=0,AX778,(-PV(AY778,AZ778,,AX778,0))))</f>
        <v>0</v>
      </c>
      <c r="BC778" s="33">
        <f>++IF(OR($N778=Listas!$A$3,$N778=Listas!$A$4,$N778=Listas!$A$5,$N778=Listas!$A$6),"",K778-BA778)</f>
        <v>0</v>
      </c>
      <c r="BD778" s="33">
        <f>++IF(OR($N778=Listas!$A$3,$N778=Listas!$A$4,$N778=Listas!$A$5,$N778=Listas!$A$6),"",L778-BB778)</f>
        <v>0</v>
      </c>
    </row>
    <row r="779" spans="1:56" x14ac:dyDescent="0.25">
      <c r="A779" s="13"/>
      <c r="B779" s="14"/>
      <c r="C779" s="15"/>
      <c r="D779" s="16"/>
      <c r="E779" s="16"/>
      <c r="F779" s="17"/>
      <c r="G779" s="17"/>
      <c r="H779" s="65">
        <f t="shared" si="149"/>
        <v>0</v>
      </c>
      <c r="I779" s="17"/>
      <c r="J779" s="17"/>
      <c r="K779" s="42">
        <f t="shared" si="150"/>
        <v>0</v>
      </c>
      <c r="L779" s="42">
        <f t="shared" si="150"/>
        <v>0</v>
      </c>
      <c r="M779" s="42">
        <f t="shared" si="151"/>
        <v>0</v>
      </c>
      <c r="N779" s="13"/>
      <c r="O779" s="18" t="str">
        <f>+IF(OR($N779=Listas!$A$3,$N779=Listas!$A$4,$N779=Listas!$A$5,$N779=Listas!$A$6),"N/A",IF(AND((DAYS360(C779,$C$3))&gt;90,(DAYS360(C779,$C$3))&lt;360),"SI","NO"))</f>
        <v>NO</v>
      </c>
      <c r="P779" s="19">
        <f t="shared" si="144"/>
        <v>0</v>
      </c>
      <c r="Q779" s="18" t="str">
        <f>+IF(OR($N779=Listas!$A$3,$N779=Listas!$A$4,$N779=Listas!$A$5,$N779=Listas!$A$6),"N/A",IF(AND((DAYS360(C779,$C$3))&gt;=360,(DAYS360(C779,$C$3))&lt;=1800),"SI","NO"))</f>
        <v>NO</v>
      </c>
      <c r="R779" s="19">
        <f t="shared" si="145"/>
        <v>0</v>
      </c>
      <c r="S779" s="18" t="str">
        <f>+IF(OR($N779=Listas!$A$3,$N779=Listas!$A$4,$N779=Listas!$A$5,$N779=Listas!$A$6),"N/A",IF(AND((DAYS360(C779,$C$3))&gt;1800,(DAYS360(C779,$C$3))&lt;=3600),"SI","NO"))</f>
        <v>NO</v>
      </c>
      <c r="T779" s="19">
        <f t="shared" si="146"/>
        <v>0</v>
      </c>
      <c r="U779" s="18" t="str">
        <f>+IF(OR($N779=Listas!$A$3,$N779=Listas!$A$4,$N779=Listas!$A$5,$N779=Listas!$A$6),"N/A",IF((DAYS360(C779,$C$3))&gt;3600,"SI","NO"))</f>
        <v>SI</v>
      </c>
      <c r="V779" s="20">
        <f t="shared" si="147"/>
        <v>0.21132439384930549</v>
      </c>
      <c r="W779" s="21">
        <f>+IF(OR($N779=Listas!$A$3,$N779=Listas!$A$4,$N779=Listas!$A$5,$N779=Listas!$A$6),"",P779+R779+T779+V779)</f>
        <v>0.21132439384930549</v>
      </c>
      <c r="X779" s="22"/>
      <c r="Y779" s="19">
        <f t="shared" si="148"/>
        <v>0</v>
      </c>
      <c r="Z779" s="21">
        <f>+IF(OR($N779=Listas!$A$3,$N779=Listas!$A$4,$N779=Listas!$A$5,$N779=Listas!$A$6),"",Y779)</f>
        <v>0</v>
      </c>
      <c r="AA779" s="22"/>
      <c r="AB779" s="23">
        <f>+IF(OR($N779=Listas!$A$3,$N779=Listas!$A$4,$N779=Listas!$A$5,$N779=Listas!$A$6),"",IF(AND(DAYS360(C779,$C$3)&lt;=90,AA779="NO"),0,IF(AND(DAYS360(C779,$C$3)&gt;90,AA779="NO"),$AB$7,0)))</f>
        <v>0</v>
      </c>
      <c r="AC779" s="17"/>
      <c r="AD779" s="22"/>
      <c r="AE779" s="23">
        <f>+IF(OR($N779=Listas!$A$3,$N779=Listas!$A$4,$N779=Listas!$A$5,$N779=Listas!$A$6),"",IF(AND(DAYS360(C779,$C$3)&lt;=90,AD779="SI"),0,IF(AND(DAYS360(C779,$C$3)&gt;90,AD779="SI"),$AE$7,0)))</f>
        <v>0</v>
      </c>
      <c r="AF779" s="17"/>
      <c r="AG779" s="24" t="str">
        <f t="shared" si="152"/>
        <v/>
      </c>
      <c r="AH779" s="22"/>
      <c r="AI779" s="23">
        <f>+IF(OR($N779=Listas!$A$3,$N779=Listas!$A$4,$N779=Listas!$A$5,$N779=Listas!$A$6),"",IF(AND(DAYS360(C779,$C$3)&lt;=90,AH779="SI"),0,IF(AND(DAYS360(C779,$C$3)&gt;90,AH779="SI"),$AI$7,0)))</f>
        <v>0</v>
      </c>
      <c r="AJ779" s="25">
        <f>+IF(OR($N779=Listas!$A$3,$N779=Listas!$A$4,$N779=Listas!$A$5,$N779=Listas!$A$6),"",AB779+AE779+AI779)</f>
        <v>0</v>
      </c>
      <c r="AK779" s="26" t="str">
        <f t="shared" si="153"/>
        <v/>
      </c>
      <c r="AL779" s="27" t="str">
        <f t="shared" si="154"/>
        <v/>
      </c>
      <c r="AM779" s="23">
        <f>+IF(OR($N779=Listas!$A$3,$N779=Listas!$A$4,$N779=Listas!$A$5,$N779=Listas!$A$6),"",IF(AND(DAYS360(C779,$C$3)&lt;=90,AL779="SI"),0,IF(AND(DAYS360(C779,$C$3)&gt;90,AL779="SI"),$AM$7,0)))</f>
        <v>0</v>
      </c>
      <c r="AN779" s="27" t="str">
        <f t="shared" si="155"/>
        <v/>
      </c>
      <c r="AO779" s="23">
        <f>+IF(OR($N779=Listas!$A$3,$N779=Listas!$A$4,$N779=Listas!$A$5,$N779=Listas!$A$6),"",IF(AND(DAYS360(C779,$C$3)&lt;=90,AN779="SI"),0,IF(AND(DAYS360(C779,$C$3)&gt;90,AN779="SI"),$AO$7,0)))</f>
        <v>0</v>
      </c>
      <c r="AP779" s="28">
        <f>+IF(OR($N779=Listas!$A$3,$N779=Listas!$A$4,$N779=Listas!$A$5,$N779=[1]Hoja2!$A$6),"",AM779+AO779)</f>
        <v>0</v>
      </c>
      <c r="AQ779" s="22"/>
      <c r="AR779" s="23">
        <f>+IF(OR($N779=Listas!$A$3,$N779=Listas!$A$4,$N779=Listas!$A$5,$N779=Listas!$A$6),"",IF(AND(DAYS360(C779,$C$3)&lt;=90,AQ779="SI"),0,IF(AND(DAYS360(C779,$C$3)&gt;90,AQ779="SI"),$AR$7,0)))</f>
        <v>0</v>
      </c>
      <c r="AS779" s="22"/>
      <c r="AT779" s="23">
        <f>+IF(OR($N779=Listas!$A$3,$N779=Listas!$A$4,$N779=Listas!$A$5,$N779=Listas!$A$6),"",IF(AND(DAYS360(C779,$C$3)&lt;=90,AS779="SI"),0,IF(AND(DAYS360(C779,$C$3)&gt;90,AS779="SI"),$AT$7,0)))</f>
        <v>0</v>
      </c>
      <c r="AU779" s="21">
        <f>+IF(OR($N779=Listas!$A$3,$N779=Listas!$A$4,$N779=Listas!$A$5,$N779=Listas!$A$6),"",AR779+AT779)</f>
        <v>0</v>
      </c>
      <c r="AV779" s="29">
        <f>+IF(OR($N779=Listas!$A$3,$N779=Listas!$A$4,$N779=Listas!$A$5,$N779=Listas!$A$6),"",W779+Z779+AJ779+AP779+AU779)</f>
        <v>0.21132439384930549</v>
      </c>
      <c r="AW779" s="30">
        <f>+IF(OR($N779=Listas!$A$3,$N779=Listas!$A$4,$N779=Listas!$A$5,$N779=Listas!$A$6),"",K779*(1-AV779))</f>
        <v>0</v>
      </c>
      <c r="AX779" s="30">
        <f>+IF(OR($N779=Listas!$A$3,$N779=Listas!$A$4,$N779=Listas!$A$5,$N779=Listas!$A$6),"",L779*(1-AV779))</f>
        <v>0</v>
      </c>
      <c r="AY779" s="31"/>
      <c r="AZ779" s="32"/>
      <c r="BA779" s="30">
        <f>+IF(OR($N779=Listas!$A$3,$N779=Listas!$A$4,$N779=Listas!$A$5,$N779=Listas!$A$6),"",IF(AV779=0,AW779,(-PV(AY779,AZ779,,AW779,0))))</f>
        <v>0</v>
      </c>
      <c r="BB779" s="30">
        <f>+IF(OR($N779=Listas!$A$3,$N779=Listas!$A$4,$N779=Listas!$A$5,$N779=Listas!$A$6),"",IF(AV779=0,AX779,(-PV(AY779,AZ779,,AX779,0))))</f>
        <v>0</v>
      </c>
      <c r="BC779" s="33">
        <f>++IF(OR($N779=Listas!$A$3,$N779=Listas!$A$4,$N779=Listas!$A$5,$N779=Listas!$A$6),"",K779-BA779)</f>
        <v>0</v>
      </c>
      <c r="BD779" s="33">
        <f>++IF(OR($N779=Listas!$A$3,$N779=Listas!$A$4,$N779=Listas!$A$5,$N779=Listas!$A$6),"",L779-BB779)</f>
        <v>0</v>
      </c>
    </row>
    <row r="780" spans="1:56" x14ac:dyDescent="0.25">
      <c r="A780" s="13"/>
      <c r="B780" s="14"/>
      <c r="C780" s="15"/>
      <c r="D780" s="16"/>
      <c r="E780" s="16"/>
      <c r="F780" s="17"/>
      <c r="G780" s="17"/>
      <c r="H780" s="65">
        <f t="shared" si="149"/>
        <v>0</v>
      </c>
      <c r="I780" s="17"/>
      <c r="J780" s="17"/>
      <c r="K780" s="42">
        <f t="shared" si="150"/>
        <v>0</v>
      </c>
      <c r="L780" s="42">
        <f t="shared" si="150"/>
        <v>0</v>
      </c>
      <c r="M780" s="42">
        <f t="shared" si="151"/>
        <v>0</v>
      </c>
      <c r="N780" s="13"/>
      <c r="O780" s="18" t="str">
        <f>+IF(OR($N780=Listas!$A$3,$N780=Listas!$A$4,$N780=Listas!$A$5,$N780=Listas!$A$6),"N/A",IF(AND((DAYS360(C780,$C$3))&gt;90,(DAYS360(C780,$C$3))&lt;360),"SI","NO"))</f>
        <v>NO</v>
      </c>
      <c r="P780" s="19">
        <f t="shared" si="144"/>
        <v>0</v>
      </c>
      <c r="Q780" s="18" t="str">
        <f>+IF(OR($N780=Listas!$A$3,$N780=Listas!$A$4,$N780=Listas!$A$5,$N780=Listas!$A$6),"N/A",IF(AND((DAYS360(C780,$C$3))&gt;=360,(DAYS360(C780,$C$3))&lt;=1800),"SI","NO"))</f>
        <v>NO</v>
      </c>
      <c r="R780" s="19">
        <f t="shared" si="145"/>
        <v>0</v>
      </c>
      <c r="S780" s="18" t="str">
        <f>+IF(OR($N780=Listas!$A$3,$N780=Listas!$A$4,$N780=Listas!$A$5,$N780=Listas!$A$6),"N/A",IF(AND((DAYS360(C780,$C$3))&gt;1800,(DAYS360(C780,$C$3))&lt;=3600),"SI","NO"))</f>
        <v>NO</v>
      </c>
      <c r="T780" s="19">
        <f t="shared" si="146"/>
        <v>0</v>
      </c>
      <c r="U780" s="18" t="str">
        <f>+IF(OR($N780=Listas!$A$3,$N780=Listas!$A$4,$N780=Listas!$A$5,$N780=Listas!$A$6),"N/A",IF((DAYS360(C780,$C$3))&gt;3600,"SI","NO"))</f>
        <v>SI</v>
      </c>
      <c r="V780" s="20">
        <f t="shared" si="147"/>
        <v>0.21132439384930549</v>
      </c>
      <c r="W780" s="21">
        <f>+IF(OR($N780=Listas!$A$3,$N780=Listas!$A$4,$N780=Listas!$A$5,$N780=Listas!$A$6),"",P780+R780+T780+V780)</f>
        <v>0.21132439384930549</v>
      </c>
      <c r="X780" s="22"/>
      <c r="Y780" s="19">
        <f t="shared" si="148"/>
        <v>0</v>
      </c>
      <c r="Z780" s="21">
        <f>+IF(OR($N780=Listas!$A$3,$N780=Listas!$A$4,$N780=Listas!$A$5,$N780=Listas!$A$6),"",Y780)</f>
        <v>0</v>
      </c>
      <c r="AA780" s="22"/>
      <c r="AB780" s="23">
        <f>+IF(OR($N780=Listas!$A$3,$N780=Listas!$A$4,$N780=Listas!$A$5,$N780=Listas!$A$6),"",IF(AND(DAYS360(C780,$C$3)&lt;=90,AA780="NO"),0,IF(AND(DAYS360(C780,$C$3)&gt;90,AA780="NO"),$AB$7,0)))</f>
        <v>0</v>
      </c>
      <c r="AC780" s="17"/>
      <c r="AD780" s="22"/>
      <c r="AE780" s="23">
        <f>+IF(OR($N780=Listas!$A$3,$N780=Listas!$A$4,$N780=Listas!$A$5,$N780=Listas!$A$6),"",IF(AND(DAYS360(C780,$C$3)&lt;=90,AD780="SI"),0,IF(AND(DAYS360(C780,$C$3)&gt;90,AD780="SI"),$AE$7,0)))</f>
        <v>0</v>
      </c>
      <c r="AF780" s="17"/>
      <c r="AG780" s="24" t="str">
        <f t="shared" si="152"/>
        <v/>
      </c>
      <c r="AH780" s="22"/>
      <c r="AI780" s="23">
        <f>+IF(OR($N780=Listas!$A$3,$N780=Listas!$A$4,$N780=Listas!$A$5,$N780=Listas!$A$6),"",IF(AND(DAYS360(C780,$C$3)&lt;=90,AH780="SI"),0,IF(AND(DAYS360(C780,$C$3)&gt;90,AH780="SI"),$AI$7,0)))</f>
        <v>0</v>
      </c>
      <c r="AJ780" s="25">
        <f>+IF(OR($N780=Listas!$A$3,$N780=Listas!$A$4,$N780=Listas!$A$5,$N780=Listas!$A$6),"",AB780+AE780+AI780)</f>
        <v>0</v>
      </c>
      <c r="AK780" s="26" t="str">
        <f t="shared" si="153"/>
        <v/>
      </c>
      <c r="AL780" s="27" t="str">
        <f t="shared" si="154"/>
        <v/>
      </c>
      <c r="AM780" s="23">
        <f>+IF(OR($N780=Listas!$A$3,$N780=Listas!$A$4,$N780=Listas!$A$5,$N780=Listas!$A$6),"",IF(AND(DAYS360(C780,$C$3)&lt;=90,AL780="SI"),0,IF(AND(DAYS360(C780,$C$3)&gt;90,AL780="SI"),$AM$7,0)))</f>
        <v>0</v>
      </c>
      <c r="AN780" s="27" t="str">
        <f t="shared" si="155"/>
        <v/>
      </c>
      <c r="AO780" s="23">
        <f>+IF(OR($N780=Listas!$A$3,$N780=Listas!$A$4,$N780=Listas!$A$5,$N780=Listas!$A$6),"",IF(AND(DAYS360(C780,$C$3)&lt;=90,AN780="SI"),0,IF(AND(DAYS360(C780,$C$3)&gt;90,AN780="SI"),$AO$7,0)))</f>
        <v>0</v>
      </c>
      <c r="AP780" s="28">
        <f>+IF(OR($N780=Listas!$A$3,$N780=Listas!$A$4,$N780=Listas!$A$5,$N780=[1]Hoja2!$A$6),"",AM780+AO780)</f>
        <v>0</v>
      </c>
      <c r="AQ780" s="22"/>
      <c r="AR780" s="23">
        <f>+IF(OR($N780=Listas!$A$3,$N780=Listas!$A$4,$N780=Listas!$A$5,$N780=Listas!$A$6),"",IF(AND(DAYS360(C780,$C$3)&lt;=90,AQ780="SI"),0,IF(AND(DAYS360(C780,$C$3)&gt;90,AQ780="SI"),$AR$7,0)))</f>
        <v>0</v>
      </c>
      <c r="AS780" s="22"/>
      <c r="AT780" s="23">
        <f>+IF(OR($N780=Listas!$A$3,$N780=Listas!$A$4,$N780=Listas!$A$5,$N780=Listas!$A$6),"",IF(AND(DAYS360(C780,$C$3)&lt;=90,AS780="SI"),0,IF(AND(DAYS360(C780,$C$3)&gt;90,AS780="SI"),$AT$7,0)))</f>
        <v>0</v>
      </c>
      <c r="AU780" s="21">
        <f>+IF(OR($N780=Listas!$A$3,$N780=Listas!$A$4,$N780=Listas!$A$5,$N780=Listas!$A$6),"",AR780+AT780)</f>
        <v>0</v>
      </c>
      <c r="AV780" s="29">
        <f>+IF(OR($N780=Listas!$A$3,$N780=Listas!$A$4,$N780=Listas!$A$5,$N780=Listas!$A$6),"",W780+Z780+AJ780+AP780+AU780)</f>
        <v>0.21132439384930549</v>
      </c>
      <c r="AW780" s="30">
        <f>+IF(OR($N780=Listas!$A$3,$N780=Listas!$A$4,$N780=Listas!$A$5,$N780=Listas!$A$6),"",K780*(1-AV780))</f>
        <v>0</v>
      </c>
      <c r="AX780" s="30">
        <f>+IF(OR($N780=Listas!$A$3,$N780=Listas!$A$4,$N780=Listas!$A$5,$N780=Listas!$A$6),"",L780*(1-AV780))</f>
        <v>0</v>
      </c>
      <c r="AY780" s="31"/>
      <c r="AZ780" s="32"/>
      <c r="BA780" s="30">
        <f>+IF(OR($N780=Listas!$A$3,$N780=Listas!$A$4,$N780=Listas!$A$5,$N780=Listas!$A$6),"",IF(AV780=0,AW780,(-PV(AY780,AZ780,,AW780,0))))</f>
        <v>0</v>
      </c>
      <c r="BB780" s="30">
        <f>+IF(OR($N780=Listas!$A$3,$N780=Listas!$A$4,$N780=Listas!$A$5,$N780=Listas!$A$6),"",IF(AV780=0,AX780,(-PV(AY780,AZ780,,AX780,0))))</f>
        <v>0</v>
      </c>
      <c r="BC780" s="33">
        <f>++IF(OR($N780=Listas!$A$3,$N780=Listas!$A$4,$N780=Listas!$A$5,$N780=Listas!$A$6),"",K780-BA780)</f>
        <v>0</v>
      </c>
      <c r="BD780" s="33">
        <f>++IF(OR($N780=Listas!$A$3,$N780=Listas!$A$4,$N780=Listas!$A$5,$N780=Listas!$A$6),"",L780-BB780)</f>
        <v>0</v>
      </c>
    </row>
    <row r="781" spans="1:56" x14ac:dyDescent="0.25">
      <c r="A781" s="13"/>
      <c r="B781" s="14"/>
      <c r="C781" s="15"/>
      <c r="D781" s="16"/>
      <c r="E781" s="16"/>
      <c r="F781" s="17"/>
      <c r="G781" s="17"/>
      <c r="H781" s="65">
        <f t="shared" si="149"/>
        <v>0</v>
      </c>
      <c r="I781" s="17"/>
      <c r="J781" s="17"/>
      <c r="K781" s="42">
        <f t="shared" si="150"/>
        <v>0</v>
      </c>
      <c r="L781" s="42">
        <f t="shared" si="150"/>
        <v>0</v>
      </c>
      <c r="M781" s="42">
        <f t="shared" si="151"/>
        <v>0</v>
      </c>
      <c r="N781" s="13"/>
      <c r="O781" s="18" t="str">
        <f>+IF(OR($N781=Listas!$A$3,$N781=Listas!$A$4,$N781=Listas!$A$5,$N781=Listas!$A$6),"N/A",IF(AND((DAYS360(C781,$C$3))&gt;90,(DAYS360(C781,$C$3))&lt;360),"SI","NO"))</f>
        <v>NO</v>
      </c>
      <c r="P781" s="19">
        <f t="shared" si="144"/>
        <v>0</v>
      </c>
      <c r="Q781" s="18" t="str">
        <f>+IF(OR($N781=Listas!$A$3,$N781=Listas!$A$4,$N781=Listas!$A$5,$N781=Listas!$A$6),"N/A",IF(AND((DAYS360(C781,$C$3))&gt;=360,(DAYS360(C781,$C$3))&lt;=1800),"SI","NO"))</f>
        <v>NO</v>
      </c>
      <c r="R781" s="19">
        <f t="shared" si="145"/>
        <v>0</v>
      </c>
      <c r="S781" s="18" t="str">
        <f>+IF(OR($N781=Listas!$A$3,$N781=Listas!$A$4,$N781=Listas!$A$5,$N781=Listas!$A$6),"N/A",IF(AND((DAYS360(C781,$C$3))&gt;1800,(DAYS360(C781,$C$3))&lt;=3600),"SI","NO"))</f>
        <v>NO</v>
      </c>
      <c r="T781" s="19">
        <f t="shared" si="146"/>
        <v>0</v>
      </c>
      <c r="U781" s="18" t="str">
        <f>+IF(OR($N781=Listas!$A$3,$N781=Listas!$A$4,$N781=Listas!$A$5,$N781=Listas!$A$6),"N/A",IF((DAYS360(C781,$C$3))&gt;3600,"SI","NO"))</f>
        <v>SI</v>
      </c>
      <c r="V781" s="20">
        <f t="shared" si="147"/>
        <v>0.21132439384930549</v>
      </c>
      <c r="W781" s="21">
        <f>+IF(OR($N781=Listas!$A$3,$N781=Listas!$A$4,$N781=Listas!$A$5,$N781=Listas!$A$6),"",P781+R781+T781+V781)</f>
        <v>0.21132439384930549</v>
      </c>
      <c r="X781" s="22"/>
      <c r="Y781" s="19">
        <f t="shared" si="148"/>
        <v>0</v>
      </c>
      <c r="Z781" s="21">
        <f>+IF(OR($N781=Listas!$A$3,$N781=Listas!$A$4,$N781=Listas!$A$5,$N781=Listas!$A$6),"",Y781)</f>
        <v>0</v>
      </c>
      <c r="AA781" s="22"/>
      <c r="AB781" s="23">
        <f>+IF(OR($N781=Listas!$A$3,$N781=Listas!$A$4,$N781=Listas!$A$5,$N781=Listas!$A$6),"",IF(AND(DAYS360(C781,$C$3)&lt;=90,AA781="NO"),0,IF(AND(DAYS360(C781,$C$3)&gt;90,AA781="NO"),$AB$7,0)))</f>
        <v>0</v>
      </c>
      <c r="AC781" s="17"/>
      <c r="AD781" s="22"/>
      <c r="AE781" s="23">
        <f>+IF(OR($N781=Listas!$A$3,$N781=Listas!$A$4,$N781=Listas!$A$5,$N781=Listas!$A$6),"",IF(AND(DAYS360(C781,$C$3)&lt;=90,AD781="SI"),0,IF(AND(DAYS360(C781,$C$3)&gt;90,AD781="SI"),$AE$7,0)))</f>
        <v>0</v>
      </c>
      <c r="AF781" s="17"/>
      <c r="AG781" s="24" t="str">
        <f t="shared" si="152"/>
        <v/>
      </c>
      <c r="AH781" s="22"/>
      <c r="AI781" s="23">
        <f>+IF(OR($N781=Listas!$A$3,$N781=Listas!$A$4,$N781=Listas!$A$5,$N781=Listas!$A$6),"",IF(AND(DAYS360(C781,$C$3)&lt;=90,AH781="SI"),0,IF(AND(DAYS360(C781,$C$3)&gt;90,AH781="SI"),$AI$7,0)))</f>
        <v>0</v>
      </c>
      <c r="AJ781" s="25">
        <f>+IF(OR($N781=Listas!$A$3,$N781=Listas!$A$4,$N781=Listas!$A$5,$N781=Listas!$A$6),"",AB781+AE781+AI781)</f>
        <v>0</v>
      </c>
      <c r="AK781" s="26" t="str">
        <f t="shared" si="153"/>
        <v/>
      </c>
      <c r="AL781" s="27" t="str">
        <f t="shared" si="154"/>
        <v/>
      </c>
      <c r="AM781" s="23">
        <f>+IF(OR($N781=Listas!$A$3,$N781=Listas!$A$4,$N781=Listas!$A$5,$N781=Listas!$A$6),"",IF(AND(DAYS360(C781,$C$3)&lt;=90,AL781="SI"),0,IF(AND(DAYS360(C781,$C$3)&gt;90,AL781="SI"),$AM$7,0)))</f>
        <v>0</v>
      </c>
      <c r="AN781" s="27" t="str">
        <f t="shared" si="155"/>
        <v/>
      </c>
      <c r="AO781" s="23">
        <f>+IF(OR($N781=Listas!$A$3,$N781=Listas!$A$4,$N781=Listas!$A$5,$N781=Listas!$A$6),"",IF(AND(DAYS360(C781,$C$3)&lt;=90,AN781="SI"),0,IF(AND(DAYS360(C781,$C$3)&gt;90,AN781="SI"),$AO$7,0)))</f>
        <v>0</v>
      </c>
      <c r="AP781" s="28">
        <f>+IF(OR($N781=Listas!$A$3,$N781=Listas!$A$4,$N781=Listas!$A$5,$N781=[1]Hoja2!$A$6),"",AM781+AO781)</f>
        <v>0</v>
      </c>
      <c r="AQ781" s="22"/>
      <c r="AR781" s="23">
        <f>+IF(OR($N781=Listas!$A$3,$N781=Listas!$A$4,$N781=Listas!$A$5,$N781=Listas!$A$6),"",IF(AND(DAYS360(C781,$C$3)&lt;=90,AQ781="SI"),0,IF(AND(DAYS360(C781,$C$3)&gt;90,AQ781="SI"),$AR$7,0)))</f>
        <v>0</v>
      </c>
      <c r="AS781" s="22"/>
      <c r="AT781" s="23">
        <f>+IF(OR($N781=Listas!$A$3,$N781=Listas!$A$4,$N781=Listas!$A$5,$N781=Listas!$A$6),"",IF(AND(DAYS360(C781,$C$3)&lt;=90,AS781="SI"),0,IF(AND(DAYS360(C781,$C$3)&gt;90,AS781="SI"),$AT$7,0)))</f>
        <v>0</v>
      </c>
      <c r="AU781" s="21">
        <f>+IF(OR($N781=Listas!$A$3,$N781=Listas!$A$4,$N781=Listas!$A$5,$N781=Listas!$A$6),"",AR781+AT781)</f>
        <v>0</v>
      </c>
      <c r="AV781" s="29">
        <f>+IF(OR($N781=Listas!$A$3,$N781=Listas!$A$4,$N781=Listas!$A$5,$N781=Listas!$A$6),"",W781+Z781+AJ781+AP781+AU781)</f>
        <v>0.21132439384930549</v>
      </c>
      <c r="AW781" s="30">
        <f>+IF(OR($N781=Listas!$A$3,$N781=Listas!$A$4,$N781=Listas!$A$5,$N781=Listas!$A$6),"",K781*(1-AV781))</f>
        <v>0</v>
      </c>
      <c r="AX781" s="30">
        <f>+IF(OR($N781=Listas!$A$3,$N781=Listas!$A$4,$N781=Listas!$A$5,$N781=Listas!$A$6),"",L781*(1-AV781))</f>
        <v>0</v>
      </c>
      <c r="AY781" s="31"/>
      <c r="AZ781" s="32"/>
      <c r="BA781" s="30">
        <f>+IF(OR($N781=Listas!$A$3,$N781=Listas!$A$4,$N781=Listas!$A$5,$N781=Listas!$A$6),"",IF(AV781=0,AW781,(-PV(AY781,AZ781,,AW781,0))))</f>
        <v>0</v>
      </c>
      <c r="BB781" s="30">
        <f>+IF(OR($N781=Listas!$A$3,$N781=Listas!$A$4,$N781=Listas!$A$5,$N781=Listas!$A$6),"",IF(AV781=0,AX781,(-PV(AY781,AZ781,,AX781,0))))</f>
        <v>0</v>
      </c>
      <c r="BC781" s="33">
        <f>++IF(OR($N781=Listas!$A$3,$N781=Listas!$A$4,$N781=Listas!$A$5,$N781=Listas!$A$6),"",K781-BA781)</f>
        <v>0</v>
      </c>
      <c r="BD781" s="33">
        <f>++IF(OR($N781=Listas!$A$3,$N781=Listas!$A$4,$N781=Listas!$A$5,$N781=Listas!$A$6),"",L781-BB781)</f>
        <v>0</v>
      </c>
    </row>
    <row r="782" spans="1:56" x14ac:dyDescent="0.25">
      <c r="A782" s="13"/>
      <c r="B782" s="14"/>
      <c r="C782" s="15"/>
      <c r="D782" s="16"/>
      <c r="E782" s="16"/>
      <c r="F782" s="17"/>
      <c r="G782" s="17"/>
      <c r="H782" s="65">
        <f t="shared" si="149"/>
        <v>0</v>
      </c>
      <c r="I782" s="17"/>
      <c r="J782" s="17"/>
      <c r="K782" s="42">
        <f t="shared" si="150"/>
        <v>0</v>
      </c>
      <c r="L782" s="42">
        <f t="shared" si="150"/>
        <v>0</v>
      </c>
      <c r="M782" s="42">
        <f t="shared" si="151"/>
        <v>0</v>
      </c>
      <c r="N782" s="13"/>
      <c r="O782" s="18" t="str">
        <f>+IF(OR($N782=Listas!$A$3,$N782=Listas!$A$4,$N782=Listas!$A$5,$N782=Listas!$A$6),"N/A",IF(AND((DAYS360(C782,$C$3))&gt;90,(DAYS360(C782,$C$3))&lt;360),"SI","NO"))</f>
        <v>NO</v>
      </c>
      <c r="P782" s="19">
        <f t="shared" si="144"/>
        <v>0</v>
      </c>
      <c r="Q782" s="18" t="str">
        <f>+IF(OR($N782=Listas!$A$3,$N782=Listas!$A$4,$N782=Listas!$A$5,$N782=Listas!$A$6),"N/A",IF(AND((DAYS360(C782,$C$3))&gt;=360,(DAYS360(C782,$C$3))&lt;=1800),"SI","NO"))</f>
        <v>NO</v>
      </c>
      <c r="R782" s="19">
        <f t="shared" si="145"/>
        <v>0</v>
      </c>
      <c r="S782" s="18" t="str">
        <f>+IF(OR($N782=Listas!$A$3,$N782=Listas!$A$4,$N782=Listas!$A$5,$N782=Listas!$A$6),"N/A",IF(AND((DAYS360(C782,$C$3))&gt;1800,(DAYS360(C782,$C$3))&lt;=3600),"SI","NO"))</f>
        <v>NO</v>
      </c>
      <c r="T782" s="19">
        <f t="shared" si="146"/>
        <v>0</v>
      </c>
      <c r="U782" s="18" t="str">
        <f>+IF(OR($N782=Listas!$A$3,$N782=Listas!$A$4,$N782=Listas!$A$5,$N782=Listas!$A$6),"N/A",IF((DAYS360(C782,$C$3))&gt;3600,"SI","NO"))</f>
        <v>SI</v>
      </c>
      <c r="V782" s="20">
        <f t="shared" si="147"/>
        <v>0.21132439384930549</v>
      </c>
      <c r="W782" s="21">
        <f>+IF(OR($N782=Listas!$A$3,$N782=Listas!$A$4,$N782=Listas!$A$5,$N782=Listas!$A$6),"",P782+R782+T782+V782)</f>
        <v>0.21132439384930549</v>
      </c>
      <c r="X782" s="22"/>
      <c r="Y782" s="19">
        <f t="shared" si="148"/>
        <v>0</v>
      </c>
      <c r="Z782" s="21">
        <f>+IF(OR($N782=Listas!$A$3,$N782=Listas!$A$4,$N782=Listas!$A$5,$N782=Listas!$A$6),"",Y782)</f>
        <v>0</v>
      </c>
      <c r="AA782" s="22"/>
      <c r="AB782" s="23">
        <f>+IF(OR($N782=Listas!$A$3,$N782=Listas!$A$4,$N782=Listas!$A$5,$N782=Listas!$A$6),"",IF(AND(DAYS360(C782,$C$3)&lt;=90,AA782="NO"),0,IF(AND(DAYS360(C782,$C$3)&gt;90,AA782="NO"),$AB$7,0)))</f>
        <v>0</v>
      </c>
      <c r="AC782" s="17"/>
      <c r="AD782" s="22"/>
      <c r="AE782" s="23">
        <f>+IF(OR($N782=Listas!$A$3,$N782=Listas!$A$4,$N782=Listas!$A$5,$N782=Listas!$A$6),"",IF(AND(DAYS360(C782,$C$3)&lt;=90,AD782="SI"),0,IF(AND(DAYS360(C782,$C$3)&gt;90,AD782="SI"),$AE$7,0)))</f>
        <v>0</v>
      </c>
      <c r="AF782" s="17"/>
      <c r="AG782" s="24" t="str">
        <f t="shared" si="152"/>
        <v/>
      </c>
      <c r="AH782" s="22"/>
      <c r="AI782" s="23">
        <f>+IF(OR($N782=Listas!$A$3,$N782=Listas!$A$4,$N782=Listas!$A$5,$N782=Listas!$A$6),"",IF(AND(DAYS360(C782,$C$3)&lt;=90,AH782="SI"),0,IF(AND(DAYS360(C782,$C$3)&gt;90,AH782="SI"),$AI$7,0)))</f>
        <v>0</v>
      </c>
      <c r="AJ782" s="25">
        <f>+IF(OR($N782=Listas!$A$3,$N782=Listas!$A$4,$N782=Listas!$A$5,$N782=Listas!$A$6),"",AB782+AE782+AI782)</f>
        <v>0</v>
      </c>
      <c r="AK782" s="26" t="str">
        <f t="shared" si="153"/>
        <v/>
      </c>
      <c r="AL782" s="27" t="str">
        <f t="shared" si="154"/>
        <v/>
      </c>
      <c r="AM782" s="23">
        <f>+IF(OR($N782=Listas!$A$3,$N782=Listas!$A$4,$N782=Listas!$A$5,$N782=Listas!$A$6),"",IF(AND(DAYS360(C782,$C$3)&lt;=90,AL782="SI"),0,IF(AND(DAYS360(C782,$C$3)&gt;90,AL782="SI"),$AM$7,0)))</f>
        <v>0</v>
      </c>
      <c r="AN782" s="27" t="str">
        <f t="shared" si="155"/>
        <v/>
      </c>
      <c r="AO782" s="23">
        <f>+IF(OR($N782=Listas!$A$3,$N782=Listas!$A$4,$N782=Listas!$A$5,$N782=Listas!$A$6),"",IF(AND(DAYS360(C782,$C$3)&lt;=90,AN782="SI"),0,IF(AND(DAYS360(C782,$C$3)&gt;90,AN782="SI"),$AO$7,0)))</f>
        <v>0</v>
      </c>
      <c r="AP782" s="28">
        <f>+IF(OR($N782=Listas!$A$3,$N782=Listas!$A$4,$N782=Listas!$A$5,$N782=[1]Hoja2!$A$6),"",AM782+AO782)</f>
        <v>0</v>
      </c>
      <c r="AQ782" s="22"/>
      <c r="AR782" s="23">
        <f>+IF(OR($N782=Listas!$A$3,$N782=Listas!$A$4,$N782=Listas!$A$5,$N782=Listas!$A$6),"",IF(AND(DAYS360(C782,$C$3)&lt;=90,AQ782="SI"),0,IF(AND(DAYS360(C782,$C$3)&gt;90,AQ782="SI"),$AR$7,0)))</f>
        <v>0</v>
      </c>
      <c r="AS782" s="22"/>
      <c r="AT782" s="23">
        <f>+IF(OR($N782=Listas!$A$3,$N782=Listas!$A$4,$N782=Listas!$A$5,$N782=Listas!$A$6),"",IF(AND(DAYS360(C782,$C$3)&lt;=90,AS782="SI"),0,IF(AND(DAYS360(C782,$C$3)&gt;90,AS782="SI"),$AT$7,0)))</f>
        <v>0</v>
      </c>
      <c r="AU782" s="21">
        <f>+IF(OR($N782=Listas!$A$3,$N782=Listas!$A$4,$N782=Listas!$A$5,$N782=Listas!$A$6),"",AR782+AT782)</f>
        <v>0</v>
      </c>
      <c r="AV782" s="29">
        <f>+IF(OR($N782=Listas!$A$3,$N782=Listas!$A$4,$N782=Listas!$A$5,$N782=Listas!$A$6),"",W782+Z782+AJ782+AP782+AU782)</f>
        <v>0.21132439384930549</v>
      </c>
      <c r="AW782" s="30">
        <f>+IF(OR($N782=Listas!$A$3,$N782=Listas!$A$4,$N782=Listas!$A$5,$N782=Listas!$A$6),"",K782*(1-AV782))</f>
        <v>0</v>
      </c>
      <c r="AX782" s="30">
        <f>+IF(OR($N782=Listas!$A$3,$N782=Listas!$A$4,$N782=Listas!$A$5,$N782=Listas!$A$6),"",L782*(1-AV782))</f>
        <v>0</v>
      </c>
      <c r="AY782" s="31"/>
      <c r="AZ782" s="32"/>
      <c r="BA782" s="30">
        <f>+IF(OR($N782=Listas!$A$3,$N782=Listas!$A$4,$N782=Listas!$A$5,$N782=Listas!$A$6),"",IF(AV782=0,AW782,(-PV(AY782,AZ782,,AW782,0))))</f>
        <v>0</v>
      </c>
      <c r="BB782" s="30">
        <f>+IF(OR($N782=Listas!$A$3,$N782=Listas!$A$4,$N782=Listas!$A$5,$N782=Listas!$A$6),"",IF(AV782=0,AX782,(-PV(AY782,AZ782,,AX782,0))))</f>
        <v>0</v>
      </c>
      <c r="BC782" s="33">
        <f>++IF(OR($N782=Listas!$A$3,$N782=Listas!$A$4,$N782=Listas!$A$5,$N782=Listas!$A$6),"",K782-BA782)</f>
        <v>0</v>
      </c>
      <c r="BD782" s="33">
        <f>++IF(OR($N782=Listas!$A$3,$N782=Listas!$A$4,$N782=Listas!$A$5,$N782=Listas!$A$6),"",L782-BB782)</f>
        <v>0</v>
      </c>
    </row>
    <row r="783" spans="1:56" x14ac:dyDescent="0.25">
      <c r="A783" s="13"/>
      <c r="B783" s="14"/>
      <c r="C783" s="15"/>
      <c r="D783" s="16"/>
      <c r="E783" s="16"/>
      <c r="F783" s="17"/>
      <c r="G783" s="17"/>
      <c r="H783" s="65">
        <f t="shared" si="149"/>
        <v>0</v>
      </c>
      <c r="I783" s="17"/>
      <c r="J783" s="17"/>
      <c r="K783" s="42">
        <f t="shared" si="150"/>
        <v>0</v>
      </c>
      <c r="L783" s="42">
        <f t="shared" si="150"/>
        <v>0</v>
      </c>
      <c r="M783" s="42">
        <f t="shared" si="151"/>
        <v>0</v>
      </c>
      <c r="N783" s="13"/>
      <c r="O783" s="18" t="str">
        <f>+IF(OR($N783=Listas!$A$3,$N783=Listas!$A$4,$N783=Listas!$A$5,$N783=Listas!$A$6),"N/A",IF(AND((DAYS360(C783,$C$3))&gt;90,(DAYS360(C783,$C$3))&lt;360),"SI","NO"))</f>
        <v>NO</v>
      </c>
      <c r="P783" s="19">
        <f t="shared" si="144"/>
        <v>0</v>
      </c>
      <c r="Q783" s="18" t="str">
        <f>+IF(OR($N783=Listas!$A$3,$N783=Listas!$A$4,$N783=Listas!$A$5,$N783=Listas!$A$6),"N/A",IF(AND((DAYS360(C783,$C$3))&gt;=360,(DAYS360(C783,$C$3))&lt;=1800),"SI","NO"))</f>
        <v>NO</v>
      </c>
      <c r="R783" s="19">
        <f t="shared" si="145"/>
        <v>0</v>
      </c>
      <c r="S783" s="18" t="str">
        <f>+IF(OR($N783=Listas!$A$3,$N783=Listas!$A$4,$N783=Listas!$A$5,$N783=Listas!$A$6),"N/A",IF(AND((DAYS360(C783,$C$3))&gt;1800,(DAYS360(C783,$C$3))&lt;=3600),"SI","NO"))</f>
        <v>NO</v>
      </c>
      <c r="T783" s="19">
        <f t="shared" si="146"/>
        <v>0</v>
      </c>
      <c r="U783" s="18" t="str">
        <f>+IF(OR($N783=Listas!$A$3,$N783=Listas!$A$4,$N783=Listas!$A$5,$N783=Listas!$A$6),"N/A",IF((DAYS360(C783,$C$3))&gt;3600,"SI","NO"))</f>
        <v>SI</v>
      </c>
      <c r="V783" s="20">
        <f t="shared" si="147"/>
        <v>0.21132439384930549</v>
      </c>
      <c r="W783" s="21">
        <f>+IF(OR($N783=Listas!$A$3,$N783=Listas!$A$4,$N783=Listas!$A$5,$N783=Listas!$A$6),"",P783+R783+T783+V783)</f>
        <v>0.21132439384930549</v>
      </c>
      <c r="X783" s="22"/>
      <c r="Y783" s="19">
        <f t="shared" si="148"/>
        <v>0</v>
      </c>
      <c r="Z783" s="21">
        <f>+IF(OR($N783=Listas!$A$3,$N783=Listas!$A$4,$N783=Listas!$A$5,$N783=Listas!$A$6),"",Y783)</f>
        <v>0</v>
      </c>
      <c r="AA783" s="22"/>
      <c r="AB783" s="23">
        <f>+IF(OR($N783=Listas!$A$3,$N783=Listas!$A$4,$N783=Listas!$A$5,$N783=Listas!$A$6),"",IF(AND(DAYS360(C783,$C$3)&lt;=90,AA783="NO"),0,IF(AND(DAYS360(C783,$C$3)&gt;90,AA783="NO"),$AB$7,0)))</f>
        <v>0</v>
      </c>
      <c r="AC783" s="17"/>
      <c r="AD783" s="22"/>
      <c r="AE783" s="23">
        <f>+IF(OR($N783=Listas!$A$3,$N783=Listas!$A$4,$N783=Listas!$A$5,$N783=Listas!$A$6),"",IF(AND(DAYS360(C783,$C$3)&lt;=90,AD783="SI"),0,IF(AND(DAYS360(C783,$C$3)&gt;90,AD783="SI"),$AE$7,0)))</f>
        <v>0</v>
      </c>
      <c r="AF783" s="17"/>
      <c r="AG783" s="24" t="str">
        <f t="shared" si="152"/>
        <v/>
      </c>
      <c r="AH783" s="22"/>
      <c r="AI783" s="23">
        <f>+IF(OR($N783=Listas!$A$3,$N783=Listas!$A$4,$N783=Listas!$A$5,$N783=Listas!$A$6),"",IF(AND(DAYS360(C783,$C$3)&lt;=90,AH783="SI"),0,IF(AND(DAYS360(C783,$C$3)&gt;90,AH783="SI"),$AI$7,0)))</f>
        <v>0</v>
      </c>
      <c r="AJ783" s="25">
        <f>+IF(OR($N783=Listas!$A$3,$N783=Listas!$A$4,$N783=Listas!$A$5,$N783=Listas!$A$6),"",AB783+AE783+AI783)</f>
        <v>0</v>
      </c>
      <c r="AK783" s="26" t="str">
        <f t="shared" si="153"/>
        <v/>
      </c>
      <c r="AL783" s="27" t="str">
        <f t="shared" si="154"/>
        <v/>
      </c>
      <c r="AM783" s="23">
        <f>+IF(OR($N783=Listas!$A$3,$N783=Listas!$A$4,$N783=Listas!$A$5,$N783=Listas!$A$6),"",IF(AND(DAYS360(C783,$C$3)&lt;=90,AL783="SI"),0,IF(AND(DAYS360(C783,$C$3)&gt;90,AL783="SI"),$AM$7,0)))</f>
        <v>0</v>
      </c>
      <c r="AN783" s="27" t="str">
        <f t="shared" si="155"/>
        <v/>
      </c>
      <c r="AO783" s="23">
        <f>+IF(OR($N783=Listas!$A$3,$N783=Listas!$A$4,$N783=Listas!$A$5,$N783=Listas!$A$6),"",IF(AND(DAYS360(C783,$C$3)&lt;=90,AN783="SI"),0,IF(AND(DAYS360(C783,$C$3)&gt;90,AN783="SI"),$AO$7,0)))</f>
        <v>0</v>
      </c>
      <c r="AP783" s="28">
        <f>+IF(OR($N783=Listas!$A$3,$N783=Listas!$A$4,$N783=Listas!$A$5,$N783=[1]Hoja2!$A$6),"",AM783+AO783)</f>
        <v>0</v>
      </c>
      <c r="AQ783" s="22"/>
      <c r="AR783" s="23">
        <f>+IF(OR($N783=Listas!$A$3,$N783=Listas!$A$4,$N783=Listas!$A$5,$N783=Listas!$A$6),"",IF(AND(DAYS360(C783,$C$3)&lt;=90,AQ783="SI"),0,IF(AND(DAYS360(C783,$C$3)&gt;90,AQ783="SI"),$AR$7,0)))</f>
        <v>0</v>
      </c>
      <c r="AS783" s="22"/>
      <c r="AT783" s="23">
        <f>+IF(OR($N783=Listas!$A$3,$N783=Listas!$A$4,$N783=Listas!$A$5,$N783=Listas!$A$6),"",IF(AND(DAYS360(C783,$C$3)&lt;=90,AS783="SI"),0,IF(AND(DAYS360(C783,$C$3)&gt;90,AS783="SI"),$AT$7,0)))</f>
        <v>0</v>
      </c>
      <c r="AU783" s="21">
        <f>+IF(OR($N783=Listas!$A$3,$N783=Listas!$A$4,$N783=Listas!$A$5,$N783=Listas!$A$6),"",AR783+AT783)</f>
        <v>0</v>
      </c>
      <c r="AV783" s="29">
        <f>+IF(OR($N783=Listas!$A$3,$N783=Listas!$A$4,$N783=Listas!$A$5,$N783=Listas!$A$6),"",W783+Z783+AJ783+AP783+AU783)</f>
        <v>0.21132439384930549</v>
      </c>
      <c r="AW783" s="30">
        <f>+IF(OR($N783=Listas!$A$3,$N783=Listas!$A$4,$N783=Listas!$A$5,$N783=Listas!$A$6),"",K783*(1-AV783))</f>
        <v>0</v>
      </c>
      <c r="AX783" s="30">
        <f>+IF(OR($N783=Listas!$A$3,$N783=Listas!$A$4,$N783=Listas!$A$5,$N783=Listas!$A$6),"",L783*(1-AV783))</f>
        <v>0</v>
      </c>
      <c r="AY783" s="31"/>
      <c r="AZ783" s="32"/>
      <c r="BA783" s="30">
        <f>+IF(OR($N783=Listas!$A$3,$N783=Listas!$A$4,$N783=Listas!$A$5,$N783=Listas!$A$6),"",IF(AV783=0,AW783,(-PV(AY783,AZ783,,AW783,0))))</f>
        <v>0</v>
      </c>
      <c r="BB783" s="30">
        <f>+IF(OR($N783=Listas!$A$3,$N783=Listas!$A$4,$N783=Listas!$A$5,$N783=Listas!$A$6),"",IF(AV783=0,AX783,(-PV(AY783,AZ783,,AX783,0))))</f>
        <v>0</v>
      </c>
      <c r="BC783" s="33">
        <f>++IF(OR($N783=Listas!$A$3,$N783=Listas!$A$4,$N783=Listas!$A$5,$N783=Listas!$A$6),"",K783-BA783)</f>
        <v>0</v>
      </c>
      <c r="BD783" s="33">
        <f>++IF(OR($N783=Listas!$A$3,$N783=Listas!$A$4,$N783=Listas!$A$5,$N783=Listas!$A$6),"",L783-BB783)</f>
        <v>0</v>
      </c>
    </row>
    <row r="784" spans="1:56" x14ac:dyDescent="0.25">
      <c r="A784" s="13"/>
      <c r="B784" s="14"/>
      <c r="C784" s="15"/>
      <c r="D784" s="16"/>
      <c r="E784" s="16"/>
      <c r="F784" s="17"/>
      <c r="G784" s="17"/>
      <c r="H784" s="65">
        <f t="shared" si="149"/>
        <v>0</v>
      </c>
      <c r="I784" s="17"/>
      <c r="J784" s="17"/>
      <c r="K784" s="42">
        <f t="shared" si="150"/>
        <v>0</v>
      </c>
      <c r="L784" s="42">
        <f t="shared" si="150"/>
        <v>0</v>
      </c>
      <c r="M784" s="42">
        <f t="shared" si="151"/>
        <v>0</v>
      </c>
      <c r="N784" s="13"/>
      <c r="O784" s="18" t="str">
        <f>+IF(OR($N784=Listas!$A$3,$N784=Listas!$A$4,$N784=Listas!$A$5,$N784=Listas!$A$6),"N/A",IF(AND((DAYS360(C784,$C$3))&gt;90,(DAYS360(C784,$C$3))&lt;360),"SI","NO"))</f>
        <v>NO</v>
      </c>
      <c r="P784" s="19">
        <f t="shared" si="144"/>
        <v>0</v>
      </c>
      <c r="Q784" s="18" t="str">
        <f>+IF(OR($N784=Listas!$A$3,$N784=Listas!$A$4,$N784=Listas!$A$5,$N784=Listas!$A$6),"N/A",IF(AND((DAYS360(C784,$C$3))&gt;=360,(DAYS360(C784,$C$3))&lt;=1800),"SI","NO"))</f>
        <v>NO</v>
      </c>
      <c r="R784" s="19">
        <f t="shared" si="145"/>
        <v>0</v>
      </c>
      <c r="S784" s="18" t="str">
        <f>+IF(OR($N784=Listas!$A$3,$N784=Listas!$A$4,$N784=Listas!$A$5,$N784=Listas!$A$6),"N/A",IF(AND((DAYS360(C784,$C$3))&gt;1800,(DAYS360(C784,$C$3))&lt;=3600),"SI","NO"))</f>
        <v>NO</v>
      </c>
      <c r="T784" s="19">
        <f t="shared" si="146"/>
        <v>0</v>
      </c>
      <c r="U784" s="18" t="str">
        <f>+IF(OR($N784=Listas!$A$3,$N784=Listas!$A$4,$N784=Listas!$A$5,$N784=Listas!$A$6),"N/A",IF((DAYS360(C784,$C$3))&gt;3600,"SI","NO"))</f>
        <v>SI</v>
      </c>
      <c r="V784" s="20">
        <f t="shared" si="147"/>
        <v>0.21132439384930549</v>
      </c>
      <c r="W784" s="21">
        <f>+IF(OR($N784=Listas!$A$3,$N784=Listas!$A$4,$N784=Listas!$A$5,$N784=Listas!$A$6),"",P784+R784+T784+V784)</f>
        <v>0.21132439384930549</v>
      </c>
      <c r="X784" s="22"/>
      <c r="Y784" s="19">
        <f t="shared" si="148"/>
        <v>0</v>
      </c>
      <c r="Z784" s="21">
        <f>+IF(OR($N784=Listas!$A$3,$N784=Listas!$A$4,$N784=Listas!$A$5,$N784=Listas!$A$6),"",Y784)</f>
        <v>0</v>
      </c>
      <c r="AA784" s="22"/>
      <c r="AB784" s="23">
        <f>+IF(OR($N784=Listas!$A$3,$N784=Listas!$A$4,$N784=Listas!$A$5,$N784=Listas!$A$6),"",IF(AND(DAYS360(C784,$C$3)&lt;=90,AA784="NO"),0,IF(AND(DAYS360(C784,$C$3)&gt;90,AA784="NO"),$AB$7,0)))</f>
        <v>0</v>
      </c>
      <c r="AC784" s="17"/>
      <c r="AD784" s="22"/>
      <c r="AE784" s="23">
        <f>+IF(OR($N784=Listas!$A$3,$N784=Listas!$A$4,$N784=Listas!$A$5,$N784=Listas!$A$6),"",IF(AND(DAYS360(C784,$C$3)&lt;=90,AD784="SI"),0,IF(AND(DAYS360(C784,$C$3)&gt;90,AD784="SI"),$AE$7,0)))</f>
        <v>0</v>
      </c>
      <c r="AF784" s="17"/>
      <c r="AG784" s="24" t="str">
        <f t="shared" si="152"/>
        <v/>
      </c>
      <c r="AH784" s="22"/>
      <c r="AI784" s="23">
        <f>+IF(OR($N784=Listas!$A$3,$N784=Listas!$A$4,$N784=Listas!$A$5,$N784=Listas!$A$6),"",IF(AND(DAYS360(C784,$C$3)&lt;=90,AH784="SI"),0,IF(AND(DAYS360(C784,$C$3)&gt;90,AH784="SI"),$AI$7,0)))</f>
        <v>0</v>
      </c>
      <c r="AJ784" s="25">
        <f>+IF(OR($N784=Listas!$A$3,$N784=Listas!$A$4,$N784=Listas!$A$5,$N784=Listas!$A$6),"",AB784+AE784+AI784)</f>
        <v>0</v>
      </c>
      <c r="AK784" s="26" t="str">
        <f t="shared" si="153"/>
        <v/>
      </c>
      <c r="AL784" s="27" t="str">
        <f t="shared" si="154"/>
        <v/>
      </c>
      <c r="AM784" s="23">
        <f>+IF(OR($N784=Listas!$A$3,$N784=Listas!$A$4,$N784=Listas!$A$5,$N784=Listas!$A$6),"",IF(AND(DAYS360(C784,$C$3)&lt;=90,AL784="SI"),0,IF(AND(DAYS360(C784,$C$3)&gt;90,AL784="SI"),$AM$7,0)))</f>
        <v>0</v>
      </c>
      <c r="AN784" s="27" t="str">
        <f t="shared" si="155"/>
        <v/>
      </c>
      <c r="AO784" s="23">
        <f>+IF(OR($N784=Listas!$A$3,$N784=Listas!$A$4,$N784=Listas!$A$5,$N784=Listas!$A$6),"",IF(AND(DAYS360(C784,$C$3)&lt;=90,AN784="SI"),0,IF(AND(DAYS360(C784,$C$3)&gt;90,AN784="SI"),$AO$7,0)))</f>
        <v>0</v>
      </c>
      <c r="AP784" s="28">
        <f>+IF(OR($N784=Listas!$A$3,$N784=Listas!$A$4,$N784=Listas!$A$5,$N784=[1]Hoja2!$A$6),"",AM784+AO784)</f>
        <v>0</v>
      </c>
      <c r="AQ784" s="22"/>
      <c r="AR784" s="23">
        <f>+IF(OR($N784=Listas!$A$3,$N784=Listas!$A$4,$N784=Listas!$A$5,$N784=Listas!$A$6),"",IF(AND(DAYS360(C784,$C$3)&lt;=90,AQ784="SI"),0,IF(AND(DAYS360(C784,$C$3)&gt;90,AQ784="SI"),$AR$7,0)))</f>
        <v>0</v>
      </c>
      <c r="AS784" s="22"/>
      <c r="AT784" s="23">
        <f>+IF(OR($N784=Listas!$A$3,$N784=Listas!$A$4,$N784=Listas!$A$5,$N784=Listas!$A$6),"",IF(AND(DAYS360(C784,$C$3)&lt;=90,AS784="SI"),0,IF(AND(DAYS360(C784,$C$3)&gt;90,AS784="SI"),$AT$7,0)))</f>
        <v>0</v>
      </c>
      <c r="AU784" s="21">
        <f>+IF(OR($N784=Listas!$A$3,$N784=Listas!$A$4,$N784=Listas!$A$5,$N784=Listas!$A$6),"",AR784+AT784)</f>
        <v>0</v>
      </c>
      <c r="AV784" s="29">
        <f>+IF(OR($N784=Listas!$A$3,$N784=Listas!$A$4,$N784=Listas!$A$5,$N784=Listas!$A$6),"",W784+Z784+AJ784+AP784+AU784)</f>
        <v>0.21132439384930549</v>
      </c>
      <c r="AW784" s="30">
        <f>+IF(OR($N784=Listas!$A$3,$N784=Listas!$A$4,$N784=Listas!$A$5,$N784=Listas!$A$6),"",K784*(1-AV784))</f>
        <v>0</v>
      </c>
      <c r="AX784" s="30">
        <f>+IF(OR($N784=Listas!$A$3,$N784=Listas!$A$4,$N784=Listas!$A$5,$N784=Listas!$A$6),"",L784*(1-AV784))</f>
        <v>0</v>
      </c>
      <c r="AY784" s="31"/>
      <c r="AZ784" s="32"/>
      <c r="BA784" s="30">
        <f>+IF(OR($N784=Listas!$A$3,$N784=Listas!$A$4,$N784=Listas!$A$5,$N784=Listas!$A$6),"",IF(AV784=0,AW784,(-PV(AY784,AZ784,,AW784,0))))</f>
        <v>0</v>
      </c>
      <c r="BB784" s="30">
        <f>+IF(OR($N784=Listas!$A$3,$N784=Listas!$A$4,$N784=Listas!$A$5,$N784=Listas!$A$6),"",IF(AV784=0,AX784,(-PV(AY784,AZ784,,AX784,0))))</f>
        <v>0</v>
      </c>
      <c r="BC784" s="33">
        <f>++IF(OR($N784=Listas!$A$3,$N784=Listas!$A$4,$N784=Listas!$A$5,$N784=Listas!$A$6),"",K784-BA784)</f>
        <v>0</v>
      </c>
      <c r="BD784" s="33">
        <f>++IF(OR($N784=Listas!$A$3,$N784=Listas!$A$4,$N784=Listas!$A$5,$N784=Listas!$A$6),"",L784-BB784)</f>
        <v>0</v>
      </c>
    </row>
    <row r="785" spans="1:56" x14ac:dyDescent="0.25">
      <c r="A785" s="13"/>
      <c r="B785" s="14"/>
      <c r="C785" s="15"/>
      <c r="D785" s="16"/>
      <c r="E785" s="16"/>
      <c r="F785" s="17"/>
      <c r="G785" s="17"/>
      <c r="H785" s="65">
        <f t="shared" si="149"/>
        <v>0</v>
      </c>
      <c r="I785" s="17"/>
      <c r="J785" s="17"/>
      <c r="K785" s="42">
        <f t="shared" si="150"/>
        <v>0</v>
      </c>
      <c r="L785" s="42">
        <f t="shared" si="150"/>
        <v>0</v>
      </c>
      <c r="M785" s="42">
        <f t="shared" si="151"/>
        <v>0</v>
      </c>
      <c r="N785" s="13"/>
      <c r="O785" s="18" t="str">
        <f>+IF(OR($N785=Listas!$A$3,$N785=Listas!$A$4,$N785=Listas!$A$5,$N785=Listas!$A$6),"N/A",IF(AND((DAYS360(C785,$C$3))&gt;90,(DAYS360(C785,$C$3))&lt;360),"SI","NO"))</f>
        <v>NO</v>
      </c>
      <c r="P785" s="19">
        <f t="shared" si="144"/>
        <v>0</v>
      </c>
      <c r="Q785" s="18" t="str">
        <f>+IF(OR($N785=Listas!$A$3,$N785=Listas!$A$4,$N785=Listas!$A$5,$N785=Listas!$A$6),"N/A",IF(AND((DAYS360(C785,$C$3))&gt;=360,(DAYS360(C785,$C$3))&lt;=1800),"SI","NO"))</f>
        <v>NO</v>
      </c>
      <c r="R785" s="19">
        <f t="shared" si="145"/>
        <v>0</v>
      </c>
      <c r="S785" s="18" t="str">
        <f>+IF(OR($N785=Listas!$A$3,$N785=Listas!$A$4,$N785=Listas!$A$5,$N785=Listas!$A$6),"N/A",IF(AND((DAYS360(C785,$C$3))&gt;1800,(DAYS360(C785,$C$3))&lt;=3600),"SI","NO"))</f>
        <v>NO</v>
      </c>
      <c r="T785" s="19">
        <f t="shared" si="146"/>
        <v>0</v>
      </c>
      <c r="U785" s="18" t="str">
        <f>+IF(OR($N785=Listas!$A$3,$N785=Listas!$A$4,$N785=Listas!$A$5,$N785=Listas!$A$6),"N/A",IF((DAYS360(C785,$C$3))&gt;3600,"SI","NO"))</f>
        <v>SI</v>
      </c>
      <c r="V785" s="20">
        <f t="shared" si="147"/>
        <v>0.21132439384930549</v>
      </c>
      <c r="W785" s="21">
        <f>+IF(OR($N785=Listas!$A$3,$N785=Listas!$A$4,$N785=Listas!$A$5,$N785=Listas!$A$6),"",P785+R785+T785+V785)</f>
        <v>0.21132439384930549</v>
      </c>
      <c r="X785" s="22"/>
      <c r="Y785" s="19">
        <f t="shared" si="148"/>
        <v>0</v>
      </c>
      <c r="Z785" s="21">
        <f>+IF(OR($N785=Listas!$A$3,$N785=Listas!$A$4,$N785=Listas!$A$5,$N785=Listas!$A$6),"",Y785)</f>
        <v>0</v>
      </c>
      <c r="AA785" s="22"/>
      <c r="AB785" s="23">
        <f>+IF(OR($N785=Listas!$A$3,$N785=Listas!$A$4,$N785=Listas!$A$5,$N785=Listas!$A$6),"",IF(AND(DAYS360(C785,$C$3)&lt;=90,AA785="NO"),0,IF(AND(DAYS360(C785,$C$3)&gt;90,AA785="NO"),$AB$7,0)))</f>
        <v>0</v>
      </c>
      <c r="AC785" s="17"/>
      <c r="AD785" s="22"/>
      <c r="AE785" s="23">
        <f>+IF(OR($N785=Listas!$A$3,$N785=Listas!$A$4,$N785=Listas!$A$5,$N785=Listas!$A$6),"",IF(AND(DAYS360(C785,$C$3)&lt;=90,AD785="SI"),0,IF(AND(DAYS360(C785,$C$3)&gt;90,AD785="SI"),$AE$7,0)))</f>
        <v>0</v>
      </c>
      <c r="AF785" s="17"/>
      <c r="AG785" s="24" t="str">
        <f t="shared" si="152"/>
        <v/>
      </c>
      <c r="AH785" s="22"/>
      <c r="AI785" s="23">
        <f>+IF(OR($N785=Listas!$A$3,$N785=Listas!$A$4,$N785=Listas!$A$5,$N785=Listas!$A$6),"",IF(AND(DAYS360(C785,$C$3)&lt;=90,AH785="SI"),0,IF(AND(DAYS360(C785,$C$3)&gt;90,AH785="SI"),$AI$7,0)))</f>
        <v>0</v>
      </c>
      <c r="AJ785" s="25">
        <f>+IF(OR($N785=Listas!$A$3,$N785=Listas!$A$4,$N785=Listas!$A$5,$N785=Listas!$A$6),"",AB785+AE785+AI785)</f>
        <v>0</v>
      </c>
      <c r="AK785" s="26" t="str">
        <f t="shared" si="153"/>
        <v/>
      </c>
      <c r="AL785" s="27" t="str">
        <f t="shared" si="154"/>
        <v/>
      </c>
      <c r="AM785" s="23">
        <f>+IF(OR($N785=Listas!$A$3,$N785=Listas!$A$4,$N785=Listas!$A$5,$N785=Listas!$A$6),"",IF(AND(DAYS360(C785,$C$3)&lt;=90,AL785="SI"),0,IF(AND(DAYS360(C785,$C$3)&gt;90,AL785="SI"),$AM$7,0)))</f>
        <v>0</v>
      </c>
      <c r="AN785" s="27" t="str">
        <f t="shared" si="155"/>
        <v/>
      </c>
      <c r="AO785" s="23">
        <f>+IF(OR($N785=Listas!$A$3,$N785=Listas!$A$4,$N785=Listas!$A$5,$N785=Listas!$A$6),"",IF(AND(DAYS360(C785,$C$3)&lt;=90,AN785="SI"),0,IF(AND(DAYS360(C785,$C$3)&gt;90,AN785="SI"),$AO$7,0)))</f>
        <v>0</v>
      </c>
      <c r="AP785" s="28">
        <f>+IF(OR($N785=Listas!$A$3,$N785=Listas!$A$4,$N785=Listas!$A$5,$N785=[1]Hoja2!$A$6),"",AM785+AO785)</f>
        <v>0</v>
      </c>
      <c r="AQ785" s="22"/>
      <c r="AR785" s="23">
        <f>+IF(OR($N785=Listas!$A$3,$N785=Listas!$A$4,$N785=Listas!$A$5,$N785=Listas!$A$6),"",IF(AND(DAYS360(C785,$C$3)&lt;=90,AQ785="SI"),0,IF(AND(DAYS360(C785,$C$3)&gt;90,AQ785="SI"),$AR$7,0)))</f>
        <v>0</v>
      </c>
      <c r="AS785" s="22"/>
      <c r="AT785" s="23">
        <f>+IF(OR($N785=Listas!$A$3,$N785=Listas!$A$4,$N785=Listas!$A$5,$N785=Listas!$A$6),"",IF(AND(DAYS360(C785,$C$3)&lt;=90,AS785="SI"),0,IF(AND(DAYS360(C785,$C$3)&gt;90,AS785="SI"),$AT$7,0)))</f>
        <v>0</v>
      </c>
      <c r="AU785" s="21">
        <f>+IF(OR($N785=Listas!$A$3,$N785=Listas!$A$4,$N785=Listas!$A$5,$N785=Listas!$A$6),"",AR785+AT785)</f>
        <v>0</v>
      </c>
      <c r="AV785" s="29">
        <f>+IF(OR($N785=Listas!$A$3,$N785=Listas!$A$4,$N785=Listas!$A$5,$N785=Listas!$A$6),"",W785+Z785+AJ785+AP785+AU785)</f>
        <v>0.21132439384930549</v>
      </c>
      <c r="AW785" s="30">
        <f>+IF(OR($N785=Listas!$A$3,$N785=Listas!$A$4,$N785=Listas!$A$5,$N785=Listas!$A$6),"",K785*(1-AV785))</f>
        <v>0</v>
      </c>
      <c r="AX785" s="30">
        <f>+IF(OR($N785=Listas!$A$3,$N785=Listas!$A$4,$N785=Listas!$A$5,$N785=Listas!$A$6),"",L785*(1-AV785))</f>
        <v>0</v>
      </c>
      <c r="AY785" s="31"/>
      <c r="AZ785" s="32"/>
      <c r="BA785" s="30">
        <f>+IF(OR($N785=Listas!$A$3,$N785=Listas!$A$4,$N785=Listas!$A$5,$N785=Listas!$A$6),"",IF(AV785=0,AW785,(-PV(AY785,AZ785,,AW785,0))))</f>
        <v>0</v>
      </c>
      <c r="BB785" s="30">
        <f>+IF(OR($N785=Listas!$A$3,$N785=Listas!$A$4,$N785=Listas!$A$5,$N785=Listas!$A$6),"",IF(AV785=0,AX785,(-PV(AY785,AZ785,,AX785,0))))</f>
        <v>0</v>
      </c>
      <c r="BC785" s="33">
        <f>++IF(OR($N785=Listas!$A$3,$N785=Listas!$A$4,$N785=Listas!$A$5,$N785=Listas!$A$6),"",K785-BA785)</f>
        <v>0</v>
      </c>
      <c r="BD785" s="33">
        <f>++IF(OR($N785=Listas!$A$3,$N785=Listas!$A$4,$N785=Listas!$A$5,$N785=Listas!$A$6),"",L785-BB785)</f>
        <v>0</v>
      </c>
    </row>
    <row r="786" spans="1:56" x14ac:dyDescent="0.25">
      <c r="A786" s="13"/>
      <c r="B786" s="14"/>
      <c r="C786" s="15"/>
      <c r="D786" s="16"/>
      <c r="E786" s="16"/>
      <c r="F786" s="17"/>
      <c r="G786" s="17"/>
      <c r="H786" s="65">
        <f t="shared" si="149"/>
        <v>0</v>
      </c>
      <c r="I786" s="17"/>
      <c r="J786" s="17"/>
      <c r="K786" s="42">
        <f t="shared" si="150"/>
        <v>0</v>
      </c>
      <c r="L786" s="42">
        <f t="shared" si="150"/>
        <v>0</v>
      </c>
      <c r="M786" s="42">
        <f t="shared" si="151"/>
        <v>0</v>
      </c>
      <c r="N786" s="13"/>
      <c r="O786" s="18" t="str">
        <f>+IF(OR($N786=Listas!$A$3,$N786=Listas!$A$4,$N786=Listas!$A$5,$N786=Listas!$A$6),"N/A",IF(AND((DAYS360(C786,$C$3))&gt;90,(DAYS360(C786,$C$3))&lt;360),"SI","NO"))</f>
        <v>NO</v>
      </c>
      <c r="P786" s="19">
        <f t="shared" si="144"/>
        <v>0</v>
      </c>
      <c r="Q786" s="18" t="str">
        <f>+IF(OR($N786=Listas!$A$3,$N786=Listas!$A$4,$N786=Listas!$A$5,$N786=Listas!$A$6),"N/A",IF(AND((DAYS360(C786,$C$3))&gt;=360,(DAYS360(C786,$C$3))&lt;=1800),"SI","NO"))</f>
        <v>NO</v>
      </c>
      <c r="R786" s="19">
        <f t="shared" si="145"/>
        <v>0</v>
      </c>
      <c r="S786" s="18" t="str">
        <f>+IF(OR($N786=Listas!$A$3,$N786=Listas!$A$4,$N786=Listas!$A$5,$N786=Listas!$A$6),"N/A",IF(AND((DAYS360(C786,$C$3))&gt;1800,(DAYS360(C786,$C$3))&lt;=3600),"SI","NO"))</f>
        <v>NO</v>
      </c>
      <c r="T786" s="19">
        <f t="shared" si="146"/>
        <v>0</v>
      </c>
      <c r="U786" s="18" t="str">
        <f>+IF(OR($N786=Listas!$A$3,$N786=Listas!$A$4,$N786=Listas!$A$5,$N786=Listas!$A$6),"N/A",IF((DAYS360(C786,$C$3))&gt;3600,"SI","NO"))</f>
        <v>SI</v>
      </c>
      <c r="V786" s="20">
        <f t="shared" si="147"/>
        <v>0.21132439384930549</v>
      </c>
      <c r="W786" s="21">
        <f>+IF(OR($N786=Listas!$A$3,$N786=Listas!$A$4,$N786=Listas!$A$5,$N786=Listas!$A$6),"",P786+R786+T786+V786)</f>
        <v>0.21132439384930549</v>
      </c>
      <c r="X786" s="22"/>
      <c r="Y786" s="19">
        <f t="shared" si="148"/>
        <v>0</v>
      </c>
      <c r="Z786" s="21">
        <f>+IF(OR($N786=Listas!$A$3,$N786=Listas!$A$4,$N786=Listas!$A$5,$N786=Listas!$A$6),"",Y786)</f>
        <v>0</v>
      </c>
      <c r="AA786" s="22"/>
      <c r="AB786" s="23">
        <f>+IF(OR($N786=Listas!$A$3,$N786=Listas!$A$4,$N786=Listas!$A$5,$N786=Listas!$A$6),"",IF(AND(DAYS360(C786,$C$3)&lt;=90,AA786="NO"),0,IF(AND(DAYS360(C786,$C$3)&gt;90,AA786="NO"),$AB$7,0)))</f>
        <v>0</v>
      </c>
      <c r="AC786" s="17"/>
      <c r="AD786" s="22"/>
      <c r="AE786" s="23">
        <f>+IF(OR($N786=Listas!$A$3,$N786=Listas!$A$4,$N786=Listas!$A$5,$N786=Listas!$A$6),"",IF(AND(DAYS360(C786,$C$3)&lt;=90,AD786="SI"),0,IF(AND(DAYS360(C786,$C$3)&gt;90,AD786="SI"),$AE$7,0)))</f>
        <v>0</v>
      </c>
      <c r="AF786" s="17"/>
      <c r="AG786" s="24" t="str">
        <f t="shared" si="152"/>
        <v/>
      </c>
      <c r="AH786" s="22"/>
      <c r="AI786" s="23">
        <f>+IF(OR($N786=Listas!$A$3,$N786=Listas!$A$4,$N786=Listas!$A$5,$N786=Listas!$A$6),"",IF(AND(DAYS360(C786,$C$3)&lt;=90,AH786="SI"),0,IF(AND(DAYS360(C786,$C$3)&gt;90,AH786="SI"),$AI$7,0)))</f>
        <v>0</v>
      </c>
      <c r="AJ786" s="25">
        <f>+IF(OR($N786=Listas!$A$3,$N786=Listas!$A$4,$N786=Listas!$A$5,$N786=Listas!$A$6),"",AB786+AE786+AI786)</f>
        <v>0</v>
      </c>
      <c r="AK786" s="26" t="str">
        <f t="shared" si="153"/>
        <v/>
      </c>
      <c r="AL786" s="27" t="str">
        <f t="shared" si="154"/>
        <v/>
      </c>
      <c r="AM786" s="23">
        <f>+IF(OR($N786=Listas!$A$3,$N786=Listas!$A$4,$N786=Listas!$A$5,$N786=Listas!$A$6),"",IF(AND(DAYS360(C786,$C$3)&lt;=90,AL786="SI"),0,IF(AND(DAYS360(C786,$C$3)&gt;90,AL786="SI"),$AM$7,0)))</f>
        <v>0</v>
      </c>
      <c r="AN786" s="27" t="str">
        <f t="shared" si="155"/>
        <v/>
      </c>
      <c r="AO786" s="23">
        <f>+IF(OR($N786=Listas!$A$3,$N786=Listas!$A$4,$N786=Listas!$A$5,$N786=Listas!$A$6),"",IF(AND(DAYS360(C786,$C$3)&lt;=90,AN786="SI"),0,IF(AND(DAYS360(C786,$C$3)&gt;90,AN786="SI"),$AO$7,0)))</f>
        <v>0</v>
      </c>
      <c r="AP786" s="28">
        <f>+IF(OR($N786=Listas!$A$3,$N786=Listas!$A$4,$N786=Listas!$A$5,$N786=[1]Hoja2!$A$6),"",AM786+AO786)</f>
        <v>0</v>
      </c>
      <c r="AQ786" s="22"/>
      <c r="AR786" s="23">
        <f>+IF(OR($N786=Listas!$A$3,$N786=Listas!$A$4,$N786=Listas!$A$5,$N786=Listas!$A$6),"",IF(AND(DAYS360(C786,$C$3)&lt;=90,AQ786="SI"),0,IF(AND(DAYS360(C786,$C$3)&gt;90,AQ786="SI"),$AR$7,0)))</f>
        <v>0</v>
      </c>
      <c r="AS786" s="22"/>
      <c r="AT786" s="23">
        <f>+IF(OR($N786=Listas!$A$3,$N786=Listas!$A$4,$N786=Listas!$A$5,$N786=Listas!$A$6),"",IF(AND(DAYS360(C786,$C$3)&lt;=90,AS786="SI"),0,IF(AND(DAYS360(C786,$C$3)&gt;90,AS786="SI"),$AT$7,0)))</f>
        <v>0</v>
      </c>
      <c r="AU786" s="21">
        <f>+IF(OR($N786=Listas!$A$3,$N786=Listas!$A$4,$N786=Listas!$A$5,$N786=Listas!$A$6),"",AR786+AT786)</f>
        <v>0</v>
      </c>
      <c r="AV786" s="29">
        <f>+IF(OR($N786=Listas!$A$3,$N786=Listas!$A$4,$N786=Listas!$A$5,$N786=Listas!$A$6),"",W786+Z786+AJ786+AP786+AU786)</f>
        <v>0.21132439384930549</v>
      </c>
      <c r="AW786" s="30">
        <f>+IF(OR($N786=Listas!$A$3,$N786=Listas!$A$4,$N786=Listas!$A$5,$N786=Listas!$A$6),"",K786*(1-AV786))</f>
        <v>0</v>
      </c>
      <c r="AX786" s="30">
        <f>+IF(OR($N786=Listas!$A$3,$N786=Listas!$A$4,$N786=Listas!$A$5,$N786=Listas!$A$6),"",L786*(1-AV786))</f>
        <v>0</v>
      </c>
      <c r="AY786" s="31"/>
      <c r="AZ786" s="32"/>
      <c r="BA786" s="30">
        <f>+IF(OR($N786=Listas!$A$3,$N786=Listas!$A$4,$N786=Listas!$A$5,$N786=Listas!$A$6),"",IF(AV786=0,AW786,(-PV(AY786,AZ786,,AW786,0))))</f>
        <v>0</v>
      </c>
      <c r="BB786" s="30">
        <f>+IF(OR($N786=Listas!$A$3,$N786=Listas!$A$4,$N786=Listas!$A$5,$N786=Listas!$A$6),"",IF(AV786=0,AX786,(-PV(AY786,AZ786,,AX786,0))))</f>
        <v>0</v>
      </c>
      <c r="BC786" s="33">
        <f>++IF(OR($N786=Listas!$A$3,$N786=Listas!$A$4,$N786=Listas!$A$5,$N786=Listas!$A$6),"",K786-BA786)</f>
        <v>0</v>
      </c>
      <c r="BD786" s="33">
        <f>++IF(OR($N786=Listas!$A$3,$N786=Listas!$A$4,$N786=Listas!$A$5,$N786=Listas!$A$6),"",L786-BB786)</f>
        <v>0</v>
      </c>
    </row>
    <row r="787" spans="1:56" x14ac:dyDescent="0.25">
      <c r="A787" s="13"/>
      <c r="B787" s="14"/>
      <c r="C787" s="15"/>
      <c r="D787" s="16"/>
      <c r="E787" s="16"/>
      <c r="F787" s="17"/>
      <c r="G787" s="17"/>
      <c r="H787" s="65">
        <f t="shared" si="149"/>
        <v>0</v>
      </c>
      <c r="I787" s="17"/>
      <c r="J787" s="17"/>
      <c r="K787" s="42">
        <f t="shared" si="150"/>
        <v>0</v>
      </c>
      <c r="L787" s="42">
        <f t="shared" si="150"/>
        <v>0</v>
      </c>
      <c r="M787" s="42">
        <f t="shared" si="151"/>
        <v>0</v>
      </c>
      <c r="N787" s="13"/>
      <c r="O787" s="18" t="str">
        <f>+IF(OR($N787=Listas!$A$3,$N787=Listas!$A$4,$N787=Listas!$A$5,$N787=Listas!$A$6),"N/A",IF(AND((DAYS360(C787,$C$3))&gt;90,(DAYS360(C787,$C$3))&lt;360),"SI","NO"))</f>
        <v>NO</v>
      </c>
      <c r="P787" s="19">
        <f t="shared" si="144"/>
        <v>0</v>
      </c>
      <c r="Q787" s="18" t="str">
        <f>+IF(OR($N787=Listas!$A$3,$N787=Listas!$A$4,$N787=Listas!$A$5,$N787=Listas!$A$6),"N/A",IF(AND((DAYS360(C787,$C$3))&gt;=360,(DAYS360(C787,$C$3))&lt;=1800),"SI","NO"))</f>
        <v>NO</v>
      </c>
      <c r="R787" s="19">
        <f t="shared" si="145"/>
        <v>0</v>
      </c>
      <c r="S787" s="18" t="str">
        <f>+IF(OR($N787=Listas!$A$3,$N787=Listas!$A$4,$N787=Listas!$A$5,$N787=Listas!$A$6),"N/A",IF(AND((DAYS360(C787,$C$3))&gt;1800,(DAYS360(C787,$C$3))&lt;=3600),"SI","NO"))</f>
        <v>NO</v>
      </c>
      <c r="T787" s="19">
        <f t="shared" si="146"/>
        <v>0</v>
      </c>
      <c r="U787" s="18" t="str">
        <f>+IF(OR($N787=Listas!$A$3,$N787=Listas!$A$4,$N787=Listas!$A$5,$N787=Listas!$A$6),"N/A",IF((DAYS360(C787,$C$3))&gt;3600,"SI","NO"))</f>
        <v>SI</v>
      </c>
      <c r="V787" s="20">
        <f t="shared" si="147"/>
        <v>0.21132439384930549</v>
      </c>
      <c r="W787" s="21">
        <f>+IF(OR($N787=Listas!$A$3,$N787=Listas!$A$4,$N787=Listas!$A$5,$N787=Listas!$A$6),"",P787+R787+T787+V787)</f>
        <v>0.21132439384930549</v>
      </c>
      <c r="X787" s="22"/>
      <c r="Y787" s="19">
        <f t="shared" si="148"/>
        <v>0</v>
      </c>
      <c r="Z787" s="21">
        <f>+IF(OR($N787=Listas!$A$3,$N787=Listas!$A$4,$N787=Listas!$A$5,$N787=Listas!$A$6),"",Y787)</f>
        <v>0</v>
      </c>
      <c r="AA787" s="22"/>
      <c r="AB787" s="23">
        <f>+IF(OR($N787=Listas!$A$3,$N787=Listas!$A$4,$N787=Listas!$A$5,$N787=Listas!$A$6),"",IF(AND(DAYS360(C787,$C$3)&lt;=90,AA787="NO"),0,IF(AND(DAYS360(C787,$C$3)&gt;90,AA787="NO"),$AB$7,0)))</f>
        <v>0</v>
      </c>
      <c r="AC787" s="17"/>
      <c r="AD787" s="22"/>
      <c r="AE787" s="23">
        <f>+IF(OR($N787=Listas!$A$3,$N787=Listas!$A$4,$N787=Listas!$A$5,$N787=Listas!$A$6),"",IF(AND(DAYS360(C787,$C$3)&lt;=90,AD787="SI"),0,IF(AND(DAYS360(C787,$C$3)&gt;90,AD787="SI"),$AE$7,0)))</f>
        <v>0</v>
      </c>
      <c r="AF787" s="17"/>
      <c r="AG787" s="24" t="str">
        <f t="shared" si="152"/>
        <v/>
      </c>
      <c r="AH787" s="22"/>
      <c r="AI787" s="23">
        <f>+IF(OR($N787=Listas!$A$3,$N787=Listas!$A$4,$N787=Listas!$A$5,$N787=Listas!$A$6),"",IF(AND(DAYS360(C787,$C$3)&lt;=90,AH787="SI"),0,IF(AND(DAYS360(C787,$C$3)&gt;90,AH787="SI"),$AI$7,0)))</f>
        <v>0</v>
      </c>
      <c r="AJ787" s="25">
        <f>+IF(OR($N787=Listas!$A$3,$N787=Listas!$A$4,$N787=Listas!$A$5,$N787=Listas!$A$6),"",AB787+AE787+AI787)</f>
        <v>0</v>
      </c>
      <c r="AK787" s="26" t="str">
        <f t="shared" si="153"/>
        <v/>
      </c>
      <c r="AL787" s="27" t="str">
        <f t="shared" si="154"/>
        <v/>
      </c>
      <c r="AM787" s="23">
        <f>+IF(OR($N787=Listas!$A$3,$N787=Listas!$A$4,$N787=Listas!$A$5,$N787=Listas!$A$6),"",IF(AND(DAYS360(C787,$C$3)&lt;=90,AL787="SI"),0,IF(AND(DAYS360(C787,$C$3)&gt;90,AL787="SI"),$AM$7,0)))</f>
        <v>0</v>
      </c>
      <c r="AN787" s="27" t="str">
        <f t="shared" si="155"/>
        <v/>
      </c>
      <c r="AO787" s="23">
        <f>+IF(OR($N787=Listas!$A$3,$N787=Listas!$A$4,$N787=Listas!$A$5,$N787=Listas!$A$6),"",IF(AND(DAYS360(C787,$C$3)&lt;=90,AN787="SI"),0,IF(AND(DAYS360(C787,$C$3)&gt;90,AN787="SI"),$AO$7,0)))</f>
        <v>0</v>
      </c>
      <c r="AP787" s="28">
        <f>+IF(OR($N787=Listas!$A$3,$N787=Listas!$A$4,$N787=Listas!$A$5,$N787=[1]Hoja2!$A$6),"",AM787+AO787)</f>
        <v>0</v>
      </c>
      <c r="AQ787" s="22"/>
      <c r="AR787" s="23">
        <f>+IF(OR($N787=Listas!$A$3,$N787=Listas!$A$4,$N787=Listas!$A$5,$N787=Listas!$A$6),"",IF(AND(DAYS360(C787,$C$3)&lt;=90,AQ787="SI"),0,IF(AND(DAYS360(C787,$C$3)&gt;90,AQ787="SI"),$AR$7,0)))</f>
        <v>0</v>
      </c>
      <c r="AS787" s="22"/>
      <c r="AT787" s="23">
        <f>+IF(OR($N787=Listas!$A$3,$N787=Listas!$A$4,$N787=Listas!$A$5,$N787=Listas!$A$6),"",IF(AND(DAYS360(C787,$C$3)&lt;=90,AS787="SI"),0,IF(AND(DAYS360(C787,$C$3)&gt;90,AS787="SI"),$AT$7,0)))</f>
        <v>0</v>
      </c>
      <c r="AU787" s="21">
        <f>+IF(OR($N787=Listas!$A$3,$N787=Listas!$A$4,$N787=Listas!$A$5,$N787=Listas!$A$6),"",AR787+AT787)</f>
        <v>0</v>
      </c>
      <c r="AV787" s="29">
        <f>+IF(OR($N787=Listas!$A$3,$N787=Listas!$A$4,$N787=Listas!$A$5,$N787=Listas!$A$6),"",W787+Z787+AJ787+AP787+AU787)</f>
        <v>0.21132439384930549</v>
      </c>
      <c r="AW787" s="30">
        <f>+IF(OR($N787=Listas!$A$3,$N787=Listas!$A$4,$N787=Listas!$A$5,$N787=Listas!$A$6),"",K787*(1-AV787))</f>
        <v>0</v>
      </c>
      <c r="AX787" s="30">
        <f>+IF(OR($N787=Listas!$A$3,$N787=Listas!$A$4,$N787=Listas!$A$5,$N787=Listas!$A$6),"",L787*(1-AV787))</f>
        <v>0</v>
      </c>
      <c r="AY787" s="31"/>
      <c r="AZ787" s="32"/>
      <c r="BA787" s="30">
        <f>+IF(OR($N787=Listas!$A$3,$N787=Listas!$A$4,$N787=Listas!$A$5,$N787=Listas!$A$6),"",IF(AV787=0,AW787,(-PV(AY787,AZ787,,AW787,0))))</f>
        <v>0</v>
      </c>
      <c r="BB787" s="30">
        <f>+IF(OR($N787=Listas!$A$3,$N787=Listas!$A$4,$N787=Listas!$A$5,$N787=Listas!$A$6),"",IF(AV787=0,AX787,(-PV(AY787,AZ787,,AX787,0))))</f>
        <v>0</v>
      </c>
      <c r="BC787" s="33">
        <f>++IF(OR($N787=Listas!$A$3,$N787=Listas!$A$4,$N787=Listas!$A$5,$N787=Listas!$A$6),"",K787-BA787)</f>
        <v>0</v>
      </c>
      <c r="BD787" s="33">
        <f>++IF(OR($N787=Listas!$A$3,$N787=Listas!$A$4,$N787=Listas!$A$5,$N787=Listas!$A$6),"",L787-BB787)</f>
        <v>0</v>
      </c>
    </row>
    <row r="788" spans="1:56" x14ac:dyDescent="0.25">
      <c r="A788" s="13"/>
      <c r="B788" s="14"/>
      <c r="C788" s="15"/>
      <c r="D788" s="16"/>
      <c r="E788" s="16"/>
      <c r="F788" s="17"/>
      <c r="G788" s="17"/>
      <c r="H788" s="65">
        <f t="shared" si="149"/>
        <v>0</v>
      </c>
      <c r="I788" s="17"/>
      <c r="J788" s="17"/>
      <c r="K788" s="42">
        <f t="shared" si="150"/>
        <v>0</v>
      </c>
      <c r="L788" s="42">
        <f t="shared" si="150"/>
        <v>0</v>
      </c>
      <c r="M788" s="42">
        <f t="shared" si="151"/>
        <v>0</v>
      </c>
      <c r="N788" s="13"/>
      <c r="O788" s="18" t="str">
        <f>+IF(OR($N788=Listas!$A$3,$N788=Listas!$A$4,$N788=Listas!$A$5,$N788=Listas!$A$6),"N/A",IF(AND((DAYS360(C788,$C$3))&gt;90,(DAYS360(C788,$C$3))&lt;360),"SI","NO"))</f>
        <v>NO</v>
      </c>
      <c r="P788" s="19">
        <f t="shared" si="144"/>
        <v>0</v>
      </c>
      <c r="Q788" s="18" t="str">
        <f>+IF(OR($N788=Listas!$A$3,$N788=Listas!$A$4,$N788=Listas!$A$5,$N788=Listas!$A$6),"N/A",IF(AND((DAYS360(C788,$C$3))&gt;=360,(DAYS360(C788,$C$3))&lt;=1800),"SI","NO"))</f>
        <v>NO</v>
      </c>
      <c r="R788" s="19">
        <f t="shared" si="145"/>
        <v>0</v>
      </c>
      <c r="S788" s="18" t="str">
        <f>+IF(OR($N788=Listas!$A$3,$N788=Listas!$A$4,$N788=Listas!$A$5,$N788=Listas!$A$6),"N/A",IF(AND((DAYS360(C788,$C$3))&gt;1800,(DAYS360(C788,$C$3))&lt;=3600),"SI","NO"))</f>
        <v>NO</v>
      </c>
      <c r="T788" s="19">
        <f t="shared" si="146"/>
        <v>0</v>
      </c>
      <c r="U788" s="18" t="str">
        <f>+IF(OR($N788=Listas!$A$3,$N788=Listas!$A$4,$N788=Listas!$A$5,$N788=Listas!$A$6),"N/A",IF((DAYS360(C788,$C$3))&gt;3600,"SI","NO"))</f>
        <v>SI</v>
      </c>
      <c r="V788" s="20">
        <f t="shared" si="147"/>
        <v>0.21132439384930549</v>
      </c>
      <c r="W788" s="21">
        <f>+IF(OR($N788=Listas!$A$3,$N788=Listas!$A$4,$N788=Listas!$A$5,$N788=Listas!$A$6),"",P788+R788+T788+V788)</f>
        <v>0.21132439384930549</v>
      </c>
      <c r="X788" s="22"/>
      <c r="Y788" s="19">
        <f t="shared" si="148"/>
        <v>0</v>
      </c>
      <c r="Z788" s="21">
        <f>+IF(OR($N788=Listas!$A$3,$N788=Listas!$A$4,$N788=Listas!$A$5,$N788=Listas!$A$6),"",Y788)</f>
        <v>0</v>
      </c>
      <c r="AA788" s="22"/>
      <c r="AB788" s="23">
        <f>+IF(OR($N788=Listas!$A$3,$N788=Listas!$A$4,$N788=Listas!$A$5,$N788=Listas!$A$6),"",IF(AND(DAYS360(C788,$C$3)&lt;=90,AA788="NO"),0,IF(AND(DAYS360(C788,$C$3)&gt;90,AA788="NO"),$AB$7,0)))</f>
        <v>0</v>
      </c>
      <c r="AC788" s="17"/>
      <c r="AD788" s="22"/>
      <c r="AE788" s="23">
        <f>+IF(OR($N788=Listas!$A$3,$N788=Listas!$A$4,$N788=Listas!$A$5,$N788=Listas!$A$6),"",IF(AND(DAYS360(C788,$C$3)&lt;=90,AD788="SI"),0,IF(AND(DAYS360(C788,$C$3)&gt;90,AD788="SI"),$AE$7,0)))</f>
        <v>0</v>
      </c>
      <c r="AF788" s="17"/>
      <c r="AG788" s="24" t="str">
        <f t="shared" si="152"/>
        <v/>
      </c>
      <c r="AH788" s="22"/>
      <c r="AI788" s="23">
        <f>+IF(OR($N788=Listas!$A$3,$N788=Listas!$A$4,$N788=Listas!$A$5,$N788=Listas!$A$6),"",IF(AND(DAYS360(C788,$C$3)&lt;=90,AH788="SI"),0,IF(AND(DAYS360(C788,$C$3)&gt;90,AH788="SI"),$AI$7,0)))</f>
        <v>0</v>
      </c>
      <c r="AJ788" s="25">
        <f>+IF(OR($N788=Listas!$A$3,$N788=Listas!$A$4,$N788=Listas!$A$5,$N788=Listas!$A$6),"",AB788+AE788+AI788)</f>
        <v>0</v>
      </c>
      <c r="AK788" s="26" t="str">
        <f t="shared" si="153"/>
        <v/>
      </c>
      <c r="AL788" s="27" t="str">
        <f t="shared" si="154"/>
        <v/>
      </c>
      <c r="AM788" s="23">
        <f>+IF(OR($N788=Listas!$A$3,$N788=Listas!$A$4,$N788=Listas!$A$5,$N788=Listas!$A$6),"",IF(AND(DAYS360(C788,$C$3)&lt;=90,AL788="SI"),0,IF(AND(DAYS360(C788,$C$3)&gt;90,AL788="SI"),$AM$7,0)))</f>
        <v>0</v>
      </c>
      <c r="AN788" s="27" t="str">
        <f t="shared" si="155"/>
        <v/>
      </c>
      <c r="AO788" s="23">
        <f>+IF(OR($N788=Listas!$A$3,$N788=Listas!$A$4,$N788=Listas!$A$5,$N788=Listas!$A$6),"",IF(AND(DAYS360(C788,$C$3)&lt;=90,AN788="SI"),0,IF(AND(DAYS360(C788,$C$3)&gt;90,AN788="SI"),$AO$7,0)))</f>
        <v>0</v>
      </c>
      <c r="AP788" s="28">
        <f>+IF(OR($N788=Listas!$A$3,$N788=Listas!$A$4,$N788=Listas!$A$5,$N788=[1]Hoja2!$A$6),"",AM788+AO788)</f>
        <v>0</v>
      </c>
      <c r="AQ788" s="22"/>
      <c r="AR788" s="23">
        <f>+IF(OR($N788=Listas!$A$3,$N788=Listas!$A$4,$N788=Listas!$A$5,$N788=Listas!$A$6),"",IF(AND(DAYS360(C788,$C$3)&lt;=90,AQ788="SI"),0,IF(AND(DAYS360(C788,$C$3)&gt;90,AQ788="SI"),$AR$7,0)))</f>
        <v>0</v>
      </c>
      <c r="AS788" s="22"/>
      <c r="AT788" s="23">
        <f>+IF(OR($N788=Listas!$A$3,$N788=Listas!$A$4,$N788=Listas!$A$5,$N788=Listas!$A$6),"",IF(AND(DAYS360(C788,$C$3)&lt;=90,AS788="SI"),0,IF(AND(DAYS360(C788,$C$3)&gt;90,AS788="SI"),$AT$7,0)))</f>
        <v>0</v>
      </c>
      <c r="AU788" s="21">
        <f>+IF(OR($N788=Listas!$A$3,$N788=Listas!$A$4,$N788=Listas!$A$5,$N788=Listas!$A$6),"",AR788+AT788)</f>
        <v>0</v>
      </c>
      <c r="AV788" s="29">
        <f>+IF(OR($N788=Listas!$A$3,$N788=Listas!$A$4,$N788=Listas!$A$5,$N788=Listas!$A$6),"",W788+Z788+AJ788+AP788+AU788)</f>
        <v>0.21132439384930549</v>
      </c>
      <c r="AW788" s="30">
        <f>+IF(OR($N788=Listas!$A$3,$N788=Listas!$A$4,$N788=Listas!$A$5,$N788=Listas!$A$6),"",K788*(1-AV788))</f>
        <v>0</v>
      </c>
      <c r="AX788" s="30">
        <f>+IF(OR($N788=Listas!$A$3,$N788=Listas!$A$4,$N788=Listas!$A$5,$N788=Listas!$A$6),"",L788*(1-AV788))</f>
        <v>0</v>
      </c>
      <c r="AY788" s="31"/>
      <c r="AZ788" s="32"/>
      <c r="BA788" s="30">
        <f>+IF(OR($N788=Listas!$A$3,$N788=Listas!$A$4,$N788=Listas!$A$5,$N788=Listas!$A$6),"",IF(AV788=0,AW788,(-PV(AY788,AZ788,,AW788,0))))</f>
        <v>0</v>
      </c>
      <c r="BB788" s="30">
        <f>+IF(OR($N788=Listas!$A$3,$N788=Listas!$A$4,$N788=Listas!$A$5,$N788=Listas!$A$6),"",IF(AV788=0,AX788,(-PV(AY788,AZ788,,AX788,0))))</f>
        <v>0</v>
      </c>
      <c r="BC788" s="33">
        <f>++IF(OR($N788=Listas!$A$3,$N788=Listas!$A$4,$N788=Listas!$A$5,$N788=Listas!$A$6),"",K788-BA788)</f>
        <v>0</v>
      </c>
      <c r="BD788" s="33">
        <f>++IF(OR($N788=Listas!$A$3,$N788=Listas!$A$4,$N788=Listas!$A$5,$N788=Listas!$A$6),"",L788-BB788)</f>
        <v>0</v>
      </c>
    </row>
    <row r="789" spans="1:56" x14ac:dyDescent="0.25">
      <c r="A789" s="13"/>
      <c r="B789" s="14"/>
      <c r="C789" s="15"/>
      <c r="D789" s="16"/>
      <c r="E789" s="16"/>
      <c r="F789" s="17"/>
      <c r="G789" s="17"/>
      <c r="H789" s="65">
        <f t="shared" si="149"/>
        <v>0</v>
      </c>
      <c r="I789" s="17"/>
      <c r="J789" s="17"/>
      <c r="K789" s="42">
        <f t="shared" si="150"/>
        <v>0</v>
      </c>
      <c r="L789" s="42">
        <f t="shared" si="150"/>
        <v>0</v>
      </c>
      <c r="M789" s="42">
        <f t="shared" si="151"/>
        <v>0</v>
      </c>
      <c r="N789" s="13"/>
      <c r="O789" s="18" t="str">
        <f>+IF(OR($N789=Listas!$A$3,$N789=Listas!$A$4,$N789=Listas!$A$5,$N789=Listas!$A$6),"N/A",IF(AND((DAYS360(C789,$C$3))&gt;90,(DAYS360(C789,$C$3))&lt;360),"SI","NO"))</f>
        <v>NO</v>
      </c>
      <c r="P789" s="19">
        <f t="shared" si="144"/>
        <v>0</v>
      </c>
      <c r="Q789" s="18" t="str">
        <f>+IF(OR($N789=Listas!$A$3,$N789=Listas!$A$4,$N789=Listas!$A$5,$N789=Listas!$A$6),"N/A",IF(AND((DAYS360(C789,$C$3))&gt;=360,(DAYS360(C789,$C$3))&lt;=1800),"SI","NO"))</f>
        <v>NO</v>
      </c>
      <c r="R789" s="19">
        <f t="shared" si="145"/>
        <v>0</v>
      </c>
      <c r="S789" s="18" t="str">
        <f>+IF(OR($N789=Listas!$A$3,$N789=Listas!$A$4,$N789=Listas!$A$5,$N789=Listas!$A$6),"N/A",IF(AND((DAYS360(C789,$C$3))&gt;1800,(DAYS360(C789,$C$3))&lt;=3600),"SI","NO"))</f>
        <v>NO</v>
      </c>
      <c r="T789" s="19">
        <f t="shared" si="146"/>
        <v>0</v>
      </c>
      <c r="U789" s="18" t="str">
        <f>+IF(OR($N789=Listas!$A$3,$N789=Listas!$A$4,$N789=Listas!$A$5,$N789=Listas!$A$6),"N/A",IF((DAYS360(C789,$C$3))&gt;3600,"SI","NO"))</f>
        <v>SI</v>
      </c>
      <c r="V789" s="20">
        <f t="shared" si="147"/>
        <v>0.21132439384930549</v>
      </c>
      <c r="W789" s="21">
        <f>+IF(OR($N789=Listas!$A$3,$N789=Listas!$A$4,$N789=Listas!$A$5,$N789=Listas!$A$6),"",P789+R789+T789+V789)</f>
        <v>0.21132439384930549</v>
      </c>
      <c r="X789" s="22"/>
      <c r="Y789" s="19">
        <f t="shared" si="148"/>
        <v>0</v>
      </c>
      <c r="Z789" s="21">
        <f>+IF(OR($N789=Listas!$A$3,$N789=Listas!$A$4,$N789=Listas!$A$5,$N789=Listas!$A$6),"",Y789)</f>
        <v>0</v>
      </c>
      <c r="AA789" s="22"/>
      <c r="AB789" s="23">
        <f>+IF(OR($N789=Listas!$A$3,$N789=Listas!$A$4,$N789=Listas!$A$5,$N789=Listas!$A$6),"",IF(AND(DAYS360(C789,$C$3)&lt;=90,AA789="NO"),0,IF(AND(DAYS360(C789,$C$3)&gt;90,AA789="NO"),$AB$7,0)))</f>
        <v>0</v>
      </c>
      <c r="AC789" s="17"/>
      <c r="AD789" s="22"/>
      <c r="AE789" s="23">
        <f>+IF(OR($N789=Listas!$A$3,$N789=Listas!$A$4,$N789=Listas!$A$5,$N789=Listas!$A$6),"",IF(AND(DAYS360(C789,$C$3)&lt;=90,AD789="SI"),0,IF(AND(DAYS360(C789,$C$3)&gt;90,AD789="SI"),$AE$7,0)))</f>
        <v>0</v>
      </c>
      <c r="AF789" s="17"/>
      <c r="AG789" s="24" t="str">
        <f t="shared" si="152"/>
        <v/>
      </c>
      <c r="AH789" s="22"/>
      <c r="AI789" s="23">
        <f>+IF(OR($N789=Listas!$A$3,$N789=Listas!$A$4,$N789=Listas!$A$5,$N789=Listas!$A$6),"",IF(AND(DAYS360(C789,$C$3)&lt;=90,AH789="SI"),0,IF(AND(DAYS360(C789,$C$3)&gt;90,AH789="SI"),$AI$7,0)))</f>
        <v>0</v>
      </c>
      <c r="AJ789" s="25">
        <f>+IF(OR($N789=Listas!$A$3,$N789=Listas!$A$4,$N789=Listas!$A$5,$N789=Listas!$A$6),"",AB789+AE789+AI789)</f>
        <v>0</v>
      </c>
      <c r="AK789" s="26" t="str">
        <f t="shared" si="153"/>
        <v/>
      </c>
      <c r="AL789" s="27" t="str">
        <f t="shared" si="154"/>
        <v/>
      </c>
      <c r="AM789" s="23">
        <f>+IF(OR($N789=Listas!$A$3,$N789=Listas!$A$4,$N789=Listas!$A$5,$N789=Listas!$A$6),"",IF(AND(DAYS360(C789,$C$3)&lt;=90,AL789="SI"),0,IF(AND(DAYS360(C789,$C$3)&gt;90,AL789="SI"),$AM$7,0)))</f>
        <v>0</v>
      </c>
      <c r="AN789" s="27" t="str">
        <f t="shared" si="155"/>
        <v/>
      </c>
      <c r="AO789" s="23">
        <f>+IF(OR($N789=Listas!$A$3,$N789=Listas!$A$4,$N789=Listas!$A$5,$N789=Listas!$A$6),"",IF(AND(DAYS360(C789,$C$3)&lt;=90,AN789="SI"),0,IF(AND(DAYS360(C789,$C$3)&gt;90,AN789="SI"),$AO$7,0)))</f>
        <v>0</v>
      </c>
      <c r="AP789" s="28">
        <f>+IF(OR($N789=Listas!$A$3,$N789=Listas!$A$4,$N789=Listas!$A$5,$N789=[1]Hoja2!$A$6),"",AM789+AO789)</f>
        <v>0</v>
      </c>
      <c r="AQ789" s="22"/>
      <c r="AR789" s="23">
        <f>+IF(OR($N789=Listas!$A$3,$N789=Listas!$A$4,$N789=Listas!$A$5,$N789=Listas!$A$6),"",IF(AND(DAYS360(C789,$C$3)&lt;=90,AQ789="SI"),0,IF(AND(DAYS360(C789,$C$3)&gt;90,AQ789="SI"),$AR$7,0)))</f>
        <v>0</v>
      </c>
      <c r="AS789" s="22"/>
      <c r="AT789" s="23">
        <f>+IF(OR($N789=Listas!$A$3,$N789=Listas!$A$4,$N789=Listas!$A$5,$N789=Listas!$A$6),"",IF(AND(DAYS360(C789,$C$3)&lt;=90,AS789="SI"),0,IF(AND(DAYS360(C789,$C$3)&gt;90,AS789="SI"),$AT$7,0)))</f>
        <v>0</v>
      </c>
      <c r="AU789" s="21">
        <f>+IF(OR($N789=Listas!$A$3,$N789=Listas!$A$4,$N789=Listas!$A$5,$N789=Listas!$A$6),"",AR789+AT789)</f>
        <v>0</v>
      </c>
      <c r="AV789" s="29">
        <f>+IF(OR($N789=Listas!$A$3,$N789=Listas!$A$4,$N789=Listas!$A$5,$N789=Listas!$A$6),"",W789+Z789+AJ789+AP789+AU789)</f>
        <v>0.21132439384930549</v>
      </c>
      <c r="AW789" s="30">
        <f>+IF(OR($N789=Listas!$A$3,$N789=Listas!$A$4,$N789=Listas!$A$5,$N789=Listas!$A$6),"",K789*(1-AV789))</f>
        <v>0</v>
      </c>
      <c r="AX789" s="30">
        <f>+IF(OR($N789=Listas!$A$3,$N789=Listas!$A$4,$N789=Listas!$A$5,$N789=Listas!$A$6),"",L789*(1-AV789))</f>
        <v>0</v>
      </c>
      <c r="AY789" s="31"/>
      <c r="AZ789" s="32"/>
      <c r="BA789" s="30">
        <f>+IF(OR($N789=Listas!$A$3,$N789=Listas!$A$4,$N789=Listas!$A$5,$N789=Listas!$A$6),"",IF(AV789=0,AW789,(-PV(AY789,AZ789,,AW789,0))))</f>
        <v>0</v>
      </c>
      <c r="BB789" s="30">
        <f>+IF(OR($N789=Listas!$A$3,$N789=Listas!$A$4,$N789=Listas!$A$5,$N789=Listas!$A$6),"",IF(AV789=0,AX789,(-PV(AY789,AZ789,,AX789,0))))</f>
        <v>0</v>
      </c>
      <c r="BC789" s="33">
        <f>++IF(OR($N789=Listas!$A$3,$N789=Listas!$A$4,$N789=Listas!$A$5,$N789=Listas!$A$6),"",K789-BA789)</f>
        <v>0</v>
      </c>
      <c r="BD789" s="33">
        <f>++IF(OR($N789=Listas!$A$3,$N789=Listas!$A$4,$N789=Listas!$A$5,$N789=Listas!$A$6),"",L789-BB789)</f>
        <v>0</v>
      </c>
    </row>
    <row r="790" spans="1:56" x14ac:dyDescent="0.25">
      <c r="A790" s="13"/>
      <c r="B790" s="14"/>
      <c r="C790" s="15"/>
      <c r="D790" s="16"/>
      <c r="E790" s="16"/>
      <c r="F790" s="17"/>
      <c r="G790" s="17"/>
      <c r="H790" s="65">
        <f t="shared" si="149"/>
        <v>0</v>
      </c>
      <c r="I790" s="17"/>
      <c r="J790" s="17"/>
      <c r="K790" s="42">
        <f t="shared" si="150"/>
        <v>0</v>
      </c>
      <c r="L790" s="42">
        <f t="shared" si="150"/>
        <v>0</v>
      </c>
      <c r="M790" s="42">
        <f t="shared" si="151"/>
        <v>0</v>
      </c>
      <c r="N790" s="13"/>
      <c r="O790" s="18" t="str">
        <f>+IF(OR($N790=Listas!$A$3,$N790=Listas!$A$4,$N790=Listas!$A$5,$N790=Listas!$A$6),"N/A",IF(AND((DAYS360(C790,$C$3))&gt;90,(DAYS360(C790,$C$3))&lt;360),"SI","NO"))</f>
        <v>NO</v>
      </c>
      <c r="P790" s="19">
        <f t="shared" si="144"/>
        <v>0</v>
      </c>
      <c r="Q790" s="18" t="str">
        <f>+IF(OR($N790=Listas!$A$3,$N790=Listas!$A$4,$N790=Listas!$A$5,$N790=Listas!$A$6),"N/A",IF(AND((DAYS360(C790,$C$3))&gt;=360,(DAYS360(C790,$C$3))&lt;=1800),"SI","NO"))</f>
        <v>NO</v>
      </c>
      <c r="R790" s="19">
        <f t="shared" si="145"/>
        <v>0</v>
      </c>
      <c r="S790" s="18" t="str">
        <f>+IF(OR($N790=Listas!$A$3,$N790=Listas!$A$4,$N790=Listas!$A$5,$N790=Listas!$A$6),"N/A",IF(AND((DAYS360(C790,$C$3))&gt;1800,(DAYS360(C790,$C$3))&lt;=3600),"SI","NO"))</f>
        <v>NO</v>
      </c>
      <c r="T790" s="19">
        <f t="shared" si="146"/>
        <v>0</v>
      </c>
      <c r="U790" s="18" t="str">
        <f>+IF(OR($N790=Listas!$A$3,$N790=Listas!$A$4,$N790=Listas!$A$5,$N790=Listas!$A$6),"N/A",IF((DAYS360(C790,$C$3))&gt;3600,"SI","NO"))</f>
        <v>SI</v>
      </c>
      <c r="V790" s="20">
        <f t="shared" si="147"/>
        <v>0.21132439384930549</v>
      </c>
      <c r="W790" s="21">
        <f>+IF(OR($N790=Listas!$A$3,$N790=Listas!$A$4,$N790=Listas!$A$5,$N790=Listas!$A$6),"",P790+R790+T790+V790)</f>
        <v>0.21132439384930549</v>
      </c>
      <c r="X790" s="22"/>
      <c r="Y790" s="19">
        <f t="shared" si="148"/>
        <v>0</v>
      </c>
      <c r="Z790" s="21">
        <f>+IF(OR($N790=Listas!$A$3,$N790=Listas!$A$4,$N790=Listas!$A$5,$N790=Listas!$A$6),"",Y790)</f>
        <v>0</v>
      </c>
      <c r="AA790" s="22"/>
      <c r="AB790" s="23">
        <f>+IF(OR($N790=Listas!$A$3,$N790=Listas!$A$4,$N790=Listas!$A$5,$N790=Listas!$A$6),"",IF(AND(DAYS360(C790,$C$3)&lt;=90,AA790="NO"),0,IF(AND(DAYS360(C790,$C$3)&gt;90,AA790="NO"),$AB$7,0)))</f>
        <v>0</v>
      </c>
      <c r="AC790" s="17"/>
      <c r="AD790" s="22"/>
      <c r="AE790" s="23">
        <f>+IF(OR($N790=Listas!$A$3,$N790=Listas!$A$4,$N790=Listas!$A$5,$N790=Listas!$A$6),"",IF(AND(DAYS360(C790,$C$3)&lt;=90,AD790="SI"),0,IF(AND(DAYS360(C790,$C$3)&gt;90,AD790="SI"),$AE$7,0)))</f>
        <v>0</v>
      </c>
      <c r="AF790" s="17"/>
      <c r="AG790" s="24" t="str">
        <f t="shared" si="152"/>
        <v/>
      </c>
      <c r="AH790" s="22"/>
      <c r="AI790" s="23">
        <f>+IF(OR($N790=Listas!$A$3,$N790=Listas!$A$4,$N790=Listas!$A$5,$N790=Listas!$A$6),"",IF(AND(DAYS360(C790,$C$3)&lt;=90,AH790="SI"),0,IF(AND(DAYS360(C790,$C$3)&gt;90,AH790="SI"),$AI$7,0)))</f>
        <v>0</v>
      </c>
      <c r="AJ790" s="25">
        <f>+IF(OR($N790=Listas!$A$3,$N790=Listas!$A$4,$N790=Listas!$A$5,$N790=Listas!$A$6),"",AB790+AE790+AI790)</f>
        <v>0</v>
      </c>
      <c r="AK790" s="26" t="str">
        <f t="shared" si="153"/>
        <v/>
      </c>
      <c r="AL790" s="27" t="str">
        <f t="shared" si="154"/>
        <v/>
      </c>
      <c r="AM790" s="23">
        <f>+IF(OR($N790=Listas!$A$3,$N790=Listas!$A$4,$N790=Listas!$A$5,$N790=Listas!$A$6),"",IF(AND(DAYS360(C790,$C$3)&lt;=90,AL790="SI"),0,IF(AND(DAYS360(C790,$C$3)&gt;90,AL790="SI"),$AM$7,0)))</f>
        <v>0</v>
      </c>
      <c r="AN790" s="27" t="str">
        <f t="shared" si="155"/>
        <v/>
      </c>
      <c r="AO790" s="23">
        <f>+IF(OR($N790=Listas!$A$3,$N790=Listas!$A$4,$N790=Listas!$A$5,$N790=Listas!$A$6),"",IF(AND(DAYS360(C790,$C$3)&lt;=90,AN790="SI"),0,IF(AND(DAYS360(C790,$C$3)&gt;90,AN790="SI"),$AO$7,0)))</f>
        <v>0</v>
      </c>
      <c r="AP790" s="28">
        <f>+IF(OR($N790=Listas!$A$3,$N790=Listas!$A$4,$N790=Listas!$A$5,$N790=[1]Hoja2!$A$6),"",AM790+AO790)</f>
        <v>0</v>
      </c>
      <c r="AQ790" s="22"/>
      <c r="AR790" s="23">
        <f>+IF(OR($N790=Listas!$A$3,$N790=Listas!$A$4,$N790=Listas!$A$5,$N790=Listas!$A$6),"",IF(AND(DAYS360(C790,$C$3)&lt;=90,AQ790="SI"),0,IF(AND(DAYS360(C790,$C$3)&gt;90,AQ790="SI"),$AR$7,0)))</f>
        <v>0</v>
      </c>
      <c r="AS790" s="22"/>
      <c r="AT790" s="23">
        <f>+IF(OR($N790=Listas!$A$3,$N790=Listas!$A$4,$N790=Listas!$A$5,$N790=Listas!$A$6),"",IF(AND(DAYS360(C790,$C$3)&lt;=90,AS790="SI"),0,IF(AND(DAYS360(C790,$C$3)&gt;90,AS790="SI"),$AT$7,0)))</f>
        <v>0</v>
      </c>
      <c r="AU790" s="21">
        <f>+IF(OR($N790=Listas!$A$3,$N790=Listas!$A$4,$N790=Listas!$A$5,$N790=Listas!$A$6),"",AR790+AT790)</f>
        <v>0</v>
      </c>
      <c r="AV790" s="29">
        <f>+IF(OR($N790=Listas!$A$3,$N790=Listas!$A$4,$N790=Listas!$A$5,$N790=Listas!$A$6),"",W790+Z790+AJ790+AP790+AU790)</f>
        <v>0.21132439384930549</v>
      </c>
      <c r="AW790" s="30">
        <f>+IF(OR($N790=Listas!$A$3,$N790=Listas!$A$4,$N790=Listas!$A$5,$N790=Listas!$A$6),"",K790*(1-AV790))</f>
        <v>0</v>
      </c>
      <c r="AX790" s="30">
        <f>+IF(OR($N790=Listas!$A$3,$N790=Listas!$A$4,$N790=Listas!$A$5,$N790=Listas!$A$6),"",L790*(1-AV790))</f>
        <v>0</v>
      </c>
      <c r="AY790" s="31"/>
      <c r="AZ790" s="32"/>
      <c r="BA790" s="30">
        <f>+IF(OR($N790=Listas!$A$3,$N790=Listas!$A$4,$N790=Listas!$A$5,$N790=Listas!$A$6),"",IF(AV790=0,AW790,(-PV(AY790,AZ790,,AW790,0))))</f>
        <v>0</v>
      </c>
      <c r="BB790" s="30">
        <f>+IF(OR($N790=Listas!$A$3,$N790=Listas!$A$4,$N790=Listas!$A$5,$N790=Listas!$A$6),"",IF(AV790=0,AX790,(-PV(AY790,AZ790,,AX790,0))))</f>
        <v>0</v>
      </c>
      <c r="BC790" s="33">
        <f>++IF(OR($N790=Listas!$A$3,$N790=Listas!$A$4,$N790=Listas!$A$5,$N790=Listas!$A$6),"",K790-BA790)</f>
        <v>0</v>
      </c>
      <c r="BD790" s="33">
        <f>++IF(OR($N790=Listas!$A$3,$N790=Listas!$A$4,$N790=Listas!$A$5,$N790=Listas!$A$6),"",L790-BB790)</f>
        <v>0</v>
      </c>
    </row>
    <row r="791" spans="1:56" x14ac:dyDescent="0.25">
      <c r="A791" s="13"/>
      <c r="B791" s="14"/>
      <c r="C791" s="15"/>
      <c r="D791" s="16"/>
      <c r="E791" s="16"/>
      <c r="F791" s="17"/>
      <c r="G791" s="17"/>
      <c r="H791" s="65">
        <f t="shared" si="149"/>
        <v>0</v>
      </c>
      <c r="I791" s="17"/>
      <c r="J791" s="17"/>
      <c r="K791" s="42">
        <f t="shared" si="150"/>
        <v>0</v>
      </c>
      <c r="L791" s="42">
        <f t="shared" si="150"/>
        <v>0</v>
      </c>
      <c r="M791" s="42">
        <f t="shared" si="151"/>
        <v>0</v>
      </c>
      <c r="N791" s="13"/>
      <c r="O791" s="18" t="str">
        <f>+IF(OR($N791=Listas!$A$3,$N791=Listas!$A$4,$N791=Listas!$A$5,$N791=Listas!$A$6),"N/A",IF(AND((DAYS360(C791,$C$3))&gt;90,(DAYS360(C791,$C$3))&lt;360),"SI","NO"))</f>
        <v>NO</v>
      </c>
      <c r="P791" s="19">
        <f t="shared" si="144"/>
        <v>0</v>
      </c>
      <c r="Q791" s="18" t="str">
        <f>+IF(OR($N791=Listas!$A$3,$N791=Listas!$A$4,$N791=Listas!$A$5,$N791=Listas!$A$6),"N/A",IF(AND((DAYS360(C791,$C$3))&gt;=360,(DAYS360(C791,$C$3))&lt;=1800),"SI","NO"))</f>
        <v>NO</v>
      </c>
      <c r="R791" s="19">
        <f t="shared" si="145"/>
        <v>0</v>
      </c>
      <c r="S791" s="18" t="str">
        <f>+IF(OR($N791=Listas!$A$3,$N791=Listas!$A$4,$N791=Listas!$A$5,$N791=Listas!$A$6),"N/A",IF(AND((DAYS360(C791,$C$3))&gt;1800,(DAYS360(C791,$C$3))&lt;=3600),"SI","NO"))</f>
        <v>NO</v>
      </c>
      <c r="T791" s="19">
        <f t="shared" si="146"/>
        <v>0</v>
      </c>
      <c r="U791" s="18" t="str">
        <f>+IF(OR($N791=Listas!$A$3,$N791=Listas!$A$4,$N791=Listas!$A$5,$N791=Listas!$A$6),"N/A",IF((DAYS360(C791,$C$3))&gt;3600,"SI","NO"))</f>
        <v>SI</v>
      </c>
      <c r="V791" s="20">
        <f t="shared" si="147"/>
        <v>0.21132439384930549</v>
      </c>
      <c r="W791" s="21">
        <f>+IF(OR($N791=Listas!$A$3,$N791=Listas!$A$4,$N791=Listas!$A$5,$N791=Listas!$A$6),"",P791+R791+T791+V791)</f>
        <v>0.21132439384930549</v>
      </c>
      <c r="X791" s="22"/>
      <c r="Y791" s="19">
        <f t="shared" si="148"/>
        <v>0</v>
      </c>
      <c r="Z791" s="21">
        <f>+IF(OR($N791=Listas!$A$3,$N791=Listas!$A$4,$N791=Listas!$A$5,$N791=Listas!$A$6),"",Y791)</f>
        <v>0</v>
      </c>
      <c r="AA791" s="22"/>
      <c r="AB791" s="23">
        <f>+IF(OR($N791=Listas!$A$3,$N791=Listas!$A$4,$N791=Listas!$A$5,$N791=Listas!$A$6),"",IF(AND(DAYS360(C791,$C$3)&lt;=90,AA791="NO"),0,IF(AND(DAYS360(C791,$C$3)&gt;90,AA791="NO"),$AB$7,0)))</f>
        <v>0</v>
      </c>
      <c r="AC791" s="17"/>
      <c r="AD791" s="22"/>
      <c r="AE791" s="23">
        <f>+IF(OR($N791=Listas!$A$3,$N791=Listas!$A$4,$N791=Listas!$A$5,$N791=Listas!$A$6),"",IF(AND(DAYS360(C791,$C$3)&lt;=90,AD791="SI"),0,IF(AND(DAYS360(C791,$C$3)&gt;90,AD791="SI"),$AE$7,0)))</f>
        <v>0</v>
      </c>
      <c r="AF791" s="17"/>
      <c r="AG791" s="24" t="str">
        <f t="shared" si="152"/>
        <v/>
      </c>
      <c r="AH791" s="22"/>
      <c r="AI791" s="23">
        <f>+IF(OR($N791=Listas!$A$3,$N791=Listas!$A$4,$N791=Listas!$A$5,$N791=Listas!$A$6),"",IF(AND(DAYS360(C791,$C$3)&lt;=90,AH791="SI"),0,IF(AND(DAYS360(C791,$C$3)&gt;90,AH791="SI"),$AI$7,0)))</f>
        <v>0</v>
      </c>
      <c r="AJ791" s="25">
        <f>+IF(OR($N791=Listas!$A$3,$N791=Listas!$A$4,$N791=Listas!$A$5,$N791=Listas!$A$6),"",AB791+AE791+AI791)</f>
        <v>0</v>
      </c>
      <c r="AK791" s="26" t="str">
        <f t="shared" si="153"/>
        <v/>
      </c>
      <c r="AL791" s="27" t="str">
        <f t="shared" si="154"/>
        <v/>
      </c>
      <c r="AM791" s="23">
        <f>+IF(OR($N791=Listas!$A$3,$N791=Listas!$A$4,$N791=Listas!$A$5,$N791=Listas!$A$6),"",IF(AND(DAYS360(C791,$C$3)&lt;=90,AL791="SI"),0,IF(AND(DAYS360(C791,$C$3)&gt;90,AL791="SI"),$AM$7,0)))</f>
        <v>0</v>
      </c>
      <c r="AN791" s="27" t="str">
        <f t="shared" si="155"/>
        <v/>
      </c>
      <c r="AO791" s="23">
        <f>+IF(OR($N791=Listas!$A$3,$N791=Listas!$A$4,$N791=Listas!$A$5,$N791=Listas!$A$6),"",IF(AND(DAYS360(C791,$C$3)&lt;=90,AN791="SI"),0,IF(AND(DAYS360(C791,$C$3)&gt;90,AN791="SI"),$AO$7,0)))</f>
        <v>0</v>
      </c>
      <c r="AP791" s="28">
        <f>+IF(OR($N791=Listas!$A$3,$N791=Listas!$A$4,$N791=Listas!$A$5,$N791=[1]Hoja2!$A$6),"",AM791+AO791)</f>
        <v>0</v>
      </c>
      <c r="AQ791" s="22"/>
      <c r="AR791" s="23">
        <f>+IF(OR($N791=Listas!$A$3,$N791=Listas!$A$4,$N791=Listas!$A$5,$N791=Listas!$A$6),"",IF(AND(DAYS360(C791,$C$3)&lt;=90,AQ791="SI"),0,IF(AND(DAYS360(C791,$C$3)&gt;90,AQ791="SI"),$AR$7,0)))</f>
        <v>0</v>
      </c>
      <c r="AS791" s="22"/>
      <c r="AT791" s="23">
        <f>+IF(OR($N791=Listas!$A$3,$N791=Listas!$A$4,$N791=Listas!$A$5,$N791=Listas!$A$6),"",IF(AND(DAYS360(C791,$C$3)&lt;=90,AS791="SI"),0,IF(AND(DAYS360(C791,$C$3)&gt;90,AS791="SI"),$AT$7,0)))</f>
        <v>0</v>
      </c>
      <c r="AU791" s="21">
        <f>+IF(OR($N791=Listas!$A$3,$N791=Listas!$A$4,$N791=Listas!$A$5,$N791=Listas!$A$6),"",AR791+AT791)</f>
        <v>0</v>
      </c>
      <c r="AV791" s="29">
        <f>+IF(OR($N791=Listas!$A$3,$N791=Listas!$A$4,$N791=Listas!$A$5,$N791=Listas!$A$6),"",W791+Z791+AJ791+AP791+AU791)</f>
        <v>0.21132439384930549</v>
      </c>
      <c r="AW791" s="30">
        <f>+IF(OR($N791=Listas!$A$3,$N791=Listas!$A$4,$N791=Listas!$A$5,$N791=Listas!$A$6),"",K791*(1-AV791))</f>
        <v>0</v>
      </c>
      <c r="AX791" s="30">
        <f>+IF(OR($N791=Listas!$A$3,$N791=Listas!$A$4,$N791=Listas!$A$5,$N791=Listas!$A$6),"",L791*(1-AV791))</f>
        <v>0</v>
      </c>
      <c r="AY791" s="31"/>
      <c r="AZ791" s="32"/>
      <c r="BA791" s="30">
        <f>+IF(OR($N791=Listas!$A$3,$N791=Listas!$A$4,$N791=Listas!$A$5,$N791=Listas!$A$6),"",IF(AV791=0,AW791,(-PV(AY791,AZ791,,AW791,0))))</f>
        <v>0</v>
      </c>
      <c r="BB791" s="30">
        <f>+IF(OR($N791=Listas!$A$3,$N791=Listas!$A$4,$N791=Listas!$A$5,$N791=Listas!$A$6),"",IF(AV791=0,AX791,(-PV(AY791,AZ791,,AX791,0))))</f>
        <v>0</v>
      </c>
      <c r="BC791" s="33">
        <f>++IF(OR($N791=Listas!$A$3,$N791=Listas!$A$4,$N791=Listas!$A$5,$N791=Listas!$A$6),"",K791-BA791)</f>
        <v>0</v>
      </c>
      <c r="BD791" s="33">
        <f>++IF(OR($N791=Listas!$A$3,$N791=Listas!$A$4,$N791=Listas!$A$5,$N791=Listas!$A$6),"",L791-BB791)</f>
        <v>0</v>
      </c>
    </row>
    <row r="792" spans="1:56" x14ac:dyDescent="0.25">
      <c r="A792" s="13"/>
      <c r="B792" s="14"/>
      <c r="C792" s="15"/>
      <c r="D792" s="16"/>
      <c r="E792" s="16"/>
      <c r="F792" s="17"/>
      <c r="G792" s="17"/>
      <c r="H792" s="65">
        <f t="shared" si="149"/>
        <v>0</v>
      </c>
      <c r="I792" s="17"/>
      <c r="J792" s="17"/>
      <c r="K792" s="42">
        <f t="shared" si="150"/>
        <v>0</v>
      </c>
      <c r="L792" s="42">
        <f t="shared" si="150"/>
        <v>0</v>
      </c>
      <c r="M792" s="42">
        <f t="shared" si="151"/>
        <v>0</v>
      </c>
      <c r="N792" s="13"/>
      <c r="O792" s="18" t="str">
        <f>+IF(OR($N792=Listas!$A$3,$N792=Listas!$A$4,$N792=Listas!$A$5,$N792=Listas!$A$6),"N/A",IF(AND((DAYS360(C792,$C$3))&gt;90,(DAYS360(C792,$C$3))&lt;360),"SI","NO"))</f>
        <v>NO</v>
      </c>
      <c r="P792" s="19">
        <f t="shared" si="144"/>
        <v>0</v>
      </c>
      <c r="Q792" s="18" t="str">
        <f>+IF(OR($N792=Listas!$A$3,$N792=Listas!$A$4,$N792=Listas!$A$5,$N792=Listas!$A$6),"N/A",IF(AND((DAYS360(C792,$C$3))&gt;=360,(DAYS360(C792,$C$3))&lt;=1800),"SI","NO"))</f>
        <v>NO</v>
      </c>
      <c r="R792" s="19">
        <f t="shared" si="145"/>
        <v>0</v>
      </c>
      <c r="S792" s="18" t="str">
        <f>+IF(OR($N792=Listas!$A$3,$N792=Listas!$A$4,$N792=Listas!$A$5,$N792=Listas!$A$6),"N/A",IF(AND((DAYS360(C792,$C$3))&gt;1800,(DAYS360(C792,$C$3))&lt;=3600),"SI","NO"))</f>
        <v>NO</v>
      </c>
      <c r="T792" s="19">
        <f t="shared" si="146"/>
        <v>0</v>
      </c>
      <c r="U792" s="18" t="str">
        <f>+IF(OR($N792=Listas!$A$3,$N792=Listas!$A$4,$N792=Listas!$A$5,$N792=Listas!$A$6),"N/A",IF((DAYS360(C792,$C$3))&gt;3600,"SI","NO"))</f>
        <v>SI</v>
      </c>
      <c r="V792" s="20">
        <f t="shared" si="147"/>
        <v>0.21132439384930549</v>
      </c>
      <c r="W792" s="21">
        <f>+IF(OR($N792=Listas!$A$3,$N792=Listas!$A$4,$N792=Listas!$A$5,$N792=Listas!$A$6),"",P792+R792+T792+V792)</f>
        <v>0.21132439384930549</v>
      </c>
      <c r="X792" s="22"/>
      <c r="Y792" s="19">
        <f t="shared" si="148"/>
        <v>0</v>
      </c>
      <c r="Z792" s="21">
        <f>+IF(OR($N792=Listas!$A$3,$N792=Listas!$A$4,$N792=Listas!$A$5,$N792=Listas!$A$6),"",Y792)</f>
        <v>0</v>
      </c>
      <c r="AA792" s="22"/>
      <c r="AB792" s="23">
        <f>+IF(OR($N792=Listas!$A$3,$N792=Listas!$A$4,$N792=Listas!$A$5,$N792=Listas!$A$6),"",IF(AND(DAYS360(C792,$C$3)&lt;=90,AA792="NO"),0,IF(AND(DAYS360(C792,$C$3)&gt;90,AA792="NO"),$AB$7,0)))</f>
        <v>0</v>
      </c>
      <c r="AC792" s="17"/>
      <c r="AD792" s="22"/>
      <c r="AE792" s="23">
        <f>+IF(OR($N792=Listas!$A$3,$N792=Listas!$A$4,$N792=Listas!$A$5,$N792=Listas!$A$6),"",IF(AND(DAYS360(C792,$C$3)&lt;=90,AD792="SI"),0,IF(AND(DAYS360(C792,$C$3)&gt;90,AD792="SI"),$AE$7,0)))</f>
        <v>0</v>
      </c>
      <c r="AF792" s="17"/>
      <c r="AG792" s="24" t="str">
        <f t="shared" si="152"/>
        <v/>
      </c>
      <c r="AH792" s="22"/>
      <c r="AI792" s="23">
        <f>+IF(OR($N792=Listas!$A$3,$N792=Listas!$A$4,$N792=Listas!$A$5,$N792=Listas!$A$6),"",IF(AND(DAYS360(C792,$C$3)&lt;=90,AH792="SI"),0,IF(AND(DAYS360(C792,$C$3)&gt;90,AH792="SI"),$AI$7,0)))</f>
        <v>0</v>
      </c>
      <c r="AJ792" s="25">
        <f>+IF(OR($N792=Listas!$A$3,$N792=Listas!$A$4,$N792=Listas!$A$5,$N792=Listas!$A$6),"",AB792+AE792+AI792)</f>
        <v>0</v>
      </c>
      <c r="AK792" s="26" t="str">
        <f t="shared" si="153"/>
        <v/>
      </c>
      <c r="AL792" s="27" t="str">
        <f t="shared" si="154"/>
        <v/>
      </c>
      <c r="AM792" s="23">
        <f>+IF(OR($N792=Listas!$A$3,$N792=Listas!$A$4,$N792=Listas!$A$5,$N792=Listas!$A$6),"",IF(AND(DAYS360(C792,$C$3)&lt;=90,AL792="SI"),0,IF(AND(DAYS360(C792,$C$3)&gt;90,AL792="SI"),$AM$7,0)))</f>
        <v>0</v>
      </c>
      <c r="AN792" s="27" t="str">
        <f t="shared" si="155"/>
        <v/>
      </c>
      <c r="AO792" s="23">
        <f>+IF(OR($N792=Listas!$A$3,$N792=Listas!$A$4,$N792=Listas!$A$5,$N792=Listas!$A$6),"",IF(AND(DAYS360(C792,$C$3)&lt;=90,AN792="SI"),0,IF(AND(DAYS360(C792,$C$3)&gt;90,AN792="SI"),$AO$7,0)))</f>
        <v>0</v>
      </c>
      <c r="AP792" s="28">
        <f>+IF(OR($N792=Listas!$A$3,$N792=Listas!$A$4,$N792=Listas!$A$5,$N792=[1]Hoja2!$A$6),"",AM792+AO792)</f>
        <v>0</v>
      </c>
      <c r="AQ792" s="22"/>
      <c r="AR792" s="23">
        <f>+IF(OR($N792=Listas!$A$3,$N792=Listas!$A$4,$N792=Listas!$A$5,$N792=Listas!$A$6),"",IF(AND(DAYS360(C792,$C$3)&lt;=90,AQ792="SI"),0,IF(AND(DAYS360(C792,$C$3)&gt;90,AQ792="SI"),$AR$7,0)))</f>
        <v>0</v>
      </c>
      <c r="AS792" s="22"/>
      <c r="AT792" s="23">
        <f>+IF(OR($N792=Listas!$A$3,$N792=Listas!$A$4,$N792=Listas!$A$5,$N792=Listas!$A$6),"",IF(AND(DAYS360(C792,$C$3)&lt;=90,AS792="SI"),0,IF(AND(DAYS360(C792,$C$3)&gt;90,AS792="SI"),$AT$7,0)))</f>
        <v>0</v>
      </c>
      <c r="AU792" s="21">
        <f>+IF(OR($N792=Listas!$A$3,$N792=Listas!$A$4,$N792=Listas!$A$5,$N792=Listas!$A$6),"",AR792+AT792)</f>
        <v>0</v>
      </c>
      <c r="AV792" s="29">
        <f>+IF(OR($N792=Listas!$A$3,$N792=Listas!$A$4,$N792=Listas!$A$5,$N792=Listas!$A$6),"",W792+Z792+AJ792+AP792+AU792)</f>
        <v>0.21132439384930549</v>
      </c>
      <c r="AW792" s="30">
        <f>+IF(OR($N792=Listas!$A$3,$N792=Listas!$A$4,$N792=Listas!$A$5,$N792=Listas!$A$6),"",K792*(1-AV792))</f>
        <v>0</v>
      </c>
      <c r="AX792" s="30">
        <f>+IF(OR($N792=Listas!$A$3,$N792=Listas!$A$4,$N792=Listas!$A$5,$N792=Listas!$A$6),"",L792*(1-AV792))</f>
        <v>0</v>
      </c>
      <c r="AY792" s="31"/>
      <c r="AZ792" s="32"/>
      <c r="BA792" s="30">
        <f>+IF(OR($N792=Listas!$A$3,$N792=Listas!$A$4,$N792=Listas!$A$5,$N792=Listas!$A$6),"",IF(AV792=0,AW792,(-PV(AY792,AZ792,,AW792,0))))</f>
        <v>0</v>
      </c>
      <c r="BB792" s="30">
        <f>+IF(OR($N792=Listas!$A$3,$N792=Listas!$A$4,$N792=Listas!$A$5,$N792=Listas!$A$6),"",IF(AV792=0,AX792,(-PV(AY792,AZ792,,AX792,0))))</f>
        <v>0</v>
      </c>
      <c r="BC792" s="33">
        <f>++IF(OR($N792=Listas!$A$3,$N792=Listas!$A$4,$N792=Listas!$A$5,$N792=Listas!$A$6),"",K792-BA792)</f>
        <v>0</v>
      </c>
      <c r="BD792" s="33">
        <f>++IF(OR($N792=Listas!$A$3,$N792=Listas!$A$4,$N792=Listas!$A$5,$N792=Listas!$A$6),"",L792-BB792)</f>
        <v>0</v>
      </c>
    </row>
    <row r="793" spans="1:56" x14ac:dyDescent="0.25">
      <c r="A793" s="13"/>
      <c r="B793" s="14"/>
      <c r="C793" s="15"/>
      <c r="D793" s="16"/>
      <c r="E793" s="16"/>
      <c r="F793" s="17"/>
      <c r="G793" s="17"/>
      <c r="H793" s="65">
        <f t="shared" si="149"/>
        <v>0</v>
      </c>
      <c r="I793" s="17"/>
      <c r="J793" s="17"/>
      <c r="K793" s="42">
        <f t="shared" si="150"/>
        <v>0</v>
      </c>
      <c r="L793" s="42">
        <f t="shared" si="150"/>
        <v>0</v>
      </c>
      <c r="M793" s="42">
        <f t="shared" si="151"/>
        <v>0</v>
      </c>
      <c r="N793" s="13"/>
      <c r="O793" s="18" t="str">
        <f>+IF(OR($N793=Listas!$A$3,$N793=Listas!$A$4,$N793=Listas!$A$5,$N793=Listas!$A$6),"N/A",IF(AND((DAYS360(C793,$C$3))&gt;90,(DAYS360(C793,$C$3))&lt;360),"SI","NO"))</f>
        <v>NO</v>
      </c>
      <c r="P793" s="19">
        <f t="shared" si="144"/>
        <v>0</v>
      </c>
      <c r="Q793" s="18" t="str">
        <f>+IF(OR($N793=Listas!$A$3,$N793=Listas!$A$4,$N793=Listas!$A$5,$N793=Listas!$A$6),"N/A",IF(AND((DAYS360(C793,$C$3))&gt;=360,(DAYS360(C793,$C$3))&lt;=1800),"SI","NO"))</f>
        <v>NO</v>
      </c>
      <c r="R793" s="19">
        <f t="shared" si="145"/>
        <v>0</v>
      </c>
      <c r="S793" s="18" t="str">
        <f>+IF(OR($N793=Listas!$A$3,$N793=Listas!$A$4,$N793=Listas!$A$5,$N793=Listas!$A$6),"N/A",IF(AND((DAYS360(C793,$C$3))&gt;1800,(DAYS360(C793,$C$3))&lt;=3600),"SI","NO"))</f>
        <v>NO</v>
      </c>
      <c r="T793" s="19">
        <f t="shared" si="146"/>
        <v>0</v>
      </c>
      <c r="U793" s="18" t="str">
        <f>+IF(OR($N793=Listas!$A$3,$N793=Listas!$A$4,$N793=Listas!$A$5,$N793=Listas!$A$6),"N/A",IF((DAYS360(C793,$C$3))&gt;3600,"SI","NO"))</f>
        <v>SI</v>
      </c>
      <c r="V793" s="20">
        <f t="shared" si="147"/>
        <v>0.21132439384930549</v>
      </c>
      <c r="W793" s="21">
        <f>+IF(OR($N793=Listas!$A$3,$N793=Listas!$A$4,$N793=Listas!$A$5,$N793=Listas!$A$6),"",P793+R793+T793+V793)</f>
        <v>0.21132439384930549</v>
      </c>
      <c r="X793" s="22"/>
      <c r="Y793" s="19">
        <f t="shared" si="148"/>
        <v>0</v>
      </c>
      <c r="Z793" s="21">
        <f>+IF(OR($N793=Listas!$A$3,$N793=Listas!$A$4,$N793=Listas!$A$5,$N793=Listas!$A$6),"",Y793)</f>
        <v>0</v>
      </c>
      <c r="AA793" s="22"/>
      <c r="AB793" s="23">
        <f>+IF(OR($N793=Listas!$A$3,$N793=Listas!$A$4,$N793=Listas!$A$5,$N793=Listas!$A$6),"",IF(AND(DAYS360(C793,$C$3)&lt;=90,AA793="NO"),0,IF(AND(DAYS360(C793,$C$3)&gt;90,AA793="NO"),$AB$7,0)))</f>
        <v>0</v>
      </c>
      <c r="AC793" s="17"/>
      <c r="AD793" s="22"/>
      <c r="AE793" s="23">
        <f>+IF(OR($N793=Listas!$A$3,$N793=Listas!$A$4,$N793=Listas!$A$5,$N793=Listas!$A$6),"",IF(AND(DAYS360(C793,$C$3)&lt;=90,AD793="SI"),0,IF(AND(DAYS360(C793,$C$3)&gt;90,AD793="SI"),$AE$7,0)))</f>
        <v>0</v>
      </c>
      <c r="AF793" s="17"/>
      <c r="AG793" s="24" t="str">
        <f t="shared" si="152"/>
        <v/>
      </c>
      <c r="AH793" s="22"/>
      <c r="AI793" s="23">
        <f>+IF(OR($N793=Listas!$A$3,$N793=Listas!$A$4,$N793=Listas!$A$5,$N793=Listas!$A$6),"",IF(AND(DAYS360(C793,$C$3)&lt;=90,AH793="SI"),0,IF(AND(DAYS360(C793,$C$3)&gt;90,AH793="SI"),$AI$7,0)))</f>
        <v>0</v>
      </c>
      <c r="AJ793" s="25">
        <f>+IF(OR($N793=Listas!$A$3,$N793=Listas!$A$4,$N793=Listas!$A$5,$N793=Listas!$A$6),"",AB793+AE793+AI793)</f>
        <v>0</v>
      </c>
      <c r="AK793" s="26" t="str">
        <f t="shared" si="153"/>
        <v/>
      </c>
      <c r="AL793" s="27" t="str">
        <f t="shared" si="154"/>
        <v/>
      </c>
      <c r="AM793" s="23">
        <f>+IF(OR($N793=Listas!$A$3,$N793=Listas!$A$4,$N793=Listas!$A$5,$N793=Listas!$A$6),"",IF(AND(DAYS360(C793,$C$3)&lt;=90,AL793="SI"),0,IF(AND(DAYS360(C793,$C$3)&gt;90,AL793="SI"),$AM$7,0)))</f>
        <v>0</v>
      </c>
      <c r="AN793" s="27" t="str">
        <f t="shared" si="155"/>
        <v/>
      </c>
      <c r="AO793" s="23">
        <f>+IF(OR($N793=Listas!$A$3,$N793=Listas!$A$4,$N793=Listas!$A$5,$N793=Listas!$A$6),"",IF(AND(DAYS360(C793,$C$3)&lt;=90,AN793="SI"),0,IF(AND(DAYS360(C793,$C$3)&gt;90,AN793="SI"),$AO$7,0)))</f>
        <v>0</v>
      </c>
      <c r="AP793" s="28">
        <f>+IF(OR($N793=Listas!$A$3,$N793=Listas!$A$4,$N793=Listas!$A$5,$N793=[1]Hoja2!$A$6),"",AM793+AO793)</f>
        <v>0</v>
      </c>
      <c r="AQ793" s="22"/>
      <c r="AR793" s="23">
        <f>+IF(OR($N793=Listas!$A$3,$N793=Listas!$A$4,$N793=Listas!$A$5,$N793=Listas!$A$6),"",IF(AND(DAYS360(C793,$C$3)&lt;=90,AQ793="SI"),0,IF(AND(DAYS360(C793,$C$3)&gt;90,AQ793="SI"),$AR$7,0)))</f>
        <v>0</v>
      </c>
      <c r="AS793" s="22"/>
      <c r="AT793" s="23">
        <f>+IF(OR($N793=Listas!$A$3,$N793=Listas!$A$4,$N793=Listas!$A$5,$N793=Listas!$A$6),"",IF(AND(DAYS360(C793,$C$3)&lt;=90,AS793="SI"),0,IF(AND(DAYS360(C793,$C$3)&gt;90,AS793="SI"),$AT$7,0)))</f>
        <v>0</v>
      </c>
      <c r="AU793" s="21">
        <f>+IF(OR($N793=Listas!$A$3,$N793=Listas!$A$4,$N793=Listas!$A$5,$N793=Listas!$A$6),"",AR793+AT793)</f>
        <v>0</v>
      </c>
      <c r="AV793" s="29">
        <f>+IF(OR($N793=Listas!$A$3,$N793=Listas!$A$4,$N793=Listas!$A$5,$N793=Listas!$A$6),"",W793+Z793+AJ793+AP793+AU793)</f>
        <v>0.21132439384930549</v>
      </c>
      <c r="AW793" s="30">
        <f>+IF(OR($N793=Listas!$A$3,$N793=Listas!$A$4,$N793=Listas!$A$5,$N793=Listas!$A$6),"",K793*(1-AV793))</f>
        <v>0</v>
      </c>
      <c r="AX793" s="30">
        <f>+IF(OR($N793=Listas!$A$3,$N793=Listas!$A$4,$N793=Listas!$A$5,$N793=Listas!$A$6),"",L793*(1-AV793))</f>
        <v>0</v>
      </c>
      <c r="AY793" s="31"/>
      <c r="AZ793" s="32"/>
      <c r="BA793" s="30">
        <f>+IF(OR($N793=Listas!$A$3,$N793=Listas!$A$4,$N793=Listas!$A$5,$N793=Listas!$A$6),"",IF(AV793=0,AW793,(-PV(AY793,AZ793,,AW793,0))))</f>
        <v>0</v>
      </c>
      <c r="BB793" s="30">
        <f>+IF(OR($N793=Listas!$A$3,$N793=Listas!$A$4,$N793=Listas!$A$5,$N793=Listas!$A$6),"",IF(AV793=0,AX793,(-PV(AY793,AZ793,,AX793,0))))</f>
        <v>0</v>
      </c>
      <c r="BC793" s="33">
        <f>++IF(OR($N793=Listas!$A$3,$N793=Listas!$A$4,$N793=Listas!$A$5,$N793=Listas!$A$6),"",K793-BA793)</f>
        <v>0</v>
      </c>
      <c r="BD793" s="33">
        <f>++IF(OR($N793=Listas!$A$3,$N793=Listas!$A$4,$N793=Listas!$A$5,$N793=Listas!$A$6),"",L793-BB793)</f>
        <v>0</v>
      </c>
    </row>
    <row r="794" spans="1:56" x14ac:dyDescent="0.25">
      <c r="A794" s="13"/>
      <c r="B794" s="14"/>
      <c r="C794" s="15"/>
      <c r="D794" s="16"/>
      <c r="E794" s="16"/>
      <c r="F794" s="17"/>
      <c r="G794" s="17"/>
      <c r="H794" s="65">
        <f t="shared" si="149"/>
        <v>0</v>
      </c>
      <c r="I794" s="17"/>
      <c r="J794" s="17"/>
      <c r="K794" s="42">
        <f t="shared" si="150"/>
        <v>0</v>
      </c>
      <c r="L794" s="42">
        <f t="shared" si="150"/>
        <v>0</v>
      </c>
      <c r="M794" s="42">
        <f t="shared" si="151"/>
        <v>0</v>
      </c>
      <c r="N794" s="13"/>
      <c r="O794" s="18" t="str">
        <f>+IF(OR($N794=Listas!$A$3,$N794=Listas!$A$4,$N794=Listas!$A$5,$N794=Listas!$A$6),"N/A",IF(AND((DAYS360(C794,$C$3))&gt;90,(DAYS360(C794,$C$3))&lt;360),"SI","NO"))</f>
        <v>NO</v>
      </c>
      <c r="P794" s="19">
        <f t="shared" si="144"/>
        <v>0</v>
      </c>
      <c r="Q794" s="18" t="str">
        <f>+IF(OR($N794=Listas!$A$3,$N794=Listas!$A$4,$N794=Listas!$A$5,$N794=Listas!$A$6),"N/A",IF(AND((DAYS360(C794,$C$3))&gt;=360,(DAYS360(C794,$C$3))&lt;=1800),"SI","NO"))</f>
        <v>NO</v>
      </c>
      <c r="R794" s="19">
        <f t="shared" si="145"/>
        <v>0</v>
      </c>
      <c r="S794" s="18" t="str">
        <f>+IF(OR($N794=Listas!$A$3,$N794=Listas!$A$4,$N794=Listas!$A$5,$N794=Listas!$A$6),"N/A",IF(AND((DAYS360(C794,$C$3))&gt;1800,(DAYS360(C794,$C$3))&lt;=3600),"SI","NO"))</f>
        <v>NO</v>
      </c>
      <c r="T794" s="19">
        <f t="shared" si="146"/>
        <v>0</v>
      </c>
      <c r="U794" s="18" t="str">
        <f>+IF(OR($N794=Listas!$A$3,$N794=Listas!$A$4,$N794=Listas!$A$5,$N794=Listas!$A$6),"N/A",IF((DAYS360(C794,$C$3))&gt;3600,"SI","NO"))</f>
        <v>SI</v>
      </c>
      <c r="V794" s="20">
        <f t="shared" si="147"/>
        <v>0.21132439384930549</v>
      </c>
      <c r="W794" s="21">
        <f>+IF(OR($N794=Listas!$A$3,$N794=Listas!$A$4,$N794=Listas!$A$5,$N794=Listas!$A$6),"",P794+R794+T794+V794)</f>
        <v>0.21132439384930549</v>
      </c>
      <c r="X794" s="22"/>
      <c r="Y794" s="19">
        <f t="shared" si="148"/>
        <v>0</v>
      </c>
      <c r="Z794" s="21">
        <f>+IF(OR($N794=Listas!$A$3,$N794=Listas!$A$4,$N794=Listas!$A$5,$N794=Listas!$A$6),"",Y794)</f>
        <v>0</v>
      </c>
      <c r="AA794" s="22"/>
      <c r="AB794" s="23">
        <f>+IF(OR($N794=Listas!$A$3,$N794=Listas!$A$4,$N794=Listas!$A$5,$N794=Listas!$A$6),"",IF(AND(DAYS360(C794,$C$3)&lt;=90,AA794="NO"),0,IF(AND(DAYS360(C794,$C$3)&gt;90,AA794="NO"),$AB$7,0)))</f>
        <v>0</v>
      </c>
      <c r="AC794" s="17"/>
      <c r="AD794" s="22"/>
      <c r="AE794" s="23">
        <f>+IF(OR($N794=Listas!$A$3,$N794=Listas!$A$4,$N794=Listas!$A$5,$N794=Listas!$A$6),"",IF(AND(DAYS360(C794,$C$3)&lt;=90,AD794="SI"),0,IF(AND(DAYS360(C794,$C$3)&gt;90,AD794="SI"),$AE$7,0)))</f>
        <v>0</v>
      </c>
      <c r="AF794" s="17"/>
      <c r="AG794" s="24" t="str">
        <f t="shared" si="152"/>
        <v/>
      </c>
      <c r="AH794" s="22"/>
      <c r="AI794" s="23">
        <f>+IF(OR($N794=Listas!$A$3,$N794=Listas!$A$4,$N794=Listas!$A$5,$N794=Listas!$A$6),"",IF(AND(DAYS360(C794,$C$3)&lt;=90,AH794="SI"),0,IF(AND(DAYS360(C794,$C$3)&gt;90,AH794="SI"),$AI$7,0)))</f>
        <v>0</v>
      </c>
      <c r="AJ794" s="25">
        <f>+IF(OR($N794=Listas!$A$3,$N794=Listas!$A$4,$N794=Listas!$A$5,$N794=Listas!$A$6),"",AB794+AE794+AI794)</f>
        <v>0</v>
      </c>
      <c r="AK794" s="26" t="str">
        <f t="shared" si="153"/>
        <v/>
      </c>
      <c r="AL794" s="27" t="str">
        <f t="shared" si="154"/>
        <v/>
      </c>
      <c r="AM794" s="23">
        <f>+IF(OR($N794=Listas!$A$3,$N794=Listas!$A$4,$N794=Listas!$A$5,$N794=Listas!$A$6),"",IF(AND(DAYS360(C794,$C$3)&lt;=90,AL794="SI"),0,IF(AND(DAYS360(C794,$C$3)&gt;90,AL794="SI"),$AM$7,0)))</f>
        <v>0</v>
      </c>
      <c r="AN794" s="27" t="str">
        <f t="shared" si="155"/>
        <v/>
      </c>
      <c r="AO794" s="23">
        <f>+IF(OR($N794=Listas!$A$3,$N794=Listas!$A$4,$N794=Listas!$A$5,$N794=Listas!$A$6),"",IF(AND(DAYS360(C794,$C$3)&lt;=90,AN794="SI"),0,IF(AND(DAYS360(C794,$C$3)&gt;90,AN794="SI"),$AO$7,0)))</f>
        <v>0</v>
      </c>
      <c r="AP794" s="28">
        <f>+IF(OR($N794=Listas!$A$3,$N794=Listas!$A$4,$N794=Listas!$A$5,$N794=[1]Hoja2!$A$6),"",AM794+AO794)</f>
        <v>0</v>
      </c>
      <c r="AQ794" s="22"/>
      <c r="AR794" s="23">
        <f>+IF(OR($N794=Listas!$A$3,$N794=Listas!$A$4,$N794=Listas!$A$5,$N794=Listas!$A$6),"",IF(AND(DAYS360(C794,$C$3)&lt;=90,AQ794="SI"),0,IF(AND(DAYS360(C794,$C$3)&gt;90,AQ794="SI"),$AR$7,0)))</f>
        <v>0</v>
      </c>
      <c r="AS794" s="22"/>
      <c r="AT794" s="23">
        <f>+IF(OR($N794=Listas!$A$3,$N794=Listas!$A$4,$N794=Listas!$A$5,$N794=Listas!$A$6),"",IF(AND(DAYS360(C794,$C$3)&lt;=90,AS794="SI"),0,IF(AND(DAYS360(C794,$C$3)&gt;90,AS794="SI"),$AT$7,0)))</f>
        <v>0</v>
      </c>
      <c r="AU794" s="21">
        <f>+IF(OR($N794=Listas!$A$3,$N794=Listas!$A$4,$N794=Listas!$A$5,$N794=Listas!$A$6),"",AR794+AT794)</f>
        <v>0</v>
      </c>
      <c r="AV794" s="29">
        <f>+IF(OR($N794=Listas!$A$3,$N794=Listas!$A$4,$N794=Listas!$A$5,$N794=Listas!$A$6),"",W794+Z794+AJ794+AP794+AU794)</f>
        <v>0.21132439384930549</v>
      </c>
      <c r="AW794" s="30">
        <f>+IF(OR($N794=Listas!$A$3,$N794=Listas!$A$4,$N794=Listas!$A$5,$N794=Listas!$A$6),"",K794*(1-AV794))</f>
        <v>0</v>
      </c>
      <c r="AX794" s="30">
        <f>+IF(OR($N794=Listas!$A$3,$N794=Listas!$A$4,$N794=Listas!$A$5,$N794=Listas!$A$6),"",L794*(1-AV794))</f>
        <v>0</v>
      </c>
      <c r="AY794" s="31"/>
      <c r="AZ794" s="32"/>
      <c r="BA794" s="30">
        <f>+IF(OR($N794=Listas!$A$3,$N794=Listas!$A$4,$N794=Listas!$A$5,$N794=Listas!$A$6),"",IF(AV794=0,AW794,(-PV(AY794,AZ794,,AW794,0))))</f>
        <v>0</v>
      </c>
      <c r="BB794" s="30">
        <f>+IF(OR($N794=Listas!$A$3,$N794=Listas!$A$4,$N794=Listas!$A$5,$N794=Listas!$A$6),"",IF(AV794=0,AX794,(-PV(AY794,AZ794,,AX794,0))))</f>
        <v>0</v>
      </c>
      <c r="BC794" s="33">
        <f>++IF(OR($N794=Listas!$A$3,$N794=Listas!$A$4,$N794=Listas!$A$5,$N794=Listas!$A$6),"",K794-BA794)</f>
        <v>0</v>
      </c>
      <c r="BD794" s="33">
        <f>++IF(OR($N794=Listas!$A$3,$N794=Listas!$A$4,$N794=Listas!$A$5,$N794=Listas!$A$6),"",L794-BB794)</f>
        <v>0</v>
      </c>
    </row>
    <row r="795" spans="1:56" x14ac:dyDescent="0.25">
      <c r="A795" s="13"/>
      <c r="B795" s="14"/>
      <c r="C795" s="15"/>
      <c r="D795" s="16"/>
      <c r="E795" s="16"/>
      <c r="F795" s="17"/>
      <c r="G795" s="17"/>
      <c r="H795" s="65">
        <f t="shared" si="149"/>
        <v>0</v>
      </c>
      <c r="I795" s="17"/>
      <c r="J795" s="17"/>
      <c r="K795" s="42">
        <f t="shared" si="150"/>
        <v>0</v>
      </c>
      <c r="L795" s="42">
        <f t="shared" si="150"/>
        <v>0</v>
      </c>
      <c r="M795" s="42">
        <f t="shared" si="151"/>
        <v>0</v>
      </c>
      <c r="N795" s="13"/>
      <c r="O795" s="18" t="str">
        <f>+IF(OR($N795=Listas!$A$3,$N795=Listas!$A$4,$N795=Listas!$A$5,$N795=Listas!$A$6),"N/A",IF(AND((DAYS360(C795,$C$3))&gt;90,(DAYS360(C795,$C$3))&lt;360),"SI","NO"))</f>
        <v>NO</v>
      </c>
      <c r="P795" s="19">
        <f t="shared" si="144"/>
        <v>0</v>
      </c>
      <c r="Q795" s="18" t="str">
        <f>+IF(OR($N795=Listas!$A$3,$N795=Listas!$A$4,$N795=Listas!$A$5,$N795=Listas!$A$6),"N/A",IF(AND((DAYS360(C795,$C$3))&gt;=360,(DAYS360(C795,$C$3))&lt;=1800),"SI","NO"))</f>
        <v>NO</v>
      </c>
      <c r="R795" s="19">
        <f t="shared" si="145"/>
        <v>0</v>
      </c>
      <c r="S795" s="18" t="str">
        <f>+IF(OR($N795=Listas!$A$3,$N795=Listas!$A$4,$N795=Listas!$A$5,$N795=Listas!$A$6),"N/A",IF(AND((DAYS360(C795,$C$3))&gt;1800,(DAYS360(C795,$C$3))&lt;=3600),"SI","NO"))</f>
        <v>NO</v>
      </c>
      <c r="T795" s="19">
        <f t="shared" si="146"/>
        <v>0</v>
      </c>
      <c r="U795" s="18" t="str">
        <f>+IF(OR($N795=Listas!$A$3,$N795=Listas!$A$4,$N795=Listas!$A$5,$N795=Listas!$A$6),"N/A",IF((DAYS360(C795,$C$3))&gt;3600,"SI","NO"))</f>
        <v>SI</v>
      </c>
      <c r="V795" s="20">
        <f t="shared" si="147"/>
        <v>0.21132439384930549</v>
      </c>
      <c r="W795" s="21">
        <f>+IF(OR($N795=Listas!$A$3,$N795=Listas!$A$4,$N795=Listas!$A$5,$N795=Listas!$A$6),"",P795+R795+T795+V795)</f>
        <v>0.21132439384930549</v>
      </c>
      <c r="X795" s="22"/>
      <c r="Y795" s="19">
        <f t="shared" si="148"/>
        <v>0</v>
      </c>
      <c r="Z795" s="21">
        <f>+IF(OR($N795=Listas!$A$3,$N795=Listas!$A$4,$N795=Listas!$A$5,$N795=Listas!$A$6),"",Y795)</f>
        <v>0</v>
      </c>
      <c r="AA795" s="22"/>
      <c r="AB795" s="23">
        <f>+IF(OR($N795=Listas!$A$3,$N795=Listas!$A$4,$N795=Listas!$A$5,$N795=Listas!$A$6),"",IF(AND(DAYS360(C795,$C$3)&lt;=90,AA795="NO"),0,IF(AND(DAYS360(C795,$C$3)&gt;90,AA795="NO"),$AB$7,0)))</f>
        <v>0</v>
      </c>
      <c r="AC795" s="17"/>
      <c r="AD795" s="22"/>
      <c r="AE795" s="23">
        <f>+IF(OR($N795=Listas!$A$3,$N795=Listas!$A$4,$N795=Listas!$A$5,$N795=Listas!$A$6),"",IF(AND(DAYS360(C795,$C$3)&lt;=90,AD795="SI"),0,IF(AND(DAYS360(C795,$C$3)&gt;90,AD795="SI"),$AE$7,0)))</f>
        <v>0</v>
      </c>
      <c r="AF795" s="17"/>
      <c r="AG795" s="24" t="str">
        <f t="shared" si="152"/>
        <v/>
      </c>
      <c r="AH795" s="22"/>
      <c r="AI795" s="23">
        <f>+IF(OR($N795=Listas!$A$3,$N795=Listas!$A$4,$N795=Listas!$A$5,$N795=Listas!$A$6),"",IF(AND(DAYS360(C795,$C$3)&lt;=90,AH795="SI"),0,IF(AND(DAYS360(C795,$C$3)&gt;90,AH795="SI"),$AI$7,0)))</f>
        <v>0</v>
      </c>
      <c r="AJ795" s="25">
        <f>+IF(OR($N795=Listas!$A$3,$N795=Listas!$A$4,$N795=Listas!$A$5,$N795=Listas!$A$6),"",AB795+AE795+AI795)</f>
        <v>0</v>
      </c>
      <c r="AK795" s="26" t="str">
        <f t="shared" si="153"/>
        <v/>
      </c>
      <c r="AL795" s="27" t="str">
        <f t="shared" si="154"/>
        <v/>
      </c>
      <c r="AM795" s="23">
        <f>+IF(OR($N795=Listas!$A$3,$N795=Listas!$A$4,$N795=Listas!$A$5,$N795=Listas!$A$6),"",IF(AND(DAYS360(C795,$C$3)&lt;=90,AL795="SI"),0,IF(AND(DAYS360(C795,$C$3)&gt;90,AL795="SI"),$AM$7,0)))</f>
        <v>0</v>
      </c>
      <c r="AN795" s="27" t="str">
        <f t="shared" si="155"/>
        <v/>
      </c>
      <c r="AO795" s="23">
        <f>+IF(OR($N795=Listas!$A$3,$N795=Listas!$A$4,$N795=Listas!$A$5,$N795=Listas!$A$6),"",IF(AND(DAYS360(C795,$C$3)&lt;=90,AN795="SI"),0,IF(AND(DAYS360(C795,$C$3)&gt;90,AN795="SI"),$AO$7,0)))</f>
        <v>0</v>
      </c>
      <c r="AP795" s="28">
        <f>+IF(OR($N795=Listas!$A$3,$N795=Listas!$A$4,$N795=Listas!$A$5,$N795=[1]Hoja2!$A$6),"",AM795+AO795)</f>
        <v>0</v>
      </c>
      <c r="AQ795" s="22"/>
      <c r="AR795" s="23">
        <f>+IF(OR($N795=Listas!$A$3,$N795=Listas!$A$4,$N795=Listas!$A$5,$N795=Listas!$A$6),"",IF(AND(DAYS360(C795,$C$3)&lt;=90,AQ795="SI"),0,IF(AND(DAYS360(C795,$C$3)&gt;90,AQ795="SI"),$AR$7,0)))</f>
        <v>0</v>
      </c>
      <c r="AS795" s="22"/>
      <c r="AT795" s="23">
        <f>+IF(OR($N795=Listas!$A$3,$N795=Listas!$A$4,$N795=Listas!$A$5,$N795=Listas!$A$6),"",IF(AND(DAYS360(C795,$C$3)&lt;=90,AS795="SI"),0,IF(AND(DAYS360(C795,$C$3)&gt;90,AS795="SI"),$AT$7,0)))</f>
        <v>0</v>
      </c>
      <c r="AU795" s="21">
        <f>+IF(OR($N795=Listas!$A$3,$N795=Listas!$A$4,$N795=Listas!$A$5,$N795=Listas!$A$6),"",AR795+AT795)</f>
        <v>0</v>
      </c>
      <c r="AV795" s="29">
        <f>+IF(OR($N795=Listas!$A$3,$N795=Listas!$A$4,$N795=Listas!$A$5,$N795=Listas!$A$6),"",W795+Z795+AJ795+AP795+AU795)</f>
        <v>0.21132439384930549</v>
      </c>
      <c r="AW795" s="30">
        <f>+IF(OR($N795=Listas!$A$3,$N795=Listas!$A$4,$N795=Listas!$A$5,$N795=Listas!$A$6),"",K795*(1-AV795))</f>
        <v>0</v>
      </c>
      <c r="AX795" s="30">
        <f>+IF(OR($N795=Listas!$A$3,$N795=Listas!$A$4,$N795=Listas!$A$5,$N795=Listas!$A$6),"",L795*(1-AV795))</f>
        <v>0</v>
      </c>
      <c r="AY795" s="31"/>
      <c r="AZ795" s="32"/>
      <c r="BA795" s="30">
        <f>+IF(OR($N795=Listas!$A$3,$N795=Listas!$A$4,$N795=Listas!$A$5,$N795=Listas!$A$6),"",IF(AV795=0,AW795,(-PV(AY795,AZ795,,AW795,0))))</f>
        <v>0</v>
      </c>
      <c r="BB795" s="30">
        <f>+IF(OR($N795=Listas!$A$3,$N795=Listas!$A$4,$N795=Listas!$A$5,$N795=Listas!$A$6),"",IF(AV795=0,AX795,(-PV(AY795,AZ795,,AX795,0))))</f>
        <v>0</v>
      </c>
      <c r="BC795" s="33">
        <f>++IF(OR($N795=Listas!$A$3,$N795=Listas!$A$4,$N795=Listas!$A$5,$N795=Listas!$A$6),"",K795-BA795)</f>
        <v>0</v>
      </c>
      <c r="BD795" s="33">
        <f>++IF(OR($N795=Listas!$A$3,$N795=Listas!$A$4,$N795=Listas!$A$5,$N795=Listas!$A$6),"",L795-BB795)</f>
        <v>0</v>
      </c>
    </row>
    <row r="796" spans="1:56" x14ac:dyDescent="0.25">
      <c r="A796" s="13"/>
      <c r="B796" s="14"/>
      <c r="C796" s="15"/>
      <c r="D796" s="16"/>
      <c r="E796" s="16"/>
      <c r="F796" s="17"/>
      <c r="G796" s="17"/>
      <c r="H796" s="65">
        <f t="shared" si="149"/>
        <v>0</v>
      </c>
      <c r="I796" s="17"/>
      <c r="J796" s="17"/>
      <c r="K796" s="42">
        <f t="shared" si="150"/>
        <v>0</v>
      </c>
      <c r="L796" s="42">
        <f t="shared" si="150"/>
        <v>0</v>
      </c>
      <c r="M796" s="42">
        <f t="shared" si="151"/>
        <v>0</v>
      </c>
      <c r="N796" s="13"/>
      <c r="O796" s="18" t="str">
        <f>+IF(OR($N796=Listas!$A$3,$N796=Listas!$A$4,$N796=Listas!$A$5,$N796=Listas!$A$6),"N/A",IF(AND((DAYS360(C796,$C$3))&gt;90,(DAYS360(C796,$C$3))&lt;360),"SI","NO"))</f>
        <v>NO</v>
      </c>
      <c r="P796" s="19">
        <f t="shared" si="144"/>
        <v>0</v>
      </c>
      <c r="Q796" s="18" t="str">
        <f>+IF(OR($N796=Listas!$A$3,$N796=Listas!$A$4,$N796=Listas!$A$5,$N796=Listas!$A$6),"N/A",IF(AND((DAYS360(C796,$C$3))&gt;=360,(DAYS360(C796,$C$3))&lt;=1800),"SI","NO"))</f>
        <v>NO</v>
      </c>
      <c r="R796" s="19">
        <f t="shared" si="145"/>
        <v>0</v>
      </c>
      <c r="S796" s="18" t="str">
        <f>+IF(OR($N796=Listas!$A$3,$N796=Listas!$A$4,$N796=Listas!$A$5,$N796=Listas!$A$6),"N/A",IF(AND((DAYS360(C796,$C$3))&gt;1800,(DAYS360(C796,$C$3))&lt;=3600),"SI","NO"))</f>
        <v>NO</v>
      </c>
      <c r="T796" s="19">
        <f t="shared" si="146"/>
        <v>0</v>
      </c>
      <c r="U796" s="18" t="str">
        <f>+IF(OR($N796=Listas!$A$3,$N796=Listas!$A$4,$N796=Listas!$A$5,$N796=Listas!$A$6),"N/A",IF((DAYS360(C796,$C$3))&gt;3600,"SI","NO"))</f>
        <v>SI</v>
      </c>
      <c r="V796" s="20">
        <f t="shared" si="147"/>
        <v>0.21132439384930549</v>
      </c>
      <c r="W796" s="21">
        <f>+IF(OR($N796=Listas!$A$3,$N796=Listas!$A$4,$N796=Listas!$A$5,$N796=Listas!$A$6),"",P796+R796+T796+V796)</f>
        <v>0.21132439384930549</v>
      </c>
      <c r="X796" s="22"/>
      <c r="Y796" s="19">
        <f t="shared" si="148"/>
        <v>0</v>
      </c>
      <c r="Z796" s="21">
        <f>+IF(OR($N796=Listas!$A$3,$N796=Listas!$A$4,$N796=Listas!$A$5,$N796=Listas!$A$6),"",Y796)</f>
        <v>0</v>
      </c>
      <c r="AA796" s="22"/>
      <c r="AB796" s="23">
        <f>+IF(OR($N796=Listas!$A$3,$N796=Listas!$A$4,$N796=Listas!$A$5,$N796=Listas!$A$6),"",IF(AND(DAYS360(C796,$C$3)&lt;=90,AA796="NO"),0,IF(AND(DAYS360(C796,$C$3)&gt;90,AA796="NO"),$AB$7,0)))</f>
        <v>0</v>
      </c>
      <c r="AC796" s="17"/>
      <c r="AD796" s="22"/>
      <c r="AE796" s="23">
        <f>+IF(OR($N796=Listas!$A$3,$N796=Listas!$A$4,$N796=Listas!$A$5,$N796=Listas!$A$6),"",IF(AND(DAYS360(C796,$C$3)&lt;=90,AD796="SI"),0,IF(AND(DAYS360(C796,$C$3)&gt;90,AD796="SI"),$AE$7,0)))</f>
        <v>0</v>
      </c>
      <c r="AF796" s="17"/>
      <c r="AG796" s="24" t="str">
        <f t="shared" si="152"/>
        <v/>
      </c>
      <c r="AH796" s="22"/>
      <c r="AI796" s="23">
        <f>+IF(OR($N796=Listas!$A$3,$N796=Listas!$A$4,$N796=Listas!$A$5,$N796=Listas!$A$6),"",IF(AND(DAYS360(C796,$C$3)&lt;=90,AH796="SI"),0,IF(AND(DAYS360(C796,$C$3)&gt;90,AH796="SI"),$AI$7,0)))</f>
        <v>0</v>
      </c>
      <c r="AJ796" s="25">
        <f>+IF(OR($N796=Listas!$A$3,$N796=Listas!$A$4,$N796=Listas!$A$5,$N796=Listas!$A$6),"",AB796+AE796+AI796)</f>
        <v>0</v>
      </c>
      <c r="AK796" s="26" t="str">
        <f t="shared" si="153"/>
        <v/>
      </c>
      <c r="AL796" s="27" t="str">
        <f t="shared" si="154"/>
        <v/>
      </c>
      <c r="AM796" s="23">
        <f>+IF(OR($N796=Listas!$A$3,$N796=Listas!$A$4,$N796=Listas!$A$5,$N796=Listas!$A$6),"",IF(AND(DAYS360(C796,$C$3)&lt;=90,AL796="SI"),0,IF(AND(DAYS360(C796,$C$3)&gt;90,AL796="SI"),$AM$7,0)))</f>
        <v>0</v>
      </c>
      <c r="AN796" s="27" t="str">
        <f t="shared" si="155"/>
        <v/>
      </c>
      <c r="AO796" s="23">
        <f>+IF(OR($N796=Listas!$A$3,$N796=Listas!$A$4,$N796=Listas!$A$5,$N796=Listas!$A$6),"",IF(AND(DAYS360(C796,$C$3)&lt;=90,AN796="SI"),0,IF(AND(DAYS360(C796,$C$3)&gt;90,AN796="SI"),$AO$7,0)))</f>
        <v>0</v>
      </c>
      <c r="AP796" s="28">
        <f>+IF(OR($N796=Listas!$A$3,$N796=Listas!$A$4,$N796=Listas!$A$5,$N796=[1]Hoja2!$A$6),"",AM796+AO796)</f>
        <v>0</v>
      </c>
      <c r="AQ796" s="22"/>
      <c r="AR796" s="23">
        <f>+IF(OR($N796=Listas!$A$3,$N796=Listas!$A$4,$N796=Listas!$A$5,$N796=Listas!$A$6),"",IF(AND(DAYS360(C796,$C$3)&lt;=90,AQ796="SI"),0,IF(AND(DAYS360(C796,$C$3)&gt;90,AQ796="SI"),$AR$7,0)))</f>
        <v>0</v>
      </c>
      <c r="AS796" s="22"/>
      <c r="AT796" s="23">
        <f>+IF(OR($N796=Listas!$A$3,$N796=Listas!$A$4,$N796=Listas!$A$5,$N796=Listas!$A$6),"",IF(AND(DAYS360(C796,$C$3)&lt;=90,AS796="SI"),0,IF(AND(DAYS360(C796,$C$3)&gt;90,AS796="SI"),$AT$7,0)))</f>
        <v>0</v>
      </c>
      <c r="AU796" s="21">
        <f>+IF(OR($N796=Listas!$A$3,$N796=Listas!$A$4,$N796=Listas!$A$5,$N796=Listas!$A$6),"",AR796+AT796)</f>
        <v>0</v>
      </c>
      <c r="AV796" s="29">
        <f>+IF(OR($N796=Listas!$A$3,$N796=Listas!$A$4,$N796=Listas!$A$5,$N796=Listas!$A$6),"",W796+Z796+AJ796+AP796+AU796)</f>
        <v>0.21132439384930549</v>
      </c>
      <c r="AW796" s="30">
        <f>+IF(OR($N796=Listas!$A$3,$N796=Listas!$A$4,$N796=Listas!$A$5,$N796=Listas!$A$6),"",K796*(1-AV796))</f>
        <v>0</v>
      </c>
      <c r="AX796" s="30">
        <f>+IF(OR($N796=Listas!$A$3,$N796=Listas!$A$4,$N796=Listas!$A$5,$N796=Listas!$A$6),"",L796*(1-AV796))</f>
        <v>0</v>
      </c>
      <c r="AY796" s="31"/>
      <c r="AZ796" s="32"/>
      <c r="BA796" s="30">
        <f>+IF(OR($N796=Listas!$A$3,$N796=Listas!$A$4,$N796=Listas!$A$5,$N796=Listas!$A$6),"",IF(AV796=0,AW796,(-PV(AY796,AZ796,,AW796,0))))</f>
        <v>0</v>
      </c>
      <c r="BB796" s="30">
        <f>+IF(OR($N796=Listas!$A$3,$N796=Listas!$A$4,$N796=Listas!$A$5,$N796=Listas!$A$6),"",IF(AV796=0,AX796,(-PV(AY796,AZ796,,AX796,0))))</f>
        <v>0</v>
      </c>
      <c r="BC796" s="33">
        <f>++IF(OR($N796=Listas!$A$3,$N796=Listas!$A$4,$N796=Listas!$A$5,$N796=Listas!$A$6),"",K796-BA796)</f>
        <v>0</v>
      </c>
      <c r="BD796" s="33">
        <f>++IF(OR($N796=Listas!$A$3,$N796=Listas!$A$4,$N796=Listas!$A$5,$N796=Listas!$A$6),"",L796-BB796)</f>
        <v>0</v>
      </c>
    </row>
    <row r="797" spans="1:56" x14ac:dyDescent="0.25">
      <c r="A797" s="13"/>
      <c r="B797" s="14"/>
      <c r="C797" s="15"/>
      <c r="D797" s="16"/>
      <c r="E797" s="16"/>
      <c r="F797" s="17"/>
      <c r="G797" s="17"/>
      <c r="H797" s="65">
        <f t="shared" si="149"/>
        <v>0</v>
      </c>
      <c r="I797" s="17"/>
      <c r="J797" s="17"/>
      <c r="K797" s="42">
        <f t="shared" si="150"/>
        <v>0</v>
      </c>
      <c r="L797" s="42">
        <f t="shared" si="150"/>
        <v>0</v>
      </c>
      <c r="M797" s="42">
        <f t="shared" si="151"/>
        <v>0</v>
      </c>
      <c r="N797" s="13"/>
      <c r="O797" s="18" t="str">
        <f>+IF(OR($N797=Listas!$A$3,$N797=Listas!$A$4,$N797=Listas!$A$5,$N797=Listas!$A$6),"N/A",IF(AND((DAYS360(C797,$C$3))&gt;90,(DAYS360(C797,$C$3))&lt;360),"SI","NO"))</f>
        <v>NO</v>
      </c>
      <c r="P797" s="19">
        <f t="shared" si="144"/>
        <v>0</v>
      </c>
      <c r="Q797" s="18" t="str">
        <f>+IF(OR($N797=Listas!$A$3,$N797=Listas!$A$4,$N797=Listas!$A$5,$N797=Listas!$A$6),"N/A",IF(AND((DAYS360(C797,$C$3))&gt;=360,(DAYS360(C797,$C$3))&lt;=1800),"SI","NO"))</f>
        <v>NO</v>
      </c>
      <c r="R797" s="19">
        <f t="shared" si="145"/>
        <v>0</v>
      </c>
      <c r="S797" s="18" t="str">
        <f>+IF(OR($N797=Listas!$A$3,$N797=Listas!$A$4,$N797=Listas!$A$5,$N797=Listas!$A$6),"N/A",IF(AND((DAYS360(C797,$C$3))&gt;1800,(DAYS360(C797,$C$3))&lt;=3600),"SI","NO"))</f>
        <v>NO</v>
      </c>
      <c r="T797" s="19">
        <f t="shared" si="146"/>
        <v>0</v>
      </c>
      <c r="U797" s="18" t="str">
        <f>+IF(OR($N797=Listas!$A$3,$N797=Listas!$A$4,$N797=Listas!$A$5,$N797=Listas!$A$6),"N/A",IF((DAYS360(C797,$C$3))&gt;3600,"SI","NO"))</f>
        <v>SI</v>
      </c>
      <c r="V797" s="20">
        <f t="shared" si="147"/>
        <v>0.21132439384930549</v>
      </c>
      <c r="W797" s="21">
        <f>+IF(OR($N797=Listas!$A$3,$N797=Listas!$A$4,$N797=Listas!$A$5,$N797=Listas!$A$6),"",P797+R797+T797+V797)</f>
        <v>0.21132439384930549</v>
      </c>
      <c r="X797" s="22"/>
      <c r="Y797" s="19">
        <f t="shared" si="148"/>
        <v>0</v>
      </c>
      <c r="Z797" s="21">
        <f>+IF(OR($N797=Listas!$A$3,$N797=Listas!$A$4,$N797=Listas!$A$5,$N797=Listas!$A$6),"",Y797)</f>
        <v>0</v>
      </c>
      <c r="AA797" s="22"/>
      <c r="AB797" s="23">
        <f>+IF(OR($N797=Listas!$A$3,$N797=Listas!$A$4,$N797=Listas!$A$5,$N797=Listas!$A$6),"",IF(AND(DAYS360(C797,$C$3)&lt;=90,AA797="NO"),0,IF(AND(DAYS360(C797,$C$3)&gt;90,AA797="NO"),$AB$7,0)))</f>
        <v>0</v>
      </c>
      <c r="AC797" s="17"/>
      <c r="AD797" s="22"/>
      <c r="AE797" s="23">
        <f>+IF(OR($N797=Listas!$A$3,$N797=Listas!$A$4,$N797=Listas!$A$5,$N797=Listas!$A$6),"",IF(AND(DAYS360(C797,$C$3)&lt;=90,AD797="SI"),0,IF(AND(DAYS360(C797,$C$3)&gt;90,AD797="SI"),$AE$7,0)))</f>
        <v>0</v>
      </c>
      <c r="AF797" s="17"/>
      <c r="AG797" s="24" t="str">
        <f t="shared" si="152"/>
        <v/>
      </c>
      <c r="AH797" s="22"/>
      <c r="AI797" s="23">
        <f>+IF(OR($N797=Listas!$A$3,$N797=Listas!$A$4,$N797=Listas!$A$5,$N797=Listas!$A$6),"",IF(AND(DAYS360(C797,$C$3)&lt;=90,AH797="SI"),0,IF(AND(DAYS360(C797,$C$3)&gt;90,AH797="SI"),$AI$7,0)))</f>
        <v>0</v>
      </c>
      <c r="AJ797" s="25">
        <f>+IF(OR($N797=Listas!$A$3,$N797=Listas!$A$4,$N797=Listas!$A$5,$N797=Listas!$A$6),"",AB797+AE797+AI797)</f>
        <v>0</v>
      </c>
      <c r="AK797" s="26" t="str">
        <f t="shared" si="153"/>
        <v/>
      </c>
      <c r="AL797" s="27" t="str">
        <f t="shared" si="154"/>
        <v/>
      </c>
      <c r="AM797" s="23">
        <f>+IF(OR($N797=Listas!$A$3,$N797=Listas!$A$4,$N797=Listas!$A$5,$N797=Listas!$A$6),"",IF(AND(DAYS360(C797,$C$3)&lt;=90,AL797="SI"),0,IF(AND(DAYS360(C797,$C$3)&gt;90,AL797="SI"),$AM$7,0)))</f>
        <v>0</v>
      </c>
      <c r="AN797" s="27" t="str">
        <f t="shared" si="155"/>
        <v/>
      </c>
      <c r="AO797" s="23">
        <f>+IF(OR($N797=Listas!$A$3,$N797=Listas!$A$4,$N797=Listas!$A$5,$N797=Listas!$A$6),"",IF(AND(DAYS360(C797,$C$3)&lt;=90,AN797="SI"),0,IF(AND(DAYS360(C797,$C$3)&gt;90,AN797="SI"),$AO$7,0)))</f>
        <v>0</v>
      </c>
      <c r="AP797" s="28">
        <f>+IF(OR($N797=Listas!$A$3,$N797=Listas!$A$4,$N797=Listas!$A$5,$N797=[1]Hoja2!$A$6),"",AM797+AO797)</f>
        <v>0</v>
      </c>
      <c r="AQ797" s="22"/>
      <c r="AR797" s="23">
        <f>+IF(OR($N797=Listas!$A$3,$N797=Listas!$A$4,$N797=Listas!$A$5,$N797=Listas!$A$6),"",IF(AND(DAYS360(C797,$C$3)&lt;=90,AQ797="SI"),0,IF(AND(DAYS360(C797,$C$3)&gt;90,AQ797="SI"),$AR$7,0)))</f>
        <v>0</v>
      </c>
      <c r="AS797" s="22"/>
      <c r="AT797" s="23">
        <f>+IF(OR($N797=Listas!$A$3,$N797=Listas!$A$4,$N797=Listas!$A$5,$N797=Listas!$A$6),"",IF(AND(DAYS360(C797,$C$3)&lt;=90,AS797="SI"),0,IF(AND(DAYS360(C797,$C$3)&gt;90,AS797="SI"),$AT$7,0)))</f>
        <v>0</v>
      </c>
      <c r="AU797" s="21">
        <f>+IF(OR($N797=Listas!$A$3,$N797=Listas!$A$4,$N797=Listas!$A$5,$N797=Listas!$A$6),"",AR797+AT797)</f>
        <v>0</v>
      </c>
      <c r="AV797" s="29">
        <f>+IF(OR($N797=Listas!$A$3,$N797=Listas!$A$4,$N797=Listas!$A$5,$N797=Listas!$A$6),"",W797+Z797+AJ797+AP797+AU797)</f>
        <v>0.21132439384930549</v>
      </c>
      <c r="AW797" s="30">
        <f>+IF(OR($N797=Listas!$A$3,$N797=Listas!$A$4,$N797=Listas!$A$5,$N797=Listas!$A$6),"",K797*(1-AV797))</f>
        <v>0</v>
      </c>
      <c r="AX797" s="30">
        <f>+IF(OR($N797=Listas!$A$3,$N797=Listas!$A$4,$N797=Listas!$A$5,$N797=Listas!$A$6),"",L797*(1-AV797))</f>
        <v>0</v>
      </c>
      <c r="AY797" s="31"/>
      <c r="AZ797" s="32"/>
      <c r="BA797" s="30">
        <f>+IF(OR($N797=Listas!$A$3,$N797=Listas!$A$4,$N797=Listas!$A$5,$N797=Listas!$A$6),"",IF(AV797=0,AW797,(-PV(AY797,AZ797,,AW797,0))))</f>
        <v>0</v>
      </c>
      <c r="BB797" s="30">
        <f>+IF(OR($N797=Listas!$A$3,$N797=Listas!$A$4,$N797=Listas!$A$5,$N797=Listas!$A$6),"",IF(AV797=0,AX797,(-PV(AY797,AZ797,,AX797,0))))</f>
        <v>0</v>
      </c>
      <c r="BC797" s="33">
        <f>++IF(OR($N797=Listas!$A$3,$N797=Listas!$A$4,$N797=Listas!$A$5,$N797=Listas!$A$6),"",K797-BA797)</f>
        <v>0</v>
      </c>
      <c r="BD797" s="33">
        <f>++IF(OR($N797=Listas!$A$3,$N797=Listas!$A$4,$N797=Listas!$A$5,$N797=Listas!$A$6),"",L797-BB797)</f>
        <v>0</v>
      </c>
    </row>
    <row r="798" spans="1:56" x14ac:dyDescent="0.25">
      <c r="A798" s="13"/>
      <c r="B798" s="14"/>
      <c r="C798" s="15"/>
      <c r="D798" s="16"/>
      <c r="E798" s="16"/>
      <c r="F798" s="17"/>
      <c r="G798" s="17"/>
      <c r="H798" s="65">
        <f t="shared" si="149"/>
        <v>0</v>
      </c>
      <c r="I798" s="17"/>
      <c r="J798" s="17"/>
      <c r="K798" s="42">
        <f t="shared" si="150"/>
        <v>0</v>
      </c>
      <c r="L798" s="42">
        <f t="shared" si="150"/>
        <v>0</v>
      </c>
      <c r="M798" s="42">
        <f t="shared" si="151"/>
        <v>0</v>
      </c>
      <c r="N798" s="13"/>
      <c r="O798" s="18" t="str">
        <f>+IF(OR($N798=Listas!$A$3,$N798=Listas!$A$4,$N798=Listas!$A$5,$N798=Listas!$A$6),"N/A",IF(AND((DAYS360(C798,$C$3))&gt;90,(DAYS360(C798,$C$3))&lt;360),"SI","NO"))</f>
        <v>NO</v>
      </c>
      <c r="P798" s="19">
        <f t="shared" si="144"/>
        <v>0</v>
      </c>
      <c r="Q798" s="18" t="str">
        <f>+IF(OR($N798=Listas!$A$3,$N798=Listas!$A$4,$N798=Listas!$A$5,$N798=Listas!$A$6),"N/A",IF(AND((DAYS360(C798,$C$3))&gt;=360,(DAYS360(C798,$C$3))&lt;=1800),"SI","NO"))</f>
        <v>NO</v>
      </c>
      <c r="R798" s="19">
        <f t="shared" si="145"/>
        <v>0</v>
      </c>
      <c r="S798" s="18" t="str">
        <f>+IF(OR($N798=Listas!$A$3,$N798=Listas!$A$4,$N798=Listas!$A$5,$N798=Listas!$A$6),"N/A",IF(AND((DAYS360(C798,$C$3))&gt;1800,(DAYS360(C798,$C$3))&lt;=3600),"SI","NO"))</f>
        <v>NO</v>
      </c>
      <c r="T798" s="19">
        <f t="shared" si="146"/>
        <v>0</v>
      </c>
      <c r="U798" s="18" t="str">
        <f>+IF(OR($N798=Listas!$A$3,$N798=Listas!$A$4,$N798=Listas!$A$5,$N798=Listas!$A$6),"N/A",IF((DAYS360(C798,$C$3))&gt;3600,"SI","NO"))</f>
        <v>SI</v>
      </c>
      <c r="V798" s="20">
        <f t="shared" si="147"/>
        <v>0.21132439384930549</v>
      </c>
      <c r="W798" s="21">
        <f>+IF(OR($N798=Listas!$A$3,$N798=Listas!$A$4,$N798=Listas!$A$5,$N798=Listas!$A$6),"",P798+R798+T798+V798)</f>
        <v>0.21132439384930549</v>
      </c>
      <c r="X798" s="22"/>
      <c r="Y798" s="19">
        <f t="shared" si="148"/>
        <v>0</v>
      </c>
      <c r="Z798" s="21">
        <f>+IF(OR($N798=Listas!$A$3,$N798=Listas!$A$4,$N798=Listas!$A$5,$N798=Listas!$A$6),"",Y798)</f>
        <v>0</v>
      </c>
      <c r="AA798" s="22"/>
      <c r="AB798" s="23">
        <f>+IF(OR($N798=Listas!$A$3,$N798=Listas!$A$4,$N798=Listas!$A$5,$N798=Listas!$A$6),"",IF(AND(DAYS360(C798,$C$3)&lt;=90,AA798="NO"),0,IF(AND(DAYS360(C798,$C$3)&gt;90,AA798="NO"),$AB$7,0)))</f>
        <v>0</v>
      </c>
      <c r="AC798" s="17"/>
      <c r="AD798" s="22"/>
      <c r="AE798" s="23">
        <f>+IF(OR($N798=Listas!$A$3,$N798=Listas!$A$4,$N798=Listas!$A$5,$N798=Listas!$A$6),"",IF(AND(DAYS360(C798,$C$3)&lt;=90,AD798="SI"),0,IF(AND(DAYS360(C798,$C$3)&gt;90,AD798="SI"),$AE$7,0)))</f>
        <v>0</v>
      </c>
      <c r="AF798" s="17"/>
      <c r="AG798" s="24" t="str">
        <f t="shared" si="152"/>
        <v/>
      </c>
      <c r="AH798" s="22"/>
      <c r="AI798" s="23">
        <f>+IF(OR($N798=Listas!$A$3,$N798=Listas!$A$4,$N798=Listas!$A$5,$N798=Listas!$A$6),"",IF(AND(DAYS360(C798,$C$3)&lt;=90,AH798="SI"),0,IF(AND(DAYS360(C798,$C$3)&gt;90,AH798="SI"),$AI$7,0)))</f>
        <v>0</v>
      </c>
      <c r="AJ798" s="25">
        <f>+IF(OR($N798=Listas!$A$3,$N798=Listas!$A$4,$N798=Listas!$A$5,$N798=Listas!$A$6),"",AB798+AE798+AI798)</f>
        <v>0</v>
      </c>
      <c r="AK798" s="26" t="str">
        <f t="shared" si="153"/>
        <v/>
      </c>
      <c r="AL798" s="27" t="str">
        <f t="shared" si="154"/>
        <v/>
      </c>
      <c r="AM798" s="23">
        <f>+IF(OR($N798=Listas!$A$3,$N798=Listas!$A$4,$N798=Listas!$A$5,$N798=Listas!$A$6),"",IF(AND(DAYS360(C798,$C$3)&lt;=90,AL798="SI"),0,IF(AND(DAYS360(C798,$C$3)&gt;90,AL798="SI"),$AM$7,0)))</f>
        <v>0</v>
      </c>
      <c r="AN798" s="27" t="str">
        <f t="shared" si="155"/>
        <v/>
      </c>
      <c r="AO798" s="23">
        <f>+IF(OR($N798=Listas!$A$3,$N798=Listas!$A$4,$N798=Listas!$A$5,$N798=Listas!$A$6),"",IF(AND(DAYS360(C798,$C$3)&lt;=90,AN798="SI"),0,IF(AND(DAYS360(C798,$C$3)&gt;90,AN798="SI"),$AO$7,0)))</f>
        <v>0</v>
      </c>
      <c r="AP798" s="28">
        <f>+IF(OR($N798=Listas!$A$3,$N798=Listas!$A$4,$N798=Listas!$A$5,$N798=[1]Hoja2!$A$6),"",AM798+AO798)</f>
        <v>0</v>
      </c>
      <c r="AQ798" s="22"/>
      <c r="AR798" s="23">
        <f>+IF(OR($N798=Listas!$A$3,$N798=Listas!$A$4,$N798=Listas!$A$5,$N798=Listas!$A$6),"",IF(AND(DAYS360(C798,$C$3)&lt;=90,AQ798="SI"),0,IF(AND(DAYS360(C798,$C$3)&gt;90,AQ798="SI"),$AR$7,0)))</f>
        <v>0</v>
      </c>
      <c r="AS798" s="22"/>
      <c r="AT798" s="23">
        <f>+IF(OR($N798=Listas!$A$3,$N798=Listas!$A$4,$N798=Listas!$A$5,$N798=Listas!$A$6),"",IF(AND(DAYS360(C798,$C$3)&lt;=90,AS798="SI"),0,IF(AND(DAYS360(C798,$C$3)&gt;90,AS798="SI"),$AT$7,0)))</f>
        <v>0</v>
      </c>
      <c r="AU798" s="21">
        <f>+IF(OR($N798=Listas!$A$3,$N798=Listas!$A$4,$N798=Listas!$A$5,$N798=Listas!$A$6),"",AR798+AT798)</f>
        <v>0</v>
      </c>
      <c r="AV798" s="29">
        <f>+IF(OR($N798=Listas!$A$3,$N798=Listas!$A$4,$N798=Listas!$A$5,$N798=Listas!$A$6),"",W798+Z798+AJ798+AP798+AU798)</f>
        <v>0.21132439384930549</v>
      </c>
      <c r="AW798" s="30">
        <f>+IF(OR($N798=Listas!$A$3,$N798=Listas!$A$4,$N798=Listas!$A$5,$N798=Listas!$A$6),"",K798*(1-AV798))</f>
        <v>0</v>
      </c>
      <c r="AX798" s="30">
        <f>+IF(OR($N798=Listas!$A$3,$N798=Listas!$A$4,$N798=Listas!$A$5,$N798=Listas!$A$6),"",L798*(1-AV798))</f>
        <v>0</v>
      </c>
      <c r="AY798" s="31"/>
      <c r="AZ798" s="32"/>
      <c r="BA798" s="30">
        <f>+IF(OR($N798=Listas!$A$3,$N798=Listas!$A$4,$N798=Listas!$A$5,$N798=Listas!$A$6),"",IF(AV798=0,AW798,(-PV(AY798,AZ798,,AW798,0))))</f>
        <v>0</v>
      </c>
      <c r="BB798" s="30">
        <f>+IF(OR($N798=Listas!$A$3,$N798=Listas!$A$4,$N798=Listas!$A$5,$N798=Listas!$A$6),"",IF(AV798=0,AX798,(-PV(AY798,AZ798,,AX798,0))))</f>
        <v>0</v>
      </c>
      <c r="BC798" s="33">
        <f>++IF(OR($N798=Listas!$A$3,$N798=Listas!$A$4,$N798=Listas!$A$5,$N798=Listas!$A$6),"",K798-BA798)</f>
        <v>0</v>
      </c>
      <c r="BD798" s="33">
        <f>++IF(OR($N798=Listas!$A$3,$N798=Listas!$A$4,$N798=Listas!$A$5,$N798=Listas!$A$6),"",L798-BB798)</f>
        <v>0</v>
      </c>
    </row>
    <row r="799" spans="1:56" x14ac:dyDescent="0.25">
      <c r="A799" s="13"/>
      <c r="B799" s="14"/>
      <c r="C799" s="15"/>
      <c r="D799" s="16"/>
      <c r="E799" s="16"/>
      <c r="F799" s="17"/>
      <c r="G799" s="17"/>
      <c r="H799" s="65">
        <f t="shared" si="149"/>
        <v>0</v>
      </c>
      <c r="I799" s="17"/>
      <c r="J799" s="17"/>
      <c r="K799" s="42">
        <f t="shared" si="150"/>
        <v>0</v>
      </c>
      <c r="L799" s="42">
        <f t="shared" si="150"/>
        <v>0</v>
      </c>
      <c r="M799" s="42">
        <f t="shared" si="151"/>
        <v>0</v>
      </c>
      <c r="N799" s="13"/>
      <c r="O799" s="18" t="str">
        <f>+IF(OR($N799=Listas!$A$3,$N799=Listas!$A$4,$N799=Listas!$A$5,$N799=Listas!$A$6),"N/A",IF(AND((DAYS360(C799,$C$3))&gt;90,(DAYS360(C799,$C$3))&lt;360),"SI","NO"))</f>
        <v>NO</v>
      </c>
      <c r="P799" s="19">
        <f t="shared" si="144"/>
        <v>0</v>
      </c>
      <c r="Q799" s="18" t="str">
        <f>+IF(OR($N799=Listas!$A$3,$N799=Listas!$A$4,$N799=Listas!$A$5,$N799=Listas!$A$6),"N/A",IF(AND((DAYS360(C799,$C$3))&gt;=360,(DAYS360(C799,$C$3))&lt;=1800),"SI","NO"))</f>
        <v>NO</v>
      </c>
      <c r="R799" s="19">
        <f t="shared" si="145"/>
        <v>0</v>
      </c>
      <c r="S799" s="18" t="str">
        <f>+IF(OR($N799=Listas!$A$3,$N799=Listas!$A$4,$N799=Listas!$A$5,$N799=Listas!$A$6),"N/A",IF(AND((DAYS360(C799,$C$3))&gt;1800,(DAYS360(C799,$C$3))&lt;=3600),"SI","NO"))</f>
        <v>NO</v>
      </c>
      <c r="T799" s="19">
        <f t="shared" si="146"/>
        <v>0</v>
      </c>
      <c r="U799" s="18" t="str">
        <f>+IF(OR($N799=Listas!$A$3,$N799=Listas!$A$4,$N799=Listas!$A$5,$N799=Listas!$A$6),"N/A",IF((DAYS360(C799,$C$3))&gt;3600,"SI","NO"))</f>
        <v>SI</v>
      </c>
      <c r="V799" s="20">
        <f t="shared" si="147"/>
        <v>0.21132439384930549</v>
      </c>
      <c r="W799" s="21">
        <f>+IF(OR($N799=Listas!$A$3,$N799=Listas!$A$4,$N799=Listas!$A$5,$N799=Listas!$A$6),"",P799+R799+T799+V799)</f>
        <v>0.21132439384930549</v>
      </c>
      <c r="X799" s="22"/>
      <c r="Y799" s="19">
        <f t="shared" si="148"/>
        <v>0</v>
      </c>
      <c r="Z799" s="21">
        <f>+IF(OR($N799=Listas!$A$3,$N799=Listas!$A$4,$N799=Listas!$A$5,$N799=Listas!$A$6),"",Y799)</f>
        <v>0</v>
      </c>
      <c r="AA799" s="22"/>
      <c r="AB799" s="23">
        <f>+IF(OR($N799=Listas!$A$3,$N799=Listas!$A$4,$N799=Listas!$A$5,$N799=Listas!$A$6),"",IF(AND(DAYS360(C799,$C$3)&lt;=90,AA799="NO"),0,IF(AND(DAYS360(C799,$C$3)&gt;90,AA799="NO"),$AB$7,0)))</f>
        <v>0</v>
      </c>
      <c r="AC799" s="17"/>
      <c r="AD799" s="22"/>
      <c r="AE799" s="23">
        <f>+IF(OR($N799=Listas!$A$3,$N799=Listas!$A$4,$N799=Listas!$A$5,$N799=Listas!$A$6),"",IF(AND(DAYS360(C799,$C$3)&lt;=90,AD799="SI"),0,IF(AND(DAYS360(C799,$C$3)&gt;90,AD799="SI"),$AE$7,0)))</f>
        <v>0</v>
      </c>
      <c r="AF799" s="17"/>
      <c r="AG799" s="24" t="str">
        <f t="shared" si="152"/>
        <v/>
      </c>
      <c r="AH799" s="22"/>
      <c r="AI799" s="23">
        <f>+IF(OR($N799=Listas!$A$3,$N799=Listas!$A$4,$N799=Listas!$A$5,$N799=Listas!$A$6),"",IF(AND(DAYS360(C799,$C$3)&lt;=90,AH799="SI"),0,IF(AND(DAYS360(C799,$C$3)&gt;90,AH799="SI"),$AI$7,0)))</f>
        <v>0</v>
      </c>
      <c r="AJ799" s="25">
        <f>+IF(OR($N799=Listas!$A$3,$N799=Listas!$A$4,$N799=Listas!$A$5,$N799=Listas!$A$6),"",AB799+AE799+AI799)</f>
        <v>0</v>
      </c>
      <c r="AK799" s="26" t="str">
        <f t="shared" si="153"/>
        <v/>
      </c>
      <c r="AL799" s="27" t="str">
        <f t="shared" si="154"/>
        <v/>
      </c>
      <c r="AM799" s="23">
        <f>+IF(OR($N799=Listas!$A$3,$N799=Listas!$A$4,$N799=Listas!$A$5,$N799=Listas!$A$6),"",IF(AND(DAYS360(C799,$C$3)&lt;=90,AL799="SI"),0,IF(AND(DAYS360(C799,$C$3)&gt;90,AL799="SI"),$AM$7,0)))</f>
        <v>0</v>
      </c>
      <c r="AN799" s="27" t="str">
        <f t="shared" si="155"/>
        <v/>
      </c>
      <c r="AO799" s="23">
        <f>+IF(OR($N799=Listas!$A$3,$N799=Listas!$A$4,$N799=Listas!$A$5,$N799=Listas!$A$6),"",IF(AND(DAYS360(C799,$C$3)&lt;=90,AN799="SI"),0,IF(AND(DAYS360(C799,$C$3)&gt;90,AN799="SI"),$AO$7,0)))</f>
        <v>0</v>
      </c>
      <c r="AP799" s="28">
        <f>+IF(OR($N799=Listas!$A$3,$N799=Listas!$A$4,$N799=Listas!$A$5,$N799=[1]Hoja2!$A$6),"",AM799+AO799)</f>
        <v>0</v>
      </c>
      <c r="AQ799" s="22"/>
      <c r="AR799" s="23">
        <f>+IF(OR($N799=Listas!$A$3,$N799=Listas!$A$4,$N799=Listas!$A$5,$N799=Listas!$A$6),"",IF(AND(DAYS360(C799,$C$3)&lt;=90,AQ799="SI"),0,IF(AND(DAYS360(C799,$C$3)&gt;90,AQ799="SI"),$AR$7,0)))</f>
        <v>0</v>
      </c>
      <c r="AS799" s="22"/>
      <c r="AT799" s="23">
        <f>+IF(OR($N799=Listas!$A$3,$N799=Listas!$A$4,$N799=Listas!$A$5,$N799=Listas!$A$6),"",IF(AND(DAYS360(C799,$C$3)&lt;=90,AS799="SI"),0,IF(AND(DAYS360(C799,$C$3)&gt;90,AS799="SI"),$AT$7,0)))</f>
        <v>0</v>
      </c>
      <c r="AU799" s="21">
        <f>+IF(OR($N799=Listas!$A$3,$N799=Listas!$A$4,$N799=Listas!$A$5,$N799=Listas!$A$6),"",AR799+AT799)</f>
        <v>0</v>
      </c>
      <c r="AV799" s="29">
        <f>+IF(OR($N799=Listas!$A$3,$N799=Listas!$A$4,$N799=Listas!$A$5,$N799=Listas!$A$6),"",W799+Z799+AJ799+AP799+AU799)</f>
        <v>0.21132439384930549</v>
      </c>
      <c r="AW799" s="30">
        <f>+IF(OR($N799=Listas!$A$3,$N799=Listas!$A$4,$N799=Listas!$A$5,$N799=Listas!$A$6),"",K799*(1-AV799))</f>
        <v>0</v>
      </c>
      <c r="AX799" s="30">
        <f>+IF(OR($N799=Listas!$A$3,$N799=Listas!$A$4,$N799=Listas!$A$5,$N799=Listas!$A$6),"",L799*(1-AV799))</f>
        <v>0</v>
      </c>
      <c r="AY799" s="31"/>
      <c r="AZ799" s="32"/>
      <c r="BA799" s="30">
        <f>+IF(OR($N799=Listas!$A$3,$N799=Listas!$A$4,$N799=Listas!$A$5,$N799=Listas!$A$6),"",IF(AV799=0,AW799,(-PV(AY799,AZ799,,AW799,0))))</f>
        <v>0</v>
      </c>
      <c r="BB799" s="30">
        <f>+IF(OR($N799=Listas!$A$3,$N799=Listas!$A$4,$N799=Listas!$A$5,$N799=Listas!$A$6),"",IF(AV799=0,AX799,(-PV(AY799,AZ799,,AX799,0))))</f>
        <v>0</v>
      </c>
      <c r="BC799" s="33">
        <f>++IF(OR($N799=Listas!$A$3,$N799=Listas!$A$4,$N799=Listas!$A$5,$N799=Listas!$A$6),"",K799-BA799)</f>
        <v>0</v>
      </c>
      <c r="BD799" s="33">
        <f>++IF(OR($N799=Listas!$A$3,$N799=Listas!$A$4,$N799=Listas!$A$5,$N799=Listas!$A$6),"",L799-BB799)</f>
        <v>0</v>
      </c>
    </row>
    <row r="800" spans="1:56" x14ac:dyDescent="0.25">
      <c r="A800" s="13"/>
      <c r="B800" s="14"/>
      <c r="C800" s="15"/>
      <c r="D800" s="16"/>
      <c r="E800" s="16"/>
      <c r="F800" s="17"/>
      <c r="G800" s="17"/>
      <c r="H800" s="65">
        <f t="shared" si="149"/>
        <v>0</v>
      </c>
      <c r="I800" s="17"/>
      <c r="J800" s="17"/>
      <c r="K800" s="42">
        <f t="shared" si="150"/>
        <v>0</v>
      </c>
      <c r="L800" s="42">
        <f t="shared" si="150"/>
        <v>0</v>
      </c>
      <c r="M800" s="42">
        <f t="shared" si="151"/>
        <v>0</v>
      </c>
      <c r="N800" s="13"/>
      <c r="O800" s="18" t="str">
        <f>+IF(OR($N800=Listas!$A$3,$N800=Listas!$A$4,$N800=Listas!$A$5,$N800=Listas!$A$6),"N/A",IF(AND((DAYS360(C800,$C$3))&gt;90,(DAYS360(C800,$C$3))&lt;360),"SI","NO"))</f>
        <v>NO</v>
      </c>
      <c r="P800" s="19">
        <f t="shared" si="144"/>
        <v>0</v>
      </c>
      <c r="Q800" s="18" t="str">
        <f>+IF(OR($N800=Listas!$A$3,$N800=Listas!$A$4,$N800=Listas!$A$5,$N800=Listas!$A$6),"N/A",IF(AND((DAYS360(C800,$C$3))&gt;=360,(DAYS360(C800,$C$3))&lt;=1800),"SI","NO"))</f>
        <v>NO</v>
      </c>
      <c r="R800" s="19">
        <f t="shared" si="145"/>
        <v>0</v>
      </c>
      <c r="S800" s="18" t="str">
        <f>+IF(OR($N800=Listas!$A$3,$N800=Listas!$A$4,$N800=Listas!$A$5,$N800=Listas!$A$6),"N/A",IF(AND((DAYS360(C800,$C$3))&gt;1800,(DAYS360(C800,$C$3))&lt;=3600),"SI","NO"))</f>
        <v>NO</v>
      </c>
      <c r="T800" s="19">
        <f t="shared" si="146"/>
        <v>0</v>
      </c>
      <c r="U800" s="18" t="str">
        <f>+IF(OR($N800=Listas!$A$3,$N800=Listas!$A$4,$N800=Listas!$A$5,$N800=Listas!$A$6),"N/A",IF((DAYS360(C800,$C$3))&gt;3600,"SI","NO"))</f>
        <v>SI</v>
      </c>
      <c r="V800" s="20">
        <f t="shared" si="147"/>
        <v>0.21132439384930549</v>
      </c>
      <c r="W800" s="21">
        <f>+IF(OR($N800=Listas!$A$3,$N800=Listas!$A$4,$N800=Listas!$A$5,$N800=Listas!$A$6),"",P800+R800+T800+V800)</f>
        <v>0.21132439384930549</v>
      </c>
      <c r="X800" s="22"/>
      <c r="Y800" s="19">
        <f t="shared" si="148"/>
        <v>0</v>
      </c>
      <c r="Z800" s="21">
        <f>+IF(OR($N800=Listas!$A$3,$N800=Listas!$A$4,$N800=Listas!$A$5,$N800=Listas!$A$6),"",Y800)</f>
        <v>0</v>
      </c>
      <c r="AA800" s="22"/>
      <c r="AB800" s="23">
        <f>+IF(OR($N800=Listas!$A$3,$N800=Listas!$A$4,$N800=Listas!$A$5,$N800=Listas!$A$6),"",IF(AND(DAYS360(C800,$C$3)&lt;=90,AA800="NO"),0,IF(AND(DAYS360(C800,$C$3)&gt;90,AA800="NO"),$AB$7,0)))</f>
        <v>0</v>
      </c>
      <c r="AC800" s="17"/>
      <c r="AD800" s="22"/>
      <c r="AE800" s="23">
        <f>+IF(OR($N800=Listas!$A$3,$N800=Listas!$A$4,$N800=Listas!$A$5,$N800=Listas!$A$6),"",IF(AND(DAYS360(C800,$C$3)&lt;=90,AD800="SI"),0,IF(AND(DAYS360(C800,$C$3)&gt;90,AD800="SI"),$AE$7,0)))</f>
        <v>0</v>
      </c>
      <c r="AF800" s="17"/>
      <c r="AG800" s="24" t="str">
        <f t="shared" si="152"/>
        <v/>
      </c>
      <c r="AH800" s="22"/>
      <c r="AI800" s="23">
        <f>+IF(OR($N800=Listas!$A$3,$N800=Listas!$A$4,$N800=Listas!$A$5,$N800=Listas!$A$6),"",IF(AND(DAYS360(C800,$C$3)&lt;=90,AH800="SI"),0,IF(AND(DAYS360(C800,$C$3)&gt;90,AH800="SI"),$AI$7,0)))</f>
        <v>0</v>
      </c>
      <c r="AJ800" s="25">
        <f>+IF(OR($N800=Listas!$A$3,$N800=Listas!$A$4,$N800=Listas!$A$5,$N800=Listas!$A$6),"",AB800+AE800+AI800)</f>
        <v>0</v>
      </c>
      <c r="AK800" s="26" t="str">
        <f t="shared" si="153"/>
        <v/>
      </c>
      <c r="AL800" s="27" t="str">
        <f t="shared" si="154"/>
        <v/>
      </c>
      <c r="AM800" s="23">
        <f>+IF(OR($N800=Listas!$A$3,$N800=Listas!$A$4,$N800=Listas!$A$5,$N800=Listas!$A$6),"",IF(AND(DAYS360(C800,$C$3)&lt;=90,AL800="SI"),0,IF(AND(DAYS360(C800,$C$3)&gt;90,AL800="SI"),$AM$7,0)))</f>
        <v>0</v>
      </c>
      <c r="AN800" s="27" t="str">
        <f t="shared" si="155"/>
        <v/>
      </c>
      <c r="AO800" s="23">
        <f>+IF(OR($N800=Listas!$A$3,$N800=Listas!$A$4,$N800=Listas!$A$5,$N800=Listas!$A$6),"",IF(AND(DAYS360(C800,$C$3)&lt;=90,AN800="SI"),0,IF(AND(DAYS360(C800,$C$3)&gt;90,AN800="SI"),$AO$7,0)))</f>
        <v>0</v>
      </c>
      <c r="AP800" s="28">
        <f>+IF(OR($N800=Listas!$A$3,$N800=Listas!$A$4,$N800=Listas!$A$5,$N800=[1]Hoja2!$A$6),"",AM800+AO800)</f>
        <v>0</v>
      </c>
      <c r="AQ800" s="22"/>
      <c r="AR800" s="23">
        <f>+IF(OR($N800=Listas!$A$3,$N800=Listas!$A$4,$N800=Listas!$A$5,$N800=Listas!$A$6),"",IF(AND(DAYS360(C800,$C$3)&lt;=90,AQ800="SI"),0,IF(AND(DAYS360(C800,$C$3)&gt;90,AQ800="SI"),$AR$7,0)))</f>
        <v>0</v>
      </c>
      <c r="AS800" s="22"/>
      <c r="AT800" s="23">
        <f>+IF(OR($N800=Listas!$A$3,$N800=Listas!$A$4,$N800=Listas!$A$5,$N800=Listas!$A$6),"",IF(AND(DAYS360(C800,$C$3)&lt;=90,AS800="SI"),0,IF(AND(DAYS360(C800,$C$3)&gt;90,AS800="SI"),$AT$7,0)))</f>
        <v>0</v>
      </c>
      <c r="AU800" s="21">
        <f>+IF(OR($N800=Listas!$A$3,$N800=Listas!$A$4,$N800=Listas!$A$5,$N800=Listas!$A$6),"",AR800+AT800)</f>
        <v>0</v>
      </c>
      <c r="AV800" s="29">
        <f>+IF(OR($N800=Listas!$A$3,$N800=Listas!$A$4,$N800=Listas!$A$5,$N800=Listas!$A$6),"",W800+Z800+AJ800+AP800+AU800)</f>
        <v>0.21132439384930549</v>
      </c>
      <c r="AW800" s="30">
        <f>+IF(OR($N800=Listas!$A$3,$N800=Listas!$A$4,$N800=Listas!$A$5,$N800=Listas!$A$6),"",K800*(1-AV800))</f>
        <v>0</v>
      </c>
      <c r="AX800" s="30">
        <f>+IF(OR($N800=Listas!$A$3,$N800=Listas!$A$4,$N800=Listas!$A$5,$N800=Listas!$A$6),"",L800*(1-AV800))</f>
        <v>0</v>
      </c>
      <c r="AY800" s="31"/>
      <c r="AZ800" s="32"/>
      <c r="BA800" s="30">
        <f>+IF(OR($N800=Listas!$A$3,$N800=Listas!$A$4,$N800=Listas!$A$5,$N800=Listas!$A$6),"",IF(AV800=0,AW800,(-PV(AY800,AZ800,,AW800,0))))</f>
        <v>0</v>
      </c>
      <c r="BB800" s="30">
        <f>+IF(OR($N800=Listas!$A$3,$N800=Listas!$A$4,$N800=Listas!$A$5,$N800=Listas!$A$6),"",IF(AV800=0,AX800,(-PV(AY800,AZ800,,AX800,0))))</f>
        <v>0</v>
      </c>
      <c r="BC800" s="33">
        <f>++IF(OR($N800=Listas!$A$3,$N800=Listas!$A$4,$N800=Listas!$A$5,$N800=Listas!$A$6),"",K800-BA800)</f>
        <v>0</v>
      </c>
      <c r="BD800" s="33">
        <f>++IF(OR($N800=Listas!$A$3,$N800=Listas!$A$4,$N800=Listas!$A$5,$N800=Listas!$A$6),"",L800-BB800)</f>
        <v>0</v>
      </c>
    </row>
    <row r="801" spans="1:56" x14ac:dyDescent="0.25">
      <c r="A801" s="13"/>
      <c r="B801" s="14"/>
      <c r="C801" s="15"/>
      <c r="D801" s="16"/>
      <c r="E801" s="16"/>
      <c r="F801" s="17"/>
      <c r="G801" s="17"/>
      <c r="H801" s="65">
        <f t="shared" si="149"/>
        <v>0</v>
      </c>
      <c r="I801" s="17"/>
      <c r="J801" s="17"/>
      <c r="K801" s="42">
        <f t="shared" si="150"/>
        <v>0</v>
      </c>
      <c r="L801" s="42">
        <f t="shared" si="150"/>
        <v>0</v>
      </c>
      <c r="M801" s="42">
        <f t="shared" si="151"/>
        <v>0</v>
      </c>
      <c r="N801" s="13"/>
      <c r="O801" s="18" t="str">
        <f>+IF(OR($N801=Listas!$A$3,$N801=Listas!$A$4,$N801=Listas!$A$5,$N801=Listas!$A$6),"N/A",IF(AND((DAYS360(C801,$C$3))&gt;90,(DAYS360(C801,$C$3))&lt;360),"SI","NO"))</f>
        <v>NO</v>
      </c>
      <c r="P801" s="19">
        <f t="shared" si="144"/>
        <v>0</v>
      </c>
      <c r="Q801" s="18" t="str">
        <f>+IF(OR($N801=Listas!$A$3,$N801=Listas!$A$4,$N801=Listas!$A$5,$N801=Listas!$A$6),"N/A",IF(AND((DAYS360(C801,$C$3))&gt;=360,(DAYS360(C801,$C$3))&lt;=1800),"SI","NO"))</f>
        <v>NO</v>
      </c>
      <c r="R801" s="19">
        <f t="shared" si="145"/>
        <v>0</v>
      </c>
      <c r="S801" s="18" t="str">
        <f>+IF(OR($N801=Listas!$A$3,$N801=Listas!$A$4,$N801=Listas!$A$5,$N801=Listas!$A$6),"N/A",IF(AND((DAYS360(C801,$C$3))&gt;1800,(DAYS360(C801,$C$3))&lt;=3600),"SI","NO"))</f>
        <v>NO</v>
      </c>
      <c r="T801" s="19">
        <f t="shared" si="146"/>
        <v>0</v>
      </c>
      <c r="U801" s="18" t="str">
        <f>+IF(OR($N801=Listas!$A$3,$N801=Listas!$A$4,$N801=Listas!$A$5,$N801=Listas!$A$6),"N/A",IF((DAYS360(C801,$C$3))&gt;3600,"SI","NO"))</f>
        <v>SI</v>
      </c>
      <c r="V801" s="20">
        <f t="shared" si="147"/>
        <v>0.21132439384930549</v>
      </c>
      <c r="W801" s="21">
        <f>+IF(OR($N801=Listas!$A$3,$N801=Listas!$A$4,$N801=Listas!$A$5,$N801=Listas!$A$6),"",P801+R801+T801+V801)</f>
        <v>0.21132439384930549</v>
      </c>
      <c r="X801" s="22"/>
      <c r="Y801" s="19">
        <f t="shared" si="148"/>
        <v>0</v>
      </c>
      <c r="Z801" s="21">
        <f>+IF(OR($N801=Listas!$A$3,$N801=Listas!$A$4,$N801=Listas!$A$5,$N801=Listas!$A$6),"",Y801)</f>
        <v>0</v>
      </c>
      <c r="AA801" s="22"/>
      <c r="AB801" s="23">
        <f>+IF(OR($N801=Listas!$A$3,$N801=Listas!$A$4,$N801=Listas!$A$5,$N801=Listas!$A$6),"",IF(AND(DAYS360(C801,$C$3)&lt;=90,AA801="NO"),0,IF(AND(DAYS360(C801,$C$3)&gt;90,AA801="NO"),$AB$7,0)))</f>
        <v>0</v>
      </c>
      <c r="AC801" s="17"/>
      <c r="AD801" s="22"/>
      <c r="AE801" s="23">
        <f>+IF(OR($N801=Listas!$A$3,$N801=Listas!$A$4,$N801=Listas!$A$5,$N801=Listas!$A$6),"",IF(AND(DAYS360(C801,$C$3)&lt;=90,AD801="SI"),0,IF(AND(DAYS360(C801,$C$3)&gt;90,AD801="SI"),$AE$7,0)))</f>
        <v>0</v>
      </c>
      <c r="AF801" s="17"/>
      <c r="AG801" s="24" t="str">
        <f t="shared" si="152"/>
        <v/>
      </c>
      <c r="AH801" s="22"/>
      <c r="AI801" s="23">
        <f>+IF(OR($N801=Listas!$A$3,$N801=Listas!$A$4,$N801=Listas!$A$5,$N801=Listas!$A$6),"",IF(AND(DAYS360(C801,$C$3)&lt;=90,AH801="SI"),0,IF(AND(DAYS360(C801,$C$3)&gt;90,AH801="SI"),$AI$7,0)))</f>
        <v>0</v>
      </c>
      <c r="AJ801" s="25">
        <f>+IF(OR($N801=Listas!$A$3,$N801=Listas!$A$4,$N801=Listas!$A$5,$N801=Listas!$A$6),"",AB801+AE801+AI801)</f>
        <v>0</v>
      </c>
      <c r="AK801" s="26" t="str">
        <f t="shared" si="153"/>
        <v/>
      </c>
      <c r="AL801" s="27" t="str">
        <f t="shared" si="154"/>
        <v/>
      </c>
      <c r="AM801" s="23">
        <f>+IF(OR($N801=Listas!$A$3,$N801=Listas!$A$4,$N801=Listas!$A$5,$N801=Listas!$A$6),"",IF(AND(DAYS360(C801,$C$3)&lt;=90,AL801="SI"),0,IF(AND(DAYS360(C801,$C$3)&gt;90,AL801="SI"),$AM$7,0)))</f>
        <v>0</v>
      </c>
      <c r="AN801" s="27" t="str">
        <f t="shared" si="155"/>
        <v/>
      </c>
      <c r="AO801" s="23">
        <f>+IF(OR($N801=Listas!$A$3,$N801=Listas!$A$4,$N801=Listas!$A$5,$N801=Listas!$A$6),"",IF(AND(DAYS360(C801,$C$3)&lt;=90,AN801="SI"),0,IF(AND(DAYS360(C801,$C$3)&gt;90,AN801="SI"),$AO$7,0)))</f>
        <v>0</v>
      </c>
      <c r="AP801" s="28">
        <f>+IF(OR($N801=Listas!$A$3,$N801=Listas!$A$4,$N801=Listas!$A$5,$N801=[1]Hoja2!$A$6),"",AM801+AO801)</f>
        <v>0</v>
      </c>
      <c r="AQ801" s="22"/>
      <c r="AR801" s="23">
        <f>+IF(OR($N801=Listas!$A$3,$N801=Listas!$A$4,$N801=Listas!$A$5,$N801=Listas!$A$6),"",IF(AND(DAYS360(C801,$C$3)&lt;=90,AQ801="SI"),0,IF(AND(DAYS360(C801,$C$3)&gt;90,AQ801="SI"),$AR$7,0)))</f>
        <v>0</v>
      </c>
      <c r="AS801" s="22"/>
      <c r="AT801" s="23">
        <f>+IF(OR($N801=Listas!$A$3,$N801=Listas!$A$4,$N801=Listas!$A$5,$N801=Listas!$A$6),"",IF(AND(DAYS360(C801,$C$3)&lt;=90,AS801="SI"),0,IF(AND(DAYS360(C801,$C$3)&gt;90,AS801="SI"),$AT$7,0)))</f>
        <v>0</v>
      </c>
      <c r="AU801" s="21">
        <f>+IF(OR($N801=Listas!$A$3,$N801=Listas!$A$4,$N801=Listas!$A$5,$N801=Listas!$A$6),"",AR801+AT801)</f>
        <v>0</v>
      </c>
      <c r="AV801" s="29">
        <f>+IF(OR($N801=Listas!$A$3,$N801=Listas!$A$4,$N801=Listas!$A$5,$N801=Listas!$A$6),"",W801+Z801+AJ801+AP801+AU801)</f>
        <v>0.21132439384930549</v>
      </c>
      <c r="AW801" s="30">
        <f>+IF(OR($N801=Listas!$A$3,$N801=Listas!$A$4,$N801=Listas!$A$5,$N801=Listas!$A$6),"",K801*(1-AV801))</f>
        <v>0</v>
      </c>
      <c r="AX801" s="30">
        <f>+IF(OR($N801=Listas!$A$3,$N801=Listas!$A$4,$N801=Listas!$A$5,$N801=Listas!$A$6),"",L801*(1-AV801))</f>
        <v>0</v>
      </c>
      <c r="AY801" s="31"/>
      <c r="AZ801" s="32"/>
      <c r="BA801" s="30">
        <f>+IF(OR($N801=Listas!$A$3,$N801=Listas!$A$4,$N801=Listas!$A$5,$N801=Listas!$A$6),"",IF(AV801=0,AW801,(-PV(AY801,AZ801,,AW801,0))))</f>
        <v>0</v>
      </c>
      <c r="BB801" s="30">
        <f>+IF(OR($N801=Listas!$A$3,$N801=Listas!$A$4,$N801=Listas!$A$5,$N801=Listas!$A$6),"",IF(AV801=0,AX801,(-PV(AY801,AZ801,,AX801,0))))</f>
        <v>0</v>
      </c>
      <c r="BC801" s="33">
        <f>++IF(OR($N801=Listas!$A$3,$N801=Listas!$A$4,$N801=Listas!$A$5,$N801=Listas!$A$6),"",K801-BA801)</f>
        <v>0</v>
      </c>
      <c r="BD801" s="33">
        <f>++IF(OR($N801=Listas!$A$3,$N801=Listas!$A$4,$N801=Listas!$A$5,$N801=Listas!$A$6),"",L801-BB801)</f>
        <v>0</v>
      </c>
    </row>
    <row r="802" spans="1:56" x14ac:dyDescent="0.25">
      <c r="A802" s="13"/>
      <c r="B802" s="14"/>
      <c r="C802" s="15"/>
      <c r="D802" s="16"/>
      <c r="E802" s="16"/>
      <c r="F802" s="17"/>
      <c r="G802" s="17"/>
      <c r="H802" s="65">
        <f t="shared" si="149"/>
        <v>0</v>
      </c>
      <c r="I802" s="17"/>
      <c r="J802" s="17"/>
      <c r="K802" s="42">
        <f t="shared" si="150"/>
        <v>0</v>
      </c>
      <c r="L802" s="42">
        <f t="shared" si="150"/>
        <v>0</v>
      </c>
      <c r="M802" s="42">
        <f t="shared" si="151"/>
        <v>0</v>
      </c>
      <c r="N802" s="13"/>
      <c r="O802" s="18" t="str">
        <f>+IF(OR($N802=Listas!$A$3,$N802=Listas!$A$4,$N802=Listas!$A$5,$N802=Listas!$A$6),"N/A",IF(AND((DAYS360(C802,$C$3))&gt;90,(DAYS360(C802,$C$3))&lt;360),"SI","NO"))</f>
        <v>NO</v>
      </c>
      <c r="P802" s="19">
        <f t="shared" si="144"/>
        <v>0</v>
      </c>
      <c r="Q802" s="18" t="str">
        <f>+IF(OR($N802=Listas!$A$3,$N802=Listas!$A$4,$N802=Listas!$A$5,$N802=Listas!$A$6),"N/A",IF(AND((DAYS360(C802,$C$3))&gt;=360,(DAYS360(C802,$C$3))&lt;=1800),"SI","NO"))</f>
        <v>NO</v>
      </c>
      <c r="R802" s="19">
        <f t="shared" si="145"/>
        <v>0</v>
      </c>
      <c r="S802" s="18" t="str">
        <f>+IF(OR($N802=Listas!$A$3,$N802=Listas!$A$4,$N802=Listas!$A$5,$N802=Listas!$A$6),"N/A",IF(AND((DAYS360(C802,$C$3))&gt;1800,(DAYS360(C802,$C$3))&lt;=3600),"SI","NO"))</f>
        <v>NO</v>
      </c>
      <c r="T802" s="19">
        <f t="shared" si="146"/>
        <v>0</v>
      </c>
      <c r="U802" s="18" t="str">
        <f>+IF(OR($N802=Listas!$A$3,$N802=Listas!$A$4,$N802=Listas!$A$5,$N802=Listas!$A$6),"N/A",IF((DAYS360(C802,$C$3))&gt;3600,"SI","NO"))</f>
        <v>SI</v>
      </c>
      <c r="V802" s="20">
        <f t="shared" si="147"/>
        <v>0.21132439384930549</v>
      </c>
      <c r="W802" s="21">
        <f>+IF(OR($N802=Listas!$A$3,$N802=Listas!$A$4,$N802=Listas!$A$5,$N802=Listas!$A$6),"",P802+R802+T802+V802)</f>
        <v>0.21132439384930549</v>
      </c>
      <c r="X802" s="22"/>
      <c r="Y802" s="19">
        <f t="shared" si="148"/>
        <v>0</v>
      </c>
      <c r="Z802" s="21">
        <f>+IF(OR($N802=Listas!$A$3,$N802=Listas!$A$4,$N802=Listas!$A$5,$N802=Listas!$A$6),"",Y802)</f>
        <v>0</v>
      </c>
      <c r="AA802" s="22"/>
      <c r="AB802" s="23">
        <f>+IF(OR($N802=Listas!$A$3,$N802=Listas!$A$4,$N802=Listas!$A$5,$N802=Listas!$A$6),"",IF(AND(DAYS360(C802,$C$3)&lt;=90,AA802="NO"),0,IF(AND(DAYS360(C802,$C$3)&gt;90,AA802="NO"),$AB$7,0)))</f>
        <v>0</v>
      </c>
      <c r="AC802" s="17"/>
      <c r="AD802" s="22"/>
      <c r="AE802" s="23">
        <f>+IF(OR($N802=Listas!$A$3,$N802=Listas!$A$4,$N802=Listas!$A$5,$N802=Listas!$A$6),"",IF(AND(DAYS360(C802,$C$3)&lt;=90,AD802="SI"),0,IF(AND(DAYS360(C802,$C$3)&gt;90,AD802="SI"),$AE$7,0)))</f>
        <v>0</v>
      </c>
      <c r="AF802" s="17"/>
      <c r="AG802" s="24" t="str">
        <f t="shared" si="152"/>
        <v/>
      </c>
      <c r="AH802" s="22"/>
      <c r="AI802" s="23">
        <f>+IF(OR($N802=Listas!$A$3,$N802=Listas!$A$4,$N802=Listas!$A$5,$N802=Listas!$A$6),"",IF(AND(DAYS360(C802,$C$3)&lt;=90,AH802="SI"),0,IF(AND(DAYS360(C802,$C$3)&gt;90,AH802="SI"),$AI$7,0)))</f>
        <v>0</v>
      </c>
      <c r="AJ802" s="25">
        <f>+IF(OR($N802=Listas!$A$3,$N802=Listas!$A$4,$N802=Listas!$A$5,$N802=Listas!$A$6),"",AB802+AE802+AI802)</f>
        <v>0</v>
      </c>
      <c r="AK802" s="26" t="str">
        <f t="shared" si="153"/>
        <v/>
      </c>
      <c r="AL802" s="27" t="str">
        <f t="shared" si="154"/>
        <v/>
      </c>
      <c r="AM802" s="23">
        <f>+IF(OR($N802=Listas!$A$3,$N802=Listas!$A$4,$N802=Listas!$A$5,$N802=Listas!$A$6),"",IF(AND(DAYS360(C802,$C$3)&lt;=90,AL802="SI"),0,IF(AND(DAYS360(C802,$C$3)&gt;90,AL802="SI"),$AM$7,0)))</f>
        <v>0</v>
      </c>
      <c r="AN802" s="27" t="str">
        <f t="shared" si="155"/>
        <v/>
      </c>
      <c r="AO802" s="23">
        <f>+IF(OR($N802=Listas!$A$3,$N802=Listas!$A$4,$N802=Listas!$A$5,$N802=Listas!$A$6),"",IF(AND(DAYS360(C802,$C$3)&lt;=90,AN802="SI"),0,IF(AND(DAYS360(C802,$C$3)&gt;90,AN802="SI"),$AO$7,0)))</f>
        <v>0</v>
      </c>
      <c r="AP802" s="28">
        <f>+IF(OR($N802=Listas!$A$3,$N802=Listas!$A$4,$N802=Listas!$A$5,$N802=[1]Hoja2!$A$6),"",AM802+AO802)</f>
        <v>0</v>
      </c>
      <c r="AQ802" s="22"/>
      <c r="AR802" s="23">
        <f>+IF(OR($N802=Listas!$A$3,$N802=Listas!$A$4,$N802=Listas!$A$5,$N802=Listas!$A$6),"",IF(AND(DAYS360(C802,$C$3)&lt;=90,AQ802="SI"),0,IF(AND(DAYS360(C802,$C$3)&gt;90,AQ802="SI"),$AR$7,0)))</f>
        <v>0</v>
      </c>
      <c r="AS802" s="22"/>
      <c r="AT802" s="23">
        <f>+IF(OR($N802=Listas!$A$3,$N802=Listas!$A$4,$N802=Listas!$A$5,$N802=Listas!$A$6),"",IF(AND(DAYS360(C802,$C$3)&lt;=90,AS802="SI"),0,IF(AND(DAYS360(C802,$C$3)&gt;90,AS802="SI"),$AT$7,0)))</f>
        <v>0</v>
      </c>
      <c r="AU802" s="21">
        <f>+IF(OR($N802=Listas!$A$3,$N802=Listas!$A$4,$N802=Listas!$A$5,$N802=Listas!$A$6),"",AR802+AT802)</f>
        <v>0</v>
      </c>
      <c r="AV802" s="29">
        <f>+IF(OR($N802=Listas!$A$3,$N802=Listas!$A$4,$N802=Listas!$A$5,$N802=Listas!$A$6),"",W802+Z802+AJ802+AP802+AU802)</f>
        <v>0.21132439384930549</v>
      </c>
      <c r="AW802" s="30">
        <f>+IF(OR($N802=Listas!$A$3,$N802=Listas!$A$4,$N802=Listas!$A$5,$N802=Listas!$A$6),"",K802*(1-AV802))</f>
        <v>0</v>
      </c>
      <c r="AX802" s="30">
        <f>+IF(OR($N802=Listas!$A$3,$N802=Listas!$A$4,$N802=Listas!$A$5,$N802=Listas!$A$6),"",L802*(1-AV802))</f>
        <v>0</v>
      </c>
      <c r="AY802" s="31"/>
      <c r="AZ802" s="32"/>
      <c r="BA802" s="30">
        <f>+IF(OR($N802=Listas!$A$3,$N802=Listas!$A$4,$N802=Listas!$A$5,$N802=Listas!$A$6),"",IF(AV802=0,AW802,(-PV(AY802,AZ802,,AW802,0))))</f>
        <v>0</v>
      </c>
      <c r="BB802" s="30">
        <f>+IF(OR($N802=Listas!$A$3,$N802=Listas!$A$4,$N802=Listas!$A$5,$N802=Listas!$A$6),"",IF(AV802=0,AX802,(-PV(AY802,AZ802,,AX802,0))))</f>
        <v>0</v>
      </c>
      <c r="BC802" s="33">
        <f>++IF(OR($N802=Listas!$A$3,$N802=Listas!$A$4,$N802=Listas!$A$5,$N802=Listas!$A$6),"",K802-BA802)</f>
        <v>0</v>
      </c>
      <c r="BD802" s="33">
        <f>++IF(OR($N802=Listas!$A$3,$N802=Listas!$A$4,$N802=Listas!$A$5,$N802=Listas!$A$6),"",L802-BB802)</f>
        <v>0</v>
      </c>
    </row>
    <row r="803" spans="1:56" x14ac:dyDescent="0.25">
      <c r="A803" s="13"/>
      <c r="B803" s="14"/>
      <c r="C803" s="15"/>
      <c r="D803" s="16"/>
      <c r="E803" s="16"/>
      <c r="F803" s="17"/>
      <c r="G803" s="17"/>
      <c r="H803" s="65">
        <f t="shared" si="149"/>
        <v>0</v>
      </c>
      <c r="I803" s="17"/>
      <c r="J803" s="17"/>
      <c r="K803" s="42">
        <f t="shared" si="150"/>
        <v>0</v>
      </c>
      <c r="L803" s="42">
        <f t="shared" si="150"/>
        <v>0</v>
      </c>
      <c r="M803" s="42">
        <f t="shared" si="151"/>
        <v>0</v>
      </c>
      <c r="N803" s="13"/>
      <c r="O803" s="18" t="str">
        <f>+IF(OR($N803=Listas!$A$3,$N803=Listas!$A$4,$N803=Listas!$A$5,$N803=Listas!$A$6),"N/A",IF(AND((DAYS360(C803,$C$3))&gt;90,(DAYS360(C803,$C$3))&lt;360),"SI","NO"))</f>
        <v>NO</v>
      </c>
      <c r="P803" s="19">
        <f t="shared" si="144"/>
        <v>0</v>
      </c>
      <c r="Q803" s="18" t="str">
        <f>+IF(OR($N803=Listas!$A$3,$N803=Listas!$A$4,$N803=Listas!$A$5,$N803=Listas!$A$6),"N/A",IF(AND((DAYS360(C803,$C$3))&gt;=360,(DAYS360(C803,$C$3))&lt;=1800),"SI","NO"))</f>
        <v>NO</v>
      </c>
      <c r="R803" s="19">
        <f t="shared" si="145"/>
        <v>0</v>
      </c>
      <c r="S803" s="18" t="str">
        <f>+IF(OR($N803=Listas!$A$3,$N803=Listas!$A$4,$N803=Listas!$A$5,$N803=Listas!$A$6),"N/A",IF(AND((DAYS360(C803,$C$3))&gt;1800,(DAYS360(C803,$C$3))&lt;=3600),"SI","NO"))</f>
        <v>NO</v>
      </c>
      <c r="T803" s="19">
        <f t="shared" si="146"/>
        <v>0</v>
      </c>
      <c r="U803" s="18" t="str">
        <f>+IF(OR($N803=Listas!$A$3,$N803=Listas!$A$4,$N803=Listas!$A$5,$N803=Listas!$A$6),"N/A",IF((DAYS360(C803,$C$3))&gt;3600,"SI","NO"))</f>
        <v>SI</v>
      </c>
      <c r="V803" s="20">
        <f t="shared" si="147"/>
        <v>0.21132439384930549</v>
      </c>
      <c r="W803" s="21">
        <f>+IF(OR($N803=Listas!$A$3,$N803=Listas!$A$4,$N803=Listas!$A$5,$N803=Listas!$A$6),"",P803+R803+T803+V803)</f>
        <v>0.21132439384930549</v>
      </c>
      <c r="X803" s="22"/>
      <c r="Y803" s="19">
        <f t="shared" si="148"/>
        <v>0</v>
      </c>
      <c r="Z803" s="21">
        <f>+IF(OR($N803=Listas!$A$3,$N803=Listas!$A$4,$N803=Listas!$A$5,$N803=Listas!$A$6),"",Y803)</f>
        <v>0</v>
      </c>
      <c r="AA803" s="22"/>
      <c r="AB803" s="23">
        <f>+IF(OR($N803=Listas!$A$3,$N803=Listas!$A$4,$N803=Listas!$A$5,$N803=Listas!$A$6),"",IF(AND(DAYS360(C803,$C$3)&lt;=90,AA803="NO"),0,IF(AND(DAYS360(C803,$C$3)&gt;90,AA803="NO"),$AB$7,0)))</f>
        <v>0</v>
      </c>
      <c r="AC803" s="17"/>
      <c r="AD803" s="22"/>
      <c r="AE803" s="23">
        <f>+IF(OR($N803=Listas!$A$3,$N803=Listas!$A$4,$N803=Listas!$A$5,$N803=Listas!$A$6),"",IF(AND(DAYS360(C803,$C$3)&lt;=90,AD803="SI"),0,IF(AND(DAYS360(C803,$C$3)&gt;90,AD803="SI"),$AE$7,0)))</f>
        <v>0</v>
      </c>
      <c r="AF803" s="17"/>
      <c r="AG803" s="24" t="str">
        <f t="shared" si="152"/>
        <v/>
      </c>
      <c r="AH803" s="22"/>
      <c r="AI803" s="23">
        <f>+IF(OR($N803=Listas!$A$3,$N803=Listas!$A$4,$N803=Listas!$A$5,$N803=Listas!$A$6),"",IF(AND(DAYS360(C803,$C$3)&lt;=90,AH803="SI"),0,IF(AND(DAYS360(C803,$C$3)&gt;90,AH803="SI"),$AI$7,0)))</f>
        <v>0</v>
      </c>
      <c r="AJ803" s="25">
        <f>+IF(OR($N803=Listas!$A$3,$N803=Listas!$A$4,$N803=Listas!$A$5,$N803=Listas!$A$6),"",AB803+AE803+AI803)</f>
        <v>0</v>
      </c>
      <c r="AK803" s="26" t="str">
        <f t="shared" si="153"/>
        <v/>
      </c>
      <c r="AL803" s="27" t="str">
        <f t="shared" si="154"/>
        <v/>
      </c>
      <c r="AM803" s="23">
        <f>+IF(OR($N803=Listas!$A$3,$N803=Listas!$A$4,$N803=Listas!$A$5,$N803=Listas!$A$6),"",IF(AND(DAYS360(C803,$C$3)&lt;=90,AL803="SI"),0,IF(AND(DAYS360(C803,$C$3)&gt;90,AL803="SI"),$AM$7,0)))</f>
        <v>0</v>
      </c>
      <c r="AN803" s="27" t="str">
        <f t="shared" si="155"/>
        <v/>
      </c>
      <c r="AO803" s="23">
        <f>+IF(OR($N803=Listas!$A$3,$N803=Listas!$A$4,$N803=Listas!$A$5,$N803=Listas!$A$6),"",IF(AND(DAYS360(C803,$C$3)&lt;=90,AN803="SI"),0,IF(AND(DAYS360(C803,$C$3)&gt;90,AN803="SI"),$AO$7,0)))</f>
        <v>0</v>
      </c>
      <c r="AP803" s="28">
        <f>+IF(OR($N803=Listas!$A$3,$N803=Listas!$A$4,$N803=Listas!$A$5,$N803=[1]Hoja2!$A$6),"",AM803+AO803)</f>
        <v>0</v>
      </c>
      <c r="AQ803" s="22"/>
      <c r="AR803" s="23">
        <f>+IF(OR($N803=Listas!$A$3,$N803=Listas!$A$4,$N803=Listas!$A$5,$N803=Listas!$A$6),"",IF(AND(DAYS360(C803,$C$3)&lt;=90,AQ803="SI"),0,IF(AND(DAYS360(C803,$C$3)&gt;90,AQ803="SI"),$AR$7,0)))</f>
        <v>0</v>
      </c>
      <c r="AS803" s="22"/>
      <c r="AT803" s="23">
        <f>+IF(OR($N803=Listas!$A$3,$N803=Listas!$A$4,$N803=Listas!$A$5,$N803=Listas!$A$6),"",IF(AND(DAYS360(C803,$C$3)&lt;=90,AS803="SI"),0,IF(AND(DAYS360(C803,$C$3)&gt;90,AS803="SI"),$AT$7,0)))</f>
        <v>0</v>
      </c>
      <c r="AU803" s="21">
        <f>+IF(OR($N803=Listas!$A$3,$N803=Listas!$A$4,$N803=Listas!$A$5,$N803=Listas!$A$6),"",AR803+AT803)</f>
        <v>0</v>
      </c>
      <c r="AV803" s="29">
        <f>+IF(OR($N803=Listas!$A$3,$N803=Listas!$A$4,$N803=Listas!$A$5,$N803=Listas!$A$6),"",W803+Z803+AJ803+AP803+AU803)</f>
        <v>0.21132439384930549</v>
      </c>
      <c r="AW803" s="30">
        <f>+IF(OR($N803=Listas!$A$3,$N803=Listas!$A$4,$N803=Listas!$A$5,$N803=Listas!$A$6),"",K803*(1-AV803))</f>
        <v>0</v>
      </c>
      <c r="AX803" s="30">
        <f>+IF(OR($N803=Listas!$A$3,$N803=Listas!$A$4,$N803=Listas!$A$5,$N803=Listas!$A$6),"",L803*(1-AV803))</f>
        <v>0</v>
      </c>
      <c r="AY803" s="31"/>
      <c r="AZ803" s="32"/>
      <c r="BA803" s="30">
        <f>+IF(OR($N803=Listas!$A$3,$N803=Listas!$A$4,$N803=Listas!$A$5,$N803=Listas!$A$6),"",IF(AV803=0,AW803,(-PV(AY803,AZ803,,AW803,0))))</f>
        <v>0</v>
      </c>
      <c r="BB803" s="30">
        <f>+IF(OR($N803=Listas!$A$3,$N803=Listas!$A$4,$N803=Listas!$A$5,$N803=Listas!$A$6),"",IF(AV803=0,AX803,(-PV(AY803,AZ803,,AX803,0))))</f>
        <v>0</v>
      </c>
      <c r="BC803" s="33">
        <f>++IF(OR($N803=Listas!$A$3,$N803=Listas!$A$4,$N803=Listas!$A$5,$N803=Listas!$A$6),"",K803-BA803)</f>
        <v>0</v>
      </c>
      <c r="BD803" s="33">
        <f>++IF(OR($N803=Listas!$A$3,$N803=Listas!$A$4,$N803=Listas!$A$5,$N803=Listas!$A$6),"",L803-BB803)</f>
        <v>0</v>
      </c>
    </row>
    <row r="804" spans="1:56" x14ac:dyDescent="0.25">
      <c r="A804" s="13"/>
      <c r="B804" s="14"/>
      <c r="C804" s="15"/>
      <c r="D804" s="16"/>
      <c r="E804" s="16"/>
      <c r="F804" s="17"/>
      <c r="G804" s="17"/>
      <c r="H804" s="65">
        <f t="shared" si="149"/>
        <v>0</v>
      </c>
      <c r="I804" s="17"/>
      <c r="J804" s="17"/>
      <c r="K804" s="42">
        <f t="shared" si="150"/>
        <v>0</v>
      </c>
      <c r="L804" s="42">
        <f t="shared" si="150"/>
        <v>0</v>
      </c>
      <c r="M804" s="42">
        <f t="shared" si="151"/>
        <v>0</v>
      </c>
      <c r="N804" s="13"/>
      <c r="O804" s="18" t="str">
        <f>+IF(OR($N804=Listas!$A$3,$N804=Listas!$A$4,$N804=Listas!$A$5,$N804=Listas!$A$6),"N/A",IF(AND((DAYS360(C804,$C$3))&gt;90,(DAYS360(C804,$C$3))&lt;360),"SI","NO"))</f>
        <v>NO</v>
      </c>
      <c r="P804" s="19">
        <f t="shared" si="144"/>
        <v>0</v>
      </c>
      <c r="Q804" s="18" t="str">
        <f>+IF(OR($N804=Listas!$A$3,$N804=Listas!$A$4,$N804=Listas!$A$5,$N804=Listas!$A$6),"N/A",IF(AND((DAYS360(C804,$C$3))&gt;=360,(DAYS360(C804,$C$3))&lt;=1800),"SI","NO"))</f>
        <v>NO</v>
      </c>
      <c r="R804" s="19">
        <f t="shared" si="145"/>
        <v>0</v>
      </c>
      <c r="S804" s="18" t="str">
        <f>+IF(OR($N804=Listas!$A$3,$N804=Listas!$A$4,$N804=Listas!$A$5,$N804=Listas!$A$6),"N/A",IF(AND((DAYS360(C804,$C$3))&gt;1800,(DAYS360(C804,$C$3))&lt;=3600),"SI","NO"))</f>
        <v>NO</v>
      </c>
      <c r="T804" s="19">
        <f t="shared" si="146"/>
        <v>0</v>
      </c>
      <c r="U804" s="18" t="str">
        <f>+IF(OR($N804=Listas!$A$3,$N804=Listas!$A$4,$N804=Listas!$A$5,$N804=Listas!$A$6),"N/A",IF((DAYS360(C804,$C$3))&gt;3600,"SI","NO"))</f>
        <v>SI</v>
      </c>
      <c r="V804" s="20">
        <f t="shared" si="147"/>
        <v>0.21132439384930549</v>
      </c>
      <c r="W804" s="21">
        <f>+IF(OR($N804=Listas!$A$3,$N804=Listas!$A$4,$N804=Listas!$A$5,$N804=Listas!$A$6),"",P804+R804+T804+V804)</f>
        <v>0.21132439384930549</v>
      </c>
      <c r="X804" s="22"/>
      <c r="Y804" s="19">
        <f t="shared" si="148"/>
        <v>0</v>
      </c>
      <c r="Z804" s="21">
        <f>+IF(OR($N804=Listas!$A$3,$N804=Listas!$A$4,$N804=Listas!$A$5,$N804=Listas!$A$6),"",Y804)</f>
        <v>0</v>
      </c>
      <c r="AA804" s="22"/>
      <c r="AB804" s="23">
        <f>+IF(OR($N804=Listas!$A$3,$N804=Listas!$A$4,$N804=Listas!$A$5,$N804=Listas!$A$6),"",IF(AND(DAYS360(C804,$C$3)&lt;=90,AA804="NO"),0,IF(AND(DAYS360(C804,$C$3)&gt;90,AA804="NO"),$AB$7,0)))</f>
        <v>0</v>
      </c>
      <c r="AC804" s="17"/>
      <c r="AD804" s="22"/>
      <c r="AE804" s="23">
        <f>+IF(OR($N804=Listas!$A$3,$N804=Listas!$A$4,$N804=Listas!$A$5,$N804=Listas!$A$6),"",IF(AND(DAYS360(C804,$C$3)&lt;=90,AD804="SI"),0,IF(AND(DAYS360(C804,$C$3)&gt;90,AD804="SI"),$AE$7,0)))</f>
        <v>0</v>
      </c>
      <c r="AF804" s="17"/>
      <c r="AG804" s="24" t="str">
        <f t="shared" si="152"/>
        <v/>
      </c>
      <c r="AH804" s="22"/>
      <c r="AI804" s="23">
        <f>+IF(OR($N804=Listas!$A$3,$N804=Listas!$A$4,$N804=Listas!$A$5,$N804=Listas!$A$6),"",IF(AND(DAYS360(C804,$C$3)&lt;=90,AH804="SI"),0,IF(AND(DAYS360(C804,$C$3)&gt;90,AH804="SI"),$AI$7,0)))</f>
        <v>0</v>
      </c>
      <c r="AJ804" s="25">
        <f>+IF(OR($N804=Listas!$A$3,$N804=Listas!$A$4,$N804=Listas!$A$5,$N804=Listas!$A$6),"",AB804+AE804+AI804)</f>
        <v>0</v>
      </c>
      <c r="AK804" s="26" t="str">
        <f t="shared" si="153"/>
        <v/>
      </c>
      <c r="AL804" s="27" t="str">
        <f t="shared" si="154"/>
        <v/>
      </c>
      <c r="AM804" s="23">
        <f>+IF(OR($N804=Listas!$A$3,$N804=Listas!$A$4,$N804=Listas!$A$5,$N804=Listas!$A$6),"",IF(AND(DAYS360(C804,$C$3)&lt;=90,AL804="SI"),0,IF(AND(DAYS360(C804,$C$3)&gt;90,AL804="SI"),$AM$7,0)))</f>
        <v>0</v>
      </c>
      <c r="AN804" s="27" t="str">
        <f t="shared" si="155"/>
        <v/>
      </c>
      <c r="AO804" s="23">
        <f>+IF(OR($N804=Listas!$A$3,$N804=Listas!$A$4,$N804=Listas!$A$5,$N804=Listas!$A$6),"",IF(AND(DAYS360(C804,$C$3)&lt;=90,AN804="SI"),0,IF(AND(DAYS360(C804,$C$3)&gt;90,AN804="SI"),$AO$7,0)))</f>
        <v>0</v>
      </c>
      <c r="AP804" s="28">
        <f>+IF(OR($N804=Listas!$A$3,$N804=Listas!$A$4,$N804=Listas!$A$5,$N804=[1]Hoja2!$A$6),"",AM804+AO804)</f>
        <v>0</v>
      </c>
      <c r="AQ804" s="22"/>
      <c r="AR804" s="23">
        <f>+IF(OR($N804=Listas!$A$3,$N804=Listas!$A$4,$N804=Listas!$A$5,$N804=Listas!$A$6),"",IF(AND(DAYS360(C804,$C$3)&lt;=90,AQ804="SI"),0,IF(AND(DAYS360(C804,$C$3)&gt;90,AQ804="SI"),$AR$7,0)))</f>
        <v>0</v>
      </c>
      <c r="AS804" s="22"/>
      <c r="AT804" s="23">
        <f>+IF(OR($N804=Listas!$A$3,$N804=Listas!$A$4,$N804=Listas!$A$5,$N804=Listas!$A$6),"",IF(AND(DAYS360(C804,$C$3)&lt;=90,AS804="SI"),0,IF(AND(DAYS360(C804,$C$3)&gt;90,AS804="SI"),$AT$7,0)))</f>
        <v>0</v>
      </c>
      <c r="AU804" s="21">
        <f>+IF(OR($N804=Listas!$A$3,$N804=Listas!$A$4,$N804=Listas!$A$5,$N804=Listas!$A$6),"",AR804+AT804)</f>
        <v>0</v>
      </c>
      <c r="AV804" s="29">
        <f>+IF(OR($N804=Listas!$A$3,$N804=Listas!$A$4,$N804=Listas!$A$5,$N804=Listas!$A$6),"",W804+Z804+AJ804+AP804+AU804)</f>
        <v>0.21132439384930549</v>
      </c>
      <c r="AW804" s="30">
        <f>+IF(OR($N804=Listas!$A$3,$N804=Listas!$A$4,$N804=Listas!$A$5,$N804=Listas!$A$6),"",K804*(1-AV804))</f>
        <v>0</v>
      </c>
      <c r="AX804" s="30">
        <f>+IF(OR($N804=Listas!$A$3,$N804=Listas!$A$4,$N804=Listas!$A$5,$N804=Listas!$A$6),"",L804*(1-AV804))</f>
        <v>0</v>
      </c>
      <c r="AY804" s="31"/>
      <c r="AZ804" s="32"/>
      <c r="BA804" s="30">
        <f>+IF(OR($N804=Listas!$A$3,$N804=Listas!$A$4,$N804=Listas!$A$5,$N804=Listas!$A$6),"",IF(AV804=0,AW804,(-PV(AY804,AZ804,,AW804,0))))</f>
        <v>0</v>
      </c>
      <c r="BB804" s="30">
        <f>+IF(OR($N804=Listas!$A$3,$N804=Listas!$A$4,$N804=Listas!$A$5,$N804=Listas!$A$6),"",IF(AV804=0,AX804,(-PV(AY804,AZ804,,AX804,0))))</f>
        <v>0</v>
      </c>
      <c r="BC804" s="33">
        <f>++IF(OR($N804=Listas!$A$3,$N804=Listas!$A$4,$N804=Listas!$A$5,$N804=Listas!$A$6),"",K804-BA804)</f>
        <v>0</v>
      </c>
      <c r="BD804" s="33">
        <f>++IF(OR($N804=Listas!$A$3,$N804=Listas!$A$4,$N804=Listas!$A$5,$N804=Listas!$A$6),"",L804-BB804)</f>
        <v>0</v>
      </c>
    </row>
    <row r="805" spans="1:56" x14ac:dyDescent="0.25">
      <c r="A805" s="13"/>
      <c r="B805" s="14"/>
      <c r="C805" s="15"/>
      <c r="D805" s="16"/>
      <c r="E805" s="16"/>
      <c r="F805" s="17"/>
      <c r="G805" s="17"/>
      <c r="H805" s="65">
        <f t="shared" si="149"/>
        <v>0</v>
      </c>
      <c r="I805" s="17"/>
      <c r="J805" s="17"/>
      <c r="K805" s="42">
        <f t="shared" si="150"/>
        <v>0</v>
      </c>
      <c r="L805" s="42">
        <f t="shared" si="150"/>
        <v>0</v>
      </c>
      <c r="M805" s="42">
        <f t="shared" si="151"/>
        <v>0</v>
      </c>
      <c r="N805" s="13"/>
      <c r="O805" s="18" t="str">
        <f>+IF(OR($N805=Listas!$A$3,$N805=Listas!$A$4,$N805=Listas!$A$5,$N805=Listas!$A$6),"N/A",IF(AND((DAYS360(C805,$C$3))&gt;90,(DAYS360(C805,$C$3))&lt;360),"SI","NO"))</f>
        <v>NO</v>
      </c>
      <c r="P805" s="19">
        <f t="shared" si="144"/>
        <v>0</v>
      </c>
      <c r="Q805" s="18" t="str">
        <f>+IF(OR($N805=Listas!$A$3,$N805=Listas!$A$4,$N805=Listas!$A$5,$N805=Listas!$A$6),"N/A",IF(AND((DAYS360(C805,$C$3))&gt;=360,(DAYS360(C805,$C$3))&lt;=1800),"SI","NO"))</f>
        <v>NO</v>
      </c>
      <c r="R805" s="19">
        <f t="shared" si="145"/>
        <v>0</v>
      </c>
      <c r="S805" s="18" t="str">
        <f>+IF(OR($N805=Listas!$A$3,$N805=Listas!$A$4,$N805=Listas!$A$5,$N805=Listas!$A$6),"N/A",IF(AND((DAYS360(C805,$C$3))&gt;1800,(DAYS360(C805,$C$3))&lt;=3600),"SI","NO"))</f>
        <v>NO</v>
      </c>
      <c r="T805" s="19">
        <f t="shared" si="146"/>
        <v>0</v>
      </c>
      <c r="U805" s="18" t="str">
        <f>+IF(OR($N805=Listas!$A$3,$N805=Listas!$A$4,$N805=Listas!$A$5,$N805=Listas!$A$6),"N/A",IF((DAYS360(C805,$C$3))&gt;3600,"SI","NO"))</f>
        <v>SI</v>
      </c>
      <c r="V805" s="20">
        <f t="shared" si="147"/>
        <v>0.21132439384930549</v>
      </c>
      <c r="W805" s="21">
        <f>+IF(OR($N805=Listas!$A$3,$N805=Listas!$A$4,$N805=Listas!$A$5,$N805=Listas!$A$6),"",P805+R805+T805+V805)</f>
        <v>0.21132439384930549</v>
      </c>
      <c r="X805" s="22"/>
      <c r="Y805" s="19">
        <f t="shared" si="148"/>
        <v>0</v>
      </c>
      <c r="Z805" s="21">
        <f>+IF(OR($N805=Listas!$A$3,$N805=Listas!$A$4,$N805=Listas!$A$5,$N805=Listas!$A$6),"",Y805)</f>
        <v>0</v>
      </c>
      <c r="AA805" s="22"/>
      <c r="AB805" s="23">
        <f>+IF(OR($N805=Listas!$A$3,$N805=Listas!$A$4,$N805=Listas!$A$5,$N805=Listas!$A$6),"",IF(AND(DAYS360(C805,$C$3)&lt;=90,AA805="NO"),0,IF(AND(DAYS360(C805,$C$3)&gt;90,AA805="NO"),$AB$7,0)))</f>
        <v>0</v>
      </c>
      <c r="AC805" s="17"/>
      <c r="AD805" s="22"/>
      <c r="AE805" s="23">
        <f>+IF(OR($N805=Listas!$A$3,$N805=Listas!$A$4,$N805=Listas!$A$5,$N805=Listas!$A$6),"",IF(AND(DAYS360(C805,$C$3)&lt;=90,AD805="SI"),0,IF(AND(DAYS360(C805,$C$3)&gt;90,AD805="SI"),$AE$7,0)))</f>
        <v>0</v>
      </c>
      <c r="AF805" s="17"/>
      <c r="AG805" s="24" t="str">
        <f t="shared" si="152"/>
        <v/>
      </c>
      <c r="AH805" s="22"/>
      <c r="AI805" s="23">
        <f>+IF(OR($N805=Listas!$A$3,$N805=Listas!$A$4,$N805=Listas!$A$5,$N805=Listas!$A$6),"",IF(AND(DAYS360(C805,$C$3)&lt;=90,AH805="SI"),0,IF(AND(DAYS360(C805,$C$3)&gt;90,AH805="SI"),$AI$7,0)))</f>
        <v>0</v>
      </c>
      <c r="AJ805" s="25">
        <f>+IF(OR($N805=Listas!$A$3,$N805=Listas!$A$4,$N805=Listas!$A$5,$N805=Listas!$A$6),"",AB805+AE805+AI805)</f>
        <v>0</v>
      </c>
      <c r="AK805" s="26" t="str">
        <f t="shared" si="153"/>
        <v/>
      </c>
      <c r="AL805" s="27" t="str">
        <f t="shared" si="154"/>
        <v/>
      </c>
      <c r="AM805" s="23">
        <f>+IF(OR($N805=Listas!$A$3,$N805=Listas!$A$4,$N805=Listas!$A$5,$N805=Listas!$A$6),"",IF(AND(DAYS360(C805,$C$3)&lt;=90,AL805="SI"),0,IF(AND(DAYS360(C805,$C$3)&gt;90,AL805="SI"),$AM$7,0)))</f>
        <v>0</v>
      </c>
      <c r="AN805" s="27" t="str">
        <f t="shared" si="155"/>
        <v/>
      </c>
      <c r="AO805" s="23">
        <f>+IF(OR($N805=Listas!$A$3,$N805=Listas!$A$4,$N805=Listas!$A$5,$N805=Listas!$A$6),"",IF(AND(DAYS360(C805,$C$3)&lt;=90,AN805="SI"),0,IF(AND(DAYS360(C805,$C$3)&gt;90,AN805="SI"),$AO$7,0)))</f>
        <v>0</v>
      </c>
      <c r="AP805" s="28">
        <f>+IF(OR($N805=Listas!$A$3,$N805=Listas!$A$4,$N805=Listas!$A$5,$N805=[1]Hoja2!$A$6),"",AM805+AO805)</f>
        <v>0</v>
      </c>
      <c r="AQ805" s="22"/>
      <c r="AR805" s="23">
        <f>+IF(OR($N805=Listas!$A$3,$N805=Listas!$A$4,$N805=Listas!$A$5,$N805=Listas!$A$6),"",IF(AND(DAYS360(C805,$C$3)&lt;=90,AQ805="SI"),0,IF(AND(DAYS360(C805,$C$3)&gt;90,AQ805="SI"),$AR$7,0)))</f>
        <v>0</v>
      </c>
      <c r="AS805" s="22"/>
      <c r="AT805" s="23">
        <f>+IF(OR($N805=Listas!$A$3,$N805=Listas!$A$4,$N805=Listas!$A$5,$N805=Listas!$A$6),"",IF(AND(DAYS360(C805,$C$3)&lt;=90,AS805="SI"),0,IF(AND(DAYS360(C805,$C$3)&gt;90,AS805="SI"),$AT$7,0)))</f>
        <v>0</v>
      </c>
      <c r="AU805" s="21">
        <f>+IF(OR($N805=Listas!$A$3,$N805=Listas!$A$4,$N805=Listas!$A$5,$N805=Listas!$A$6),"",AR805+AT805)</f>
        <v>0</v>
      </c>
      <c r="AV805" s="29">
        <f>+IF(OR($N805=Listas!$A$3,$N805=Listas!$A$4,$N805=Listas!$A$5,$N805=Listas!$A$6),"",W805+Z805+AJ805+AP805+AU805)</f>
        <v>0.21132439384930549</v>
      </c>
      <c r="AW805" s="30">
        <f>+IF(OR($N805=Listas!$A$3,$N805=Listas!$A$4,$N805=Listas!$A$5,$N805=Listas!$A$6),"",K805*(1-AV805))</f>
        <v>0</v>
      </c>
      <c r="AX805" s="30">
        <f>+IF(OR($N805=Listas!$A$3,$N805=Listas!$A$4,$N805=Listas!$A$5,$N805=Listas!$A$6),"",L805*(1-AV805))</f>
        <v>0</v>
      </c>
      <c r="AY805" s="31"/>
      <c r="AZ805" s="32"/>
      <c r="BA805" s="30">
        <f>+IF(OR($N805=Listas!$A$3,$N805=Listas!$A$4,$N805=Listas!$A$5,$N805=Listas!$A$6),"",IF(AV805=0,AW805,(-PV(AY805,AZ805,,AW805,0))))</f>
        <v>0</v>
      </c>
      <c r="BB805" s="30">
        <f>+IF(OR($N805=Listas!$A$3,$N805=Listas!$A$4,$N805=Listas!$A$5,$N805=Listas!$A$6),"",IF(AV805=0,AX805,(-PV(AY805,AZ805,,AX805,0))))</f>
        <v>0</v>
      </c>
      <c r="BC805" s="33">
        <f>++IF(OR($N805=Listas!$A$3,$N805=Listas!$A$4,$N805=Listas!$A$5,$N805=Listas!$A$6),"",K805-BA805)</f>
        <v>0</v>
      </c>
      <c r="BD805" s="33">
        <f>++IF(OR($N805=Listas!$A$3,$N805=Listas!$A$4,$N805=Listas!$A$5,$N805=Listas!$A$6),"",L805-BB805)</f>
        <v>0</v>
      </c>
    </row>
    <row r="806" spans="1:56" x14ac:dyDescent="0.25">
      <c r="A806" s="13"/>
      <c r="B806" s="14"/>
      <c r="C806" s="15"/>
      <c r="D806" s="16"/>
      <c r="E806" s="16"/>
      <c r="F806" s="17"/>
      <c r="G806" s="17"/>
      <c r="H806" s="65">
        <f t="shared" si="149"/>
        <v>0</v>
      </c>
      <c r="I806" s="17"/>
      <c r="J806" s="17"/>
      <c r="K806" s="42">
        <f t="shared" si="150"/>
        <v>0</v>
      </c>
      <c r="L806" s="42">
        <f t="shared" si="150"/>
        <v>0</v>
      </c>
      <c r="M806" s="42">
        <f t="shared" si="151"/>
        <v>0</v>
      </c>
      <c r="N806" s="13"/>
      <c r="O806" s="18" t="str">
        <f>+IF(OR($N806=Listas!$A$3,$N806=Listas!$A$4,$N806=Listas!$A$5,$N806=Listas!$A$6),"N/A",IF(AND((DAYS360(C806,$C$3))&gt;90,(DAYS360(C806,$C$3))&lt;360),"SI","NO"))</f>
        <v>NO</v>
      </c>
      <c r="P806" s="19">
        <f t="shared" si="144"/>
        <v>0</v>
      </c>
      <c r="Q806" s="18" t="str">
        <f>+IF(OR($N806=Listas!$A$3,$N806=Listas!$A$4,$N806=Listas!$A$5,$N806=Listas!$A$6),"N/A",IF(AND((DAYS360(C806,$C$3))&gt;=360,(DAYS360(C806,$C$3))&lt;=1800),"SI","NO"))</f>
        <v>NO</v>
      </c>
      <c r="R806" s="19">
        <f t="shared" si="145"/>
        <v>0</v>
      </c>
      <c r="S806" s="18" t="str">
        <f>+IF(OR($N806=Listas!$A$3,$N806=Listas!$A$4,$N806=Listas!$A$5,$N806=Listas!$A$6),"N/A",IF(AND((DAYS360(C806,$C$3))&gt;1800,(DAYS360(C806,$C$3))&lt;=3600),"SI","NO"))</f>
        <v>NO</v>
      </c>
      <c r="T806" s="19">
        <f t="shared" si="146"/>
        <v>0</v>
      </c>
      <c r="U806" s="18" t="str">
        <f>+IF(OR($N806=Listas!$A$3,$N806=Listas!$A$4,$N806=Listas!$A$5,$N806=Listas!$A$6),"N/A",IF((DAYS360(C806,$C$3))&gt;3600,"SI","NO"))</f>
        <v>SI</v>
      </c>
      <c r="V806" s="20">
        <f t="shared" si="147"/>
        <v>0.21132439384930549</v>
      </c>
      <c r="W806" s="21">
        <f>+IF(OR($N806=Listas!$A$3,$N806=Listas!$A$4,$N806=Listas!$A$5,$N806=Listas!$A$6),"",P806+R806+T806+V806)</f>
        <v>0.21132439384930549</v>
      </c>
      <c r="X806" s="22"/>
      <c r="Y806" s="19">
        <f t="shared" si="148"/>
        <v>0</v>
      </c>
      <c r="Z806" s="21">
        <f>+IF(OR($N806=Listas!$A$3,$N806=Listas!$A$4,$N806=Listas!$A$5,$N806=Listas!$A$6),"",Y806)</f>
        <v>0</v>
      </c>
      <c r="AA806" s="22"/>
      <c r="AB806" s="23">
        <f>+IF(OR($N806=Listas!$A$3,$N806=Listas!$A$4,$N806=Listas!$A$5,$N806=Listas!$A$6),"",IF(AND(DAYS360(C806,$C$3)&lt;=90,AA806="NO"),0,IF(AND(DAYS360(C806,$C$3)&gt;90,AA806="NO"),$AB$7,0)))</f>
        <v>0</v>
      </c>
      <c r="AC806" s="17"/>
      <c r="AD806" s="22"/>
      <c r="AE806" s="23">
        <f>+IF(OR($N806=Listas!$A$3,$N806=Listas!$A$4,$N806=Listas!$A$5,$N806=Listas!$A$6),"",IF(AND(DAYS360(C806,$C$3)&lt;=90,AD806="SI"),0,IF(AND(DAYS360(C806,$C$3)&gt;90,AD806="SI"),$AE$7,0)))</f>
        <v>0</v>
      </c>
      <c r="AF806" s="17"/>
      <c r="AG806" s="24" t="str">
        <f t="shared" si="152"/>
        <v/>
      </c>
      <c r="AH806" s="22"/>
      <c r="AI806" s="23">
        <f>+IF(OR($N806=Listas!$A$3,$N806=Listas!$A$4,$N806=Listas!$A$5,$N806=Listas!$A$6),"",IF(AND(DAYS360(C806,$C$3)&lt;=90,AH806="SI"),0,IF(AND(DAYS360(C806,$C$3)&gt;90,AH806="SI"),$AI$7,0)))</f>
        <v>0</v>
      </c>
      <c r="AJ806" s="25">
        <f>+IF(OR($N806=Listas!$A$3,$N806=Listas!$A$4,$N806=Listas!$A$5,$N806=Listas!$A$6),"",AB806+AE806+AI806)</f>
        <v>0</v>
      </c>
      <c r="AK806" s="26" t="str">
        <f t="shared" si="153"/>
        <v/>
      </c>
      <c r="AL806" s="27" t="str">
        <f t="shared" si="154"/>
        <v/>
      </c>
      <c r="AM806" s="23">
        <f>+IF(OR($N806=Listas!$A$3,$N806=Listas!$A$4,$N806=Listas!$A$5,$N806=Listas!$A$6),"",IF(AND(DAYS360(C806,$C$3)&lt;=90,AL806="SI"),0,IF(AND(DAYS360(C806,$C$3)&gt;90,AL806="SI"),$AM$7,0)))</f>
        <v>0</v>
      </c>
      <c r="AN806" s="27" t="str">
        <f t="shared" si="155"/>
        <v/>
      </c>
      <c r="AO806" s="23">
        <f>+IF(OR($N806=Listas!$A$3,$N806=Listas!$A$4,$N806=Listas!$A$5,$N806=Listas!$A$6),"",IF(AND(DAYS360(C806,$C$3)&lt;=90,AN806="SI"),0,IF(AND(DAYS360(C806,$C$3)&gt;90,AN806="SI"),$AO$7,0)))</f>
        <v>0</v>
      </c>
      <c r="AP806" s="28">
        <f>+IF(OR($N806=Listas!$A$3,$N806=Listas!$A$4,$N806=Listas!$A$5,$N806=[1]Hoja2!$A$6),"",AM806+AO806)</f>
        <v>0</v>
      </c>
      <c r="AQ806" s="22"/>
      <c r="AR806" s="23">
        <f>+IF(OR($N806=Listas!$A$3,$N806=Listas!$A$4,$N806=Listas!$A$5,$N806=Listas!$A$6),"",IF(AND(DAYS360(C806,$C$3)&lt;=90,AQ806="SI"),0,IF(AND(DAYS360(C806,$C$3)&gt;90,AQ806="SI"),$AR$7,0)))</f>
        <v>0</v>
      </c>
      <c r="AS806" s="22"/>
      <c r="AT806" s="23">
        <f>+IF(OR($N806=Listas!$A$3,$N806=Listas!$A$4,$N806=Listas!$A$5,$N806=Listas!$A$6),"",IF(AND(DAYS360(C806,$C$3)&lt;=90,AS806="SI"),0,IF(AND(DAYS360(C806,$C$3)&gt;90,AS806="SI"),$AT$7,0)))</f>
        <v>0</v>
      </c>
      <c r="AU806" s="21">
        <f>+IF(OR($N806=Listas!$A$3,$N806=Listas!$A$4,$N806=Listas!$A$5,$N806=Listas!$A$6),"",AR806+AT806)</f>
        <v>0</v>
      </c>
      <c r="AV806" s="29">
        <f>+IF(OR($N806=Listas!$A$3,$N806=Listas!$A$4,$N806=Listas!$A$5,$N806=Listas!$A$6),"",W806+Z806+AJ806+AP806+AU806)</f>
        <v>0.21132439384930549</v>
      </c>
      <c r="AW806" s="30">
        <f>+IF(OR($N806=Listas!$A$3,$N806=Listas!$A$4,$N806=Listas!$A$5,$N806=Listas!$A$6),"",K806*(1-AV806))</f>
        <v>0</v>
      </c>
      <c r="AX806" s="30">
        <f>+IF(OR($N806=Listas!$A$3,$N806=Listas!$A$4,$N806=Listas!$A$5,$N806=Listas!$A$6),"",L806*(1-AV806))</f>
        <v>0</v>
      </c>
      <c r="AY806" s="31"/>
      <c r="AZ806" s="32"/>
      <c r="BA806" s="30">
        <f>+IF(OR($N806=Listas!$A$3,$N806=Listas!$A$4,$N806=Listas!$A$5,$N806=Listas!$A$6),"",IF(AV806=0,AW806,(-PV(AY806,AZ806,,AW806,0))))</f>
        <v>0</v>
      </c>
      <c r="BB806" s="30">
        <f>+IF(OR($N806=Listas!$A$3,$N806=Listas!$A$4,$N806=Listas!$A$5,$N806=Listas!$A$6),"",IF(AV806=0,AX806,(-PV(AY806,AZ806,,AX806,0))))</f>
        <v>0</v>
      </c>
      <c r="BC806" s="33">
        <f>++IF(OR($N806=Listas!$A$3,$N806=Listas!$A$4,$N806=Listas!$A$5,$N806=Listas!$A$6),"",K806-BA806)</f>
        <v>0</v>
      </c>
      <c r="BD806" s="33">
        <f>++IF(OR($N806=Listas!$A$3,$N806=Listas!$A$4,$N806=Listas!$A$5,$N806=Listas!$A$6),"",L806-BB806)</f>
        <v>0</v>
      </c>
    </row>
    <row r="807" spans="1:56" x14ac:dyDescent="0.25">
      <c r="A807" s="13"/>
      <c r="B807" s="14"/>
      <c r="C807" s="15"/>
      <c r="D807" s="16"/>
      <c r="E807" s="16"/>
      <c r="F807" s="17"/>
      <c r="G807" s="17"/>
      <c r="H807" s="65">
        <f t="shared" si="149"/>
        <v>0</v>
      </c>
      <c r="I807" s="17"/>
      <c r="J807" s="17"/>
      <c r="K807" s="42">
        <f t="shared" si="150"/>
        <v>0</v>
      </c>
      <c r="L807" s="42">
        <f t="shared" si="150"/>
        <v>0</v>
      </c>
      <c r="M807" s="42">
        <f t="shared" si="151"/>
        <v>0</v>
      </c>
      <c r="N807" s="13"/>
      <c r="O807" s="18" t="str">
        <f>+IF(OR($N807=Listas!$A$3,$N807=Listas!$A$4,$N807=Listas!$A$5,$N807=Listas!$A$6),"N/A",IF(AND((DAYS360(C807,$C$3))&gt;90,(DAYS360(C807,$C$3))&lt;360),"SI","NO"))</f>
        <v>NO</v>
      </c>
      <c r="P807" s="19">
        <f t="shared" si="144"/>
        <v>0</v>
      </c>
      <c r="Q807" s="18" t="str">
        <f>+IF(OR($N807=Listas!$A$3,$N807=Listas!$A$4,$N807=Listas!$A$5,$N807=Listas!$A$6),"N/A",IF(AND((DAYS360(C807,$C$3))&gt;=360,(DAYS360(C807,$C$3))&lt;=1800),"SI","NO"))</f>
        <v>NO</v>
      </c>
      <c r="R807" s="19">
        <f t="shared" si="145"/>
        <v>0</v>
      </c>
      <c r="S807" s="18" t="str">
        <f>+IF(OR($N807=Listas!$A$3,$N807=Listas!$A$4,$N807=Listas!$A$5,$N807=Listas!$A$6),"N/A",IF(AND((DAYS360(C807,$C$3))&gt;1800,(DAYS360(C807,$C$3))&lt;=3600),"SI","NO"))</f>
        <v>NO</v>
      </c>
      <c r="T807" s="19">
        <f t="shared" si="146"/>
        <v>0</v>
      </c>
      <c r="U807" s="18" t="str">
        <f>+IF(OR($N807=Listas!$A$3,$N807=Listas!$A$4,$N807=Listas!$A$5,$N807=Listas!$A$6),"N/A",IF((DAYS360(C807,$C$3))&gt;3600,"SI","NO"))</f>
        <v>SI</v>
      </c>
      <c r="V807" s="20">
        <f t="shared" si="147"/>
        <v>0.21132439384930549</v>
      </c>
      <c r="W807" s="21">
        <f>+IF(OR($N807=Listas!$A$3,$N807=Listas!$A$4,$N807=Listas!$A$5,$N807=Listas!$A$6),"",P807+R807+T807+V807)</f>
        <v>0.21132439384930549</v>
      </c>
      <c r="X807" s="22"/>
      <c r="Y807" s="19">
        <f t="shared" si="148"/>
        <v>0</v>
      </c>
      <c r="Z807" s="21">
        <f>+IF(OR($N807=Listas!$A$3,$N807=Listas!$A$4,$N807=Listas!$A$5,$N807=Listas!$A$6),"",Y807)</f>
        <v>0</v>
      </c>
      <c r="AA807" s="22"/>
      <c r="AB807" s="23">
        <f>+IF(OR($N807=Listas!$A$3,$N807=Listas!$A$4,$N807=Listas!$A$5,$N807=Listas!$A$6),"",IF(AND(DAYS360(C807,$C$3)&lt;=90,AA807="NO"),0,IF(AND(DAYS360(C807,$C$3)&gt;90,AA807="NO"),$AB$7,0)))</f>
        <v>0</v>
      </c>
      <c r="AC807" s="17"/>
      <c r="AD807" s="22"/>
      <c r="AE807" s="23">
        <f>+IF(OR($N807=Listas!$A$3,$N807=Listas!$A$4,$N807=Listas!$A$5,$N807=Listas!$A$6),"",IF(AND(DAYS360(C807,$C$3)&lt;=90,AD807="SI"),0,IF(AND(DAYS360(C807,$C$3)&gt;90,AD807="SI"),$AE$7,0)))</f>
        <v>0</v>
      </c>
      <c r="AF807" s="17"/>
      <c r="AG807" s="24" t="str">
        <f t="shared" si="152"/>
        <v/>
      </c>
      <c r="AH807" s="22"/>
      <c r="AI807" s="23">
        <f>+IF(OR($N807=Listas!$A$3,$N807=Listas!$A$4,$N807=Listas!$A$5,$N807=Listas!$A$6),"",IF(AND(DAYS360(C807,$C$3)&lt;=90,AH807="SI"),0,IF(AND(DAYS360(C807,$C$3)&gt;90,AH807="SI"),$AI$7,0)))</f>
        <v>0</v>
      </c>
      <c r="AJ807" s="25">
        <f>+IF(OR($N807=Listas!$A$3,$N807=Listas!$A$4,$N807=Listas!$A$5,$N807=Listas!$A$6),"",AB807+AE807+AI807)</f>
        <v>0</v>
      </c>
      <c r="AK807" s="26" t="str">
        <f t="shared" si="153"/>
        <v/>
      </c>
      <c r="AL807" s="27" t="str">
        <f t="shared" si="154"/>
        <v/>
      </c>
      <c r="AM807" s="23">
        <f>+IF(OR($N807=Listas!$A$3,$N807=Listas!$A$4,$N807=Listas!$A$5,$N807=Listas!$A$6),"",IF(AND(DAYS360(C807,$C$3)&lt;=90,AL807="SI"),0,IF(AND(DAYS360(C807,$C$3)&gt;90,AL807="SI"),$AM$7,0)))</f>
        <v>0</v>
      </c>
      <c r="AN807" s="27" t="str">
        <f t="shared" si="155"/>
        <v/>
      </c>
      <c r="AO807" s="23">
        <f>+IF(OR($N807=Listas!$A$3,$N807=Listas!$A$4,$N807=Listas!$A$5,$N807=Listas!$A$6),"",IF(AND(DAYS360(C807,$C$3)&lt;=90,AN807="SI"),0,IF(AND(DAYS360(C807,$C$3)&gt;90,AN807="SI"),$AO$7,0)))</f>
        <v>0</v>
      </c>
      <c r="AP807" s="28">
        <f>+IF(OR($N807=Listas!$A$3,$N807=Listas!$A$4,$N807=Listas!$A$5,$N807=[1]Hoja2!$A$6),"",AM807+AO807)</f>
        <v>0</v>
      </c>
      <c r="AQ807" s="22"/>
      <c r="AR807" s="23">
        <f>+IF(OR($N807=Listas!$A$3,$N807=Listas!$A$4,$N807=Listas!$A$5,$N807=Listas!$A$6),"",IF(AND(DAYS360(C807,$C$3)&lt;=90,AQ807="SI"),0,IF(AND(DAYS360(C807,$C$3)&gt;90,AQ807="SI"),$AR$7,0)))</f>
        <v>0</v>
      </c>
      <c r="AS807" s="22"/>
      <c r="AT807" s="23">
        <f>+IF(OR($N807=Listas!$A$3,$N807=Listas!$A$4,$N807=Listas!$A$5,$N807=Listas!$A$6),"",IF(AND(DAYS360(C807,$C$3)&lt;=90,AS807="SI"),0,IF(AND(DAYS360(C807,$C$3)&gt;90,AS807="SI"),$AT$7,0)))</f>
        <v>0</v>
      </c>
      <c r="AU807" s="21">
        <f>+IF(OR($N807=Listas!$A$3,$N807=Listas!$A$4,$N807=Listas!$A$5,$N807=Listas!$A$6),"",AR807+AT807)</f>
        <v>0</v>
      </c>
      <c r="AV807" s="29">
        <f>+IF(OR($N807=Listas!$A$3,$N807=Listas!$A$4,$N807=Listas!$A$5,$N807=Listas!$A$6),"",W807+Z807+AJ807+AP807+AU807)</f>
        <v>0.21132439384930549</v>
      </c>
      <c r="AW807" s="30">
        <f>+IF(OR($N807=Listas!$A$3,$N807=Listas!$A$4,$N807=Listas!$A$5,$N807=Listas!$A$6),"",K807*(1-AV807))</f>
        <v>0</v>
      </c>
      <c r="AX807" s="30">
        <f>+IF(OR($N807=Listas!$A$3,$N807=Listas!$A$4,$N807=Listas!$A$5,$N807=Listas!$A$6),"",L807*(1-AV807))</f>
        <v>0</v>
      </c>
      <c r="AY807" s="31"/>
      <c r="AZ807" s="32"/>
      <c r="BA807" s="30">
        <f>+IF(OR($N807=Listas!$A$3,$N807=Listas!$A$4,$N807=Listas!$A$5,$N807=Listas!$A$6),"",IF(AV807=0,AW807,(-PV(AY807,AZ807,,AW807,0))))</f>
        <v>0</v>
      </c>
      <c r="BB807" s="30">
        <f>+IF(OR($N807=Listas!$A$3,$N807=Listas!$A$4,$N807=Listas!$A$5,$N807=Listas!$A$6),"",IF(AV807=0,AX807,(-PV(AY807,AZ807,,AX807,0))))</f>
        <v>0</v>
      </c>
      <c r="BC807" s="33">
        <f>++IF(OR($N807=Listas!$A$3,$N807=Listas!$A$4,$N807=Listas!$A$5,$N807=Listas!$A$6),"",K807-BA807)</f>
        <v>0</v>
      </c>
      <c r="BD807" s="33">
        <f>++IF(OR($N807=Listas!$A$3,$N807=Listas!$A$4,$N807=Listas!$A$5,$N807=Listas!$A$6),"",L807-BB807)</f>
        <v>0</v>
      </c>
    </row>
    <row r="808" spans="1:56" x14ac:dyDescent="0.25">
      <c r="A808" s="13"/>
      <c r="B808" s="14"/>
      <c r="C808" s="15"/>
      <c r="D808" s="16"/>
      <c r="E808" s="16"/>
      <c r="F808" s="17"/>
      <c r="G808" s="17"/>
      <c r="H808" s="65">
        <f t="shared" si="149"/>
        <v>0</v>
      </c>
      <c r="I808" s="17"/>
      <c r="J808" s="17"/>
      <c r="K808" s="42">
        <f t="shared" si="150"/>
        <v>0</v>
      </c>
      <c r="L808" s="42">
        <f t="shared" si="150"/>
        <v>0</v>
      </c>
      <c r="M808" s="42">
        <f t="shared" si="151"/>
        <v>0</v>
      </c>
      <c r="N808" s="13"/>
      <c r="O808" s="18" t="str">
        <f>+IF(OR($N808=Listas!$A$3,$N808=Listas!$A$4,$N808=Listas!$A$5,$N808=Listas!$A$6),"N/A",IF(AND((DAYS360(C808,$C$3))&gt;90,(DAYS360(C808,$C$3))&lt;360),"SI","NO"))</f>
        <v>NO</v>
      </c>
      <c r="P808" s="19">
        <f t="shared" si="144"/>
        <v>0</v>
      </c>
      <c r="Q808" s="18" t="str">
        <f>+IF(OR($N808=Listas!$A$3,$N808=Listas!$A$4,$N808=Listas!$A$5,$N808=Listas!$A$6),"N/A",IF(AND((DAYS360(C808,$C$3))&gt;=360,(DAYS360(C808,$C$3))&lt;=1800),"SI","NO"))</f>
        <v>NO</v>
      </c>
      <c r="R808" s="19">
        <f t="shared" si="145"/>
        <v>0</v>
      </c>
      <c r="S808" s="18" t="str">
        <f>+IF(OR($N808=Listas!$A$3,$N808=Listas!$A$4,$N808=Listas!$A$5,$N808=Listas!$A$6),"N/A",IF(AND((DAYS360(C808,$C$3))&gt;1800,(DAYS360(C808,$C$3))&lt;=3600),"SI","NO"))</f>
        <v>NO</v>
      </c>
      <c r="T808" s="19">
        <f t="shared" si="146"/>
        <v>0</v>
      </c>
      <c r="U808" s="18" t="str">
        <f>+IF(OR($N808=Listas!$A$3,$N808=Listas!$A$4,$N808=Listas!$A$5,$N808=Listas!$A$6),"N/A",IF((DAYS360(C808,$C$3))&gt;3600,"SI","NO"))</f>
        <v>SI</v>
      </c>
      <c r="V808" s="20">
        <f t="shared" si="147"/>
        <v>0.21132439384930549</v>
      </c>
      <c r="W808" s="21">
        <f>+IF(OR($N808=Listas!$A$3,$N808=Listas!$A$4,$N808=Listas!$A$5,$N808=Listas!$A$6),"",P808+R808+T808+V808)</f>
        <v>0.21132439384930549</v>
      </c>
      <c r="X808" s="22"/>
      <c r="Y808" s="19">
        <f t="shared" si="148"/>
        <v>0</v>
      </c>
      <c r="Z808" s="21">
        <f>+IF(OR($N808=Listas!$A$3,$N808=Listas!$A$4,$N808=Listas!$A$5,$N808=Listas!$A$6),"",Y808)</f>
        <v>0</v>
      </c>
      <c r="AA808" s="22"/>
      <c r="AB808" s="23">
        <f>+IF(OR($N808=Listas!$A$3,$N808=Listas!$A$4,$N808=Listas!$A$5,$N808=Listas!$A$6),"",IF(AND(DAYS360(C808,$C$3)&lt;=90,AA808="NO"),0,IF(AND(DAYS360(C808,$C$3)&gt;90,AA808="NO"),$AB$7,0)))</f>
        <v>0</v>
      </c>
      <c r="AC808" s="17"/>
      <c r="AD808" s="22"/>
      <c r="AE808" s="23">
        <f>+IF(OR($N808=Listas!$A$3,$N808=Listas!$A$4,$N808=Listas!$A$5,$N808=Listas!$A$6),"",IF(AND(DAYS360(C808,$C$3)&lt;=90,AD808="SI"),0,IF(AND(DAYS360(C808,$C$3)&gt;90,AD808="SI"),$AE$7,0)))</f>
        <v>0</v>
      </c>
      <c r="AF808" s="17"/>
      <c r="AG808" s="24" t="str">
        <f t="shared" si="152"/>
        <v/>
      </c>
      <c r="AH808" s="22"/>
      <c r="AI808" s="23">
        <f>+IF(OR($N808=Listas!$A$3,$N808=Listas!$A$4,$N808=Listas!$A$5,$N808=Listas!$A$6),"",IF(AND(DAYS360(C808,$C$3)&lt;=90,AH808="SI"),0,IF(AND(DAYS360(C808,$C$3)&gt;90,AH808="SI"),$AI$7,0)))</f>
        <v>0</v>
      </c>
      <c r="AJ808" s="25">
        <f>+IF(OR($N808=Listas!$A$3,$N808=Listas!$A$4,$N808=Listas!$A$5,$N808=Listas!$A$6),"",AB808+AE808+AI808)</f>
        <v>0</v>
      </c>
      <c r="AK808" s="26" t="str">
        <f t="shared" si="153"/>
        <v/>
      </c>
      <c r="AL808" s="27" t="str">
        <f t="shared" si="154"/>
        <v/>
      </c>
      <c r="AM808" s="23">
        <f>+IF(OR($N808=Listas!$A$3,$N808=Listas!$A$4,$N808=Listas!$A$5,$N808=Listas!$A$6),"",IF(AND(DAYS360(C808,$C$3)&lt;=90,AL808="SI"),0,IF(AND(DAYS360(C808,$C$3)&gt;90,AL808="SI"),$AM$7,0)))</f>
        <v>0</v>
      </c>
      <c r="AN808" s="27" t="str">
        <f t="shared" si="155"/>
        <v/>
      </c>
      <c r="AO808" s="23">
        <f>+IF(OR($N808=Listas!$A$3,$N808=Listas!$A$4,$N808=Listas!$A$5,$N808=Listas!$A$6),"",IF(AND(DAYS360(C808,$C$3)&lt;=90,AN808="SI"),0,IF(AND(DAYS360(C808,$C$3)&gt;90,AN808="SI"),$AO$7,0)))</f>
        <v>0</v>
      </c>
      <c r="AP808" s="28">
        <f>+IF(OR($N808=Listas!$A$3,$N808=Listas!$A$4,$N808=Listas!$A$5,$N808=[1]Hoja2!$A$6),"",AM808+AO808)</f>
        <v>0</v>
      </c>
      <c r="AQ808" s="22"/>
      <c r="AR808" s="23">
        <f>+IF(OR($N808=Listas!$A$3,$N808=Listas!$A$4,$N808=Listas!$A$5,$N808=Listas!$A$6),"",IF(AND(DAYS360(C808,$C$3)&lt;=90,AQ808="SI"),0,IF(AND(DAYS360(C808,$C$3)&gt;90,AQ808="SI"),$AR$7,0)))</f>
        <v>0</v>
      </c>
      <c r="AS808" s="22"/>
      <c r="AT808" s="23">
        <f>+IF(OR($N808=Listas!$A$3,$N808=Listas!$A$4,$N808=Listas!$A$5,$N808=Listas!$A$6),"",IF(AND(DAYS360(C808,$C$3)&lt;=90,AS808="SI"),0,IF(AND(DAYS360(C808,$C$3)&gt;90,AS808="SI"),$AT$7,0)))</f>
        <v>0</v>
      </c>
      <c r="AU808" s="21">
        <f>+IF(OR($N808=Listas!$A$3,$N808=Listas!$A$4,$N808=Listas!$A$5,$N808=Listas!$A$6),"",AR808+AT808)</f>
        <v>0</v>
      </c>
      <c r="AV808" s="29">
        <f>+IF(OR($N808=Listas!$A$3,$N808=Listas!$A$4,$N808=Listas!$A$5,$N808=Listas!$A$6),"",W808+Z808+AJ808+AP808+AU808)</f>
        <v>0.21132439384930549</v>
      </c>
      <c r="AW808" s="30">
        <f>+IF(OR($N808=Listas!$A$3,$N808=Listas!$A$4,$N808=Listas!$A$5,$N808=Listas!$A$6),"",K808*(1-AV808))</f>
        <v>0</v>
      </c>
      <c r="AX808" s="30">
        <f>+IF(OR($N808=Listas!$A$3,$N808=Listas!$A$4,$N808=Listas!$A$5,$N808=Listas!$A$6),"",L808*(1-AV808))</f>
        <v>0</v>
      </c>
      <c r="AY808" s="31"/>
      <c r="AZ808" s="32"/>
      <c r="BA808" s="30">
        <f>+IF(OR($N808=Listas!$A$3,$N808=Listas!$A$4,$N808=Listas!$A$5,$N808=Listas!$A$6),"",IF(AV808=0,AW808,(-PV(AY808,AZ808,,AW808,0))))</f>
        <v>0</v>
      </c>
      <c r="BB808" s="30">
        <f>+IF(OR($N808=Listas!$A$3,$N808=Listas!$A$4,$N808=Listas!$A$5,$N808=Listas!$A$6),"",IF(AV808=0,AX808,(-PV(AY808,AZ808,,AX808,0))))</f>
        <v>0</v>
      </c>
      <c r="BC808" s="33">
        <f>++IF(OR($N808=Listas!$A$3,$N808=Listas!$A$4,$N808=Listas!$A$5,$N808=Listas!$A$6),"",K808-BA808)</f>
        <v>0</v>
      </c>
      <c r="BD808" s="33">
        <f>++IF(OR($N808=Listas!$A$3,$N808=Listas!$A$4,$N808=Listas!$A$5,$N808=Listas!$A$6),"",L808-BB808)</f>
        <v>0</v>
      </c>
    </row>
    <row r="809" spans="1:56" x14ac:dyDescent="0.25">
      <c r="A809" s="13"/>
      <c r="B809" s="14"/>
      <c r="C809" s="15"/>
      <c r="D809" s="16"/>
      <c r="E809" s="16"/>
      <c r="F809" s="17"/>
      <c r="G809" s="17"/>
      <c r="H809" s="65">
        <f t="shared" si="149"/>
        <v>0</v>
      </c>
      <c r="I809" s="17"/>
      <c r="J809" s="17"/>
      <c r="K809" s="42">
        <f t="shared" si="150"/>
        <v>0</v>
      </c>
      <c r="L809" s="42">
        <f t="shared" si="150"/>
        <v>0</v>
      </c>
      <c r="M809" s="42">
        <f t="shared" si="151"/>
        <v>0</v>
      </c>
      <c r="N809" s="13"/>
      <c r="O809" s="18" t="str">
        <f>+IF(OR($N809=Listas!$A$3,$N809=Listas!$A$4,$N809=Listas!$A$5,$N809=Listas!$A$6),"N/A",IF(AND((DAYS360(C809,$C$3))&gt;90,(DAYS360(C809,$C$3))&lt;360),"SI","NO"))</f>
        <v>NO</v>
      </c>
      <c r="P809" s="19">
        <f t="shared" si="144"/>
        <v>0</v>
      </c>
      <c r="Q809" s="18" t="str">
        <f>+IF(OR($N809=Listas!$A$3,$N809=Listas!$A$4,$N809=Listas!$A$5,$N809=Listas!$A$6),"N/A",IF(AND((DAYS360(C809,$C$3))&gt;=360,(DAYS360(C809,$C$3))&lt;=1800),"SI","NO"))</f>
        <v>NO</v>
      </c>
      <c r="R809" s="19">
        <f t="shared" si="145"/>
        <v>0</v>
      </c>
      <c r="S809" s="18" t="str">
        <f>+IF(OR($N809=Listas!$A$3,$N809=Listas!$A$4,$N809=Listas!$A$5,$N809=Listas!$A$6),"N/A",IF(AND((DAYS360(C809,$C$3))&gt;1800,(DAYS360(C809,$C$3))&lt;=3600),"SI","NO"))</f>
        <v>NO</v>
      </c>
      <c r="T809" s="19">
        <f t="shared" si="146"/>
        <v>0</v>
      </c>
      <c r="U809" s="18" t="str">
        <f>+IF(OR($N809=Listas!$A$3,$N809=Listas!$A$4,$N809=Listas!$A$5,$N809=Listas!$A$6),"N/A",IF((DAYS360(C809,$C$3))&gt;3600,"SI","NO"))</f>
        <v>SI</v>
      </c>
      <c r="V809" s="20">
        <f t="shared" si="147"/>
        <v>0.21132439384930549</v>
      </c>
      <c r="W809" s="21">
        <f>+IF(OR($N809=Listas!$A$3,$N809=Listas!$A$4,$N809=Listas!$A$5,$N809=Listas!$A$6),"",P809+R809+T809+V809)</f>
        <v>0.21132439384930549</v>
      </c>
      <c r="X809" s="22"/>
      <c r="Y809" s="19">
        <f t="shared" si="148"/>
        <v>0</v>
      </c>
      <c r="Z809" s="21">
        <f>+IF(OR($N809=Listas!$A$3,$N809=Listas!$A$4,$N809=Listas!$A$5,$N809=Listas!$A$6),"",Y809)</f>
        <v>0</v>
      </c>
      <c r="AA809" s="22"/>
      <c r="AB809" s="23">
        <f>+IF(OR($N809=Listas!$A$3,$N809=Listas!$A$4,$N809=Listas!$A$5,$N809=Listas!$A$6),"",IF(AND(DAYS360(C809,$C$3)&lt;=90,AA809="NO"),0,IF(AND(DAYS360(C809,$C$3)&gt;90,AA809="NO"),$AB$7,0)))</f>
        <v>0</v>
      </c>
      <c r="AC809" s="17"/>
      <c r="AD809" s="22"/>
      <c r="AE809" s="23">
        <f>+IF(OR($N809=Listas!$A$3,$N809=Listas!$A$4,$N809=Listas!$A$5,$N809=Listas!$A$6),"",IF(AND(DAYS360(C809,$C$3)&lt;=90,AD809="SI"),0,IF(AND(DAYS360(C809,$C$3)&gt;90,AD809="SI"),$AE$7,0)))</f>
        <v>0</v>
      </c>
      <c r="AF809" s="17"/>
      <c r="AG809" s="24" t="str">
        <f t="shared" si="152"/>
        <v/>
      </c>
      <c r="AH809" s="22"/>
      <c r="AI809" s="23">
        <f>+IF(OR($N809=Listas!$A$3,$N809=Listas!$A$4,$N809=Listas!$A$5,$N809=Listas!$A$6),"",IF(AND(DAYS360(C809,$C$3)&lt;=90,AH809="SI"),0,IF(AND(DAYS360(C809,$C$3)&gt;90,AH809="SI"),$AI$7,0)))</f>
        <v>0</v>
      </c>
      <c r="AJ809" s="25">
        <f>+IF(OR($N809=Listas!$A$3,$N809=Listas!$A$4,$N809=Listas!$A$5,$N809=Listas!$A$6),"",AB809+AE809+AI809)</f>
        <v>0</v>
      </c>
      <c r="AK809" s="26" t="str">
        <f t="shared" si="153"/>
        <v/>
      </c>
      <c r="AL809" s="27" t="str">
        <f t="shared" si="154"/>
        <v/>
      </c>
      <c r="AM809" s="23">
        <f>+IF(OR($N809=Listas!$A$3,$N809=Listas!$A$4,$N809=Listas!$A$5,$N809=Listas!$A$6),"",IF(AND(DAYS360(C809,$C$3)&lt;=90,AL809="SI"),0,IF(AND(DAYS360(C809,$C$3)&gt;90,AL809="SI"),$AM$7,0)))</f>
        <v>0</v>
      </c>
      <c r="AN809" s="27" t="str">
        <f t="shared" si="155"/>
        <v/>
      </c>
      <c r="AO809" s="23">
        <f>+IF(OR($N809=Listas!$A$3,$N809=Listas!$A$4,$N809=Listas!$A$5,$N809=Listas!$A$6),"",IF(AND(DAYS360(C809,$C$3)&lt;=90,AN809="SI"),0,IF(AND(DAYS360(C809,$C$3)&gt;90,AN809="SI"),$AO$7,0)))</f>
        <v>0</v>
      </c>
      <c r="AP809" s="28">
        <f>+IF(OR($N809=Listas!$A$3,$N809=Listas!$A$4,$N809=Listas!$A$5,$N809=[1]Hoja2!$A$6),"",AM809+AO809)</f>
        <v>0</v>
      </c>
      <c r="AQ809" s="22"/>
      <c r="AR809" s="23">
        <f>+IF(OR($N809=Listas!$A$3,$N809=Listas!$A$4,$N809=Listas!$A$5,$N809=Listas!$A$6),"",IF(AND(DAYS360(C809,$C$3)&lt;=90,AQ809="SI"),0,IF(AND(DAYS360(C809,$C$3)&gt;90,AQ809="SI"),$AR$7,0)))</f>
        <v>0</v>
      </c>
      <c r="AS809" s="22"/>
      <c r="AT809" s="23">
        <f>+IF(OR($N809=Listas!$A$3,$N809=Listas!$A$4,$N809=Listas!$A$5,$N809=Listas!$A$6),"",IF(AND(DAYS360(C809,$C$3)&lt;=90,AS809="SI"),0,IF(AND(DAYS360(C809,$C$3)&gt;90,AS809="SI"),$AT$7,0)))</f>
        <v>0</v>
      </c>
      <c r="AU809" s="21">
        <f>+IF(OR($N809=Listas!$A$3,$N809=Listas!$A$4,$N809=Listas!$A$5,$N809=Listas!$A$6),"",AR809+AT809)</f>
        <v>0</v>
      </c>
      <c r="AV809" s="29">
        <f>+IF(OR($N809=Listas!$A$3,$N809=Listas!$A$4,$N809=Listas!$A$5,$N809=Listas!$A$6),"",W809+Z809+AJ809+AP809+AU809)</f>
        <v>0.21132439384930549</v>
      </c>
      <c r="AW809" s="30">
        <f>+IF(OR($N809=Listas!$A$3,$N809=Listas!$A$4,$N809=Listas!$A$5,$N809=Listas!$A$6),"",K809*(1-AV809))</f>
        <v>0</v>
      </c>
      <c r="AX809" s="30">
        <f>+IF(OR($N809=Listas!$A$3,$N809=Listas!$A$4,$N809=Listas!$A$5,$N809=Listas!$A$6),"",L809*(1-AV809))</f>
        <v>0</v>
      </c>
      <c r="AY809" s="31"/>
      <c r="AZ809" s="32"/>
      <c r="BA809" s="30">
        <f>+IF(OR($N809=Listas!$A$3,$N809=Listas!$A$4,$N809=Listas!$A$5,$N809=Listas!$A$6),"",IF(AV809=0,AW809,(-PV(AY809,AZ809,,AW809,0))))</f>
        <v>0</v>
      </c>
      <c r="BB809" s="30">
        <f>+IF(OR($N809=Listas!$A$3,$N809=Listas!$A$4,$N809=Listas!$A$5,$N809=Listas!$A$6),"",IF(AV809=0,AX809,(-PV(AY809,AZ809,,AX809,0))))</f>
        <v>0</v>
      </c>
      <c r="BC809" s="33">
        <f>++IF(OR($N809=Listas!$A$3,$N809=Listas!$A$4,$N809=Listas!$A$5,$N809=Listas!$A$6),"",K809-BA809)</f>
        <v>0</v>
      </c>
      <c r="BD809" s="33">
        <f>++IF(OR($N809=Listas!$A$3,$N809=Listas!$A$4,$N809=Listas!$A$5,$N809=Listas!$A$6),"",L809-BB809)</f>
        <v>0</v>
      </c>
    </row>
    <row r="810" spans="1:56" x14ac:dyDescent="0.25">
      <c r="A810" s="13"/>
      <c r="B810" s="14"/>
      <c r="C810" s="15"/>
      <c r="D810" s="16"/>
      <c r="E810" s="16"/>
      <c r="F810" s="17"/>
      <c r="G810" s="17"/>
      <c r="H810" s="65">
        <f t="shared" si="149"/>
        <v>0</v>
      </c>
      <c r="I810" s="17"/>
      <c r="J810" s="17"/>
      <c r="K810" s="42">
        <f t="shared" si="150"/>
        <v>0</v>
      </c>
      <c r="L810" s="42">
        <f t="shared" si="150"/>
        <v>0</v>
      </c>
      <c r="M810" s="42">
        <f t="shared" si="151"/>
        <v>0</v>
      </c>
      <c r="N810" s="13"/>
      <c r="O810" s="18" t="str">
        <f>+IF(OR($N810=Listas!$A$3,$N810=Listas!$A$4,$N810=Listas!$A$5,$N810=Listas!$A$6),"N/A",IF(AND((DAYS360(C810,$C$3))&gt;90,(DAYS360(C810,$C$3))&lt;360),"SI","NO"))</f>
        <v>NO</v>
      </c>
      <c r="P810" s="19">
        <f t="shared" si="144"/>
        <v>0</v>
      </c>
      <c r="Q810" s="18" t="str">
        <f>+IF(OR($N810=Listas!$A$3,$N810=Listas!$A$4,$N810=Listas!$A$5,$N810=Listas!$A$6),"N/A",IF(AND((DAYS360(C810,$C$3))&gt;=360,(DAYS360(C810,$C$3))&lt;=1800),"SI","NO"))</f>
        <v>NO</v>
      </c>
      <c r="R810" s="19">
        <f t="shared" si="145"/>
        <v>0</v>
      </c>
      <c r="S810" s="18" t="str">
        <f>+IF(OR($N810=Listas!$A$3,$N810=Listas!$A$4,$N810=Listas!$A$5,$N810=Listas!$A$6),"N/A",IF(AND((DAYS360(C810,$C$3))&gt;1800,(DAYS360(C810,$C$3))&lt;=3600),"SI","NO"))</f>
        <v>NO</v>
      </c>
      <c r="T810" s="19">
        <f t="shared" si="146"/>
        <v>0</v>
      </c>
      <c r="U810" s="18" t="str">
        <f>+IF(OR($N810=Listas!$A$3,$N810=Listas!$A$4,$N810=Listas!$A$5,$N810=Listas!$A$6),"N/A",IF((DAYS360(C810,$C$3))&gt;3600,"SI","NO"))</f>
        <v>SI</v>
      </c>
      <c r="V810" s="20">
        <f t="shared" si="147"/>
        <v>0.21132439384930549</v>
      </c>
      <c r="W810" s="21">
        <f>+IF(OR($N810=Listas!$A$3,$N810=Listas!$A$4,$N810=Listas!$A$5,$N810=Listas!$A$6),"",P810+R810+T810+V810)</f>
        <v>0.21132439384930549</v>
      </c>
      <c r="X810" s="22"/>
      <c r="Y810" s="19">
        <f t="shared" si="148"/>
        <v>0</v>
      </c>
      <c r="Z810" s="21">
        <f>+IF(OR($N810=Listas!$A$3,$N810=Listas!$A$4,$N810=Listas!$A$5,$N810=Listas!$A$6),"",Y810)</f>
        <v>0</v>
      </c>
      <c r="AA810" s="22"/>
      <c r="AB810" s="23">
        <f>+IF(OR($N810=Listas!$A$3,$N810=Listas!$A$4,$N810=Listas!$A$5,$N810=Listas!$A$6),"",IF(AND(DAYS360(C810,$C$3)&lt;=90,AA810="NO"),0,IF(AND(DAYS360(C810,$C$3)&gt;90,AA810="NO"),$AB$7,0)))</f>
        <v>0</v>
      </c>
      <c r="AC810" s="17"/>
      <c r="AD810" s="22"/>
      <c r="AE810" s="23">
        <f>+IF(OR($N810=Listas!$A$3,$N810=Listas!$A$4,$N810=Listas!$A$5,$N810=Listas!$A$6),"",IF(AND(DAYS360(C810,$C$3)&lt;=90,AD810="SI"),0,IF(AND(DAYS360(C810,$C$3)&gt;90,AD810="SI"),$AE$7,0)))</f>
        <v>0</v>
      </c>
      <c r="AF810" s="17"/>
      <c r="AG810" s="24" t="str">
        <f t="shared" si="152"/>
        <v/>
      </c>
      <c r="AH810" s="22"/>
      <c r="AI810" s="23">
        <f>+IF(OR($N810=Listas!$A$3,$N810=Listas!$A$4,$N810=Listas!$A$5,$N810=Listas!$A$6),"",IF(AND(DAYS360(C810,$C$3)&lt;=90,AH810="SI"),0,IF(AND(DAYS360(C810,$C$3)&gt;90,AH810="SI"),$AI$7,0)))</f>
        <v>0</v>
      </c>
      <c r="AJ810" s="25">
        <f>+IF(OR($N810=Listas!$A$3,$N810=Listas!$A$4,$N810=Listas!$A$5,$N810=Listas!$A$6),"",AB810+AE810+AI810)</f>
        <v>0</v>
      </c>
      <c r="AK810" s="26" t="str">
        <f t="shared" si="153"/>
        <v/>
      </c>
      <c r="AL810" s="27" t="str">
        <f t="shared" si="154"/>
        <v/>
      </c>
      <c r="AM810" s="23">
        <f>+IF(OR($N810=Listas!$A$3,$N810=Listas!$A$4,$N810=Listas!$A$5,$N810=Listas!$A$6),"",IF(AND(DAYS360(C810,$C$3)&lt;=90,AL810="SI"),0,IF(AND(DAYS360(C810,$C$3)&gt;90,AL810="SI"),$AM$7,0)))</f>
        <v>0</v>
      </c>
      <c r="AN810" s="27" t="str">
        <f t="shared" si="155"/>
        <v/>
      </c>
      <c r="AO810" s="23">
        <f>+IF(OR($N810=Listas!$A$3,$N810=Listas!$A$4,$N810=Listas!$A$5,$N810=Listas!$A$6),"",IF(AND(DAYS360(C810,$C$3)&lt;=90,AN810="SI"),0,IF(AND(DAYS360(C810,$C$3)&gt;90,AN810="SI"),$AO$7,0)))</f>
        <v>0</v>
      </c>
      <c r="AP810" s="28">
        <f>+IF(OR($N810=Listas!$A$3,$N810=Listas!$A$4,$N810=Listas!$A$5,$N810=[1]Hoja2!$A$6),"",AM810+AO810)</f>
        <v>0</v>
      </c>
      <c r="AQ810" s="22"/>
      <c r="AR810" s="23">
        <f>+IF(OR($N810=Listas!$A$3,$N810=Listas!$A$4,$N810=Listas!$A$5,$N810=Listas!$A$6),"",IF(AND(DAYS360(C810,$C$3)&lt;=90,AQ810="SI"),0,IF(AND(DAYS360(C810,$C$3)&gt;90,AQ810="SI"),$AR$7,0)))</f>
        <v>0</v>
      </c>
      <c r="AS810" s="22"/>
      <c r="AT810" s="23">
        <f>+IF(OR($N810=Listas!$A$3,$N810=Listas!$A$4,$N810=Listas!$A$5,$N810=Listas!$A$6),"",IF(AND(DAYS360(C810,$C$3)&lt;=90,AS810="SI"),0,IF(AND(DAYS360(C810,$C$3)&gt;90,AS810="SI"),$AT$7,0)))</f>
        <v>0</v>
      </c>
      <c r="AU810" s="21">
        <f>+IF(OR($N810=Listas!$A$3,$N810=Listas!$A$4,$N810=Listas!$A$5,$N810=Listas!$A$6),"",AR810+AT810)</f>
        <v>0</v>
      </c>
      <c r="AV810" s="29">
        <f>+IF(OR($N810=Listas!$A$3,$N810=Listas!$A$4,$N810=Listas!$A$5,$N810=Listas!$A$6),"",W810+Z810+AJ810+AP810+AU810)</f>
        <v>0.21132439384930549</v>
      </c>
      <c r="AW810" s="30">
        <f>+IF(OR($N810=Listas!$A$3,$N810=Listas!$A$4,$N810=Listas!$A$5,$N810=Listas!$A$6),"",K810*(1-AV810))</f>
        <v>0</v>
      </c>
      <c r="AX810" s="30">
        <f>+IF(OR($N810=Listas!$A$3,$N810=Listas!$A$4,$N810=Listas!$A$5,$N810=Listas!$A$6),"",L810*(1-AV810))</f>
        <v>0</v>
      </c>
      <c r="AY810" s="31"/>
      <c r="AZ810" s="32"/>
      <c r="BA810" s="30">
        <f>+IF(OR($N810=Listas!$A$3,$N810=Listas!$A$4,$N810=Listas!$A$5,$N810=Listas!$A$6),"",IF(AV810=0,AW810,(-PV(AY810,AZ810,,AW810,0))))</f>
        <v>0</v>
      </c>
      <c r="BB810" s="30">
        <f>+IF(OR($N810=Listas!$A$3,$N810=Listas!$A$4,$N810=Listas!$A$5,$N810=Listas!$A$6),"",IF(AV810=0,AX810,(-PV(AY810,AZ810,,AX810,0))))</f>
        <v>0</v>
      </c>
      <c r="BC810" s="33">
        <f>++IF(OR($N810=Listas!$A$3,$N810=Listas!$A$4,$N810=Listas!$A$5,$N810=Listas!$A$6),"",K810-BA810)</f>
        <v>0</v>
      </c>
      <c r="BD810" s="33">
        <f>++IF(OR($N810=Listas!$A$3,$N810=Listas!$A$4,$N810=Listas!$A$5,$N810=Listas!$A$6),"",L810-BB810)</f>
        <v>0</v>
      </c>
    </row>
    <row r="811" spans="1:56" x14ac:dyDescent="0.25">
      <c r="A811" s="13"/>
      <c r="B811" s="14"/>
      <c r="C811" s="15"/>
      <c r="D811" s="16"/>
      <c r="E811" s="16"/>
      <c r="F811" s="17"/>
      <c r="G811" s="17"/>
      <c r="H811" s="65">
        <f t="shared" si="149"/>
        <v>0</v>
      </c>
      <c r="I811" s="17"/>
      <c r="J811" s="17"/>
      <c r="K811" s="42">
        <f t="shared" si="150"/>
        <v>0</v>
      </c>
      <c r="L811" s="42">
        <f t="shared" si="150"/>
        <v>0</v>
      </c>
      <c r="M811" s="42">
        <f t="shared" si="151"/>
        <v>0</v>
      </c>
      <c r="N811" s="13"/>
      <c r="O811" s="18" t="str">
        <f>+IF(OR($N811=Listas!$A$3,$N811=Listas!$A$4,$N811=Listas!$A$5,$N811=Listas!$A$6),"N/A",IF(AND((DAYS360(C811,$C$3))&gt;90,(DAYS360(C811,$C$3))&lt;360),"SI","NO"))</f>
        <v>NO</v>
      </c>
      <c r="P811" s="19">
        <f t="shared" si="144"/>
        <v>0</v>
      </c>
      <c r="Q811" s="18" t="str">
        <f>+IF(OR($N811=Listas!$A$3,$N811=Listas!$A$4,$N811=Listas!$A$5,$N811=Listas!$A$6),"N/A",IF(AND((DAYS360(C811,$C$3))&gt;=360,(DAYS360(C811,$C$3))&lt;=1800),"SI","NO"))</f>
        <v>NO</v>
      </c>
      <c r="R811" s="19">
        <f t="shared" si="145"/>
        <v>0</v>
      </c>
      <c r="S811" s="18" t="str">
        <f>+IF(OR($N811=Listas!$A$3,$N811=Listas!$A$4,$N811=Listas!$A$5,$N811=Listas!$A$6),"N/A",IF(AND((DAYS360(C811,$C$3))&gt;1800,(DAYS360(C811,$C$3))&lt;=3600),"SI","NO"))</f>
        <v>NO</v>
      </c>
      <c r="T811" s="19">
        <f t="shared" si="146"/>
        <v>0</v>
      </c>
      <c r="U811" s="18" t="str">
        <f>+IF(OR($N811=Listas!$A$3,$N811=Listas!$A$4,$N811=Listas!$A$5,$N811=Listas!$A$6),"N/A",IF((DAYS360(C811,$C$3))&gt;3600,"SI","NO"))</f>
        <v>SI</v>
      </c>
      <c r="V811" s="20">
        <f t="shared" si="147"/>
        <v>0.21132439384930549</v>
      </c>
      <c r="W811" s="21">
        <f>+IF(OR($N811=Listas!$A$3,$N811=Listas!$A$4,$N811=Listas!$A$5,$N811=Listas!$A$6),"",P811+R811+T811+V811)</f>
        <v>0.21132439384930549</v>
      </c>
      <c r="X811" s="22"/>
      <c r="Y811" s="19">
        <f t="shared" si="148"/>
        <v>0</v>
      </c>
      <c r="Z811" s="21">
        <f>+IF(OR($N811=Listas!$A$3,$N811=Listas!$A$4,$N811=Listas!$A$5,$N811=Listas!$A$6),"",Y811)</f>
        <v>0</v>
      </c>
      <c r="AA811" s="22"/>
      <c r="AB811" s="23">
        <f>+IF(OR($N811=Listas!$A$3,$N811=Listas!$A$4,$N811=Listas!$A$5,$N811=Listas!$A$6),"",IF(AND(DAYS360(C811,$C$3)&lt;=90,AA811="NO"),0,IF(AND(DAYS360(C811,$C$3)&gt;90,AA811="NO"),$AB$7,0)))</f>
        <v>0</v>
      </c>
      <c r="AC811" s="17"/>
      <c r="AD811" s="22"/>
      <c r="AE811" s="23">
        <f>+IF(OR($N811=Listas!$A$3,$N811=Listas!$A$4,$N811=Listas!$A$5,$N811=Listas!$A$6),"",IF(AND(DAYS360(C811,$C$3)&lt;=90,AD811="SI"),0,IF(AND(DAYS360(C811,$C$3)&gt;90,AD811="SI"),$AE$7,0)))</f>
        <v>0</v>
      </c>
      <c r="AF811" s="17"/>
      <c r="AG811" s="24" t="str">
        <f t="shared" si="152"/>
        <v/>
      </c>
      <c r="AH811" s="22"/>
      <c r="AI811" s="23">
        <f>+IF(OR($N811=Listas!$A$3,$N811=Listas!$A$4,$N811=Listas!$A$5,$N811=Listas!$A$6),"",IF(AND(DAYS360(C811,$C$3)&lt;=90,AH811="SI"),0,IF(AND(DAYS360(C811,$C$3)&gt;90,AH811="SI"),$AI$7,0)))</f>
        <v>0</v>
      </c>
      <c r="AJ811" s="25">
        <f>+IF(OR($N811=Listas!$A$3,$N811=Listas!$A$4,$N811=Listas!$A$5,$N811=Listas!$A$6),"",AB811+AE811+AI811)</f>
        <v>0</v>
      </c>
      <c r="AK811" s="26" t="str">
        <f t="shared" si="153"/>
        <v/>
      </c>
      <c r="AL811" s="27" t="str">
        <f t="shared" si="154"/>
        <v/>
      </c>
      <c r="AM811" s="23">
        <f>+IF(OR($N811=Listas!$A$3,$N811=Listas!$A$4,$N811=Listas!$A$5,$N811=Listas!$A$6),"",IF(AND(DAYS360(C811,$C$3)&lt;=90,AL811="SI"),0,IF(AND(DAYS360(C811,$C$3)&gt;90,AL811="SI"),$AM$7,0)))</f>
        <v>0</v>
      </c>
      <c r="AN811" s="27" t="str">
        <f t="shared" si="155"/>
        <v/>
      </c>
      <c r="AO811" s="23">
        <f>+IF(OR($N811=Listas!$A$3,$N811=Listas!$A$4,$N811=Listas!$A$5,$N811=Listas!$A$6),"",IF(AND(DAYS360(C811,$C$3)&lt;=90,AN811="SI"),0,IF(AND(DAYS360(C811,$C$3)&gt;90,AN811="SI"),$AO$7,0)))</f>
        <v>0</v>
      </c>
      <c r="AP811" s="28">
        <f>+IF(OR($N811=Listas!$A$3,$N811=Listas!$A$4,$N811=Listas!$A$5,$N811=[1]Hoja2!$A$6),"",AM811+AO811)</f>
        <v>0</v>
      </c>
      <c r="AQ811" s="22"/>
      <c r="AR811" s="23">
        <f>+IF(OR($N811=Listas!$A$3,$N811=Listas!$A$4,$N811=Listas!$A$5,$N811=Listas!$A$6),"",IF(AND(DAYS360(C811,$C$3)&lt;=90,AQ811="SI"),0,IF(AND(DAYS360(C811,$C$3)&gt;90,AQ811="SI"),$AR$7,0)))</f>
        <v>0</v>
      </c>
      <c r="AS811" s="22"/>
      <c r="AT811" s="23">
        <f>+IF(OR($N811=Listas!$A$3,$N811=Listas!$A$4,$N811=Listas!$A$5,$N811=Listas!$A$6),"",IF(AND(DAYS360(C811,$C$3)&lt;=90,AS811="SI"),0,IF(AND(DAYS360(C811,$C$3)&gt;90,AS811="SI"),$AT$7,0)))</f>
        <v>0</v>
      </c>
      <c r="AU811" s="21">
        <f>+IF(OR($N811=Listas!$A$3,$N811=Listas!$A$4,$N811=Listas!$A$5,$N811=Listas!$A$6),"",AR811+AT811)</f>
        <v>0</v>
      </c>
      <c r="AV811" s="29">
        <f>+IF(OR($N811=Listas!$A$3,$N811=Listas!$A$4,$N811=Listas!$A$5,$N811=Listas!$A$6),"",W811+Z811+AJ811+AP811+AU811)</f>
        <v>0.21132439384930549</v>
      </c>
      <c r="AW811" s="30">
        <f>+IF(OR($N811=Listas!$A$3,$N811=Listas!$A$4,$N811=Listas!$A$5,$N811=Listas!$A$6),"",K811*(1-AV811))</f>
        <v>0</v>
      </c>
      <c r="AX811" s="30">
        <f>+IF(OR($N811=Listas!$A$3,$N811=Listas!$A$4,$N811=Listas!$A$5,$N811=Listas!$A$6),"",L811*(1-AV811))</f>
        <v>0</v>
      </c>
      <c r="AY811" s="31"/>
      <c r="AZ811" s="32"/>
      <c r="BA811" s="30">
        <f>+IF(OR($N811=Listas!$A$3,$N811=Listas!$A$4,$N811=Listas!$A$5,$N811=Listas!$A$6),"",IF(AV811=0,AW811,(-PV(AY811,AZ811,,AW811,0))))</f>
        <v>0</v>
      </c>
      <c r="BB811" s="30">
        <f>+IF(OR($N811=Listas!$A$3,$N811=Listas!$A$4,$N811=Listas!$A$5,$N811=Listas!$A$6),"",IF(AV811=0,AX811,(-PV(AY811,AZ811,,AX811,0))))</f>
        <v>0</v>
      </c>
      <c r="BC811" s="33">
        <f>++IF(OR($N811=Listas!$A$3,$N811=Listas!$A$4,$N811=Listas!$A$5,$N811=Listas!$A$6),"",K811-BA811)</f>
        <v>0</v>
      </c>
      <c r="BD811" s="33">
        <f>++IF(OR($N811=Listas!$A$3,$N811=Listas!$A$4,$N811=Listas!$A$5,$N811=Listas!$A$6),"",L811-BB811)</f>
        <v>0</v>
      </c>
    </row>
    <row r="812" spans="1:56" x14ac:dyDescent="0.25">
      <c r="A812" s="13"/>
      <c r="B812" s="14"/>
      <c r="C812" s="15"/>
      <c r="D812" s="16"/>
      <c r="E812" s="16"/>
      <c r="F812" s="17"/>
      <c r="G812" s="17"/>
      <c r="H812" s="65">
        <f t="shared" si="149"/>
        <v>0</v>
      </c>
      <c r="I812" s="17"/>
      <c r="J812" s="17"/>
      <c r="K812" s="42">
        <f t="shared" si="150"/>
        <v>0</v>
      </c>
      <c r="L812" s="42">
        <f t="shared" si="150"/>
        <v>0</v>
      </c>
      <c r="M812" s="42">
        <f t="shared" si="151"/>
        <v>0</v>
      </c>
      <c r="N812" s="13"/>
      <c r="O812" s="18" t="str">
        <f>+IF(OR($N812=Listas!$A$3,$N812=Listas!$A$4,$N812=Listas!$A$5,$N812=Listas!$A$6),"N/A",IF(AND((DAYS360(C812,$C$3))&gt;90,(DAYS360(C812,$C$3))&lt;360),"SI","NO"))</f>
        <v>NO</v>
      </c>
      <c r="P812" s="19">
        <f t="shared" si="144"/>
        <v>0</v>
      </c>
      <c r="Q812" s="18" t="str">
        <f>+IF(OR($N812=Listas!$A$3,$N812=Listas!$A$4,$N812=Listas!$A$5,$N812=Listas!$A$6),"N/A",IF(AND((DAYS360(C812,$C$3))&gt;=360,(DAYS360(C812,$C$3))&lt;=1800),"SI","NO"))</f>
        <v>NO</v>
      </c>
      <c r="R812" s="19">
        <f t="shared" si="145"/>
        <v>0</v>
      </c>
      <c r="S812" s="18" t="str">
        <f>+IF(OR($N812=Listas!$A$3,$N812=Listas!$A$4,$N812=Listas!$A$5,$N812=Listas!$A$6),"N/A",IF(AND((DAYS360(C812,$C$3))&gt;1800,(DAYS360(C812,$C$3))&lt;=3600),"SI","NO"))</f>
        <v>NO</v>
      </c>
      <c r="T812" s="19">
        <f t="shared" si="146"/>
        <v>0</v>
      </c>
      <c r="U812" s="18" t="str">
        <f>+IF(OR($N812=Listas!$A$3,$N812=Listas!$A$4,$N812=Listas!$A$5,$N812=Listas!$A$6),"N/A",IF((DAYS360(C812,$C$3))&gt;3600,"SI","NO"))</f>
        <v>SI</v>
      </c>
      <c r="V812" s="20">
        <f t="shared" si="147"/>
        <v>0.21132439384930549</v>
      </c>
      <c r="W812" s="21">
        <f>+IF(OR($N812=Listas!$A$3,$N812=Listas!$A$4,$N812=Listas!$A$5,$N812=Listas!$A$6),"",P812+R812+T812+V812)</f>
        <v>0.21132439384930549</v>
      </c>
      <c r="X812" s="22"/>
      <c r="Y812" s="19">
        <f t="shared" si="148"/>
        <v>0</v>
      </c>
      <c r="Z812" s="21">
        <f>+IF(OR($N812=Listas!$A$3,$N812=Listas!$A$4,$N812=Listas!$A$5,$N812=Listas!$A$6),"",Y812)</f>
        <v>0</v>
      </c>
      <c r="AA812" s="22"/>
      <c r="AB812" s="23">
        <f>+IF(OR($N812=Listas!$A$3,$N812=Listas!$A$4,$N812=Listas!$A$5,$N812=Listas!$A$6),"",IF(AND(DAYS360(C812,$C$3)&lt;=90,AA812="NO"),0,IF(AND(DAYS360(C812,$C$3)&gt;90,AA812="NO"),$AB$7,0)))</f>
        <v>0</v>
      </c>
      <c r="AC812" s="17"/>
      <c r="AD812" s="22"/>
      <c r="AE812" s="23">
        <f>+IF(OR($N812=Listas!$A$3,$N812=Listas!$A$4,$N812=Listas!$A$5,$N812=Listas!$A$6),"",IF(AND(DAYS360(C812,$C$3)&lt;=90,AD812="SI"),0,IF(AND(DAYS360(C812,$C$3)&gt;90,AD812="SI"),$AE$7,0)))</f>
        <v>0</v>
      </c>
      <c r="AF812" s="17"/>
      <c r="AG812" s="24" t="str">
        <f t="shared" si="152"/>
        <v/>
      </c>
      <c r="AH812" s="22"/>
      <c r="AI812" s="23">
        <f>+IF(OR($N812=Listas!$A$3,$N812=Listas!$A$4,$N812=Listas!$A$5,$N812=Listas!$A$6),"",IF(AND(DAYS360(C812,$C$3)&lt;=90,AH812="SI"),0,IF(AND(DAYS360(C812,$C$3)&gt;90,AH812="SI"),$AI$7,0)))</f>
        <v>0</v>
      </c>
      <c r="AJ812" s="25">
        <f>+IF(OR($N812=Listas!$A$3,$N812=Listas!$A$4,$N812=Listas!$A$5,$N812=Listas!$A$6),"",AB812+AE812+AI812)</f>
        <v>0</v>
      </c>
      <c r="AK812" s="26" t="str">
        <f t="shared" si="153"/>
        <v/>
      </c>
      <c r="AL812" s="27" t="str">
        <f t="shared" si="154"/>
        <v/>
      </c>
      <c r="AM812" s="23">
        <f>+IF(OR($N812=Listas!$A$3,$N812=Listas!$A$4,$N812=Listas!$A$5,$N812=Listas!$A$6),"",IF(AND(DAYS360(C812,$C$3)&lt;=90,AL812="SI"),0,IF(AND(DAYS360(C812,$C$3)&gt;90,AL812="SI"),$AM$7,0)))</f>
        <v>0</v>
      </c>
      <c r="AN812" s="27" t="str">
        <f t="shared" si="155"/>
        <v/>
      </c>
      <c r="AO812" s="23">
        <f>+IF(OR($N812=Listas!$A$3,$N812=Listas!$A$4,$N812=Listas!$A$5,$N812=Listas!$A$6),"",IF(AND(DAYS360(C812,$C$3)&lt;=90,AN812="SI"),0,IF(AND(DAYS360(C812,$C$3)&gt;90,AN812="SI"),$AO$7,0)))</f>
        <v>0</v>
      </c>
      <c r="AP812" s="28">
        <f>+IF(OR($N812=Listas!$A$3,$N812=Listas!$A$4,$N812=Listas!$A$5,$N812=[1]Hoja2!$A$6),"",AM812+AO812)</f>
        <v>0</v>
      </c>
      <c r="AQ812" s="22"/>
      <c r="AR812" s="23">
        <f>+IF(OR($N812=Listas!$A$3,$N812=Listas!$A$4,$N812=Listas!$A$5,$N812=Listas!$A$6),"",IF(AND(DAYS360(C812,$C$3)&lt;=90,AQ812="SI"),0,IF(AND(DAYS360(C812,$C$3)&gt;90,AQ812="SI"),$AR$7,0)))</f>
        <v>0</v>
      </c>
      <c r="AS812" s="22"/>
      <c r="AT812" s="23">
        <f>+IF(OR($N812=Listas!$A$3,$N812=Listas!$A$4,$N812=Listas!$A$5,$N812=Listas!$A$6),"",IF(AND(DAYS360(C812,$C$3)&lt;=90,AS812="SI"),0,IF(AND(DAYS360(C812,$C$3)&gt;90,AS812="SI"),$AT$7,0)))</f>
        <v>0</v>
      </c>
      <c r="AU812" s="21">
        <f>+IF(OR($N812=Listas!$A$3,$N812=Listas!$A$4,$N812=Listas!$A$5,$N812=Listas!$A$6),"",AR812+AT812)</f>
        <v>0</v>
      </c>
      <c r="AV812" s="29">
        <f>+IF(OR($N812=Listas!$A$3,$N812=Listas!$A$4,$N812=Listas!$A$5,$N812=Listas!$A$6),"",W812+Z812+AJ812+AP812+AU812)</f>
        <v>0.21132439384930549</v>
      </c>
      <c r="AW812" s="30">
        <f>+IF(OR($N812=Listas!$A$3,$N812=Listas!$A$4,$N812=Listas!$A$5,$N812=Listas!$A$6),"",K812*(1-AV812))</f>
        <v>0</v>
      </c>
      <c r="AX812" s="30">
        <f>+IF(OR($N812=Listas!$A$3,$N812=Listas!$A$4,$N812=Listas!$A$5,$N812=Listas!$A$6),"",L812*(1-AV812))</f>
        <v>0</v>
      </c>
      <c r="AY812" s="31"/>
      <c r="AZ812" s="32"/>
      <c r="BA812" s="30">
        <f>+IF(OR($N812=Listas!$A$3,$N812=Listas!$A$4,$N812=Listas!$A$5,$N812=Listas!$A$6),"",IF(AV812=0,AW812,(-PV(AY812,AZ812,,AW812,0))))</f>
        <v>0</v>
      </c>
      <c r="BB812" s="30">
        <f>+IF(OR($N812=Listas!$A$3,$N812=Listas!$A$4,$N812=Listas!$A$5,$N812=Listas!$A$6),"",IF(AV812=0,AX812,(-PV(AY812,AZ812,,AX812,0))))</f>
        <v>0</v>
      </c>
      <c r="BC812" s="33">
        <f>++IF(OR($N812=Listas!$A$3,$N812=Listas!$A$4,$N812=Listas!$A$5,$N812=Listas!$A$6),"",K812-BA812)</f>
        <v>0</v>
      </c>
      <c r="BD812" s="33">
        <f>++IF(OR($N812=Listas!$A$3,$N812=Listas!$A$4,$N812=Listas!$A$5,$N812=Listas!$A$6),"",L812-BB812)</f>
        <v>0</v>
      </c>
    </row>
    <row r="813" spans="1:56" x14ac:dyDescent="0.25">
      <c r="A813" s="13"/>
      <c r="B813" s="14"/>
      <c r="C813" s="15"/>
      <c r="D813" s="16"/>
      <c r="E813" s="16"/>
      <c r="F813" s="17"/>
      <c r="G813" s="17"/>
      <c r="H813" s="65">
        <f t="shared" si="149"/>
        <v>0</v>
      </c>
      <c r="I813" s="17"/>
      <c r="J813" s="17"/>
      <c r="K813" s="42">
        <f t="shared" si="150"/>
        <v>0</v>
      </c>
      <c r="L813" s="42">
        <f t="shared" si="150"/>
        <v>0</v>
      </c>
      <c r="M813" s="42">
        <f t="shared" si="151"/>
        <v>0</v>
      </c>
      <c r="N813" s="13"/>
      <c r="O813" s="18" t="str">
        <f>+IF(OR($N813=Listas!$A$3,$N813=Listas!$A$4,$N813=Listas!$A$5,$N813=Listas!$A$6),"N/A",IF(AND((DAYS360(C813,$C$3))&gt;90,(DAYS360(C813,$C$3))&lt;360),"SI","NO"))</f>
        <v>NO</v>
      </c>
      <c r="P813" s="19">
        <f t="shared" si="144"/>
        <v>0</v>
      </c>
      <c r="Q813" s="18" t="str">
        <f>+IF(OR($N813=Listas!$A$3,$N813=Listas!$A$4,$N813=Listas!$A$5,$N813=Listas!$A$6),"N/A",IF(AND((DAYS360(C813,$C$3))&gt;=360,(DAYS360(C813,$C$3))&lt;=1800),"SI","NO"))</f>
        <v>NO</v>
      </c>
      <c r="R813" s="19">
        <f t="shared" si="145"/>
        <v>0</v>
      </c>
      <c r="S813" s="18" t="str">
        <f>+IF(OR($N813=Listas!$A$3,$N813=Listas!$A$4,$N813=Listas!$A$5,$N813=Listas!$A$6),"N/A",IF(AND((DAYS360(C813,$C$3))&gt;1800,(DAYS360(C813,$C$3))&lt;=3600),"SI","NO"))</f>
        <v>NO</v>
      </c>
      <c r="T813" s="19">
        <f t="shared" si="146"/>
        <v>0</v>
      </c>
      <c r="U813" s="18" t="str">
        <f>+IF(OR($N813=Listas!$A$3,$N813=Listas!$A$4,$N813=Listas!$A$5,$N813=Listas!$A$6),"N/A",IF((DAYS360(C813,$C$3))&gt;3600,"SI","NO"))</f>
        <v>SI</v>
      </c>
      <c r="V813" s="20">
        <f t="shared" si="147"/>
        <v>0.21132439384930549</v>
      </c>
      <c r="W813" s="21">
        <f>+IF(OR($N813=Listas!$A$3,$N813=Listas!$A$4,$N813=Listas!$A$5,$N813=Listas!$A$6),"",P813+R813+T813+V813)</f>
        <v>0.21132439384930549</v>
      </c>
      <c r="X813" s="22"/>
      <c r="Y813" s="19">
        <f t="shared" si="148"/>
        <v>0</v>
      </c>
      <c r="Z813" s="21">
        <f>+IF(OR($N813=Listas!$A$3,$N813=Listas!$A$4,$N813=Listas!$A$5,$N813=Listas!$A$6),"",Y813)</f>
        <v>0</v>
      </c>
      <c r="AA813" s="22"/>
      <c r="AB813" s="23">
        <f>+IF(OR($N813=Listas!$A$3,$N813=Listas!$A$4,$N813=Listas!$A$5,$N813=Listas!$A$6),"",IF(AND(DAYS360(C813,$C$3)&lt;=90,AA813="NO"),0,IF(AND(DAYS360(C813,$C$3)&gt;90,AA813="NO"),$AB$7,0)))</f>
        <v>0</v>
      </c>
      <c r="AC813" s="17"/>
      <c r="AD813" s="22"/>
      <c r="AE813" s="23">
        <f>+IF(OR($N813=Listas!$A$3,$N813=Listas!$A$4,$N813=Listas!$A$5,$N813=Listas!$A$6),"",IF(AND(DAYS360(C813,$C$3)&lt;=90,AD813="SI"),0,IF(AND(DAYS360(C813,$C$3)&gt;90,AD813="SI"),$AE$7,0)))</f>
        <v>0</v>
      </c>
      <c r="AF813" s="17"/>
      <c r="AG813" s="24" t="str">
        <f t="shared" si="152"/>
        <v/>
      </c>
      <c r="AH813" s="22"/>
      <c r="AI813" s="23">
        <f>+IF(OR($N813=Listas!$A$3,$N813=Listas!$A$4,$N813=Listas!$A$5,$N813=Listas!$A$6),"",IF(AND(DAYS360(C813,$C$3)&lt;=90,AH813="SI"),0,IF(AND(DAYS360(C813,$C$3)&gt;90,AH813="SI"),$AI$7,0)))</f>
        <v>0</v>
      </c>
      <c r="AJ813" s="25">
        <f>+IF(OR($N813=Listas!$A$3,$N813=Listas!$A$4,$N813=Listas!$A$5,$N813=Listas!$A$6),"",AB813+AE813+AI813)</f>
        <v>0</v>
      </c>
      <c r="AK813" s="26" t="str">
        <f t="shared" si="153"/>
        <v/>
      </c>
      <c r="AL813" s="27" t="str">
        <f t="shared" si="154"/>
        <v/>
      </c>
      <c r="AM813" s="23">
        <f>+IF(OR($N813=Listas!$A$3,$N813=Listas!$A$4,$N813=Listas!$A$5,$N813=Listas!$A$6),"",IF(AND(DAYS360(C813,$C$3)&lt;=90,AL813="SI"),0,IF(AND(DAYS360(C813,$C$3)&gt;90,AL813="SI"),$AM$7,0)))</f>
        <v>0</v>
      </c>
      <c r="AN813" s="27" t="str">
        <f t="shared" si="155"/>
        <v/>
      </c>
      <c r="AO813" s="23">
        <f>+IF(OR($N813=Listas!$A$3,$N813=Listas!$A$4,$N813=Listas!$A$5,$N813=Listas!$A$6),"",IF(AND(DAYS360(C813,$C$3)&lt;=90,AN813="SI"),0,IF(AND(DAYS360(C813,$C$3)&gt;90,AN813="SI"),$AO$7,0)))</f>
        <v>0</v>
      </c>
      <c r="AP813" s="28">
        <f>+IF(OR($N813=Listas!$A$3,$N813=Listas!$A$4,$N813=Listas!$A$5,$N813=[1]Hoja2!$A$6),"",AM813+AO813)</f>
        <v>0</v>
      </c>
      <c r="AQ813" s="22"/>
      <c r="AR813" s="23">
        <f>+IF(OR($N813=Listas!$A$3,$N813=Listas!$A$4,$N813=Listas!$A$5,$N813=Listas!$A$6),"",IF(AND(DAYS360(C813,$C$3)&lt;=90,AQ813="SI"),0,IF(AND(DAYS360(C813,$C$3)&gt;90,AQ813="SI"),$AR$7,0)))</f>
        <v>0</v>
      </c>
      <c r="AS813" s="22"/>
      <c r="AT813" s="23">
        <f>+IF(OR($N813=Listas!$A$3,$N813=Listas!$A$4,$N813=Listas!$A$5,$N813=Listas!$A$6),"",IF(AND(DAYS360(C813,$C$3)&lt;=90,AS813="SI"),0,IF(AND(DAYS360(C813,$C$3)&gt;90,AS813="SI"),$AT$7,0)))</f>
        <v>0</v>
      </c>
      <c r="AU813" s="21">
        <f>+IF(OR($N813=Listas!$A$3,$N813=Listas!$A$4,$N813=Listas!$A$5,$N813=Listas!$A$6),"",AR813+AT813)</f>
        <v>0</v>
      </c>
      <c r="AV813" s="29">
        <f>+IF(OR($N813=Listas!$A$3,$N813=Listas!$A$4,$N813=Listas!$A$5,$N813=Listas!$A$6),"",W813+Z813+AJ813+AP813+AU813)</f>
        <v>0.21132439384930549</v>
      </c>
      <c r="AW813" s="30">
        <f>+IF(OR($N813=Listas!$A$3,$N813=Listas!$A$4,$N813=Listas!$A$5,$N813=Listas!$A$6),"",K813*(1-AV813))</f>
        <v>0</v>
      </c>
      <c r="AX813" s="30">
        <f>+IF(OR($N813=Listas!$A$3,$N813=Listas!$A$4,$N813=Listas!$A$5,$N813=Listas!$A$6),"",L813*(1-AV813))</f>
        <v>0</v>
      </c>
      <c r="AY813" s="31"/>
      <c r="AZ813" s="32"/>
      <c r="BA813" s="30">
        <f>+IF(OR($N813=Listas!$A$3,$N813=Listas!$A$4,$N813=Listas!$A$5,$N813=Listas!$A$6),"",IF(AV813=0,AW813,(-PV(AY813,AZ813,,AW813,0))))</f>
        <v>0</v>
      </c>
      <c r="BB813" s="30">
        <f>+IF(OR($N813=Listas!$A$3,$N813=Listas!$A$4,$N813=Listas!$A$5,$N813=Listas!$A$6),"",IF(AV813=0,AX813,(-PV(AY813,AZ813,,AX813,0))))</f>
        <v>0</v>
      </c>
      <c r="BC813" s="33">
        <f>++IF(OR($N813=Listas!$A$3,$N813=Listas!$A$4,$N813=Listas!$A$5,$N813=Listas!$A$6),"",K813-BA813)</f>
        <v>0</v>
      </c>
      <c r="BD813" s="33">
        <f>++IF(OR($N813=Listas!$A$3,$N813=Listas!$A$4,$N813=Listas!$A$5,$N813=Listas!$A$6),"",L813-BB813)</f>
        <v>0</v>
      </c>
    </row>
    <row r="814" spans="1:56" x14ac:dyDescent="0.25">
      <c r="A814" s="13"/>
      <c r="B814" s="14"/>
      <c r="C814" s="15"/>
      <c r="D814" s="16"/>
      <c r="E814" s="16"/>
      <c r="F814" s="17"/>
      <c r="G814" s="17"/>
      <c r="H814" s="65">
        <f t="shared" si="149"/>
        <v>0</v>
      </c>
      <c r="I814" s="17"/>
      <c r="J814" s="17"/>
      <c r="K814" s="42">
        <f t="shared" si="150"/>
        <v>0</v>
      </c>
      <c r="L814" s="42">
        <f t="shared" si="150"/>
        <v>0</v>
      </c>
      <c r="M814" s="42">
        <f t="shared" si="151"/>
        <v>0</v>
      </c>
      <c r="N814" s="13"/>
      <c r="O814" s="18" t="str">
        <f>+IF(OR($N814=Listas!$A$3,$N814=Listas!$A$4,$N814=Listas!$A$5,$N814=Listas!$A$6),"N/A",IF(AND((DAYS360(C814,$C$3))&gt;90,(DAYS360(C814,$C$3))&lt;360),"SI","NO"))</f>
        <v>NO</v>
      </c>
      <c r="P814" s="19">
        <f t="shared" si="144"/>
        <v>0</v>
      </c>
      <c r="Q814" s="18" t="str">
        <f>+IF(OR($N814=Listas!$A$3,$N814=Listas!$A$4,$N814=Listas!$A$5,$N814=Listas!$A$6),"N/A",IF(AND((DAYS360(C814,$C$3))&gt;=360,(DAYS360(C814,$C$3))&lt;=1800),"SI","NO"))</f>
        <v>NO</v>
      </c>
      <c r="R814" s="19">
        <f t="shared" si="145"/>
        <v>0</v>
      </c>
      <c r="S814" s="18" t="str">
        <f>+IF(OR($N814=Listas!$A$3,$N814=Listas!$A$4,$N814=Listas!$A$5,$N814=Listas!$A$6),"N/A",IF(AND((DAYS360(C814,$C$3))&gt;1800,(DAYS360(C814,$C$3))&lt;=3600),"SI","NO"))</f>
        <v>NO</v>
      </c>
      <c r="T814" s="19">
        <f t="shared" si="146"/>
        <v>0</v>
      </c>
      <c r="U814" s="18" t="str">
        <f>+IF(OR($N814=Listas!$A$3,$N814=Listas!$A$4,$N814=Listas!$A$5,$N814=Listas!$A$6),"N/A",IF((DAYS360(C814,$C$3))&gt;3600,"SI","NO"))</f>
        <v>SI</v>
      </c>
      <c r="V814" s="20">
        <f t="shared" si="147"/>
        <v>0.21132439384930549</v>
      </c>
      <c r="W814" s="21">
        <f>+IF(OR($N814=Listas!$A$3,$N814=Listas!$A$4,$N814=Listas!$A$5,$N814=Listas!$A$6),"",P814+R814+T814+V814)</f>
        <v>0.21132439384930549</v>
      </c>
      <c r="X814" s="22"/>
      <c r="Y814" s="19">
        <f t="shared" si="148"/>
        <v>0</v>
      </c>
      <c r="Z814" s="21">
        <f>+IF(OR($N814=Listas!$A$3,$N814=Listas!$A$4,$N814=Listas!$A$5,$N814=Listas!$A$6),"",Y814)</f>
        <v>0</v>
      </c>
      <c r="AA814" s="22"/>
      <c r="AB814" s="23">
        <f>+IF(OR($N814=Listas!$A$3,$N814=Listas!$A$4,$N814=Listas!$A$5,$N814=Listas!$A$6),"",IF(AND(DAYS360(C814,$C$3)&lt;=90,AA814="NO"),0,IF(AND(DAYS360(C814,$C$3)&gt;90,AA814="NO"),$AB$7,0)))</f>
        <v>0</v>
      </c>
      <c r="AC814" s="17"/>
      <c r="AD814" s="22"/>
      <c r="AE814" s="23">
        <f>+IF(OR($N814=Listas!$A$3,$N814=Listas!$A$4,$N814=Listas!$A$5,$N814=Listas!$A$6),"",IF(AND(DAYS360(C814,$C$3)&lt;=90,AD814="SI"),0,IF(AND(DAYS360(C814,$C$3)&gt;90,AD814="SI"),$AE$7,0)))</f>
        <v>0</v>
      </c>
      <c r="AF814" s="17"/>
      <c r="AG814" s="24" t="str">
        <f t="shared" si="152"/>
        <v/>
      </c>
      <c r="AH814" s="22"/>
      <c r="AI814" s="23">
        <f>+IF(OR($N814=Listas!$A$3,$N814=Listas!$A$4,$N814=Listas!$A$5,$N814=Listas!$A$6),"",IF(AND(DAYS360(C814,$C$3)&lt;=90,AH814="SI"),0,IF(AND(DAYS360(C814,$C$3)&gt;90,AH814="SI"),$AI$7,0)))</f>
        <v>0</v>
      </c>
      <c r="AJ814" s="25">
        <f>+IF(OR($N814=Listas!$A$3,$N814=Listas!$A$4,$N814=Listas!$A$5,$N814=Listas!$A$6),"",AB814+AE814+AI814)</f>
        <v>0</v>
      </c>
      <c r="AK814" s="26" t="str">
        <f t="shared" si="153"/>
        <v/>
      </c>
      <c r="AL814" s="27" t="str">
        <f t="shared" si="154"/>
        <v/>
      </c>
      <c r="AM814" s="23">
        <f>+IF(OR($N814=Listas!$A$3,$N814=Listas!$A$4,$N814=Listas!$A$5,$N814=Listas!$A$6),"",IF(AND(DAYS360(C814,$C$3)&lt;=90,AL814="SI"),0,IF(AND(DAYS360(C814,$C$3)&gt;90,AL814="SI"),$AM$7,0)))</f>
        <v>0</v>
      </c>
      <c r="AN814" s="27" t="str">
        <f t="shared" si="155"/>
        <v/>
      </c>
      <c r="AO814" s="23">
        <f>+IF(OR($N814=Listas!$A$3,$N814=Listas!$A$4,$N814=Listas!$A$5,$N814=Listas!$A$6),"",IF(AND(DAYS360(C814,$C$3)&lt;=90,AN814="SI"),0,IF(AND(DAYS360(C814,$C$3)&gt;90,AN814="SI"),$AO$7,0)))</f>
        <v>0</v>
      </c>
      <c r="AP814" s="28">
        <f>+IF(OR($N814=Listas!$A$3,$N814=Listas!$A$4,$N814=Listas!$A$5,$N814=[1]Hoja2!$A$6),"",AM814+AO814)</f>
        <v>0</v>
      </c>
      <c r="AQ814" s="22"/>
      <c r="AR814" s="23">
        <f>+IF(OR($N814=Listas!$A$3,$N814=Listas!$A$4,$N814=Listas!$A$5,$N814=Listas!$A$6),"",IF(AND(DAYS360(C814,$C$3)&lt;=90,AQ814="SI"),0,IF(AND(DAYS360(C814,$C$3)&gt;90,AQ814="SI"),$AR$7,0)))</f>
        <v>0</v>
      </c>
      <c r="AS814" s="22"/>
      <c r="AT814" s="23">
        <f>+IF(OR($N814=Listas!$A$3,$N814=Listas!$A$4,$N814=Listas!$A$5,$N814=Listas!$A$6),"",IF(AND(DAYS360(C814,$C$3)&lt;=90,AS814="SI"),0,IF(AND(DAYS360(C814,$C$3)&gt;90,AS814="SI"),$AT$7,0)))</f>
        <v>0</v>
      </c>
      <c r="AU814" s="21">
        <f>+IF(OR($N814=Listas!$A$3,$N814=Listas!$A$4,$N814=Listas!$A$5,$N814=Listas!$A$6),"",AR814+AT814)</f>
        <v>0</v>
      </c>
      <c r="AV814" s="29">
        <f>+IF(OR($N814=Listas!$A$3,$N814=Listas!$A$4,$N814=Listas!$A$5,$N814=Listas!$A$6),"",W814+Z814+AJ814+AP814+AU814)</f>
        <v>0.21132439384930549</v>
      </c>
      <c r="AW814" s="30">
        <f>+IF(OR($N814=Listas!$A$3,$N814=Listas!$A$4,$N814=Listas!$A$5,$N814=Listas!$A$6),"",K814*(1-AV814))</f>
        <v>0</v>
      </c>
      <c r="AX814" s="30">
        <f>+IF(OR($N814=Listas!$A$3,$N814=Listas!$A$4,$N814=Listas!$A$5,$N814=Listas!$A$6),"",L814*(1-AV814))</f>
        <v>0</v>
      </c>
      <c r="AY814" s="31"/>
      <c r="AZ814" s="32"/>
      <c r="BA814" s="30">
        <f>+IF(OR($N814=Listas!$A$3,$N814=Listas!$A$4,$N814=Listas!$A$5,$N814=Listas!$A$6),"",IF(AV814=0,AW814,(-PV(AY814,AZ814,,AW814,0))))</f>
        <v>0</v>
      </c>
      <c r="BB814" s="30">
        <f>+IF(OR($N814=Listas!$A$3,$N814=Listas!$A$4,$N814=Listas!$A$5,$N814=Listas!$A$6),"",IF(AV814=0,AX814,(-PV(AY814,AZ814,,AX814,0))))</f>
        <v>0</v>
      </c>
      <c r="BC814" s="33">
        <f>++IF(OR($N814=Listas!$A$3,$N814=Listas!$A$4,$N814=Listas!$A$5,$N814=Listas!$A$6),"",K814-BA814)</f>
        <v>0</v>
      </c>
      <c r="BD814" s="33">
        <f>++IF(OR($N814=Listas!$A$3,$N814=Listas!$A$4,$N814=Listas!$A$5,$N814=Listas!$A$6),"",L814-BB814)</f>
        <v>0</v>
      </c>
    </row>
    <row r="815" spans="1:56" x14ac:dyDescent="0.25">
      <c r="A815" s="13"/>
      <c r="B815" s="14"/>
      <c r="C815" s="15"/>
      <c r="D815" s="16"/>
      <c r="E815" s="16"/>
      <c r="F815" s="17"/>
      <c r="G815" s="17"/>
      <c r="H815" s="65">
        <f t="shared" si="149"/>
        <v>0</v>
      </c>
      <c r="I815" s="17"/>
      <c r="J815" s="17"/>
      <c r="K815" s="42">
        <f t="shared" si="150"/>
        <v>0</v>
      </c>
      <c r="L815" s="42">
        <f t="shared" si="150"/>
        <v>0</v>
      </c>
      <c r="M815" s="42">
        <f t="shared" si="151"/>
        <v>0</v>
      </c>
      <c r="N815" s="13"/>
      <c r="O815" s="18" t="str">
        <f>+IF(OR($N815=Listas!$A$3,$N815=Listas!$A$4,$N815=Listas!$A$5,$N815=Listas!$A$6),"N/A",IF(AND((DAYS360(C815,$C$3))&gt;90,(DAYS360(C815,$C$3))&lt;360),"SI","NO"))</f>
        <v>NO</v>
      </c>
      <c r="P815" s="19">
        <f t="shared" si="144"/>
        <v>0</v>
      </c>
      <c r="Q815" s="18" t="str">
        <f>+IF(OR($N815=Listas!$A$3,$N815=Listas!$A$4,$N815=Listas!$A$5,$N815=Listas!$A$6),"N/A",IF(AND((DAYS360(C815,$C$3))&gt;=360,(DAYS360(C815,$C$3))&lt;=1800),"SI","NO"))</f>
        <v>NO</v>
      </c>
      <c r="R815" s="19">
        <f t="shared" si="145"/>
        <v>0</v>
      </c>
      <c r="S815" s="18" t="str">
        <f>+IF(OR($N815=Listas!$A$3,$N815=Listas!$A$4,$N815=Listas!$A$5,$N815=Listas!$A$6),"N/A",IF(AND((DAYS360(C815,$C$3))&gt;1800,(DAYS360(C815,$C$3))&lt;=3600),"SI","NO"))</f>
        <v>NO</v>
      </c>
      <c r="T815" s="19">
        <f t="shared" si="146"/>
        <v>0</v>
      </c>
      <c r="U815" s="18" t="str">
        <f>+IF(OR($N815=Listas!$A$3,$N815=Listas!$A$4,$N815=Listas!$A$5,$N815=Listas!$A$6),"N/A",IF((DAYS360(C815,$C$3))&gt;3600,"SI","NO"))</f>
        <v>SI</v>
      </c>
      <c r="V815" s="20">
        <f t="shared" si="147"/>
        <v>0.21132439384930549</v>
      </c>
      <c r="W815" s="21">
        <f>+IF(OR($N815=Listas!$A$3,$N815=Listas!$A$4,$N815=Listas!$A$5,$N815=Listas!$A$6),"",P815+R815+T815+V815)</f>
        <v>0.21132439384930549</v>
      </c>
      <c r="X815" s="22"/>
      <c r="Y815" s="19">
        <f t="shared" si="148"/>
        <v>0</v>
      </c>
      <c r="Z815" s="21">
        <f>+IF(OR($N815=Listas!$A$3,$N815=Listas!$A$4,$N815=Listas!$A$5,$N815=Listas!$A$6),"",Y815)</f>
        <v>0</v>
      </c>
      <c r="AA815" s="22"/>
      <c r="AB815" s="23">
        <f>+IF(OR($N815=Listas!$A$3,$N815=Listas!$A$4,$N815=Listas!$A$5,$N815=Listas!$A$6),"",IF(AND(DAYS360(C815,$C$3)&lt;=90,AA815="NO"),0,IF(AND(DAYS360(C815,$C$3)&gt;90,AA815="NO"),$AB$7,0)))</f>
        <v>0</v>
      </c>
      <c r="AC815" s="17"/>
      <c r="AD815" s="22"/>
      <c r="AE815" s="23">
        <f>+IF(OR($N815=Listas!$A$3,$N815=Listas!$A$4,$N815=Listas!$A$5,$N815=Listas!$A$6),"",IF(AND(DAYS360(C815,$C$3)&lt;=90,AD815="SI"),0,IF(AND(DAYS360(C815,$C$3)&gt;90,AD815="SI"),$AE$7,0)))</f>
        <v>0</v>
      </c>
      <c r="AF815" s="17"/>
      <c r="AG815" s="24" t="str">
        <f t="shared" si="152"/>
        <v/>
      </c>
      <c r="AH815" s="22"/>
      <c r="AI815" s="23">
        <f>+IF(OR($N815=Listas!$A$3,$N815=Listas!$A$4,$N815=Listas!$A$5,$N815=Listas!$A$6),"",IF(AND(DAYS360(C815,$C$3)&lt;=90,AH815="SI"),0,IF(AND(DAYS360(C815,$C$3)&gt;90,AH815="SI"),$AI$7,0)))</f>
        <v>0</v>
      </c>
      <c r="AJ815" s="25">
        <f>+IF(OR($N815=Listas!$A$3,$N815=Listas!$A$4,$N815=Listas!$A$5,$N815=Listas!$A$6),"",AB815+AE815+AI815)</f>
        <v>0</v>
      </c>
      <c r="AK815" s="26" t="str">
        <f t="shared" si="153"/>
        <v/>
      </c>
      <c r="AL815" s="27" t="str">
        <f t="shared" si="154"/>
        <v/>
      </c>
      <c r="AM815" s="23">
        <f>+IF(OR($N815=Listas!$A$3,$N815=Listas!$A$4,$N815=Listas!$A$5,$N815=Listas!$A$6),"",IF(AND(DAYS360(C815,$C$3)&lt;=90,AL815="SI"),0,IF(AND(DAYS360(C815,$C$3)&gt;90,AL815="SI"),$AM$7,0)))</f>
        <v>0</v>
      </c>
      <c r="AN815" s="27" t="str">
        <f t="shared" si="155"/>
        <v/>
      </c>
      <c r="AO815" s="23">
        <f>+IF(OR($N815=Listas!$A$3,$N815=Listas!$A$4,$N815=Listas!$A$5,$N815=Listas!$A$6),"",IF(AND(DAYS360(C815,$C$3)&lt;=90,AN815="SI"),0,IF(AND(DAYS360(C815,$C$3)&gt;90,AN815="SI"),$AO$7,0)))</f>
        <v>0</v>
      </c>
      <c r="AP815" s="28">
        <f>+IF(OR($N815=Listas!$A$3,$N815=Listas!$A$4,$N815=Listas!$A$5,$N815=[1]Hoja2!$A$6),"",AM815+AO815)</f>
        <v>0</v>
      </c>
      <c r="AQ815" s="22"/>
      <c r="AR815" s="23">
        <f>+IF(OR($N815=Listas!$A$3,$N815=Listas!$A$4,$N815=Listas!$A$5,$N815=Listas!$A$6),"",IF(AND(DAYS360(C815,$C$3)&lt;=90,AQ815="SI"),0,IF(AND(DAYS360(C815,$C$3)&gt;90,AQ815="SI"),$AR$7,0)))</f>
        <v>0</v>
      </c>
      <c r="AS815" s="22"/>
      <c r="AT815" s="23">
        <f>+IF(OR($N815=Listas!$A$3,$N815=Listas!$A$4,$N815=Listas!$A$5,$N815=Listas!$A$6),"",IF(AND(DAYS360(C815,$C$3)&lt;=90,AS815="SI"),0,IF(AND(DAYS360(C815,$C$3)&gt;90,AS815="SI"),$AT$7,0)))</f>
        <v>0</v>
      </c>
      <c r="AU815" s="21">
        <f>+IF(OR($N815=Listas!$A$3,$N815=Listas!$A$4,$N815=Listas!$A$5,$N815=Listas!$A$6),"",AR815+AT815)</f>
        <v>0</v>
      </c>
      <c r="AV815" s="29">
        <f>+IF(OR($N815=Listas!$A$3,$N815=Listas!$A$4,$N815=Listas!$A$5,$N815=Listas!$A$6),"",W815+Z815+AJ815+AP815+AU815)</f>
        <v>0.21132439384930549</v>
      </c>
      <c r="AW815" s="30">
        <f>+IF(OR($N815=Listas!$A$3,$N815=Listas!$A$4,$N815=Listas!$A$5,$N815=Listas!$A$6),"",K815*(1-AV815))</f>
        <v>0</v>
      </c>
      <c r="AX815" s="30">
        <f>+IF(OR($N815=Listas!$A$3,$N815=Listas!$A$4,$N815=Listas!$A$5,$N815=Listas!$A$6),"",L815*(1-AV815))</f>
        <v>0</v>
      </c>
      <c r="AY815" s="31"/>
      <c r="AZ815" s="32"/>
      <c r="BA815" s="30">
        <f>+IF(OR($N815=Listas!$A$3,$N815=Listas!$A$4,$N815=Listas!$A$5,$N815=Listas!$A$6),"",IF(AV815=0,AW815,(-PV(AY815,AZ815,,AW815,0))))</f>
        <v>0</v>
      </c>
      <c r="BB815" s="30">
        <f>+IF(OR($N815=Listas!$A$3,$N815=Listas!$A$4,$N815=Listas!$A$5,$N815=Listas!$A$6),"",IF(AV815=0,AX815,(-PV(AY815,AZ815,,AX815,0))))</f>
        <v>0</v>
      </c>
      <c r="BC815" s="33">
        <f>++IF(OR($N815=Listas!$A$3,$N815=Listas!$A$4,$N815=Listas!$A$5,$N815=Listas!$A$6),"",K815-BA815)</f>
        <v>0</v>
      </c>
      <c r="BD815" s="33">
        <f>++IF(OR($N815=Listas!$A$3,$N815=Listas!$A$4,$N815=Listas!$A$5,$N815=Listas!$A$6),"",L815-BB815)</f>
        <v>0</v>
      </c>
    </row>
    <row r="816" spans="1:56" x14ac:dyDescent="0.25">
      <c r="A816" s="13"/>
      <c r="B816" s="14"/>
      <c r="C816" s="15"/>
      <c r="D816" s="16"/>
      <c r="E816" s="16"/>
      <c r="F816" s="17"/>
      <c r="G816" s="17"/>
      <c r="H816" s="65">
        <f t="shared" si="149"/>
        <v>0</v>
      </c>
      <c r="I816" s="17"/>
      <c r="J816" s="17"/>
      <c r="K816" s="42">
        <f t="shared" si="150"/>
        <v>0</v>
      </c>
      <c r="L816" s="42">
        <f t="shared" si="150"/>
        <v>0</v>
      </c>
      <c r="M816" s="42">
        <f t="shared" si="151"/>
        <v>0</v>
      </c>
      <c r="N816" s="13"/>
      <c r="O816" s="18" t="str">
        <f>+IF(OR($N816=Listas!$A$3,$N816=Listas!$A$4,$N816=Listas!$A$5,$N816=Listas!$A$6),"N/A",IF(AND((DAYS360(C816,$C$3))&gt;90,(DAYS360(C816,$C$3))&lt;360),"SI","NO"))</f>
        <v>NO</v>
      </c>
      <c r="P816" s="19">
        <f t="shared" si="144"/>
        <v>0</v>
      </c>
      <c r="Q816" s="18" t="str">
        <f>+IF(OR($N816=Listas!$A$3,$N816=Listas!$A$4,$N816=Listas!$A$5,$N816=Listas!$A$6),"N/A",IF(AND((DAYS360(C816,$C$3))&gt;=360,(DAYS360(C816,$C$3))&lt;=1800),"SI","NO"))</f>
        <v>NO</v>
      </c>
      <c r="R816" s="19">
        <f t="shared" si="145"/>
        <v>0</v>
      </c>
      <c r="S816" s="18" t="str">
        <f>+IF(OR($N816=Listas!$A$3,$N816=Listas!$A$4,$N816=Listas!$A$5,$N816=Listas!$A$6),"N/A",IF(AND((DAYS360(C816,$C$3))&gt;1800,(DAYS360(C816,$C$3))&lt;=3600),"SI","NO"))</f>
        <v>NO</v>
      </c>
      <c r="T816" s="19">
        <f t="shared" si="146"/>
        <v>0</v>
      </c>
      <c r="U816" s="18" t="str">
        <f>+IF(OR($N816=Listas!$A$3,$N816=Listas!$A$4,$N816=Listas!$A$5,$N816=Listas!$A$6),"N/A",IF((DAYS360(C816,$C$3))&gt;3600,"SI","NO"))</f>
        <v>SI</v>
      </c>
      <c r="V816" s="20">
        <f t="shared" si="147"/>
        <v>0.21132439384930549</v>
      </c>
      <c r="W816" s="21">
        <f>+IF(OR($N816=Listas!$A$3,$N816=Listas!$A$4,$N816=Listas!$A$5,$N816=Listas!$A$6),"",P816+R816+T816+V816)</f>
        <v>0.21132439384930549</v>
      </c>
      <c r="X816" s="22"/>
      <c r="Y816" s="19">
        <f t="shared" si="148"/>
        <v>0</v>
      </c>
      <c r="Z816" s="21">
        <f>+IF(OR($N816=Listas!$A$3,$N816=Listas!$A$4,$N816=Listas!$A$5,$N816=Listas!$A$6),"",Y816)</f>
        <v>0</v>
      </c>
      <c r="AA816" s="22"/>
      <c r="AB816" s="23">
        <f>+IF(OR($N816=Listas!$A$3,$N816=Listas!$A$4,$N816=Listas!$A$5,$N816=Listas!$A$6),"",IF(AND(DAYS360(C816,$C$3)&lt;=90,AA816="NO"),0,IF(AND(DAYS360(C816,$C$3)&gt;90,AA816="NO"),$AB$7,0)))</f>
        <v>0</v>
      </c>
      <c r="AC816" s="17"/>
      <c r="AD816" s="22"/>
      <c r="AE816" s="23">
        <f>+IF(OR($N816=Listas!$A$3,$N816=Listas!$A$4,$N816=Listas!$A$5,$N816=Listas!$A$6),"",IF(AND(DAYS360(C816,$C$3)&lt;=90,AD816="SI"),0,IF(AND(DAYS360(C816,$C$3)&gt;90,AD816="SI"),$AE$7,0)))</f>
        <v>0</v>
      </c>
      <c r="AF816" s="17"/>
      <c r="AG816" s="24" t="str">
        <f t="shared" si="152"/>
        <v/>
      </c>
      <c r="AH816" s="22"/>
      <c r="AI816" s="23">
        <f>+IF(OR($N816=Listas!$A$3,$N816=Listas!$A$4,$N816=Listas!$A$5,$N816=Listas!$A$6),"",IF(AND(DAYS360(C816,$C$3)&lt;=90,AH816="SI"),0,IF(AND(DAYS360(C816,$C$3)&gt;90,AH816="SI"),$AI$7,0)))</f>
        <v>0</v>
      </c>
      <c r="AJ816" s="25">
        <f>+IF(OR($N816=Listas!$A$3,$N816=Listas!$A$4,$N816=Listas!$A$5,$N816=Listas!$A$6),"",AB816+AE816+AI816)</f>
        <v>0</v>
      </c>
      <c r="AK816" s="26" t="str">
        <f t="shared" si="153"/>
        <v/>
      </c>
      <c r="AL816" s="27" t="str">
        <f t="shared" si="154"/>
        <v/>
      </c>
      <c r="AM816" s="23">
        <f>+IF(OR($N816=Listas!$A$3,$N816=Listas!$A$4,$N816=Listas!$A$5,$N816=Listas!$A$6),"",IF(AND(DAYS360(C816,$C$3)&lt;=90,AL816="SI"),0,IF(AND(DAYS360(C816,$C$3)&gt;90,AL816="SI"),$AM$7,0)))</f>
        <v>0</v>
      </c>
      <c r="AN816" s="27" t="str">
        <f t="shared" si="155"/>
        <v/>
      </c>
      <c r="AO816" s="23">
        <f>+IF(OR($N816=Listas!$A$3,$N816=Listas!$A$4,$N816=Listas!$A$5,$N816=Listas!$A$6),"",IF(AND(DAYS360(C816,$C$3)&lt;=90,AN816="SI"),0,IF(AND(DAYS360(C816,$C$3)&gt;90,AN816="SI"),$AO$7,0)))</f>
        <v>0</v>
      </c>
      <c r="AP816" s="28">
        <f>+IF(OR($N816=Listas!$A$3,$N816=Listas!$A$4,$N816=Listas!$A$5,$N816=[1]Hoja2!$A$6),"",AM816+AO816)</f>
        <v>0</v>
      </c>
      <c r="AQ816" s="22"/>
      <c r="AR816" s="23">
        <f>+IF(OR($N816=Listas!$A$3,$N816=Listas!$A$4,$N816=Listas!$A$5,$N816=Listas!$A$6),"",IF(AND(DAYS360(C816,$C$3)&lt;=90,AQ816="SI"),0,IF(AND(DAYS360(C816,$C$3)&gt;90,AQ816="SI"),$AR$7,0)))</f>
        <v>0</v>
      </c>
      <c r="AS816" s="22"/>
      <c r="AT816" s="23">
        <f>+IF(OR($N816=Listas!$A$3,$N816=Listas!$A$4,$N816=Listas!$A$5,$N816=Listas!$A$6),"",IF(AND(DAYS360(C816,$C$3)&lt;=90,AS816="SI"),0,IF(AND(DAYS360(C816,$C$3)&gt;90,AS816="SI"),$AT$7,0)))</f>
        <v>0</v>
      </c>
      <c r="AU816" s="21">
        <f>+IF(OR($N816=Listas!$A$3,$N816=Listas!$A$4,$N816=Listas!$A$5,$N816=Listas!$A$6),"",AR816+AT816)</f>
        <v>0</v>
      </c>
      <c r="AV816" s="29">
        <f>+IF(OR($N816=Listas!$A$3,$N816=Listas!$A$4,$N816=Listas!$A$5,$N816=Listas!$A$6),"",W816+Z816+AJ816+AP816+AU816)</f>
        <v>0.21132439384930549</v>
      </c>
      <c r="AW816" s="30">
        <f>+IF(OR($N816=Listas!$A$3,$N816=Listas!$A$4,$N816=Listas!$A$5,$N816=Listas!$A$6),"",K816*(1-AV816))</f>
        <v>0</v>
      </c>
      <c r="AX816" s="30">
        <f>+IF(OR($N816=Listas!$A$3,$N816=Listas!$A$4,$N816=Listas!$A$5,$N816=Listas!$A$6),"",L816*(1-AV816))</f>
        <v>0</v>
      </c>
      <c r="AY816" s="31"/>
      <c r="AZ816" s="32"/>
      <c r="BA816" s="30">
        <f>+IF(OR($N816=Listas!$A$3,$N816=Listas!$A$4,$N816=Listas!$A$5,$N816=Listas!$A$6),"",IF(AV816=0,AW816,(-PV(AY816,AZ816,,AW816,0))))</f>
        <v>0</v>
      </c>
      <c r="BB816" s="30">
        <f>+IF(OR($N816=Listas!$A$3,$N816=Listas!$A$4,$N816=Listas!$A$5,$N816=Listas!$A$6),"",IF(AV816=0,AX816,(-PV(AY816,AZ816,,AX816,0))))</f>
        <v>0</v>
      </c>
      <c r="BC816" s="33">
        <f>++IF(OR($N816=Listas!$A$3,$N816=Listas!$A$4,$N816=Listas!$A$5,$N816=Listas!$A$6),"",K816-BA816)</f>
        <v>0</v>
      </c>
      <c r="BD816" s="33">
        <f>++IF(OR($N816=Listas!$A$3,$N816=Listas!$A$4,$N816=Listas!$A$5,$N816=Listas!$A$6),"",L816-BB816)</f>
        <v>0</v>
      </c>
    </row>
    <row r="817" spans="1:56" x14ac:dyDescent="0.25">
      <c r="A817" s="13"/>
      <c r="B817" s="14"/>
      <c r="C817" s="15"/>
      <c r="D817" s="16"/>
      <c r="E817" s="16"/>
      <c r="F817" s="17"/>
      <c r="G817" s="17"/>
      <c r="H817" s="65">
        <f t="shared" si="149"/>
        <v>0</v>
      </c>
      <c r="I817" s="17"/>
      <c r="J817" s="17"/>
      <c r="K817" s="42">
        <f t="shared" si="150"/>
        <v>0</v>
      </c>
      <c r="L817" s="42">
        <f t="shared" si="150"/>
        <v>0</v>
      </c>
      <c r="M817" s="42">
        <f t="shared" si="151"/>
        <v>0</v>
      </c>
      <c r="N817" s="13"/>
      <c r="O817" s="18" t="str">
        <f>+IF(OR($N817=Listas!$A$3,$N817=Listas!$A$4,$N817=Listas!$A$5,$N817=Listas!$A$6),"N/A",IF(AND((DAYS360(C817,$C$3))&gt;90,(DAYS360(C817,$C$3))&lt;360),"SI","NO"))</f>
        <v>NO</v>
      </c>
      <c r="P817" s="19">
        <f t="shared" si="144"/>
        <v>0</v>
      </c>
      <c r="Q817" s="18" t="str">
        <f>+IF(OR($N817=Listas!$A$3,$N817=Listas!$A$4,$N817=Listas!$A$5,$N817=Listas!$A$6),"N/A",IF(AND((DAYS360(C817,$C$3))&gt;=360,(DAYS360(C817,$C$3))&lt;=1800),"SI","NO"))</f>
        <v>NO</v>
      </c>
      <c r="R817" s="19">
        <f t="shared" si="145"/>
        <v>0</v>
      </c>
      <c r="S817" s="18" t="str">
        <f>+IF(OR($N817=Listas!$A$3,$N817=Listas!$A$4,$N817=Listas!$A$5,$N817=Listas!$A$6),"N/A",IF(AND((DAYS360(C817,$C$3))&gt;1800,(DAYS360(C817,$C$3))&lt;=3600),"SI","NO"))</f>
        <v>NO</v>
      </c>
      <c r="T817" s="19">
        <f t="shared" si="146"/>
        <v>0</v>
      </c>
      <c r="U817" s="18" t="str">
        <f>+IF(OR($N817=Listas!$A$3,$N817=Listas!$A$4,$N817=Listas!$A$5,$N817=Listas!$A$6),"N/A",IF((DAYS360(C817,$C$3))&gt;3600,"SI","NO"))</f>
        <v>SI</v>
      </c>
      <c r="V817" s="20">
        <f t="shared" si="147"/>
        <v>0.21132439384930549</v>
      </c>
      <c r="W817" s="21">
        <f>+IF(OR($N817=Listas!$A$3,$N817=Listas!$A$4,$N817=Listas!$A$5,$N817=Listas!$A$6),"",P817+R817+T817+V817)</f>
        <v>0.21132439384930549</v>
      </c>
      <c r="X817" s="22"/>
      <c r="Y817" s="19">
        <f t="shared" si="148"/>
        <v>0</v>
      </c>
      <c r="Z817" s="21">
        <f>+IF(OR($N817=Listas!$A$3,$N817=Listas!$A$4,$N817=Listas!$A$5,$N817=Listas!$A$6),"",Y817)</f>
        <v>0</v>
      </c>
      <c r="AA817" s="22"/>
      <c r="AB817" s="23">
        <f>+IF(OR($N817=Listas!$A$3,$N817=Listas!$A$4,$N817=Listas!$A$5,$N817=Listas!$A$6),"",IF(AND(DAYS360(C817,$C$3)&lt;=90,AA817="NO"),0,IF(AND(DAYS360(C817,$C$3)&gt;90,AA817="NO"),$AB$7,0)))</f>
        <v>0</v>
      </c>
      <c r="AC817" s="17"/>
      <c r="AD817" s="22"/>
      <c r="AE817" s="23">
        <f>+IF(OR($N817=Listas!$A$3,$N817=Listas!$A$4,$N817=Listas!$A$5,$N817=Listas!$A$6),"",IF(AND(DAYS360(C817,$C$3)&lt;=90,AD817="SI"),0,IF(AND(DAYS360(C817,$C$3)&gt;90,AD817="SI"),$AE$7,0)))</f>
        <v>0</v>
      </c>
      <c r="AF817" s="17"/>
      <c r="AG817" s="24" t="str">
        <f t="shared" si="152"/>
        <v/>
      </c>
      <c r="AH817" s="22"/>
      <c r="AI817" s="23">
        <f>+IF(OR($N817=Listas!$A$3,$N817=Listas!$A$4,$N817=Listas!$A$5,$N817=Listas!$A$6),"",IF(AND(DAYS360(C817,$C$3)&lt;=90,AH817="SI"),0,IF(AND(DAYS360(C817,$C$3)&gt;90,AH817="SI"),$AI$7,0)))</f>
        <v>0</v>
      </c>
      <c r="AJ817" s="25">
        <f>+IF(OR($N817=Listas!$A$3,$N817=Listas!$A$4,$N817=Listas!$A$5,$N817=Listas!$A$6),"",AB817+AE817+AI817)</f>
        <v>0</v>
      </c>
      <c r="AK817" s="26" t="str">
        <f t="shared" si="153"/>
        <v/>
      </c>
      <c r="AL817" s="27" t="str">
        <f t="shared" si="154"/>
        <v/>
      </c>
      <c r="AM817" s="23">
        <f>+IF(OR($N817=Listas!$A$3,$N817=Listas!$A$4,$N817=Listas!$A$5,$N817=Listas!$A$6),"",IF(AND(DAYS360(C817,$C$3)&lt;=90,AL817="SI"),0,IF(AND(DAYS360(C817,$C$3)&gt;90,AL817="SI"),$AM$7,0)))</f>
        <v>0</v>
      </c>
      <c r="AN817" s="27" t="str">
        <f t="shared" si="155"/>
        <v/>
      </c>
      <c r="AO817" s="23">
        <f>+IF(OR($N817=Listas!$A$3,$N817=Listas!$A$4,$N817=Listas!$A$5,$N817=Listas!$A$6),"",IF(AND(DAYS360(C817,$C$3)&lt;=90,AN817="SI"),0,IF(AND(DAYS360(C817,$C$3)&gt;90,AN817="SI"),$AO$7,0)))</f>
        <v>0</v>
      </c>
      <c r="AP817" s="28">
        <f>+IF(OR($N817=Listas!$A$3,$N817=Listas!$A$4,$N817=Listas!$A$5,$N817=[1]Hoja2!$A$6),"",AM817+AO817)</f>
        <v>0</v>
      </c>
      <c r="AQ817" s="22"/>
      <c r="AR817" s="23">
        <f>+IF(OR($N817=Listas!$A$3,$N817=Listas!$A$4,$N817=Listas!$A$5,$N817=Listas!$A$6),"",IF(AND(DAYS360(C817,$C$3)&lt;=90,AQ817="SI"),0,IF(AND(DAYS360(C817,$C$3)&gt;90,AQ817="SI"),$AR$7,0)))</f>
        <v>0</v>
      </c>
      <c r="AS817" s="22"/>
      <c r="AT817" s="23">
        <f>+IF(OR($N817=Listas!$A$3,$N817=Listas!$A$4,$N817=Listas!$A$5,$N817=Listas!$A$6),"",IF(AND(DAYS360(C817,$C$3)&lt;=90,AS817="SI"),0,IF(AND(DAYS360(C817,$C$3)&gt;90,AS817="SI"),$AT$7,0)))</f>
        <v>0</v>
      </c>
      <c r="AU817" s="21">
        <f>+IF(OR($N817=Listas!$A$3,$N817=Listas!$A$4,$N817=Listas!$A$5,$N817=Listas!$A$6),"",AR817+AT817)</f>
        <v>0</v>
      </c>
      <c r="AV817" s="29">
        <f>+IF(OR($N817=Listas!$A$3,$N817=Listas!$A$4,$N817=Listas!$A$5,$N817=Listas!$A$6),"",W817+Z817+AJ817+AP817+AU817)</f>
        <v>0.21132439384930549</v>
      </c>
      <c r="AW817" s="30">
        <f>+IF(OR($N817=Listas!$A$3,$N817=Listas!$A$4,$N817=Listas!$A$5,$N817=Listas!$A$6),"",K817*(1-AV817))</f>
        <v>0</v>
      </c>
      <c r="AX817" s="30">
        <f>+IF(OR($N817=Listas!$A$3,$N817=Listas!$A$4,$N817=Listas!$A$5,$N817=Listas!$A$6),"",L817*(1-AV817))</f>
        <v>0</v>
      </c>
      <c r="AY817" s="31"/>
      <c r="AZ817" s="32"/>
      <c r="BA817" s="30">
        <f>+IF(OR($N817=Listas!$A$3,$N817=Listas!$A$4,$N817=Listas!$A$5,$N817=Listas!$A$6),"",IF(AV817=0,AW817,(-PV(AY817,AZ817,,AW817,0))))</f>
        <v>0</v>
      </c>
      <c r="BB817" s="30">
        <f>+IF(OR($N817=Listas!$A$3,$N817=Listas!$A$4,$N817=Listas!$A$5,$N817=Listas!$A$6),"",IF(AV817=0,AX817,(-PV(AY817,AZ817,,AX817,0))))</f>
        <v>0</v>
      </c>
      <c r="BC817" s="33">
        <f>++IF(OR($N817=Listas!$A$3,$N817=Listas!$A$4,$N817=Listas!$A$5,$N817=Listas!$A$6),"",K817-BA817)</f>
        <v>0</v>
      </c>
      <c r="BD817" s="33">
        <f>++IF(OR($N817=Listas!$A$3,$N817=Listas!$A$4,$N817=Listas!$A$5,$N817=Listas!$A$6),"",L817-BB817)</f>
        <v>0</v>
      </c>
    </row>
    <row r="818" spans="1:56" x14ac:dyDescent="0.25">
      <c r="A818" s="13"/>
      <c r="B818" s="14"/>
      <c r="C818" s="15"/>
      <c r="D818" s="16"/>
      <c r="E818" s="16"/>
      <c r="F818" s="17"/>
      <c r="G818" s="17"/>
      <c r="H818" s="65">
        <f t="shared" si="149"/>
        <v>0</v>
      </c>
      <c r="I818" s="17"/>
      <c r="J818" s="17"/>
      <c r="K818" s="42">
        <f t="shared" si="150"/>
        <v>0</v>
      </c>
      <c r="L818" s="42">
        <f t="shared" si="150"/>
        <v>0</v>
      </c>
      <c r="M818" s="42">
        <f t="shared" si="151"/>
        <v>0</v>
      </c>
      <c r="N818" s="13"/>
      <c r="O818" s="18" t="str">
        <f>+IF(OR($N818=Listas!$A$3,$N818=Listas!$A$4,$N818=Listas!$A$5,$N818=Listas!$A$6),"N/A",IF(AND((DAYS360(C818,$C$3))&gt;90,(DAYS360(C818,$C$3))&lt;360),"SI","NO"))</f>
        <v>NO</v>
      </c>
      <c r="P818" s="19">
        <f t="shared" si="144"/>
        <v>0</v>
      </c>
      <c r="Q818" s="18" t="str">
        <f>+IF(OR($N818=Listas!$A$3,$N818=Listas!$A$4,$N818=Listas!$A$5,$N818=Listas!$A$6),"N/A",IF(AND((DAYS360(C818,$C$3))&gt;=360,(DAYS360(C818,$C$3))&lt;=1800),"SI","NO"))</f>
        <v>NO</v>
      </c>
      <c r="R818" s="19">
        <f t="shared" si="145"/>
        <v>0</v>
      </c>
      <c r="S818" s="18" t="str">
        <f>+IF(OR($N818=Listas!$A$3,$N818=Listas!$A$4,$N818=Listas!$A$5,$N818=Listas!$A$6),"N/A",IF(AND((DAYS360(C818,$C$3))&gt;1800,(DAYS360(C818,$C$3))&lt;=3600),"SI","NO"))</f>
        <v>NO</v>
      </c>
      <c r="T818" s="19">
        <f t="shared" si="146"/>
        <v>0</v>
      </c>
      <c r="U818" s="18" t="str">
        <f>+IF(OR($N818=Listas!$A$3,$N818=Listas!$A$4,$N818=Listas!$A$5,$N818=Listas!$A$6),"N/A",IF((DAYS360(C818,$C$3))&gt;3600,"SI","NO"))</f>
        <v>SI</v>
      </c>
      <c r="V818" s="20">
        <f t="shared" si="147"/>
        <v>0.21132439384930549</v>
      </c>
      <c r="W818" s="21">
        <f>+IF(OR($N818=Listas!$A$3,$N818=Listas!$A$4,$N818=Listas!$A$5,$N818=Listas!$A$6),"",P818+R818+T818+V818)</f>
        <v>0.21132439384930549</v>
      </c>
      <c r="X818" s="22"/>
      <c r="Y818" s="19">
        <f t="shared" si="148"/>
        <v>0</v>
      </c>
      <c r="Z818" s="21">
        <f>+IF(OR($N818=Listas!$A$3,$N818=Listas!$A$4,$N818=Listas!$A$5,$N818=Listas!$A$6),"",Y818)</f>
        <v>0</v>
      </c>
      <c r="AA818" s="22"/>
      <c r="AB818" s="23">
        <f>+IF(OR($N818=Listas!$A$3,$N818=Listas!$A$4,$N818=Listas!$A$5,$N818=Listas!$A$6),"",IF(AND(DAYS360(C818,$C$3)&lt;=90,AA818="NO"),0,IF(AND(DAYS360(C818,$C$3)&gt;90,AA818="NO"),$AB$7,0)))</f>
        <v>0</v>
      </c>
      <c r="AC818" s="17"/>
      <c r="AD818" s="22"/>
      <c r="AE818" s="23">
        <f>+IF(OR($N818=Listas!$A$3,$N818=Listas!$A$4,$N818=Listas!$A$5,$N818=Listas!$A$6),"",IF(AND(DAYS360(C818,$C$3)&lt;=90,AD818="SI"),0,IF(AND(DAYS360(C818,$C$3)&gt;90,AD818="SI"),$AE$7,0)))</f>
        <v>0</v>
      </c>
      <c r="AF818" s="17"/>
      <c r="AG818" s="24" t="str">
        <f t="shared" si="152"/>
        <v/>
      </c>
      <c r="AH818" s="22"/>
      <c r="AI818" s="23">
        <f>+IF(OR($N818=Listas!$A$3,$N818=Listas!$A$4,$N818=Listas!$A$5,$N818=Listas!$A$6),"",IF(AND(DAYS360(C818,$C$3)&lt;=90,AH818="SI"),0,IF(AND(DAYS360(C818,$C$3)&gt;90,AH818="SI"),$AI$7,0)))</f>
        <v>0</v>
      </c>
      <c r="AJ818" s="25">
        <f>+IF(OR($N818=Listas!$A$3,$N818=Listas!$A$4,$N818=Listas!$A$5,$N818=Listas!$A$6),"",AB818+AE818+AI818)</f>
        <v>0</v>
      </c>
      <c r="AK818" s="26" t="str">
        <f t="shared" si="153"/>
        <v/>
      </c>
      <c r="AL818" s="27" t="str">
        <f t="shared" si="154"/>
        <v/>
      </c>
      <c r="AM818" s="23">
        <f>+IF(OR($N818=Listas!$A$3,$N818=Listas!$A$4,$N818=Listas!$A$5,$N818=Listas!$A$6),"",IF(AND(DAYS360(C818,$C$3)&lt;=90,AL818="SI"),0,IF(AND(DAYS360(C818,$C$3)&gt;90,AL818="SI"),$AM$7,0)))</f>
        <v>0</v>
      </c>
      <c r="AN818" s="27" t="str">
        <f t="shared" si="155"/>
        <v/>
      </c>
      <c r="AO818" s="23">
        <f>+IF(OR($N818=Listas!$A$3,$N818=Listas!$A$4,$N818=Listas!$A$5,$N818=Listas!$A$6),"",IF(AND(DAYS360(C818,$C$3)&lt;=90,AN818="SI"),0,IF(AND(DAYS360(C818,$C$3)&gt;90,AN818="SI"),$AO$7,0)))</f>
        <v>0</v>
      </c>
      <c r="AP818" s="28">
        <f>+IF(OR($N818=Listas!$A$3,$N818=Listas!$A$4,$N818=Listas!$A$5,$N818=[1]Hoja2!$A$6),"",AM818+AO818)</f>
        <v>0</v>
      </c>
      <c r="AQ818" s="22"/>
      <c r="AR818" s="23">
        <f>+IF(OR($N818=Listas!$A$3,$N818=Listas!$A$4,$N818=Listas!$A$5,$N818=Listas!$A$6),"",IF(AND(DAYS360(C818,$C$3)&lt;=90,AQ818="SI"),0,IF(AND(DAYS360(C818,$C$3)&gt;90,AQ818="SI"),$AR$7,0)))</f>
        <v>0</v>
      </c>
      <c r="AS818" s="22"/>
      <c r="AT818" s="23">
        <f>+IF(OR($N818=Listas!$A$3,$N818=Listas!$A$4,$N818=Listas!$A$5,$N818=Listas!$A$6),"",IF(AND(DAYS360(C818,$C$3)&lt;=90,AS818="SI"),0,IF(AND(DAYS360(C818,$C$3)&gt;90,AS818="SI"),$AT$7,0)))</f>
        <v>0</v>
      </c>
      <c r="AU818" s="21">
        <f>+IF(OR($N818=Listas!$A$3,$N818=Listas!$A$4,$N818=Listas!$A$5,$N818=Listas!$A$6),"",AR818+AT818)</f>
        <v>0</v>
      </c>
      <c r="AV818" s="29">
        <f>+IF(OR($N818=Listas!$A$3,$N818=Listas!$A$4,$N818=Listas!$A$5,$N818=Listas!$A$6),"",W818+Z818+AJ818+AP818+AU818)</f>
        <v>0.21132439384930549</v>
      </c>
      <c r="AW818" s="30">
        <f>+IF(OR($N818=Listas!$A$3,$N818=Listas!$A$4,$N818=Listas!$A$5,$N818=Listas!$A$6),"",K818*(1-AV818))</f>
        <v>0</v>
      </c>
      <c r="AX818" s="30">
        <f>+IF(OR($N818=Listas!$A$3,$N818=Listas!$A$4,$N818=Listas!$A$5,$N818=Listas!$A$6),"",L818*(1-AV818))</f>
        <v>0</v>
      </c>
      <c r="AY818" s="31"/>
      <c r="AZ818" s="32"/>
      <c r="BA818" s="30">
        <f>+IF(OR($N818=Listas!$A$3,$N818=Listas!$A$4,$N818=Listas!$A$5,$N818=Listas!$A$6),"",IF(AV818=0,AW818,(-PV(AY818,AZ818,,AW818,0))))</f>
        <v>0</v>
      </c>
      <c r="BB818" s="30">
        <f>+IF(OR($N818=Listas!$A$3,$N818=Listas!$A$4,$N818=Listas!$A$5,$N818=Listas!$A$6),"",IF(AV818=0,AX818,(-PV(AY818,AZ818,,AX818,0))))</f>
        <v>0</v>
      </c>
      <c r="BC818" s="33">
        <f>++IF(OR($N818=Listas!$A$3,$N818=Listas!$A$4,$N818=Listas!$A$5,$N818=Listas!$A$6),"",K818-BA818)</f>
        <v>0</v>
      </c>
      <c r="BD818" s="33">
        <f>++IF(OR($N818=Listas!$A$3,$N818=Listas!$A$4,$N818=Listas!$A$5,$N818=Listas!$A$6),"",L818-BB818)</f>
        <v>0</v>
      </c>
    </row>
    <row r="819" spans="1:56" x14ac:dyDescent="0.25">
      <c r="A819" s="13"/>
      <c r="B819" s="14"/>
      <c r="C819" s="15"/>
      <c r="D819" s="16"/>
      <c r="E819" s="16"/>
      <c r="F819" s="17"/>
      <c r="G819" s="17"/>
      <c r="H819" s="65">
        <f t="shared" si="149"/>
        <v>0</v>
      </c>
      <c r="I819" s="17"/>
      <c r="J819" s="17"/>
      <c r="K819" s="42">
        <f t="shared" si="150"/>
        <v>0</v>
      </c>
      <c r="L819" s="42">
        <f t="shared" si="150"/>
        <v>0</v>
      </c>
      <c r="M819" s="42">
        <f t="shared" si="151"/>
        <v>0</v>
      </c>
      <c r="N819" s="13"/>
      <c r="O819" s="18" t="str">
        <f>+IF(OR($N819=Listas!$A$3,$N819=Listas!$A$4,$N819=Listas!$A$5,$N819=Listas!$A$6),"N/A",IF(AND((DAYS360(C819,$C$3))&gt;90,(DAYS360(C819,$C$3))&lt;360),"SI","NO"))</f>
        <v>NO</v>
      </c>
      <c r="P819" s="19">
        <f t="shared" si="144"/>
        <v>0</v>
      </c>
      <c r="Q819" s="18" t="str">
        <f>+IF(OR($N819=Listas!$A$3,$N819=Listas!$A$4,$N819=Listas!$A$5,$N819=Listas!$A$6),"N/A",IF(AND((DAYS360(C819,$C$3))&gt;=360,(DAYS360(C819,$C$3))&lt;=1800),"SI","NO"))</f>
        <v>NO</v>
      </c>
      <c r="R819" s="19">
        <f t="shared" si="145"/>
        <v>0</v>
      </c>
      <c r="S819" s="18" t="str">
        <f>+IF(OR($N819=Listas!$A$3,$N819=Listas!$A$4,$N819=Listas!$A$5,$N819=Listas!$A$6),"N/A",IF(AND((DAYS360(C819,$C$3))&gt;1800,(DAYS360(C819,$C$3))&lt;=3600),"SI","NO"))</f>
        <v>NO</v>
      </c>
      <c r="T819" s="19">
        <f t="shared" si="146"/>
        <v>0</v>
      </c>
      <c r="U819" s="18" t="str">
        <f>+IF(OR($N819=Listas!$A$3,$N819=Listas!$A$4,$N819=Listas!$A$5,$N819=Listas!$A$6),"N/A",IF((DAYS360(C819,$C$3))&gt;3600,"SI","NO"))</f>
        <v>SI</v>
      </c>
      <c r="V819" s="20">
        <f t="shared" si="147"/>
        <v>0.21132439384930549</v>
      </c>
      <c r="W819" s="21">
        <f>+IF(OR($N819=Listas!$A$3,$N819=Listas!$A$4,$N819=Listas!$A$5,$N819=Listas!$A$6),"",P819+R819+T819+V819)</f>
        <v>0.21132439384930549</v>
      </c>
      <c r="X819" s="22"/>
      <c r="Y819" s="19">
        <f t="shared" si="148"/>
        <v>0</v>
      </c>
      <c r="Z819" s="21">
        <f>+IF(OR($N819=Listas!$A$3,$N819=Listas!$A$4,$N819=Listas!$A$5,$N819=Listas!$A$6),"",Y819)</f>
        <v>0</v>
      </c>
      <c r="AA819" s="22"/>
      <c r="AB819" s="23">
        <f>+IF(OR($N819=Listas!$A$3,$N819=Listas!$A$4,$N819=Listas!$A$5,$N819=Listas!$A$6),"",IF(AND(DAYS360(C819,$C$3)&lt;=90,AA819="NO"),0,IF(AND(DAYS360(C819,$C$3)&gt;90,AA819="NO"),$AB$7,0)))</f>
        <v>0</v>
      </c>
      <c r="AC819" s="17"/>
      <c r="AD819" s="22"/>
      <c r="AE819" s="23">
        <f>+IF(OR($N819=Listas!$A$3,$N819=Listas!$A$4,$N819=Listas!$A$5,$N819=Listas!$A$6),"",IF(AND(DAYS360(C819,$C$3)&lt;=90,AD819="SI"),0,IF(AND(DAYS360(C819,$C$3)&gt;90,AD819="SI"),$AE$7,0)))</f>
        <v>0</v>
      </c>
      <c r="AF819" s="17"/>
      <c r="AG819" s="24" t="str">
        <f t="shared" si="152"/>
        <v/>
      </c>
      <c r="AH819" s="22"/>
      <c r="AI819" s="23">
        <f>+IF(OR($N819=Listas!$A$3,$N819=Listas!$A$4,$N819=Listas!$A$5,$N819=Listas!$A$6),"",IF(AND(DAYS360(C819,$C$3)&lt;=90,AH819="SI"),0,IF(AND(DAYS360(C819,$C$3)&gt;90,AH819="SI"),$AI$7,0)))</f>
        <v>0</v>
      </c>
      <c r="AJ819" s="25">
        <f>+IF(OR($N819=Listas!$A$3,$N819=Listas!$A$4,$N819=Listas!$A$5,$N819=Listas!$A$6),"",AB819+AE819+AI819)</f>
        <v>0</v>
      </c>
      <c r="AK819" s="26" t="str">
        <f t="shared" si="153"/>
        <v/>
      </c>
      <c r="AL819" s="27" t="str">
        <f t="shared" si="154"/>
        <v/>
      </c>
      <c r="AM819" s="23">
        <f>+IF(OR($N819=Listas!$A$3,$N819=Listas!$A$4,$N819=Listas!$A$5,$N819=Listas!$A$6),"",IF(AND(DAYS360(C819,$C$3)&lt;=90,AL819="SI"),0,IF(AND(DAYS360(C819,$C$3)&gt;90,AL819="SI"),$AM$7,0)))</f>
        <v>0</v>
      </c>
      <c r="AN819" s="27" t="str">
        <f t="shared" si="155"/>
        <v/>
      </c>
      <c r="AO819" s="23">
        <f>+IF(OR($N819=Listas!$A$3,$N819=Listas!$A$4,$N819=Listas!$A$5,$N819=Listas!$A$6),"",IF(AND(DAYS360(C819,$C$3)&lt;=90,AN819="SI"),0,IF(AND(DAYS360(C819,$C$3)&gt;90,AN819="SI"),$AO$7,0)))</f>
        <v>0</v>
      </c>
      <c r="AP819" s="28">
        <f>+IF(OR($N819=Listas!$A$3,$N819=Listas!$A$4,$N819=Listas!$A$5,$N819=[1]Hoja2!$A$6),"",AM819+AO819)</f>
        <v>0</v>
      </c>
      <c r="AQ819" s="22"/>
      <c r="AR819" s="23">
        <f>+IF(OR($N819=Listas!$A$3,$N819=Listas!$A$4,$N819=Listas!$A$5,$N819=Listas!$A$6),"",IF(AND(DAYS360(C819,$C$3)&lt;=90,AQ819="SI"),0,IF(AND(DAYS360(C819,$C$3)&gt;90,AQ819="SI"),$AR$7,0)))</f>
        <v>0</v>
      </c>
      <c r="AS819" s="22"/>
      <c r="AT819" s="23">
        <f>+IF(OR($N819=Listas!$A$3,$N819=Listas!$A$4,$N819=Listas!$A$5,$N819=Listas!$A$6),"",IF(AND(DAYS360(C819,$C$3)&lt;=90,AS819="SI"),0,IF(AND(DAYS360(C819,$C$3)&gt;90,AS819="SI"),$AT$7,0)))</f>
        <v>0</v>
      </c>
      <c r="AU819" s="21">
        <f>+IF(OR($N819=Listas!$A$3,$N819=Listas!$A$4,$N819=Listas!$A$5,$N819=Listas!$A$6),"",AR819+AT819)</f>
        <v>0</v>
      </c>
      <c r="AV819" s="29">
        <f>+IF(OR($N819=Listas!$A$3,$N819=Listas!$A$4,$N819=Listas!$A$5,$N819=Listas!$A$6),"",W819+Z819+AJ819+AP819+AU819)</f>
        <v>0.21132439384930549</v>
      </c>
      <c r="AW819" s="30">
        <f>+IF(OR($N819=Listas!$A$3,$N819=Listas!$A$4,$N819=Listas!$A$5,$N819=Listas!$A$6),"",K819*(1-AV819))</f>
        <v>0</v>
      </c>
      <c r="AX819" s="30">
        <f>+IF(OR($N819=Listas!$A$3,$N819=Listas!$A$4,$N819=Listas!$A$5,$N819=Listas!$A$6),"",L819*(1-AV819))</f>
        <v>0</v>
      </c>
      <c r="AY819" s="31"/>
      <c r="AZ819" s="32"/>
      <c r="BA819" s="30">
        <f>+IF(OR($N819=Listas!$A$3,$N819=Listas!$A$4,$N819=Listas!$A$5,$N819=Listas!$A$6),"",IF(AV819=0,AW819,(-PV(AY819,AZ819,,AW819,0))))</f>
        <v>0</v>
      </c>
      <c r="BB819" s="30">
        <f>+IF(OR($N819=Listas!$A$3,$N819=Listas!$A$4,$N819=Listas!$A$5,$N819=Listas!$A$6),"",IF(AV819=0,AX819,(-PV(AY819,AZ819,,AX819,0))))</f>
        <v>0</v>
      </c>
      <c r="BC819" s="33">
        <f>++IF(OR($N819=Listas!$A$3,$N819=Listas!$A$4,$N819=Listas!$A$5,$N819=Listas!$A$6),"",K819-BA819)</f>
        <v>0</v>
      </c>
      <c r="BD819" s="33">
        <f>++IF(OR($N819=Listas!$A$3,$N819=Listas!$A$4,$N819=Listas!$A$5,$N819=Listas!$A$6),"",L819-BB819)</f>
        <v>0</v>
      </c>
    </row>
    <row r="820" spans="1:56" x14ac:dyDescent="0.25">
      <c r="A820" s="13"/>
      <c r="B820" s="14"/>
      <c r="C820" s="15"/>
      <c r="D820" s="16"/>
      <c r="E820" s="16"/>
      <c r="F820" s="17"/>
      <c r="G820" s="17"/>
      <c r="H820" s="65">
        <f t="shared" si="149"/>
        <v>0</v>
      </c>
      <c r="I820" s="17"/>
      <c r="J820" s="17"/>
      <c r="K820" s="42">
        <f t="shared" si="150"/>
        <v>0</v>
      </c>
      <c r="L820" s="42">
        <f t="shared" si="150"/>
        <v>0</v>
      </c>
      <c r="M820" s="42">
        <f t="shared" si="151"/>
        <v>0</v>
      </c>
      <c r="N820" s="13"/>
      <c r="O820" s="18" t="str">
        <f>+IF(OR($N820=Listas!$A$3,$N820=Listas!$A$4,$N820=Listas!$A$5,$N820=Listas!$A$6),"N/A",IF(AND((DAYS360(C820,$C$3))&gt;90,(DAYS360(C820,$C$3))&lt;360),"SI","NO"))</f>
        <v>NO</v>
      </c>
      <c r="P820" s="19">
        <f t="shared" si="144"/>
        <v>0</v>
      </c>
      <c r="Q820" s="18" t="str">
        <f>+IF(OR($N820=Listas!$A$3,$N820=Listas!$A$4,$N820=Listas!$A$5,$N820=Listas!$A$6),"N/A",IF(AND((DAYS360(C820,$C$3))&gt;=360,(DAYS360(C820,$C$3))&lt;=1800),"SI","NO"))</f>
        <v>NO</v>
      </c>
      <c r="R820" s="19">
        <f t="shared" si="145"/>
        <v>0</v>
      </c>
      <c r="S820" s="18" t="str">
        <f>+IF(OR($N820=Listas!$A$3,$N820=Listas!$A$4,$N820=Listas!$A$5,$N820=Listas!$A$6),"N/A",IF(AND((DAYS360(C820,$C$3))&gt;1800,(DAYS360(C820,$C$3))&lt;=3600),"SI","NO"))</f>
        <v>NO</v>
      </c>
      <c r="T820" s="19">
        <f t="shared" si="146"/>
        <v>0</v>
      </c>
      <c r="U820" s="18" t="str">
        <f>+IF(OR($N820=Listas!$A$3,$N820=Listas!$A$4,$N820=Listas!$A$5,$N820=Listas!$A$6),"N/A",IF((DAYS360(C820,$C$3))&gt;3600,"SI","NO"))</f>
        <v>SI</v>
      </c>
      <c r="V820" s="20">
        <f t="shared" si="147"/>
        <v>0.21132439384930549</v>
      </c>
      <c r="W820" s="21">
        <f>+IF(OR($N820=Listas!$A$3,$N820=Listas!$A$4,$N820=Listas!$A$5,$N820=Listas!$A$6),"",P820+R820+T820+V820)</f>
        <v>0.21132439384930549</v>
      </c>
      <c r="X820" s="22"/>
      <c r="Y820" s="19">
        <f t="shared" si="148"/>
        <v>0</v>
      </c>
      <c r="Z820" s="21">
        <f>+IF(OR($N820=Listas!$A$3,$N820=Listas!$A$4,$N820=Listas!$A$5,$N820=Listas!$A$6),"",Y820)</f>
        <v>0</v>
      </c>
      <c r="AA820" s="22"/>
      <c r="AB820" s="23">
        <f>+IF(OR($N820=Listas!$A$3,$N820=Listas!$A$4,$N820=Listas!$A$5,$N820=Listas!$A$6),"",IF(AND(DAYS360(C820,$C$3)&lt;=90,AA820="NO"),0,IF(AND(DAYS360(C820,$C$3)&gt;90,AA820="NO"),$AB$7,0)))</f>
        <v>0</v>
      </c>
      <c r="AC820" s="17"/>
      <c r="AD820" s="22"/>
      <c r="AE820" s="23">
        <f>+IF(OR($N820=Listas!$A$3,$N820=Listas!$A$4,$N820=Listas!$A$5,$N820=Listas!$A$6),"",IF(AND(DAYS360(C820,$C$3)&lt;=90,AD820="SI"),0,IF(AND(DAYS360(C820,$C$3)&gt;90,AD820="SI"),$AE$7,0)))</f>
        <v>0</v>
      </c>
      <c r="AF820" s="17"/>
      <c r="AG820" s="24" t="str">
        <f t="shared" si="152"/>
        <v/>
      </c>
      <c r="AH820" s="22"/>
      <c r="AI820" s="23">
        <f>+IF(OR($N820=Listas!$A$3,$N820=Listas!$A$4,$N820=Listas!$A$5,$N820=Listas!$A$6),"",IF(AND(DAYS360(C820,$C$3)&lt;=90,AH820="SI"),0,IF(AND(DAYS360(C820,$C$3)&gt;90,AH820="SI"),$AI$7,0)))</f>
        <v>0</v>
      </c>
      <c r="AJ820" s="25">
        <f>+IF(OR($N820=Listas!$A$3,$N820=Listas!$A$4,$N820=Listas!$A$5,$N820=Listas!$A$6),"",AB820+AE820+AI820)</f>
        <v>0</v>
      </c>
      <c r="AK820" s="26" t="str">
        <f t="shared" si="153"/>
        <v/>
      </c>
      <c r="AL820" s="27" t="str">
        <f t="shared" si="154"/>
        <v/>
      </c>
      <c r="AM820" s="23">
        <f>+IF(OR($N820=Listas!$A$3,$N820=Listas!$A$4,$N820=Listas!$A$5,$N820=Listas!$A$6),"",IF(AND(DAYS360(C820,$C$3)&lt;=90,AL820="SI"),0,IF(AND(DAYS360(C820,$C$3)&gt;90,AL820="SI"),$AM$7,0)))</f>
        <v>0</v>
      </c>
      <c r="AN820" s="27" t="str">
        <f t="shared" si="155"/>
        <v/>
      </c>
      <c r="AO820" s="23">
        <f>+IF(OR($N820=Listas!$A$3,$N820=Listas!$A$4,$N820=Listas!$A$5,$N820=Listas!$A$6),"",IF(AND(DAYS360(C820,$C$3)&lt;=90,AN820="SI"),0,IF(AND(DAYS360(C820,$C$3)&gt;90,AN820="SI"),$AO$7,0)))</f>
        <v>0</v>
      </c>
      <c r="AP820" s="28">
        <f>+IF(OR($N820=Listas!$A$3,$N820=Listas!$A$4,$N820=Listas!$A$5,$N820=[1]Hoja2!$A$6),"",AM820+AO820)</f>
        <v>0</v>
      </c>
      <c r="AQ820" s="22"/>
      <c r="AR820" s="23">
        <f>+IF(OR($N820=Listas!$A$3,$N820=Listas!$A$4,$N820=Listas!$A$5,$N820=Listas!$A$6),"",IF(AND(DAYS360(C820,$C$3)&lt;=90,AQ820="SI"),0,IF(AND(DAYS360(C820,$C$3)&gt;90,AQ820="SI"),$AR$7,0)))</f>
        <v>0</v>
      </c>
      <c r="AS820" s="22"/>
      <c r="AT820" s="23">
        <f>+IF(OR($N820=Listas!$A$3,$N820=Listas!$A$4,$N820=Listas!$A$5,$N820=Listas!$A$6),"",IF(AND(DAYS360(C820,$C$3)&lt;=90,AS820="SI"),0,IF(AND(DAYS360(C820,$C$3)&gt;90,AS820="SI"),$AT$7,0)))</f>
        <v>0</v>
      </c>
      <c r="AU820" s="21">
        <f>+IF(OR($N820=Listas!$A$3,$N820=Listas!$A$4,$N820=Listas!$A$5,$N820=Listas!$A$6),"",AR820+AT820)</f>
        <v>0</v>
      </c>
      <c r="AV820" s="29">
        <f>+IF(OR($N820=Listas!$A$3,$N820=Listas!$A$4,$N820=Listas!$A$5,$N820=Listas!$A$6),"",W820+Z820+AJ820+AP820+AU820)</f>
        <v>0.21132439384930549</v>
      </c>
      <c r="AW820" s="30">
        <f>+IF(OR($N820=Listas!$A$3,$N820=Listas!$A$4,$N820=Listas!$A$5,$N820=Listas!$A$6),"",K820*(1-AV820))</f>
        <v>0</v>
      </c>
      <c r="AX820" s="30">
        <f>+IF(OR($N820=Listas!$A$3,$N820=Listas!$A$4,$N820=Listas!$A$5,$N820=Listas!$A$6),"",L820*(1-AV820))</f>
        <v>0</v>
      </c>
      <c r="AY820" s="31"/>
      <c r="AZ820" s="32"/>
      <c r="BA820" s="30">
        <f>+IF(OR($N820=Listas!$A$3,$N820=Listas!$A$4,$N820=Listas!$A$5,$N820=Listas!$A$6),"",IF(AV820=0,AW820,(-PV(AY820,AZ820,,AW820,0))))</f>
        <v>0</v>
      </c>
      <c r="BB820" s="30">
        <f>+IF(OR($N820=Listas!$A$3,$N820=Listas!$A$4,$N820=Listas!$A$5,$N820=Listas!$A$6),"",IF(AV820=0,AX820,(-PV(AY820,AZ820,,AX820,0))))</f>
        <v>0</v>
      </c>
      <c r="BC820" s="33">
        <f>++IF(OR($N820=Listas!$A$3,$N820=Listas!$A$4,$N820=Listas!$A$5,$N820=Listas!$A$6),"",K820-BA820)</f>
        <v>0</v>
      </c>
      <c r="BD820" s="33">
        <f>++IF(OR($N820=Listas!$A$3,$N820=Listas!$A$4,$N820=Listas!$A$5,$N820=Listas!$A$6),"",L820-BB820)</f>
        <v>0</v>
      </c>
    </row>
    <row r="821" spans="1:56" x14ac:dyDescent="0.25">
      <c r="A821" s="13"/>
      <c r="B821" s="14"/>
      <c r="C821" s="15"/>
      <c r="D821" s="16"/>
      <c r="E821" s="16"/>
      <c r="F821" s="17"/>
      <c r="G821" s="17"/>
      <c r="H821" s="65">
        <f t="shared" si="149"/>
        <v>0</v>
      </c>
      <c r="I821" s="17"/>
      <c r="J821" s="17"/>
      <c r="K821" s="42">
        <f t="shared" si="150"/>
        <v>0</v>
      </c>
      <c r="L821" s="42">
        <f t="shared" si="150"/>
        <v>0</v>
      </c>
      <c r="M821" s="42">
        <f t="shared" si="151"/>
        <v>0</v>
      </c>
      <c r="N821" s="13"/>
      <c r="O821" s="18" t="str">
        <f>+IF(OR($N821=Listas!$A$3,$N821=Listas!$A$4,$N821=Listas!$A$5,$N821=Listas!$A$6),"N/A",IF(AND((DAYS360(C821,$C$3))&gt;90,(DAYS360(C821,$C$3))&lt;360),"SI","NO"))</f>
        <v>NO</v>
      </c>
      <c r="P821" s="19">
        <f t="shared" si="144"/>
        <v>0</v>
      </c>
      <c r="Q821" s="18" t="str">
        <f>+IF(OR($N821=Listas!$A$3,$N821=Listas!$A$4,$N821=Listas!$A$5,$N821=Listas!$A$6),"N/A",IF(AND((DAYS360(C821,$C$3))&gt;=360,(DAYS360(C821,$C$3))&lt;=1800),"SI","NO"))</f>
        <v>NO</v>
      </c>
      <c r="R821" s="19">
        <f t="shared" si="145"/>
        <v>0</v>
      </c>
      <c r="S821" s="18" t="str">
        <f>+IF(OR($N821=Listas!$A$3,$N821=Listas!$A$4,$N821=Listas!$A$5,$N821=Listas!$A$6),"N/A",IF(AND((DAYS360(C821,$C$3))&gt;1800,(DAYS360(C821,$C$3))&lt;=3600),"SI","NO"))</f>
        <v>NO</v>
      </c>
      <c r="T821" s="19">
        <f t="shared" si="146"/>
        <v>0</v>
      </c>
      <c r="U821" s="18" t="str">
        <f>+IF(OR($N821=Listas!$A$3,$N821=Listas!$A$4,$N821=Listas!$A$5,$N821=Listas!$A$6),"N/A",IF((DAYS360(C821,$C$3))&gt;3600,"SI","NO"))</f>
        <v>SI</v>
      </c>
      <c r="V821" s="20">
        <f t="shared" si="147"/>
        <v>0.21132439384930549</v>
      </c>
      <c r="W821" s="21">
        <f>+IF(OR($N821=Listas!$A$3,$N821=Listas!$A$4,$N821=Listas!$A$5,$N821=Listas!$A$6),"",P821+R821+T821+V821)</f>
        <v>0.21132439384930549</v>
      </c>
      <c r="X821" s="22"/>
      <c r="Y821" s="19">
        <f t="shared" si="148"/>
        <v>0</v>
      </c>
      <c r="Z821" s="21">
        <f>+IF(OR($N821=Listas!$A$3,$N821=Listas!$A$4,$N821=Listas!$A$5,$N821=Listas!$A$6),"",Y821)</f>
        <v>0</v>
      </c>
      <c r="AA821" s="22"/>
      <c r="AB821" s="23">
        <f>+IF(OR($N821=Listas!$A$3,$N821=Listas!$A$4,$N821=Listas!$A$5,$N821=Listas!$A$6),"",IF(AND(DAYS360(C821,$C$3)&lt;=90,AA821="NO"),0,IF(AND(DAYS360(C821,$C$3)&gt;90,AA821="NO"),$AB$7,0)))</f>
        <v>0</v>
      </c>
      <c r="AC821" s="17"/>
      <c r="AD821" s="22"/>
      <c r="AE821" s="23">
        <f>+IF(OR($N821=Listas!$A$3,$N821=Listas!$A$4,$N821=Listas!$A$5,$N821=Listas!$A$6),"",IF(AND(DAYS360(C821,$C$3)&lt;=90,AD821="SI"),0,IF(AND(DAYS360(C821,$C$3)&gt;90,AD821="SI"),$AE$7,0)))</f>
        <v>0</v>
      </c>
      <c r="AF821" s="17"/>
      <c r="AG821" s="24" t="str">
        <f t="shared" si="152"/>
        <v/>
      </c>
      <c r="AH821" s="22"/>
      <c r="AI821" s="23">
        <f>+IF(OR($N821=Listas!$A$3,$N821=Listas!$A$4,$N821=Listas!$A$5,$N821=Listas!$A$6),"",IF(AND(DAYS360(C821,$C$3)&lt;=90,AH821="SI"),0,IF(AND(DAYS360(C821,$C$3)&gt;90,AH821="SI"),$AI$7,0)))</f>
        <v>0</v>
      </c>
      <c r="AJ821" s="25">
        <f>+IF(OR($N821=Listas!$A$3,$N821=Listas!$A$4,$N821=Listas!$A$5,$N821=Listas!$A$6),"",AB821+AE821+AI821)</f>
        <v>0</v>
      </c>
      <c r="AK821" s="26" t="str">
        <f t="shared" si="153"/>
        <v/>
      </c>
      <c r="AL821" s="27" t="str">
        <f t="shared" si="154"/>
        <v/>
      </c>
      <c r="AM821" s="23">
        <f>+IF(OR($N821=Listas!$A$3,$N821=Listas!$A$4,$N821=Listas!$A$5,$N821=Listas!$A$6),"",IF(AND(DAYS360(C821,$C$3)&lt;=90,AL821="SI"),0,IF(AND(DAYS360(C821,$C$3)&gt;90,AL821="SI"),$AM$7,0)))</f>
        <v>0</v>
      </c>
      <c r="AN821" s="27" t="str">
        <f t="shared" si="155"/>
        <v/>
      </c>
      <c r="AO821" s="23">
        <f>+IF(OR($N821=Listas!$A$3,$N821=Listas!$A$4,$N821=Listas!$A$5,$N821=Listas!$A$6),"",IF(AND(DAYS360(C821,$C$3)&lt;=90,AN821="SI"),0,IF(AND(DAYS360(C821,$C$3)&gt;90,AN821="SI"),$AO$7,0)))</f>
        <v>0</v>
      </c>
      <c r="AP821" s="28">
        <f>+IF(OR($N821=Listas!$A$3,$N821=Listas!$A$4,$N821=Listas!$A$5,$N821=[1]Hoja2!$A$6),"",AM821+AO821)</f>
        <v>0</v>
      </c>
      <c r="AQ821" s="22"/>
      <c r="AR821" s="23">
        <f>+IF(OR($N821=Listas!$A$3,$N821=Listas!$A$4,$N821=Listas!$A$5,$N821=Listas!$A$6),"",IF(AND(DAYS360(C821,$C$3)&lt;=90,AQ821="SI"),0,IF(AND(DAYS360(C821,$C$3)&gt;90,AQ821="SI"),$AR$7,0)))</f>
        <v>0</v>
      </c>
      <c r="AS821" s="22"/>
      <c r="AT821" s="23">
        <f>+IF(OR($N821=Listas!$A$3,$N821=Listas!$A$4,$N821=Listas!$A$5,$N821=Listas!$A$6),"",IF(AND(DAYS360(C821,$C$3)&lt;=90,AS821="SI"),0,IF(AND(DAYS360(C821,$C$3)&gt;90,AS821="SI"),$AT$7,0)))</f>
        <v>0</v>
      </c>
      <c r="AU821" s="21">
        <f>+IF(OR($N821=Listas!$A$3,$N821=Listas!$A$4,$N821=Listas!$A$5,$N821=Listas!$A$6),"",AR821+AT821)</f>
        <v>0</v>
      </c>
      <c r="AV821" s="29">
        <f>+IF(OR($N821=Listas!$A$3,$N821=Listas!$A$4,$N821=Listas!$A$5,$N821=Listas!$A$6),"",W821+Z821+AJ821+AP821+AU821)</f>
        <v>0.21132439384930549</v>
      </c>
      <c r="AW821" s="30">
        <f>+IF(OR($N821=Listas!$A$3,$N821=Listas!$A$4,$N821=Listas!$A$5,$N821=Listas!$A$6),"",K821*(1-AV821))</f>
        <v>0</v>
      </c>
      <c r="AX821" s="30">
        <f>+IF(OR($N821=Listas!$A$3,$N821=Listas!$A$4,$N821=Listas!$A$5,$N821=Listas!$A$6),"",L821*(1-AV821))</f>
        <v>0</v>
      </c>
      <c r="AY821" s="31"/>
      <c r="AZ821" s="32"/>
      <c r="BA821" s="30">
        <f>+IF(OR($N821=Listas!$A$3,$N821=Listas!$A$4,$N821=Listas!$A$5,$N821=Listas!$A$6),"",IF(AV821=0,AW821,(-PV(AY821,AZ821,,AW821,0))))</f>
        <v>0</v>
      </c>
      <c r="BB821" s="30">
        <f>+IF(OR($N821=Listas!$A$3,$N821=Listas!$A$4,$N821=Listas!$A$5,$N821=Listas!$A$6),"",IF(AV821=0,AX821,(-PV(AY821,AZ821,,AX821,0))))</f>
        <v>0</v>
      </c>
      <c r="BC821" s="33">
        <f>++IF(OR($N821=Listas!$A$3,$N821=Listas!$A$4,$N821=Listas!$A$5,$N821=Listas!$A$6),"",K821-BA821)</f>
        <v>0</v>
      </c>
      <c r="BD821" s="33">
        <f>++IF(OR($N821=Listas!$A$3,$N821=Listas!$A$4,$N821=Listas!$A$5,$N821=Listas!$A$6),"",L821-BB821)</f>
        <v>0</v>
      </c>
    </row>
    <row r="822" spans="1:56" x14ac:dyDescent="0.25">
      <c r="A822" s="13"/>
      <c r="B822" s="14"/>
      <c r="C822" s="15"/>
      <c r="D822" s="16"/>
      <c r="E822" s="16"/>
      <c r="F822" s="17"/>
      <c r="G822" s="17"/>
      <c r="H822" s="65">
        <f t="shared" si="149"/>
        <v>0</v>
      </c>
      <c r="I822" s="17"/>
      <c r="J822" s="17"/>
      <c r="K822" s="42">
        <f t="shared" si="150"/>
        <v>0</v>
      </c>
      <c r="L822" s="42">
        <f t="shared" si="150"/>
        <v>0</v>
      </c>
      <c r="M822" s="42">
        <f t="shared" si="151"/>
        <v>0</v>
      </c>
      <c r="N822" s="13"/>
      <c r="O822" s="18" t="str">
        <f>+IF(OR($N822=Listas!$A$3,$N822=Listas!$A$4,$N822=Listas!$A$5,$N822=Listas!$A$6),"N/A",IF(AND((DAYS360(C822,$C$3))&gt;90,(DAYS360(C822,$C$3))&lt;360),"SI","NO"))</f>
        <v>NO</v>
      </c>
      <c r="P822" s="19">
        <f t="shared" si="144"/>
        <v>0</v>
      </c>
      <c r="Q822" s="18" t="str">
        <f>+IF(OR($N822=Listas!$A$3,$N822=Listas!$A$4,$N822=Listas!$A$5,$N822=Listas!$A$6),"N/A",IF(AND((DAYS360(C822,$C$3))&gt;=360,(DAYS360(C822,$C$3))&lt;=1800),"SI","NO"))</f>
        <v>NO</v>
      </c>
      <c r="R822" s="19">
        <f t="shared" si="145"/>
        <v>0</v>
      </c>
      <c r="S822" s="18" t="str">
        <f>+IF(OR($N822=Listas!$A$3,$N822=Listas!$A$4,$N822=Listas!$A$5,$N822=Listas!$A$6),"N/A",IF(AND((DAYS360(C822,$C$3))&gt;1800,(DAYS360(C822,$C$3))&lt;=3600),"SI","NO"))</f>
        <v>NO</v>
      </c>
      <c r="T822" s="19">
        <f t="shared" si="146"/>
        <v>0</v>
      </c>
      <c r="U822" s="18" t="str">
        <f>+IF(OR($N822=Listas!$A$3,$N822=Listas!$A$4,$N822=Listas!$A$5,$N822=Listas!$A$6),"N/A",IF((DAYS360(C822,$C$3))&gt;3600,"SI","NO"))</f>
        <v>SI</v>
      </c>
      <c r="V822" s="20">
        <f t="shared" si="147"/>
        <v>0.21132439384930549</v>
      </c>
      <c r="W822" s="21">
        <f>+IF(OR($N822=Listas!$A$3,$N822=Listas!$A$4,$N822=Listas!$A$5,$N822=Listas!$A$6),"",P822+R822+T822+V822)</f>
        <v>0.21132439384930549</v>
      </c>
      <c r="X822" s="22"/>
      <c r="Y822" s="19">
        <f t="shared" si="148"/>
        <v>0</v>
      </c>
      <c r="Z822" s="21">
        <f>+IF(OR($N822=Listas!$A$3,$N822=Listas!$A$4,$N822=Listas!$A$5,$N822=Listas!$A$6),"",Y822)</f>
        <v>0</v>
      </c>
      <c r="AA822" s="22"/>
      <c r="AB822" s="23">
        <f>+IF(OR($N822=Listas!$A$3,$N822=Listas!$A$4,$N822=Listas!$A$5,$N822=Listas!$A$6),"",IF(AND(DAYS360(C822,$C$3)&lt;=90,AA822="NO"),0,IF(AND(DAYS360(C822,$C$3)&gt;90,AA822="NO"),$AB$7,0)))</f>
        <v>0</v>
      </c>
      <c r="AC822" s="17"/>
      <c r="AD822" s="22"/>
      <c r="AE822" s="23">
        <f>+IF(OR($N822=Listas!$A$3,$N822=Listas!$A$4,$N822=Listas!$A$5,$N822=Listas!$A$6),"",IF(AND(DAYS360(C822,$C$3)&lt;=90,AD822="SI"),0,IF(AND(DAYS360(C822,$C$3)&gt;90,AD822="SI"),$AE$7,0)))</f>
        <v>0</v>
      </c>
      <c r="AF822" s="17"/>
      <c r="AG822" s="24" t="str">
        <f t="shared" si="152"/>
        <v/>
      </c>
      <c r="AH822" s="22"/>
      <c r="AI822" s="23">
        <f>+IF(OR($N822=Listas!$A$3,$N822=Listas!$A$4,$N822=Listas!$A$5,$N822=Listas!$A$6),"",IF(AND(DAYS360(C822,$C$3)&lt;=90,AH822="SI"),0,IF(AND(DAYS360(C822,$C$3)&gt;90,AH822="SI"),$AI$7,0)))</f>
        <v>0</v>
      </c>
      <c r="AJ822" s="25">
        <f>+IF(OR($N822=Listas!$A$3,$N822=Listas!$A$4,$N822=Listas!$A$5,$N822=Listas!$A$6),"",AB822+AE822+AI822)</f>
        <v>0</v>
      </c>
      <c r="AK822" s="26" t="str">
        <f t="shared" si="153"/>
        <v/>
      </c>
      <c r="AL822" s="27" t="str">
        <f t="shared" si="154"/>
        <v/>
      </c>
      <c r="AM822" s="23">
        <f>+IF(OR($N822=Listas!$A$3,$N822=Listas!$A$4,$N822=Listas!$A$5,$N822=Listas!$A$6),"",IF(AND(DAYS360(C822,$C$3)&lt;=90,AL822="SI"),0,IF(AND(DAYS360(C822,$C$3)&gt;90,AL822="SI"),$AM$7,0)))</f>
        <v>0</v>
      </c>
      <c r="AN822" s="27" t="str">
        <f t="shared" si="155"/>
        <v/>
      </c>
      <c r="AO822" s="23">
        <f>+IF(OR($N822=Listas!$A$3,$N822=Listas!$A$4,$N822=Listas!$A$5,$N822=Listas!$A$6),"",IF(AND(DAYS360(C822,$C$3)&lt;=90,AN822="SI"),0,IF(AND(DAYS360(C822,$C$3)&gt;90,AN822="SI"),$AO$7,0)))</f>
        <v>0</v>
      </c>
      <c r="AP822" s="28">
        <f>+IF(OR($N822=Listas!$A$3,$N822=Listas!$A$4,$N822=Listas!$A$5,$N822=[1]Hoja2!$A$6),"",AM822+AO822)</f>
        <v>0</v>
      </c>
      <c r="AQ822" s="22"/>
      <c r="AR822" s="23">
        <f>+IF(OR($N822=Listas!$A$3,$N822=Listas!$A$4,$N822=Listas!$A$5,$N822=Listas!$A$6),"",IF(AND(DAYS360(C822,$C$3)&lt;=90,AQ822="SI"),0,IF(AND(DAYS360(C822,$C$3)&gt;90,AQ822="SI"),$AR$7,0)))</f>
        <v>0</v>
      </c>
      <c r="AS822" s="22"/>
      <c r="AT822" s="23">
        <f>+IF(OR($N822=Listas!$A$3,$N822=Listas!$A$4,$N822=Listas!$A$5,$N822=Listas!$A$6),"",IF(AND(DAYS360(C822,$C$3)&lt;=90,AS822="SI"),0,IF(AND(DAYS360(C822,$C$3)&gt;90,AS822="SI"),$AT$7,0)))</f>
        <v>0</v>
      </c>
      <c r="AU822" s="21">
        <f>+IF(OR($N822=Listas!$A$3,$N822=Listas!$A$4,$N822=Listas!$A$5,$N822=Listas!$A$6),"",AR822+AT822)</f>
        <v>0</v>
      </c>
      <c r="AV822" s="29">
        <f>+IF(OR($N822=Listas!$A$3,$N822=Listas!$A$4,$N822=Listas!$A$5,$N822=Listas!$A$6),"",W822+Z822+AJ822+AP822+AU822)</f>
        <v>0.21132439384930549</v>
      </c>
      <c r="AW822" s="30">
        <f>+IF(OR($N822=Listas!$A$3,$N822=Listas!$A$4,$N822=Listas!$A$5,$N822=Listas!$A$6),"",K822*(1-AV822))</f>
        <v>0</v>
      </c>
      <c r="AX822" s="30">
        <f>+IF(OR($N822=Listas!$A$3,$N822=Listas!$A$4,$N822=Listas!$A$5,$N822=Listas!$A$6),"",L822*(1-AV822))</f>
        <v>0</v>
      </c>
      <c r="AY822" s="31"/>
      <c r="AZ822" s="32"/>
      <c r="BA822" s="30">
        <f>+IF(OR($N822=Listas!$A$3,$N822=Listas!$A$4,$N822=Listas!$A$5,$N822=Listas!$A$6),"",IF(AV822=0,AW822,(-PV(AY822,AZ822,,AW822,0))))</f>
        <v>0</v>
      </c>
      <c r="BB822" s="30">
        <f>+IF(OR($N822=Listas!$A$3,$N822=Listas!$A$4,$N822=Listas!$A$5,$N822=Listas!$A$6),"",IF(AV822=0,AX822,(-PV(AY822,AZ822,,AX822,0))))</f>
        <v>0</v>
      </c>
      <c r="BC822" s="33">
        <f>++IF(OR($N822=Listas!$A$3,$N822=Listas!$A$4,$N822=Listas!$A$5,$N822=Listas!$A$6),"",K822-BA822)</f>
        <v>0</v>
      </c>
      <c r="BD822" s="33">
        <f>++IF(OR($N822=Listas!$A$3,$N822=Listas!$A$4,$N822=Listas!$A$5,$N822=Listas!$A$6),"",L822-BB822)</f>
        <v>0</v>
      </c>
    </row>
    <row r="823" spans="1:56" x14ac:dyDescent="0.25">
      <c r="A823" s="13"/>
      <c r="B823" s="14"/>
      <c r="C823" s="15"/>
      <c r="D823" s="16"/>
      <c r="E823" s="16"/>
      <c r="F823" s="17"/>
      <c r="G823" s="17"/>
      <c r="H823" s="65">
        <f t="shared" si="149"/>
        <v>0</v>
      </c>
      <c r="I823" s="17"/>
      <c r="J823" s="17"/>
      <c r="K823" s="42">
        <f t="shared" si="150"/>
        <v>0</v>
      </c>
      <c r="L823" s="42">
        <f t="shared" si="150"/>
        <v>0</v>
      </c>
      <c r="M823" s="42">
        <f t="shared" si="151"/>
        <v>0</v>
      </c>
      <c r="N823" s="13"/>
      <c r="O823" s="18" t="str">
        <f>+IF(OR($N823=Listas!$A$3,$N823=Listas!$A$4,$N823=Listas!$A$5,$N823=Listas!$A$6),"N/A",IF(AND((DAYS360(C823,$C$3))&gt;90,(DAYS360(C823,$C$3))&lt;360),"SI","NO"))</f>
        <v>NO</v>
      </c>
      <c r="P823" s="19">
        <f t="shared" si="144"/>
        <v>0</v>
      </c>
      <c r="Q823" s="18" t="str">
        <f>+IF(OR($N823=Listas!$A$3,$N823=Listas!$A$4,$N823=Listas!$A$5,$N823=Listas!$A$6),"N/A",IF(AND((DAYS360(C823,$C$3))&gt;=360,(DAYS360(C823,$C$3))&lt;=1800),"SI","NO"))</f>
        <v>NO</v>
      </c>
      <c r="R823" s="19">
        <f t="shared" si="145"/>
        <v>0</v>
      </c>
      <c r="S823" s="18" t="str">
        <f>+IF(OR($N823=Listas!$A$3,$N823=Listas!$A$4,$N823=Listas!$A$5,$N823=Listas!$A$6),"N/A",IF(AND((DAYS360(C823,$C$3))&gt;1800,(DAYS360(C823,$C$3))&lt;=3600),"SI","NO"))</f>
        <v>NO</v>
      </c>
      <c r="T823" s="19">
        <f t="shared" si="146"/>
        <v>0</v>
      </c>
      <c r="U823" s="18" t="str">
        <f>+IF(OR($N823=Listas!$A$3,$N823=Listas!$A$4,$N823=Listas!$A$5,$N823=Listas!$A$6),"N/A",IF((DAYS360(C823,$C$3))&gt;3600,"SI","NO"))</f>
        <v>SI</v>
      </c>
      <c r="V823" s="20">
        <f t="shared" si="147"/>
        <v>0.21132439384930549</v>
      </c>
      <c r="W823" s="21">
        <f>+IF(OR($N823=Listas!$A$3,$N823=Listas!$A$4,$N823=Listas!$A$5,$N823=Listas!$A$6),"",P823+R823+T823+V823)</f>
        <v>0.21132439384930549</v>
      </c>
      <c r="X823" s="22"/>
      <c r="Y823" s="19">
        <f t="shared" si="148"/>
        <v>0</v>
      </c>
      <c r="Z823" s="21">
        <f>+IF(OR($N823=Listas!$A$3,$N823=Listas!$A$4,$N823=Listas!$A$5,$N823=Listas!$A$6),"",Y823)</f>
        <v>0</v>
      </c>
      <c r="AA823" s="22"/>
      <c r="AB823" s="23">
        <f>+IF(OR($N823=Listas!$A$3,$N823=Listas!$A$4,$N823=Listas!$A$5,$N823=Listas!$A$6),"",IF(AND(DAYS360(C823,$C$3)&lt;=90,AA823="NO"),0,IF(AND(DAYS360(C823,$C$3)&gt;90,AA823="NO"),$AB$7,0)))</f>
        <v>0</v>
      </c>
      <c r="AC823" s="17"/>
      <c r="AD823" s="22"/>
      <c r="AE823" s="23">
        <f>+IF(OR($N823=Listas!$A$3,$N823=Listas!$A$4,$N823=Listas!$A$5,$N823=Listas!$A$6),"",IF(AND(DAYS360(C823,$C$3)&lt;=90,AD823="SI"),0,IF(AND(DAYS360(C823,$C$3)&gt;90,AD823="SI"),$AE$7,0)))</f>
        <v>0</v>
      </c>
      <c r="AF823" s="17"/>
      <c r="AG823" s="24" t="str">
        <f t="shared" si="152"/>
        <v/>
      </c>
      <c r="AH823" s="22"/>
      <c r="AI823" s="23">
        <f>+IF(OR($N823=Listas!$A$3,$N823=Listas!$A$4,$N823=Listas!$A$5,$N823=Listas!$A$6),"",IF(AND(DAYS360(C823,$C$3)&lt;=90,AH823="SI"),0,IF(AND(DAYS360(C823,$C$3)&gt;90,AH823="SI"),$AI$7,0)))</f>
        <v>0</v>
      </c>
      <c r="AJ823" s="25">
        <f>+IF(OR($N823=Listas!$A$3,$N823=Listas!$A$4,$N823=Listas!$A$5,$N823=Listas!$A$6),"",AB823+AE823+AI823)</f>
        <v>0</v>
      </c>
      <c r="AK823" s="26" t="str">
        <f t="shared" si="153"/>
        <v/>
      </c>
      <c r="AL823" s="27" t="str">
        <f t="shared" si="154"/>
        <v/>
      </c>
      <c r="AM823" s="23">
        <f>+IF(OR($N823=Listas!$A$3,$N823=Listas!$A$4,$N823=Listas!$A$5,$N823=Listas!$A$6),"",IF(AND(DAYS360(C823,$C$3)&lt;=90,AL823="SI"),0,IF(AND(DAYS360(C823,$C$3)&gt;90,AL823="SI"),$AM$7,0)))</f>
        <v>0</v>
      </c>
      <c r="AN823" s="27" t="str">
        <f t="shared" si="155"/>
        <v/>
      </c>
      <c r="AO823" s="23">
        <f>+IF(OR($N823=Listas!$A$3,$N823=Listas!$A$4,$N823=Listas!$A$5,$N823=Listas!$A$6),"",IF(AND(DAYS360(C823,$C$3)&lt;=90,AN823="SI"),0,IF(AND(DAYS360(C823,$C$3)&gt;90,AN823="SI"),$AO$7,0)))</f>
        <v>0</v>
      </c>
      <c r="AP823" s="28">
        <f>+IF(OR($N823=Listas!$A$3,$N823=Listas!$A$4,$N823=Listas!$A$5,$N823=[1]Hoja2!$A$6),"",AM823+AO823)</f>
        <v>0</v>
      </c>
      <c r="AQ823" s="22"/>
      <c r="AR823" s="23">
        <f>+IF(OR($N823=Listas!$A$3,$N823=Listas!$A$4,$N823=Listas!$A$5,$N823=Listas!$A$6),"",IF(AND(DAYS360(C823,$C$3)&lt;=90,AQ823="SI"),0,IF(AND(DAYS360(C823,$C$3)&gt;90,AQ823="SI"),$AR$7,0)))</f>
        <v>0</v>
      </c>
      <c r="AS823" s="22"/>
      <c r="AT823" s="23">
        <f>+IF(OR($N823=Listas!$A$3,$N823=Listas!$A$4,$N823=Listas!$A$5,$N823=Listas!$A$6),"",IF(AND(DAYS360(C823,$C$3)&lt;=90,AS823="SI"),0,IF(AND(DAYS360(C823,$C$3)&gt;90,AS823="SI"),$AT$7,0)))</f>
        <v>0</v>
      </c>
      <c r="AU823" s="21">
        <f>+IF(OR($N823=Listas!$A$3,$N823=Listas!$A$4,$N823=Listas!$A$5,$N823=Listas!$A$6),"",AR823+AT823)</f>
        <v>0</v>
      </c>
      <c r="AV823" s="29">
        <f>+IF(OR($N823=Listas!$A$3,$N823=Listas!$A$4,$N823=Listas!$A$5,$N823=Listas!$A$6),"",W823+Z823+AJ823+AP823+AU823)</f>
        <v>0.21132439384930549</v>
      </c>
      <c r="AW823" s="30">
        <f>+IF(OR($N823=Listas!$A$3,$N823=Listas!$A$4,$N823=Listas!$A$5,$N823=Listas!$A$6),"",K823*(1-AV823))</f>
        <v>0</v>
      </c>
      <c r="AX823" s="30">
        <f>+IF(OR($N823=Listas!$A$3,$N823=Listas!$A$4,$N823=Listas!$A$5,$N823=Listas!$A$6),"",L823*(1-AV823))</f>
        <v>0</v>
      </c>
      <c r="AY823" s="31"/>
      <c r="AZ823" s="32"/>
      <c r="BA823" s="30">
        <f>+IF(OR($N823=Listas!$A$3,$N823=Listas!$A$4,$N823=Listas!$A$5,$N823=Listas!$A$6),"",IF(AV823=0,AW823,(-PV(AY823,AZ823,,AW823,0))))</f>
        <v>0</v>
      </c>
      <c r="BB823" s="30">
        <f>+IF(OR($N823=Listas!$A$3,$N823=Listas!$A$4,$N823=Listas!$A$5,$N823=Listas!$A$6),"",IF(AV823=0,AX823,(-PV(AY823,AZ823,,AX823,0))))</f>
        <v>0</v>
      </c>
      <c r="BC823" s="33">
        <f>++IF(OR($N823=Listas!$A$3,$N823=Listas!$A$4,$N823=Listas!$A$5,$N823=Listas!$A$6),"",K823-BA823)</f>
        <v>0</v>
      </c>
      <c r="BD823" s="33">
        <f>++IF(OR($N823=Listas!$A$3,$N823=Listas!$A$4,$N823=Listas!$A$5,$N823=Listas!$A$6),"",L823-BB823)</f>
        <v>0</v>
      </c>
    </row>
    <row r="824" spans="1:56" x14ac:dyDescent="0.25">
      <c r="A824" s="13"/>
      <c r="B824" s="14"/>
      <c r="C824" s="15"/>
      <c r="D824" s="16"/>
      <c r="E824" s="16"/>
      <c r="F824" s="17"/>
      <c r="G824" s="17"/>
      <c r="H824" s="65">
        <f t="shared" si="149"/>
        <v>0</v>
      </c>
      <c r="I824" s="17"/>
      <c r="J824" s="17"/>
      <c r="K824" s="42">
        <f t="shared" si="150"/>
        <v>0</v>
      </c>
      <c r="L824" s="42">
        <f t="shared" si="150"/>
        <v>0</v>
      </c>
      <c r="M824" s="42">
        <f t="shared" si="151"/>
        <v>0</v>
      </c>
      <c r="N824" s="13"/>
      <c r="O824" s="18" t="str">
        <f>+IF(OR($N824=Listas!$A$3,$N824=Listas!$A$4,$N824=Listas!$A$5,$N824=Listas!$A$6),"N/A",IF(AND((DAYS360(C824,$C$3))&gt;90,(DAYS360(C824,$C$3))&lt;360),"SI","NO"))</f>
        <v>NO</v>
      </c>
      <c r="P824" s="19">
        <f t="shared" si="144"/>
        <v>0</v>
      </c>
      <c r="Q824" s="18" t="str">
        <f>+IF(OR($N824=Listas!$A$3,$N824=Listas!$A$4,$N824=Listas!$A$5,$N824=Listas!$A$6),"N/A",IF(AND((DAYS360(C824,$C$3))&gt;=360,(DAYS360(C824,$C$3))&lt;=1800),"SI","NO"))</f>
        <v>NO</v>
      </c>
      <c r="R824" s="19">
        <f t="shared" si="145"/>
        <v>0</v>
      </c>
      <c r="S824" s="18" t="str">
        <f>+IF(OR($N824=Listas!$A$3,$N824=Listas!$A$4,$N824=Listas!$A$5,$N824=Listas!$A$6),"N/A",IF(AND((DAYS360(C824,$C$3))&gt;1800,(DAYS360(C824,$C$3))&lt;=3600),"SI","NO"))</f>
        <v>NO</v>
      </c>
      <c r="T824" s="19">
        <f t="shared" si="146"/>
        <v>0</v>
      </c>
      <c r="U824" s="18" t="str">
        <f>+IF(OR($N824=Listas!$A$3,$N824=Listas!$A$4,$N824=Listas!$A$5,$N824=Listas!$A$6),"N/A",IF((DAYS360(C824,$C$3))&gt;3600,"SI","NO"))</f>
        <v>SI</v>
      </c>
      <c r="V824" s="20">
        <f t="shared" si="147"/>
        <v>0.21132439384930549</v>
      </c>
      <c r="W824" s="21">
        <f>+IF(OR($N824=Listas!$A$3,$N824=Listas!$A$4,$N824=Listas!$A$5,$N824=Listas!$A$6),"",P824+R824+T824+V824)</f>
        <v>0.21132439384930549</v>
      </c>
      <c r="X824" s="22"/>
      <c r="Y824" s="19">
        <f t="shared" si="148"/>
        <v>0</v>
      </c>
      <c r="Z824" s="21">
        <f>+IF(OR($N824=Listas!$A$3,$N824=Listas!$A$4,$N824=Listas!$A$5,$N824=Listas!$A$6),"",Y824)</f>
        <v>0</v>
      </c>
      <c r="AA824" s="22"/>
      <c r="AB824" s="23">
        <f>+IF(OR($N824=Listas!$A$3,$N824=Listas!$A$4,$N824=Listas!$A$5,$N824=Listas!$A$6),"",IF(AND(DAYS360(C824,$C$3)&lt;=90,AA824="NO"),0,IF(AND(DAYS360(C824,$C$3)&gt;90,AA824="NO"),$AB$7,0)))</f>
        <v>0</v>
      </c>
      <c r="AC824" s="17"/>
      <c r="AD824" s="22"/>
      <c r="AE824" s="23">
        <f>+IF(OR($N824=Listas!$A$3,$N824=Listas!$A$4,$N824=Listas!$A$5,$N824=Listas!$A$6),"",IF(AND(DAYS360(C824,$C$3)&lt;=90,AD824="SI"),0,IF(AND(DAYS360(C824,$C$3)&gt;90,AD824="SI"),$AE$7,0)))</f>
        <v>0</v>
      </c>
      <c r="AF824" s="17"/>
      <c r="AG824" s="24" t="str">
        <f t="shared" si="152"/>
        <v/>
      </c>
      <c r="AH824" s="22"/>
      <c r="AI824" s="23">
        <f>+IF(OR($N824=Listas!$A$3,$N824=Listas!$A$4,$N824=Listas!$A$5,$N824=Listas!$A$6),"",IF(AND(DAYS360(C824,$C$3)&lt;=90,AH824="SI"),0,IF(AND(DAYS360(C824,$C$3)&gt;90,AH824="SI"),$AI$7,0)))</f>
        <v>0</v>
      </c>
      <c r="AJ824" s="25">
        <f>+IF(OR($N824=Listas!$A$3,$N824=Listas!$A$4,$N824=Listas!$A$5,$N824=Listas!$A$6),"",AB824+AE824+AI824)</f>
        <v>0</v>
      </c>
      <c r="AK824" s="26" t="str">
        <f t="shared" si="153"/>
        <v/>
      </c>
      <c r="AL824" s="27" t="str">
        <f t="shared" si="154"/>
        <v/>
      </c>
      <c r="AM824" s="23">
        <f>+IF(OR($N824=Listas!$A$3,$N824=Listas!$A$4,$N824=Listas!$A$5,$N824=Listas!$A$6),"",IF(AND(DAYS360(C824,$C$3)&lt;=90,AL824="SI"),0,IF(AND(DAYS360(C824,$C$3)&gt;90,AL824="SI"),$AM$7,0)))</f>
        <v>0</v>
      </c>
      <c r="AN824" s="27" t="str">
        <f t="shared" si="155"/>
        <v/>
      </c>
      <c r="AO824" s="23">
        <f>+IF(OR($N824=Listas!$A$3,$N824=Listas!$A$4,$N824=Listas!$A$5,$N824=Listas!$A$6),"",IF(AND(DAYS360(C824,$C$3)&lt;=90,AN824="SI"),0,IF(AND(DAYS360(C824,$C$3)&gt;90,AN824="SI"),$AO$7,0)))</f>
        <v>0</v>
      </c>
      <c r="AP824" s="28">
        <f>+IF(OR($N824=Listas!$A$3,$N824=Listas!$A$4,$N824=Listas!$A$5,$N824=[1]Hoja2!$A$6),"",AM824+AO824)</f>
        <v>0</v>
      </c>
      <c r="AQ824" s="22"/>
      <c r="AR824" s="23">
        <f>+IF(OR($N824=Listas!$A$3,$N824=Listas!$A$4,$N824=Listas!$A$5,$N824=Listas!$A$6),"",IF(AND(DAYS360(C824,$C$3)&lt;=90,AQ824="SI"),0,IF(AND(DAYS360(C824,$C$3)&gt;90,AQ824="SI"),$AR$7,0)))</f>
        <v>0</v>
      </c>
      <c r="AS824" s="22"/>
      <c r="AT824" s="23">
        <f>+IF(OR($N824=Listas!$A$3,$N824=Listas!$A$4,$N824=Listas!$A$5,$N824=Listas!$A$6),"",IF(AND(DAYS360(C824,$C$3)&lt;=90,AS824="SI"),0,IF(AND(DAYS360(C824,$C$3)&gt;90,AS824="SI"),$AT$7,0)))</f>
        <v>0</v>
      </c>
      <c r="AU824" s="21">
        <f>+IF(OR($N824=Listas!$A$3,$N824=Listas!$A$4,$N824=Listas!$A$5,$N824=Listas!$A$6),"",AR824+AT824)</f>
        <v>0</v>
      </c>
      <c r="AV824" s="29">
        <f>+IF(OR($N824=Listas!$A$3,$N824=Listas!$A$4,$N824=Listas!$A$5,$N824=Listas!$A$6),"",W824+Z824+AJ824+AP824+AU824)</f>
        <v>0.21132439384930549</v>
      </c>
      <c r="AW824" s="30">
        <f>+IF(OR($N824=Listas!$A$3,$N824=Listas!$A$4,$N824=Listas!$A$5,$N824=Listas!$A$6),"",K824*(1-AV824))</f>
        <v>0</v>
      </c>
      <c r="AX824" s="30">
        <f>+IF(OR($N824=Listas!$A$3,$N824=Listas!$A$4,$N824=Listas!$A$5,$N824=Listas!$A$6),"",L824*(1-AV824))</f>
        <v>0</v>
      </c>
      <c r="AY824" s="31"/>
      <c r="AZ824" s="32"/>
      <c r="BA824" s="30">
        <f>+IF(OR($N824=Listas!$A$3,$N824=Listas!$A$4,$N824=Listas!$A$5,$N824=Listas!$A$6),"",IF(AV824=0,AW824,(-PV(AY824,AZ824,,AW824,0))))</f>
        <v>0</v>
      </c>
      <c r="BB824" s="30">
        <f>+IF(OR($N824=Listas!$A$3,$N824=Listas!$A$4,$N824=Listas!$A$5,$N824=Listas!$A$6),"",IF(AV824=0,AX824,(-PV(AY824,AZ824,,AX824,0))))</f>
        <v>0</v>
      </c>
      <c r="BC824" s="33">
        <f>++IF(OR($N824=Listas!$A$3,$N824=Listas!$A$4,$N824=Listas!$A$5,$N824=Listas!$A$6),"",K824-BA824)</f>
        <v>0</v>
      </c>
      <c r="BD824" s="33">
        <f>++IF(OR($N824=Listas!$A$3,$N824=Listas!$A$4,$N824=Listas!$A$5,$N824=Listas!$A$6),"",L824-BB824)</f>
        <v>0</v>
      </c>
    </row>
    <row r="825" spans="1:56" x14ac:dyDescent="0.25">
      <c r="A825" s="13"/>
      <c r="B825" s="14"/>
      <c r="C825" s="15"/>
      <c r="D825" s="16"/>
      <c r="E825" s="16"/>
      <c r="F825" s="17"/>
      <c r="G825" s="17"/>
      <c r="H825" s="65">
        <f t="shared" si="149"/>
        <v>0</v>
      </c>
      <c r="I825" s="17"/>
      <c r="J825" s="17"/>
      <c r="K825" s="42">
        <f t="shared" si="150"/>
        <v>0</v>
      </c>
      <c r="L825" s="42">
        <f t="shared" si="150"/>
        <v>0</v>
      </c>
      <c r="M825" s="42">
        <f t="shared" si="151"/>
        <v>0</v>
      </c>
      <c r="N825" s="13"/>
      <c r="O825" s="18" t="str">
        <f>+IF(OR($N825=Listas!$A$3,$N825=Listas!$A$4,$N825=Listas!$A$5,$N825=Listas!$A$6),"N/A",IF(AND((DAYS360(C825,$C$3))&gt;90,(DAYS360(C825,$C$3))&lt;360),"SI","NO"))</f>
        <v>NO</v>
      </c>
      <c r="P825" s="19">
        <f t="shared" si="144"/>
        <v>0</v>
      </c>
      <c r="Q825" s="18" t="str">
        <f>+IF(OR($N825=Listas!$A$3,$N825=Listas!$A$4,$N825=Listas!$A$5,$N825=Listas!$A$6),"N/A",IF(AND((DAYS360(C825,$C$3))&gt;=360,(DAYS360(C825,$C$3))&lt;=1800),"SI","NO"))</f>
        <v>NO</v>
      </c>
      <c r="R825" s="19">
        <f t="shared" si="145"/>
        <v>0</v>
      </c>
      <c r="S825" s="18" t="str">
        <f>+IF(OR($N825=Listas!$A$3,$N825=Listas!$A$4,$N825=Listas!$A$5,$N825=Listas!$A$6),"N/A",IF(AND((DAYS360(C825,$C$3))&gt;1800,(DAYS360(C825,$C$3))&lt;=3600),"SI","NO"))</f>
        <v>NO</v>
      </c>
      <c r="T825" s="19">
        <f t="shared" si="146"/>
        <v>0</v>
      </c>
      <c r="U825" s="18" t="str">
        <f>+IF(OR($N825=Listas!$A$3,$N825=Listas!$A$4,$N825=Listas!$A$5,$N825=Listas!$A$6),"N/A",IF((DAYS360(C825,$C$3))&gt;3600,"SI","NO"))</f>
        <v>SI</v>
      </c>
      <c r="V825" s="20">
        <f t="shared" si="147"/>
        <v>0.21132439384930549</v>
      </c>
      <c r="W825" s="21">
        <f>+IF(OR($N825=Listas!$A$3,$N825=Listas!$A$4,$N825=Listas!$A$5,$N825=Listas!$A$6),"",P825+R825+T825+V825)</f>
        <v>0.21132439384930549</v>
      </c>
      <c r="X825" s="22"/>
      <c r="Y825" s="19">
        <f t="shared" si="148"/>
        <v>0</v>
      </c>
      <c r="Z825" s="21">
        <f>+IF(OR($N825=Listas!$A$3,$N825=Listas!$A$4,$N825=Listas!$A$5,$N825=Listas!$A$6),"",Y825)</f>
        <v>0</v>
      </c>
      <c r="AA825" s="22"/>
      <c r="AB825" s="23">
        <f>+IF(OR($N825=Listas!$A$3,$N825=Listas!$A$4,$N825=Listas!$A$5,$N825=Listas!$A$6),"",IF(AND(DAYS360(C825,$C$3)&lt;=90,AA825="NO"),0,IF(AND(DAYS360(C825,$C$3)&gt;90,AA825="NO"),$AB$7,0)))</f>
        <v>0</v>
      </c>
      <c r="AC825" s="17"/>
      <c r="AD825" s="22"/>
      <c r="AE825" s="23">
        <f>+IF(OR($N825=Listas!$A$3,$N825=Listas!$A$4,$N825=Listas!$A$5,$N825=Listas!$A$6),"",IF(AND(DAYS360(C825,$C$3)&lt;=90,AD825="SI"),0,IF(AND(DAYS360(C825,$C$3)&gt;90,AD825="SI"),$AE$7,0)))</f>
        <v>0</v>
      </c>
      <c r="AF825" s="17"/>
      <c r="AG825" s="24" t="str">
        <f t="shared" si="152"/>
        <v/>
      </c>
      <c r="AH825" s="22"/>
      <c r="AI825" s="23">
        <f>+IF(OR($N825=Listas!$A$3,$N825=Listas!$A$4,$N825=Listas!$A$5,$N825=Listas!$A$6),"",IF(AND(DAYS360(C825,$C$3)&lt;=90,AH825="SI"),0,IF(AND(DAYS360(C825,$C$3)&gt;90,AH825="SI"),$AI$7,0)))</f>
        <v>0</v>
      </c>
      <c r="AJ825" s="25">
        <f>+IF(OR($N825=Listas!$A$3,$N825=Listas!$A$4,$N825=Listas!$A$5,$N825=Listas!$A$6),"",AB825+AE825+AI825)</f>
        <v>0</v>
      </c>
      <c r="AK825" s="26" t="str">
        <f t="shared" si="153"/>
        <v/>
      </c>
      <c r="AL825" s="27" t="str">
        <f t="shared" si="154"/>
        <v/>
      </c>
      <c r="AM825" s="23">
        <f>+IF(OR($N825=Listas!$A$3,$N825=Listas!$A$4,$N825=Listas!$A$5,$N825=Listas!$A$6),"",IF(AND(DAYS360(C825,$C$3)&lt;=90,AL825="SI"),0,IF(AND(DAYS360(C825,$C$3)&gt;90,AL825="SI"),$AM$7,0)))</f>
        <v>0</v>
      </c>
      <c r="AN825" s="27" t="str">
        <f t="shared" si="155"/>
        <v/>
      </c>
      <c r="AO825" s="23">
        <f>+IF(OR($N825=Listas!$A$3,$N825=Listas!$A$4,$N825=Listas!$A$5,$N825=Listas!$A$6),"",IF(AND(DAYS360(C825,$C$3)&lt;=90,AN825="SI"),0,IF(AND(DAYS360(C825,$C$3)&gt;90,AN825="SI"),$AO$7,0)))</f>
        <v>0</v>
      </c>
      <c r="AP825" s="28">
        <f>+IF(OR($N825=Listas!$A$3,$N825=Listas!$A$4,$N825=Listas!$A$5,$N825=[1]Hoja2!$A$6),"",AM825+AO825)</f>
        <v>0</v>
      </c>
      <c r="AQ825" s="22"/>
      <c r="AR825" s="23">
        <f>+IF(OR($N825=Listas!$A$3,$N825=Listas!$A$4,$N825=Listas!$A$5,$N825=Listas!$A$6),"",IF(AND(DAYS360(C825,$C$3)&lt;=90,AQ825="SI"),0,IF(AND(DAYS360(C825,$C$3)&gt;90,AQ825="SI"),$AR$7,0)))</f>
        <v>0</v>
      </c>
      <c r="AS825" s="22"/>
      <c r="AT825" s="23">
        <f>+IF(OR($N825=Listas!$A$3,$N825=Listas!$A$4,$N825=Listas!$A$5,$N825=Listas!$A$6),"",IF(AND(DAYS360(C825,$C$3)&lt;=90,AS825="SI"),0,IF(AND(DAYS360(C825,$C$3)&gt;90,AS825="SI"),$AT$7,0)))</f>
        <v>0</v>
      </c>
      <c r="AU825" s="21">
        <f>+IF(OR($N825=Listas!$A$3,$N825=Listas!$A$4,$N825=Listas!$A$5,$N825=Listas!$A$6),"",AR825+AT825)</f>
        <v>0</v>
      </c>
      <c r="AV825" s="29">
        <f>+IF(OR($N825=Listas!$A$3,$N825=Listas!$A$4,$N825=Listas!$A$5,$N825=Listas!$A$6),"",W825+Z825+AJ825+AP825+AU825)</f>
        <v>0.21132439384930549</v>
      </c>
      <c r="AW825" s="30">
        <f>+IF(OR($N825=Listas!$A$3,$N825=Listas!$A$4,$N825=Listas!$A$5,$N825=Listas!$A$6),"",K825*(1-AV825))</f>
        <v>0</v>
      </c>
      <c r="AX825" s="30">
        <f>+IF(OR($N825=Listas!$A$3,$N825=Listas!$A$4,$N825=Listas!$A$5,$N825=Listas!$A$6),"",L825*(1-AV825))</f>
        <v>0</v>
      </c>
      <c r="AY825" s="31"/>
      <c r="AZ825" s="32"/>
      <c r="BA825" s="30">
        <f>+IF(OR($N825=Listas!$A$3,$N825=Listas!$A$4,$N825=Listas!$A$5,$N825=Listas!$A$6),"",IF(AV825=0,AW825,(-PV(AY825,AZ825,,AW825,0))))</f>
        <v>0</v>
      </c>
      <c r="BB825" s="30">
        <f>+IF(OR($N825=Listas!$A$3,$N825=Listas!$A$4,$N825=Listas!$A$5,$N825=Listas!$A$6),"",IF(AV825=0,AX825,(-PV(AY825,AZ825,,AX825,0))))</f>
        <v>0</v>
      </c>
      <c r="BC825" s="33">
        <f>++IF(OR($N825=Listas!$A$3,$N825=Listas!$A$4,$N825=Listas!$A$5,$N825=Listas!$A$6),"",K825-BA825)</f>
        <v>0</v>
      </c>
      <c r="BD825" s="33">
        <f>++IF(OR($N825=Listas!$A$3,$N825=Listas!$A$4,$N825=Listas!$A$5,$N825=Listas!$A$6),"",L825-BB825)</f>
        <v>0</v>
      </c>
    </row>
    <row r="826" spans="1:56" x14ac:dyDescent="0.25">
      <c r="A826" s="13"/>
      <c r="B826" s="14"/>
      <c r="C826" s="15"/>
      <c r="D826" s="16"/>
      <c r="E826" s="16"/>
      <c r="F826" s="17"/>
      <c r="G826" s="17"/>
      <c r="H826" s="65">
        <f t="shared" si="149"/>
        <v>0</v>
      </c>
      <c r="I826" s="17"/>
      <c r="J826" s="17"/>
      <c r="K826" s="42">
        <f t="shared" si="150"/>
        <v>0</v>
      </c>
      <c r="L826" s="42">
        <f t="shared" si="150"/>
        <v>0</v>
      </c>
      <c r="M826" s="42">
        <f t="shared" si="151"/>
        <v>0</v>
      </c>
      <c r="N826" s="13"/>
      <c r="O826" s="18" t="str">
        <f>+IF(OR($N826=Listas!$A$3,$N826=Listas!$A$4,$N826=Listas!$A$5,$N826=Listas!$A$6),"N/A",IF(AND((DAYS360(C826,$C$3))&gt;90,(DAYS360(C826,$C$3))&lt;360),"SI","NO"))</f>
        <v>NO</v>
      </c>
      <c r="P826" s="19">
        <f t="shared" si="144"/>
        <v>0</v>
      </c>
      <c r="Q826" s="18" t="str">
        <f>+IF(OR($N826=Listas!$A$3,$N826=Listas!$A$4,$N826=Listas!$A$5,$N826=Listas!$A$6),"N/A",IF(AND((DAYS360(C826,$C$3))&gt;=360,(DAYS360(C826,$C$3))&lt;=1800),"SI","NO"))</f>
        <v>NO</v>
      </c>
      <c r="R826" s="19">
        <f t="shared" si="145"/>
        <v>0</v>
      </c>
      <c r="S826" s="18" t="str">
        <f>+IF(OR($N826=Listas!$A$3,$N826=Listas!$A$4,$N826=Listas!$A$5,$N826=Listas!$A$6),"N/A",IF(AND((DAYS360(C826,$C$3))&gt;1800,(DAYS360(C826,$C$3))&lt;=3600),"SI","NO"))</f>
        <v>NO</v>
      </c>
      <c r="T826" s="19">
        <f t="shared" si="146"/>
        <v>0</v>
      </c>
      <c r="U826" s="18" t="str">
        <f>+IF(OR($N826=Listas!$A$3,$N826=Listas!$A$4,$N826=Listas!$A$5,$N826=Listas!$A$6),"N/A",IF((DAYS360(C826,$C$3))&gt;3600,"SI","NO"))</f>
        <v>SI</v>
      </c>
      <c r="V826" s="20">
        <f t="shared" si="147"/>
        <v>0.21132439384930549</v>
      </c>
      <c r="W826" s="21">
        <f>+IF(OR($N826=Listas!$A$3,$N826=Listas!$A$4,$N826=Listas!$A$5,$N826=Listas!$A$6),"",P826+R826+T826+V826)</f>
        <v>0.21132439384930549</v>
      </c>
      <c r="X826" s="22"/>
      <c r="Y826" s="19">
        <f t="shared" si="148"/>
        <v>0</v>
      </c>
      <c r="Z826" s="21">
        <f>+IF(OR($N826=Listas!$A$3,$N826=Listas!$A$4,$N826=Listas!$A$5,$N826=Listas!$A$6),"",Y826)</f>
        <v>0</v>
      </c>
      <c r="AA826" s="22"/>
      <c r="AB826" s="23">
        <f>+IF(OR($N826=Listas!$A$3,$N826=Listas!$A$4,$N826=Listas!$A$5,$N826=Listas!$A$6),"",IF(AND(DAYS360(C826,$C$3)&lt;=90,AA826="NO"),0,IF(AND(DAYS360(C826,$C$3)&gt;90,AA826="NO"),$AB$7,0)))</f>
        <v>0</v>
      </c>
      <c r="AC826" s="17"/>
      <c r="AD826" s="22"/>
      <c r="AE826" s="23">
        <f>+IF(OR($N826=Listas!$A$3,$N826=Listas!$A$4,$N826=Listas!$A$5,$N826=Listas!$A$6),"",IF(AND(DAYS360(C826,$C$3)&lt;=90,AD826="SI"),0,IF(AND(DAYS360(C826,$C$3)&gt;90,AD826="SI"),$AE$7,0)))</f>
        <v>0</v>
      </c>
      <c r="AF826" s="17"/>
      <c r="AG826" s="24" t="str">
        <f t="shared" si="152"/>
        <v/>
      </c>
      <c r="AH826" s="22"/>
      <c r="AI826" s="23">
        <f>+IF(OR($N826=Listas!$A$3,$N826=Listas!$A$4,$N826=Listas!$A$5,$N826=Listas!$A$6),"",IF(AND(DAYS360(C826,$C$3)&lt;=90,AH826="SI"),0,IF(AND(DAYS360(C826,$C$3)&gt;90,AH826="SI"),$AI$7,0)))</f>
        <v>0</v>
      </c>
      <c r="AJ826" s="25">
        <f>+IF(OR($N826=Listas!$A$3,$N826=Listas!$A$4,$N826=Listas!$A$5,$N826=Listas!$A$6),"",AB826+AE826+AI826)</f>
        <v>0</v>
      </c>
      <c r="AK826" s="26" t="str">
        <f t="shared" si="153"/>
        <v/>
      </c>
      <c r="AL826" s="27" t="str">
        <f t="shared" si="154"/>
        <v/>
      </c>
      <c r="AM826" s="23">
        <f>+IF(OR($N826=Listas!$A$3,$N826=Listas!$A$4,$N826=Listas!$A$5,$N826=Listas!$A$6),"",IF(AND(DAYS360(C826,$C$3)&lt;=90,AL826="SI"),0,IF(AND(DAYS360(C826,$C$3)&gt;90,AL826="SI"),$AM$7,0)))</f>
        <v>0</v>
      </c>
      <c r="AN826" s="27" t="str">
        <f t="shared" si="155"/>
        <v/>
      </c>
      <c r="AO826" s="23">
        <f>+IF(OR($N826=Listas!$A$3,$N826=Listas!$A$4,$N826=Listas!$A$5,$N826=Listas!$A$6),"",IF(AND(DAYS360(C826,$C$3)&lt;=90,AN826="SI"),0,IF(AND(DAYS360(C826,$C$3)&gt;90,AN826="SI"),$AO$7,0)))</f>
        <v>0</v>
      </c>
      <c r="AP826" s="28">
        <f>+IF(OR($N826=Listas!$A$3,$N826=Listas!$A$4,$N826=Listas!$A$5,$N826=[1]Hoja2!$A$6),"",AM826+AO826)</f>
        <v>0</v>
      </c>
      <c r="AQ826" s="22"/>
      <c r="AR826" s="23">
        <f>+IF(OR($N826=Listas!$A$3,$N826=Listas!$A$4,$N826=Listas!$A$5,$N826=Listas!$A$6),"",IF(AND(DAYS360(C826,$C$3)&lt;=90,AQ826="SI"),0,IF(AND(DAYS360(C826,$C$3)&gt;90,AQ826="SI"),$AR$7,0)))</f>
        <v>0</v>
      </c>
      <c r="AS826" s="22"/>
      <c r="AT826" s="23">
        <f>+IF(OR($N826=Listas!$A$3,$N826=Listas!$A$4,$N826=Listas!$A$5,$N826=Listas!$A$6),"",IF(AND(DAYS360(C826,$C$3)&lt;=90,AS826="SI"),0,IF(AND(DAYS360(C826,$C$3)&gt;90,AS826="SI"),$AT$7,0)))</f>
        <v>0</v>
      </c>
      <c r="AU826" s="21">
        <f>+IF(OR($N826=Listas!$A$3,$N826=Listas!$A$4,$N826=Listas!$A$5,$N826=Listas!$A$6),"",AR826+AT826)</f>
        <v>0</v>
      </c>
      <c r="AV826" s="29">
        <f>+IF(OR($N826=Listas!$A$3,$N826=Listas!$A$4,$N826=Listas!$A$5,$N826=Listas!$A$6),"",W826+Z826+AJ826+AP826+AU826)</f>
        <v>0.21132439384930549</v>
      </c>
      <c r="AW826" s="30">
        <f>+IF(OR($N826=Listas!$A$3,$N826=Listas!$A$4,$N826=Listas!$A$5,$N826=Listas!$A$6),"",K826*(1-AV826))</f>
        <v>0</v>
      </c>
      <c r="AX826" s="30">
        <f>+IF(OR($N826=Listas!$A$3,$N826=Listas!$A$4,$N826=Listas!$A$5,$N826=Listas!$A$6),"",L826*(1-AV826))</f>
        <v>0</v>
      </c>
      <c r="AY826" s="31"/>
      <c r="AZ826" s="32"/>
      <c r="BA826" s="30">
        <f>+IF(OR($N826=Listas!$A$3,$N826=Listas!$A$4,$N826=Listas!$A$5,$N826=Listas!$A$6),"",IF(AV826=0,AW826,(-PV(AY826,AZ826,,AW826,0))))</f>
        <v>0</v>
      </c>
      <c r="BB826" s="30">
        <f>+IF(OR($N826=Listas!$A$3,$N826=Listas!$A$4,$N826=Listas!$A$5,$N826=Listas!$A$6),"",IF(AV826=0,AX826,(-PV(AY826,AZ826,,AX826,0))))</f>
        <v>0</v>
      </c>
      <c r="BC826" s="33">
        <f>++IF(OR($N826=Listas!$A$3,$N826=Listas!$A$4,$N826=Listas!$A$5,$N826=Listas!$A$6),"",K826-BA826)</f>
        <v>0</v>
      </c>
      <c r="BD826" s="33">
        <f>++IF(OR($N826=Listas!$A$3,$N826=Listas!$A$4,$N826=Listas!$A$5,$N826=Listas!$A$6),"",L826-BB826)</f>
        <v>0</v>
      </c>
    </row>
    <row r="827" spans="1:56" x14ac:dyDescent="0.25">
      <c r="A827" s="13"/>
      <c r="B827" s="14"/>
      <c r="C827" s="15"/>
      <c r="D827" s="16"/>
      <c r="E827" s="16"/>
      <c r="F827" s="17"/>
      <c r="G827" s="17"/>
      <c r="H827" s="65">
        <f t="shared" si="149"/>
        <v>0</v>
      </c>
      <c r="I827" s="17"/>
      <c r="J827" s="17"/>
      <c r="K827" s="42">
        <f t="shared" si="150"/>
        <v>0</v>
      </c>
      <c r="L827" s="42">
        <f t="shared" si="150"/>
        <v>0</v>
      </c>
      <c r="M827" s="42">
        <f t="shared" si="151"/>
        <v>0</v>
      </c>
      <c r="N827" s="13"/>
      <c r="O827" s="18" t="str">
        <f>+IF(OR($N827=Listas!$A$3,$N827=Listas!$A$4,$N827=Listas!$A$5,$N827=Listas!$A$6),"N/A",IF(AND((DAYS360(C827,$C$3))&gt;90,(DAYS360(C827,$C$3))&lt;360),"SI","NO"))</f>
        <v>NO</v>
      </c>
      <c r="P827" s="19">
        <f t="shared" si="144"/>
        <v>0</v>
      </c>
      <c r="Q827" s="18" t="str">
        <f>+IF(OR($N827=Listas!$A$3,$N827=Listas!$A$4,$N827=Listas!$A$5,$N827=Listas!$A$6),"N/A",IF(AND((DAYS360(C827,$C$3))&gt;=360,(DAYS360(C827,$C$3))&lt;=1800),"SI","NO"))</f>
        <v>NO</v>
      </c>
      <c r="R827" s="19">
        <f t="shared" si="145"/>
        <v>0</v>
      </c>
      <c r="S827" s="18" t="str">
        <f>+IF(OR($N827=Listas!$A$3,$N827=Listas!$A$4,$N827=Listas!$A$5,$N827=Listas!$A$6),"N/A",IF(AND((DAYS360(C827,$C$3))&gt;1800,(DAYS360(C827,$C$3))&lt;=3600),"SI","NO"))</f>
        <v>NO</v>
      </c>
      <c r="T827" s="19">
        <f t="shared" si="146"/>
        <v>0</v>
      </c>
      <c r="U827" s="18" t="str">
        <f>+IF(OR($N827=Listas!$A$3,$N827=Listas!$A$4,$N827=Listas!$A$5,$N827=Listas!$A$6),"N/A",IF((DAYS360(C827,$C$3))&gt;3600,"SI","NO"))</f>
        <v>SI</v>
      </c>
      <c r="V827" s="20">
        <f t="shared" si="147"/>
        <v>0.21132439384930549</v>
      </c>
      <c r="W827" s="21">
        <f>+IF(OR($N827=Listas!$A$3,$N827=Listas!$A$4,$N827=Listas!$A$5,$N827=Listas!$A$6),"",P827+R827+T827+V827)</f>
        <v>0.21132439384930549</v>
      </c>
      <c r="X827" s="22"/>
      <c r="Y827" s="19">
        <f t="shared" si="148"/>
        <v>0</v>
      </c>
      <c r="Z827" s="21">
        <f>+IF(OR($N827=Listas!$A$3,$N827=Listas!$A$4,$N827=Listas!$A$5,$N827=Listas!$A$6),"",Y827)</f>
        <v>0</v>
      </c>
      <c r="AA827" s="22"/>
      <c r="AB827" s="23">
        <f>+IF(OR($N827=Listas!$A$3,$N827=Listas!$A$4,$N827=Listas!$A$5,$N827=Listas!$A$6),"",IF(AND(DAYS360(C827,$C$3)&lt;=90,AA827="NO"),0,IF(AND(DAYS360(C827,$C$3)&gt;90,AA827="NO"),$AB$7,0)))</f>
        <v>0</v>
      </c>
      <c r="AC827" s="17"/>
      <c r="AD827" s="22"/>
      <c r="AE827" s="23">
        <f>+IF(OR($N827=Listas!$A$3,$N827=Listas!$A$4,$N827=Listas!$A$5,$N827=Listas!$A$6),"",IF(AND(DAYS360(C827,$C$3)&lt;=90,AD827="SI"),0,IF(AND(DAYS360(C827,$C$3)&gt;90,AD827="SI"),$AE$7,0)))</f>
        <v>0</v>
      </c>
      <c r="AF827" s="17"/>
      <c r="AG827" s="24" t="str">
        <f t="shared" si="152"/>
        <v/>
      </c>
      <c r="AH827" s="22"/>
      <c r="AI827" s="23">
        <f>+IF(OR($N827=Listas!$A$3,$N827=Listas!$A$4,$N827=Listas!$A$5,$N827=Listas!$A$6),"",IF(AND(DAYS360(C827,$C$3)&lt;=90,AH827="SI"),0,IF(AND(DAYS360(C827,$C$3)&gt;90,AH827="SI"),$AI$7,0)))</f>
        <v>0</v>
      </c>
      <c r="AJ827" s="25">
        <f>+IF(OR($N827=Listas!$A$3,$N827=Listas!$A$4,$N827=Listas!$A$5,$N827=Listas!$A$6),"",AB827+AE827+AI827)</f>
        <v>0</v>
      </c>
      <c r="AK827" s="26" t="str">
        <f t="shared" si="153"/>
        <v/>
      </c>
      <c r="AL827" s="27" t="str">
        <f t="shared" si="154"/>
        <v/>
      </c>
      <c r="AM827" s="23">
        <f>+IF(OR($N827=Listas!$A$3,$N827=Listas!$A$4,$N827=Listas!$A$5,$N827=Listas!$A$6),"",IF(AND(DAYS360(C827,$C$3)&lt;=90,AL827="SI"),0,IF(AND(DAYS360(C827,$C$3)&gt;90,AL827="SI"),$AM$7,0)))</f>
        <v>0</v>
      </c>
      <c r="AN827" s="27" t="str">
        <f t="shared" si="155"/>
        <v/>
      </c>
      <c r="AO827" s="23">
        <f>+IF(OR($N827=Listas!$A$3,$N827=Listas!$A$4,$N827=Listas!$A$5,$N827=Listas!$A$6),"",IF(AND(DAYS360(C827,$C$3)&lt;=90,AN827="SI"),0,IF(AND(DAYS360(C827,$C$3)&gt;90,AN827="SI"),$AO$7,0)))</f>
        <v>0</v>
      </c>
      <c r="AP827" s="28">
        <f>+IF(OR($N827=Listas!$A$3,$N827=Listas!$A$4,$N827=Listas!$A$5,$N827=[1]Hoja2!$A$6),"",AM827+AO827)</f>
        <v>0</v>
      </c>
      <c r="AQ827" s="22"/>
      <c r="AR827" s="23">
        <f>+IF(OR($N827=Listas!$A$3,$N827=Listas!$A$4,$N827=Listas!$A$5,$N827=Listas!$A$6),"",IF(AND(DAYS360(C827,$C$3)&lt;=90,AQ827="SI"),0,IF(AND(DAYS360(C827,$C$3)&gt;90,AQ827="SI"),$AR$7,0)))</f>
        <v>0</v>
      </c>
      <c r="AS827" s="22"/>
      <c r="AT827" s="23">
        <f>+IF(OR($N827=Listas!$A$3,$N827=Listas!$A$4,$N827=Listas!$A$5,$N827=Listas!$A$6),"",IF(AND(DAYS360(C827,$C$3)&lt;=90,AS827="SI"),0,IF(AND(DAYS360(C827,$C$3)&gt;90,AS827="SI"),$AT$7,0)))</f>
        <v>0</v>
      </c>
      <c r="AU827" s="21">
        <f>+IF(OR($N827=Listas!$A$3,$N827=Listas!$A$4,$N827=Listas!$A$5,$N827=Listas!$A$6),"",AR827+AT827)</f>
        <v>0</v>
      </c>
      <c r="AV827" s="29">
        <f>+IF(OR($N827=Listas!$A$3,$N827=Listas!$A$4,$N827=Listas!$A$5,$N827=Listas!$A$6),"",W827+Z827+AJ827+AP827+AU827)</f>
        <v>0.21132439384930549</v>
      </c>
      <c r="AW827" s="30">
        <f>+IF(OR($N827=Listas!$A$3,$N827=Listas!$A$4,$N827=Listas!$A$5,$N827=Listas!$A$6),"",K827*(1-AV827))</f>
        <v>0</v>
      </c>
      <c r="AX827" s="30">
        <f>+IF(OR($N827=Listas!$A$3,$N827=Listas!$A$4,$N827=Listas!$A$5,$N827=Listas!$A$6),"",L827*(1-AV827))</f>
        <v>0</v>
      </c>
      <c r="AY827" s="31"/>
      <c r="AZ827" s="32"/>
      <c r="BA827" s="30">
        <f>+IF(OR($N827=Listas!$A$3,$N827=Listas!$A$4,$N827=Listas!$A$5,$N827=Listas!$A$6),"",IF(AV827=0,AW827,(-PV(AY827,AZ827,,AW827,0))))</f>
        <v>0</v>
      </c>
      <c r="BB827" s="30">
        <f>+IF(OR($N827=Listas!$A$3,$N827=Listas!$A$4,$N827=Listas!$A$5,$N827=Listas!$A$6),"",IF(AV827=0,AX827,(-PV(AY827,AZ827,,AX827,0))))</f>
        <v>0</v>
      </c>
      <c r="BC827" s="33">
        <f>++IF(OR($N827=Listas!$A$3,$N827=Listas!$A$4,$N827=Listas!$A$5,$N827=Listas!$A$6),"",K827-BA827)</f>
        <v>0</v>
      </c>
      <c r="BD827" s="33">
        <f>++IF(OR($N827=Listas!$A$3,$N827=Listas!$A$4,$N827=Listas!$A$5,$N827=Listas!$A$6),"",L827-BB827)</f>
        <v>0</v>
      </c>
    </row>
    <row r="828" spans="1:56" x14ac:dyDescent="0.25">
      <c r="A828" s="13"/>
      <c r="B828" s="14"/>
      <c r="C828" s="15"/>
      <c r="D828" s="16"/>
      <c r="E828" s="16"/>
      <c r="F828" s="17"/>
      <c r="G828" s="17"/>
      <c r="H828" s="65">
        <f t="shared" si="149"/>
        <v>0</v>
      </c>
      <c r="I828" s="17"/>
      <c r="J828" s="17"/>
      <c r="K828" s="42">
        <f t="shared" si="150"/>
        <v>0</v>
      </c>
      <c r="L828" s="42">
        <f t="shared" si="150"/>
        <v>0</v>
      </c>
      <c r="M828" s="42">
        <f t="shared" si="151"/>
        <v>0</v>
      </c>
      <c r="N828" s="13"/>
      <c r="O828" s="18" t="str">
        <f>+IF(OR($N828=Listas!$A$3,$N828=Listas!$A$4,$N828=Listas!$A$5,$N828=Listas!$A$6),"N/A",IF(AND((DAYS360(C828,$C$3))&gt;90,(DAYS360(C828,$C$3))&lt;360),"SI","NO"))</f>
        <v>NO</v>
      </c>
      <c r="P828" s="19">
        <f t="shared" si="144"/>
        <v>0</v>
      </c>
      <c r="Q828" s="18" t="str">
        <f>+IF(OR($N828=Listas!$A$3,$N828=Listas!$A$4,$N828=Listas!$A$5,$N828=Listas!$A$6),"N/A",IF(AND((DAYS360(C828,$C$3))&gt;=360,(DAYS360(C828,$C$3))&lt;=1800),"SI","NO"))</f>
        <v>NO</v>
      </c>
      <c r="R828" s="19">
        <f t="shared" si="145"/>
        <v>0</v>
      </c>
      <c r="S828" s="18" t="str">
        <f>+IF(OR($N828=Listas!$A$3,$N828=Listas!$A$4,$N828=Listas!$A$5,$N828=Listas!$A$6),"N/A",IF(AND((DAYS360(C828,$C$3))&gt;1800,(DAYS360(C828,$C$3))&lt;=3600),"SI","NO"))</f>
        <v>NO</v>
      </c>
      <c r="T828" s="19">
        <f t="shared" si="146"/>
        <v>0</v>
      </c>
      <c r="U828" s="18" t="str">
        <f>+IF(OR($N828=Listas!$A$3,$N828=Listas!$A$4,$N828=Listas!$A$5,$N828=Listas!$A$6),"N/A",IF((DAYS360(C828,$C$3))&gt;3600,"SI","NO"))</f>
        <v>SI</v>
      </c>
      <c r="V828" s="20">
        <f t="shared" si="147"/>
        <v>0.21132439384930549</v>
      </c>
      <c r="W828" s="21">
        <f>+IF(OR($N828=Listas!$A$3,$N828=Listas!$A$4,$N828=Listas!$A$5,$N828=Listas!$A$6),"",P828+R828+T828+V828)</f>
        <v>0.21132439384930549</v>
      </c>
      <c r="X828" s="22"/>
      <c r="Y828" s="19">
        <f t="shared" si="148"/>
        <v>0</v>
      </c>
      <c r="Z828" s="21">
        <f>+IF(OR($N828=Listas!$A$3,$N828=Listas!$A$4,$N828=Listas!$A$5,$N828=Listas!$A$6),"",Y828)</f>
        <v>0</v>
      </c>
      <c r="AA828" s="22"/>
      <c r="AB828" s="23">
        <f>+IF(OR($N828=Listas!$A$3,$N828=Listas!$A$4,$N828=Listas!$A$5,$N828=Listas!$A$6),"",IF(AND(DAYS360(C828,$C$3)&lt;=90,AA828="NO"),0,IF(AND(DAYS360(C828,$C$3)&gt;90,AA828="NO"),$AB$7,0)))</f>
        <v>0</v>
      </c>
      <c r="AC828" s="17"/>
      <c r="AD828" s="22"/>
      <c r="AE828" s="23">
        <f>+IF(OR($N828=Listas!$A$3,$N828=Listas!$A$4,$N828=Listas!$A$5,$N828=Listas!$A$6),"",IF(AND(DAYS360(C828,$C$3)&lt;=90,AD828="SI"),0,IF(AND(DAYS360(C828,$C$3)&gt;90,AD828="SI"),$AE$7,0)))</f>
        <v>0</v>
      </c>
      <c r="AF828" s="17"/>
      <c r="AG828" s="24" t="str">
        <f t="shared" si="152"/>
        <v/>
      </c>
      <c r="AH828" s="22"/>
      <c r="AI828" s="23">
        <f>+IF(OR($N828=Listas!$A$3,$N828=Listas!$A$4,$N828=Listas!$A$5,$N828=Listas!$A$6),"",IF(AND(DAYS360(C828,$C$3)&lt;=90,AH828="SI"),0,IF(AND(DAYS360(C828,$C$3)&gt;90,AH828="SI"),$AI$7,0)))</f>
        <v>0</v>
      </c>
      <c r="AJ828" s="25">
        <f>+IF(OR($N828=Listas!$A$3,$N828=Listas!$A$4,$N828=Listas!$A$5,$N828=Listas!$A$6),"",AB828+AE828+AI828)</f>
        <v>0</v>
      </c>
      <c r="AK828" s="26" t="str">
        <f t="shared" si="153"/>
        <v/>
      </c>
      <c r="AL828" s="27" t="str">
        <f t="shared" si="154"/>
        <v/>
      </c>
      <c r="AM828" s="23">
        <f>+IF(OR($N828=Listas!$A$3,$N828=Listas!$A$4,$N828=Listas!$A$5,$N828=Listas!$A$6),"",IF(AND(DAYS360(C828,$C$3)&lt;=90,AL828="SI"),0,IF(AND(DAYS360(C828,$C$3)&gt;90,AL828="SI"),$AM$7,0)))</f>
        <v>0</v>
      </c>
      <c r="AN828" s="27" t="str">
        <f t="shared" si="155"/>
        <v/>
      </c>
      <c r="AO828" s="23">
        <f>+IF(OR($N828=Listas!$A$3,$N828=Listas!$A$4,$N828=Listas!$A$5,$N828=Listas!$A$6),"",IF(AND(DAYS360(C828,$C$3)&lt;=90,AN828="SI"),0,IF(AND(DAYS360(C828,$C$3)&gt;90,AN828="SI"),$AO$7,0)))</f>
        <v>0</v>
      </c>
      <c r="AP828" s="28">
        <f>+IF(OR($N828=Listas!$A$3,$N828=Listas!$A$4,$N828=Listas!$A$5,$N828=[1]Hoja2!$A$6),"",AM828+AO828)</f>
        <v>0</v>
      </c>
      <c r="AQ828" s="22"/>
      <c r="AR828" s="23">
        <f>+IF(OR($N828=Listas!$A$3,$N828=Listas!$A$4,$N828=Listas!$A$5,$N828=Listas!$A$6),"",IF(AND(DAYS360(C828,$C$3)&lt;=90,AQ828="SI"),0,IF(AND(DAYS360(C828,$C$3)&gt;90,AQ828="SI"),$AR$7,0)))</f>
        <v>0</v>
      </c>
      <c r="AS828" s="22"/>
      <c r="AT828" s="23">
        <f>+IF(OR($N828=Listas!$A$3,$N828=Listas!$A$4,$N828=Listas!$A$5,$N828=Listas!$A$6),"",IF(AND(DAYS360(C828,$C$3)&lt;=90,AS828="SI"),0,IF(AND(DAYS360(C828,$C$3)&gt;90,AS828="SI"),$AT$7,0)))</f>
        <v>0</v>
      </c>
      <c r="AU828" s="21">
        <f>+IF(OR($N828=Listas!$A$3,$N828=Listas!$A$4,$N828=Listas!$A$5,$N828=Listas!$A$6),"",AR828+AT828)</f>
        <v>0</v>
      </c>
      <c r="AV828" s="29">
        <f>+IF(OR($N828=Listas!$A$3,$N828=Listas!$A$4,$N828=Listas!$A$5,$N828=Listas!$A$6),"",W828+Z828+AJ828+AP828+AU828)</f>
        <v>0.21132439384930549</v>
      </c>
      <c r="AW828" s="30">
        <f>+IF(OR($N828=Listas!$A$3,$N828=Listas!$A$4,$N828=Listas!$A$5,$N828=Listas!$A$6),"",K828*(1-AV828))</f>
        <v>0</v>
      </c>
      <c r="AX828" s="30">
        <f>+IF(OR($N828=Listas!$A$3,$N828=Listas!$A$4,$N828=Listas!$A$5,$N828=Listas!$A$6),"",L828*(1-AV828))</f>
        <v>0</v>
      </c>
      <c r="AY828" s="31"/>
      <c r="AZ828" s="32"/>
      <c r="BA828" s="30">
        <f>+IF(OR($N828=Listas!$A$3,$N828=Listas!$A$4,$N828=Listas!$A$5,$N828=Listas!$A$6),"",IF(AV828=0,AW828,(-PV(AY828,AZ828,,AW828,0))))</f>
        <v>0</v>
      </c>
      <c r="BB828" s="30">
        <f>+IF(OR($N828=Listas!$A$3,$N828=Listas!$A$4,$N828=Listas!$A$5,$N828=Listas!$A$6),"",IF(AV828=0,AX828,(-PV(AY828,AZ828,,AX828,0))))</f>
        <v>0</v>
      </c>
      <c r="BC828" s="33">
        <f>++IF(OR($N828=Listas!$A$3,$N828=Listas!$A$4,$N828=Listas!$A$5,$N828=Listas!$A$6),"",K828-BA828)</f>
        <v>0</v>
      </c>
      <c r="BD828" s="33">
        <f>++IF(OR($N828=Listas!$A$3,$N828=Listas!$A$4,$N828=Listas!$A$5,$N828=Listas!$A$6),"",L828-BB828)</f>
        <v>0</v>
      </c>
    </row>
    <row r="829" spans="1:56" x14ac:dyDescent="0.25">
      <c r="A829" s="13"/>
      <c r="B829" s="14"/>
      <c r="C829" s="15"/>
      <c r="D829" s="16"/>
      <c r="E829" s="16"/>
      <c r="F829" s="17"/>
      <c r="G829" s="17"/>
      <c r="H829" s="65">
        <f t="shared" si="149"/>
        <v>0</v>
      </c>
      <c r="I829" s="17"/>
      <c r="J829" s="17"/>
      <c r="K829" s="42">
        <f t="shared" si="150"/>
        <v>0</v>
      </c>
      <c r="L829" s="42">
        <f t="shared" si="150"/>
        <v>0</v>
      </c>
      <c r="M829" s="42">
        <f t="shared" si="151"/>
        <v>0</v>
      </c>
      <c r="N829" s="13"/>
      <c r="O829" s="18" t="str">
        <f>+IF(OR($N829=Listas!$A$3,$N829=Listas!$A$4,$N829=Listas!$A$5,$N829=Listas!$A$6),"N/A",IF(AND((DAYS360(C829,$C$3))&gt;90,(DAYS360(C829,$C$3))&lt;360),"SI","NO"))</f>
        <v>NO</v>
      </c>
      <c r="P829" s="19">
        <f t="shared" si="144"/>
        <v>0</v>
      </c>
      <c r="Q829" s="18" t="str">
        <f>+IF(OR($N829=Listas!$A$3,$N829=Listas!$A$4,$N829=Listas!$A$5,$N829=Listas!$A$6),"N/A",IF(AND((DAYS360(C829,$C$3))&gt;=360,(DAYS360(C829,$C$3))&lt;=1800),"SI","NO"))</f>
        <v>NO</v>
      </c>
      <c r="R829" s="19">
        <f t="shared" si="145"/>
        <v>0</v>
      </c>
      <c r="S829" s="18" t="str">
        <f>+IF(OR($N829=Listas!$A$3,$N829=Listas!$A$4,$N829=Listas!$A$5,$N829=Listas!$A$6),"N/A",IF(AND((DAYS360(C829,$C$3))&gt;1800,(DAYS360(C829,$C$3))&lt;=3600),"SI","NO"))</f>
        <v>NO</v>
      </c>
      <c r="T829" s="19">
        <f t="shared" si="146"/>
        <v>0</v>
      </c>
      <c r="U829" s="18" t="str">
        <f>+IF(OR($N829=Listas!$A$3,$N829=Listas!$A$4,$N829=Listas!$A$5,$N829=Listas!$A$6),"N/A",IF((DAYS360(C829,$C$3))&gt;3600,"SI","NO"))</f>
        <v>SI</v>
      </c>
      <c r="V829" s="20">
        <f t="shared" si="147"/>
        <v>0.21132439384930549</v>
      </c>
      <c r="W829" s="21">
        <f>+IF(OR($N829=Listas!$A$3,$N829=Listas!$A$4,$N829=Listas!$A$5,$N829=Listas!$A$6),"",P829+R829+T829+V829)</f>
        <v>0.21132439384930549</v>
      </c>
      <c r="X829" s="22"/>
      <c r="Y829" s="19">
        <f t="shared" si="148"/>
        <v>0</v>
      </c>
      <c r="Z829" s="21">
        <f>+IF(OR($N829=Listas!$A$3,$N829=Listas!$A$4,$N829=Listas!$A$5,$N829=Listas!$A$6),"",Y829)</f>
        <v>0</v>
      </c>
      <c r="AA829" s="22"/>
      <c r="AB829" s="23">
        <f>+IF(OR($N829=Listas!$A$3,$N829=Listas!$A$4,$N829=Listas!$A$5,$N829=Listas!$A$6),"",IF(AND(DAYS360(C829,$C$3)&lt;=90,AA829="NO"),0,IF(AND(DAYS360(C829,$C$3)&gt;90,AA829="NO"),$AB$7,0)))</f>
        <v>0</v>
      </c>
      <c r="AC829" s="17"/>
      <c r="AD829" s="22"/>
      <c r="AE829" s="23">
        <f>+IF(OR($N829=Listas!$A$3,$N829=Listas!$A$4,$N829=Listas!$A$5,$N829=Listas!$A$6),"",IF(AND(DAYS360(C829,$C$3)&lt;=90,AD829="SI"),0,IF(AND(DAYS360(C829,$C$3)&gt;90,AD829="SI"),$AE$7,0)))</f>
        <v>0</v>
      </c>
      <c r="AF829" s="17"/>
      <c r="AG829" s="24" t="str">
        <f t="shared" si="152"/>
        <v/>
      </c>
      <c r="AH829" s="22"/>
      <c r="AI829" s="23">
        <f>+IF(OR($N829=Listas!$A$3,$N829=Listas!$A$4,$N829=Listas!$A$5,$N829=Listas!$A$6),"",IF(AND(DAYS360(C829,$C$3)&lt;=90,AH829="SI"),0,IF(AND(DAYS360(C829,$C$3)&gt;90,AH829="SI"),$AI$7,0)))</f>
        <v>0</v>
      </c>
      <c r="AJ829" s="25">
        <f>+IF(OR($N829=Listas!$A$3,$N829=Listas!$A$4,$N829=Listas!$A$5,$N829=Listas!$A$6),"",AB829+AE829+AI829)</f>
        <v>0</v>
      </c>
      <c r="AK829" s="26" t="str">
        <f t="shared" si="153"/>
        <v/>
      </c>
      <c r="AL829" s="27" t="str">
        <f t="shared" si="154"/>
        <v/>
      </c>
      <c r="AM829" s="23">
        <f>+IF(OR($N829=Listas!$A$3,$N829=Listas!$A$4,$N829=Listas!$A$5,$N829=Listas!$A$6),"",IF(AND(DAYS360(C829,$C$3)&lt;=90,AL829="SI"),0,IF(AND(DAYS360(C829,$C$3)&gt;90,AL829="SI"),$AM$7,0)))</f>
        <v>0</v>
      </c>
      <c r="AN829" s="27" t="str">
        <f t="shared" si="155"/>
        <v/>
      </c>
      <c r="AO829" s="23">
        <f>+IF(OR($N829=Listas!$A$3,$N829=Listas!$A$4,$N829=Listas!$A$5,$N829=Listas!$A$6),"",IF(AND(DAYS360(C829,$C$3)&lt;=90,AN829="SI"),0,IF(AND(DAYS360(C829,$C$3)&gt;90,AN829="SI"),$AO$7,0)))</f>
        <v>0</v>
      </c>
      <c r="AP829" s="28">
        <f>+IF(OR($N829=Listas!$A$3,$N829=Listas!$A$4,$N829=Listas!$A$5,$N829=[1]Hoja2!$A$6),"",AM829+AO829)</f>
        <v>0</v>
      </c>
      <c r="AQ829" s="22"/>
      <c r="AR829" s="23">
        <f>+IF(OR($N829=Listas!$A$3,$N829=Listas!$A$4,$N829=Listas!$A$5,$N829=Listas!$A$6),"",IF(AND(DAYS360(C829,$C$3)&lt;=90,AQ829="SI"),0,IF(AND(DAYS360(C829,$C$3)&gt;90,AQ829="SI"),$AR$7,0)))</f>
        <v>0</v>
      </c>
      <c r="AS829" s="22"/>
      <c r="AT829" s="23">
        <f>+IF(OR($N829=Listas!$A$3,$N829=Listas!$A$4,$N829=Listas!$A$5,$N829=Listas!$A$6),"",IF(AND(DAYS360(C829,$C$3)&lt;=90,AS829="SI"),0,IF(AND(DAYS360(C829,$C$3)&gt;90,AS829="SI"),$AT$7,0)))</f>
        <v>0</v>
      </c>
      <c r="AU829" s="21">
        <f>+IF(OR($N829=Listas!$A$3,$N829=Listas!$A$4,$N829=Listas!$A$5,$N829=Listas!$A$6),"",AR829+AT829)</f>
        <v>0</v>
      </c>
      <c r="AV829" s="29">
        <f>+IF(OR($N829=Listas!$A$3,$N829=Listas!$A$4,$N829=Listas!$A$5,$N829=Listas!$A$6),"",W829+Z829+AJ829+AP829+AU829)</f>
        <v>0.21132439384930549</v>
      </c>
      <c r="AW829" s="30">
        <f>+IF(OR($N829=Listas!$A$3,$N829=Listas!$A$4,$N829=Listas!$A$5,$N829=Listas!$A$6),"",K829*(1-AV829))</f>
        <v>0</v>
      </c>
      <c r="AX829" s="30">
        <f>+IF(OR($N829=Listas!$A$3,$N829=Listas!$A$4,$N829=Listas!$A$5,$N829=Listas!$A$6),"",L829*(1-AV829))</f>
        <v>0</v>
      </c>
      <c r="AY829" s="31"/>
      <c r="AZ829" s="32"/>
      <c r="BA829" s="30">
        <f>+IF(OR($N829=Listas!$A$3,$N829=Listas!$A$4,$N829=Listas!$A$5,$N829=Listas!$A$6),"",IF(AV829=0,AW829,(-PV(AY829,AZ829,,AW829,0))))</f>
        <v>0</v>
      </c>
      <c r="BB829" s="30">
        <f>+IF(OR($N829=Listas!$A$3,$N829=Listas!$A$4,$N829=Listas!$A$5,$N829=Listas!$A$6),"",IF(AV829=0,AX829,(-PV(AY829,AZ829,,AX829,0))))</f>
        <v>0</v>
      </c>
      <c r="BC829" s="33">
        <f>++IF(OR($N829=Listas!$A$3,$N829=Listas!$A$4,$N829=Listas!$A$5,$N829=Listas!$A$6),"",K829-BA829)</f>
        <v>0</v>
      </c>
      <c r="BD829" s="33">
        <f>++IF(OR($N829=Listas!$A$3,$N829=Listas!$A$4,$N829=Listas!$A$5,$N829=Listas!$A$6),"",L829-BB829)</f>
        <v>0</v>
      </c>
    </row>
    <row r="830" spans="1:56" x14ac:dyDescent="0.25">
      <c r="A830" s="13"/>
      <c r="B830" s="14"/>
      <c r="C830" s="15"/>
      <c r="D830" s="16"/>
      <c r="E830" s="16"/>
      <c r="F830" s="17"/>
      <c r="G830" s="17"/>
      <c r="H830" s="65">
        <f t="shared" si="149"/>
        <v>0</v>
      </c>
      <c r="I830" s="17"/>
      <c r="J830" s="17"/>
      <c r="K830" s="42">
        <f t="shared" si="150"/>
        <v>0</v>
      </c>
      <c r="L830" s="42">
        <f t="shared" si="150"/>
        <v>0</v>
      </c>
      <c r="M830" s="42">
        <f t="shared" si="151"/>
        <v>0</v>
      </c>
      <c r="N830" s="13"/>
      <c r="O830" s="18" t="str">
        <f>+IF(OR($N830=Listas!$A$3,$N830=Listas!$A$4,$N830=Listas!$A$5,$N830=Listas!$A$6),"N/A",IF(AND((DAYS360(C830,$C$3))&gt;90,(DAYS360(C830,$C$3))&lt;360),"SI","NO"))</f>
        <v>NO</v>
      </c>
      <c r="P830" s="19">
        <f t="shared" si="144"/>
        <v>0</v>
      </c>
      <c r="Q830" s="18" t="str">
        <f>+IF(OR($N830=Listas!$A$3,$N830=Listas!$A$4,$N830=Listas!$A$5,$N830=Listas!$A$6),"N/A",IF(AND((DAYS360(C830,$C$3))&gt;=360,(DAYS360(C830,$C$3))&lt;=1800),"SI","NO"))</f>
        <v>NO</v>
      </c>
      <c r="R830" s="19">
        <f t="shared" si="145"/>
        <v>0</v>
      </c>
      <c r="S830" s="18" t="str">
        <f>+IF(OR($N830=Listas!$A$3,$N830=Listas!$A$4,$N830=Listas!$A$5,$N830=Listas!$A$6),"N/A",IF(AND((DAYS360(C830,$C$3))&gt;1800,(DAYS360(C830,$C$3))&lt;=3600),"SI","NO"))</f>
        <v>NO</v>
      </c>
      <c r="T830" s="19">
        <f t="shared" si="146"/>
        <v>0</v>
      </c>
      <c r="U830" s="18" t="str">
        <f>+IF(OR($N830=Listas!$A$3,$N830=Listas!$A$4,$N830=Listas!$A$5,$N830=Listas!$A$6),"N/A",IF((DAYS360(C830,$C$3))&gt;3600,"SI","NO"))</f>
        <v>SI</v>
      </c>
      <c r="V830" s="20">
        <f t="shared" si="147"/>
        <v>0.21132439384930549</v>
      </c>
      <c r="W830" s="21">
        <f>+IF(OR($N830=Listas!$A$3,$N830=Listas!$A$4,$N830=Listas!$A$5,$N830=Listas!$A$6),"",P830+R830+T830+V830)</f>
        <v>0.21132439384930549</v>
      </c>
      <c r="X830" s="22"/>
      <c r="Y830" s="19">
        <f t="shared" si="148"/>
        <v>0</v>
      </c>
      <c r="Z830" s="21">
        <f>+IF(OR($N830=Listas!$A$3,$N830=Listas!$A$4,$N830=Listas!$A$5,$N830=Listas!$A$6),"",Y830)</f>
        <v>0</v>
      </c>
      <c r="AA830" s="22"/>
      <c r="AB830" s="23">
        <f>+IF(OR($N830=Listas!$A$3,$N830=Listas!$A$4,$N830=Listas!$A$5,$N830=Listas!$A$6),"",IF(AND(DAYS360(C830,$C$3)&lt;=90,AA830="NO"),0,IF(AND(DAYS360(C830,$C$3)&gt;90,AA830="NO"),$AB$7,0)))</f>
        <v>0</v>
      </c>
      <c r="AC830" s="17"/>
      <c r="AD830" s="22"/>
      <c r="AE830" s="23">
        <f>+IF(OR($N830=Listas!$A$3,$N830=Listas!$A$4,$N830=Listas!$A$5,$N830=Listas!$A$6),"",IF(AND(DAYS360(C830,$C$3)&lt;=90,AD830="SI"),0,IF(AND(DAYS360(C830,$C$3)&gt;90,AD830="SI"),$AE$7,0)))</f>
        <v>0</v>
      </c>
      <c r="AF830" s="17"/>
      <c r="AG830" s="24" t="str">
        <f t="shared" si="152"/>
        <v/>
      </c>
      <c r="AH830" s="22"/>
      <c r="AI830" s="23">
        <f>+IF(OR($N830=Listas!$A$3,$N830=Listas!$A$4,$N830=Listas!$A$5,$N830=Listas!$A$6),"",IF(AND(DAYS360(C830,$C$3)&lt;=90,AH830="SI"),0,IF(AND(DAYS360(C830,$C$3)&gt;90,AH830="SI"),$AI$7,0)))</f>
        <v>0</v>
      </c>
      <c r="AJ830" s="25">
        <f>+IF(OR($N830=Listas!$A$3,$N830=Listas!$A$4,$N830=Listas!$A$5,$N830=Listas!$A$6),"",AB830+AE830+AI830)</f>
        <v>0</v>
      </c>
      <c r="AK830" s="26" t="str">
        <f t="shared" si="153"/>
        <v/>
      </c>
      <c r="AL830" s="27" t="str">
        <f t="shared" si="154"/>
        <v/>
      </c>
      <c r="AM830" s="23">
        <f>+IF(OR($N830=Listas!$A$3,$N830=Listas!$A$4,$N830=Listas!$A$5,$N830=Listas!$A$6),"",IF(AND(DAYS360(C830,$C$3)&lt;=90,AL830="SI"),0,IF(AND(DAYS360(C830,$C$3)&gt;90,AL830="SI"),$AM$7,0)))</f>
        <v>0</v>
      </c>
      <c r="AN830" s="27" t="str">
        <f t="shared" si="155"/>
        <v/>
      </c>
      <c r="AO830" s="23">
        <f>+IF(OR($N830=Listas!$A$3,$N830=Listas!$A$4,$N830=Listas!$A$5,$N830=Listas!$A$6),"",IF(AND(DAYS360(C830,$C$3)&lt;=90,AN830="SI"),0,IF(AND(DAYS360(C830,$C$3)&gt;90,AN830="SI"),$AO$7,0)))</f>
        <v>0</v>
      </c>
      <c r="AP830" s="28">
        <f>+IF(OR($N830=Listas!$A$3,$N830=Listas!$A$4,$N830=Listas!$A$5,$N830=[1]Hoja2!$A$6),"",AM830+AO830)</f>
        <v>0</v>
      </c>
      <c r="AQ830" s="22"/>
      <c r="AR830" s="23">
        <f>+IF(OR($N830=Listas!$A$3,$N830=Listas!$A$4,$N830=Listas!$A$5,$N830=Listas!$A$6),"",IF(AND(DAYS360(C830,$C$3)&lt;=90,AQ830="SI"),0,IF(AND(DAYS360(C830,$C$3)&gt;90,AQ830="SI"),$AR$7,0)))</f>
        <v>0</v>
      </c>
      <c r="AS830" s="22"/>
      <c r="AT830" s="23">
        <f>+IF(OR($N830=Listas!$A$3,$N830=Listas!$A$4,$N830=Listas!$A$5,$N830=Listas!$A$6),"",IF(AND(DAYS360(C830,$C$3)&lt;=90,AS830="SI"),0,IF(AND(DAYS360(C830,$C$3)&gt;90,AS830="SI"),$AT$7,0)))</f>
        <v>0</v>
      </c>
      <c r="AU830" s="21">
        <f>+IF(OR($N830=Listas!$A$3,$N830=Listas!$A$4,$N830=Listas!$A$5,$N830=Listas!$A$6),"",AR830+AT830)</f>
        <v>0</v>
      </c>
      <c r="AV830" s="29">
        <f>+IF(OR($N830=Listas!$A$3,$N830=Listas!$A$4,$N830=Listas!$A$5,$N830=Listas!$A$6),"",W830+Z830+AJ830+AP830+AU830)</f>
        <v>0.21132439384930549</v>
      </c>
      <c r="AW830" s="30">
        <f>+IF(OR($N830=Listas!$A$3,$N830=Listas!$A$4,$N830=Listas!$A$5,$N830=Listas!$A$6),"",K830*(1-AV830))</f>
        <v>0</v>
      </c>
      <c r="AX830" s="30">
        <f>+IF(OR($N830=Listas!$A$3,$N830=Listas!$A$4,$N830=Listas!$A$5,$N830=Listas!$A$6),"",L830*(1-AV830))</f>
        <v>0</v>
      </c>
      <c r="AY830" s="31"/>
      <c r="AZ830" s="32"/>
      <c r="BA830" s="30">
        <f>+IF(OR($N830=Listas!$A$3,$N830=Listas!$A$4,$N830=Listas!$A$5,$N830=Listas!$A$6),"",IF(AV830=0,AW830,(-PV(AY830,AZ830,,AW830,0))))</f>
        <v>0</v>
      </c>
      <c r="BB830" s="30">
        <f>+IF(OR($N830=Listas!$A$3,$N830=Listas!$A$4,$N830=Listas!$A$5,$N830=Listas!$A$6),"",IF(AV830=0,AX830,(-PV(AY830,AZ830,,AX830,0))))</f>
        <v>0</v>
      </c>
      <c r="BC830" s="33">
        <f>++IF(OR($N830=Listas!$A$3,$N830=Listas!$A$4,$N830=Listas!$A$5,$N830=Listas!$A$6),"",K830-BA830)</f>
        <v>0</v>
      </c>
      <c r="BD830" s="33">
        <f>++IF(OR($N830=Listas!$A$3,$N830=Listas!$A$4,$N830=Listas!$A$5,$N830=Listas!$A$6),"",L830-BB830)</f>
        <v>0</v>
      </c>
    </row>
    <row r="831" spans="1:56" x14ac:dyDescent="0.25">
      <c r="A831" s="13"/>
      <c r="B831" s="14"/>
      <c r="C831" s="15"/>
      <c r="D831" s="16"/>
      <c r="E831" s="16"/>
      <c r="F831" s="17"/>
      <c r="G831" s="17"/>
      <c r="H831" s="65">
        <f t="shared" si="149"/>
        <v>0</v>
      </c>
      <c r="I831" s="17"/>
      <c r="J831" s="17"/>
      <c r="K831" s="42">
        <f t="shared" si="150"/>
        <v>0</v>
      </c>
      <c r="L831" s="42">
        <f t="shared" si="150"/>
        <v>0</v>
      </c>
      <c r="M831" s="42">
        <f t="shared" si="151"/>
        <v>0</v>
      </c>
      <c r="N831" s="13"/>
      <c r="O831" s="18" t="str">
        <f>+IF(OR($N831=Listas!$A$3,$N831=Listas!$A$4,$N831=Listas!$A$5,$N831=Listas!$A$6),"N/A",IF(AND((DAYS360(C831,$C$3))&gt;90,(DAYS360(C831,$C$3))&lt;360),"SI","NO"))</f>
        <v>NO</v>
      </c>
      <c r="P831" s="19">
        <f t="shared" si="144"/>
        <v>0</v>
      </c>
      <c r="Q831" s="18" t="str">
        <f>+IF(OR($N831=Listas!$A$3,$N831=Listas!$A$4,$N831=Listas!$A$5,$N831=Listas!$A$6),"N/A",IF(AND((DAYS360(C831,$C$3))&gt;=360,(DAYS360(C831,$C$3))&lt;=1800),"SI","NO"))</f>
        <v>NO</v>
      </c>
      <c r="R831" s="19">
        <f t="shared" si="145"/>
        <v>0</v>
      </c>
      <c r="S831" s="18" t="str">
        <f>+IF(OR($N831=Listas!$A$3,$N831=Listas!$A$4,$N831=Listas!$A$5,$N831=Listas!$A$6),"N/A",IF(AND((DAYS360(C831,$C$3))&gt;1800,(DAYS360(C831,$C$3))&lt;=3600),"SI","NO"))</f>
        <v>NO</v>
      </c>
      <c r="T831" s="19">
        <f t="shared" si="146"/>
        <v>0</v>
      </c>
      <c r="U831" s="18" t="str">
        <f>+IF(OR($N831=Listas!$A$3,$N831=Listas!$A$4,$N831=Listas!$A$5,$N831=Listas!$A$6),"N/A",IF((DAYS360(C831,$C$3))&gt;3600,"SI","NO"))</f>
        <v>SI</v>
      </c>
      <c r="V831" s="20">
        <f t="shared" si="147"/>
        <v>0.21132439384930549</v>
      </c>
      <c r="W831" s="21">
        <f>+IF(OR($N831=Listas!$A$3,$N831=Listas!$A$4,$N831=Listas!$A$5,$N831=Listas!$A$6),"",P831+R831+T831+V831)</f>
        <v>0.21132439384930549</v>
      </c>
      <c r="X831" s="22"/>
      <c r="Y831" s="19">
        <f t="shared" si="148"/>
        <v>0</v>
      </c>
      <c r="Z831" s="21">
        <f>+IF(OR($N831=Listas!$A$3,$N831=Listas!$A$4,$N831=Listas!$A$5,$N831=Listas!$A$6),"",Y831)</f>
        <v>0</v>
      </c>
      <c r="AA831" s="22"/>
      <c r="AB831" s="23">
        <f>+IF(OR($N831=Listas!$A$3,$N831=Listas!$A$4,$N831=Listas!$A$5,$N831=Listas!$A$6),"",IF(AND(DAYS360(C831,$C$3)&lt;=90,AA831="NO"),0,IF(AND(DAYS360(C831,$C$3)&gt;90,AA831="NO"),$AB$7,0)))</f>
        <v>0</v>
      </c>
      <c r="AC831" s="17"/>
      <c r="AD831" s="22"/>
      <c r="AE831" s="23">
        <f>+IF(OR($N831=Listas!$A$3,$N831=Listas!$A$4,$N831=Listas!$A$5,$N831=Listas!$A$6),"",IF(AND(DAYS360(C831,$C$3)&lt;=90,AD831="SI"),0,IF(AND(DAYS360(C831,$C$3)&gt;90,AD831="SI"),$AE$7,0)))</f>
        <v>0</v>
      </c>
      <c r="AF831" s="17"/>
      <c r="AG831" s="24" t="str">
        <f t="shared" si="152"/>
        <v/>
      </c>
      <c r="AH831" s="22"/>
      <c r="AI831" s="23">
        <f>+IF(OR($N831=Listas!$A$3,$N831=Listas!$A$4,$N831=Listas!$A$5,$N831=Listas!$A$6),"",IF(AND(DAYS360(C831,$C$3)&lt;=90,AH831="SI"),0,IF(AND(DAYS360(C831,$C$3)&gt;90,AH831="SI"),$AI$7,0)))</f>
        <v>0</v>
      </c>
      <c r="AJ831" s="25">
        <f>+IF(OR($N831=Listas!$A$3,$N831=Listas!$A$4,$N831=Listas!$A$5,$N831=Listas!$A$6),"",AB831+AE831+AI831)</f>
        <v>0</v>
      </c>
      <c r="AK831" s="26" t="str">
        <f t="shared" si="153"/>
        <v/>
      </c>
      <c r="AL831" s="27" t="str">
        <f t="shared" si="154"/>
        <v/>
      </c>
      <c r="AM831" s="23">
        <f>+IF(OR($N831=Listas!$A$3,$N831=Listas!$A$4,$N831=Listas!$A$5,$N831=Listas!$A$6),"",IF(AND(DAYS360(C831,$C$3)&lt;=90,AL831="SI"),0,IF(AND(DAYS360(C831,$C$3)&gt;90,AL831="SI"),$AM$7,0)))</f>
        <v>0</v>
      </c>
      <c r="AN831" s="27" t="str">
        <f t="shared" si="155"/>
        <v/>
      </c>
      <c r="AO831" s="23">
        <f>+IF(OR($N831=Listas!$A$3,$N831=Listas!$A$4,$N831=Listas!$A$5,$N831=Listas!$A$6),"",IF(AND(DAYS360(C831,$C$3)&lt;=90,AN831="SI"),0,IF(AND(DAYS360(C831,$C$3)&gt;90,AN831="SI"),$AO$7,0)))</f>
        <v>0</v>
      </c>
      <c r="AP831" s="28">
        <f>+IF(OR($N831=Listas!$A$3,$N831=Listas!$A$4,$N831=Listas!$A$5,$N831=[1]Hoja2!$A$6),"",AM831+AO831)</f>
        <v>0</v>
      </c>
      <c r="AQ831" s="22"/>
      <c r="AR831" s="23">
        <f>+IF(OR($N831=Listas!$A$3,$N831=Listas!$A$4,$N831=Listas!$A$5,$N831=Listas!$A$6),"",IF(AND(DAYS360(C831,$C$3)&lt;=90,AQ831="SI"),0,IF(AND(DAYS360(C831,$C$3)&gt;90,AQ831="SI"),$AR$7,0)))</f>
        <v>0</v>
      </c>
      <c r="AS831" s="22"/>
      <c r="AT831" s="23">
        <f>+IF(OR($N831=Listas!$A$3,$N831=Listas!$A$4,$N831=Listas!$A$5,$N831=Listas!$A$6),"",IF(AND(DAYS360(C831,$C$3)&lt;=90,AS831="SI"),0,IF(AND(DAYS360(C831,$C$3)&gt;90,AS831="SI"),$AT$7,0)))</f>
        <v>0</v>
      </c>
      <c r="AU831" s="21">
        <f>+IF(OR($N831=Listas!$A$3,$N831=Listas!$A$4,$N831=Listas!$A$5,$N831=Listas!$A$6),"",AR831+AT831)</f>
        <v>0</v>
      </c>
      <c r="AV831" s="29">
        <f>+IF(OR($N831=Listas!$A$3,$N831=Listas!$A$4,$N831=Listas!$A$5,$N831=Listas!$A$6),"",W831+Z831+AJ831+AP831+AU831)</f>
        <v>0.21132439384930549</v>
      </c>
      <c r="AW831" s="30">
        <f>+IF(OR($N831=Listas!$A$3,$N831=Listas!$A$4,$N831=Listas!$A$5,$N831=Listas!$A$6),"",K831*(1-AV831))</f>
        <v>0</v>
      </c>
      <c r="AX831" s="30">
        <f>+IF(OR($N831=Listas!$A$3,$N831=Listas!$A$4,$N831=Listas!$A$5,$N831=Listas!$A$6),"",L831*(1-AV831))</f>
        <v>0</v>
      </c>
      <c r="AY831" s="31"/>
      <c r="AZ831" s="32"/>
      <c r="BA831" s="30">
        <f>+IF(OR($N831=Listas!$A$3,$N831=Listas!$A$4,$N831=Listas!$A$5,$N831=Listas!$A$6),"",IF(AV831=0,AW831,(-PV(AY831,AZ831,,AW831,0))))</f>
        <v>0</v>
      </c>
      <c r="BB831" s="30">
        <f>+IF(OR($N831=Listas!$A$3,$N831=Listas!$A$4,$N831=Listas!$A$5,$N831=Listas!$A$6),"",IF(AV831=0,AX831,(-PV(AY831,AZ831,,AX831,0))))</f>
        <v>0</v>
      </c>
      <c r="BC831" s="33">
        <f>++IF(OR($N831=Listas!$A$3,$N831=Listas!$A$4,$N831=Listas!$A$5,$N831=Listas!$A$6),"",K831-BA831)</f>
        <v>0</v>
      </c>
      <c r="BD831" s="33">
        <f>++IF(OR($N831=Listas!$A$3,$N831=Listas!$A$4,$N831=Listas!$A$5,$N831=Listas!$A$6),"",L831-BB831)</f>
        <v>0</v>
      </c>
    </row>
    <row r="832" spans="1:56" x14ac:dyDescent="0.25">
      <c r="A832" s="13"/>
      <c r="B832" s="14"/>
      <c r="C832" s="15"/>
      <c r="D832" s="16"/>
      <c r="E832" s="16"/>
      <c r="F832" s="17"/>
      <c r="G832" s="17"/>
      <c r="H832" s="65">
        <f t="shared" si="149"/>
        <v>0</v>
      </c>
      <c r="I832" s="17"/>
      <c r="J832" s="17"/>
      <c r="K832" s="42">
        <f t="shared" si="150"/>
        <v>0</v>
      </c>
      <c r="L832" s="42">
        <f t="shared" si="150"/>
        <v>0</v>
      </c>
      <c r="M832" s="42">
        <f t="shared" si="151"/>
        <v>0</v>
      </c>
      <c r="N832" s="13"/>
      <c r="O832" s="18" t="str">
        <f>+IF(OR($N832=Listas!$A$3,$N832=Listas!$A$4,$N832=Listas!$A$5,$N832=Listas!$A$6),"N/A",IF(AND((DAYS360(C832,$C$3))&gt;90,(DAYS360(C832,$C$3))&lt;360),"SI","NO"))</f>
        <v>NO</v>
      </c>
      <c r="P832" s="19">
        <f t="shared" si="144"/>
        <v>0</v>
      </c>
      <c r="Q832" s="18" t="str">
        <f>+IF(OR($N832=Listas!$A$3,$N832=Listas!$A$4,$N832=Listas!$A$5,$N832=Listas!$A$6),"N/A",IF(AND((DAYS360(C832,$C$3))&gt;=360,(DAYS360(C832,$C$3))&lt;=1800),"SI","NO"))</f>
        <v>NO</v>
      </c>
      <c r="R832" s="19">
        <f t="shared" si="145"/>
        <v>0</v>
      </c>
      <c r="S832" s="18" t="str">
        <f>+IF(OR($N832=Listas!$A$3,$N832=Listas!$A$4,$N832=Listas!$A$5,$N832=Listas!$A$6),"N/A",IF(AND((DAYS360(C832,$C$3))&gt;1800,(DAYS360(C832,$C$3))&lt;=3600),"SI","NO"))</f>
        <v>NO</v>
      </c>
      <c r="T832" s="19">
        <f t="shared" si="146"/>
        <v>0</v>
      </c>
      <c r="U832" s="18" t="str">
        <f>+IF(OR($N832=Listas!$A$3,$N832=Listas!$A$4,$N832=Listas!$A$5,$N832=Listas!$A$6),"N/A",IF((DAYS360(C832,$C$3))&gt;3600,"SI","NO"))</f>
        <v>SI</v>
      </c>
      <c r="V832" s="20">
        <f t="shared" si="147"/>
        <v>0.21132439384930549</v>
      </c>
      <c r="W832" s="21">
        <f>+IF(OR($N832=Listas!$A$3,$N832=Listas!$A$4,$N832=Listas!$A$5,$N832=Listas!$A$6),"",P832+R832+T832+V832)</f>
        <v>0.21132439384930549</v>
      </c>
      <c r="X832" s="22"/>
      <c r="Y832" s="19">
        <f t="shared" si="148"/>
        <v>0</v>
      </c>
      <c r="Z832" s="21">
        <f>+IF(OR($N832=Listas!$A$3,$N832=Listas!$A$4,$N832=Listas!$A$5,$N832=Listas!$A$6),"",Y832)</f>
        <v>0</v>
      </c>
      <c r="AA832" s="22"/>
      <c r="AB832" s="23">
        <f>+IF(OR($N832=Listas!$A$3,$N832=Listas!$A$4,$N832=Listas!$A$5,$N832=Listas!$A$6),"",IF(AND(DAYS360(C832,$C$3)&lt;=90,AA832="NO"),0,IF(AND(DAYS360(C832,$C$3)&gt;90,AA832="NO"),$AB$7,0)))</f>
        <v>0</v>
      </c>
      <c r="AC832" s="17"/>
      <c r="AD832" s="22"/>
      <c r="AE832" s="23">
        <f>+IF(OR($N832=Listas!$A$3,$N832=Listas!$A$4,$N832=Listas!$A$5,$N832=Listas!$A$6),"",IF(AND(DAYS360(C832,$C$3)&lt;=90,AD832="SI"),0,IF(AND(DAYS360(C832,$C$3)&gt;90,AD832="SI"),$AE$7,0)))</f>
        <v>0</v>
      </c>
      <c r="AF832" s="17"/>
      <c r="AG832" s="24" t="str">
        <f t="shared" si="152"/>
        <v/>
      </c>
      <c r="AH832" s="22"/>
      <c r="AI832" s="23">
        <f>+IF(OR($N832=Listas!$A$3,$N832=Listas!$A$4,$N832=Listas!$A$5,$N832=Listas!$A$6),"",IF(AND(DAYS360(C832,$C$3)&lt;=90,AH832="SI"),0,IF(AND(DAYS360(C832,$C$3)&gt;90,AH832="SI"),$AI$7,0)))</f>
        <v>0</v>
      </c>
      <c r="AJ832" s="25">
        <f>+IF(OR($N832=Listas!$A$3,$N832=Listas!$A$4,$N832=Listas!$A$5,$N832=Listas!$A$6),"",AB832+AE832+AI832)</f>
        <v>0</v>
      </c>
      <c r="AK832" s="26" t="str">
        <f t="shared" si="153"/>
        <v/>
      </c>
      <c r="AL832" s="27" t="str">
        <f t="shared" si="154"/>
        <v/>
      </c>
      <c r="AM832" s="23">
        <f>+IF(OR($N832=Listas!$A$3,$N832=Listas!$A$4,$N832=Listas!$A$5,$N832=Listas!$A$6),"",IF(AND(DAYS360(C832,$C$3)&lt;=90,AL832="SI"),0,IF(AND(DAYS360(C832,$C$3)&gt;90,AL832="SI"),$AM$7,0)))</f>
        <v>0</v>
      </c>
      <c r="AN832" s="27" t="str">
        <f t="shared" si="155"/>
        <v/>
      </c>
      <c r="AO832" s="23">
        <f>+IF(OR($N832=Listas!$A$3,$N832=Listas!$A$4,$N832=Listas!$A$5,$N832=Listas!$A$6),"",IF(AND(DAYS360(C832,$C$3)&lt;=90,AN832="SI"),0,IF(AND(DAYS360(C832,$C$3)&gt;90,AN832="SI"),$AO$7,0)))</f>
        <v>0</v>
      </c>
      <c r="AP832" s="28">
        <f>+IF(OR($N832=Listas!$A$3,$N832=Listas!$A$4,$N832=Listas!$A$5,$N832=[1]Hoja2!$A$6),"",AM832+AO832)</f>
        <v>0</v>
      </c>
      <c r="AQ832" s="22"/>
      <c r="AR832" s="23">
        <f>+IF(OR($N832=Listas!$A$3,$N832=Listas!$A$4,$N832=Listas!$A$5,$N832=Listas!$A$6),"",IF(AND(DAYS360(C832,$C$3)&lt;=90,AQ832="SI"),0,IF(AND(DAYS360(C832,$C$3)&gt;90,AQ832="SI"),$AR$7,0)))</f>
        <v>0</v>
      </c>
      <c r="AS832" s="22"/>
      <c r="AT832" s="23">
        <f>+IF(OR($N832=Listas!$A$3,$N832=Listas!$A$4,$N832=Listas!$A$5,$N832=Listas!$A$6),"",IF(AND(DAYS360(C832,$C$3)&lt;=90,AS832="SI"),0,IF(AND(DAYS360(C832,$C$3)&gt;90,AS832="SI"),$AT$7,0)))</f>
        <v>0</v>
      </c>
      <c r="AU832" s="21">
        <f>+IF(OR($N832=Listas!$A$3,$N832=Listas!$A$4,$N832=Listas!$A$5,$N832=Listas!$A$6),"",AR832+AT832)</f>
        <v>0</v>
      </c>
      <c r="AV832" s="29">
        <f>+IF(OR($N832=Listas!$A$3,$N832=Listas!$A$4,$N832=Listas!$A$5,$N832=Listas!$A$6),"",W832+Z832+AJ832+AP832+AU832)</f>
        <v>0.21132439384930549</v>
      </c>
      <c r="AW832" s="30">
        <f>+IF(OR($N832=Listas!$A$3,$N832=Listas!$A$4,$N832=Listas!$A$5,$N832=Listas!$A$6),"",K832*(1-AV832))</f>
        <v>0</v>
      </c>
      <c r="AX832" s="30">
        <f>+IF(OR($N832=Listas!$A$3,$N832=Listas!$A$4,$N832=Listas!$A$5,$N832=Listas!$A$6),"",L832*(1-AV832))</f>
        <v>0</v>
      </c>
      <c r="AY832" s="31"/>
      <c r="AZ832" s="32"/>
      <c r="BA832" s="30">
        <f>+IF(OR($N832=Listas!$A$3,$N832=Listas!$A$4,$N832=Listas!$A$5,$N832=Listas!$A$6),"",IF(AV832=0,AW832,(-PV(AY832,AZ832,,AW832,0))))</f>
        <v>0</v>
      </c>
      <c r="BB832" s="30">
        <f>+IF(OR($N832=Listas!$A$3,$N832=Listas!$A$4,$N832=Listas!$A$5,$N832=Listas!$A$6),"",IF(AV832=0,AX832,(-PV(AY832,AZ832,,AX832,0))))</f>
        <v>0</v>
      </c>
      <c r="BC832" s="33">
        <f>++IF(OR($N832=Listas!$A$3,$N832=Listas!$A$4,$N832=Listas!$A$5,$N832=Listas!$A$6),"",K832-BA832)</f>
        <v>0</v>
      </c>
      <c r="BD832" s="33">
        <f>++IF(OR($N832=Listas!$A$3,$N832=Listas!$A$4,$N832=Listas!$A$5,$N832=Listas!$A$6),"",L832-BB832)</f>
        <v>0</v>
      </c>
    </row>
    <row r="833" spans="1:56" x14ac:dyDescent="0.25">
      <c r="A833" s="13"/>
      <c r="B833" s="14"/>
      <c r="C833" s="15"/>
      <c r="D833" s="16"/>
      <c r="E833" s="16"/>
      <c r="F833" s="17"/>
      <c r="G833" s="17"/>
      <c r="H833" s="65">
        <f t="shared" si="149"/>
        <v>0</v>
      </c>
      <c r="I833" s="17"/>
      <c r="J833" s="17"/>
      <c r="K833" s="42">
        <f t="shared" si="150"/>
        <v>0</v>
      </c>
      <c r="L833" s="42">
        <f t="shared" si="150"/>
        <v>0</v>
      </c>
      <c r="M833" s="42">
        <f t="shared" si="151"/>
        <v>0</v>
      </c>
      <c r="N833" s="13"/>
      <c r="O833" s="18" t="str">
        <f>+IF(OR($N833=Listas!$A$3,$N833=Listas!$A$4,$N833=Listas!$A$5,$N833=Listas!$A$6),"N/A",IF(AND((DAYS360(C833,$C$3))&gt;90,(DAYS360(C833,$C$3))&lt;360),"SI","NO"))</f>
        <v>NO</v>
      </c>
      <c r="P833" s="19">
        <f t="shared" si="144"/>
        <v>0</v>
      </c>
      <c r="Q833" s="18" t="str">
        <f>+IF(OR($N833=Listas!$A$3,$N833=Listas!$A$4,$N833=Listas!$A$5,$N833=Listas!$A$6),"N/A",IF(AND((DAYS360(C833,$C$3))&gt;=360,(DAYS360(C833,$C$3))&lt;=1800),"SI","NO"))</f>
        <v>NO</v>
      </c>
      <c r="R833" s="19">
        <f t="shared" si="145"/>
        <v>0</v>
      </c>
      <c r="S833" s="18" t="str">
        <f>+IF(OR($N833=Listas!$A$3,$N833=Listas!$A$4,$N833=Listas!$A$5,$N833=Listas!$A$6),"N/A",IF(AND((DAYS360(C833,$C$3))&gt;1800,(DAYS360(C833,$C$3))&lt;=3600),"SI","NO"))</f>
        <v>NO</v>
      </c>
      <c r="T833" s="19">
        <f t="shared" si="146"/>
        <v>0</v>
      </c>
      <c r="U833" s="18" t="str">
        <f>+IF(OR($N833=Listas!$A$3,$N833=Listas!$A$4,$N833=Listas!$A$5,$N833=Listas!$A$6),"N/A",IF((DAYS360(C833,$C$3))&gt;3600,"SI","NO"))</f>
        <v>SI</v>
      </c>
      <c r="V833" s="20">
        <f t="shared" si="147"/>
        <v>0.21132439384930549</v>
      </c>
      <c r="W833" s="21">
        <f>+IF(OR($N833=Listas!$A$3,$N833=Listas!$A$4,$N833=Listas!$A$5,$N833=Listas!$A$6),"",P833+R833+T833+V833)</f>
        <v>0.21132439384930549</v>
      </c>
      <c r="X833" s="22"/>
      <c r="Y833" s="19">
        <f t="shared" si="148"/>
        <v>0</v>
      </c>
      <c r="Z833" s="21">
        <f>+IF(OR($N833=Listas!$A$3,$N833=Listas!$A$4,$N833=Listas!$A$5,$N833=Listas!$A$6),"",Y833)</f>
        <v>0</v>
      </c>
      <c r="AA833" s="22"/>
      <c r="AB833" s="23">
        <f>+IF(OR($N833=Listas!$A$3,$N833=Listas!$A$4,$N833=Listas!$A$5,$N833=Listas!$A$6),"",IF(AND(DAYS360(C833,$C$3)&lt;=90,AA833="NO"),0,IF(AND(DAYS360(C833,$C$3)&gt;90,AA833="NO"),$AB$7,0)))</f>
        <v>0</v>
      </c>
      <c r="AC833" s="17"/>
      <c r="AD833" s="22"/>
      <c r="AE833" s="23">
        <f>+IF(OR($N833=Listas!$A$3,$N833=Listas!$A$4,$N833=Listas!$A$5,$N833=Listas!$A$6),"",IF(AND(DAYS360(C833,$C$3)&lt;=90,AD833="SI"),0,IF(AND(DAYS360(C833,$C$3)&gt;90,AD833="SI"),$AE$7,0)))</f>
        <v>0</v>
      </c>
      <c r="AF833" s="17"/>
      <c r="AG833" s="24" t="str">
        <f t="shared" si="152"/>
        <v/>
      </c>
      <c r="AH833" s="22"/>
      <c r="AI833" s="23">
        <f>+IF(OR($N833=Listas!$A$3,$N833=Listas!$A$4,$N833=Listas!$A$5,$N833=Listas!$A$6),"",IF(AND(DAYS360(C833,$C$3)&lt;=90,AH833="SI"),0,IF(AND(DAYS360(C833,$C$3)&gt;90,AH833="SI"),$AI$7,0)))</f>
        <v>0</v>
      </c>
      <c r="AJ833" s="25">
        <f>+IF(OR($N833=Listas!$A$3,$N833=Listas!$A$4,$N833=Listas!$A$5,$N833=Listas!$A$6),"",AB833+AE833+AI833)</f>
        <v>0</v>
      </c>
      <c r="AK833" s="26" t="str">
        <f t="shared" si="153"/>
        <v/>
      </c>
      <c r="AL833" s="27" t="str">
        <f t="shared" si="154"/>
        <v/>
      </c>
      <c r="AM833" s="23">
        <f>+IF(OR($N833=Listas!$A$3,$N833=Listas!$A$4,$N833=Listas!$A$5,$N833=Listas!$A$6),"",IF(AND(DAYS360(C833,$C$3)&lt;=90,AL833="SI"),0,IF(AND(DAYS360(C833,$C$3)&gt;90,AL833="SI"),$AM$7,0)))</f>
        <v>0</v>
      </c>
      <c r="AN833" s="27" t="str">
        <f t="shared" si="155"/>
        <v/>
      </c>
      <c r="AO833" s="23">
        <f>+IF(OR($N833=Listas!$A$3,$N833=Listas!$A$4,$N833=Listas!$A$5,$N833=Listas!$A$6),"",IF(AND(DAYS360(C833,$C$3)&lt;=90,AN833="SI"),0,IF(AND(DAYS360(C833,$C$3)&gt;90,AN833="SI"),$AO$7,0)))</f>
        <v>0</v>
      </c>
      <c r="AP833" s="28">
        <f>+IF(OR($N833=Listas!$A$3,$N833=Listas!$A$4,$N833=Listas!$A$5,$N833=[1]Hoja2!$A$6),"",AM833+AO833)</f>
        <v>0</v>
      </c>
      <c r="AQ833" s="22"/>
      <c r="AR833" s="23">
        <f>+IF(OR($N833=Listas!$A$3,$N833=Listas!$A$4,$N833=Listas!$A$5,$N833=Listas!$A$6),"",IF(AND(DAYS360(C833,$C$3)&lt;=90,AQ833="SI"),0,IF(AND(DAYS360(C833,$C$3)&gt;90,AQ833="SI"),$AR$7,0)))</f>
        <v>0</v>
      </c>
      <c r="AS833" s="22"/>
      <c r="AT833" s="23">
        <f>+IF(OR($N833=Listas!$A$3,$N833=Listas!$A$4,$N833=Listas!$A$5,$N833=Listas!$A$6),"",IF(AND(DAYS360(C833,$C$3)&lt;=90,AS833="SI"),0,IF(AND(DAYS360(C833,$C$3)&gt;90,AS833="SI"),$AT$7,0)))</f>
        <v>0</v>
      </c>
      <c r="AU833" s="21">
        <f>+IF(OR($N833=Listas!$A$3,$N833=Listas!$A$4,$N833=Listas!$A$5,$N833=Listas!$A$6),"",AR833+AT833)</f>
        <v>0</v>
      </c>
      <c r="AV833" s="29">
        <f>+IF(OR($N833=Listas!$A$3,$N833=Listas!$A$4,$N833=Listas!$A$5,$N833=Listas!$A$6),"",W833+Z833+AJ833+AP833+AU833)</f>
        <v>0.21132439384930549</v>
      </c>
      <c r="AW833" s="30">
        <f>+IF(OR($N833=Listas!$A$3,$N833=Listas!$A$4,$N833=Listas!$A$5,$N833=Listas!$A$6),"",K833*(1-AV833))</f>
        <v>0</v>
      </c>
      <c r="AX833" s="30">
        <f>+IF(OR($N833=Listas!$A$3,$N833=Listas!$A$4,$N833=Listas!$A$5,$N833=Listas!$A$6),"",L833*(1-AV833))</f>
        <v>0</v>
      </c>
      <c r="AY833" s="31"/>
      <c r="AZ833" s="32"/>
      <c r="BA833" s="30">
        <f>+IF(OR($N833=Listas!$A$3,$N833=Listas!$A$4,$N833=Listas!$A$5,$N833=Listas!$A$6),"",IF(AV833=0,AW833,(-PV(AY833,AZ833,,AW833,0))))</f>
        <v>0</v>
      </c>
      <c r="BB833" s="30">
        <f>+IF(OR($N833=Listas!$A$3,$N833=Listas!$A$4,$N833=Listas!$A$5,$N833=Listas!$A$6),"",IF(AV833=0,AX833,(-PV(AY833,AZ833,,AX833,0))))</f>
        <v>0</v>
      </c>
      <c r="BC833" s="33">
        <f>++IF(OR($N833=Listas!$A$3,$N833=Listas!$A$4,$N833=Listas!$A$5,$N833=Listas!$A$6),"",K833-BA833)</f>
        <v>0</v>
      </c>
      <c r="BD833" s="33">
        <f>++IF(OR($N833=Listas!$A$3,$N833=Listas!$A$4,$N833=Listas!$A$5,$N833=Listas!$A$6),"",L833-BB833)</f>
        <v>0</v>
      </c>
    </row>
    <row r="834" spans="1:56" x14ac:dyDescent="0.25">
      <c r="A834" s="13"/>
      <c r="B834" s="14"/>
      <c r="C834" s="15"/>
      <c r="D834" s="16"/>
      <c r="E834" s="16"/>
      <c r="F834" s="17"/>
      <c r="G834" s="17"/>
      <c r="H834" s="65">
        <f t="shared" si="149"/>
        <v>0</v>
      </c>
      <c r="I834" s="17"/>
      <c r="J834" s="17"/>
      <c r="K834" s="42">
        <f t="shared" si="150"/>
        <v>0</v>
      </c>
      <c r="L834" s="42">
        <f t="shared" si="150"/>
        <v>0</v>
      </c>
      <c r="M834" s="42">
        <f t="shared" si="151"/>
        <v>0</v>
      </c>
      <c r="N834" s="13"/>
      <c r="O834" s="18" t="str">
        <f>+IF(OR($N834=Listas!$A$3,$N834=Listas!$A$4,$N834=Listas!$A$5,$N834=Listas!$A$6),"N/A",IF(AND((DAYS360(C834,$C$3))&gt;90,(DAYS360(C834,$C$3))&lt;360),"SI","NO"))</f>
        <v>NO</v>
      </c>
      <c r="P834" s="19">
        <f t="shared" si="144"/>
        <v>0</v>
      </c>
      <c r="Q834" s="18" t="str">
        <f>+IF(OR($N834=Listas!$A$3,$N834=Listas!$A$4,$N834=Listas!$A$5,$N834=Listas!$A$6),"N/A",IF(AND((DAYS360(C834,$C$3))&gt;=360,(DAYS360(C834,$C$3))&lt;=1800),"SI","NO"))</f>
        <v>NO</v>
      </c>
      <c r="R834" s="19">
        <f t="shared" si="145"/>
        <v>0</v>
      </c>
      <c r="S834" s="18" t="str">
        <f>+IF(OR($N834=Listas!$A$3,$N834=Listas!$A$4,$N834=Listas!$A$5,$N834=Listas!$A$6),"N/A",IF(AND((DAYS360(C834,$C$3))&gt;1800,(DAYS360(C834,$C$3))&lt;=3600),"SI","NO"))</f>
        <v>NO</v>
      </c>
      <c r="T834" s="19">
        <f t="shared" si="146"/>
        <v>0</v>
      </c>
      <c r="U834" s="18" t="str">
        <f>+IF(OR($N834=Listas!$A$3,$N834=Listas!$A$4,$N834=Listas!$A$5,$N834=Listas!$A$6),"N/A",IF((DAYS360(C834,$C$3))&gt;3600,"SI","NO"))</f>
        <v>SI</v>
      </c>
      <c r="V834" s="20">
        <f t="shared" si="147"/>
        <v>0.21132439384930549</v>
      </c>
      <c r="W834" s="21">
        <f>+IF(OR($N834=Listas!$A$3,$N834=Listas!$A$4,$N834=Listas!$A$5,$N834=Listas!$A$6),"",P834+R834+T834+V834)</f>
        <v>0.21132439384930549</v>
      </c>
      <c r="X834" s="22"/>
      <c r="Y834" s="19">
        <f t="shared" si="148"/>
        <v>0</v>
      </c>
      <c r="Z834" s="21">
        <f>+IF(OR($N834=Listas!$A$3,$N834=Listas!$A$4,$N834=Listas!$A$5,$N834=Listas!$A$6),"",Y834)</f>
        <v>0</v>
      </c>
      <c r="AA834" s="22"/>
      <c r="AB834" s="23">
        <f>+IF(OR($N834=Listas!$A$3,$N834=Listas!$A$4,$N834=Listas!$A$5,$N834=Listas!$A$6),"",IF(AND(DAYS360(C834,$C$3)&lt;=90,AA834="NO"),0,IF(AND(DAYS360(C834,$C$3)&gt;90,AA834="NO"),$AB$7,0)))</f>
        <v>0</v>
      </c>
      <c r="AC834" s="17"/>
      <c r="AD834" s="22"/>
      <c r="AE834" s="23">
        <f>+IF(OR($N834=Listas!$A$3,$N834=Listas!$A$4,$N834=Listas!$A$5,$N834=Listas!$A$6),"",IF(AND(DAYS360(C834,$C$3)&lt;=90,AD834="SI"),0,IF(AND(DAYS360(C834,$C$3)&gt;90,AD834="SI"),$AE$7,0)))</f>
        <v>0</v>
      </c>
      <c r="AF834" s="17"/>
      <c r="AG834" s="24" t="str">
        <f t="shared" si="152"/>
        <v/>
      </c>
      <c r="AH834" s="22"/>
      <c r="AI834" s="23">
        <f>+IF(OR($N834=Listas!$A$3,$N834=Listas!$A$4,$N834=Listas!$A$5,$N834=Listas!$A$6),"",IF(AND(DAYS360(C834,$C$3)&lt;=90,AH834="SI"),0,IF(AND(DAYS360(C834,$C$3)&gt;90,AH834="SI"),$AI$7,0)))</f>
        <v>0</v>
      </c>
      <c r="AJ834" s="25">
        <f>+IF(OR($N834=Listas!$A$3,$N834=Listas!$A$4,$N834=Listas!$A$5,$N834=Listas!$A$6),"",AB834+AE834+AI834)</f>
        <v>0</v>
      </c>
      <c r="AK834" s="26" t="str">
        <f t="shared" si="153"/>
        <v/>
      </c>
      <c r="AL834" s="27" t="str">
        <f t="shared" si="154"/>
        <v/>
      </c>
      <c r="AM834" s="23">
        <f>+IF(OR($N834=Listas!$A$3,$N834=Listas!$A$4,$N834=Listas!$A$5,$N834=Listas!$A$6),"",IF(AND(DAYS360(C834,$C$3)&lt;=90,AL834="SI"),0,IF(AND(DAYS360(C834,$C$3)&gt;90,AL834="SI"),$AM$7,0)))</f>
        <v>0</v>
      </c>
      <c r="AN834" s="27" t="str">
        <f t="shared" si="155"/>
        <v/>
      </c>
      <c r="AO834" s="23">
        <f>+IF(OR($N834=Listas!$A$3,$N834=Listas!$A$4,$N834=Listas!$A$5,$N834=Listas!$A$6),"",IF(AND(DAYS360(C834,$C$3)&lt;=90,AN834="SI"),0,IF(AND(DAYS360(C834,$C$3)&gt;90,AN834="SI"),$AO$7,0)))</f>
        <v>0</v>
      </c>
      <c r="AP834" s="28">
        <f>+IF(OR($N834=Listas!$A$3,$N834=Listas!$A$4,$N834=Listas!$A$5,$N834=[1]Hoja2!$A$6),"",AM834+AO834)</f>
        <v>0</v>
      </c>
      <c r="AQ834" s="22"/>
      <c r="AR834" s="23">
        <f>+IF(OR($N834=Listas!$A$3,$N834=Listas!$A$4,$N834=Listas!$A$5,$N834=Listas!$A$6),"",IF(AND(DAYS360(C834,$C$3)&lt;=90,AQ834="SI"),0,IF(AND(DAYS360(C834,$C$3)&gt;90,AQ834="SI"),$AR$7,0)))</f>
        <v>0</v>
      </c>
      <c r="AS834" s="22"/>
      <c r="AT834" s="23">
        <f>+IF(OR($N834=Listas!$A$3,$N834=Listas!$A$4,$N834=Listas!$A$5,$N834=Listas!$A$6),"",IF(AND(DAYS360(C834,$C$3)&lt;=90,AS834="SI"),0,IF(AND(DAYS360(C834,$C$3)&gt;90,AS834="SI"),$AT$7,0)))</f>
        <v>0</v>
      </c>
      <c r="AU834" s="21">
        <f>+IF(OR($N834=Listas!$A$3,$N834=Listas!$A$4,$N834=Listas!$A$5,$N834=Listas!$A$6),"",AR834+AT834)</f>
        <v>0</v>
      </c>
      <c r="AV834" s="29">
        <f>+IF(OR($N834=Listas!$A$3,$N834=Listas!$A$4,$N834=Listas!$A$5,$N834=Listas!$A$6),"",W834+Z834+AJ834+AP834+AU834)</f>
        <v>0.21132439384930549</v>
      </c>
      <c r="AW834" s="30">
        <f>+IF(OR($N834=Listas!$A$3,$N834=Listas!$A$4,$N834=Listas!$A$5,$N834=Listas!$A$6),"",K834*(1-AV834))</f>
        <v>0</v>
      </c>
      <c r="AX834" s="30">
        <f>+IF(OR($N834=Listas!$A$3,$N834=Listas!$A$4,$N834=Listas!$A$5,$N834=Listas!$A$6),"",L834*(1-AV834))</f>
        <v>0</v>
      </c>
      <c r="AY834" s="31"/>
      <c r="AZ834" s="32"/>
      <c r="BA834" s="30">
        <f>+IF(OR($N834=Listas!$A$3,$N834=Listas!$A$4,$N834=Listas!$A$5,$N834=Listas!$A$6),"",IF(AV834=0,AW834,(-PV(AY834,AZ834,,AW834,0))))</f>
        <v>0</v>
      </c>
      <c r="BB834" s="30">
        <f>+IF(OR($N834=Listas!$A$3,$N834=Listas!$A$4,$N834=Listas!$A$5,$N834=Listas!$A$6),"",IF(AV834=0,AX834,(-PV(AY834,AZ834,,AX834,0))))</f>
        <v>0</v>
      </c>
      <c r="BC834" s="33">
        <f>++IF(OR($N834=Listas!$A$3,$N834=Listas!$A$4,$N834=Listas!$A$5,$N834=Listas!$A$6),"",K834-BA834)</f>
        <v>0</v>
      </c>
      <c r="BD834" s="33">
        <f>++IF(OR($N834=Listas!$A$3,$N834=Listas!$A$4,$N834=Listas!$A$5,$N834=Listas!$A$6),"",L834-BB834)</f>
        <v>0</v>
      </c>
    </row>
    <row r="835" spans="1:56" x14ac:dyDescent="0.25">
      <c r="A835" s="13"/>
      <c r="B835" s="14"/>
      <c r="C835" s="15"/>
      <c r="D835" s="16"/>
      <c r="E835" s="16"/>
      <c r="F835" s="17"/>
      <c r="G835" s="17"/>
      <c r="H835" s="65">
        <f t="shared" si="149"/>
        <v>0</v>
      </c>
      <c r="I835" s="17"/>
      <c r="J835" s="17"/>
      <c r="K835" s="42">
        <f t="shared" si="150"/>
        <v>0</v>
      </c>
      <c r="L835" s="42">
        <f t="shared" si="150"/>
        <v>0</v>
      </c>
      <c r="M835" s="42">
        <f t="shared" si="151"/>
        <v>0</v>
      </c>
      <c r="N835" s="13"/>
      <c r="O835" s="18" t="str">
        <f>+IF(OR($N835=Listas!$A$3,$N835=Listas!$A$4,$N835=Listas!$A$5,$N835=Listas!$A$6),"N/A",IF(AND((DAYS360(C835,$C$3))&gt;90,(DAYS360(C835,$C$3))&lt;360),"SI","NO"))</f>
        <v>NO</v>
      </c>
      <c r="P835" s="19">
        <f t="shared" si="144"/>
        <v>0</v>
      </c>
      <c r="Q835" s="18" t="str">
        <f>+IF(OR($N835=Listas!$A$3,$N835=Listas!$A$4,$N835=Listas!$A$5,$N835=Listas!$A$6),"N/A",IF(AND((DAYS360(C835,$C$3))&gt;=360,(DAYS360(C835,$C$3))&lt;=1800),"SI","NO"))</f>
        <v>NO</v>
      </c>
      <c r="R835" s="19">
        <f t="shared" si="145"/>
        <v>0</v>
      </c>
      <c r="S835" s="18" t="str">
        <f>+IF(OR($N835=Listas!$A$3,$N835=Listas!$A$4,$N835=Listas!$A$5,$N835=Listas!$A$6),"N/A",IF(AND((DAYS360(C835,$C$3))&gt;1800,(DAYS360(C835,$C$3))&lt;=3600),"SI","NO"))</f>
        <v>NO</v>
      </c>
      <c r="T835" s="19">
        <f t="shared" si="146"/>
        <v>0</v>
      </c>
      <c r="U835" s="18" t="str">
        <f>+IF(OR($N835=Listas!$A$3,$N835=Listas!$A$4,$N835=Listas!$A$5,$N835=Listas!$A$6),"N/A",IF((DAYS360(C835,$C$3))&gt;3600,"SI","NO"))</f>
        <v>SI</v>
      </c>
      <c r="V835" s="20">
        <f t="shared" si="147"/>
        <v>0.21132439384930549</v>
      </c>
      <c r="W835" s="21">
        <f>+IF(OR($N835=Listas!$A$3,$N835=Listas!$A$4,$N835=Listas!$A$5,$N835=Listas!$A$6),"",P835+R835+T835+V835)</f>
        <v>0.21132439384930549</v>
      </c>
      <c r="X835" s="22"/>
      <c r="Y835" s="19">
        <f t="shared" si="148"/>
        <v>0</v>
      </c>
      <c r="Z835" s="21">
        <f>+IF(OR($N835=Listas!$A$3,$N835=Listas!$A$4,$N835=Listas!$A$5,$N835=Listas!$A$6),"",Y835)</f>
        <v>0</v>
      </c>
      <c r="AA835" s="22"/>
      <c r="AB835" s="23">
        <f>+IF(OR($N835=Listas!$A$3,$N835=Listas!$A$4,$N835=Listas!$A$5,$N835=Listas!$A$6),"",IF(AND(DAYS360(C835,$C$3)&lt;=90,AA835="NO"),0,IF(AND(DAYS360(C835,$C$3)&gt;90,AA835="NO"),$AB$7,0)))</f>
        <v>0</v>
      </c>
      <c r="AC835" s="17"/>
      <c r="AD835" s="22"/>
      <c r="AE835" s="23">
        <f>+IF(OR($N835=Listas!$A$3,$N835=Listas!$A$4,$N835=Listas!$A$5,$N835=Listas!$A$6),"",IF(AND(DAYS360(C835,$C$3)&lt;=90,AD835="SI"),0,IF(AND(DAYS360(C835,$C$3)&gt;90,AD835="SI"),$AE$7,0)))</f>
        <v>0</v>
      </c>
      <c r="AF835" s="17"/>
      <c r="AG835" s="24" t="str">
        <f t="shared" si="152"/>
        <v/>
      </c>
      <c r="AH835" s="22"/>
      <c r="AI835" s="23">
        <f>+IF(OR($N835=Listas!$A$3,$N835=Listas!$A$4,$N835=Listas!$A$5,$N835=Listas!$A$6),"",IF(AND(DAYS360(C835,$C$3)&lt;=90,AH835="SI"),0,IF(AND(DAYS360(C835,$C$3)&gt;90,AH835="SI"),$AI$7,0)))</f>
        <v>0</v>
      </c>
      <c r="AJ835" s="25">
        <f>+IF(OR($N835=Listas!$A$3,$N835=Listas!$A$4,$N835=Listas!$A$5,$N835=Listas!$A$6),"",AB835+AE835+AI835)</f>
        <v>0</v>
      </c>
      <c r="AK835" s="26" t="str">
        <f t="shared" si="153"/>
        <v/>
      </c>
      <c r="AL835" s="27" t="str">
        <f t="shared" si="154"/>
        <v/>
      </c>
      <c r="AM835" s="23">
        <f>+IF(OR($N835=Listas!$A$3,$N835=Listas!$A$4,$N835=Listas!$A$5,$N835=Listas!$A$6),"",IF(AND(DAYS360(C835,$C$3)&lt;=90,AL835="SI"),0,IF(AND(DAYS360(C835,$C$3)&gt;90,AL835="SI"),$AM$7,0)))</f>
        <v>0</v>
      </c>
      <c r="AN835" s="27" t="str">
        <f t="shared" si="155"/>
        <v/>
      </c>
      <c r="AO835" s="23">
        <f>+IF(OR($N835=Listas!$A$3,$N835=Listas!$A$4,$N835=Listas!$A$5,$N835=Listas!$A$6),"",IF(AND(DAYS360(C835,$C$3)&lt;=90,AN835="SI"),0,IF(AND(DAYS360(C835,$C$3)&gt;90,AN835="SI"),$AO$7,0)))</f>
        <v>0</v>
      </c>
      <c r="AP835" s="28">
        <f>+IF(OR($N835=Listas!$A$3,$N835=Listas!$A$4,$N835=Listas!$A$5,$N835=[1]Hoja2!$A$6),"",AM835+AO835)</f>
        <v>0</v>
      </c>
      <c r="AQ835" s="22"/>
      <c r="AR835" s="23">
        <f>+IF(OR($N835=Listas!$A$3,$N835=Listas!$A$4,$N835=Listas!$A$5,$N835=Listas!$A$6),"",IF(AND(DAYS360(C835,$C$3)&lt;=90,AQ835="SI"),0,IF(AND(DAYS360(C835,$C$3)&gt;90,AQ835="SI"),$AR$7,0)))</f>
        <v>0</v>
      </c>
      <c r="AS835" s="22"/>
      <c r="AT835" s="23">
        <f>+IF(OR($N835=Listas!$A$3,$N835=Listas!$A$4,$N835=Listas!$A$5,$N835=Listas!$A$6),"",IF(AND(DAYS360(C835,$C$3)&lt;=90,AS835="SI"),0,IF(AND(DAYS360(C835,$C$3)&gt;90,AS835="SI"),$AT$7,0)))</f>
        <v>0</v>
      </c>
      <c r="AU835" s="21">
        <f>+IF(OR($N835=Listas!$A$3,$N835=Listas!$A$4,$N835=Listas!$A$5,$N835=Listas!$A$6),"",AR835+AT835)</f>
        <v>0</v>
      </c>
      <c r="AV835" s="29">
        <f>+IF(OR($N835=Listas!$A$3,$N835=Listas!$A$4,$N835=Listas!$A$5,$N835=Listas!$A$6),"",W835+Z835+AJ835+AP835+AU835)</f>
        <v>0.21132439384930549</v>
      </c>
      <c r="AW835" s="30">
        <f>+IF(OR($N835=Listas!$A$3,$N835=Listas!$A$4,$N835=Listas!$A$5,$N835=Listas!$A$6),"",K835*(1-AV835))</f>
        <v>0</v>
      </c>
      <c r="AX835" s="30">
        <f>+IF(OR($N835=Listas!$A$3,$N835=Listas!$A$4,$N835=Listas!$A$5,$N835=Listas!$A$6),"",L835*(1-AV835))</f>
        <v>0</v>
      </c>
      <c r="AY835" s="31"/>
      <c r="AZ835" s="32"/>
      <c r="BA835" s="30">
        <f>+IF(OR($N835=Listas!$A$3,$N835=Listas!$A$4,$N835=Listas!$A$5,$N835=Listas!$A$6),"",IF(AV835=0,AW835,(-PV(AY835,AZ835,,AW835,0))))</f>
        <v>0</v>
      </c>
      <c r="BB835" s="30">
        <f>+IF(OR($N835=Listas!$A$3,$N835=Listas!$A$4,$N835=Listas!$A$5,$N835=Listas!$A$6),"",IF(AV835=0,AX835,(-PV(AY835,AZ835,,AX835,0))))</f>
        <v>0</v>
      </c>
      <c r="BC835" s="33">
        <f>++IF(OR($N835=Listas!$A$3,$N835=Listas!$A$4,$N835=Listas!$A$5,$N835=Listas!$A$6),"",K835-BA835)</f>
        <v>0</v>
      </c>
      <c r="BD835" s="33">
        <f>++IF(OR($N835=Listas!$A$3,$N835=Listas!$A$4,$N835=Listas!$A$5,$N835=Listas!$A$6),"",L835-BB835)</f>
        <v>0</v>
      </c>
    </row>
    <row r="836" spans="1:56" x14ac:dyDescent="0.25">
      <c r="A836" s="13"/>
      <c r="B836" s="14"/>
      <c r="C836" s="15"/>
      <c r="D836" s="16"/>
      <c r="E836" s="16"/>
      <c r="F836" s="17"/>
      <c r="G836" s="17"/>
      <c r="H836" s="65">
        <f t="shared" si="149"/>
        <v>0</v>
      </c>
      <c r="I836" s="17"/>
      <c r="J836" s="17"/>
      <c r="K836" s="42">
        <f t="shared" si="150"/>
        <v>0</v>
      </c>
      <c r="L836" s="42">
        <f t="shared" si="150"/>
        <v>0</v>
      </c>
      <c r="M836" s="42">
        <f t="shared" si="151"/>
        <v>0</v>
      </c>
      <c r="N836" s="13"/>
      <c r="O836" s="18" t="str">
        <f>+IF(OR($N836=Listas!$A$3,$N836=Listas!$A$4,$N836=Listas!$A$5,$N836=Listas!$A$6),"N/A",IF(AND((DAYS360(C836,$C$3))&gt;90,(DAYS360(C836,$C$3))&lt;360),"SI","NO"))</f>
        <v>NO</v>
      </c>
      <c r="P836" s="19">
        <f t="shared" si="144"/>
        <v>0</v>
      </c>
      <c r="Q836" s="18" t="str">
        <f>+IF(OR($N836=Listas!$A$3,$N836=Listas!$A$4,$N836=Listas!$A$5,$N836=Listas!$A$6),"N/A",IF(AND((DAYS360(C836,$C$3))&gt;=360,(DAYS360(C836,$C$3))&lt;=1800),"SI","NO"))</f>
        <v>NO</v>
      </c>
      <c r="R836" s="19">
        <f t="shared" si="145"/>
        <v>0</v>
      </c>
      <c r="S836" s="18" t="str">
        <f>+IF(OR($N836=Listas!$A$3,$N836=Listas!$A$4,$N836=Listas!$A$5,$N836=Listas!$A$6),"N/A",IF(AND((DAYS360(C836,$C$3))&gt;1800,(DAYS360(C836,$C$3))&lt;=3600),"SI","NO"))</f>
        <v>NO</v>
      </c>
      <c r="T836" s="19">
        <f t="shared" si="146"/>
        <v>0</v>
      </c>
      <c r="U836" s="18" t="str">
        <f>+IF(OR($N836=Listas!$A$3,$N836=Listas!$A$4,$N836=Listas!$A$5,$N836=Listas!$A$6),"N/A",IF((DAYS360(C836,$C$3))&gt;3600,"SI","NO"))</f>
        <v>SI</v>
      </c>
      <c r="V836" s="20">
        <f t="shared" si="147"/>
        <v>0.21132439384930549</v>
      </c>
      <c r="W836" s="21">
        <f>+IF(OR($N836=Listas!$A$3,$N836=Listas!$A$4,$N836=Listas!$A$5,$N836=Listas!$A$6),"",P836+R836+T836+V836)</f>
        <v>0.21132439384930549</v>
      </c>
      <c r="X836" s="22"/>
      <c r="Y836" s="19">
        <f t="shared" si="148"/>
        <v>0</v>
      </c>
      <c r="Z836" s="21">
        <f>+IF(OR($N836=Listas!$A$3,$N836=Listas!$A$4,$N836=Listas!$A$5,$N836=Listas!$A$6),"",Y836)</f>
        <v>0</v>
      </c>
      <c r="AA836" s="22"/>
      <c r="AB836" s="23">
        <f>+IF(OR($N836=Listas!$A$3,$N836=Listas!$A$4,$N836=Listas!$A$5,$N836=Listas!$A$6),"",IF(AND(DAYS360(C836,$C$3)&lt;=90,AA836="NO"),0,IF(AND(DAYS360(C836,$C$3)&gt;90,AA836="NO"),$AB$7,0)))</f>
        <v>0</v>
      </c>
      <c r="AC836" s="17"/>
      <c r="AD836" s="22"/>
      <c r="AE836" s="23">
        <f>+IF(OR($N836=Listas!$A$3,$N836=Listas!$A$4,$N836=Listas!$A$5,$N836=Listas!$A$6),"",IF(AND(DAYS360(C836,$C$3)&lt;=90,AD836="SI"),0,IF(AND(DAYS360(C836,$C$3)&gt;90,AD836="SI"),$AE$7,0)))</f>
        <v>0</v>
      </c>
      <c r="AF836" s="17"/>
      <c r="AG836" s="24" t="str">
        <f t="shared" si="152"/>
        <v/>
      </c>
      <c r="AH836" s="22"/>
      <c r="AI836" s="23">
        <f>+IF(OR($N836=Listas!$A$3,$N836=Listas!$A$4,$N836=Listas!$A$5,$N836=Listas!$A$6),"",IF(AND(DAYS360(C836,$C$3)&lt;=90,AH836="SI"),0,IF(AND(DAYS360(C836,$C$3)&gt;90,AH836="SI"),$AI$7,0)))</f>
        <v>0</v>
      </c>
      <c r="AJ836" s="25">
        <f>+IF(OR($N836=Listas!$A$3,$N836=Listas!$A$4,$N836=Listas!$A$5,$N836=Listas!$A$6),"",AB836+AE836+AI836)</f>
        <v>0</v>
      </c>
      <c r="AK836" s="26" t="str">
        <f t="shared" si="153"/>
        <v/>
      </c>
      <c r="AL836" s="27" t="str">
        <f t="shared" si="154"/>
        <v/>
      </c>
      <c r="AM836" s="23">
        <f>+IF(OR($N836=Listas!$A$3,$N836=Listas!$A$4,$N836=Listas!$A$5,$N836=Listas!$A$6),"",IF(AND(DAYS360(C836,$C$3)&lt;=90,AL836="SI"),0,IF(AND(DAYS360(C836,$C$3)&gt;90,AL836="SI"),$AM$7,0)))</f>
        <v>0</v>
      </c>
      <c r="AN836" s="27" t="str">
        <f t="shared" si="155"/>
        <v/>
      </c>
      <c r="AO836" s="23">
        <f>+IF(OR($N836=Listas!$A$3,$N836=Listas!$A$4,$N836=Listas!$A$5,$N836=Listas!$A$6),"",IF(AND(DAYS360(C836,$C$3)&lt;=90,AN836="SI"),0,IF(AND(DAYS360(C836,$C$3)&gt;90,AN836="SI"),$AO$7,0)))</f>
        <v>0</v>
      </c>
      <c r="AP836" s="28">
        <f>+IF(OR($N836=Listas!$A$3,$N836=Listas!$A$4,$N836=Listas!$A$5,$N836=[1]Hoja2!$A$6),"",AM836+AO836)</f>
        <v>0</v>
      </c>
      <c r="AQ836" s="22"/>
      <c r="AR836" s="23">
        <f>+IF(OR($N836=Listas!$A$3,$N836=Listas!$A$4,$N836=Listas!$A$5,$N836=Listas!$A$6),"",IF(AND(DAYS360(C836,$C$3)&lt;=90,AQ836="SI"),0,IF(AND(DAYS360(C836,$C$3)&gt;90,AQ836="SI"),$AR$7,0)))</f>
        <v>0</v>
      </c>
      <c r="AS836" s="22"/>
      <c r="AT836" s="23">
        <f>+IF(OR($N836=Listas!$A$3,$N836=Listas!$A$4,$N836=Listas!$A$5,$N836=Listas!$A$6),"",IF(AND(DAYS360(C836,$C$3)&lt;=90,AS836="SI"),0,IF(AND(DAYS360(C836,$C$3)&gt;90,AS836="SI"),$AT$7,0)))</f>
        <v>0</v>
      </c>
      <c r="AU836" s="21">
        <f>+IF(OR($N836=Listas!$A$3,$N836=Listas!$A$4,$N836=Listas!$A$5,$N836=Listas!$A$6),"",AR836+AT836)</f>
        <v>0</v>
      </c>
      <c r="AV836" s="29">
        <f>+IF(OR($N836=Listas!$A$3,$N836=Listas!$A$4,$N836=Listas!$A$5,$N836=Listas!$A$6),"",W836+Z836+AJ836+AP836+AU836)</f>
        <v>0.21132439384930549</v>
      </c>
      <c r="AW836" s="30">
        <f>+IF(OR($N836=Listas!$A$3,$N836=Listas!$A$4,$N836=Listas!$A$5,$N836=Listas!$A$6),"",K836*(1-AV836))</f>
        <v>0</v>
      </c>
      <c r="AX836" s="30">
        <f>+IF(OR($N836=Listas!$A$3,$N836=Listas!$A$4,$N836=Listas!$A$5,$N836=Listas!$A$6),"",L836*(1-AV836))</f>
        <v>0</v>
      </c>
      <c r="AY836" s="31"/>
      <c r="AZ836" s="32"/>
      <c r="BA836" s="30">
        <f>+IF(OR($N836=Listas!$A$3,$N836=Listas!$A$4,$N836=Listas!$A$5,$N836=Listas!$A$6),"",IF(AV836=0,AW836,(-PV(AY836,AZ836,,AW836,0))))</f>
        <v>0</v>
      </c>
      <c r="BB836" s="30">
        <f>+IF(OR($N836=Listas!$A$3,$N836=Listas!$A$4,$N836=Listas!$A$5,$N836=Listas!$A$6),"",IF(AV836=0,AX836,(-PV(AY836,AZ836,,AX836,0))))</f>
        <v>0</v>
      </c>
      <c r="BC836" s="33">
        <f>++IF(OR($N836=Listas!$A$3,$N836=Listas!$A$4,$N836=Listas!$A$5,$N836=Listas!$A$6),"",K836-BA836)</f>
        <v>0</v>
      </c>
      <c r="BD836" s="33">
        <f>++IF(OR($N836=Listas!$A$3,$N836=Listas!$A$4,$N836=Listas!$A$5,$N836=Listas!$A$6),"",L836-BB836)</f>
        <v>0</v>
      </c>
    </row>
    <row r="837" spans="1:56" x14ac:dyDescent="0.25">
      <c r="A837" s="13"/>
      <c r="B837" s="14"/>
      <c r="C837" s="15"/>
      <c r="D837" s="16"/>
      <c r="E837" s="16"/>
      <c r="F837" s="17"/>
      <c r="G837" s="17"/>
      <c r="H837" s="65">
        <f t="shared" si="149"/>
        <v>0</v>
      </c>
      <c r="I837" s="17"/>
      <c r="J837" s="17"/>
      <c r="K837" s="42">
        <f t="shared" si="150"/>
        <v>0</v>
      </c>
      <c r="L837" s="42">
        <f t="shared" si="150"/>
        <v>0</v>
      </c>
      <c r="M837" s="42">
        <f t="shared" si="151"/>
        <v>0</v>
      </c>
      <c r="N837" s="13"/>
      <c r="O837" s="18" t="str">
        <f>+IF(OR($N837=Listas!$A$3,$N837=Listas!$A$4,$N837=Listas!$A$5,$N837=Listas!$A$6),"N/A",IF(AND((DAYS360(C837,$C$3))&gt;90,(DAYS360(C837,$C$3))&lt;360),"SI","NO"))</f>
        <v>NO</v>
      </c>
      <c r="P837" s="19">
        <f t="shared" si="144"/>
        <v>0</v>
      </c>
      <c r="Q837" s="18" t="str">
        <f>+IF(OR($N837=Listas!$A$3,$N837=Listas!$A$4,$N837=Listas!$A$5,$N837=Listas!$A$6),"N/A",IF(AND((DAYS360(C837,$C$3))&gt;=360,(DAYS360(C837,$C$3))&lt;=1800),"SI","NO"))</f>
        <v>NO</v>
      </c>
      <c r="R837" s="19">
        <f t="shared" si="145"/>
        <v>0</v>
      </c>
      <c r="S837" s="18" t="str">
        <f>+IF(OR($N837=Listas!$A$3,$N837=Listas!$A$4,$N837=Listas!$A$5,$N837=Listas!$A$6),"N/A",IF(AND((DAYS360(C837,$C$3))&gt;1800,(DAYS360(C837,$C$3))&lt;=3600),"SI","NO"))</f>
        <v>NO</v>
      </c>
      <c r="T837" s="19">
        <f t="shared" si="146"/>
        <v>0</v>
      </c>
      <c r="U837" s="18" t="str">
        <f>+IF(OR($N837=Listas!$A$3,$N837=Listas!$A$4,$N837=Listas!$A$5,$N837=Listas!$A$6),"N/A",IF((DAYS360(C837,$C$3))&gt;3600,"SI","NO"))</f>
        <v>SI</v>
      </c>
      <c r="V837" s="20">
        <f t="shared" si="147"/>
        <v>0.21132439384930549</v>
      </c>
      <c r="W837" s="21">
        <f>+IF(OR($N837=Listas!$A$3,$N837=Listas!$A$4,$N837=Listas!$A$5,$N837=Listas!$A$6),"",P837+R837+T837+V837)</f>
        <v>0.21132439384930549</v>
      </c>
      <c r="X837" s="22"/>
      <c r="Y837" s="19">
        <f t="shared" si="148"/>
        <v>0</v>
      </c>
      <c r="Z837" s="21">
        <f>+IF(OR($N837=Listas!$A$3,$N837=Listas!$A$4,$N837=Listas!$A$5,$N837=Listas!$A$6),"",Y837)</f>
        <v>0</v>
      </c>
      <c r="AA837" s="22"/>
      <c r="AB837" s="23">
        <f>+IF(OR($N837=Listas!$A$3,$N837=Listas!$A$4,$N837=Listas!$A$5,$N837=Listas!$A$6),"",IF(AND(DAYS360(C837,$C$3)&lt;=90,AA837="NO"),0,IF(AND(DAYS360(C837,$C$3)&gt;90,AA837="NO"),$AB$7,0)))</f>
        <v>0</v>
      </c>
      <c r="AC837" s="17"/>
      <c r="AD837" s="22"/>
      <c r="AE837" s="23">
        <f>+IF(OR($N837=Listas!$A$3,$N837=Listas!$A$4,$N837=Listas!$A$5,$N837=Listas!$A$6),"",IF(AND(DAYS360(C837,$C$3)&lt;=90,AD837="SI"),0,IF(AND(DAYS360(C837,$C$3)&gt;90,AD837="SI"),$AE$7,0)))</f>
        <v>0</v>
      </c>
      <c r="AF837" s="17"/>
      <c r="AG837" s="24" t="str">
        <f t="shared" si="152"/>
        <v/>
      </c>
      <c r="AH837" s="22"/>
      <c r="AI837" s="23">
        <f>+IF(OR($N837=Listas!$A$3,$N837=Listas!$A$4,$N837=Listas!$A$5,$N837=Listas!$A$6),"",IF(AND(DAYS360(C837,$C$3)&lt;=90,AH837="SI"),0,IF(AND(DAYS360(C837,$C$3)&gt;90,AH837="SI"),$AI$7,0)))</f>
        <v>0</v>
      </c>
      <c r="AJ837" s="25">
        <f>+IF(OR($N837=Listas!$A$3,$N837=Listas!$A$4,$N837=Listas!$A$5,$N837=Listas!$A$6),"",AB837+AE837+AI837)</f>
        <v>0</v>
      </c>
      <c r="AK837" s="26" t="str">
        <f t="shared" si="153"/>
        <v/>
      </c>
      <c r="AL837" s="27" t="str">
        <f t="shared" si="154"/>
        <v/>
      </c>
      <c r="AM837" s="23">
        <f>+IF(OR($N837=Listas!$A$3,$N837=Listas!$A$4,$N837=Listas!$A$5,$N837=Listas!$A$6),"",IF(AND(DAYS360(C837,$C$3)&lt;=90,AL837="SI"),0,IF(AND(DAYS360(C837,$C$3)&gt;90,AL837="SI"),$AM$7,0)))</f>
        <v>0</v>
      </c>
      <c r="AN837" s="27" t="str">
        <f t="shared" si="155"/>
        <v/>
      </c>
      <c r="AO837" s="23">
        <f>+IF(OR($N837=Listas!$A$3,$N837=Listas!$A$4,$N837=Listas!$A$5,$N837=Listas!$A$6),"",IF(AND(DAYS360(C837,$C$3)&lt;=90,AN837="SI"),0,IF(AND(DAYS360(C837,$C$3)&gt;90,AN837="SI"),$AO$7,0)))</f>
        <v>0</v>
      </c>
      <c r="AP837" s="28">
        <f>+IF(OR($N837=Listas!$A$3,$N837=Listas!$A$4,$N837=Listas!$A$5,$N837=[1]Hoja2!$A$6),"",AM837+AO837)</f>
        <v>0</v>
      </c>
      <c r="AQ837" s="22"/>
      <c r="AR837" s="23">
        <f>+IF(OR($N837=Listas!$A$3,$N837=Listas!$A$4,$N837=Listas!$A$5,$N837=Listas!$A$6),"",IF(AND(DAYS360(C837,$C$3)&lt;=90,AQ837="SI"),0,IF(AND(DAYS360(C837,$C$3)&gt;90,AQ837="SI"),$AR$7,0)))</f>
        <v>0</v>
      </c>
      <c r="AS837" s="22"/>
      <c r="AT837" s="23">
        <f>+IF(OR($N837=Listas!$A$3,$N837=Listas!$A$4,$N837=Listas!$A$5,$N837=Listas!$A$6),"",IF(AND(DAYS360(C837,$C$3)&lt;=90,AS837="SI"),0,IF(AND(DAYS360(C837,$C$3)&gt;90,AS837="SI"),$AT$7,0)))</f>
        <v>0</v>
      </c>
      <c r="AU837" s="21">
        <f>+IF(OR($N837=Listas!$A$3,$N837=Listas!$A$4,$N837=Listas!$A$5,$N837=Listas!$A$6),"",AR837+AT837)</f>
        <v>0</v>
      </c>
      <c r="AV837" s="29">
        <f>+IF(OR($N837=Listas!$A$3,$N837=Listas!$A$4,$N837=Listas!$A$5,$N837=Listas!$A$6),"",W837+Z837+AJ837+AP837+AU837)</f>
        <v>0.21132439384930549</v>
      </c>
      <c r="AW837" s="30">
        <f>+IF(OR($N837=Listas!$A$3,$N837=Listas!$A$4,$N837=Listas!$A$5,$N837=Listas!$A$6),"",K837*(1-AV837))</f>
        <v>0</v>
      </c>
      <c r="AX837" s="30">
        <f>+IF(OR($N837=Listas!$A$3,$N837=Listas!$A$4,$N837=Listas!$A$5,$N837=Listas!$A$6),"",L837*(1-AV837))</f>
        <v>0</v>
      </c>
      <c r="AY837" s="31"/>
      <c r="AZ837" s="32"/>
      <c r="BA837" s="30">
        <f>+IF(OR($N837=Listas!$A$3,$N837=Listas!$A$4,$N837=Listas!$A$5,$N837=Listas!$A$6),"",IF(AV837=0,AW837,(-PV(AY837,AZ837,,AW837,0))))</f>
        <v>0</v>
      </c>
      <c r="BB837" s="30">
        <f>+IF(OR($N837=Listas!$A$3,$N837=Listas!$A$4,$N837=Listas!$A$5,$N837=Listas!$A$6),"",IF(AV837=0,AX837,(-PV(AY837,AZ837,,AX837,0))))</f>
        <v>0</v>
      </c>
      <c r="BC837" s="33">
        <f>++IF(OR($N837=Listas!$A$3,$N837=Listas!$A$4,$N837=Listas!$A$5,$N837=Listas!$A$6),"",K837-BA837)</f>
        <v>0</v>
      </c>
      <c r="BD837" s="33">
        <f>++IF(OR($N837=Listas!$A$3,$N837=Listas!$A$4,$N837=Listas!$A$5,$N837=Listas!$A$6),"",L837-BB837)</f>
        <v>0</v>
      </c>
    </row>
    <row r="838" spans="1:56" x14ac:dyDescent="0.25">
      <c r="A838" s="13"/>
      <c r="B838" s="14"/>
      <c r="C838" s="15"/>
      <c r="D838" s="16"/>
      <c r="E838" s="16"/>
      <c r="F838" s="17"/>
      <c r="G838" s="17"/>
      <c r="H838" s="65">
        <f t="shared" si="149"/>
        <v>0</v>
      </c>
      <c r="I838" s="17"/>
      <c r="J838" s="17"/>
      <c r="K838" s="42">
        <f t="shared" si="150"/>
        <v>0</v>
      </c>
      <c r="L838" s="42">
        <f t="shared" si="150"/>
        <v>0</v>
      </c>
      <c r="M838" s="42">
        <f t="shared" si="151"/>
        <v>0</v>
      </c>
      <c r="N838" s="13"/>
      <c r="O838" s="18" t="str">
        <f>+IF(OR($N838=Listas!$A$3,$N838=Listas!$A$4,$N838=Listas!$A$5,$N838=Listas!$A$6),"N/A",IF(AND((DAYS360(C838,$C$3))&gt;90,(DAYS360(C838,$C$3))&lt;360),"SI","NO"))</f>
        <v>NO</v>
      </c>
      <c r="P838" s="19">
        <f t="shared" si="144"/>
        <v>0</v>
      </c>
      <c r="Q838" s="18" t="str">
        <f>+IF(OR($N838=Listas!$A$3,$N838=Listas!$A$4,$N838=Listas!$A$5,$N838=Listas!$A$6),"N/A",IF(AND((DAYS360(C838,$C$3))&gt;=360,(DAYS360(C838,$C$3))&lt;=1800),"SI","NO"))</f>
        <v>NO</v>
      </c>
      <c r="R838" s="19">
        <f t="shared" si="145"/>
        <v>0</v>
      </c>
      <c r="S838" s="18" t="str">
        <f>+IF(OR($N838=Listas!$A$3,$N838=Listas!$A$4,$N838=Listas!$A$5,$N838=Listas!$A$6),"N/A",IF(AND((DAYS360(C838,$C$3))&gt;1800,(DAYS360(C838,$C$3))&lt;=3600),"SI","NO"))</f>
        <v>NO</v>
      </c>
      <c r="T838" s="19">
        <f t="shared" si="146"/>
        <v>0</v>
      </c>
      <c r="U838" s="18" t="str">
        <f>+IF(OR($N838=Listas!$A$3,$N838=Listas!$A$4,$N838=Listas!$A$5,$N838=Listas!$A$6),"N/A",IF((DAYS360(C838,$C$3))&gt;3600,"SI","NO"))</f>
        <v>SI</v>
      </c>
      <c r="V838" s="20">
        <f t="shared" si="147"/>
        <v>0.21132439384930549</v>
      </c>
      <c r="W838" s="21">
        <f>+IF(OR($N838=Listas!$A$3,$N838=Listas!$A$4,$N838=Listas!$A$5,$N838=Listas!$A$6),"",P838+R838+T838+V838)</f>
        <v>0.21132439384930549</v>
      </c>
      <c r="X838" s="22"/>
      <c r="Y838" s="19">
        <f t="shared" si="148"/>
        <v>0</v>
      </c>
      <c r="Z838" s="21">
        <f>+IF(OR($N838=Listas!$A$3,$N838=Listas!$A$4,$N838=Listas!$A$5,$N838=Listas!$A$6),"",Y838)</f>
        <v>0</v>
      </c>
      <c r="AA838" s="22"/>
      <c r="AB838" s="23">
        <f>+IF(OR($N838=Listas!$A$3,$N838=Listas!$A$4,$N838=Listas!$A$5,$N838=Listas!$A$6),"",IF(AND(DAYS360(C838,$C$3)&lt;=90,AA838="NO"),0,IF(AND(DAYS360(C838,$C$3)&gt;90,AA838="NO"),$AB$7,0)))</f>
        <v>0</v>
      </c>
      <c r="AC838" s="17"/>
      <c r="AD838" s="22"/>
      <c r="AE838" s="23">
        <f>+IF(OR($N838=Listas!$A$3,$N838=Listas!$A$4,$N838=Listas!$A$5,$N838=Listas!$A$6),"",IF(AND(DAYS360(C838,$C$3)&lt;=90,AD838="SI"),0,IF(AND(DAYS360(C838,$C$3)&gt;90,AD838="SI"),$AE$7,0)))</f>
        <v>0</v>
      </c>
      <c r="AF838" s="17"/>
      <c r="AG838" s="24" t="str">
        <f t="shared" si="152"/>
        <v/>
      </c>
      <c r="AH838" s="22"/>
      <c r="AI838" s="23">
        <f>+IF(OR($N838=Listas!$A$3,$N838=Listas!$A$4,$N838=Listas!$A$5,$N838=Listas!$A$6),"",IF(AND(DAYS360(C838,$C$3)&lt;=90,AH838="SI"),0,IF(AND(DAYS360(C838,$C$3)&gt;90,AH838="SI"),$AI$7,0)))</f>
        <v>0</v>
      </c>
      <c r="AJ838" s="25">
        <f>+IF(OR($N838=Listas!$A$3,$N838=Listas!$A$4,$N838=Listas!$A$5,$N838=Listas!$A$6),"",AB838+AE838+AI838)</f>
        <v>0</v>
      </c>
      <c r="AK838" s="26" t="str">
        <f t="shared" si="153"/>
        <v/>
      </c>
      <c r="AL838" s="27" t="str">
        <f t="shared" si="154"/>
        <v/>
      </c>
      <c r="AM838" s="23">
        <f>+IF(OR($N838=Listas!$A$3,$N838=Listas!$A$4,$N838=Listas!$A$5,$N838=Listas!$A$6),"",IF(AND(DAYS360(C838,$C$3)&lt;=90,AL838="SI"),0,IF(AND(DAYS360(C838,$C$3)&gt;90,AL838="SI"),$AM$7,0)))</f>
        <v>0</v>
      </c>
      <c r="AN838" s="27" t="str">
        <f t="shared" si="155"/>
        <v/>
      </c>
      <c r="AO838" s="23">
        <f>+IF(OR($N838=Listas!$A$3,$N838=Listas!$A$4,$N838=Listas!$A$5,$N838=Listas!$A$6),"",IF(AND(DAYS360(C838,$C$3)&lt;=90,AN838="SI"),0,IF(AND(DAYS360(C838,$C$3)&gt;90,AN838="SI"),$AO$7,0)))</f>
        <v>0</v>
      </c>
      <c r="AP838" s="28">
        <f>+IF(OR($N838=Listas!$A$3,$N838=Listas!$A$4,$N838=Listas!$A$5,$N838=[1]Hoja2!$A$6),"",AM838+AO838)</f>
        <v>0</v>
      </c>
      <c r="AQ838" s="22"/>
      <c r="AR838" s="23">
        <f>+IF(OR($N838=Listas!$A$3,$N838=Listas!$A$4,$N838=Listas!$A$5,$N838=Listas!$A$6),"",IF(AND(DAYS360(C838,$C$3)&lt;=90,AQ838="SI"),0,IF(AND(DAYS360(C838,$C$3)&gt;90,AQ838="SI"),$AR$7,0)))</f>
        <v>0</v>
      </c>
      <c r="AS838" s="22"/>
      <c r="AT838" s="23">
        <f>+IF(OR($N838=Listas!$A$3,$N838=Listas!$A$4,$N838=Listas!$A$5,$N838=Listas!$A$6),"",IF(AND(DAYS360(C838,$C$3)&lt;=90,AS838="SI"),0,IF(AND(DAYS360(C838,$C$3)&gt;90,AS838="SI"),$AT$7,0)))</f>
        <v>0</v>
      </c>
      <c r="AU838" s="21">
        <f>+IF(OR($N838=Listas!$A$3,$N838=Listas!$A$4,$N838=Listas!$A$5,$N838=Listas!$A$6),"",AR838+AT838)</f>
        <v>0</v>
      </c>
      <c r="AV838" s="29">
        <f>+IF(OR($N838=Listas!$A$3,$N838=Listas!$A$4,$N838=Listas!$A$5,$N838=Listas!$A$6),"",W838+Z838+AJ838+AP838+AU838)</f>
        <v>0.21132439384930549</v>
      </c>
      <c r="AW838" s="30">
        <f>+IF(OR($N838=Listas!$A$3,$N838=Listas!$A$4,$N838=Listas!$A$5,$N838=Listas!$A$6),"",K838*(1-AV838))</f>
        <v>0</v>
      </c>
      <c r="AX838" s="30">
        <f>+IF(OR($N838=Listas!$A$3,$N838=Listas!$A$4,$N838=Listas!$A$5,$N838=Listas!$A$6),"",L838*(1-AV838))</f>
        <v>0</v>
      </c>
      <c r="AY838" s="31"/>
      <c r="AZ838" s="32"/>
      <c r="BA838" s="30">
        <f>+IF(OR($N838=Listas!$A$3,$N838=Listas!$A$4,$N838=Listas!$A$5,$N838=Listas!$A$6),"",IF(AV838=0,AW838,(-PV(AY838,AZ838,,AW838,0))))</f>
        <v>0</v>
      </c>
      <c r="BB838" s="30">
        <f>+IF(OR($N838=Listas!$A$3,$N838=Listas!$A$4,$N838=Listas!$A$5,$N838=Listas!$A$6),"",IF(AV838=0,AX838,(-PV(AY838,AZ838,,AX838,0))))</f>
        <v>0</v>
      </c>
      <c r="BC838" s="33">
        <f>++IF(OR($N838=Listas!$A$3,$N838=Listas!$A$4,$N838=Listas!$A$5,$N838=Listas!$A$6),"",K838-BA838)</f>
        <v>0</v>
      </c>
      <c r="BD838" s="33">
        <f>++IF(OR($N838=Listas!$A$3,$N838=Listas!$A$4,$N838=Listas!$A$5,$N838=Listas!$A$6),"",L838-BB838)</f>
        <v>0</v>
      </c>
    </row>
    <row r="839" spans="1:56" x14ac:dyDescent="0.25">
      <c r="A839" s="13"/>
      <c r="B839" s="14"/>
      <c r="C839" s="15"/>
      <c r="D839" s="16"/>
      <c r="E839" s="16"/>
      <c r="F839" s="17"/>
      <c r="G839" s="17"/>
      <c r="H839" s="65">
        <f t="shared" si="149"/>
        <v>0</v>
      </c>
      <c r="I839" s="17"/>
      <c r="J839" s="17"/>
      <c r="K839" s="42">
        <f t="shared" si="150"/>
        <v>0</v>
      </c>
      <c r="L839" s="42">
        <f t="shared" si="150"/>
        <v>0</v>
      </c>
      <c r="M839" s="42">
        <f t="shared" si="151"/>
        <v>0</v>
      </c>
      <c r="N839" s="13"/>
      <c r="O839" s="18" t="str">
        <f>+IF(OR($N839=Listas!$A$3,$N839=Listas!$A$4,$N839=Listas!$A$5,$N839=Listas!$A$6),"N/A",IF(AND((DAYS360(C839,$C$3))&gt;90,(DAYS360(C839,$C$3))&lt;360),"SI","NO"))</f>
        <v>NO</v>
      </c>
      <c r="P839" s="19">
        <f t="shared" si="144"/>
        <v>0</v>
      </c>
      <c r="Q839" s="18" t="str">
        <f>+IF(OR($N839=Listas!$A$3,$N839=Listas!$A$4,$N839=Listas!$A$5,$N839=Listas!$A$6),"N/A",IF(AND((DAYS360(C839,$C$3))&gt;=360,(DAYS360(C839,$C$3))&lt;=1800),"SI","NO"))</f>
        <v>NO</v>
      </c>
      <c r="R839" s="19">
        <f t="shared" si="145"/>
        <v>0</v>
      </c>
      <c r="S839" s="18" t="str">
        <f>+IF(OR($N839=Listas!$A$3,$N839=Listas!$A$4,$N839=Listas!$A$5,$N839=Listas!$A$6),"N/A",IF(AND((DAYS360(C839,$C$3))&gt;1800,(DAYS360(C839,$C$3))&lt;=3600),"SI","NO"))</f>
        <v>NO</v>
      </c>
      <c r="T839" s="19">
        <f t="shared" si="146"/>
        <v>0</v>
      </c>
      <c r="U839" s="18" t="str">
        <f>+IF(OR($N839=Listas!$A$3,$N839=Listas!$A$4,$N839=Listas!$A$5,$N839=Listas!$A$6),"N/A",IF((DAYS360(C839,$C$3))&gt;3600,"SI","NO"))</f>
        <v>SI</v>
      </c>
      <c r="V839" s="20">
        <f t="shared" si="147"/>
        <v>0.21132439384930549</v>
      </c>
      <c r="W839" s="21">
        <f>+IF(OR($N839=Listas!$A$3,$N839=Listas!$A$4,$N839=Listas!$A$5,$N839=Listas!$A$6),"",P839+R839+T839+V839)</f>
        <v>0.21132439384930549</v>
      </c>
      <c r="X839" s="22"/>
      <c r="Y839" s="19">
        <f t="shared" si="148"/>
        <v>0</v>
      </c>
      <c r="Z839" s="21">
        <f>+IF(OR($N839=Listas!$A$3,$N839=Listas!$A$4,$N839=Listas!$A$5,$N839=Listas!$A$6),"",Y839)</f>
        <v>0</v>
      </c>
      <c r="AA839" s="22"/>
      <c r="AB839" s="23">
        <f>+IF(OR($N839=Listas!$A$3,$N839=Listas!$A$4,$N839=Listas!$A$5,$N839=Listas!$A$6),"",IF(AND(DAYS360(C839,$C$3)&lt;=90,AA839="NO"),0,IF(AND(DAYS360(C839,$C$3)&gt;90,AA839="NO"),$AB$7,0)))</f>
        <v>0</v>
      </c>
      <c r="AC839" s="17"/>
      <c r="AD839" s="22"/>
      <c r="AE839" s="23">
        <f>+IF(OR($N839=Listas!$A$3,$N839=Listas!$A$4,$N839=Listas!$A$5,$N839=Listas!$A$6),"",IF(AND(DAYS360(C839,$C$3)&lt;=90,AD839="SI"),0,IF(AND(DAYS360(C839,$C$3)&gt;90,AD839="SI"),$AE$7,0)))</f>
        <v>0</v>
      </c>
      <c r="AF839" s="17"/>
      <c r="AG839" s="24" t="str">
        <f t="shared" si="152"/>
        <v/>
      </c>
      <c r="AH839" s="22"/>
      <c r="AI839" s="23">
        <f>+IF(OR($N839=Listas!$A$3,$N839=Listas!$A$4,$N839=Listas!$A$5,$N839=Listas!$A$6),"",IF(AND(DAYS360(C839,$C$3)&lt;=90,AH839="SI"),0,IF(AND(DAYS360(C839,$C$3)&gt;90,AH839="SI"),$AI$7,0)))</f>
        <v>0</v>
      </c>
      <c r="AJ839" s="25">
        <f>+IF(OR($N839=Listas!$A$3,$N839=Listas!$A$4,$N839=Listas!$A$5,$N839=Listas!$A$6),"",AB839+AE839+AI839)</f>
        <v>0</v>
      </c>
      <c r="AK839" s="26" t="str">
        <f t="shared" si="153"/>
        <v/>
      </c>
      <c r="AL839" s="27" t="str">
        <f t="shared" si="154"/>
        <v/>
      </c>
      <c r="AM839" s="23">
        <f>+IF(OR($N839=Listas!$A$3,$N839=Listas!$A$4,$N839=Listas!$A$5,$N839=Listas!$A$6),"",IF(AND(DAYS360(C839,$C$3)&lt;=90,AL839="SI"),0,IF(AND(DAYS360(C839,$C$3)&gt;90,AL839="SI"),$AM$7,0)))</f>
        <v>0</v>
      </c>
      <c r="AN839" s="27" t="str">
        <f t="shared" si="155"/>
        <v/>
      </c>
      <c r="AO839" s="23">
        <f>+IF(OR($N839=Listas!$A$3,$N839=Listas!$A$4,$N839=Listas!$A$5,$N839=Listas!$A$6),"",IF(AND(DAYS360(C839,$C$3)&lt;=90,AN839="SI"),0,IF(AND(DAYS360(C839,$C$3)&gt;90,AN839="SI"),$AO$7,0)))</f>
        <v>0</v>
      </c>
      <c r="AP839" s="28">
        <f>+IF(OR($N839=Listas!$A$3,$N839=Listas!$A$4,$N839=Listas!$A$5,$N839=[1]Hoja2!$A$6),"",AM839+AO839)</f>
        <v>0</v>
      </c>
      <c r="AQ839" s="22"/>
      <c r="AR839" s="23">
        <f>+IF(OR($N839=Listas!$A$3,$N839=Listas!$A$4,$N839=Listas!$A$5,$N839=Listas!$A$6),"",IF(AND(DAYS360(C839,$C$3)&lt;=90,AQ839="SI"),0,IF(AND(DAYS360(C839,$C$3)&gt;90,AQ839="SI"),$AR$7,0)))</f>
        <v>0</v>
      </c>
      <c r="AS839" s="22"/>
      <c r="AT839" s="23">
        <f>+IF(OR($N839=Listas!$A$3,$N839=Listas!$A$4,$N839=Listas!$A$5,$N839=Listas!$A$6),"",IF(AND(DAYS360(C839,$C$3)&lt;=90,AS839="SI"),0,IF(AND(DAYS360(C839,$C$3)&gt;90,AS839="SI"),$AT$7,0)))</f>
        <v>0</v>
      </c>
      <c r="AU839" s="21">
        <f>+IF(OR($N839=Listas!$A$3,$N839=Listas!$A$4,$N839=Listas!$A$5,$N839=Listas!$A$6),"",AR839+AT839)</f>
        <v>0</v>
      </c>
      <c r="AV839" s="29">
        <f>+IF(OR($N839=Listas!$A$3,$N839=Listas!$A$4,$N839=Listas!$A$5,$N839=Listas!$A$6),"",W839+Z839+AJ839+AP839+AU839)</f>
        <v>0.21132439384930549</v>
      </c>
      <c r="AW839" s="30">
        <f>+IF(OR($N839=Listas!$A$3,$N839=Listas!$A$4,$N839=Listas!$A$5,$N839=Listas!$A$6),"",K839*(1-AV839))</f>
        <v>0</v>
      </c>
      <c r="AX839" s="30">
        <f>+IF(OR($N839=Listas!$A$3,$N839=Listas!$A$4,$N839=Listas!$A$5,$N839=Listas!$A$6),"",L839*(1-AV839))</f>
        <v>0</v>
      </c>
      <c r="AY839" s="31"/>
      <c r="AZ839" s="32"/>
      <c r="BA839" s="30">
        <f>+IF(OR($N839=Listas!$A$3,$N839=Listas!$A$4,$N839=Listas!$A$5,$N839=Listas!$A$6),"",IF(AV839=0,AW839,(-PV(AY839,AZ839,,AW839,0))))</f>
        <v>0</v>
      </c>
      <c r="BB839" s="30">
        <f>+IF(OR($N839=Listas!$A$3,$N839=Listas!$A$4,$N839=Listas!$A$5,$N839=Listas!$A$6),"",IF(AV839=0,AX839,(-PV(AY839,AZ839,,AX839,0))))</f>
        <v>0</v>
      </c>
      <c r="BC839" s="33">
        <f>++IF(OR($N839=Listas!$A$3,$N839=Listas!$A$4,$N839=Listas!$A$5,$N839=Listas!$A$6),"",K839-BA839)</f>
        <v>0</v>
      </c>
      <c r="BD839" s="33">
        <f>++IF(OR($N839=Listas!$A$3,$N839=Listas!$A$4,$N839=Listas!$A$5,$N839=Listas!$A$6),"",L839-BB839)</f>
        <v>0</v>
      </c>
    </row>
    <row r="840" spans="1:56" x14ac:dyDescent="0.25">
      <c r="A840" s="13"/>
      <c r="B840" s="14"/>
      <c r="C840" s="15"/>
      <c r="D840" s="16"/>
      <c r="E840" s="16"/>
      <c r="F840" s="17"/>
      <c r="G840" s="17"/>
      <c r="H840" s="65">
        <f t="shared" si="149"/>
        <v>0</v>
      </c>
      <c r="I840" s="17"/>
      <c r="J840" s="17"/>
      <c r="K840" s="42">
        <f t="shared" si="150"/>
        <v>0</v>
      </c>
      <c r="L840" s="42">
        <f t="shared" si="150"/>
        <v>0</v>
      </c>
      <c r="M840" s="42">
        <f t="shared" si="151"/>
        <v>0</v>
      </c>
      <c r="N840" s="13"/>
      <c r="O840" s="18" t="str">
        <f>+IF(OR($N840=Listas!$A$3,$N840=Listas!$A$4,$N840=Listas!$A$5,$N840=Listas!$A$6),"N/A",IF(AND((DAYS360(C840,$C$3))&gt;90,(DAYS360(C840,$C$3))&lt;360),"SI","NO"))</f>
        <v>NO</v>
      </c>
      <c r="P840" s="19">
        <f t="shared" ref="P840:P902" si="156">IF((O840=$O$4),$P$7,0)</f>
        <v>0</v>
      </c>
      <c r="Q840" s="18" t="str">
        <f>+IF(OR($N840=Listas!$A$3,$N840=Listas!$A$4,$N840=Listas!$A$5,$N840=Listas!$A$6),"N/A",IF(AND((DAYS360(C840,$C$3))&gt;=360,(DAYS360(C840,$C$3))&lt;=1800),"SI","NO"))</f>
        <v>NO</v>
      </c>
      <c r="R840" s="19">
        <f t="shared" ref="R840:R902" si="157">IF((Q840=$O$4),$R$7,0)</f>
        <v>0</v>
      </c>
      <c r="S840" s="18" t="str">
        <f>+IF(OR($N840=Listas!$A$3,$N840=Listas!$A$4,$N840=Listas!$A$5,$N840=Listas!$A$6),"N/A",IF(AND((DAYS360(C840,$C$3))&gt;1800,(DAYS360(C840,$C$3))&lt;=3600),"SI","NO"))</f>
        <v>NO</v>
      </c>
      <c r="T840" s="19">
        <f t="shared" ref="T840:T902" si="158">IF((S840=$O$4),$T$7,0)</f>
        <v>0</v>
      </c>
      <c r="U840" s="18" t="str">
        <f>+IF(OR($N840=Listas!$A$3,$N840=Listas!$A$4,$N840=Listas!$A$5,$N840=Listas!$A$6),"N/A",IF((DAYS360(C840,$C$3))&gt;3600,"SI","NO"))</f>
        <v>SI</v>
      </c>
      <c r="V840" s="20">
        <f t="shared" ref="V840:V902" si="159">IF((U840=$O$4),$V$7,0)</f>
        <v>0.21132439384930549</v>
      </c>
      <c r="W840" s="21">
        <f>+IF(OR($N840=Listas!$A$3,$N840=Listas!$A$4,$N840=Listas!$A$5,$N840=Listas!$A$6),"",P840+R840+T840+V840)</f>
        <v>0.21132439384930549</v>
      </c>
      <c r="X840" s="22"/>
      <c r="Y840" s="19">
        <f t="shared" ref="Y840:Y902" si="160">IF(AND(DAYS360(C840,$C$3)&lt;=90,X840="NO"),0,IF(AND(DAYS360(C840,$C$3)&gt;90,X840="NO"),$Y$7,0))</f>
        <v>0</v>
      </c>
      <c r="Z840" s="21">
        <f>+IF(OR($N840=Listas!$A$3,$N840=Listas!$A$4,$N840=Listas!$A$5,$N840=Listas!$A$6),"",Y840)</f>
        <v>0</v>
      </c>
      <c r="AA840" s="22"/>
      <c r="AB840" s="23">
        <f>+IF(OR($N840=Listas!$A$3,$N840=Listas!$A$4,$N840=Listas!$A$5,$N840=Listas!$A$6),"",IF(AND(DAYS360(C840,$C$3)&lt;=90,AA840="NO"),0,IF(AND(DAYS360(C840,$C$3)&gt;90,AA840="NO"),$AB$7,0)))</f>
        <v>0</v>
      </c>
      <c r="AC840" s="17"/>
      <c r="AD840" s="22"/>
      <c r="AE840" s="23">
        <f>+IF(OR($N840=Listas!$A$3,$N840=Listas!$A$4,$N840=Listas!$A$5,$N840=Listas!$A$6),"",IF(AND(DAYS360(C840,$C$3)&lt;=90,AD840="SI"),0,IF(AND(DAYS360(C840,$C$3)&gt;90,AD840="SI"),$AE$7,0)))</f>
        <v>0</v>
      </c>
      <c r="AF840" s="17"/>
      <c r="AG840" s="24" t="str">
        <f t="shared" si="152"/>
        <v/>
      </c>
      <c r="AH840" s="22"/>
      <c r="AI840" s="23">
        <f>+IF(OR($N840=Listas!$A$3,$N840=Listas!$A$4,$N840=Listas!$A$5,$N840=Listas!$A$6),"",IF(AND(DAYS360(C840,$C$3)&lt;=90,AH840="SI"),0,IF(AND(DAYS360(C840,$C$3)&gt;90,AH840="SI"),$AI$7,0)))</f>
        <v>0</v>
      </c>
      <c r="AJ840" s="25">
        <f>+IF(OR($N840=Listas!$A$3,$N840=Listas!$A$4,$N840=Listas!$A$5,$N840=Listas!$A$6),"",AB840+AE840+AI840)</f>
        <v>0</v>
      </c>
      <c r="AK840" s="26" t="str">
        <f t="shared" si="153"/>
        <v/>
      </c>
      <c r="AL840" s="27" t="str">
        <f t="shared" si="154"/>
        <v/>
      </c>
      <c r="AM840" s="23">
        <f>+IF(OR($N840=Listas!$A$3,$N840=Listas!$A$4,$N840=Listas!$A$5,$N840=Listas!$A$6),"",IF(AND(DAYS360(C840,$C$3)&lt;=90,AL840="SI"),0,IF(AND(DAYS360(C840,$C$3)&gt;90,AL840="SI"),$AM$7,0)))</f>
        <v>0</v>
      </c>
      <c r="AN840" s="27" t="str">
        <f t="shared" si="155"/>
        <v/>
      </c>
      <c r="AO840" s="23">
        <f>+IF(OR($N840=Listas!$A$3,$N840=Listas!$A$4,$N840=Listas!$A$5,$N840=Listas!$A$6),"",IF(AND(DAYS360(C840,$C$3)&lt;=90,AN840="SI"),0,IF(AND(DAYS360(C840,$C$3)&gt;90,AN840="SI"),$AO$7,0)))</f>
        <v>0</v>
      </c>
      <c r="AP840" s="28">
        <f>+IF(OR($N840=Listas!$A$3,$N840=Listas!$A$4,$N840=Listas!$A$5,$N840=[1]Hoja2!$A$6),"",AM840+AO840)</f>
        <v>0</v>
      </c>
      <c r="AQ840" s="22"/>
      <c r="AR840" s="23">
        <f>+IF(OR($N840=Listas!$A$3,$N840=Listas!$A$4,$N840=Listas!$A$5,$N840=Listas!$A$6),"",IF(AND(DAYS360(C840,$C$3)&lt;=90,AQ840="SI"),0,IF(AND(DAYS360(C840,$C$3)&gt;90,AQ840="SI"),$AR$7,0)))</f>
        <v>0</v>
      </c>
      <c r="AS840" s="22"/>
      <c r="AT840" s="23">
        <f>+IF(OR($N840=Listas!$A$3,$N840=Listas!$A$4,$N840=Listas!$A$5,$N840=Listas!$A$6),"",IF(AND(DAYS360(C840,$C$3)&lt;=90,AS840="SI"),0,IF(AND(DAYS360(C840,$C$3)&gt;90,AS840="SI"),$AT$7,0)))</f>
        <v>0</v>
      </c>
      <c r="AU840" s="21">
        <f>+IF(OR($N840=Listas!$A$3,$N840=Listas!$A$4,$N840=Listas!$A$5,$N840=Listas!$A$6),"",AR840+AT840)</f>
        <v>0</v>
      </c>
      <c r="AV840" s="29">
        <f>+IF(OR($N840=Listas!$A$3,$N840=Listas!$A$4,$N840=Listas!$A$5,$N840=Listas!$A$6),"",W840+Z840+AJ840+AP840+AU840)</f>
        <v>0.21132439384930549</v>
      </c>
      <c r="AW840" s="30">
        <f>+IF(OR($N840=Listas!$A$3,$N840=Listas!$A$4,$N840=Listas!$A$5,$N840=Listas!$A$6),"",K840*(1-AV840))</f>
        <v>0</v>
      </c>
      <c r="AX840" s="30">
        <f>+IF(OR($N840=Listas!$A$3,$N840=Listas!$A$4,$N840=Listas!$A$5,$N840=Listas!$A$6),"",L840*(1-AV840))</f>
        <v>0</v>
      </c>
      <c r="AY840" s="31"/>
      <c r="AZ840" s="32"/>
      <c r="BA840" s="30">
        <f>+IF(OR($N840=Listas!$A$3,$N840=Listas!$A$4,$N840=Listas!$A$5,$N840=Listas!$A$6),"",IF(AV840=0,AW840,(-PV(AY840,AZ840,,AW840,0))))</f>
        <v>0</v>
      </c>
      <c r="BB840" s="30">
        <f>+IF(OR($N840=Listas!$A$3,$N840=Listas!$A$4,$N840=Listas!$A$5,$N840=Listas!$A$6),"",IF(AV840=0,AX840,(-PV(AY840,AZ840,,AX840,0))))</f>
        <v>0</v>
      </c>
      <c r="BC840" s="33">
        <f>++IF(OR($N840=Listas!$A$3,$N840=Listas!$A$4,$N840=Listas!$A$5,$N840=Listas!$A$6),"",K840-BA840)</f>
        <v>0</v>
      </c>
      <c r="BD840" s="33">
        <f>++IF(OR($N840=Listas!$A$3,$N840=Listas!$A$4,$N840=Listas!$A$5,$N840=Listas!$A$6),"",L840-BB840)</f>
        <v>0</v>
      </c>
    </row>
    <row r="841" spans="1:56" x14ac:dyDescent="0.25">
      <c r="A841" s="13"/>
      <c r="B841" s="14"/>
      <c r="C841" s="15"/>
      <c r="D841" s="16"/>
      <c r="E841" s="16"/>
      <c r="F841" s="17"/>
      <c r="G841" s="17"/>
      <c r="H841" s="65">
        <f t="shared" ref="H841:H902" si="161">F841+G841</f>
        <v>0</v>
      </c>
      <c r="I841" s="17"/>
      <c r="J841" s="17"/>
      <c r="K841" s="42">
        <f t="shared" ref="K841:L902" si="162">F841-I841</f>
        <v>0</v>
      </c>
      <c r="L841" s="42">
        <f t="shared" si="162"/>
        <v>0</v>
      </c>
      <c r="M841" s="42">
        <f t="shared" ref="M841:M902" si="163">K841+L841</f>
        <v>0</v>
      </c>
      <c r="N841" s="13"/>
      <c r="O841" s="18" t="str">
        <f>+IF(OR($N841=Listas!$A$3,$N841=Listas!$A$4,$N841=Listas!$A$5,$N841=Listas!$A$6),"N/A",IF(AND((DAYS360(C841,$C$3))&gt;90,(DAYS360(C841,$C$3))&lt;360),"SI","NO"))</f>
        <v>NO</v>
      </c>
      <c r="P841" s="19">
        <f t="shared" si="156"/>
        <v>0</v>
      </c>
      <c r="Q841" s="18" t="str">
        <f>+IF(OR($N841=Listas!$A$3,$N841=Listas!$A$4,$N841=Listas!$A$5,$N841=Listas!$A$6),"N/A",IF(AND((DAYS360(C841,$C$3))&gt;=360,(DAYS360(C841,$C$3))&lt;=1800),"SI","NO"))</f>
        <v>NO</v>
      </c>
      <c r="R841" s="19">
        <f t="shared" si="157"/>
        <v>0</v>
      </c>
      <c r="S841" s="18" t="str">
        <f>+IF(OR($N841=Listas!$A$3,$N841=Listas!$A$4,$N841=Listas!$A$5,$N841=Listas!$A$6),"N/A",IF(AND((DAYS360(C841,$C$3))&gt;1800,(DAYS360(C841,$C$3))&lt;=3600),"SI","NO"))</f>
        <v>NO</v>
      </c>
      <c r="T841" s="19">
        <f t="shared" si="158"/>
        <v>0</v>
      </c>
      <c r="U841" s="18" t="str">
        <f>+IF(OR($N841=Listas!$A$3,$N841=Listas!$A$4,$N841=Listas!$A$5,$N841=Listas!$A$6),"N/A",IF((DAYS360(C841,$C$3))&gt;3600,"SI","NO"))</f>
        <v>SI</v>
      </c>
      <c r="V841" s="20">
        <f t="shared" si="159"/>
        <v>0.21132439384930549</v>
      </c>
      <c r="W841" s="21">
        <f>+IF(OR($N841=Listas!$A$3,$N841=Listas!$A$4,$N841=Listas!$A$5,$N841=Listas!$A$6),"",P841+R841+T841+V841)</f>
        <v>0.21132439384930549</v>
      </c>
      <c r="X841" s="22"/>
      <c r="Y841" s="19">
        <f t="shared" si="160"/>
        <v>0</v>
      </c>
      <c r="Z841" s="21">
        <f>+IF(OR($N841=Listas!$A$3,$N841=Listas!$A$4,$N841=Listas!$A$5,$N841=Listas!$A$6),"",Y841)</f>
        <v>0</v>
      </c>
      <c r="AA841" s="22"/>
      <c r="AB841" s="23">
        <f>+IF(OR($N841=Listas!$A$3,$N841=Listas!$A$4,$N841=Listas!$A$5,$N841=Listas!$A$6),"",IF(AND(DAYS360(C841,$C$3)&lt;=90,AA841="NO"),0,IF(AND(DAYS360(C841,$C$3)&gt;90,AA841="NO"),$AB$7,0)))</f>
        <v>0</v>
      </c>
      <c r="AC841" s="17"/>
      <c r="AD841" s="22"/>
      <c r="AE841" s="23">
        <f>+IF(OR($N841=Listas!$A$3,$N841=Listas!$A$4,$N841=Listas!$A$5,$N841=Listas!$A$6),"",IF(AND(DAYS360(C841,$C$3)&lt;=90,AD841="SI"),0,IF(AND(DAYS360(C841,$C$3)&gt;90,AD841="SI"),$AE$7,0)))</f>
        <v>0</v>
      </c>
      <c r="AF841" s="17"/>
      <c r="AG841" s="24" t="str">
        <f t="shared" ref="AG841:AG902" si="164">IFERROR((AF841/AC841),"")</f>
        <v/>
      </c>
      <c r="AH841" s="22"/>
      <c r="AI841" s="23">
        <f>+IF(OR($N841=Listas!$A$3,$N841=Listas!$A$4,$N841=Listas!$A$5,$N841=Listas!$A$6),"",IF(AND(DAYS360(C841,$C$3)&lt;=90,AH841="SI"),0,IF(AND(DAYS360(C841,$C$3)&gt;90,AH841="SI"),$AI$7,0)))</f>
        <v>0</v>
      </c>
      <c r="AJ841" s="25">
        <f>+IF(OR($N841=Listas!$A$3,$N841=Listas!$A$4,$N841=Listas!$A$5,$N841=Listas!$A$6),"",AB841+AE841+AI841)</f>
        <v>0</v>
      </c>
      <c r="AK841" s="26" t="str">
        <f t="shared" ref="AK841:AK902" si="165">+IFERROR(((I841/F841)),"")</f>
        <v/>
      </c>
      <c r="AL841" s="27" t="str">
        <f t="shared" ref="AL841:AL902" si="166">+IF(AK841&lt;=50%,"SI",IF(AK841="","","NO"))</f>
        <v/>
      </c>
      <c r="AM841" s="23">
        <f>+IF(OR($N841=Listas!$A$3,$N841=Listas!$A$4,$N841=Listas!$A$5,$N841=Listas!$A$6),"",IF(AND(DAYS360(C841,$C$3)&lt;=90,AL841="SI"),0,IF(AND(DAYS360(C841,$C$3)&gt;90,AL841="SI"),$AM$7,0)))</f>
        <v>0</v>
      </c>
      <c r="AN841" s="27" t="str">
        <f t="shared" ref="AN841:AN902" si="167">+IF(AL841="SI","NO",IF(AL841="","","SI"))</f>
        <v/>
      </c>
      <c r="AO841" s="23">
        <f>+IF(OR($N841=Listas!$A$3,$N841=Listas!$A$4,$N841=Listas!$A$5,$N841=Listas!$A$6),"",IF(AND(DAYS360(C841,$C$3)&lt;=90,AN841="SI"),0,IF(AND(DAYS360(C841,$C$3)&gt;90,AN841="SI"),$AO$7,0)))</f>
        <v>0</v>
      </c>
      <c r="AP841" s="28">
        <f>+IF(OR($N841=Listas!$A$3,$N841=Listas!$A$4,$N841=Listas!$A$5,$N841=[1]Hoja2!$A$6),"",AM841+AO841)</f>
        <v>0</v>
      </c>
      <c r="AQ841" s="22"/>
      <c r="AR841" s="23">
        <f>+IF(OR($N841=Listas!$A$3,$N841=Listas!$A$4,$N841=Listas!$A$5,$N841=Listas!$A$6),"",IF(AND(DAYS360(C841,$C$3)&lt;=90,AQ841="SI"),0,IF(AND(DAYS360(C841,$C$3)&gt;90,AQ841="SI"),$AR$7,0)))</f>
        <v>0</v>
      </c>
      <c r="AS841" s="22"/>
      <c r="AT841" s="23">
        <f>+IF(OR($N841=Listas!$A$3,$N841=Listas!$A$4,$N841=Listas!$A$5,$N841=Listas!$A$6),"",IF(AND(DAYS360(C841,$C$3)&lt;=90,AS841="SI"),0,IF(AND(DAYS360(C841,$C$3)&gt;90,AS841="SI"),$AT$7,0)))</f>
        <v>0</v>
      </c>
      <c r="AU841" s="21">
        <f>+IF(OR($N841=Listas!$A$3,$N841=Listas!$A$4,$N841=Listas!$A$5,$N841=Listas!$A$6),"",AR841+AT841)</f>
        <v>0</v>
      </c>
      <c r="AV841" s="29">
        <f>+IF(OR($N841=Listas!$A$3,$N841=Listas!$A$4,$N841=Listas!$A$5,$N841=Listas!$A$6),"",W841+Z841+AJ841+AP841+AU841)</f>
        <v>0.21132439384930549</v>
      </c>
      <c r="AW841" s="30">
        <f>+IF(OR($N841=Listas!$A$3,$N841=Listas!$A$4,$N841=Listas!$A$5,$N841=Listas!$A$6),"",K841*(1-AV841))</f>
        <v>0</v>
      </c>
      <c r="AX841" s="30">
        <f>+IF(OR($N841=Listas!$A$3,$N841=Listas!$A$4,$N841=Listas!$A$5,$N841=Listas!$A$6),"",L841*(1-AV841))</f>
        <v>0</v>
      </c>
      <c r="AY841" s="31"/>
      <c r="AZ841" s="32"/>
      <c r="BA841" s="30">
        <f>+IF(OR($N841=Listas!$A$3,$N841=Listas!$A$4,$N841=Listas!$A$5,$N841=Listas!$A$6),"",IF(AV841=0,AW841,(-PV(AY841,AZ841,,AW841,0))))</f>
        <v>0</v>
      </c>
      <c r="BB841" s="30">
        <f>+IF(OR($N841=Listas!$A$3,$N841=Listas!$A$4,$N841=Listas!$A$5,$N841=Listas!$A$6),"",IF(AV841=0,AX841,(-PV(AY841,AZ841,,AX841,0))))</f>
        <v>0</v>
      </c>
      <c r="BC841" s="33">
        <f>++IF(OR($N841=Listas!$A$3,$N841=Listas!$A$4,$N841=Listas!$A$5,$N841=Listas!$A$6),"",K841-BA841)</f>
        <v>0</v>
      </c>
      <c r="BD841" s="33">
        <f>++IF(OR($N841=Listas!$A$3,$N841=Listas!$A$4,$N841=Listas!$A$5,$N841=Listas!$A$6),"",L841-BB841)</f>
        <v>0</v>
      </c>
    </row>
    <row r="842" spans="1:56" x14ac:dyDescent="0.25">
      <c r="A842" s="13"/>
      <c r="B842" s="14"/>
      <c r="C842" s="15"/>
      <c r="D842" s="16"/>
      <c r="E842" s="16"/>
      <c r="F842" s="17"/>
      <c r="G842" s="17"/>
      <c r="H842" s="65">
        <f t="shared" si="161"/>
        <v>0</v>
      </c>
      <c r="I842" s="17"/>
      <c r="J842" s="17"/>
      <c r="K842" s="42">
        <f t="shared" si="162"/>
        <v>0</v>
      </c>
      <c r="L842" s="42">
        <f t="shared" si="162"/>
        <v>0</v>
      </c>
      <c r="M842" s="42">
        <f t="shared" si="163"/>
        <v>0</v>
      </c>
      <c r="N842" s="13"/>
      <c r="O842" s="18" t="str">
        <f>+IF(OR($N842=Listas!$A$3,$N842=Listas!$A$4,$N842=Listas!$A$5,$N842=Listas!$A$6),"N/A",IF(AND((DAYS360(C842,$C$3))&gt;90,(DAYS360(C842,$C$3))&lt;360),"SI","NO"))</f>
        <v>NO</v>
      </c>
      <c r="P842" s="19">
        <f t="shared" si="156"/>
        <v>0</v>
      </c>
      <c r="Q842" s="18" t="str">
        <f>+IF(OR($N842=Listas!$A$3,$N842=Listas!$A$4,$N842=Listas!$A$5,$N842=Listas!$A$6),"N/A",IF(AND((DAYS360(C842,$C$3))&gt;=360,(DAYS360(C842,$C$3))&lt;=1800),"SI","NO"))</f>
        <v>NO</v>
      </c>
      <c r="R842" s="19">
        <f t="shared" si="157"/>
        <v>0</v>
      </c>
      <c r="S842" s="18" t="str">
        <f>+IF(OR($N842=Listas!$A$3,$N842=Listas!$A$4,$N842=Listas!$A$5,$N842=Listas!$A$6),"N/A",IF(AND((DAYS360(C842,$C$3))&gt;1800,(DAYS360(C842,$C$3))&lt;=3600),"SI","NO"))</f>
        <v>NO</v>
      </c>
      <c r="T842" s="19">
        <f t="shared" si="158"/>
        <v>0</v>
      </c>
      <c r="U842" s="18" t="str">
        <f>+IF(OR($N842=Listas!$A$3,$N842=Listas!$A$4,$N842=Listas!$A$5,$N842=Listas!$A$6),"N/A",IF((DAYS360(C842,$C$3))&gt;3600,"SI","NO"))</f>
        <v>SI</v>
      </c>
      <c r="V842" s="20">
        <f t="shared" si="159"/>
        <v>0.21132439384930549</v>
      </c>
      <c r="W842" s="21">
        <f>+IF(OR($N842=Listas!$A$3,$N842=Listas!$A$4,$N842=Listas!$A$5,$N842=Listas!$A$6),"",P842+R842+T842+V842)</f>
        <v>0.21132439384930549</v>
      </c>
      <c r="X842" s="22"/>
      <c r="Y842" s="19">
        <f t="shared" si="160"/>
        <v>0</v>
      </c>
      <c r="Z842" s="21">
        <f>+IF(OR($N842=Listas!$A$3,$N842=Listas!$A$4,$N842=Listas!$A$5,$N842=Listas!$A$6),"",Y842)</f>
        <v>0</v>
      </c>
      <c r="AA842" s="22"/>
      <c r="AB842" s="23">
        <f>+IF(OR($N842=Listas!$A$3,$N842=Listas!$A$4,$N842=Listas!$A$5,$N842=Listas!$A$6),"",IF(AND(DAYS360(C842,$C$3)&lt;=90,AA842="NO"),0,IF(AND(DAYS360(C842,$C$3)&gt;90,AA842="NO"),$AB$7,0)))</f>
        <v>0</v>
      </c>
      <c r="AC842" s="17"/>
      <c r="AD842" s="22"/>
      <c r="AE842" s="23">
        <f>+IF(OR($N842=Listas!$A$3,$N842=Listas!$A$4,$N842=Listas!$A$5,$N842=Listas!$A$6),"",IF(AND(DAYS360(C842,$C$3)&lt;=90,AD842="SI"),0,IF(AND(DAYS360(C842,$C$3)&gt;90,AD842="SI"),$AE$7,0)))</f>
        <v>0</v>
      </c>
      <c r="AF842" s="17"/>
      <c r="AG842" s="24" t="str">
        <f t="shared" si="164"/>
        <v/>
      </c>
      <c r="AH842" s="22"/>
      <c r="AI842" s="23">
        <f>+IF(OR($N842=Listas!$A$3,$N842=Listas!$A$4,$N842=Listas!$A$5,$N842=Listas!$A$6),"",IF(AND(DAYS360(C842,$C$3)&lt;=90,AH842="SI"),0,IF(AND(DAYS360(C842,$C$3)&gt;90,AH842="SI"),$AI$7,0)))</f>
        <v>0</v>
      </c>
      <c r="AJ842" s="25">
        <f>+IF(OR($N842=Listas!$A$3,$N842=Listas!$A$4,$N842=Listas!$A$5,$N842=Listas!$A$6),"",AB842+AE842+AI842)</f>
        <v>0</v>
      </c>
      <c r="AK842" s="26" t="str">
        <f t="shared" si="165"/>
        <v/>
      </c>
      <c r="AL842" s="27" t="str">
        <f t="shared" si="166"/>
        <v/>
      </c>
      <c r="AM842" s="23">
        <f>+IF(OR($N842=Listas!$A$3,$N842=Listas!$A$4,$N842=Listas!$A$5,$N842=Listas!$A$6),"",IF(AND(DAYS360(C842,$C$3)&lt;=90,AL842="SI"),0,IF(AND(DAYS360(C842,$C$3)&gt;90,AL842="SI"),$AM$7,0)))</f>
        <v>0</v>
      </c>
      <c r="AN842" s="27" t="str">
        <f t="shared" si="167"/>
        <v/>
      </c>
      <c r="AO842" s="23">
        <f>+IF(OR($N842=Listas!$A$3,$N842=Listas!$A$4,$N842=Listas!$A$5,$N842=Listas!$A$6),"",IF(AND(DAYS360(C842,$C$3)&lt;=90,AN842="SI"),0,IF(AND(DAYS360(C842,$C$3)&gt;90,AN842="SI"),$AO$7,0)))</f>
        <v>0</v>
      </c>
      <c r="AP842" s="28">
        <f>+IF(OR($N842=Listas!$A$3,$N842=Listas!$A$4,$N842=Listas!$A$5,$N842=[1]Hoja2!$A$6),"",AM842+AO842)</f>
        <v>0</v>
      </c>
      <c r="AQ842" s="22"/>
      <c r="AR842" s="23">
        <f>+IF(OR($N842=Listas!$A$3,$N842=Listas!$A$4,$N842=Listas!$A$5,$N842=Listas!$A$6),"",IF(AND(DAYS360(C842,$C$3)&lt;=90,AQ842="SI"),0,IF(AND(DAYS360(C842,$C$3)&gt;90,AQ842="SI"),$AR$7,0)))</f>
        <v>0</v>
      </c>
      <c r="AS842" s="22"/>
      <c r="AT842" s="23">
        <f>+IF(OR($N842=Listas!$A$3,$N842=Listas!$A$4,$N842=Listas!$A$5,$N842=Listas!$A$6),"",IF(AND(DAYS360(C842,$C$3)&lt;=90,AS842="SI"),0,IF(AND(DAYS360(C842,$C$3)&gt;90,AS842="SI"),$AT$7,0)))</f>
        <v>0</v>
      </c>
      <c r="AU842" s="21">
        <f>+IF(OR($N842=Listas!$A$3,$N842=Listas!$A$4,$N842=Listas!$A$5,$N842=Listas!$A$6),"",AR842+AT842)</f>
        <v>0</v>
      </c>
      <c r="AV842" s="29">
        <f>+IF(OR($N842=Listas!$A$3,$N842=Listas!$A$4,$N842=Listas!$A$5,$N842=Listas!$A$6),"",W842+Z842+AJ842+AP842+AU842)</f>
        <v>0.21132439384930549</v>
      </c>
      <c r="AW842" s="30">
        <f>+IF(OR($N842=Listas!$A$3,$N842=Listas!$A$4,$N842=Listas!$A$5,$N842=Listas!$A$6),"",K842*(1-AV842))</f>
        <v>0</v>
      </c>
      <c r="AX842" s="30">
        <f>+IF(OR($N842=Listas!$A$3,$N842=Listas!$A$4,$N842=Listas!$A$5,$N842=Listas!$A$6),"",L842*(1-AV842))</f>
        <v>0</v>
      </c>
      <c r="AY842" s="31"/>
      <c r="AZ842" s="32"/>
      <c r="BA842" s="30">
        <f>+IF(OR($N842=Listas!$A$3,$N842=Listas!$A$4,$N842=Listas!$A$5,$N842=Listas!$A$6),"",IF(AV842=0,AW842,(-PV(AY842,AZ842,,AW842,0))))</f>
        <v>0</v>
      </c>
      <c r="BB842" s="30">
        <f>+IF(OR($N842=Listas!$A$3,$N842=Listas!$A$4,$N842=Listas!$A$5,$N842=Listas!$A$6),"",IF(AV842=0,AX842,(-PV(AY842,AZ842,,AX842,0))))</f>
        <v>0</v>
      </c>
      <c r="BC842" s="33">
        <f>++IF(OR($N842=Listas!$A$3,$N842=Listas!$A$4,$N842=Listas!$A$5,$N842=Listas!$A$6),"",K842-BA842)</f>
        <v>0</v>
      </c>
      <c r="BD842" s="33">
        <f>++IF(OR($N842=Listas!$A$3,$N842=Listas!$A$4,$N842=Listas!$A$5,$N842=Listas!$A$6),"",L842-BB842)</f>
        <v>0</v>
      </c>
    </row>
    <row r="843" spans="1:56" x14ac:dyDescent="0.25">
      <c r="A843" s="13"/>
      <c r="B843" s="14"/>
      <c r="C843" s="15"/>
      <c r="D843" s="16"/>
      <c r="E843" s="16"/>
      <c r="F843" s="17"/>
      <c r="G843" s="17"/>
      <c r="H843" s="65">
        <f t="shared" si="161"/>
        <v>0</v>
      </c>
      <c r="I843" s="17"/>
      <c r="J843" s="17"/>
      <c r="K843" s="42">
        <f t="shared" si="162"/>
        <v>0</v>
      </c>
      <c r="L843" s="42">
        <f t="shared" si="162"/>
        <v>0</v>
      </c>
      <c r="M843" s="42">
        <f t="shared" si="163"/>
        <v>0</v>
      </c>
      <c r="N843" s="13"/>
      <c r="O843" s="18" t="str">
        <f>+IF(OR($N843=Listas!$A$3,$N843=Listas!$A$4,$N843=Listas!$A$5,$N843=Listas!$A$6),"N/A",IF(AND((DAYS360(C843,$C$3))&gt;90,(DAYS360(C843,$C$3))&lt;360),"SI","NO"))</f>
        <v>NO</v>
      </c>
      <c r="P843" s="19">
        <f t="shared" si="156"/>
        <v>0</v>
      </c>
      <c r="Q843" s="18" t="str">
        <f>+IF(OR($N843=Listas!$A$3,$N843=Listas!$A$4,$N843=Listas!$A$5,$N843=Listas!$A$6),"N/A",IF(AND((DAYS360(C843,$C$3))&gt;=360,(DAYS360(C843,$C$3))&lt;=1800),"SI","NO"))</f>
        <v>NO</v>
      </c>
      <c r="R843" s="19">
        <f t="shared" si="157"/>
        <v>0</v>
      </c>
      <c r="S843" s="18" t="str">
        <f>+IF(OR($N843=Listas!$A$3,$N843=Listas!$A$4,$N843=Listas!$A$5,$N843=Listas!$A$6),"N/A",IF(AND((DAYS360(C843,$C$3))&gt;1800,(DAYS360(C843,$C$3))&lt;=3600),"SI","NO"))</f>
        <v>NO</v>
      </c>
      <c r="T843" s="19">
        <f t="shared" si="158"/>
        <v>0</v>
      </c>
      <c r="U843" s="18" t="str">
        <f>+IF(OR($N843=Listas!$A$3,$N843=Listas!$A$4,$N843=Listas!$A$5,$N843=Listas!$A$6),"N/A",IF((DAYS360(C843,$C$3))&gt;3600,"SI","NO"))</f>
        <v>SI</v>
      </c>
      <c r="V843" s="20">
        <f t="shared" si="159"/>
        <v>0.21132439384930549</v>
      </c>
      <c r="W843" s="21">
        <f>+IF(OR($N843=Listas!$A$3,$N843=Listas!$A$4,$N843=Listas!$A$5,$N843=Listas!$A$6),"",P843+R843+T843+V843)</f>
        <v>0.21132439384930549</v>
      </c>
      <c r="X843" s="22"/>
      <c r="Y843" s="19">
        <f t="shared" si="160"/>
        <v>0</v>
      </c>
      <c r="Z843" s="21">
        <f>+IF(OR($N843=Listas!$A$3,$N843=Listas!$A$4,$N843=Listas!$A$5,$N843=Listas!$A$6),"",Y843)</f>
        <v>0</v>
      </c>
      <c r="AA843" s="22"/>
      <c r="AB843" s="23">
        <f>+IF(OR($N843=Listas!$A$3,$N843=Listas!$A$4,$N843=Listas!$A$5,$N843=Listas!$A$6),"",IF(AND(DAYS360(C843,$C$3)&lt;=90,AA843="NO"),0,IF(AND(DAYS360(C843,$C$3)&gt;90,AA843="NO"),$AB$7,0)))</f>
        <v>0</v>
      </c>
      <c r="AC843" s="17"/>
      <c r="AD843" s="22"/>
      <c r="AE843" s="23">
        <f>+IF(OR($N843=Listas!$A$3,$N843=Listas!$A$4,$N843=Listas!$A$5,$N843=Listas!$A$6),"",IF(AND(DAYS360(C843,$C$3)&lt;=90,AD843="SI"),0,IF(AND(DAYS360(C843,$C$3)&gt;90,AD843="SI"),$AE$7,0)))</f>
        <v>0</v>
      </c>
      <c r="AF843" s="17"/>
      <c r="AG843" s="24" t="str">
        <f t="shared" si="164"/>
        <v/>
      </c>
      <c r="AH843" s="22"/>
      <c r="AI843" s="23">
        <f>+IF(OR($N843=Listas!$A$3,$N843=Listas!$A$4,$N843=Listas!$A$5,$N843=Listas!$A$6),"",IF(AND(DAYS360(C843,$C$3)&lt;=90,AH843="SI"),0,IF(AND(DAYS360(C843,$C$3)&gt;90,AH843="SI"),$AI$7,0)))</f>
        <v>0</v>
      </c>
      <c r="AJ843" s="25">
        <f>+IF(OR($N843=Listas!$A$3,$N843=Listas!$A$4,$N843=Listas!$A$5,$N843=Listas!$A$6),"",AB843+AE843+AI843)</f>
        <v>0</v>
      </c>
      <c r="AK843" s="26" t="str">
        <f t="shared" si="165"/>
        <v/>
      </c>
      <c r="AL843" s="27" t="str">
        <f t="shared" si="166"/>
        <v/>
      </c>
      <c r="AM843" s="23">
        <f>+IF(OR($N843=Listas!$A$3,$N843=Listas!$A$4,$N843=Listas!$A$5,$N843=Listas!$A$6),"",IF(AND(DAYS360(C843,$C$3)&lt;=90,AL843="SI"),0,IF(AND(DAYS360(C843,$C$3)&gt;90,AL843="SI"),$AM$7,0)))</f>
        <v>0</v>
      </c>
      <c r="AN843" s="27" t="str">
        <f t="shared" si="167"/>
        <v/>
      </c>
      <c r="AO843" s="23">
        <f>+IF(OR($N843=Listas!$A$3,$N843=Listas!$A$4,$N843=Listas!$A$5,$N843=Listas!$A$6),"",IF(AND(DAYS360(C843,$C$3)&lt;=90,AN843="SI"),0,IF(AND(DAYS360(C843,$C$3)&gt;90,AN843="SI"),$AO$7,0)))</f>
        <v>0</v>
      </c>
      <c r="AP843" s="28">
        <f>+IF(OR($N843=Listas!$A$3,$N843=Listas!$A$4,$N843=Listas!$A$5,$N843=[1]Hoja2!$A$6),"",AM843+AO843)</f>
        <v>0</v>
      </c>
      <c r="AQ843" s="22"/>
      <c r="AR843" s="23">
        <f>+IF(OR($N843=Listas!$A$3,$N843=Listas!$A$4,$N843=Listas!$A$5,$N843=Listas!$A$6),"",IF(AND(DAYS360(C843,$C$3)&lt;=90,AQ843="SI"),0,IF(AND(DAYS360(C843,$C$3)&gt;90,AQ843="SI"),$AR$7,0)))</f>
        <v>0</v>
      </c>
      <c r="AS843" s="22"/>
      <c r="AT843" s="23">
        <f>+IF(OR($N843=Listas!$A$3,$N843=Listas!$A$4,$N843=Listas!$A$5,$N843=Listas!$A$6),"",IF(AND(DAYS360(C843,$C$3)&lt;=90,AS843="SI"),0,IF(AND(DAYS360(C843,$C$3)&gt;90,AS843="SI"),$AT$7,0)))</f>
        <v>0</v>
      </c>
      <c r="AU843" s="21">
        <f>+IF(OR($N843=Listas!$A$3,$N843=Listas!$A$4,$N843=Listas!$A$5,$N843=Listas!$A$6),"",AR843+AT843)</f>
        <v>0</v>
      </c>
      <c r="AV843" s="29">
        <f>+IF(OR($N843=Listas!$A$3,$N843=Listas!$A$4,$N843=Listas!$A$5,$N843=Listas!$A$6),"",W843+Z843+AJ843+AP843+AU843)</f>
        <v>0.21132439384930549</v>
      </c>
      <c r="AW843" s="30">
        <f>+IF(OR($N843=Listas!$A$3,$N843=Listas!$A$4,$N843=Listas!$A$5,$N843=Listas!$A$6),"",K843*(1-AV843))</f>
        <v>0</v>
      </c>
      <c r="AX843" s="30">
        <f>+IF(OR($N843=Listas!$A$3,$N843=Listas!$A$4,$N843=Listas!$A$5,$N843=Listas!$A$6),"",L843*(1-AV843))</f>
        <v>0</v>
      </c>
      <c r="AY843" s="31"/>
      <c r="AZ843" s="32"/>
      <c r="BA843" s="30">
        <f>+IF(OR($N843=Listas!$A$3,$N843=Listas!$A$4,$N843=Listas!$A$5,$N843=Listas!$A$6),"",IF(AV843=0,AW843,(-PV(AY843,AZ843,,AW843,0))))</f>
        <v>0</v>
      </c>
      <c r="BB843" s="30">
        <f>+IF(OR($N843=Listas!$A$3,$N843=Listas!$A$4,$N843=Listas!$A$5,$N843=Listas!$A$6),"",IF(AV843=0,AX843,(-PV(AY843,AZ843,,AX843,0))))</f>
        <v>0</v>
      </c>
      <c r="BC843" s="33">
        <f>++IF(OR($N843=Listas!$A$3,$N843=Listas!$A$4,$N843=Listas!$A$5,$N843=Listas!$A$6),"",K843-BA843)</f>
        <v>0</v>
      </c>
      <c r="BD843" s="33">
        <f>++IF(OR($N843=Listas!$A$3,$N843=Listas!$A$4,$N843=Listas!$A$5,$N843=Listas!$A$6),"",L843-BB843)</f>
        <v>0</v>
      </c>
    </row>
    <row r="844" spans="1:56" x14ac:dyDescent="0.25">
      <c r="A844" s="13"/>
      <c r="B844" s="14"/>
      <c r="C844" s="15"/>
      <c r="D844" s="16"/>
      <c r="E844" s="16"/>
      <c r="F844" s="17"/>
      <c r="G844" s="17"/>
      <c r="H844" s="65">
        <f t="shared" si="161"/>
        <v>0</v>
      </c>
      <c r="I844" s="17"/>
      <c r="J844" s="17"/>
      <c r="K844" s="42">
        <f t="shared" si="162"/>
        <v>0</v>
      </c>
      <c r="L844" s="42">
        <f t="shared" si="162"/>
        <v>0</v>
      </c>
      <c r="M844" s="42">
        <f t="shared" si="163"/>
        <v>0</v>
      </c>
      <c r="N844" s="13"/>
      <c r="O844" s="18" t="str">
        <f>+IF(OR($N844=Listas!$A$3,$N844=Listas!$A$4,$N844=Listas!$A$5,$N844=Listas!$A$6),"N/A",IF(AND((DAYS360(C844,$C$3))&gt;90,(DAYS360(C844,$C$3))&lt;360),"SI","NO"))</f>
        <v>NO</v>
      </c>
      <c r="P844" s="19">
        <f t="shared" si="156"/>
        <v>0</v>
      </c>
      <c r="Q844" s="18" t="str">
        <f>+IF(OR($N844=Listas!$A$3,$N844=Listas!$A$4,$N844=Listas!$A$5,$N844=Listas!$A$6),"N/A",IF(AND((DAYS360(C844,$C$3))&gt;=360,(DAYS360(C844,$C$3))&lt;=1800),"SI","NO"))</f>
        <v>NO</v>
      </c>
      <c r="R844" s="19">
        <f t="shared" si="157"/>
        <v>0</v>
      </c>
      <c r="S844" s="18" t="str">
        <f>+IF(OR($N844=Listas!$A$3,$N844=Listas!$A$4,$N844=Listas!$A$5,$N844=Listas!$A$6),"N/A",IF(AND((DAYS360(C844,$C$3))&gt;1800,(DAYS360(C844,$C$3))&lt;=3600),"SI","NO"))</f>
        <v>NO</v>
      </c>
      <c r="T844" s="19">
        <f t="shared" si="158"/>
        <v>0</v>
      </c>
      <c r="U844" s="18" t="str">
        <f>+IF(OR($N844=Listas!$A$3,$N844=Listas!$A$4,$N844=Listas!$A$5,$N844=Listas!$A$6),"N/A",IF((DAYS360(C844,$C$3))&gt;3600,"SI","NO"))</f>
        <v>SI</v>
      </c>
      <c r="V844" s="20">
        <f t="shared" si="159"/>
        <v>0.21132439384930549</v>
      </c>
      <c r="W844" s="21">
        <f>+IF(OR($N844=Listas!$A$3,$N844=Listas!$A$4,$N844=Listas!$A$5,$N844=Listas!$A$6),"",P844+R844+T844+V844)</f>
        <v>0.21132439384930549</v>
      </c>
      <c r="X844" s="22"/>
      <c r="Y844" s="19">
        <f t="shared" si="160"/>
        <v>0</v>
      </c>
      <c r="Z844" s="21">
        <f>+IF(OR($N844=Listas!$A$3,$N844=Listas!$A$4,$N844=Listas!$A$5,$N844=Listas!$A$6),"",Y844)</f>
        <v>0</v>
      </c>
      <c r="AA844" s="22"/>
      <c r="AB844" s="23">
        <f>+IF(OR($N844=Listas!$A$3,$N844=Listas!$A$4,$N844=Listas!$A$5,$N844=Listas!$A$6),"",IF(AND(DAYS360(C844,$C$3)&lt;=90,AA844="NO"),0,IF(AND(DAYS360(C844,$C$3)&gt;90,AA844="NO"),$AB$7,0)))</f>
        <v>0</v>
      </c>
      <c r="AC844" s="17"/>
      <c r="AD844" s="22"/>
      <c r="AE844" s="23">
        <f>+IF(OR($N844=Listas!$A$3,$N844=Listas!$A$4,$N844=Listas!$A$5,$N844=Listas!$A$6),"",IF(AND(DAYS360(C844,$C$3)&lt;=90,AD844="SI"),0,IF(AND(DAYS360(C844,$C$3)&gt;90,AD844="SI"),$AE$7,0)))</f>
        <v>0</v>
      </c>
      <c r="AF844" s="17"/>
      <c r="AG844" s="24" t="str">
        <f t="shared" si="164"/>
        <v/>
      </c>
      <c r="AH844" s="22"/>
      <c r="AI844" s="23">
        <f>+IF(OR($N844=Listas!$A$3,$N844=Listas!$A$4,$N844=Listas!$A$5,$N844=Listas!$A$6),"",IF(AND(DAYS360(C844,$C$3)&lt;=90,AH844="SI"),0,IF(AND(DAYS360(C844,$C$3)&gt;90,AH844="SI"),$AI$7,0)))</f>
        <v>0</v>
      </c>
      <c r="AJ844" s="25">
        <f>+IF(OR($N844=Listas!$A$3,$N844=Listas!$A$4,$N844=Listas!$A$5,$N844=Listas!$A$6),"",AB844+AE844+AI844)</f>
        <v>0</v>
      </c>
      <c r="AK844" s="26" t="str">
        <f t="shared" si="165"/>
        <v/>
      </c>
      <c r="AL844" s="27" t="str">
        <f t="shared" si="166"/>
        <v/>
      </c>
      <c r="AM844" s="23">
        <f>+IF(OR($N844=Listas!$A$3,$N844=Listas!$A$4,$N844=Listas!$A$5,$N844=Listas!$A$6),"",IF(AND(DAYS360(C844,$C$3)&lt;=90,AL844="SI"),0,IF(AND(DAYS360(C844,$C$3)&gt;90,AL844="SI"),$AM$7,0)))</f>
        <v>0</v>
      </c>
      <c r="AN844" s="27" t="str">
        <f t="shared" si="167"/>
        <v/>
      </c>
      <c r="AO844" s="23">
        <f>+IF(OR($N844=Listas!$A$3,$N844=Listas!$A$4,$N844=Listas!$A$5,$N844=Listas!$A$6),"",IF(AND(DAYS360(C844,$C$3)&lt;=90,AN844="SI"),0,IF(AND(DAYS360(C844,$C$3)&gt;90,AN844="SI"),$AO$7,0)))</f>
        <v>0</v>
      </c>
      <c r="AP844" s="28">
        <f>+IF(OR($N844=Listas!$A$3,$N844=Listas!$A$4,$N844=Listas!$A$5,$N844=[1]Hoja2!$A$6),"",AM844+AO844)</f>
        <v>0</v>
      </c>
      <c r="AQ844" s="22"/>
      <c r="AR844" s="23">
        <f>+IF(OR($N844=Listas!$A$3,$N844=Listas!$A$4,$N844=Listas!$A$5,$N844=Listas!$A$6),"",IF(AND(DAYS360(C844,$C$3)&lt;=90,AQ844="SI"),0,IF(AND(DAYS360(C844,$C$3)&gt;90,AQ844="SI"),$AR$7,0)))</f>
        <v>0</v>
      </c>
      <c r="AS844" s="22"/>
      <c r="AT844" s="23">
        <f>+IF(OR($N844=Listas!$A$3,$N844=Listas!$A$4,$N844=Listas!$A$5,$N844=Listas!$A$6),"",IF(AND(DAYS360(C844,$C$3)&lt;=90,AS844="SI"),0,IF(AND(DAYS360(C844,$C$3)&gt;90,AS844="SI"),$AT$7,0)))</f>
        <v>0</v>
      </c>
      <c r="AU844" s="21">
        <f>+IF(OR($N844=Listas!$A$3,$N844=Listas!$A$4,$N844=Listas!$A$5,$N844=Listas!$A$6),"",AR844+AT844)</f>
        <v>0</v>
      </c>
      <c r="AV844" s="29">
        <f>+IF(OR($N844=Listas!$A$3,$N844=Listas!$A$4,$N844=Listas!$A$5,$N844=Listas!$A$6),"",W844+Z844+AJ844+AP844+AU844)</f>
        <v>0.21132439384930549</v>
      </c>
      <c r="AW844" s="30">
        <f>+IF(OR($N844=Listas!$A$3,$N844=Listas!$A$4,$N844=Listas!$A$5,$N844=Listas!$A$6),"",K844*(1-AV844))</f>
        <v>0</v>
      </c>
      <c r="AX844" s="30">
        <f>+IF(OR($N844=Listas!$A$3,$N844=Listas!$A$4,$N844=Listas!$A$5,$N844=Listas!$A$6),"",L844*(1-AV844))</f>
        <v>0</v>
      </c>
      <c r="AY844" s="31"/>
      <c r="AZ844" s="32"/>
      <c r="BA844" s="30">
        <f>+IF(OR($N844=Listas!$A$3,$N844=Listas!$A$4,$N844=Listas!$A$5,$N844=Listas!$A$6),"",IF(AV844=0,AW844,(-PV(AY844,AZ844,,AW844,0))))</f>
        <v>0</v>
      </c>
      <c r="BB844" s="30">
        <f>+IF(OR($N844=Listas!$A$3,$N844=Listas!$A$4,$N844=Listas!$A$5,$N844=Listas!$A$6),"",IF(AV844=0,AX844,(-PV(AY844,AZ844,,AX844,0))))</f>
        <v>0</v>
      </c>
      <c r="BC844" s="33">
        <f>++IF(OR($N844=Listas!$A$3,$N844=Listas!$A$4,$N844=Listas!$A$5,$N844=Listas!$A$6),"",K844-BA844)</f>
        <v>0</v>
      </c>
      <c r="BD844" s="33">
        <f>++IF(OR($N844=Listas!$A$3,$N844=Listas!$A$4,$N844=Listas!$A$5,$N844=Listas!$A$6),"",L844-BB844)</f>
        <v>0</v>
      </c>
    </row>
    <row r="845" spans="1:56" x14ac:dyDescent="0.25">
      <c r="A845" s="13"/>
      <c r="B845" s="14"/>
      <c r="C845" s="15"/>
      <c r="D845" s="16"/>
      <c r="E845" s="16"/>
      <c r="F845" s="17"/>
      <c r="G845" s="17"/>
      <c r="H845" s="65">
        <f t="shared" si="161"/>
        <v>0</v>
      </c>
      <c r="I845" s="17"/>
      <c r="J845" s="17"/>
      <c r="K845" s="42">
        <f t="shared" si="162"/>
        <v>0</v>
      </c>
      <c r="L845" s="42">
        <f t="shared" si="162"/>
        <v>0</v>
      </c>
      <c r="M845" s="42">
        <f t="shared" si="163"/>
        <v>0</v>
      </c>
      <c r="N845" s="13"/>
      <c r="O845" s="18" t="str">
        <f>+IF(OR($N845=Listas!$A$3,$N845=Listas!$A$4,$N845=Listas!$A$5,$N845=Listas!$A$6),"N/A",IF(AND((DAYS360(C845,$C$3))&gt;90,(DAYS360(C845,$C$3))&lt;360),"SI","NO"))</f>
        <v>NO</v>
      </c>
      <c r="P845" s="19">
        <f t="shared" si="156"/>
        <v>0</v>
      </c>
      <c r="Q845" s="18" t="str">
        <f>+IF(OR($N845=Listas!$A$3,$N845=Listas!$A$4,$N845=Listas!$A$5,$N845=Listas!$A$6),"N/A",IF(AND((DAYS360(C845,$C$3))&gt;=360,(DAYS360(C845,$C$3))&lt;=1800),"SI","NO"))</f>
        <v>NO</v>
      </c>
      <c r="R845" s="19">
        <f t="shared" si="157"/>
        <v>0</v>
      </c>
      <c r="S845" s="18" t="str">
        <f>+IF(OR($N845=Listas!$A$3,$N845=Listas!$A$4,$N845=Listas!$A$5,$N845=Listas!$A$6),"N/A",IF(AND((DAYS360(C845,$C$3))&gt;1800,(DAYS360(C845,$C$3))&lt;=3600),"SI","NO"))</f>
        <v>NO</v>
      </c>
      <c r="T845" s="19">
        <f t="shared" si="158"/>
        <v>0</v>
      </c>
      <c r="U845" s="18" t="str">
        <f>+IF(OR($N845=Listas!$A$3,$N845=Listas!$A$4,$N845=Listas!$A$5,$N845=Listas!$A$6),"N/A",IF((DAYS360(C845,$C$3))&gt;3600,"SI","NO"))</f>
        <v>SI</v>
      </c>
      <c r="V845" s="20">
        <f t="shared" si="159"/>
        <v>0.21132439384930549</v>
      </c>
      <c r="W845" s="21">
        <f>+IF(OR($N845=Listas!$A$3,$N845=Listas!$A$4,$N845=Listas!$A$5,$N845=Listas!$A$6),"",P845+R845+T845+V845)</f>
        <v>0.21132439384930549</v>
      </c>
      <c r="X845" s="22"/>
      <c r="Y845" s="19">
        <f t="shared" si="160"/>
        <v>0</v>
      </c>
      <c r="Z845" s="21">
        <f>+IF(OR($N845=Listas!$A$3,$N845=Listas!$A$4,$N845=Listas!$A$5,$N845=Listas!$A$6),"",Y845)</f>
        <v>0</v>
      </c>
      <c r="AA845" s="22"/>
      <c r="AB845" s="23">
        <f>+IF(OR($N845=Listas!$A$3,$N845=Listas!$A$4,$N845=Listas!$A$5,$N845=Listas!$A$6),"",IF(AND(DAYS360(C845,$C$3)&lt;=90,AA845="NO"),0,IF(AND(DAYS360(C845,$C$3)&gt;90,AA845="NO"),$AB$7,0)))</f>
        <v>0</v>
      </c>
      <c r="AC845" s="17"/>
      <c r="AD845" s="22"/>
      <c r="AE845" s="23">
        <f>+IF(OR($N845=Listas!$A$3,$N845=Listas!$A$4,$N845=Listas!$A$5,$N845=Listas!$A$6),"",IF(AND(DAYS360(C845,$C$3)&lt;=90,AD845="SI"),0,IF(AND(DAYS360(C845,$C$3)&gt;90,AD845="SI"),$AE$7,0)))</f>
        <v>0</v>
      </c>
      <c r="AF845" s="17"/>
      <c r="AG845" s="24" t="str">
        <f t="shared" si="164"/>
        <v/>
      </c>
      <c r="AH845" s="22"/>
      <c r="AI845" s="23">
        <f>+IF(OR($N845=Listas!$A$3,$N845=Listas!$A$4,$N845=Listas!$A$5,$N845=Listas!$A$6),"",IF(AND(DAYS360(C845,$C$3)&lt;=90,AH845="SI"),0,IF(AND(DAYS360(C845,$C$3)&gt;90,AH845="SI"),$AI$7,0)))</f>
        <v>0</v>
      </c>
      <c r="AJ845" s="25">
        <f>+IF(OR($N845=Listas!$A$3,$N845=Listas!$A$4,$N845=Listas!$A$5,$N845=Listas!$A$6),"",AB845+AE845+AI845)</f>
        <v>0</v>
      </c>
      <c r="AK845" s="26" t="str">
        <f t="shared" si="165"/>
        <v/>
      </c>
      <c r="AL845" s="27" t="str">
        <f t="shared" si="166"/>
        <v/>
      </c>
      <c r="AM845" s="23">
        <f>+IF(OR($N845=Listas!$A$3,$N845=Listas!$A$4,$N845=Listas!$A$5,$N845=Listas!$A$6),"",IF(AND(DAYS360(C845,$C$3)&lt;=90,AL845="SI"),0,IF(AND(DAYS360(C845,$C$3)&gt;90,AL845="SI"),$AM$7,0)))</f>
        <v>0</v>
      </c>
      <c r="AN845" s="27" t="str">
        <f t="shared" si="167"/>
        <v/>
      </c>
      <c r="AO845" s="23">
        <f>+IF(OR($N845=Listas!$A$3,$N845=Listas!$A$4,$N845=Listas!$A$5,$N845=Listas!$A$6),"",IF(AND(DAYS360(C845,$C$3)&lt;=90,AN845="SI"),0,IF(AND(DAYS360(C845,$C$3)&gt;90,AN845="SI"),$AO$7,0)))</f>
        <v>0</v>
      </c>
      <c r="AP845" s="28">
        <f>+IF(OR($N845=Listas!$A$3,$N845=Listas!$A$4,$N845=Listas!$A$5,$N845=[1]Hoja2!$A$6),"",AM845+AO845)</f>
        <v>0</v>
      </c>
      <c r="AQ845" s="22"/>
      <c r="AR845" s="23">
        <f>+IF(OR($N845=Listas!$A$3,$N845=Listas!$A$4,$N845=Listas!$A$5,$N845=Listas!$A$6),"",IF(AND(DAYS360(C845,$C$3)&lt;=90,AQ845="SI"),0,IF(AND(DAYS360(C845,$C$3)&gt;90,AQ845="SI"),$AR$7,0)))</f>
        <v>0</v>
      </c>
      <c r="AS845" s="22"/>
      <c r="AT845" s="23">
        <f>+IF(OR($N845=Listas!$A$3,$N845=Listas!$A$4,$N845=Listas!$A$5,$N845=Listas!$A$6),"",IF(AND(DAYS360(C845,$C$3)&lt;=90,AS845="SI"),0,IF(AND(DAYS360(C845,$C$3)&gt;90,AS845="SI"),$AT$7,0)))</f>
        <v>0</v>
      </c>
      <c r="AU845" s="21">
        <f>+IF(OR($N845=Listas!$A$3,$N845=Listas!$A$4,$N845=Listas!$A$5,$N845=Listas!$A$6),"",AR845+AT845)</f>
        <v>0</v>
      </c>
      <c r="AV845" s="29">
        <f>+IF(OR($N845=Listas!$A$3,$N845=Listas!$A$4,$N845=Listas!$A$5,$N845=Listas!$A$6),"",W845+Z845+AJ845+AP845+AU845)</f>
        <v>0.21132439384930549</v>
      </c>
      <c r="AW845" s="30">
        <f>+IF(OR($N845=Listas!$A$3,$N845=Listas!$A$4,$N845=Listas!$A$5,$N845=Listas!$A$6),"",K845*(1-AV845))</f>
        <v>0</v>
      </c>
      <c r="AX845" s="30">
        <f>+IF(OR($N845=Listas!$A$3,$N845=Listas!$A$4,$N845=Listas!$A$5,$N845=Listas!$A$6),"",L845*(1-AV845))</f>
        <v>0</v>
      </c>
      <c r="AY845" s="31"/>
      <c r="AZ845" s="32"/>
      <c r="BA845" s="30">
        <f>+IF(OR($N845=Listas!$A$3,$N845=Listas!$A$4,$N845=Listas!$A$5,$N845=Listas!$A$6),"",IF(AV845=0,AW845,(-PV(AY845,AZ845,,AW845,0))))</f>
        <v>0</v>
      </c>
      <c r="BB845" s="30">
        <f>+IF(OR($N845=Listas!$A$3,$N845=Listas!$A$4,$N845=Listas!$A$5,$N845=Listas!$A$6),"",IF(AV845=0,AX845,(-PV(AY845,AZ845,,AX845,0))))</f>
        <v>0</v>
      </c>
      <c r="BC845" s="33">
        <f>++IF(OR($N845=Listas!$A$3,$N845=Listas!$A$4,$N845=Listas!$A$5,$N845=Listas!$A$6),"",K845-BA845)</f>
        <v>0</v>
      </c>
      <c r="BD845" s="33">
        <f>++IF(OR($N845=Listas!$A$3,$N845=Listas!$A$4,$N845=Listas!$A$5,$N845=Listas!$A$6),"",L845-BB845)</f>
        <v>0</v>
      </c>
    </row>
    <row r="846" spans="1:56" x14ac:dyDescent="0.25">
      <c r="A846" s="13"/>
      <c r="B846" s="14"/>
      <c r="C846" s="15"/>
      <c r="D846" s="16"/>
      <c r="E846" s="16"/>
      <c r="F846" s="17"/>
      <c r="G846" s="17"/>
      <c r="H846" s="65">
        <f t="shared" si="161"/>
        <v>0</v>
      </c>
      <c r="I846" s="17"/>
      <c r="J846" s="17"/>
      <c r="K846" s="42">
        <f t="shared" si="162"/>
        <v>0</v>
      </c>
      <c r="L846" s="42">
        <f t="shared" si="162"/>
        <v>0</v>
      </c>
      <c r="M846" s="42">
        <f t="shared" si="163"/>
        <v>0</v>
      </c>
      <c r="N846" s="13"/>
      <c r="O846" s="18" t="str">
        <f>+IF(OR($N846=Listas!$A$3,$N846=Listas!$A$4,$N846=Listas!$A$5,$N846=Listas!$A$6),"N/A",IF(AND((DAYS360(C846,$C$3))&gt;90,(DAYS360(C846,$C$3))&lt;360),"SI","NO"))</f>
        <v>NO</v>
      </c>
      <c r="P846" s="19">
        <f t="shared" si="156"/>
        <v>0</v>
      </c>
      <c r="Q846" s="18" t="str">
        <f>+IF(OR($N846=Listas!$A$3,$N846=Listas!$A$4,$N846=Listas!$A$5,$N846=Listas!$A$6),"N/A",IF(AND((DAYS360(C846,$C$3))&gt;=360,(DAYS360(C846,$C$3))&lt;=1800),"SI","NO"))</f>
        <v>NO</v>
      </c>
      <c r="R846" s="19">
        <f t="shared" si="157"/>
        <v>0</v>
      </c>
      <c r="S846" s="18" t="str">
        <f>+IF(OR($N846=Listas!$A$3,$N846=Listas!$A$4,$N846=Listas!$A$5,$N846=Listas!$A$6),"N/A",IF(AND((DAYS360(C846,$C$3))&gt;1800,(DAYS360(C846,$C$3))&lt;=3600),"SI","NO"))</f>
        <v>NO</v>
      </c>
      <c r="T846" s="19">
        <f t="shared" si="158"/>
        <v>0</v>
      </c>
      <c r="U846" s="18" t="str">
        <f>+IF(OR($N846=Listas!$A$3,$N846=Listas!$A$4,$N846=Listas!$A$5,$N846=Listas!$A$6),"N/A",IF((DAYS360(C846,$C$3))&gt;3600,"SI","NO"))</f>
        <v>SI</v>
      </c>
      <c r="V846" s="20">
        <f t="shared" si="159"/>
        <v>0.21132439384930549</v>
      </c>
      <c r="W846" s="21">
        <f>+IF(OR($N846=Listas!$A$3,$N846=Listas!$A$4,$N846=Listas!$A$5,$N846=Listas!$A$6),"",P846+R846+T846+V846)</f>
        <v>0.21132439384930549</v>
      </c>
      <c r="X846" s="22"/>
      <c r="Y846" s="19">
        <f t="shared" si="160"/>
        <v>0</v>
      </c>
      <c r="Z846" s="21">
        <f>+IF(OR($N846=Listas!$A$3,$N846=Listas!$A$4,$N846=Listas!$A$5,$N846=Listas!$A$6),"",Y846)</f>
        <v>0</v>
      </c>
      <c r="AA846" s="22"/>
      <c r="AB846" s="23">
        <f>+IF(OR($N846=Listas!$A$3,$N846=Listas!$A$4,$N846=Listas!$A$5,$N846=Listas!$A$6),"",IF(AND(DAYS360(C846,$C$3)&lt;=90,AA846="NO"),0,IF(AND(DAYS360(C846,$C$3)&gt;90,AA846="NO"),$AB$7,0)))</f>
        <v>0</v>
      </c>
      <c r="AC846" s="17"/>
      <c r="AD846" s="22"/>
      <c r="AE846" s="23">
        <f>+IF(OR($N846=Listas!$A$3,$N846=Listas!$A$4,$N846=Listas!$A$5,$N846=Listas!$A$6),"",IF(AND(DAYS360(C846,$C$3)&lt;=90,AD846="SI"),0,IF(AND(DAYS360(C846,$C$3)&gt;90,AD846="SI"),$AE$7,0)))</f>
        <v>0</v>
      </c>
      <c r="AF846" s="17"/>
      <c r="AG846" s="24" t="str">
        <f t="shared" si="164"/>
        <v/>
      </c>
      <c r="AH846" s="22"/>
      <c r="AI846" s="23">
        <f>+IF(OR($N846=Listas!$A$3,$N846=Listas!$A$4,$N846=Listas!$A$5,$N846=Listas!$A$6),"",IF(AND(DAYS360(C846,$C$3)&lt;=90,AH846="SI"),0,IF(AND(DAYS360(C846,$C$3)&gt;90,AH846="SI"),$AI$7,0)))</f>
        <v>0</v>
      </c>
      <c r="AJ846" s="25">
        <f>+IF(OR($N846=Listas!$A$3,$N846=Listas!$A$4,$N846=Listas!$A$5,$N846=Listas!$A$6),"",AB846+AE846+AI846)</f>
        <v>0</v>
      </c>
      <c r="AK846" s="26" t="str">
        <f t="shared" si="165"/>
        <v/>
      </c>
      <c r="AL846" s="27" t="str">
        <f t="shared" si="166"/>
        <v/>
      </c>
      <c r="AM846" s="23">
        <f>+IF(OR($N846=Listas!$A$3,$N846=Listas!$A$4,$N846=Listas!$A$5,$N846=Listas!$A$6),"",IF(AND(DAYS360(C846,$C$3)&lt;=90,AL846="SI"),0,IF(AND(DAYS360(C846,$C$3)&gt;90,AL846="SI"),$AM$7,0)))</f>
        <v>0</v>
      </c>
      <c r="AN846" s="27" t="str">
        <f t="shared" si="167"/>
        <v/>
      </c>
      <c r="AO846" s="23">
        <f>+IF(OR($N846=Listas!$A$3,$N846=Listas!$A$4,$N846=Listas!$A$5,$N846=Listas!$A$6),"",IF(AND(DAYS360(C846,$C$3)&lt;=90,AN846="SI"),0,IF(AND(DAYS360(C846,$C$3)&gt;90,AN846="SI"),$AO$7,0)))</f>
        <v>0</v>
      </c>
      <c r="AP846" s="28">
        <f>+IF(OR($N846=Listas!$A$3,$N846=Listas!$A$4,$N846=Listas!$A$5,$N846=[1]Hoja2!$A$6),"",AM846+AO846)</f>
        <v>0</v>
      </c>
      <c r="AQ846" s="22"/>
      <c r="AR846" s="23">
        <f>+IF(OR($N846=Listas!$A$3,$N846=Listas!$A$4,$N846=Listas!$A$5,$N846=Listas!$A$6),"",IF(AND(DAYS360(C846,$C$3)&lt;=90,AQ846="SI"),0,IF(AND(DAYS360(C846,$C$3)&gt;90,AQ846="SI"),$AR$7,0)))</f>
        <v>0</v>
      </c>
      <c r="AS846" s="22"/>
      <c r="AT846" s="23">
        <f>+IF(OR($N846=Listas!$A$3,$N846=Listas!$A$4,$N846=Listas!$A$5,$N846=Listas!$A$6),"",IF(AND(DAYS360(C846,$C$3)&lt;=90,AS846="SI"),0,IF(AND(DAYS360(C846,$C$3)&gt;90,AS846="SI"),$AT$7,0)))</f>
        <v>0</v>
      </c>
      <c r="AU846" s="21">
        <f>+IF(OR($N846=Listas!$A$3,$N846=Listas!$A$4,$N846=Listas!$A$5,$N846=Listas!$A$6),"",AR846+AT846)</f>
        <v>0</v>
      </c>
      <c r="AV846" s="29">
        <f>+IF(OR($N846=Listas!$A$3,$N846=Listas!$A$4,$N846=Listas!$A$5,$N846=Listas!$A$6),"",W846+Z846+AJ846+AP846+AU846)</f>
        <v>0.21132439384930549</v>
      </c>
      <c r="AW846" s="30">
        <f>+IF(OR($N846=Listas!$A$3,$N846=Listas!$A$4,$N846=Listas!$A$5,$N846=Listas!$A$6),"",K846*(1-AV846))</f>
        <v>0</v>
      </c>
      <c r="AX846" s="30">
        <f>+IF(OR($N846=Listas!$A$3,$N846=Listas!$A$4,$N846=Listas!$A$5,$N846=Listas!$A$6),"",L846*(1-AV846))</f>
        <v>0</v>
      </c>
      <c r="AY846" s="31"/>
      <c r="AZ846" s="32"/>
      <c r="BA846" s="30">
        <f>+IF(OR($N846=Listas!$A$3,$N846=Listas!$A$4,$N846=Listas!$A$5,$N846=Listas!$A$6),"",IF(AV846=0,AW846,(-PV(AY846,AZ846,,AW846,0))))</f>
        <v>0</v>
      </c>
      <c r="BB846" s="30">
        <f>+IF(OR($N846=Listas!$A$3,$N846=Listas!$A$4,$N846=Listas!$A$5,$N846=Listas!$A$6),"",IF(AV846=0,AX846,(-PV(AY846,AZ846,,AX846,0))))</f>
        <v>0</v>
      </c>
      <c r="BC846" s="33">
        <f>++IF(OR($N846=Listas!$A$3,$N846=Listas!$A$4,$N846=Listas!$A$5,$N846=Listas!$A$6),"",K846-BA846)</f>
        <v>0</v>
      </c>
      <c r="BD846" s="33">
        <f>++IF(OR($N846=Listas!$A$3,$N846=Listas!$A$4,$N846=Listas!$A$5,$N846=Listas!$A$6),"",L846-BB846)</f>
        <v>0</v>
      </c>
    </row>
    <row r="847" spans="1:56" x14ac:dyDescent="0.25">
      <c r="A847" s="13"/>
      <c r="B847" s="14"/>
      <c r="C847" s="15"/>
      <c r="D847" s="16"/>
      <c r="E847" s="16"/>
      <c r="F847" s="17"/>
      <c r="G847" s="17"/>
      <c r="H847" s="65">
        <f t="shared" si="161"/>
        <v>0</v>
      </c>
      <c r="I847" s="17"/>
      <c r="J847" s="17"/>
      <c r="K847" s="42">
        <f t="shared" si="162"/>
        <v>0</v>
      </c>
      <c r="L847" s="42">
        <f t="shared" si="162"/>
        <v>0</v>
      </c>
      <c r="M847" s="42">
        <f t="shared" si="163"/>
        <v>0</v>
      </c>
      <c r="N847" s="13"/>
      <c r="O847" s="18" t="str">
        <f>+IF(OR($N847=Listas!$A$3,$N847=Listas!$A$4,$N847=Listas!$A$5,$N847=Listas!$A$6),"N/A",IF(AND((DAYS360(C847,$C$3))&gt;90,(DAYS360(C847,$C$3))&lt;360),"SI","NO"))</f>
        <v>NO</v>
      </c>
      <c r="P847" s="19">
        <f t="shared" si="156"/>
        <v>0</v>
      </c>
      <c r="Q847" s="18" t="str">
        <f>+IF(OR($N847=Listas!$A$3,$N847=Listas!$A$4,$N847=Listas!$A$5,$N847=Listas!$A$6),"N/A",IF(AND((DAYS360(C847,$C$3))&gt;=360,(DAYS360(C847,$C$3))&lt;=1800),"SI","NO"))</f>
        <v>NO</v>
      </c>
      <c r="R847" s="19">
        <f t="shared" si="157"/>
        <v>0</v>
      </c>
      <c r="S847" s="18" t="str">
        <f>+IF(OR($N847=Listas!$A$3,$N847=Listas!$A$4,$N847=Listas!$A$5,$N847=Listas!$A$6),"N/A",IF(AND((DAYS360(C847,$C$3))&gt;1800,(DAYS360(C847,$C$3))&lt;=3600),"SI","NO"))</f>
        <v>NO</v>
      </c>
      <c r="T847" s="19">
        <f t="shared" si="158"/>
        <v>0</v>
      </c>
      <c r="U847" s="18" t="str">
        <f>+IF(OR($N847=Listas!$A$3,$N847=Listas!$A$4,$N847=Listas!$A$5,$N847=Listas!$A$6),"N/A",IF((DAYS360(C847,$C$3))&gt;3600,"SI","NO"))</f>
        <v>SI</v>
      </c>
      <c r="V847" s="20">
        <f t="shared" si="159"/>
        <v>0.21132439384930549</v>
      </c>
      <c r="W847" s="21">
        <f>+IF(OR($N847=Listas!$A$3,$N847=Listas!$A$4,$N847=Listas!$A$5,$N847=Listas!$A$6),"",P847+R847+T847+V847)</f>
        <v>0.21132439384930549</v>
      </c>
      <c r="X847" s="22"/>
      <c r="Y847" s="19">
        <f t="shared" si="160"/>
        <v>0</v>
      </c>
      <c r="Z847" s="21">
        <f>+IF(OR($N847=Listas!$A$3,$N847=Listas!$A$4,$N847=Listas!$A$5,$N847=Listas!$A$6),"",Y847)</f>
        <v>0</v>
      </c>
      <c r="AA847" s="22"/>
      <c r="AB847" s="23">
        <f>+IF(OR($N847=Listas!$A$3,$N847=Listas!$A$4,$N847=Listas!$A$5,$N847=Listas!$A$6),"",IF(AND(DAYS360(C847,$C$3)&lt;=90,AA847="NO"),0,IF(AND(DAYS360(C847,$C$3)&gt;90,AA847="NO"),$AB$7,0)))</f>
        <v>0</v>
      </c>
      <c r="AC847" s="17"/>
      <c r="AD847" s="22"/>
      <c r="AE847" s="23">
        <f>+IF(OR($N847=Listas!$A$3,$N847=Listas!$A$4,$N847=Listas!$A$5,$N847=Listas!$A$6),"",IF(AND(DAYS360(C847,$C$3)&lt;=90,AD847="SI"),0,IF(AND(DAYS360(C847,$C$3)&gt;90,AD847="SI"),$AE$7,0)))</f>
        <v>0</v>
      </c>
      <c r="AF847" s="17"/>
      <c r="AG847" s="24" t="str">
        <f t="shared" si="164"/>
        <v/>
      </c>
      <c r="AH847" s="22"/>
      <c r="AI847" s="23">
        <f>+IF(OR($N847=Listas!$A$3,$N847=Listas!$A$4,$N847=Listas!$A$5,$N847=Listas!$A$6),"",IF(AND(DAYS360(C847,$C$3)&lt;=90,AH847="SI"),0,IF(AND(DAYS360(C847,$C$3)&gt;90,AH847="SI"),$AI$7,0)))</f>
        <v>0</v>
      </c>
      <c r="AJ847" s="25">
        <f>+IF(OR($N847=Listas!$A$3,$N847=Listas!$A$4,$N847=Listas!$A$5,$N847=Listas!$A$6),"",AB847+AE847+AI847)</f>
        <v>0</v>
      </c>
      <c r="AK847" s="26" t="str">
        <f t="shared" si="165"/>
        <v/>
      </c>
      <c r="AL847" s="27" t="str">
        <f t="shared" si="166"/>
        <v/>
      </c>
      <c r="AM847" s="23">
        <f>+IF(OR($N847=Listas!$A$3,$N847=Listas!$A$4,$N847=Listas!$A$5,$N847=Listas!$A$6),"",IF(AND(DAYS360(C847,$C$3)&lt;=90,AL847="SI"),0,IF(AND(DAYS360(C847,$C$3)&gt;90,AL847="SI"),$AM$7,0)))</f>
        <v>0</v>
      </c>
      <c r="AN847" s="27" t="str">
        <f t="shared" si="167"/>
        <v/>
      </c>
      <c r="AO847" s="23">
        <f>+IF(OR($N847=Listas!$A$3,$N847=Listas!$A$4,$N847=Listas!$A$5,$N847=Listas!$A$6),"",IF(AND(DAYS360(C847,$C$3)&lt;=90,AN847="SI"),0,IF(AND(DAYS360(C847,$C$3)&gt;90,AN847="SI"),$AO$7,0)))</f>
        <v>0</v>
      </c>
      <c r="AP847" s="28">
        <f>+IF(OR($N847=Listas!$A$3,$N847=Listas!$A$4,$N847=Listas!$A$5,$N847=[1]Hoja2!$A$6),"",AM847+AO847)</f>
        <v>0</v>
      </c>
      <c r="AQ847" s="22"/>
      <c r="AR847" s="23">
        <f>+IF(OR($N847=Listas!$A$3,$N847=Listas!$A$4,$N847=Listas!$A$5,$N847=Listas!$A$6),"",IF(AND(DAYS360(C847,$C$3)&lt;=90,AQ847="SI"),0,IF(AND(DAYS360(C847,$C$3)&gt;90,AQ847="SI"),$AR$7,0)))</f>
        <v>0</v>
      </c>
      <c r="AS847" s="22"/>
      <c r="AT847" s="23">
        <f>+IF(OR($N847=Listas!$A$3,$N847=Listas!$A$4,$N847=Listas!$A$5,$N847=Listas!$A$6),"",IF(AND(DAYS360(C847,$C$3)&lt;=90,AS847="SI"),0,IF(AND(DAYS360(C847,$C$3)&gt;90,AS847="SI"),$AT$7,0)))</f>
        <v>0</v>
      </c>
      <c r="AU847" s="21">
        <f>+IF(OR($N847=Listas!$A$3,$N847=Listas!$A$4,$N847=Listas!$A$5,$N847=Listas!$A$6),"",AR847+AT847)</f>
        <v>0</v>
      </c>
      <c r="AV847" s="29">
        <f>+IF(OR($N847=Listas!$A$3,$N847=Listas!$A$4,$N847=Listas!$A$5,$N847=Listas!$A$6),"",W847+Z847+AJ847+AP847+AU847)</f>
        <v>0.21132439384930549</v>
      </c>
      <c r="AW847" s="30">
        <f>+IF(OR($N847=Listas!$A$3,$N847=Listas!$A$4,$N847=Listas!$A$5,$N847=Listas!$A$6),"",K847*(1-AV847))</f>
        <v>0</v>
      </c>
      <c r="AX847" s="30">
        <f>+IF(OR($N847=Listas!$A$3,$N847=Listas!$A$4,$N847=Listas!$A$5,$N847=Listas!$A$6),"",L847*(1-AV847))</f>
        <v>0</v>
      </c>
      <c r="AY847" s="31"/>
      <c r="AZ847" s="32"/>
      <c r="BA847" s="30">
        <f>+IF(OR($N847=Listas!$A$3,$N847=Listas!$A$4,$N847=Listas!$A$5,$N847=Listas!$A$6),"",IF(AV847=0,AW847,(-PV(AY847,AZ847,,AW847,0))))</f>
        <v>0</v>
      </c>
      <c r="BB847" s="30">
        <f>+IF(OR($N847=Listas!$A$3,$N847=Listas!$A$4,$N847=Listas!$A$5,$N847=Listas!$A$6),"",IF(AV847=0,AX847,(-PV(AY847,AZ847,,AX847,0))))</f>
        <v>0</v>
      </c>
      <c r="BC847" s="33">
        <f>++IF(OR($N847=Listas!$A$3,$N847=Listas!$A$4,$N847=Listas!$A$5,$N847=Listas!$A$6),"",K847-BA847)</f>
        <v>0</v>
      </c>
      <c r="BD847" s="33">
        <f>++IF(OR($N847=Listas!$A$3,$N847=Listas!$A$4,$N847=Listas!$A$5,$N847=Listas!$A$6),"",L847-BB847)</f>
        <v>0</v>
      </c>
    </row>
    <row r="848" spans="1:56" x14ac:dyDescent="0.25">
      <c r="A848" s="13"/>
      <c r="B848" s="14"/>
      <c r="C848" s="15"/>
      <c r="D848" s="16"/>
      <c r="E848" s="16"/>
      <c r="F848" s="17"/>
      <c r="G848" s="17"/>
      <c r="H848" s="65">
        <f t="shared" si="161"/>
        <v>0</v>
      </c>
      <c r="I848" s="17"/>
      <c r="J848" s="17"/>
      <c r="K848" s="42">
        <f t="shared" si="162"/>
        <v>0</v>
      </c>
      <c r="L848" s="42">
        <f t="shared" si="162"/>
        <v>0</v>
      </c>
      <c r="M848" s="42">
        <f t="shared" si="163"/>
        <v>0</v>
      </c>
      <c r="N848" s="13"/>
      <c r="O848" s="18" t="str">
        <f>+IF(OR($N848=Listas!$A$3,$N848=Listas!$A$4,$N848=Listas!$A$5,$N848=Listas!$A$6),"N/A",IF(AND((DAYS360(C848,$C$3))&gt;90,(DAYS360(C848,$C$3))&lt;360),"SI","NO"))</f>
        <v>NO</v>
      </c>
      <c r="P848" s="19">
        <f t="shared" si="156"/>
        <v>0</v>
      </c>
      <c r="Q848" s="18" t="str">
        <f>+IF(OR($N848=Listas!$A$3,$N848=Listas!$A$4,$N848=Listas!$A$5,$N848=Listas!$A$6),"N/A",IF(AND((DAYS360(C848,$C$3))&gt;=360,(DAYS360(C848,$C$3))&lt;=1800),"SI","NO"))</f>
        <v>NO</v>
      </c>
      <c r="R848" s="19">
        <f t="shared" si="157"/>
        <v>0</v>
      </c>
      <c r="S848" s="18" t="str">
        <f>+IF(OR($N848=Listas!$A$3,$N848=Listas!$A$4,$N848=Listas!$A$5,$N848=Listas!$A$6),"N/A",IF(AND((DAYS360(C848,$C$3))&gt;1800,(DAYS360(C848,$C$3))&lt;=3600),"SI","NO"))</f>
        <v>NO</v>
      </c>
      <c r="T848" s="19">
        <f t="shared" si="158"/>
        <v>0</v>
      </c>
      <c r="U848" s="18" t="str">
        <f>+IF(OR($N848=Listas!$A$3,$N848=Listas!$A$4,$N848=Listas!$A$5,$N848=Listas!$A$6),"N/A",IF((DAYS360(C848,$C$3))&gt;3600,"SI","NO"))</f>
        <v>SI</v>
      </c>
      <c r="V848" s="20">
        <f t="shared" si="159"/>
        <v>0.21132439384930549</v>
      </c>
      <c r="W848" s="21">
        <f>+IF(OR($N848=Listas!$A$3,$N848=Listas!$A$4,$N848=Listas!$A$5,$N848=Listas!$A$6),"",P848+R848+T848+V848)</f>
        <v>0.21132439384930549</v>
      </c>
      <c r="X848" s="22"/>
      <c r="Y848" s="19">
        <f t="shared" si="160"/>
        <v>0</v>
      </c>
      <c r="Z848" s="21">
        <f>+IF(OR($N848=Listas!$A$3,$N848=Listas!$A$4,$N848=Listas!$A$5,$N848=Listas!$A$6),"",Y848)</f>
        <v>0</v>
      </c>
      <c r="AA848" s="22"/>
      <c r="AB848" s="23">
        <f>+IF(OR($N848=Listas!$A$3,$N848=Listas!$A$4,$N848=Listas!$A$5,$N848=Listas!$A$6),"",IF(AND(DAYS360(C848,$C$3)&lt;=90,AA848="NO"),0,IF(AND(DAYS360(C848,$C$3)&gt;90,AA848="NO"),$AB$7,0)))</f>
        <v>0</v>
      </c>
      <c r="AC848" s="17"/>
      <c r="AD848" s="22"/>
      <c r="AE848" s="23">
        <f>+IF(OR($N848=Listas!$A$3,$N848=Listas!$A$4,$N848=Listas!$A$5,$N848=Listas!$A$6),"",IF(AND(DAYS360(C848,$C$3)&lt;=90,AD848="SI"),0,IF(AND(DAYS360(C848,$C$3)&gt;90,AD848="SI"),$AE$7,0)))</f>
        <v>0</v>
      </c>
      <c r="AF848" s="17"/>
      <c r="AG848" s="24" t="str">
        <f t="shared" si="164"/>
        <v/>
      </c>
      <c r="AH848" s="22"/>
      <c r="AI848" s="23">
        <f>+IF(OR($N848=Listas!$A$3,$N848=Listas!$A$4,$N848=Listas!$A$5,$N848=Listas!$A$6),"",IF(AND(DAYS360(C848,$C$3)&lt;=90,AH848="SI"),0,IF(AND(DAYS360(C848,$C$3)&gt;90,AH848="SI"),$AI$7,0)))</f>
        <v>0</v>
      </c>
      <c r="AJ848" s="25">
        <f>+IF(OR($N848=Listas!$A$3,$N848=Listas!$A$4,$N848=Listas!$A$5,$N848=Listas!$A$6),"",AB848+AE848+AI848)</f>
        <v>0</v>
      </c>
      <c r="AK848" s="26" t="str">
        <f t="shared" si="165"/>
        <v/>
      </c>
      <c r="AL848" s="27" t="str">
        <f t="shared" si="166"/>
        <v/>
      </c>
      <c r="AM848" s="23">
        <f>+IF(OR($N848=Listas!$A$3,$N848=Listas!$A$4,$N848=Listas!$A$5,$N848=Listas!$A$6),"",IF(AND(DAYS360(C848,$C$3)&lt;=90,AL848="SI"),0,IF(AND(DAYS360(C848,$C$3)&gt;90,AL848="SI"),$AM$7,0)))</f>
        <v>0</v>
      </c>
      <c r="AN848" s="27" t="str">
        <f t="shared" si="167"/>
        <v/>
      </c>
      <c r="AO848" s="23">
        <f>+IF(OR($N848=Listas!$A$3,$N848=Listas!$A$4,$N848=Listas!$A$5,$N848=Listas!$A$6),"",IF(AND(DAYS360(C848,$C$3)&lt;=90,AN848="SI"),0,IF(AND(DAYS360(C848,$C$3)&gt;90,AN848="SI"),$AO$7,0)))</f>
        <v>0</v>
      </c>
      <c r="AP848" s="28">
        <f>+IF(OR($N848=Listas!$A$3,$N848=Listas!$A$4,$N848=Listas!$A$5,$N848=[1]Hoja2!$A$6),"",AM848+AO848)</f>
        <v>0</v>
      </c>
      <c r="AQ848" s="22"/>
      <c r="AR848" s="23">
        <f>+IF(OR($N848=Listas!$A$3,$N848=Listas!$A$4,$N848=Listas!$A$5,$N848=Listas!$A$6),"",IF(AND(DAYS360(C848,$C$3)&lt;=90,AQ848="SI"),0,IF(AND(DAYS360(C848,$C$3)&gt;90,AQ848="SI"),$AR$7,0)))</f>
        <v>0</v>
      </c>
      <c r="AS848" s="22"/>
      <c r="AT848" s="23">
        <f>+IF(OR($N848=Listas!$A$3,$N848=Listas!$A$4,$N848=Listas!$A$5,$N848=Listas!$A$6),"",IF(AND(DAYS360(C848,$C$3)&lt;=90,AS848="SI"),0,IF(AND(DAYS360(C848,$C$3)&gt;90,AS848="SI"),$AT$7,0)))</f>
        <v>0</v>
      </c>
      <c r="AU848" s="21">
        <f>+IF(OR($N848=Listas!$A$3,$N848=Listas!$A$4,$N848=Listas!$A$5,$N848=Listas!$A$6),"",AR848+AT848)</f>
        <v>0</v>
      </c>
      <c r="AV848" s="29">
        <f>+IF(OR($N848=Listas!$A$3,$N848=Listas!$A$4,$N848=Listas!$A$5,$N848=Listas!$A$6),"",W848+Z848+AJ848+AP848+AU848)</f>
        <v>0.21132439384930549</v>
      </c>
      <c r="AW848" s="30">
        <f>+IF(OR($N848=Listas!$A$3,$N848=Listas!$A$4,$N848=Listas!$A$5,$N848=Listas!$A$6),"",K848*(1-AV848))</f>
        <v>0</v>
      </c>
      <c r="AX848" s="30">
        <f>+IF(OR($N848=Listas!$A$3,$N848=Listas!$A$4,$N848=Listas!$A$5,$N848=Listas!$A$6),"",L848*(1-AV848))</f>
        <v>0</v>
      </c>
      <c r="AY848" s="31"/>
      <c r="AZ848" s="32"/>
      <c r="BA848" s="30">
        <f>+IF(OR($N848=Listas!$A$3,$N848=Listas!$A$4,$N848=Listas!$A$5,$N848=Listas!$A$6),"",IF(AV848=0,AW848,(-PV(AY848,AZ848,,AW848,0))))</f>
        <v>0</v>
      </c>
      <c r="BB848" s="30">
        <f>+IF(OR($N848=Listas!$A$3,$N848=Listas!$A$4,$N848=Listas!$A$5,$N848=Listas!$A$6),"",IF(AV848=0,AX848,(-PV(AY848,AZ848,,AX848,0))))</f>
        <v>0</v>
      </c>
      <c r="BC848" s="33">
        <f>++IF(OR($N848=Listas!$A$3,$N848=Listas!$A$4,$N848=Listas!$A$5,$N848=Listas!$A$6),"",K848-BA848)</f>
        <v>0</v>
      </c>
      <c r="BD848" s="33">
        <f>++IF(OR($N848=Listas!$A$3,$N848=Listas!$A$4,$N848=Listas!$A$5,$N848=Listas!$A$6),"",L848-BB848)</f>
        <v>0</v>
      </c>
    </row>
    <row r="849" spans="1:56" x14ac:dyDescent="0.25">
      <c r="A849" s="13"/>
      <c r="B849" s="14"/>
      <c r="C849" s="15"/>
      <c r="D849" s="16"/>
      <c r="E849" s="16"/>
      <c r="F849" s="17"/>
      <c r="G849" s="17"/>
      <c r="H849" s="65">
        <f t="shared" si="161"/>
        <v>0</v>
      </c>
      <c r="I849" s="17"/>
      <c r="J849" s="17"/>
      <c r="K849" s="42">
        <f t="shared" si="162"/>
        <v>0</v>
      </c>
      <c r="L849" s="42">
        <f t="shared" si="162"/>
        <v>0</v>
      </c>
      <c r="M849" s="42">
        <f t="shared" si="163"/>
        <v>0</v>
      </c>
      <c r="N849" s="13"/>
      <c r="O849" s="18" t="str">
        <f>+IF(OR($N849=Listas!$A$3,$N849=Listas!$A$4,$N849=Listas!$A$5,$N849=Listas!$A$6),"N/A",IF(AND((DAYS360(C849,$C$3))&gt;90,(DAYS360(C849,$C$3))&lt;360),"SI","NO"))</f>
        <v>NO</v>
      </c>
      <c r="P849" s="19">
        <f t="shared" si="156"/>
        <v>0</v>
      </c>
      <c r="Q849" s="18" t="str">
        <f>+IF(OR($N849=Listas!$A$3,$N849=Listas!$A$4,$N849=Listas!$A$5,$N849=Listas!$A$6),"N/A",IF(AND((DAYS360(C849,$C$3))&gt;=360,(DAYS360(C849,$C$3))&lt;=1800),"SI","NO"))</f>
        <v>NO</v>
      </c>
      <c r="R849" s="19">
        <f t="shared" si="157"/>
        <v>0</v>
      </c>
      <c r="S849" s="18" t="str">
        <f>+IF(OR($N849=Listas!$A$3,$N849=Listas!$A$4,$N849=Listas!$A$5,$N849=Listas!$A$6),"N/A",IF(AND((DAYS360(C849,$C$3))&gt;1800,(DAYS360(C849,$C$3))&lt;=3600),"SI","NO"))</f>
        <v>NO</v>
      </c>
      <c r="T849" s="19">
        <f t="shared" si="158"/>
        <v>0</v>
      </c>
      <c r="U849" s="18" t="str">
        <f>+IF(OR($N849=Listas!$A$3,$N849=Listas!$A$4,$N849=Listas!$A$5,$N849=Listas!$A$6),"N/A",IF((DAYS360(C849,$C$3))&gt;3600,"SI","NO"))</f>
        <v>SI</v>
      </c>
      <c r="V849" s="20">
        <f t="shared" si="159"/>
        <v>0.21132439384930549</v>
      </c>
      <c r="W849" s="21">
        <f>+IF(OR($N849=Listas!$A$3,$N849=Listas!$A$4,$N849=Listas!$A$5,$N849=Listas!$A$6),"",P849+R849+T849+V849)</f>
        <v>0.21132439384930549</v>
      </c>
      <c r="X849" s="22"/>
      <c r="Y849" s="19">
        <f t="shared" si="160"/>
        <v>0</v>
      </c>
      <c r="Z849" s="21">
        <f>+IF(OR($N849=Listas!$A$3,$N849=Listas!$A$4,$N849=Listas!$A$5,$N849=Listas!$A$6),"",Y849)</f>
        <v>0</v>
      </c>
      <c r="AA849" s="22"/>
      <c r="AB849" s="23">
        <f>+IF(OR($N849=Listas!$A$3,$N849=Listas!$A$4,$N849=Listas!$A$5,$N849=Listas!$A$6),"",IF(AND(DAYS360(C849,$C$3)&lt;=90,AA849="NO"),0,IF(AND(DAYS360(C849,$C$3)&gt;90,AA849="NO"),$AB$7,0)))</f>
        <v>0</v>
      </c>
      <c r="AC849" s="17"/>
      <c r="AD849" s="22"/>
      <c r="AE849" s="23">
        <f>+IF(OR($N849=Listas!$A$3,$N849=Listas!$A$4,$N849=Listas!$A$5,$N849=Listas!$A$6),"",IF(AND(DAYS360(C849,$C$3)&lt;=90,AD849="SI"),0,IF(AND(DAYS360(C849,$C$3)&gt;90,AD849="SI"),$AE$7,0)))</f>
        <v>0</v>
      </c>
      <c r="AF849" s="17"/>
      <c r="AG849" s="24" t="str">
        <f t="shared" si="164"/>
        <v/>
      </c>
      <c r="AH849" s="22"/>
      <c r="AI849" s="23">
        <f>+IF(OR($N849=Listas!$A$3,$N849=Listas!$A$4,$N849=Listas!$A$5,$N849=Listas!$A$6),"",IF(AND(DAYS360(C849,$C$3)&lt;=90,AH849="SI"),0,IF(AND(DAYS360(C849,$C$3)&gt;90,AH849="SI"),$AI$7,0)))</f>
        <v>0</v>
      </c>
      <c r="AJ849" s="25">
        <f>+IF(OR($N849=Listas!$A$3,$N849=Listas!$A$4,$N849=Listas!$A$5,$N849=Listas!$A$6),"",AB849+AE849+AI849)</f>
        <v>0</v>
      </c>
      <c r="AK849" s="26" t="str">
        <f t="shared" si="165"/>
        <v/>
      </c>
      <c r="AL849" s="27" t="str">
        <f t="shared" si="166"/>
        <v/>
      </c>
      <c r="AM849" s="23">
        <f>+IF(OR($N849=Listas!$A$3,$N849=Listas!$A$4,$N849=Listas!$A$5,$N849=Listas!$A$6),"",IF(AND(DAYS360(C849,$C$3)&lt;=90,AL849="SI"),0,IF(AND(DAYS360(C849,$C$3)&gt;90,AL849="SI"),$AM$7,0)))</f>
        <v>0</v>
      </c>
      <c r="AN849" s="27" t="str">
        <f t="shared" si="167"/>
        <v/>
      </c>
      <c r="AO849" s="23">
        <f>+IF(OR($N849=Listas!$A$3,$N849=Listas!$A$4,$N849=Listas!$A$5,$N849=Listas!$A$6),"",IF(AND(DAYS360(C849,$C$3)&lt;=90,AN849="SI"),0,IF(AND(DAYS360(C849,$C$3)&gt;90,AN849="SI"),$AO$7,0)))</f>
        <v>0</v>
      </c>
      <c r="AP849" s="28">
        <f>+IF(OR($N849=Listas!$A$3,$N849=Listas!$A$4,$N849=Listas!$A$5,$N849=[1]Hoja2!$A$6),"",AM849+AO849)</f>
        <v>0</v>
      </c>
      <c r="AQ849" s="22"/>
      <c r="AR849" s="23">
        <f>+IF(OR($N849=Listas!$A$3,$N849=Listas!$A$4,$N849=Listas!$A$5,$N849=Listas!$A$6),"",IF(AND(DAYS360(C849,$C$3)&lt;=90,AQ849="SI"),0,IF(AND(DAYS360(C849,$C$3)&gt;90,AQ849="SI"),$AR$7,0)))</f>
        <v>0</v>
      </c>
      <c r="AS849" s="22"/>
      <c r="AT849" s="23">
        <f>+IF(OR($N849=Listas!$A$3,$N849=Listas!$A$4,$N849=Listas!$A$5,$N849=Listas!$A$6),"",IF(AND(DAYS360(C849,$C$3)&lt;=90,AS849="SI"),0,IF(AND(DAYS360(C849,$C$3)&gt;90,AS849="SI"),$AT$7,0)))</f>
        <v>0</v>
      </c>
      <c r="AU849" s="21">
        <f>+IF(OR($N849=Listas!$A$3,$N849=Listas!$A$4,$N849=Listas!$A$5,$N849=Listas!$A$6),"",AR849+AT849)</f>
        <v>0</v>
      </c>
      <c r="AV849" s="29">
        <f>+IF(OR($N849=Listas!$A$3,$N849=Listas!$A$4,$N849=Listas!$A$5,$N849=Listas!$A$6),"",W849+Z849+AJ849+AP849+AU849)</f>
        <v>0.21132439384930549</v>
      </c>
      <c r="AW849" s="30">
        <f>+IF(OR($N849=Listas!$A$3,$N849=Listas!$A$4,$N849=Listas!$A$5,$N849=Listas!$A$6),"",K849*(1-AV849))</f>
        <v>0</v>
      </c>
      <c r="AX849" s="30">
        <f>+IF(OR($N849=Listas!$A$3,$N849=Listas!$A$4,$N849=Listas!$A$5,$N849=Listas!$A$6),"",L849*(1-AV849))</f>
        <v>0</v>
      </c>
      <c r="AY849" s="31"/>
      <c r="AZ849" s="32"/>
      <c r="BA849" s="30">
        <f>+IF(OR($N849=Listas!$A$3,$N849=Listas!$A$4,$N849=Listas!$A$5,$N849=Listas!$A$6),"",IF(AV849=0,AW849,(-PV(AY849,AZ849,,AW849,0))))</f>
        <v>0</v>
      </c>
      <c r="BB849" s="30">
        <f>+IF(OR($N849=Listas!$A$3,$N849=Listas!$A$4,$N849=Listas!$A$5,$N849=Listas!$A$6),"",IF(AV849=0,AX849,(-PV(AY849,AZ849,,AX849,0))))</f>
        <v>0</v>
      </c>
      <c r="BC849" s="33">
        <f>++IF(OR($N849=Listas!$A$3,$N849=Listas!$A$4,$N849=Listas!$A$5,$N849=Listas!$A$6),"",K849-BA849)</f>
        <v>0</v>
      </c>
      <c r="BD849" s="33">
        <f>++IF(OR($N849=Listas!$A$3,$N849=Listas!$A$4,$N849=Listas!$A$5,$N849=Listas!$A$6),"",L849-BB849)</f>
        <v>0</v>
      </c>
    </row>
    <row r="850" spans="1:56" x14ac:dyDescent="0.25">
      <c r="A850" s="13"/>
      <c r="B850" s="14"/>
      <c r="C850" s="15"/>
      <c r="D850" s="16"/>
      <c r="E850" s="16"/>
      <c r="F850" s="17"/>
      <c r="G850" s="17"/>
      <c r="H850" s="65">
        <f t="shared" si="161"/>
        <v>0</v>
      </c>
      <c r="I850" s="17"/>
      <c r="J850" s="17"/>
      <c r="K850" s="42">
        <f t="shared" si="162"/>
        <v>0</v>
      </c>
      <c r="L850" s="42">
        <f t="shared" si="162"/>
        <v>0</v>
      </c>
      <c r="M850" s="42">
        <f t="shared" si="163"/>
        <v>0</v>
      </c>
      <c r="N850" s="13"/>
      <c r="O850" s="18" t="str">
        <f>+IF(OR($N850=Listas!$A$3,$N850=Listas!$A$4,$N850=Listas!$A$5,$N850=Listas!$A$6),"N/A",IF(AND((DAYS360(C850,$C$3))&gt;90,(DAYS360(C850,$C$3))&lt;360),"SI","NO"))</f>
        <v>NO</v>
      </c>
      <c r="P850" s="19">
        <f t="shared" si="156"/>
        <v>0</v>
      </c>
      <c r="Q850" s="18" t="str">
        <f>+IF(OR($N850=Listas!$A$3,$N850=Listas!$A$4,$N850=Listas!$A$5,$N850=Listas!$A$6),"N/A",IF(AND((DAYS360(C850,$C$3))&gt;=360,(DAYS360(C850,$C$3))&lt;=1800),"SI","NO"))</f>
        <v>NO</v>
      </c>
      <c r="R850" s="19">
        <f t="shared" si="157"/>
        <v>0</v>
      </c>
      <c r="S850" s="18" t="str">
        <f>+IF(OR($N850=Listas!$A$3,$N850=Listas!$A$4,$N850=Listas!$A$5,$N850=Listas!$A$6),"N/A",IF(AND((DAYS360(C850,$C$3))&gt;1800,(DAYS360(C850,$C$3))&lt;=3600),"SI","NO"))</f>
        <v>NO</v>
      </c>
      <c r="T850" s="19">
        <f t="shared" si="158"/>
        <v>0</v>
      </c>
      <c r="U850" s="18" t="str">
        <f>+IF(OR($N850=Listas!$A$3,$N850=Listas!$A$4,$N850=Listas!$A$5,$N850=Listas!$A$6),"N/A",IF((DAYS360(C850,$C$3))&gt;3600,"SI","NO"))</f>
        <v>SI</v>
      </c>
      <c r="V850" s="20">
        <f t="shared" si="159"/>
        <v>0.21132439384930549</v>
      </c>
      <c r="W850" s="21">
        <f>+IF(OR($N850=Listas!$A$3,$N850=Listas!$A$4,$N850=Listas!$A$5,$N850=Listas!$A$6),"",P850+R850+T850+V850)</f>
        <v>0.21132439384930549</v>
      </c>
      <c r="X850" s="22"/>
      <c r="Y850" s="19">
        <f t="shared" si="160"/>
        <v>0</v>
      </c>
      <c r="Z850" s="21">
        <f>+IF(OR($N850=Listas!$A$3,$N850=Listas!$A$4,$N850=Listas!$A$5,$N850=Listas!$A$6),"",Y850)</f>
        <v>0</v>
      </c>
      <c r="AA850" s="22"/>
      <c r="AB850" s="23">
        <f>+IF(OR($N850=Listas!$A$3,$N850=Listas!$A$4,$N850=Listas!$A$5,$N850=Listas!$A$6),"",IF(AND(DAYS360(C850,$C$3)&lt;=90,AA850="NO"),0,IF(AND(DAYS360(C850,$C$3)&gt;90,AA850="NO"),$AB$7,0)))</f>
        <v>0</v>
      </c>
      <c r="AC850" s="17"/>
      <c r="AD850" s="22"/>
      <c r="AE850" s="23">
        <f>+IF(OR($N850=Listas!$A$3,$N850=Listas!$A$4,$N850=Listas!$A$5,$N850=Listas!$A$6),"",IF(AND(DAYS360(C850,$C$3)&lt;=90,AD850="SI"),0,IF(AND(DAYS360(C850,$C$3)&gt;90,AD850="SI"),$AE$7,0)))</f>
        <v>0</v>
      </c>
      <c r="AF850" s="17"/>
      <c r="AG850" s="24" t="str">
        <f t="shared" si="164"/>
        <v/>
      </c>
      <c r="AH850" s="22"/>
      <c r="AI850" s="23">
        <f>+IF(OR($N850=Listas!$A$3,$N850=Listas!$A$4,$N850=Listas!$A$5,$N850=Listas!$A$6),"",IF(AND(DAYS360(C850,$C$3)&lt;=90,AH850="SI"),0,IF(AND(DAYS360(C850,$C$3)&gt;90,AH850="SI"),$AI$7,0)))</f>
        <v>0</v>
      </c>
      <c r="AJ850" s="25">
        <f>+IF(OR($N850=Listas!$A$3,$N850=Listas!$A$4,$N850=Listas!$A$5,$N850=Listas!$A$6),"",AB850+AE850+AI850)</f>
        <v>0</v>
      </c>
      <c r="AK850" s="26" t="str">
        <f t="shared" si="165"/>
        <v/>
      </c>
      <c r="AL850" s="27" t="str">
        <f t="shared" si="166"/>
        <v/>
      </c>
      <c r="AM850" s="23">
        <f>+IF(OR($N850=Listas!$A$3,$N850=Listas!$A$4,$N850=Listas!$A$5,$N850=Listas!$A$6),"",IF(AND(DAYS360(C850,$C$3)&lt;=90,AL850="SI"),0,IF(AND(DAYS360(C850,$C$3)&gt;90,AL850="SI"),$AM$7,0)))</f>
        <v>0</v>
      </c>
      <c r="AN850" s="27" t="str">
        <f t="shared" si="167"/>
        <v/>
      </c>
      <c r="AO850" s="23">
        <f>+IF(OR($N850=Listas!$A$3,$N850=Listas!$A$4,$N850=Listas!$A$5,$N850=Listas!$A$6),"",IF(AND(DAYS360(C850,$C$3)&lt;=90,AN850="SI"),0,IF(AND(DAYS360(C850,$C$3)&gt;90,AN850="SI"),$AO$7,0)))</f>
        <v>0</v>
      </c>
      <c r="AP850" s="28">
        <f>+IF(OR($N850=Listas!$A$3,$N850=Listas!$A$4,$N850=Listas!$A$5,$N850=[1]Hoja2!$A$6),"",AM850+AO850)</f>
        <v>0</v>
      </c>
      <c r="AQ850" s="22"/>
      <c r="AR850" s="23">
        <f>+IF(OR($N850=Listas!$A$3,$N850=Listas!$A$4,$N850=Listas!$A$5,$N850=Listas!$A$6),"",IF(AND(DAYS360(C850,$C$3)&lt;=90,AQ850="SI"),0,IF(AND(DAYS360(C850,$C$3)&gt;90,AQ850="SI"),$AR$7,0)))</f>
        <v>0</v>
      </c>
      <c r="AS850" s="22"/>
      <c r="AT850" s="23">
        <f>+IF(OR($N850=Listas!$A$3,$N850=Listas!$A$4,$N850=Listas!$A$5,$N850=Listas!$A$6),"",IF(AND(DAYS360(C850,$C$3)&lt;=90,AS850="SI"),0,IF(AND(DAYS360(C850,$C$3)&gt;90,AS850="SI"),$AT$7,0)))</f>
        <v>0</v>
      </c>
      <c r="AU850" s="21">
        <f>+IF(OR($N850=Listas!$A$3,$N850=Listas!$A$4,$N850=Listas!$A$5,$N850=Listas!$A$6),"",AR850+AT850)</f>
        <v>0</v>
      </c>
      <c r="AV850" s="29">
        <f>+IF(OR($N850=Listas!$A$3,$N850=Listas!$A$4,$N850=Listas!$A$5,$N850=Listas!$A$6),"",W850+Z850+AJ850+AP850+AU850)</f>
        <v>0.21132439384930549</v>
      </c>
      <c r="AW850" s="30">
        <f>+IF(OR($N850=Listas!$A$3,$N850=Listas!$A$4,$N850=Listas!$A$5,$N850=Listas!$A$6),"",K850*(1-AV850))</f>
        <v>0</v>
      </c>
      <c r="AX850" s="30">
        <f>+IF(OR($N850=Listas!$A$3,$N850=Listas!$A$4,$N850=Listas!$A$5,$N850=Listas!$A$6),"",L850*(1-AV850))</f>
        <v>0</v>
      </c>
      <c r="AY850" s="31"/>
      <c r="AZ850" s="32"/>
      <c r="BA850" s="30">
        <f>+IF(OR($N850=Listas!$A$3,$N850=Listas!$A$4,$N850=Listas!$A$5,$N850=Listas!$A$6),"",IF(AV850=0,AW850,(-PV(AY850,AZ850,,AW850,0))))</f>
        <v>0</v>
      </c>
      <c r="BB850" s="30">
        <f>+IF(OR($N850=Listas!$A$3,$N850=Listas!$A$4,$N850=Listas!$A$5,$N850=Listas!$A$6),"",IF(AV850=0,AX850,(-PV(AY850,AZ850,,AX850,0))))</f>
        <v>0</v>
      </c>
      <c r="BC850" s="33">
        <f>++IF(OR($N850=Listas!$A$3,$N850=Listas!$A$4,$N850=Listas!$A$5,$N850=Listas!$A$6),"",K850-BA850)</f>
        <v>0</v>
      </c>
      <c r="BD850" s="33">
        <f>++IF(OR($N850=Listas!$A$3,$N850=Listas!$A$4,$N850=Listas!$A$5,$N850=Listas!$A$6),"",L850-BB850)</f>
        <v>0</v>
      </c>
    </row>
    <row r="851" spans="1:56" x14ac:dyDescent="0.25">
      <c r="A851" s="13"/>
      <c r="B851" s="14"/>
      <c r="C851" s="15"/>
      <c r="D851" s="16"/>
      <c r="E851" s="16"/>
      <c r="F851" s="17"/>
      <c r="G851" s="17"/>
      <c r="H851" s="65">
        <f t="shared" si="161"/>
        <v>0</v>
      </c>
      <c r="I851" s="17"/>
      <c r="J851" s="17"/>
      <c r="K851" s="42">
        <f t="shared" si="162"/>
        <v>0</v>
      </c>
      <c r="L851" s="42">
        <f t="shared" si="162"/>
        <v>0</v>
      </c>
      <c r="M851" s="42">
        <f t="shared" si="163"/>
        <v>0</v>
      </c>
      <c r="N851" s="13"/>
      <c r="O851" s="18" t="str">
        <f>+IF(OR($N851=Listas!$A$3,$N851=Listas!$A$4,$N851=Listas!$A$5,$N851=Listas!$A$6),"N/A",IF(AND((DAYS360(C851,$C$3))&gt;90,(DAYS360(C851,$C$3))&lt;360),"SI","NO"))</f>
        <v>NO</v>
      </c>
      <c r="P851" s="19">
        <f t="shared" si="156"/>
        <v>0</v>
      </c>
      <c r="Q851" s="18" t="str">
        <f>+IF(OR($N851=Listas!$A$3,$N851=Listas!$A$4,$N851=Listas!$A$5,$N851=Listas!$A$6),"N/A",IF(AND((DAYS360(C851,$C$3))&gt;=360,(DAYS360(C851,$C$3))&lt;=1800),"SI","NO"))</f>
        <v>NO</v>
      </c>
      <c r="R851" s="19">
        <f t="shared" si="157"/>
        <v>0</v>
      </c>
      <c r="S851" s="18" t="str">
        <f>+IF(OR($N851=Listas!$A$3,$N851=Listas!$A$4,$N851=Listas!$A$5,$N851=Listas!$A$6),"N/A",IF(AND((DAYS360(C851,$C$3))&gt;1800,(DAYS360(C851,$C$3))&lt;=3600),"SI","NO"))</f>
        <v>NO</v>
      </c>
      <c r="T851" s="19">
        <f t="shared" si="158"/>
        <v>0</v>
      </c>
      <c r="U851" s="18" t="str">
        <f>+IF(OR($N851=Listas!$A$3,$N851=Listas!$A$4,$N851=Listas!$A$5,$N851=Listas!$A$6),"N/A",IF((DAYS360(C851,$C$3))&gt;3600,"SI","NO"))</f>
        <v>SI</v>
      </c>
      <c r="V851" s="20">
        <f t="shared" si="159"/>
        <v>0.21132439384930549</v>
      </c>
      <c r="W851" s="21">
        <f>+IF(OR($N851=Listas!$A$3,$N851=Listas!$A$4,$N851=Listas!$A$5,$N851=Listas!$A$6),"",P851+R851+T851+V851)</f>
        <v>0.21132439384930549</v>
      </c>
      <c r="X851" s="22"/>
      <c r="Y851" s="19">
        <f t="shared" si="160"/>
        <v>0</v>
      </c>
      <c r="Z851" s="21">
        <f>+IF(OR($N851=Listas!$A$3,$N851=Listas!$A$4,$N851=Listas!$A$5,$N851=Listas!$A$6),"",Y851)</f>
        <v>0</v>
      </c>
      <c r="AA851" s="22"/>
      <c r="AB851" s="23">
        <f>+IF(OR($N851=Listas!$A$3,$N851=Listas!$A$4,$N851=Listas!$A$5,$N851=Listas!$A$6),"",IF(AND(DAYS360(C851,$C$3)&lt;=90,AA851="NO"),0,IF(AND(DAYS360(C851,$C$3)&gt;90,AA851="NO"),$AB$7,0)))</f>
        <v>0</v>
      </c>
      <c r="AC851" s="17"/>
      <c r="AD851" s="22"/>
      <c r="AE851" s="23">
        <f>+IF(OR($N851=Listas!$A$3,$N851=Listas!$A$4,$N851=Listas!$A$5,$N851=Listas!$A$6),"",IF(AND(DAYS360(C851,$C$3)&lt;=90,AD851="SI"),0,IF(AND(DAYS360(C851,$C$3)&gt;90,AD851="SI"),$AE$7,0)))</f>
        <v>0</v>
      </c>
      <c r="AF851" s="17"/>
      <c r="AG851" s="24" t="str">
        <f t="shared" si="164"/>
        <v/>
      </c>
      <c r="AH851" s="22"/>
      <c r="AI851" s="23">
        <f>+IF(OR($N851=Listas!$A$3,$N851=Listas!$A$4,$N851=Listas!$A$5,$N851=Listas!$A$6),"",IF(AND(DAYS360(C851,$C$3)&lt;=90,AH851="SI"),0,IF(AND(DAYS360(C851,$C$3)&gt;90,AH851="SI"),$AI$7,0)))</f>
        <v>0</v>
      </c>
      <c r="AJ851" s="25">
        <f>+IF(OR($N851=Listas!$A$3,$N851=Listas!$A$4,$N851=Listas!$A$5,$N851=Listas!$A$6),"",AB851+AE851+AI851)</f>
        <v>0</v>
      </c>
      <c r="AK851" s="26" t="str">
        <f t="shared" si="165"/>
        <v/>
      </c>
      <c r="AL851" s="27" t="str">
        <f t="shared" si="166"/>
        <v/>
      </c>
      <c r="AM851" s="23">
        <f>+IF(OR($N851=Listas!$A$3,$N851=Listas!$A$4,$N851=Listas!$A$5,$N851=Listas!$A$6),"",IF(AND(DAYS360(C851,$C$3)&lt;=90,AL851="SI"),0,IF(AND(DAYS360(C851,$C$3)&gt;90,AL851="SI"),$AM$7,0)))</f>
        <v>0</v>
      </c>
      <c r="AN851" s="27" t="str">
        <f t="shared" si="167"/>
        <v/>
      </c>
      <c r="AO851" s="23">
        <f>+IF(OR($N851=Listas!$A$3,$N851=Listas!$A$4,$N851=Listas!$A$5,$N851=Listas!$A$6),"",IF(AND(DAYS360(C851,$C$3)&lt;=90,AN851="SI"),0,IF(AND(DAYS360(C851,$C$3)&gt;90,AN851="SI"),$AO$7,0)))</f>
        <v>0</v>
      </c>
      <c r="AP851" s="28">
        <f>+IF(OR($N851=Listas!$A$3,$N851=Listas!$A$4,$N851=Listas!$A$5,$N851=[1]Hoja2!$A$6),"",AM851+AO851)</f>
        <v>0</v>
      </c>
      <c r="AQ851" s="22"/>
      <c r="AR851" s="23">
        <f>+IF(OR($N851=Listas!$A$3,$N851=Listas!$A$4,$N851=Listas!$A$5,$N851=Listas!$A$6),"",IF(AND(DAYS360(C851,$C$3)&lt;=90,AQ851="SI"),0,IF(AND(DAYS360(C851,$C$3)&gt;90,AQ851="SI"),$AR$7,0)))</f>
        <v>0</v>
      </c>
      <c r="AS851" s="22"/>
      <c r="AT851" s="23">
        <f>+IF(OR($N851=Listas!$A$3,$N851=Listas!$A$4,$N851=Listas!$A$5,$N851=Listas!$A$6),"",IF(AND(DAYS360(C851,$C$3)&lt;=90,AS851="SI"),0,IF(AND(DAYS360(C851,$C$3)&gt;90,AS851="SI"),$AT$7,0)))</f>
        <v>0</v>
      </c>
      <c r="AU851" s="21">
        <f>+IF(OR($N851=Listas!$A$3,$N851=Listas!$A$4,$N851=Listas!$A$5,$N851=Listas!$A$6),"",AR851+AT851)</f>
        <v>0</v>
      </c>
      <c r="AV851" s="29">
        <f>+IF(OR($N851=Listas!$A$3,$N851=Listas!$A$4,$N851=Listas!$A$5,$N851=Listas!$A$6),"",W851+Z851+AJ851+AP851+AU851)</f>
        <v>0.21132439384930549</v>
      </c>
      <c r="AW851" s="30">
        <f>+IF(OR($N851=Listas!$A$3,$N851=Listas!$A$4,$N851=Listas!$A$5,$N851=Listas!$A$6),"",K851*(1-AV851))</f>
        <v>0</v>
      </c>
      <c r="AX851" s="30">
        <f>+IF(OR($N851=Listas!$A$3,$N851=Listas!$A$4,$N851=Listas!$A$5,$N851=Listas!$A$6),"",L851*(1-AV851))</f>
        <v>0</v>
      </c>
      <c r="AY851" s="31"/>
      <c r="AZ851" s="32"/>
      <c r="BA851" s="30">
        <f>+IF(OR($N851=Listas!$A$3,$N851=Listas!$A$4,$N851=Listas!$A$5,$N851=Listas!$A$6),"",IF(AV851=0,AW851,(-PV(AY851,AZ851,,AW851,0))))</f>
        <v>0</v>
      </c>
      <c r="BB851" s="30">
        <f>+IF(OR($N851=Listas!$A$3,$N851=Listas!$A$4,$N851=Listas!$A$5,$N851=Listas!$A$6),"",IF(AV851=0,AX851,(-PV(AY851,AZ851,,AX851,0))))</f>
        <v>0</v>
      </c>
      <c r="BC851" s="33">
        <f>++IF(OR($N851=Listas!$A$3,$N851=Listas!$A$4,$N851=Listas!$A$5,$N851=Listas!$A$6),"",K851-BA851)</f>
        <v>0</v>
      </c>
      <c r="BD851" s="33">
        <f>++IF(OR($N851=Listas!$A$3,$N851=Listas!$A$4,$N851=Listas!$A$5,$N851=Listas!$A$6),"",L851-BB851)</f>
        <v>0</v>
      </c>
    </row>
    <row r="852" spans="1:56" x14ac:dyDescent="0.25">
      <c r="A852" s="13"/>
      <c r="B852" s="14"/>
      <c r="C852" s="15"/>
      <c r="D852" s="16"/>
      <c r="E852" s="16"/>
      <c r="F852" s="17"/>
      <c r="G852" s="17"/>
      <c r="H852" s="65">
        <f t="shared" si="161"/>
        <v>0</v>
      </c>
      <c r="I852" s="17"/>
      <c r="J852" s="17"/>
      <c r="K852" s="42">
        <f t="shared" si="162"/>
        <v>0</v>
      </c>
      <c r="L852" s="42">
        <f t="shared" si="162"/>
        <v>0</v>
      </c>
      <c r="M852" s="42">
        <f t="shared" si="163"/>
        <v>0</v>
      </c>
      <c r="N852" s="13"/>
      <c r="O852" s="18" t="str">
        <f>+IF(OR($N852=Listas!$A$3,$N852=Listas!$A$4,$N852=Listas!$A$5,$N852=Listas!$A$6),"N/A",IF(AND((DAYS360(C852,$C$3))&gt;90,(DAYS360(C852,$C$3))&lt;360),"SI","NO"))</f>
        <v>NO</v>
      </c>
      <c r="P852" s="19">
        <f t="shared" si="156"/>
        <v>0</v>
      </c>
      <c r="Q852" s="18" t="str">
        <f>+IF(OR($N852=Listas!$A$3,$N852=Listas!$A$4,$N852=Listas!$A$5,$N852=Listas!$A$6),"N/A",IF(AND((DAYS360(C852,$C$3))&gt;=360,(DAYS360(C852,$C$3))&lt;=1800),"SI","NO"))</f>
        <v>NO</v>
      </c>
      <c r="R852" s="19">
        <f t="shared" si="157"/>
        <v>0</v>
      </c>
      <c r="S852" s="18" t="str">
        <f>+IF(OR($N852=Listas!$A$3,$N852=Listas!$A$4,$N852=Listas!$A$5,$N852=Listas!$A$6),"N/A",IF(AND((DAYS360(C852,$C$3))&gt;1800,(DAYS360(C852,$C$3))&lt;=3600),"SI","NO"))</f>
        <v>NO</v>
      </c>
      <c r="T852" s="19">
        <f t="shared" si="158"/>
        <v>0</v>
      </c>
      <c r="U852" s="18" t="str">
        <f>+IF(OR($N852=Listas!$A$3,$N852=Listas!$A$4,$N852=Listas!$A$5,$N852=Listas!$A$6),"N/A",IF((DAYS360(C852,$C$3))&gt;3600,"SI","NO"))</f>
        <v>SI</v>
      </c>
      <c r="V852" s="20">
        <f t="shared" si="159"/>
        <v>0.21132439384930549</v>
      </c>
      <c r="W852" s="21">
        <f>+IF(OR($N852=Listas!$A$3,$N852=Listas!$A$4,$N852=Listas!$A$5,$N852=Listas!$A$6),"",P852+R852+T852+V852)</f>
        <v>0.21132439384930549</v>
      </c>
      <c r="X852" s="22"/>
      <c r="Y852" s="19">
        <f t="shared" si="160"/>
        <v>0</v>
      </c>
      <c r="Z852" s="21">
        <f>+IF(OR($N852=Listas!$A$3,$N852=Listas!$A$4,$N852=Listas!$A$5,$N852=Listas!$A$6),"",Y852)</f>
        <v>0</v>
      </c>
      <c r="AA852" s="22"/>
      <c r="AB852" s="23">
        <f>+IF(OR($N852=Listas!$A$3,$N852=Listas!$A$4,$N852=Listas!$A$5,$N852=Listas!$A$6),"",IF(AND(DAYS360(C852,$C$3)&lt;=90,AA852="NO"),0,IF(AND(DAYS360(C852,$C$3)&gt;90,AA852="NO"),$AB$7,0)))</f>
        <v>0</v>
      </c>
      <c r="AC852" s="17"/>
      <c r="AD852" s="22"/>
      <c r="AE852" s="23">
        <f>+IF(OR($N852=Listas!$A$3,$N852=Listas!$A$4,$N852=Listas!$A$5,$N852=Listas!$A$6),"",IF(AND(DAYS360(C852,$C$3)&lt;=90,AD852="SI"),0,IF(AND(DAYS360(C852,$C$3)&gt;90,AD852="SI"),$AE$7,0)))</f>
        <v>0</v>
      </c>
      <c r="AF852" s="17"/>
      <c r="AG852" s="24" t="str">
        <f t="shared" si="164"/>
        <v/>
      </c>
      <c r="AH852" s="22"/>
      <c r="AI852" s="23">
        <f>+IF(OR($N852=Listas!$A$3,$N852=Listas!$A$4,$N852=Listas!$A$5,$N852=Listas!$A$6),"",IF(AND(DAYS360(C852,$C$3)&lt;=90,AH852="SI"),0,IF(AND(DAYS360(C852,$C$3)&gt;90,AH852="SI"),$AI$7,0)))</f>
        <v>0</v>
      </c>
      <c r="AJ852" s="25">
        <f>+IF(OR($N852=Listas!$A$3,$N852=Listas!$A$4,$N852=Listas!$A$5,$N852=Listas!$A$6),"",AB852+AE852+AI852)</f>
        <v>0</v>
      </c>
      <c r="AK852" s="26" t="str">
        <f t="shared" si="165"/>
        <v/>
      </c>
      <c r="AL852" s="27" t="str">
        <f t="shared" si="166"/>
        <v/>
      </c>
      <c r="AM852" s="23">
        <f>+IF(OR($N852=Listas!$A$3,$N852=Listas!$A$4,$N852=Listas!$A$5,$N852=Listas!$A$6),"",IF(AND(DAYS360(C852,$C$3)&lt;=90,AL852="SI"),0,IF(AND(DAYS360(C852,$C$3)&gt;90,AL852="SI"),$AM$7,0)))</f>
        <v>0</v>
      </c>
      <c r="AN852" s="27" t="str">
        <f t="shared" si="167"/>
        <v/>
      </c>
      <c r="AO852" s="23">
        <f>+IF(OR($N852=Listas!$A$3,$N852=Listas!$A$4,$N852=Listas!$A$5,$N852=Listas!$A$6),"",IF(AND(DAYS360(C852,$C$3)&lt;=90,AN852="SI"),0,IF(AND(DAYS360(C852,$C$3)&gt;90,AN852="SI"),$AO$7,0)))</f>
        <v>0</v>
      </c>
      <c r="AP852" s="28">
        <f>+IF(OR($N852=Listas!$A$3,$N852=Listas!$A$4,$N852=Listas!$A$5,$N852=[1]Hoja2!$A$6),"",AM852+AO852)</f>
        <v>0</v>
      </c>
      <c r="AQ852" s="22"/>
      <c r="AR852" s="23">
        <f>+IF(OR($N852=Listas!$A$3,$N852=Listas!$A$4,$N852=Listas!$A$5,$N852=Listas!$A$6),"",IF(AND(DAYS360(C852,$C$3)&lt;=90,AQ852="SI"),0,IF(AND(DAYS360(C852,$C$3)&gt;90,AQ852="SI"),$AR$7,0)))</f>
        <v>0</v>
      </c>
      <c r="AS852" s="22"/>
      <c r="AT852" s="23">
        <f>+IF(OR($N852=Listas!$A$3,$N852=Listas!$A$4,$N852=Listas!$A$5,$N852=Listas!$A$6),"",IF(AND(DAYS360(C852,$C$3)&lt;=90,AS852="SI"),0,IF(AND(DAYS360(C852,$C$3)&gt;90,AS852="SI"),$AT$7,0)))</f>
        <v>0</v>
      </c>
      <c r="AU852" s="21">
        <f>+IF(OR($N852=Listas!$A$3,$N852=Listas!$A$4,$N852=Listas!$A$5,$N852=Listas!$A$6),"",AR852+AT852)</f>
        <v>0</v>
      </c>
      <c r="AV852" s="29">
        <f>+IF(OR($N852=Listas!$A$3,$N852=Listas!$A$4,$N852=Listas!$A$5,$N852=Listas!$A$6),"",W852+Z852+AJ852+AP852+AU852)</f>
        <v>0.21132439384930549</v>
      </c>
      <c r="AW852" s="30">
        <f>+IF(OR($N852=Listas!$A$3,$N852=Listas!$A$4,$N852=Listas!$A$5,$N852=Listas!$A$6),"",K852*(1-AV852))</f>
        <v>0</v>
      </c>
      <c r="AX852" s="30">
        <f>+IF(OR($N852=Listas!$A$3,$N852=Listas!$A$4,$N852=Listas!$A$5,$N852=Listas!$A$6),"",L852*(1-AV852))</f>
        <v>0</v>
      </c>
      <c r="AY852" s="31"/>
      <c r="AZ852" s="32"/>
      <c r="BA852" s="30">
        <f>+IF(OR($N852=Listas!$A$3,$N852=Listas!$A$4,$N852=Listas!$A$5,$N852=Listas!$A$6),"",IF(AV852=0,AW852,(-PV(AY852,AZ852,,AW852,0))))</f>
        <v>0</v>
      </c>
      <c r="BB852" s="30">
        <f>+IF(OR($N852=Listas!$A$3,$N852=Listas!$A$4,$N852=Listas!$A$5,$N852=Listas!$A$6),"",IF(AV852=0,AX852,(-PV(AY852,AZ852,,AX852,0))))</f>
        <v>0</v>
      </c>
      <c r="BC852" s="33">
        <f>++IF(OR($N852=Listas!$A$3,$N852=Listas!$A$4,$N852=Listas!$A$5,$N852=Listas!$A$6),"",K852-BA852)</f>
        <v>0</v>
      </c>
      <c r="BD852" s="33">
        <f>++IF(OR($N852=Listas!$A$3,$N852=Listas!$A$4,$N852=Listas!$A$5,$N852=Listas!$A$6),"",L852-BB852)</f>
        <v>0</v>
      </c>
    </row>
    <row r="853" spans="1:56" x14ac:dyDescent="0.25">
      <c r="A853" s="13"/>
      <c r="B853" s="14"/>
      <c r="C853" s="15"/>
      <c r="D853" s="16"/>
      <c r="E853" s="16"/>
      <c r="F853" s="17"/>
      <c r="G853" s="17"/>
      <c r="H853" s="65">
        <f t="shared" si="161"/>
        <v>0</v>
      </c>
      <c r="I853" s="17"/>
      <c r="J853" s="17"/>
      <c r="K853" s="42">
        <f t="shared" si="162"/>
        <v>0</v>
      </c>
      <c r="L853" s="42">
        <f t="shared" si="162"/>
        <v>0</v>
      </c>
      <c r="M853" s="42">
        <f t="shared" si="163"/>
        <v>0</v>
      </c>
      <c r="N853" s="13"/>
      <c r="O853" s="18" t="str">
        <f>+IF(OR($N853=Listas!$A$3,$N853=Listas!$A$4,$N853=Listas!$A$5,$N853=Listas!$A$6),"N/A",IF(AND((DAYS360(C853,$C$3))&gt;90,(DAYS360(C853,$C$3))&lt;360),"SI","NO"))</f>
        <v>NO</v>
      </c>
      <c r="P853" s="19">
        <f t="shared" si="156"/>
        <v>0</v>
      </c>
      <c r="Q853" s="18" t="str">
        <f>+IF(OR($N853=Listas!$A$3,$N853=Listas!$A$4,$N853=Listas!$A$5,$N853=Listas!$A$6),"N/A",IF(AND((DAYS360(C853,$C$3))&gt;=360,(DAYS360(C853,$C$3))&lt;=1800),"SI","NO"))</f>
        <v>NO</v>
      </c>
      <c r="R853" s="19">
        <f t="shared" si="157"/>
        <v>0</v>
      </c>
      <c r="S853" s="18" t="str">
        <f>+IF(OR($N853=Listas!$A$3,$N853=Listas!$A$4,$N853=Listas!$A$5,$N853=Listas!$A$6),"N/A",IF(AND((DAYS360(C853,$C$3))&gt;1800,(DAYS360(C853,$C$3))&lt;=3600),"SI","NO"))</f>
        <v>NO</v>
      </c>
      <c r="T853" s="19">
        <f t="shared" si="158"/>
        <v>0</v>
      </c>
      <c r="U853" s="18" t="str">
        <f>+IF(OR($N853=Listas!$A$3,$N853=Listas!$A$4,$N853=Listas!$A$5,$N853=Listas!$A$6),"N/A",IF((DAYS360(C853,$C$3))&gt;3600,"SI","NO"))</f>
        <v>SI</v>
      </c>
      <c r="V853" s="20">
        <f t="shared" si="159"/>
        <v>0.21132439384930549</v>
      </c>
      <c r="W853" s="21">
        <f>+IF(OR($N853=Listas!$A$3,$N853=Listas!$A$4,$N853=Listas!$A$5,$N853=Listas!$A$6),"",P853+R853+T853+V853)</f>
        <v>0.21132439384930549</v>
      </c>
      <c r="X853" s="22"/>
      <c r="Y853" s="19">
        <f t="shared" si="160"/>
        <v>0</v>
      </c>
      <c r="Z853" s="21">
        <f>+IF(OR($N853=Listas!$A$3,$N853=Listas!$A$4,$N853=Listas!$A$5,$N853=Listas!$A$6),"",Y853)</f>
        <v>0</v>
      </c>
      <c r="AA853" s="22"/>
      <c r="AB853" s="23">
        <f>+IF(OR($N853=Listas!$A$3,$N853=Listas!$A$4,$N853=Listas!$A$5,$N853=Listas!$A$6),"",IF(AND(DAYS360(C853,$C$3)&lt;=90,AA853="NO"),0,IF(AND(DAYS360(C853,$C$3)&gt;90,AA853="NO"),$AB$7,0)))</f>
        <v>0</v>
      </c>
      <c r="AC853" s="17"/>
      <c r="AD853" s="22"/>
      <c r="AE853" s="23">
        <f>+IF(OR($N853=Listas!$A$3,$N853=Listas!$A$4,$N853=Listas!$A$5,$N853=Listas!$A$6),"",IF(AND(DAYS360(C853,$C$3)&lt;=90,AD853="SI"),0,IF(AND(DAYS360(C853,$C$3)&gt;90,AD853="SI"),$AE$7,0)))</f>
        <v>0</v>
      </c>
      <c r="AF853" s="17"/>
      <c r="AG853" s="24" t="str">
        <f t="shared" si="164"/>
        <v/>
      </c>
      <c r="AH853" s="22"/>
      <c r="AI853" s="23">
        <f>+IF(OR($N853=Listas!$A$3,$N853=Listas!$A$4,$N853=Listas!$A$5,$N853=Listas!$A$6),"",IF(AND(DAYS360(C853,$C$3)&lt;=90,AH853="SI"),0,IF(AND(DAYS360(C853,$C$3)&gt;90,AH853="SI"),$AI$7,0)))</f>
        <v>0</v>
      </c>
      <c r="AJ853" s="25">
        <f>+IF(OR($N853=Listas!$A$3,$N853=Listas!$A$4,$N853=Listas!$A$5,$N853=Listas!$A$6),"",AB853+AE853+AI853)</f>
        <v>0</v>
      </c>
      <c r="AK853" s="26" t="str">
        <f t="shared" si="165"/>
        <v/>
      </c>
      <c r="AL853" s="27" t="str">
        <f t="shared" si="166"/>
        <v/>
      </c>
      <c r="AM853" s="23">
        <f>+IF(OR($N853=Listas!$A$3,$N853=Listas!$A$4,$N853=Listas!$A$5,$N853=Listas!$A$6),"",IF(AND(DAYS360(C853,$C$3)&lt;=90,AL853="SI"),0,IF(AND(DAYS360(C853,$C$3)&gt;90,AL853="SI"),$AM$7,0)))</f>
        <v>0</v>
      </c>
      <c r="AN853" s="27" t="str">
        <f t="shared" si="167"/>
        <v/>
      </c>
      <c r="AO853" s="23">
        <f>+IF(OR($N853=Listas!$A$3,$N853=Listas!$A$4,$N853=Listas!$A$5,$N853=Listas!$A$6),"",IF(AND(DAYS360(C853,$C$3)&lt;=90,AN853="SI"),0,IF(AND(DAYS360(C853,$C$3)&gt;90,AN853="SI"),$AO$7,0)))</f>
        <v>0</v>
      </c>
      <c r="AP853" s="28">
        <f>+IF(OR($N853=Listas!$A$3,$N853=Listas!$A$4,$N853=Listas!$A$5,$N853=[1]Hoja2!$A$6),"",AM853+AO853)</f>
        <v>0</v>
      </c>
      <c r="AQ853" s="22"/>
      <c r="AR853" s="23">
        <f>+IF(OR($N853=Listas!$A$3,$N853=Listas!$A$4,$N853=Listas!$A$5,$N853=Listas!$A$6),"",IF(AND(DAYS360(C853,$C$3)&lt;=90,AQ853="SI"),0,IF(AND(DAYS360(C853,$C$3)&gt;90,AQ853="SI"),$AR$7,0)))</f>
        <v>0</v>
      </c>
      <c r="AS853" s="22"/>
      <c r="AT853" s="23">
        <f>+IF(OR($N853=Listas!$A$3,$N853=Listas!$A$4,$N853=Listas!$A$5,$N853=Listas!$A$6),"",IF(AND(DAYS360(C853,$C$3)&lt;=90,AS853="SI"),0,IF(AND(DAYS360(C853,$C$3)&gt;90,AS853="SI"),$AT$7,0)))</f>
        <v>0</v>
      </c>
      <c r="AU853" s="21">
        <f>+IF(OR($N853=Listas!$A$3,$N853=Listas!$A$4,$N853=Listas!$A$5,$N853=Listas!$A$6),"",AR853+AT853)</f>
        <v>0</v>
      </c>
      <c r="AV853" s="29">
        <f>+IF(OR($N853=Listas!$A$3,$N853=Listas!$A$4,$N853=Listas!$A$5,$N853=Listas!$A$6),"",W853+Z853+AJ853+AP853+AU853)</f>
        <v>0.21132439384930549</v>
      </c>
      <c r="AW853" s="30">
        <f>+IF(OR($N853=Listas!$A$3,$N853=Listas!$A$4,$N853=Listas!$A$5,$N853=Listas!$A$6),"",K853*(1-AV853))</f>
        <v>0</v>
      </c>
      <c r="AX853" s="30">
        <f>+IF(OR($N853=Listas!$A$3,$N853=Listas!$A$4,$N853=Listas!$A$5,$N853=Listas!$A$6),"",L853*(1-AV853))</f>
        <v>0</v>
      </c>
      <c r="AY853" s="31"/>
      <c r="AZ853" s="32"/>
      <c r="BA853" s="30">
        <f>+IF(OR($N853=Listas!$A$3,$N853=Listas!$A$4,$N853=Listas!$A$5,$N853=Listas!$A$6),"",IF(AV853=0,AW853,(-PV(AY853,AZ853,,AW853,0))))</f>
        <v>0</v>
      </c>
      <c r="BB853" s="30">
        <f>+IF(OR($N853=Listas!$A$3,$N853=Listas!$A$4,$N853=Listas!$A$5,$N853=Listas!$A$6),"",IF(AV853=0,AX853,(-PV(AY853,AZ853,,AX853,0))))</f>
        <v>0</v>
      </c>
      <c r="BC853" s="33">
        <f>++IF(OR($N853=Listas!$A$3,$N853=Listas!$A$4,$N853=Listas!$A$5,$N853=Listas!$A$6),"",K853-BA853)</f>
        <v>0</v>
      </c>
      <c r="BD853" s="33">
        <f>++IF(OR($N853=Listas!$A$3,$N853=Listas!$A$4,$N853=Listas!$A$5,$N853=Listas!$A$6),"",L853-BB853)</f>
        <v>0</v>
      </c>
    </row>
    <row r="854" spans="1:56" x14ac:dyDescent="0.25">
      <c r="A854" s="13"/>
      <c r="B854" s="14"/>
      <c r="C854" s="15"/>
      <c r="D854" s="16"/>
      <c r="E854" s="16"/>
      <c r="F854" s="17"/>
      <c r="G854" s="17"/>
      <c r="H854" s="65">
        <f t="shared" si="161"/>
        <v>0</v>
      </c>
      <c r="I854" s="17"/>
      <c r="J854" s="17"/>
      <c r="K854" s="42">
        <f t="shared" si="162"/>
        <v>0</v>
      </c>
      <c r="L854" s="42">
        <f t="shared" si="162"/>
        <v>0</v>
      </c>
      <c r="M854" s="42">
        <f t="shared" si="163"/>
        <v>0</v>
      </c>
      <c r="N854" s="13"/>
      <c r="O854" s="18" t="str">
        <f>+IF(OR($N854=Listas!$A$3,$N854=Listas!$A$4,$N854=Listas!$A$5,$N854=Listas!$A$6),"N/A",IF(AND((DAYS360(C854,$C$3))&gt;90,(DAYS360(C854,$C$3))&lt;360),"SI","NO"))</f>
        <v>NO</v>
      </c>
      <c r="P854" s="19">
        <f t="shared" si="156"/>
        <v>0</v>
      </c>
      <c r="Q854" s="18" t="str">
        <f>+IF(OR($N854=Listas!$A$3,$N854=Listas!$A$4,$N854=Listas!$A$5,$N854=Listas!$A$6),"N/A",IF(AND((DAYS360(C854,$C$3))&gt;=360,(DAYS360(C854,$C$3))&lt;=1800),"SI","NO"))</f>
        <v>NO</v>
      </c>
      <c r="R854" s="19">
        <f t="shared" si="157"/>
        <v>0</v>
      </c>
      <c r="S854" s="18" t="str">
        <f>+IF(OR($N854=Listas!$A$3,$N854=Listas!$A$4,$N854=Listas!$A$5,$N854=Listas!$A$6),"N/A",IF(AND((DAYS360(C854,$C$3))&gt;1800,(DAYS360(C854,$C$3))&lt;=3600),"SI","NO"))</f>
        <v>NO</v>
      </c>
      <c r="T854" s="19">
        <f t="shared" si="158"/>
        <v>0</v>
      </c>
      <c r="U854" s="18" t="str">
        <f>+IF(OR($N854=Listas!$A$3,$N854=Listas!$A$4,$N854=Listas!$A$5,$N854=Listas!$A$6),"N/A",IF((DAYS360(C854,$C$3))&gt;3600,"SI","NO"))</f>
        <v>SI</v>
      </c>
      <c r="V854" s="20">
        <f t="shared" si="159"/>
        <v>0.21132439384930549</v>
      </c>
      <c r="W854" s="21">
        <f>+IF(OR($N854=Listas!$A$3,$N854=Listas!$A$4,$N854=Listas!$A$5,$N854=Listas!$A$6),"",P854+R854+T854+V854)</f>
        <v>0.21132439384930549</v>
      </c>
      <c r="X854" s="22"/>
      <c r="Y854" s="19">
        <f t="shared" si="160"/>
        <v>0</v>
      </c>
      <c r="Z854" s="21">
        <f>+IF(OR($N854=Listas!$A$3,$N854=Listas!$A$4,$N854=Listas!$A$5,$N854=Listas!$A$6),"",Y854)</f>
        <v>0</v>
      </c>
      <c r="AA854" s="22"/>
      <c r="AB854" s="23">
        <f>+IF(OR($N854=Listas!$A$3,$N854=Listas!$A$4,$N854=Listas!$A$5,$N854=Listas!$A$6),"",IF(AND(DAYS360(C854,$C$3)&lt;=90,AA854="NO"),0,IF(AND(DAYS360(C854,$C$3)&gt;90,AA854="NO"),$AB$7,0)))</f>
        <v>0</v>
      </c>
      <c r="AC854" s="17"/>
      <c r="AD854" s="22"/>
      <c r="AE854" s="23">
        <f>+IF(OR($N854=Listas!$A$3,$N854=Listas!$A$4,$N854=Listas!$A$5,$N854=Listas!$A$6),"",IF(AND(DAYS360(C854,$C$3)&lt;=90,AD854="SI"),0,IF(AND(DAYS360(C854,$C$3)&gt;90,AD854="SI"),$AE$7,0)))</f>
        <v>0</v>
      </c>
      <c r="AF854" s="17"/>
      <c r="AG854" s="24" t="str">
        <f t="shared" si="164"/>
        <v/>
      </c>
      <c r="AH854" s="22"/>
      <c r="AI854" s="23">
        <f>+IF(OR($N854=Listas!$A$3,$N854=Listas!$A$4,$N854=Listas!$A$5,$N854=Listas!$A$6),"",IF(AND(DAYS360(C854,$C$3)&lt;=90,AH854="SI"),0,IF(AND(DAYS360(C854,$C$3)&gt;90,AH854="SI"),$AI$7,0)))</f>
        <v>0</v>
      </c>
      <c r="AJ854" s="25">
        <f>+IF(OR($N854=Listas!$A$3,$N854=Listas!$A$4,$N854=Listas!$A$5,$N854=Listas!$A$6),"",AB854+AE854+AI854)</f>
        <v>0</v>
      </c>
      <c r="AK854" s="26" t="str">
        <f t="shared" si="165"/>
        <v/>
      </c>
      <c r="AL854" s="27" t="str">
        <f t="shared" si="166"/>
        <v/>
      </c>
      <c r="AM854" s="23">
        <f>+IF(OR($N854=Listas!$A$3,$N854=Listas!$A$4,$N854=Listas!$A$5,$N854=Listas!$A$6),"",IF(AND(DAYS360(C854,$C$3)&lt;=90,AL854="SI"),0,IF(AND(DAYS360(C854,$C$3)&gt;90,AL854="SI"),$AM$7,0)))</f>
        <v>0</v>
      </c>
      <c r="AN854" s="27" t="str">
        <f t="shared" si="167"/>
        <v/>
      </c>
      <c r="AO854" s="23">
        <f>+IF(OR($N854=Listas!$A$3,$N854=Listas!$A$4,$N854=Listas!$A$5,$N854=Listas!$A$6),"",IF(AND(DAYS360(C854,$C$3)&lt;=90,AN854="SI"),0,IF(AND(DAYS360(C854,$C$3)&gt;90,AN854="SI"),$AO$7,0)))</f>
        <v>0</v>
      </c>
      <c r="AP854" s="28">
        <f>+IF(OR($N854=Listas!$A$3,$N854=Listas!$A$4,$N854=Listas!$A$5,$N854=[1]Hoja2!$A$6),"",AM854+AO854)</f>
        <v>0</v>
      </c>
      <c r="AQ854" s="22"/>
      <c r="AR854" s="23">
        <f>+IF(OR($N854=Listas!$A$3,$N854=Listas!$A$4,$N854=Listas!$A$5,$N854=Listas!$A$6),"",IF(AND(DAYS360(C854,$C$3)&lt;=90,AQ854="SI"),0,IF(AND(DAYS360(C854,$C$3)&gt;90,AQ854="SI"),$AR$7,0)))</f>
        <v>0</v>
      </c>
      <c r="AS854" s="22"/>
      <c r="AT854" s="23">
        <f>+IF(OR($N854=Listas!$A$3,$N854=Listas!$A$4,$N854=Listas!$A$5,$N854=Listas!$A$6),"",IF(AND(DAYS360(C854,$C$3)&lt;=90,AS854="SI"),0,IF(AND(DAYS360(C854,$C$3)&gt;90,AS854="SI"),$AT$7,0)))</f>
        <v>0</v>
      </c>
      <c r="AU854" s="21">
        <f>+IF(OR($N854=Listas!$A$3,$N854=Listas!$A$4,$N854=Listas!$A$5,$N854=Listas!$A$6),"",AR854+AT854)</f>
        <v>0</v>
      </c>
      <c r="AV854" s="29">
        <f>+IF(OR($N854=Listas!$A$3,$N854=Listas!$A$4,$N854=Listas!$A$5,$N854=Listas!$A$6),"",W854+Z854+AJ854+AP854+AU854)</f>
        <v>0.21132439384930549</v>
      </c>
      <c r="AW854" s="30">
        <f>+IF(OR($N854=Listas!$A$3,$N854=Listas!$A$4,$N854=Listas!$A$5,$N854=Listas!$A$6),"",K854*(1-AV854))</f>
        <v>0</v>
      </c>
      <c r="AX854" s="30">
        <f>+IF(OR($N854=Listas!$A$3,$N854=Listas!$A$4,$N854=Listas!$A$5,$N854=Listas!$A$6),"",L854*(1-AV854))</f>
        <v>0</v>
      </c>
      <c r="AY854" s="31"/>
      <c r="AZ854" s="32"/>
      <c r="BA854" s="30">
        <f>+IF(OR($N854=Listas!$A$3,$N854=Listas!$A$4,$N854=Listas!$A$5,$N854=Listas!$A$6),"",IF(AV854=0,AW854,(-PV(AY854,AZ854,,AW854,0))))</f>
        <v>0</v>
      </c>
      <c r="BB854" s="30">
        <f>+IF(OR($N854=Listas!$A$3,$N854=Listas!$A$4,$N854=Listas!$A$5,$N854=Listas!$A$6),"",IF(AV854=0,AX854,(-PV(AY854,AZ854,,AX854,0))))</f>
        <v>0</v>
      </c>
      <c r="BC854" s="33">
        <f>++IF(OR($N854=Listas!$A$3,$N854=Listas!$A$4,$N854=Listas!$A$5,$N854=Listas!$A$6),"",K854-BA854)</f>
        <v>0</v>
      </c>
      <c r="BD854" s="33">
        <f>++IF(OR($N854=Listas!$A$3,$N854=Listas!$A$4,$N854=Listas!$A$5,$N854=Listas!$A$6),"",L854-BB854)</f>
        <v>0</v>
      </c>
    </row>
    <row r="855" spans="1:56" x14ac:dyDescent="0.25">
      <c r="A855" s="13"/>
      <c r="B855" s="14"/>
      <c r="C855" s="15"/>
      <c r="D855" s="16"/>
      <c r="E855" s="16"/>
      <c r="F855" s="17"/>
      <c r="G855" s="17"/>
      <c r="H855" s="65">
        <f t="shared" si="161"/>
        <v>0</v>
      </c>
      <c r="I855" s="17"/>
      <c r="J855" s="17"/>
      <c r="K855" s="42">
        <f t="shared" si="162"/>
        <v>0</v>
      </c>
      <c r="L855" s="42">
        <f t="shared" si="162"/>
        <v>0</v>
      </c>
      <c r="M855" s="42">
        <f t="shared" si="163"/>
        <v>0</v>
      </c>
      <c r="N855" s="13"/>
      <c r="O855" s="18" t="str">
        <f>+IF(OR($N855=Listas!$A$3,$N855=Listas!$A$4,$N855=Listas!$A$5,$N855=Listas!$A$6),"N/A",IF(AND((DAYS360(C855,$C$3))&gt;90,(DAYS360(C855,$C$3))&lt;360),"SI","NO"))</f>
        <v>NO</v>
      </c>
      <c r="P855" s="19">
        <f t="shared" si="156"/>
        <v>0</v>
      </c>
      <c r="Q855" s="18" t="str">
        <f>+IF(OR($N855=Listas!$A$3,$N855=Listas!$A$4,$N855=Listas!$A$5,$N855=Listas!$A$6),"N/A",IF(AND((DAYS360(C855,$C$3))&gt;=360,(DAYS360(C855,$C$3))&lt;=1800),"SI","NO"))</f>
        <v>NO</v>
      </c>
      <c r="R855" s="19">
        <f t="shared" si="157"/>
        <v>0</v>
      </c>
      <c r="S855" s="18" t="str">
        <f>+IF(OR($N855=Listas!$A$3,$N855=Listas!$A$4,$N855=Listas!$A$5,$N855=Listas!$A$6),"N/A",IF(AND((DAYS360(C855,$C$3))&gt;1800,(DAYS360(C855,$C$3))&lt;=3600),"SI","NO"))</f>
        <v>NO</v>
      </c>
      <c r="T855" s="19">
        <f t="shared" si="158"/>
        <v>0</v>
      </c>
      <c r="U855" s="18" t="str">
        <f>+IF(OR($N855=Listas!$A$3,$N855=Listas!$A$4,$N855=Listas!$A$5,$N855=Listas!$A$6),"N/A",IF((DAYS360(C855,$C$3))&gt;3600,"SI","NO"))</f>
        <v>SI</v>
      </c>
      <c r="V855" s="20">
        <f t="shared" si="159"/>
        <v>0.21132439384930549</v>
      </c>
      <c r="W855" s="21">
        <f>+IF(OR($N855=Listas!$A$3,$N855=Listas!$A$4,$N855=Listas!$A$5,$N855=Listas!$A$6),"",P855+R855+T855+V855)</f>
        <v>0.21132439384930549</v>
      </c>
      <c r="X855" s="22"/>
      <c r="Y855" s="19">
        <f t="shared" si="160"/>
        <v>0</v>
      </c>
      <c r="Z855" s="21">
        <f>+IF(OR($N855=Listas!$A$3,$N855=Listas!$A$4,$N855=Listas!$A$5,$N855=Listas!$A$6),"",Y855)</f>
        <v>0</v>
      </c>
      <c r="AA855" s="22"/>
      <c r="AB855" s="23">
        <f>+IF(OR($N855=Listas!$A$3,$N855=Listas!$A$4,$N855=Listas!$A$5,$N855=Listas!$A$6),"",IF(AND(DAYS360(C855,$C$3)&lt;=90,AA855="NO"),0,IF(AND(DAYS360(C855,$C$3)&gt;90,AA855="NO"),$AB$7,0)))</f>
        <v>0</v>
      </c>
      <c r="AC855" s="17"/>
      <c r="AD855" s="22"/>
      <c r="AE855" s="23">
        <f>+IF(OR($N855=Listas!$A$3,$N855=Listas!$A$4,$N855=Listas!$A$5,$N855=Listas!$A$6),"",IF(AND(DAYS360(C855,$C$3)&lt;=90,AD855="SI"),0,IF(AND(DAYS360(C855,$C$3)&gt;90,AD855="SI"),$AE$7,0)))</f>
        <v>0</v>
      </c>
      <c r="AF855" s="17"/>
      <c r="AG855" s="24" t="str">
        <f t="shared" si="164"/>
        <v/>
      </c>
      <c r="AH855" s="22"/>
      <c r="AI855" s="23">
        <f>+IF(OR($N855=Listas!$A$3,$N855=Listas!$A$4,$N855=Listas!$A$5,$N855=Listas!$A$6),"",IF(AND(DAYS360(C855,$C$3)&lt;=90,AH855="SI"),0,IF(AND(DAYS360(C855,$C$3)&gt;90,AH855="SI"),$AI$7,0)))</f>
        <v>0</v>
      </c>
      <c r="AJ855" s="25">
        <f>+IF(OR($N855=Listas!$A$3,$N855=Listas!$A$4,$N855=Listas!$A$5,$N855=Listas!$A$6),"",AB855+AE855+AI855)</f>
        <v>0</v>
      </c>
      <c r="AK855" s="26" t="str">
        <f t="shared" si="165"/>
        <v/>
      </c>
      <c r="AL855" s="27" t="str">
        <f t="shared" si="166"/>
        <v/>
      </c>
      <c r="AM855" s="23">
        <f>+IF(OR($N855=Listas!$A$3,$N855=Listas!$A$4,$N855=Listas!$A$5,$N855=Listas!$A$6),"",IF(AND(DAYS360(C855,$C$3)&lt;=90,AL855="SI"),0,IF(AND(DAYS360(C855,$C$3)&gt;90,AL855="SI"),$AM$7,0)))</f>
        <v>0</v>
      </c>
      <c r="AN855" s="27" t="str">
        <f t="shared" si="167"/>
        <v/>
      </c>
      <c r="AO855" s="23">
        <f>+IF(OR($N855=Listas!$A$3,$N855=Listas!$A$4,$N855=Listas!$A$5,$N855=Listas!$A$6),"",IF(AND(DAYS360(C855,$C$3)&lt;=90,AN855="SI"),0,IF(AND(DAYS360(C855,$C$3)&gt;90,AN855="SI"),$AO$7,0)))</f>
        <v>0</v>
      </c>
      <c r="AP855" s="28">
        <f>+IF(OR($N855=Listas!$A$3,$N855=Listas!$A$4,$N855=Listas!$A$5,$N855=[1]Hoja2!$A$6),"",AM855+AO855)</f>
        <v>0</v>
      </c>
      <c r="AQ855" s="22"/>
      <c r="AR855" s="23">
        <f>+IF(OR($N855=Listas!$A$3,$N855=Listas!$A$4,$N855=Listas!$A$5,$N855=Listas!$A$6),"",IF(AND(DAYS360(C855,$C$3)&lt;=90,AQ855="SI"),0,IF(AND(DAYS360(C855,$C$3)&gt;90,AQ855="SI"),$AR$7,0)))</f>
        <v>0</v>
      </c>
      <c r="AS855" s="22"/>
      <c r="AT855" s="23">
        <f>+IF(OR($N855=Listas!$A$3,$N855=Listas!$A$4,$N855=Listas!$A$5,$N855=Listas!$A$6),"",IF(AND(DAYS360(C855,$C$3)&lt;=90,AS855="SI"),0,IF(AND(DAYS360(C855,$C$3)&gt;90,AS855="SI"),$AT$7,0)))</f>
        <v>0</v>
      </c>
      <c r="AU855" s="21">
        <f>+IF(OR($N855=Listas!$A$3,$N855=Listas!$A$4,$N855=Listas!$A$5,$N855=Listas!$A$6),"",AR855+AT855)</f>
        <v>0</v>
      </c>
      <c r="AV855" s="29">
        <f>+IF(OR($N855=Listas!$A$3,$N855=Listas!$A$4,$N855=Listas!$A$5,$N855=Listas!$A$6),"",W855+Z855+AJ855+AP855+AU855)</f>
        <v>0.21132439384930549</v>
      </c>
      <c r="AW855" s="30">
        <f>+IF(OR($N855=Listas!$A$3,$N855=Listas!$A$4,$N855=Listas!$A$5,$N855=Listas!$A$6),"",K855*(1-AV855))</f>
        <v>0</v>
      </c>
      <c r="AX855" s="30">
        <f>+IF(OR($N855=Listas!$A$3,$N855=Listas!$A$4,$N855=Listas!$A$5,$N855=Listas!$A$6),"",L855*(1-AV855))</f>
        <v>0</v>
      </c>
      <c r="AY855" s="31"/>
      <c r="AZ855" s="32"/>
      <c r="BA855" s="30">
        <f>+IF(OR($N855=Listas!$A$3,$N855=Listas!$A$4,$N855=Listas!$A$5,$N855=Listas!$A$6),"",IF(AV855=0,AW855,(-PV(AY855,AZ855,,AW855,0))))</f>
        <v>0</v>
      </c>
      <c r="BB855" s="30">
        <f>+IF(OR($N855=Listas!$A$3,$N855=Listas!$A$4,$N855=Listas!$A$5,$N855=Listas!$A$6),"",IF(AV855=0,AX855,(-PV(AY855,AZ855,,AX855,0))))</f>
        <v>0</v>
      </c>
      <c r="BC855" s="33">
        <f>++IF(OR($N855=Listas!$A$3,$N855=Listas!$A$4,$N855=Listas!$A$5,$N855=Listas!$A$6),"",K855-BA855)</f>
        <v>0</v>
      </c>
      <c r="BD855" s="33">
        <f>++IF(OR($N855=Listas!$A$3,$N855=Listas!$A$4,$N855=Listas!$A$5,$N855=Listas!$A$6),"",L855-BB855)</f>
        <v>0</v>
      </c>
    </row>
    <row r="856" spans="1:56" x14ac:dyDescent="0.25">
      <c r="A856" s="13"/>
      <c r="B856" s="14"/>
      <c r="C856" s="15"/>
      <c r="D856" s="16"/>
      <c r="E856" s="16"/>
      <c r="F856" s="17"/>
      <c r="G856" s="17"/>
      <c r="H856" s="65">
        <f t="shared" si="161"/>
        <v>0</v>
      </c>
      <c r="I856" s="17"/>
      <c r="J856" s="17"/>
      <c r="K856" s="42">
        <f t="shared" si="162"/>
        <v>0</v>
      </c>
      <c r="L856" s="42">
        <f t="shared" si="162"/>
        <v>0</v>
      </c>
      <c r="M856" s="42">
        <f t="shared" si="163"/>
        <v>0</v>
      </c>
      <c r="N856" s="13"/>
      <c r="O856" s="18" t="str">
        <f>+IF(OR($N856=Listas!$A$3,$N856=Listas!$A$4,$N856=Listas!$A$5,$N856=Listas!$A$6),"N/A",IF(AND((DAYS360(C856,$C$3))&gt;90,(DAYS360(C856,$C$3))&lt;360),"SI","NO"))</f>
        <v>NO</v>
      </c>
      <c r="P856" s="19">
        <f t="shared" si="156"/>
        <v>0</v>
      </c>
      <c r="Q856" s="18" t="str">
        <f>+IF(OR($N856=Listas!$A$3,$N856=Listas!$A$4,$N856=Listas!$A$5,$N856=Listas!$A$6),"N/A",IF(AND((DAYS360(C856,$C$3))&gt;=360,(DAYS360(C856,$C$3))&lt;=1800),"SI","NO"))</f>
        <v>NO</v>
      </c>
      <c r="R856" s="19">
        <f t="shared" si="157"/>
        <v>0</v>
      </c>
      <c r="S856" s="18" t="str">
        <f>+IF(OR($N856=Listas!$A$3,$N856=Listas!$A$4,$N856=Listas!$A$5,$N856=Listas!$A$6),"N/A",IF(AND((DAYS360(C856,$C$3))&gt;1800,(DAYS360(C856,$C$3))&lt;=3600),"SI","NO"))</f>
        <v>NO</v>
      </c>
      <c r="T856" s="19">
        <f t="shared" si="158"/>
        <v>0</v>
      </c>
      <c r="U856" s="18" t="str">
        <f>+IF(OR($N856=Listas!$A$3,$N856=Listas!$A$4,$N856=Listas!$A$5,$N856=Listas!$A$6),"N/A",IF((DAYS360(C856,$C$3))&gt;3600,"SI","NO"))</f>
        <v>SI</v>
      </c>
      <c r="V856" s="20">
        <f t="shared" si="159"/>
        <v>0.21132439384930549</v>
      </c>
      <c r="W856" s="21">
        <f>+IF(OR($N856=Listas!$A$3,$N856=Listas!$A$4,$N856=Listas!$A$5,$N856=Listas!$A$6),"",P856+R856+T856+V856)</f>
        <v>0.21132439384930549</v>
      </c>
      <c r="X856" s="22"/>
      <c r="Y856" s="19">
        <f t="shared" si="160"/>
        <v>0</v>
      </c>
      <c r="Z856" s="21">
        <f>+IF(OR($N856=Listas!$A$3,$N856=Listas!$A$4,$N856=Listas!$A$5,$N856=Listas!$A$6),"",Y856)</f>
        <v>0</v>
      </c>
      <c r="AA856" s="22"/>
      <c r="AB856" s="23">
        <f>+IF(OR($N856=Listas!$A$3,$N856=Listas!$A$4,$N856=Listas!$A$5,$N856=Listas!$A$6),"",IF(AND(DAYS360(C856,$C$3)&lt;=90,AA856="NO"),0,IF(AND(DAYS360(C856,$C$3)&gt;90,AA856="NO"),$AB$7,0)))</f>
        <v>0</v>
      </c>
      <c r="AC856" s="17"/>
      <c r="AD856" s="22"/>
      <c r="AE856" s="23">
        <f>+IF(OR($N856=Listas!$A$3,$N856=Listas!$A$4,$N856=Listas!$A$5,$N856=Listas!$A$6),"",IF(AND(DAYS360(C856,$C$3)&lt;=90,AD856="SI"),0,IF(AND(DAYS360(C856,$C$3)&gt;90,AD856="SI"),$AE$7,0)))</f>
        <v>0</v>
      </c>
      <c r="AF856" s="17"/>
      <c r="AG856" s="24" t="str">
        <f t="shared" si="164"/>
        <v/>
      </c>
      <c r="AH856" s="22"/>
      <c r="AI856" s="23">
        <f>+IF(OR($N856=Listas!$A$3,$N856=Listas!$A$4,$N856=Listas!$A$5,$N856=Listas!$A$6),"",IF(AND(DAYS360(C856,$C$3)&lt;=90,AH856="SI"),0,IF(AND(DAYS360(C856,$C$3)&gt;90,AH856="SI"),$AI$7,0)))</f>
        <v>0</v>
      </c>
      <c r="AJ856" s="25">
        <f>+IF(OR($N856=Listas!$A$3,$N856=Listas!$A$4,$N856=Listas!$A$5,$N856=Listas!$A$6),"",AB856+AE856+AI856)</f>
        <v>0</v>
      </c>
      <c r="AK856" s="26" t="str">
        <f t="shared" si="165"/>
        <v/>
      </c>
      <c r="AL856" s="27" t="str">
        <f t="shared" si="166"/>
        <v/>
      </c>
      <c r="AM856" s="23">
        <f>+IF(OR($N856=Listas!$A$3,$N856=Listas!$A$4,$N856=Listas!$A$5,$N856=Listas!$A$6),"",IF(AND(DAYS360(C856,$C$3)&lt;=90,AL856="SI"),0,IF(AND(DAYS360(C856,$C$3)&gt;90,AL856="SI"),$AM$7,0)))</f>
        <v>0</v>
      </c>
      <c r="AN856" s="27" t="str">
        <f t="shared" si="167"/>
        <v/>
      </c>
      <c r="AO856" s="23">
        <f>+IF(OR($N856=Listas!$A$3,$N856=Listas!$A$4,$N856=Listas!$A$5,$N856=Listas!$A$6),"",IF(AND(DAYS360(C856,$C$3)&lt;=90,AN856="SI"),0,IF(AND(DAYS360(C856,$C$3)&gt;90,AN856="SI"),$AO$7,0)))</f>
        <v>0</v>
      </c>
      <c r="AP856" s="28">
        <f>+IF(OR($N856=Listas!$A$3,$N856=Listas!$A$4,$N856=Listas!$A$5,$N856=[1]Hoja2!$A$6),"",AM856+AO856)</f>
        <v>0</v>
      </c>
      <c r="AQ856" s="22"/>
      <c r="AR856" s="23">
        <f>+IF(OR($N856=Listas!$A$3,$N856=Listas!$A$4,$N856=Listas!$A$5,$N856=Listas!$A$6),"",IF(AND(DAYS360(C856,$C$3)&lt;=90,AQ856="SI"),0,IF(AND(DAYS360(C856,$C$3)&gt;90,AQ856="SI"),$AR$7,0)))</f>
        <v>0</v>
      </c>
      <c r="AS856" s="22"/>
      <c r="AT856" s="23">
        <f>+IF(OR($N856=Listas!$A$3,$N856=Listas!$A$4,$N856=Listas!$A$5,$N856=Listas!$A$6),"",IF(AND(DAYS360(C856,$C$3)&lt;=90,AS856="SI"),0,IF(AND(DAYS360(C856,$C$3)&gt;90,AS856="SI"),$AT$7,0)))</f>
        <v>0</v>
      </c>
      <c r="AU856" s="21">
        <f>+IF(OR($N856=Listas!$A$3,$N856=Listas!$A$4,$N856=Listas!$A$5,$N856=Listas!$A$6),"",AR856+AT856)</f>
        <v>0</v>
      </c>
      <c r="AV856" s="29">
        <f>+IF(OR($N856=Listas!$A$3,$N856=Listas!$A$4,$N856=Listas!$A$5,$N856=Listas!$A$6),"",W856+Z856+AJ856+AP856+AU856)</f>
        <v>0.21132439384930549</v>
      </c>
      <c r="AW856" s="30">
        <f>+IF(OR($N856=Listas!$A$3,$N856=Listas!$A$4,$N856=Listas!$A$5,$N856=Listas!$A$6),"",K856*(1-AV856))</f>
        <v>0</v>
      </c>
      <c r="AX856" s="30">
        <f>+IF(OR($N856=Listas!$A$3,$N856=Listas!$A$4,$N856=Listas!$A$5,$N856=Listas!$A$6),"",L856*(1-AV856))</f>
        <v>0</v>
      </c>
      <c r="AY856" s="31"/>
      <c r="AZ856" s="32"/>
      <c r="BA856" s="30">
        <f>+IF(OR($N856=Listas!$A$3,$N856=Listas!$A$4,$N856=Listas!$A$5,$N856=Listas!$A$6),"",IF(AV856=0,AW856,(-PV(AY856,AZ856,,AW856,0))))</f>
        <v>0</v>
      </c>
      <c r="BB856" s="30">
        <f>+IF(OR($N856=Listas!$A$3,$N856=Listas!$A$4,$N856=Listas!$A$5,$N856=Listas!$A$6),"",IF(AV856=0,AX856,(-PV(AY856,AZ856,,AX856,0))))</f>
        <v>0</v>
      </c>
      <c r="BC856" s="33">
        <f>++IF(OR($N856=Listas!$A$3,$N856=Listas!$A$4,$N856=Listas!$A$5,$N856=Listas!$A$6),"",K856-BA856)</f>
        <v>0</v>
      </c>
      <c r="BD856" s="33">
        <f>++IF(OR($N856=Listas!$A$3,$N856=Listas!$A$4,$N856=Listas!$A$5,$N856=Listas!$A$6),"",L856-BB856)</f>
        <v>0</v>
      </c>
    </row>
    <row r="857" spans="1:56" x14ac:dyDescent="0.25">
      <c r="A857" s="13"/>
      <c r="B857" s="14"/>
      <c r="C857" s="15"/>
      <c r="D857" s="16"/>
      <c r="E857" s="16"/>
      <c r="F857" s="17"/>
      <c r="G857" s="17"/>
      <c r="H857" s="65">
        <f t="shared" si="161"/>
        <v>0</v>
      </c>
      <c r="I857" s="17"/>
      <c r="J857" s="17"/>
      <c r="K857" s="42">
        <f t="shared" si="162"/>
        <v>0</v>
      </c>
      <c r="L857" s="42">
        <f t="shared" si="162"/>
        <v>0</v>
      </c>
      <c r="M857" s="42">
        <f t="shared" si="163"/>
        <v>0</v>
      </c>
      <c r="N857" s="13"/>
      <c r="O857" s="18" t="str">
        <f>+IF(OR($N857=Listas!$A$3,$N857=Listas!$A$4,$N857=Listas!$A$5,$N857=Listas!$A$6),"N/A",IF(AND((DAYS360(C857,$C$3))&gt;90,(DAYS360(C857,$C$3))&lt;360),"SI","NO"))</f>
        <v>NO</v>
      </c>
      <c r="P857" s="19">
        <f t="shared" si="156"/>
        <v>0</v>
      </c>
      <c r="Q857" s="18" t="str">
        <f>+IF(OR($N857=Listas!$A$3,$N857=Listas!$A$4,$N857=Listas!$A$5,$N857=Listas!$A$6),"N/A",IF(AND((DAYS360(C857,$C$3))&gt;=360,(DAYS360(C857,$C$3))&lt;=1800),"SI","NO"))</f>
        <v>NO</v>
      </c>
      <c r="R857" s="19">
        <f t="shared" si="157"/>
        <v>0</v>
      </c>
      <c r="S857" s="18" t="str">
        <f>+IF(OR($N857=Listas!$A$3,$N857=Listas!$A$4,$N857=Listas!$A$5,$N857=Listas!$A$6),"N/A",IF(AND((DAYS360(C857,$C$3))&gt;1800,(DAYS360(C857,$C$3))&lt;=3600),"SI","NO"))</f>
        <v>NO</v>
      </c>
      <c r="T857" s="19">
        <f t="shared" si="158"/>
        <v>0</v>
      </c>
      <c r="U857" s="18" t="str">
        <f>+IF(OR($N857=Listas!$A$3,$N857=Listas!$A$4,$N857=Listas!$A$5,$N857=Listas!$A$6),"N/A",IF((DAYS360(C857,$C$3))&gt;3600,"SI","NO"))</f>
        <v>SI</v>
      </c>
      <c r="V857" s="20">
        <f t="shared" si="159"/>
        <v>0.21132439384930549</v>
      </c>
      <c r="W857" s="21">
        <f>+IF(OR($N857=Listas!$A$3,$N857=Listas!$A$4,$N857=Listas!$A$5,$N857=Listas!$A$6),"",P857+R857+T857+V857)</f>
        <v>0.21132439384930549</v>
      </c>
      <c r="X857" s="22"/>
      <c r="Y857" s="19">
        <f t="shared" si="160"/>
        <v>0</v>
      </c>
      <c r="Z857" s="21">
        <f>+IF(OR($N857=Listas!$A$3,$N857=Listas!$A$4,$N857=Listas!$A$5,$N857=Listas!$A$6),"",Y857)</f>
        <v>0</v>
      </c>
      <c r="AA857" s="22"/>
      <c r="AB857" s="23">
        <f>+IF(OR($N857=Listas!$A$3,$N857=Listas!$A$4,$N857=Listas!$A$5,$N857=Listas!$A$6),"",IF(AND(DAYS360(C857,$C$3)&lt;=90,AA857="NO"),0,IF(AND(DAYS360(C857,$C$3)&gt;90,AA857="NO"),$AB$7,0)))</f>
        <v>0</v>
      </c>
      <c r="AC857" s="17"/>
      <c r="AD857" s="22"/>
      <c r="AE857" s="23">
        <f>+IF(OR($N857=Listas!$A$3,$N857=Listas!$A$4,$N857=Listas!$A$5,$N857=Listas!$A$6),"",IF(AND(DAYS360(C857,$C$3)&lt;=90,AD857="SI"),0,IF(AND(DAYS360(C857,$C$3)&gt;90,AD857="SI"),$AE$7,0)))</f>
        <v>0</v>
      </c>
      <c r="AF857" s="17"/>
      <c r="AG857" s="24" t="str">
        <f t="shared" si="164"/>
        <v/>
      </c>
      <c r="AH857" s="22"/>
      <c r="AI857" s="23">
        <f>+IF(OR($N857=Listas!$A$3,$N857=Listas!$A$4,$N857=Listas!$A$5,$N857=Listas!$A$6),"",IF(AND(DAYS360(C857,$C$3)&lt;=90,AH857="SI"),0,IF(AND(DAYS360(C857,$C$3)&gt;90,AH857="SI"),$AI$7,0)))</f>
        <v>0</v>
      </c>
      <c r="AJ857" s="25">
        <f>+IF(OR($N857=Listas!$A$3,$N857=Listas!$A$4,$N857=Listas!$A$5,$N857=Listas!$A$6),"",AB857+AE857+AI857)</f>
        <v>0</v>
      </c>
      <c r="AK857" s="26" t="str">
        <f t="shared" si="165"/>
        <v/>
      </c>
      <c r="AL857" s="27" t="str">
        <f t="shared" si="166"/>
        <v/>
      </c>
      <c r="AM857" s="23">
        <f>+IF(OR($N857=Listas!$A$3,$N857=Listas!$A$4,$N857=Listas!$A$5,$N857=Listas!$A$6),"",IF(AND(DAYS360(C857,$C$3)&lt;=90,AL857="SI"),0,IF(AND(DAYS360(C857,$C$3)&gt;90,AL857="SI"),$AM$7,0)))</f>
        <v>0</v>
      </c>
      <c r="AN857" s="27" t="str">
        <f t="shared" si="167"/>
        <v/>
      </c>
      <c r="AO857" s="23">
        <f>+IF(OR($N857=Listas!$A$3,$N857=Listas!$A$4,$N857=Listas!$A$5,$N857=Listas!$A$6),"",IF(AND(DAYS360(C857,$C$3)&lt;=90,AN857="SI"),0,IF(AND(DAYS360(C857,$C$3)&gt;90,AN857="SI"),$AO$7,0)))</f>
        <v>0</v>
      </c>
      <c r="AP857" s="28">
        <f>+IF(OR($N857=Listas!$A$3,$N857=Listas!$A$4,$N857=Listas!$A$5,$N857=[1]Hoja2!$A$6),"",AM857+AO857)</f>
        <v>0</v>
      </c>
      <c r="AQ857" s="22"/>
      <c r="AR857" s="23">
        <f>+IF(OR($N857=Listas!$A$3,$N857=Listas!$A$4,$N857=Listas!$A$5,$N857=Listas!$A$6),"",IF(AND(DAYS360(C857,$C$3)&lt;=90,AQ857="SI"),0,IF(AND(DAYS360(C857,$C$3)&gt;90,AQ857="SI"),$AR$7,0)))</f>
        <v>0</v>
      </c>
      <c r="AS857" s="22"/>
      <c r="AT857" s="23">
        <f>+IF(OR($N857=Listas!$A$3,$N857=Listas!$A$4,$N857=Listas!$A$5,$N857=Listas!$A$6),"",IF(AND(DAYS360(C857,$C$3)&lt;=90,AS857="SI"),0,IF(AND(DAYS360(C857,$C$3)&gt;90,AS857="SI"),$AT$7,0)))</f>
        <v>0</v>
      </c>
      <c r="AU857" s="21">
        <f>+IF(OR($N857=Listas!$A$3,$N857=Listas!$A$4,$N857=Listas!$A$5,$N857=Listas!$A$6),"",AR857+AT857)</f>
        <v>0</v>
      </c>
      <c r="AV857" s="29">
        <f>+IF(OR($N857=Listas!$A$3,$N857=Listas!$A$4,$N857=Listas!$A$5,$N857=Listas!$A$6),"",W857+Z857+AJ857+AP857+AU857)</f>
        <v>0.21132439384930549</v>
      </c>
      <c r="AW857" s="30">
        <f>+IF(OR($N857=Listas!$A$3,$N857=Listas!$A$4,$N857=Listas!$A$5,$N857=Listas!$A$6),"",K857*(1-AV857))</f>
        <v>0</v>
      </c>
      <c r="AX857" s="30">
        <f>+IF(OR($N857=Listas!$A$3,$N857=Listas!$A$4,$N857=Listas!$A$5,$N857=Listas!$A$6),"",L857*(1-AV857))</f>
        <v>0</v>
      </c>
      <c r="AY857" s="31"/>
      <c r="AZ857" s="32"/>
      <c r="BA857" s="30">
        <f>+IF(OR($N857=Listas!$A$3,$N857=Listas!$A$4,$N857=Listas!$A$5,$N857=Listas!$A$6),"",IF(AV857=0,AW857,(-PV(AY857,AZ857,,AW857,0))))</f>
        <v>0</v>
      </c>
      <c r="BB857" s="30">
        <f>+IF(OR($N857=Listas!$A$3,$N857=Listas!$A$4,$N857=Listas!$A$5,$N857=Listas!$A$6),"",IF(AV857=0,AX857,(-PV(AY857,AZ857,,AX857,0))))</f>
        <v>0</v>
      </c>
      <c r="BC857" s="33">
        <f>++IF(OR($N857=Listas!$A$3,$N857=Listas!$A$4,$N857=Listas!$A$5,$N857=Listas!$A$6),"",K857-BA857)</f>
        <v>0</v>
      </c>
      <c r="BD857" s="33">
        <f>++IF(OR($N857=Listas!$A$3,$N857=Listas!$A$4,$N857=Listas!$A$5,$N857=Listas!$A$6),"",L857-BB857)</f>
        <v>0</v>
      </c>
    </row>
    <row r="858" spans="1:56" x14ac:dyDescent="0.25">
      <c r="A858" s="13"/>
      <c r="B858" s="14"/>
      <c r="C858" s="15"/>
      <c r="D858" s="16"/>
      <c r="E858" s="16"/>
      <c r="F858" s="17"/>
      <c r="G858" s="17"/>
      <c r="H858" s="65">
        <f t="shared" si="161"/>
        <v>0</v>
      </c>
      <c r="I858" s="17"/>
      <c r="J858" s="17"/>
      <c r="K858" s="42">
        <f t="shared" si="162"/>
        <v>0</v>
      </c>
      <c r="L858" s="42">
        <f t="shared" si="162"/>
        <v>0</v>
      </c>
      <c r="M858" s="42">
        <f t="shared" si="163"/>
        <v>0</v>
      </c>
      <c r="N858" s="13"/>
      <c r="O858" s="18" t="str">
        <f>+IF(OR($N858=Listas!$A$3,$N858=Listas!$A$4,$N858=Listas!$A$5,$N858=Listas!$A$6),"N/A",IF(AND((DAYS360(C858,$C$3))&gt;90,(DAYS360(C858,$C$3))&lt;360),"SI","NO"))</f>
        <v>NO</v>
      </c>
      <c r="P858" s="19">
        <f t="shared" si="156"/>
        <v>0</v>
      </c>
      <c r="Q858" s="18" t="str">
        <f>+IF(OR($N858=Listas!$A$3,$N858=Listas!$A$4,$N858=Listas!$A$5,$N858=Listas!$A$6),"N/A",IF(AND((DAYS360(C858,$C$3))&gt;=360,(DAYS360(C858,$C$3))&lt;=1800),"SI","NO"))</f>
        <v>NO</v>
      </c>
      <c r="R858" s="19">
        <f t="shared" si="157"/>
        <v>0</v>
      </c>
      <c r="S858" s="18" t="str">
        <f>+IF(OR($N858=Listas!$A$3,$N858=Listas!$A$4,$N858=Listas!$A$5,$N858=Listas!$A$6),"N/A",IF(AND((DAYS360(C858,$C$3))&gt;1800,(DAYS360(C858,$C$3))&lt;=3600),"SI","NO"))</f>
        <v>NO</v>
      </c>
      <c r="T858" s="19">
        <f t="shared" si="158"/>
        <v>0</v>
      </c>
      <c r="U858" s="18" t="str">
        <f>+IF(OR($N858=Listas!$A$3,$N858=Listas!$A$4,$N858=Listas!$A$5,$N858=Listas!$A$6),"N/A",IF((DAYS360(C858,$C$3))&gt;3600,"SI","NO"))</f>
        <v>SI</v>
      </c>
      <c r="V858" s="20">
        <f t="shared" si="159"/>
        <v>0.21132439384930549</v>
      </c>
      <c r="W858" s="21">
        <f>+IF(OR($N858=Listas!$A$3,$N858=Listas!$A$4,$N858=Listas!$A$5,$N858=Listas!$A$6),"",P858+R858+T858+V858)</f>
        <v>0.21132439384930549</v>
      </c>
      <c r="X858" s="22"/>
      <c r="Y858" s="19">
        <f t="shared" si="160"/>
        <v>0</v>
      </c>
      <c r="Z858" s="21">
        <f>+IF(OR($N858=Listas!$A$3,$N858=Listas!$A$4,$N858=Listas!$A$5,$N858=Listas!$A$6),"",Y858)</f>
        <v>0</v>
      </c>
      <c r="AA858" s="22"/>
      <c r="AB858" s="23">
        <f>+IF(OR($N858=Listas!$A$3,$N858=Listas!$A$4,$N858=Listas!$A$5,$N858=Listas!$A$6),"",IF(AND(DAYS360(C858,$C$3)&lt;=90,AA858="NO"),0,IF(AND(DAYS360(C858,$C$3)&gt;90,AA858="NO"),$AB$7,0)))</f>
        <v>0</v>
      </c>
      <c r="AC858" s="17"/>
      <c r="AD858" s="22"/>
      <c r="AE858" s="23">
        <f>+IF(OR($N858=Listas!$A$3,$N858=Listas!$A$4,$N858=Listas!$A$5,$N858=Listas!$A$6),"",IF(AND(DAYS360(C858,$C$3)&lt;=90,AD858="SI"),0,IF(AND(DAYS360(C858,$C$3)&gt;90,AD858="SI"),$AE$7,0)))</f>
        <v>0</v>
      </c>
      <c r="AF858" s="17"/>
      <c r="AG858" s="24" t="str">
        <f t="shared" si="164"/>
        <v/>
      </c>
      <c r="AH858" s="22"/>
      <c r="AI858" s="23">
        <f>+IF(OR($N858=Listas!$A$3,$N858=Listas!$A$4,$N858=Listas!$A$5,$N858=Listas!$A$6),"",IF(AND(DAYS360(C858,$C$3)&lt;=90,AH858="SI"),0,IF(AND(DAYS360(C858,$C$3)&gt;90,AH858="SI"),$AI$7,0)))</f>
        <v>0</v>
      </c>
      <c r="AJ858" s="25">
        <f>+IF(OR($N858=Listas!$A$3,$N858=Listas!$A$4,$N858=Listas!$A$5,$N858=Listas!$A$6),"",AB858+AE858+AI858)</f>
        <v>0</v>
      </c>
      <c r="AK858" s="26" t="str">
        <f t="shared" si="165"/>
        <v/>
      </c>
      <c r="AL858" s="27" t="str">
        <f t="shared" si="166"/>
        <v/>
      </c>
      <c r="AM858" s="23">
        <f>+IF(OR($N858=Listas!$A$3,$N858=Listas!$A$4,$N858=Listas!$A$5,$N858=Listas!$A$6),"",IF(AND(DAYS360(C858,$C$3)&lt;=90,AL858="SI"),0,IF(AND(DAYS360(C858,$C$3)&gt;90,AL858="SI"),$AM$7,0)))</f>
        <v>0</v>
      </c>
      <c r="AN858" s="27" t="str">
        <f t="shared" si="167"/>
        <v/>
      </c>
      <c r="AO858" s="23">
        <f>+IF(OR($N858=Listas!$A$3,$N858=Listas!$A$4,$N858=Listas!$A$5,$N858=Listas!$A$6),"",IF(AND(DAYS360(C858,$C$3)&lt;=90,AN858="SI"),0,IF(AND(DAYS360(C858,$C$3)&gt;90,AN858="SI"),$AO$7,0)))</f>
        <v>0</v>
      </c>
      <c r="AP858" s="28">
        <f>+IF(OR($N858=Listas!$A$3,$N858=Listas!$A$4,$N858=Listas!$A$5,$N858=[1]Hoja2!$A$6),"",AM858+AO858)</f>
        <v>0</v>
      </c>
      <c r="AQ858" s="22"/>
      <c r="AR858" s="23">
        <f>+IF(OR($N858=Listas!$A$3,$N858=Listas!$A$4,$N858=Listas!$A$5,$N858=Listas!$A$6),"",IF(AND(DAYS360(C858,$C$3)&lt;=90,AQ858="SI"),0,IF(AND(DAYS360(C858,$C$3)&gt;90,AQ858="SI"),$AR$7,0)))</f>
        <v>0</v>
      </c>
      <c r="AS858" s="22"/>
      <c r="AT858" s="23">
        <f>+IF(OR($N858=Listas!$A$3,$N858=Listas!$A$4,$N858=Listas!$A$5,$N858=Listas!$A$6),"",IF(AND(DAYS360(C858,$C$3)&lt;=90,AS858="SI"),0,IF(AND(DAYS360(C858,$C$3)&gt;90,AS858="SI"),$AT$7,0)))</f>
        <v>0</v>
      </c>
      <c r="AU858" s="21">
        <f>+IF(OR($N858=Listas!$A$3,$N858=Listas!$A$4,$N858=Listas!$A$5,$N858=Listas!$A$6),"",AR858+AT858)</f>
        <v>0</v>
      </c>
      <c r="AV858" s="29">
        <f>+IF(OR($N858=Listas!$A$3,$N858=Listas!$A$4,$N858=Listas!$A$5,$N858=Listas!$A$6),"",W858+Z858+AJ858+AP858+AU858)</f>
        <v>0.21132439384930549</v>
      </c>
      <c r="AW858" s="30">
        <f>+IF(OR($N858=Listas!$A$3,$N858=Listas!$A$4,$N858=Listas!$A$5,$N858=Listas!$A$6),"",K858*(1-AV858))</f>
        <v>0</v>
      </c>
      <c r="AX858" s="30">
        <f>+IF(OR($N858=Listas!$A$3,$N858=Listas!$A$4,$N858=Listas!$A$5,$N858=Listas!$A$6),"",L858*(1-AV858))</f>
        <v>0</v>
      </c>
      <c r="AY858" s="31"/>
      <c r="AZ858" s="32"/>
      <c r="BA858" s="30">
        <f>+IF(OR($N858=Listas!$A$3,$N858=Listas!$A$4,$N858=Listas!$A$5,$N858=Listas!$A$6),"",IF(AV858=0,AW858,(-PV(AY858,AZ858,,AW858,0))))</f>
        <v>0</v>
      </c>
      <c r="BB858" s="30">
        <f>+IF(OR($N858=Listas!$A$3,$N858=Listas!$A$4,$N858=Listas!$A$5,$N858=Listas!$A$6),"",IF(AV858=0,AX858,(-PV(AY858,AZ858,,AX858,0))))</f>
        <v>0</v>
      </c>
      <c r="BC858" s="33">
        <f>++IF(OR($N858=Listas!$A$3,$N858=Listas!$A$4,$N858=Listas!$A$5,$N858=Listas!$A$6),"",K858-BA858)</f>
        <v>0</v>
      </c>
      <c r="BD858" s="33">
        <f>++IF(OR($N858=Listas!$A$3,$N858=Listas!$A$4,$N858=Listas!$A$5,$N858=Listas!$A$6),"",L858-BB858)</f>
        <v>0</v>
      </c>
    </row>
    <row r="859" spans="1:56" x14ac:dyDescent="0.25">
      <c r="A859" s="13"/>
      <c r="B859" s="14"/>
      <c r="C859" s="15"/>
      <c r="D859" s="16"/>
      <c r="E859" s="16"/>
      <c r="F859" s="17"/>
      <c r="G859" s="17"/>
      <c r="H859" s="65">
        <f t="shared" si="161"/>
        <v>0</v>
      </c>
      <c r="I859" s="17"/>
      <c r="J859" s="17"/>
      <c r="K859" s="42">
        <f t="shared" si="162"/>
        <v>0</v>
      </c>
      <c r="L859" s="42">
        <f t="shared" si="162"/>
        <v>0</v>
      </c>
      <c r="M859" s="42">
        <f t="shared" si="163"/>
        <v>0</v>
      </c>
      <c r="N859" s="13"/>
      <c r="O859" s="18" t="str">
        <f>+IF(OR($N859=Listas!$A$3,$N859=Listas!$A$4,$N859=Listas!$A$5,$N859=Listas!$A$6),"N/A",IF(AND((DAYS360(C859,$C$3))&gt;90,(DAYS360(C859,$C$3))&lt;360),"SI","NO"))</f>
        <v>NO</v>
      </c>
      <c r="P859" s="19">
        <f t="shared" si="156"/>
        <v>0</v>
      </c>
      <c r="Q859" s="18" t="str">
        <f>+IF(OR($N859=Listas!$A$3,$N859=Listas!$A$4,$N859=Listas!$A$5,$N859=Listas!$A$6),"N/A",IF(AND((DAYS360(C859,$C$3))&gt;=360,(DAYS360(C859,$C$3))&lt;=1800),"SI","NO"))</f>
        <v>NO</v>
      </c>
      <c r="R859" s="19">
        <f t="shared" si="157"/>
        <v>0</v>
      </c>
      <c r="S859" s="18" t="str">
        <f>+IF(OR($N859=Listas!$A$3,$N859=Listas!$A$4,$N859=Listas!$A$5,$N859=Listas!$A$6),"N/A",IF(AND((DAYS360(C859,$C$3))&gt;1800,(DAYS360(C859,$C$3))&lt;=3600),"SI","NO"))</f>
        <v>NO</v>
      </c>
      <c r="T859" s="19">
        <f t="shared" si="158"/>
        <v>0</v>
      </c>
      <c r="U859" s="18" t="str">
        <f>+IF(OR($N859=Listas!$A$3,$N859=Listas!$A$4,$N859=Listas!$A$5,$N859=Listas!$A$6),"N/A",IF((DAYS360(C859,$C$3))&gt;3600,"SI","NO"))</f>
        <v>SI</v>
      </c>
      <c r="V859" s="20">
        <f t="shared" si="159"/>
        <v>0.21132439384930549</v>
      </c>
      <c r="W859" s="21">
        <f>+IF(OR($N859=Listas!$A$3,$N859=Listas!$A$4,$N859=Listas!$A$5,$N859=Listas!$A$6),"",P859+R859+T859+V859)</f>
        <v>0.21132439384930549</v>
      </c>
      <c r="X859" s="22"/>
      <c r="Y859" s="19">
        <f t="shared" si="160"/>
        <v>0</v>
      </c>
      <c r="Z859" s="21">
        <f>+IF(OR($N859=Listas!$A$3,$N859=Listas!$A$4,$N859=Listas!$A$5,$N859=Listas!$A$6),"",Y859)</f>
        <v>0</v>
      </c>
      <c r="AA859" s="22"/>
      <c r="AB859" s="23">
        <f>+IF(OR($N859=Listas!$A$3,$N859=Listas!$A$4,$N859=Listas!$A$5,$N859=Listas!$A$6),"",IF(AND(DAYS360(C859,$C$3)&lt;=90,AA859="NO"),0,IF(AND(DAYS360(C859,$C$3)&gt;90,AA859="NO"),$AB$7,0)))</f>
        <v>0</v>
      </c>
      <c r="AC859" s="17"/>
      <c r="AD859" s="22"/>
      <c r="AE859" s="23">
        <f>+IF(OR($N859=Listas!$A$3,$N859=Listas!$A$4,$N859=Listas!$A$5,$N859=Listas!$A$6),"",IF(AND(DAYS360(C859,$C$3)&lt;=90,AD859="SI"),0,IF(AND(DAYS360(C859,$C$3)&gt;90,AD859="SI"),$AE$7,0)))</f>
        <v>0</v>
      </c>
      <c r="AF859" s="17"/>
      <c r="AG859" s="24" t="str">
        <f t="shared" si="164"/>
        <v/>
      </c>
      <c r="AH859" s="22"/>
      <c r="AI859" s="23">
        <f>+IF(OR($N859=Listas!$A$3,$N859=Listas!$A$4,$N859=Listas!$A$5,$N859=Listas!$A$6),"",IF(AND(DAYS360(C859,$C$3)&lt;=90,AH859="SI"),0,IF(AND(DAYS360(C859,$C$3)&gt;90,AH859="SI"),$AI$7,0)))</f>
        <v>0</v>
      </c>
      <c r="AJ859" s="25">
        <f>+IF(OR($N859=Listas!$A$3,$N859=Listas!$A$4,$N859=Listas!$A$5,$N859=Listas!$A$6),"",AB859+AE859+AI859)</f>
        <v>0</v>
      </c>
      <c r="AK859" s="26" t="str">
        <f t="shared" si="165"/>
        <v/>
      </c>
      <c r="AL859" s="27" t="str">
        <f t="shared" si="166"/>
        <v/>
      </c>
      <c r="AM859" s="23">
        <f>+IF(OR($N859=Listas!$A$3,$N859=Listas!$A$4,$N859=Listas!$A$5,$N859=Listas!$A$6),"",IF(AND(DAYS360(C859,$C$3)&lt;=90,AL859="SI"),0,IF(AND(DAYS360(C859,$C$3)&gt;90,AL859="SI"),$AM$7,0)))</f>
        <v>0</v>
      </c>
      <c r="AN859" s="27" t="str">
        <f t="shared" si="167"/>
        <v/>
      </c>
      <c r="AO859" s="23">
        <f>+IF(OR($N859=Listas!$A$3,$N859=Listas!$A$4,$N859=Listas!$A$5,$N859=Listas!$A$6),"",IF(AND(DAYS360(C859,$C$3)&lt;=90,AN859="SI"),0,IF(AND(DAYS360(C859,$C$3)&gt;90,AN859="SI"),$AO$7,0)))</f>
        <v>0</v>
      </c>
      <c r="AP859" s="28">
        <f>+IF(OR($N859=Listas!$A$3,$N859=Listas!$A$4,$N859=Listas!$A$5,$N859=[1]Hoja2!$A$6),"",AM859+AO859)</f>
        <v>0</v>
      </c>
      <c r="AQ859" s="22"/>
      <c r="AR859" s="23">
        <f>+IF(OR($N859=Listas!$A$3,$N859=Listas!$A$4,$N859=Listas!$A$5,$N859=Listas!$A$6),"",IF(AND(DAYS360(C859,$C$3)&lt;=90,AQ859="SI"),0,IF(AND(DAYS360(C859,$C$3)&gt;90,AQ859="SI"),$AR$7,0)))</f>
        <v>0</v>
      </c>
      <c r="AS859" s="22"/>
      <c r="AT859" s="23">
        <f>+IF(OR($N859=Listas!$A$3,$N859=Listas!$A$4,$N859=Listas!$A$5,$N859=Listas!$A$6),"",IF(AND(DAYS360(C859,$C$3)&lt;=90,AS859="SI"),0,IF(AND(DAYS360(C859,$C$3)&gt;90,AS859="SI"),$AT$7,0)))</f>
        <v>0</v>
      </c>
      <c r="AU859" s="21">
        <f>+IF(OR($N859=Listas!$A$3,$N859=Listas!$A$4,$N859=Listas!$A$5,$N859=Listas!$A$6),"",AR859+AT859)</f>
        <v>0</v>
      </c>
      <c r="AV859" s="29">
        <f>+IF(OR($N859=Listas!$A$3,$N859=Listas!$A$4,$N859=Listas!$A$5,$N859=Listas!$A$6),"",W859+Z859+AJ859+AP859+AU859)</f>
        <v>0.21132439384930549</v>
      </c>
      <c r="AW859" s="30">
        <f>+IF(OR($N859=Listas!$A$3,$N859=Listas!$A$4,$N859=Listas!$A$5,$N859=Listas!$A$6),"",K859*(1-AV859))</f>
        <v>0</v>
      </c>
      <c r="AX859" s="30">
        <f>+IF(OR($N859=Listas!$A$3,$N859=Listas!$A$4,$N859=Listas!$A$5,$N859=Listas!$A$6),"",L859*(1-AV859))</f>
        <v>0</v>
      </c>
      <c r="AY859" s="31"/>
      <c r="AZ859" s="32"/>
      <c r="BA859" s="30">
        <f>+IF(OR($N859=Listas!$A$3,$N859=Listas!$A$4,$N859=Listas!$A$5,$N859=Listas!$A$6),"",IF(AV859=0,AW859,(-PV(AY859,AZ859,,AW859,0))))</f>
        <v>0</v>
      </c>
      <c r="BB859" s="30">
        <f>+IF(OR($N859=Listas!$A$3,$N859=Listas!$A$4,$N859=Listas!$A$5,$N859=Listas!$A$6),"",IF(AV859=0,AX859,(-PV(AY859,AZ859,,AX859,0))))</f>
        <v>0</v>
      </c>
      <c r="BC859" s="33">
        <f>++IF(OR($N859=Listas!$A$3,$N859=Listas!$A$4,$N859=Listas!$A$5,$N859=Listas!$A$6),"",K859-BA859)</f>
        <v>0</v>
      </c>
      <c r="BD859" s="33">
        <f>++IF(OR($N859=Listas!$A$3,$N859=Listas!$A$4,$N859=Listas!$A$5,$N859=Listas!$A$6),"",L859-BB859)</f>
        <v>0</v>
      </c>
    </row>
    <row r="860" spans="1:56" x14ac:dyDescent="0.25">
      <c r="A860" s="13"/>
      <c r="B860" s="14"/>
      <c r="C860" s="15"/>
      <c r="D860" s="16"/>
      <c r="E860" s="16"/>
      <c r="F860" s="17"/>
      <c r="G860" s="17"/>
      <c r="H860" s="65">
        <f t="shared" si="161"/>
        <v>0</v>
      </c>
      <c r="I860" s="17"/>
      <c r="J860" s="17"/>
      <c r="K860" s="42">
        <f t="shared" si="162"/>
        <v>0</v>
      </c>
      <c r="L860" s="42">
        <f t="shared" si="162"/>
        <v>0</v>
      </c>
      <c r="M860" s="42">
        <f t="shared" si="163"/>
        <v>0</v>
      </c>
      <c r="N860" s="13"/>
      <c r="O860" s="18" t="str">
        <f>+IF(OR($N860=Listas!$A$3,$N860=Listas!$A$4,$N860=Listas!$A$5,$N860=Listas!$A$6),"N/A",IF(AND((DAYS360(C860,$C$3))&gt;90,(DAYS360(C860,$C$3))&lt;360),"SI","NO"))</f>
        <v>NO</v>
      </c>
      <c r="P860" s="19">
        <f t="shared" si="156"/>
        <v>0</v>
      </c>
      <c r="Q860" s="18" t="str">
        <f>+IF(OR($N860=Listas!$A$3,$N860=Listas!$A$4,$N860=Listas!$A$5,$N860=Listas!$A$6),"N/A",IF(AND((DAYS360(C860,$C$3))&gt;=360,(DAYS360(C860,$C$3))&lt;=1800),"SI","NO"))</f>
        <v>NO</v>
      </c>
      <c r="R860" s="19">
        <f t="shared" si="157"/>
        <v>0</v>
      </c>
      <c r="S860" s="18" t="str">
        <f>+IF(OR($N860=Listas!$A$3,$N860=Listas!$A$4,$N860=Listas!$A$5,$N860=Listas!$A$6),"N/A",IF(AND((DAYS360(C860,$C$3))&gt;1800,(DAYS360(C860,$C$3))&lt;=3600),"SI","NO"))</f>
        <v>NO</v>
      </c>
      <c r="T860" s="19">
        <f t="shared" si="158"/>
        <v>0</v>
      </c>
      <c r="U860" s="18" t="str">
        <f>+IF(OR($N860=Listas!$A$3,$N860=Listas!$A$4,$N860=Listas!$A$5,$N860=Listas!$A$6),"N/A",IF((DAYS360(C860,$C$3))&gt;3600,"SI","NO"))</f>
        <v>SI</v>
      </c>
      <c r="V860" s="20">
        <f t="shared" si="159"/>
        <v>0.21132439384930549</v>
      </c>
      <c r="W860" s="21">
        <f>+IF(OR($N860=Listas!$A$3,$N860=Listas!$A$4,$N860=Listas!$A$5,$N860=Listas!$A$6),"",P860+R860+T860+V860)</f>
        <v>0.21132439384930549</v>
      </c>
      <c r="X860" s="22"/>
      <c r="Y860" s="19">
        <f t="shared" si="160"/>
        <v>0</v>
      </c>
      <c r="Z860" s="21">
        <f>+IF(OR($N860=Listas!$A$3,$N860=Listas!$A$4,$N860=Listas!$A$5,$N860=Listas!$A$6),"",Y860)</f>
        <v>0</v>
      </c>
      <c r="AA860" s="22"/>
      <c r="AB860" s="23">
        <f>+IF(OR($N860=Listas!$A$3,$N860=Listas!$A$4,$N860=Listas!$A$5,$N860=Listas!$A$6),"",IF(AND(DAYS360(C860,$C$3)&lt;=90,AA860="NO"),0,IF(AND(DAYS360(C860,$C$3)&gt;90,AA860="NO"),$AB$7,0)))</f>
        <v>0</v>
      </c>
      <c r="AC860" s="17"/>
      <c r="AD860" s="22"/>
      <c r="AE860" s="23">
        <f>+IF(OR($N860=Listas!$A$3,$N860=Listas!$A$4,$N860=Listas!$A$5,$N860=Listas!$A$6),"",IF(AND(DAYS360(C860,$C$3)&lt;=90,AD860="SI"),0,IF(AND(DAYS360(C860,$C$3)&gt;90,AD860="SI"),$AE$7,0)))</f>
        <v>0</v>
      </c>
      <c r="AF860" s="17"/>
      <c r="AG860" s="24" t="str">
        <f t="shared" si="164"/>
        <v/>
      </c>
      <c r="AH860" s="22"/>
      <c r="AI860" s="23">
        <f>+IF(OR($N860=Listas!$A$3,$N860=Listas!$A$4,$N860=Listas!$A$5,$N860=Listas!$A$6),"",IF(AND(DAYS360(C860,$C$3)&lt;=90,AH860="SI"),0,IF(AND(DAYS360(C860,$C$3)&gt;90,AH860="SI"),$AI$7,0)))</f>
        <v>0</v>
      </c>
      <c r="AJ860" s="25">
        <f>+IF(OR($N860=Listas!$A$3,$N860=Listas!$A$4,$N860=Listas!$A$5,$N860=Listas!$A$6),"",AB860+AE860+AI860)</f>
        <v>0</v>
      </c>
      <c r="AK860" s="26" t="str">
        <f t="shared" si="165"/>
        <v/>
      </c>
      <c r="AL860" s="27" t="str">
        <f t="shared" si="166"/>
        <v/>
      </c>
      <c r="AM860" s="23">
        <f>+IF(OR($N860=Listas!$A$3,$N860=Listas!$A$4,$N860=Listas!$A$5,$N860=Listas!$A$6),"",IF(AND(DAYS360(C860,$C$3)&lt;=90,AL860="SI"),0,IF(AND(DAYS360(C860,$C$3)&gt;90,AL860="SI"),$AM$7,0)))</f>
        <v>0</v>
      </c>
      <c r="AN860" s="27" t="str">
        <f t="shared" si="167"/>
        <v/>
      </c>
      <c r="AO860" s="23">
        <f>+IF(OR($N860=Listas!$A$3,$N860=Listas!$A$4,$N860=Listas!$A$5,$N860=Listas!$A$6),"",IF(AND(DAYS360(C860,$C$3)&lt;=90,AN860="SI"),0,IF(AND(DAYS360(C860,$C$3)&gt;90,AN860="SI"),$AO$7,0)))</f>
        <v>0</v>
      </c>
      <c r="AP860" s="28">
        <f>+IF(OR($N860=Listas!$A$3,$N860=Listas!$A$4,$N860=Listas!$A$5,$N860=[1]Hoja2!$A$6),"",AM860+AO860)</f>
        <v>0</v>
      </c>
      <c r="AQ860" s="22"/>
      <c r="AR860" s="23">
        <f>+IF(OR($N860=Listas!$A$3,$N860=Listas!$A$4,$N860=Listas!$A$5,$N860=Listas!$A$6),"",IF(AND(DAYS360(C860,$C$3)&lt;=90,AQ860="SI"),0,IF(AND(DAYS360(C860,$C$3)&gt;90,AQ860="SI"),$AR$7,0)))</f>
        <v>0</v>
      </c>
      <c r="AS860" s="22"/>
      <c r="AT860" s="23">
        <f>+IF(OR($N860=Listas!$A$3,$N860=Listas!$A$4,$N860=Listas!$A$5,$N860=Listas!$A$6),"",IF(AND(DAYS360(C860,$C$3)&lt;=90,AS860="SI"),0,IF(AND(DAYS360(C860,$C$3)&gt;90,AS860="SI"),$AT$7,0)))</f>
        <v>0</v>
      </c>
      <c r="AU860" s="21">
        <f>+IF(OR($N860=Listas!$A$3,$N860=Listas!$A$4,$N860=Listas!$A$5,$N860=Listas!$A$6),"",AR860+AT860)</f>
        <v>0</v>
      </c>
      <c r="AV860" s="29">
        <f>+IF(OR($N860=Listas!$A$3,$N860=Listas!$A$4,$N860=Listas!$A$5,$N860=Listas!$A$6),"",W860+Z860+AJ860+AP860+AU860)</f>
        <v>0.21132439384930549</v>
      </c>
      <c r="AW860" s="30">
        <f>+IF(OR($N860=Listas!$A$3,$N860=Listas!$A$4,$N860=Listas!$A$5,$N860=Listas!$A$6),"",K860*(1-AV860))</f>
        <v>0</v>
      </c>
      <c r="AX860" s="30">
        <f>+IF(OR($N860=Listas!$A$3,$N860=Listas!$A$4,$N860=Listas!$A$5,$N860=Listas!$A$6),"",L860*(1-AV860))</f>
        <v>0</v>
      </c>
      <c r="AY860" s="31"/>
      <c r="AZ860" s="32"/>
      <c r="BA860" s="30">
        <f>+IF(OR($N860=Listas!$A$3,$N860=Listas!$A$4,$N860=Listas!$A$5,$N860=Listas!$A$6),"",IF(AV860=0,AW860,(-PV(AY860,AZ860,,AW860,0))))</f>
        <v>0</v>
      </c>
      <c r="BB860" s="30">
        <f>+IF(OR($N860=Listas!$A$3,$N860=Listas!$A$4,$N860=Listas!$A$5,$N860=Listas!$A$6),"",IF(AV860=0,AX860,(-PV(AY860,AZ860,,AX860,0))))</f>
        <v>0</v>
      </c>
      <c r="BC860" s="33">
        <f>++IF(OR($N860=Listas!$A$3,$N860=Listas!$A$4,$N860=Listas!$A$5,$N860=Listas!$A$6),"",K860-BA860)</f>
        <v>0</v>
      </c>
      <c r="BD860" s="33">
        <f>++IF(OR($N860=Listas!$A$3,$N860=Listas!$A$4,$N860=Listas!$A$5,$N860=Listas!$A$6),"",L860-BB860)</f>
        <v>0</v>
      </c>
    </row>
    <row r="861" spans="1:56" x14ac:dyDescent="0.25">
      <c r="A861" s="13"/>
      <c r="B861" s="14"/>
      <c r="C861" s="15"/>
      <c r="D861" s="16"/>
      <c r="E861" s="16"/>
      <c r="F861" s="17"/>
      <c r="G861" s="17"/>
      <c r="H861" s="65">
        <f t="shared" si="161"/>
        <v>0</v>
      </c>
      <c r="I861" s="17"/>
      <c r="J861" s="17"/>
      <c r="K861" s="42">
        <f t="shared" si="162"/>
        <v>0</v>
      </c>
      <c r="L861" s="42">
        <f t="shared" si="162"/>
        <v>0</v>
      </c>
      <c r="M861" s="42">
        <f t="shared" si="163"/>
        <v>0</v>
      </c>
      <c r="N861" s="13"/>
      <c r="O861" s="18" t="str">
        <f>+IF(OR($N861=Listas!$A$3,$N861=Listas!$A$4,$N861=Listas!$A$5,$N861=Listas!$A$6),"N/A",IF(AND((DAYS360(C861,$C$3))&gt;90,(DAYS360(C861,$C$3))&lt;360),"SI","NO"))</f>
        <v>NO</v>
      </c>
      <c r="P861" s="19">
        <f t="shared" si="156"/>
        <v>0</v>
      </c>
      <c r="Q861" s="18" t="str">
        <f>+IF(OR($N861=Listas!$A$3,$N861=Listas!$A$4,$N861=Listas!$A$5,$N861=Listas!$A$6),"N/A",IF(AND((DAYS360(C861,$C$3))&gt;=360,(DAYS360(C861,$C$3))&lt;=1800),"SI","NO"))</f>
        <v>NO</v>
      </c>
      <c r="R861" s="19">
        <f t="shared" si="157"/>
        <v>0</v>
      </c>
      <c r="S861" s="18" t="str">
        <f>+IF(OR($N861=Listas!$A$3,$N861=Listas!$A$4,$N861=Listas!$A$5,$N861=Listas!$A$6),"N/A",IF(AND((DAYS360(C861,$C$3))&gt;1800,(DAYS360(C861,$C$3))&lt;=3600),"SI","NO"))</f>
        <v>NO</v>
      </c>
      <c r="T861" s="19">
        <f t="shared" si="158"/>
        <v>0</v>
      </c>
      <c r="U861" s="18" t="str">
        <f>+IF(OR($N861=Listas!$A$3,$N861=Listas!$A$4,$N861=Listas!$A$5,$N861=Listas!$A$6),"N/A",IF((DAYS360(C861,$C$3))&gt;3600,"SI","NO"))</f>
        <v>SI</v>
      </c>
      <c r="V861" s="20">
        <f t="shared" si="159"/>
        <v>0.21132439384930549</v>
      </c>
      <c r="W861" s="21">
        <f>+IF(OR($N861=Listas!$A$3,$N861=Listas!$A$4,$N861=Listas!$A$5,$N861=Listas!$A$6),"",P861+R861+T861+V861)</f>
        <v>0.21132439384930549</v>
      </c>
      <c r="X861" s="22"/>
      <c r="Y861" s="19">
        <f t="shared" si="160"/>
        <v>0</v>
      </c>
      <c r="Z861" s="21">
        <f>+IF(OR($N861=Listas!$A$3,$N861=Listas!$A$4,$N861=Listas!$A$5,$N861=Listas!$A$6),"",Y861)</f>
        <v>0</v>
      </c>
      <c r="AA861" s="22"/>
      <c r="AB861" s="23">
        <f>+IF(OR($N861=Listas!$A$3,$N861=Listas!$A$4,$N861=Listas!$A$5,$N861=Listas!$A$6),"",IF(AND(DAYS360(C861,$C$3)&lt;=90,AA861="NO"),0,IF(AND(DAYS360(C861,$C$3)&gt;90,AA861="NO"),$AB$7,0)))</f>
        <v>0</v>
      </c>
      <c r="AC861" s="17"/>
      <c r="AD861" s="22"/>
      <c r="AE861" s="23">
        <f>+IF(OR($N861=Listas!$A$3,$N861=Listas!$A$4,$N861=Listas!$A$5,$N861=Listas!$A$6),"",IF(AND(DAYS360(C861,$C$3)&lt;=90,AD861="SI"),0,IF(AND(DAYS360(C861,$C$3)&gt;90,AD861="SI"),$AE$7,0)))</f>
        <v>0</v>
      </c>
      <c r="AF861" s="17"/>
      <c r="AG861" s="24" t="str">
        <f t="shared" si="164"/>
        <v/>
      </c>
      <c r="AH861" s="22"/>
      <c r="AI861" s="23">
        <f>+IF(OR($N861=Listas!$A$3,$N861=Listas!$A$4,$N861=Listas!$A$5,$N861=Listas!$A$6),"",IF(AND(DAYS360(C861,$C$3)&lt;=90,AH861="SI"),0,IF(AND(DAYS360(C861,$C$3)&gt;90,AH861="SI"),$AI$7,0)))</f>
        <v>0</v>
      </c>
      <c r="AJ861" s="25">
        <f>+IF(OR($N861=Listas!$A$3,$N861=Listas!$A$4,$N861=Listas!$A$5,$N861=Listas!$A$6),"",AB861+AE861+AI861)</f>
        <v>0</v>
      </c>
      <c r="AK861" s="26" t="str">
        <f t="shared" si="165"/>
        <v/>
      </c>
      <c r="AL861" s="27" t="str">
        <f t="shared" si="166"/>
        <v/>
      </c>
      <c r="AM861" s="23">
        <f>+IF(OR($N861=Listas!$A$3,$N861=Listas!$A$4,$N861=Listas!$A$5,$N861=Listas!$A$6),"",IF(AND(DAYS360(C861,$C$3)&lt;=90,AL861="SI"),0,IF(AND(DAYS360(C861,$C$3)&gt;90,AL861="SI"),$AM$7,0)))</f>
        <v>0</v>
      </c>
      <c r="AN861" s="27" t="str">
        <f t="shared" si="167"/>
        <v/>
      </c>
      <c r="AO861" s="23">
        <f>+IF(OR($N861=Listas!$A$3,$N861=Listas!$A$4,$N861=Listas!$A$5,$N861=Listas!$A$6),"",IF(AND(DAYS360(C861,$C$3)&lt;=90,AN861="SI"),0,IF(AND(DAYS360(C861,$C$3)&gt;90,AN861="SI"),$AO$7,0)))</f>
        <v>0</v>
      </c>
      <c r="AP861" s="28">
        <f>+IF(OR($N861=Listas!$A$3,$N861=Listas!$A$4,$N861=Listas!$A$5,$N861=[1]Hoja2!$A$6),"",AM861+AO861)</f>
        <v>0</v>
      </c>
      <c r="AQ861" s="22"/>
      <c r="AR861" s="23">
        <f>+IF(OR($N861=Listas!$A$3,$N861=Listas!$A$4,$N861=Listas!$A$5,$N861=Listas!$A$6),"",IF(AND(DAYS360(C861,$C$3)&lt;=90,AQ861="SI"),0,IF(AND(DAYS360(C861,$C$3)&gt;90,AQ861="SI"),$AR$7,0)))</f>
        <v>0</v>
      </c>
      <c r="AS861" s="22"/>
      <c r="AT861" s="23">
        <f>+IF(OR($N861=Listas!$A$3,$N861=Listas!$A$4,$N861=Listas!$A$5,$N861=Listas!$A$6),"",IF(AND(DAYS360(C861,$C$3)&lt;=90,AS861="SI"),0,IF(AND(DAYS360(C861,$C$3)&gt;90,AS861="SI"),$AT$7,0)))</f>
        <v>0</v>
      </c>
      <c r="AU861" s="21">
        <f>+IF(OR($N861=Listas!$A$3,$N861=Listas!$A$4,$N861=Listas!$A$5,$N861=Listas!$A$6),"",AR861+AT861)</f>
        <v>0</v>
      </c>
      <c r="AV861" s="29">
        <f>+IF(OR($N861=Listas!$A$3,$N861=Listas!$A$4,$N861=Listas!$A$5,$N861=Listas!$A$6),"",W861+Z861+AJ861+AP861+AU861)</f>
        <v>0.21132439384930549</v>
      </c>
      <c r="AW861" s="30">
        <f>+IF(OR($N861=Listas!$A$3,$N861=Listas!$A$4,$N861=Listas!$A$5,$N861=Listas!$A$6),"",K861*(1-AV861))</f>
        <v>0</v>
      </c>
      <c r="AX861" s="30">
        <f>+IF(OR($N861=Listas!$A$3,$N861=Listas!$A$4,$N861=Listas!$A$5,$N861=Listas!$A$6),"",L861*(1-AV861))</f>
        <v>0</v>
      </c>
      <c r="AY861" s="31"/>
      <c r="AZ861" s="32"/>
      <c r="BA861" s="30">
        <f>+IF(OR($N861=Listas!$A$3,$N861=Listas!$A$4,$N861=Listas!$A$5,$N861=Listas!$A$6),"",IF(AV861=0,AW861,(-PV(AY861,AZ861,,AW861,0))))</f>
        <v>0</v>
      </c>
      <c r="BB861" s="30">
        <f>+IF(OR($N861=Listas!$A$3,$N861=Listas!$A$4,$N861=Listas!$A$5,$N861=Listas!$A$6),"",IF(AV861=0,AX861,(-PV(AY861,AZ861,,AX861,0))))</f>
        <v>0</v>
      </c>
      <c r="BC861" s="33">
        <f>++IF(OR($N861=Listas!$A$3,$N861=Listas!$A$4,$N861=Listas!$A$5,$N861=Listas!$A$6),"",K861-BA861)</f>
        <v>0</v>
      </c>
      <c r="BD861" s="33">
        <f>++IF(OR($N861=Listas!$A$3,$N861=Listas!$A$4,$N861=Listas!$A$5,$N861=Listas!$A$6),"",L861-BB861)</f>
        <v>0</v>
      </c>
    </row>
    <row r="862" spans="1:56" x14ac:dyDescent="0.25">
      <c r="A862" s="13"/>
      <c r="B862" s="14"/>
      <c r="C862" s="15"/>
      <c r="D862" s="16"/>
      <c r="E862" s="16"/>
      <c r="F862" s="17"/>
      <c r="G862" s="17"/>
      <c r="H862" s="65">
        <f t="shared" si="161"/>
        <v>0</v>
      </c>
      <c r="I862" s="17"/>
      <c r="J862" s="17"/>
      <c r="K862" s="42">
        <f t="shared" si="162"/>
        <v>0</v>
      </c>
      <c r="L862" s="42">
        <f t="shared" si="162"/>
        <v>0</v>
      </c>
      <c r="M862" s="42">
        <f t="shared" si="163"/>
        <v>0</v>
      </c>
      <c r="N862" s="13"/>
      <c r="O862" s="18" t="str">
        <f>+IF(OR($N862=Listas!$A$3,$N862=Listas!$A$4,$N862=Listas!$A$5,$N862=Listas!$A$6),"N/A",IF(AND((DAYS360(C862,$C$3))&gt;90,(DAYS360(C862,$C$3))&lt;360),"SI","NO"))</f>
        <v>NO</v>
      </c>
      <c r="P862" s="19">
        <f t="shared" si="156"/>
        <v>0</v>
      </c>
      <c r="Q862" s="18" t="str">
        <f>+IF(OR($N862=Listas!$A$3,$N862=Listas!$A$4,$N862=Listas!$A$5,$N862=Listas!$A$6),"N/A",IF(AND((DAYS360(C862,$C$3))&gt;=360,(DAYS360(C862,$C$3))&lt;=1800),"SI","NO"))</f>
        <v>NO</v>
      </c>
      <c r="R862" s="19">
        <f t="shared" si="157"/>
        <v>0</v>
      </c>
      <c r="S862" s="18" t="str">
        <f>+IF(OR($N862=Listas!$A$3,$N862=Listas!$A$4,$N862=Listas!$A$5,$N862=Listas!$A$6),"N/A",IF(AND((DAYS360(C862,$C$3))&gt;1800,(DAYS360(C862,$C$3))&lt;=3600),"SI","NO"))</f>
        <v>NO</v>
      </c>
      <c r="T862" s="19">
        <f t="shared" si="158"/>
        <v>0</v>
      </c>
      <c r="U862" s="18" t="str">
        <f>+IF(OR($N862=Listas!$A$3,$N862=Listas!$A$4,$N862=Listas!$A$5,$N862=Listas!$A$6),"N/A",IF((DAYS360(C862,$C$3))&gt;3600,"SI","NO"))</f>
        <v>SI</v>
      </c>
      <c r="V862" s="20">
        <f t="shared" si="159"/>
        <v>0.21132439384930549</v>
      </c>
      <c r="W862" s="21">
        <f>+IF(OR($N862=Listas!$A$3,$N862=Listas!$A$4,$N862=Listas!$A$5,$N862=Listas!$A$6),"",P862+R862+T862+V862)</f>
        <v>0.21132439384930549</v>
      </c>
      <c r="X862" s="22"/>
      <c r="Y862" s="19">
        <f t="shared" si="160"/>
        <v>0</v>
      </c>
      <c r="Z862" s="21">
        <f>+IF(OR($N862=Listas!$A$3,$N862=Listas!$A$4,$N862=Listas!$A$5,$N862=Listas!$A$6),"",Y862)</f>
        <v>0</v>
      </c>
      <c r="AA862" s="22"/>
      <c r="AB862" s="23">
        <f>+IF(OR($N862=Listas!$A$3,$N862=Listas!$A$4,$N862=Listas!$A$5,$N862=Listas!$A$6),"",IF(AND(DAYS360(C862,$C$3)&lt;=90,AA862="NO"),0,IF(AND(DAYS360(C862,$C$3)&gt;90,AA862="NO"),$AB$7,0)))</f>
        <v>0</v>
      </c>
      <c r="AC862" s="17"/>
      <c r="AD862" s="22"/>
      <c r="AE862" s="23">
        <f>+IF(OR($N862=Listas!$A$3,$N862=Listas!$A$4,$N862=Listas!$A$5,$N862=Listas!$A$6),"",IF(AND(DAYS360(C862,$C$3)&lt;=90,AD862="SI"),0,IF(AND(DAYS360(C862,$C$3)&gt;90,AD862="SI"),$AE$7,0)))</f>
        <v>0</v>
      </c>
      <c r="AF862" s="17"/>
      <c r="AG862" s="24" t="str">
        <f t="shared" si="164"/>
        <v/>
      </c>
      <c r="AH862" s="22"/>
      <c r="AI862" s="23">
        <f>+IF(OR($N862=Listas!$A$3,$N862=Listas!$A$4,$N862=Listas!$A$5,$N862=Listas!$A$6),"",IF(AND(DAYS360(C862,$C$3)&lt;=90,AH862="SI"),0,IF(AND(DAYS360(C862,$C$3)&gt;90,AH862="SI"),$AI$7,0)))</f>
        <v>0</v>
      </c>
      <c r="AJ862" s="25">
        <f>+IF(OR($N862=Listas!$A$3,$N862=Listas!$A$4,$N862=Listas!$A$5,$N862=Listas!$A$6),"",AB862+AE862+AI862)</f>
        <v>0</v>
      </c>
      <c r="AK862" s="26" t="str">
        <f t="shared" si="165"/>
        <v/>
      </c>
      <c r="AL862" s="27" t="str">
        <f t="shared" si="166"/>
        <v/>
      </c>
      <c r="AM862" s="23">
        <f>+IF(OR($N862=Listas!$A$3,$N862=Listas!$A$4,$N862=Listas!$A$5,$N862=Listas!$A$6),"",IF(AND(DAYS360(C862,$C$3)&lt;=90,AL862="SI"),0,IF(AND(DAYS360(C862,$C$3)&gt;90,AL862="SI"),$AM$7,0)))</f>
        <v>0</v>
      </c>
      <c r="AN862" s="27" t="str">
        <f t="shared" si="167"/>
        <v/>
      </c>
      <c r="AO862" s="23">
        <f>+IF(OR($N862=Listas!$A$3,$N862=Listas!$A$4,$N862=Listas!$A$5,$N862=Listas!$A$6),"",IF(AND(DAYS360(C862,$C$3)&lt;=90,AN862="SI"),0,IF(AND(DAYS360(C862,$C$3)&gt;90,AN862="SI"),$AO$7,0)))</f>
        <v>0</v>
      </c>
      <c r="AP862" s="28">
        <f>+IF(OR($N862=Listas!$A$3,$N862=Listas!$A$4,$N862=Listas!$A$5,$N862=[1]Hoja2!$A$6),"",AM862+AO862)</f>
        <v>0</v>
      </c>
      <c r="AQ862" s="22"/>
      <c r="AR862" s="23">
        <f>+IF(OR($N862=Listas!$A$3,$N862=Listas!$A$4,$N862=Listas!$A$5,$N862=Listas!$A$6),"",IF(AND(DAYS360(C862,$C$3)&lt;=90,AQ862="SI"),0,IF(AND(DAYS360(C862,$C$3)&gt;90,AQ862="SI"),$AR$7,0)))</f>
        <v>0</v>
      </c>
      <c r="AS862" s="22"/>
      <c r="AT862" s="23">
        <f>+IF(OR($N862=Listas!$A$3,$N862=Listas!$A$4,$N862=Listas!$A$5,$N862=Listas!$A$6),"",IF(AND(DAYS360(C862,$C$3)&lt;=90,AS862="SI"),0,IF(AND(DAYS360(C862,$C$3)&gt;90,AS862="SI"),$AT$7,0)))</f>
        <v>0</v>
      </c>
      <c r="AU862" s="21">
        <f>+IF(OR($N862=Listas!$A$3,$N862=Listas!$A$4,$N862=Listas!$A$5,$N862=Listas!$A$6),"",AR862+AT862)</f>
        <v>0</v>
      </c>
      <c r="AV862" s="29">
        <f>+IF(OR($N862=Listas!$A$3,$N862=Listas!$A$4,$N862=Listas!$A$5,$N862=Listas!$A$6),"",W862+Z862+AJ862+AP862+AU862)</f>
        <v>0.21132439384930549</v>
      </c>
      <c r="AW862" s="30">
        <f>+IF(OR($N862=Listas!$A$3,$N862=Listas!$A$4,$N862=Listas!$A$5,$N862=Listas!$A$6),"",K862*(1-AV862))</f>
        <v>0</v>
      </c>
      <c r="AX862" s="30">
        <f>+IF(OR($N862=Listas!$A$3,$N862=Listas!$A$4,$N862=Listas!$A$5,$N862=Listas!$A$6),"",L862*(1-AV862))</f>
        <v>0</v>
      </c>
      <c r="AY862" s="31"/>
      <c r="AZ862" s="32"/>
      <c r="BA862" s="30">
        <f>+IF(OR($N862=Listas!$A$3,$N862=Listas!$A$4,$N862=Listas!$A$5,$N862=Listas!$A$6),"",IF(AV862=0,AW862,(-PV(AY862,AZ862,,AW862,0))))</f>
        <v>0</v>
      </c>
      <c r="BB862" s="30">
        <f>+IF(OR($N862=Listas!$A$3,$N862=Listas!$A$4,$N862=Listas!$A$5,$N862=Listas!$A$6),"",IF(AV862=0,AX862,(-PV(AY862,AZ862,,AX862,0))))</f>
        <v>0</v>
      </c>
      <c r="BC862" s="33">
        <f>++IF(OR($N862=Listas!$A$3,$N862=Listas!$A$4,$N862=Listas!$A$5,$N862=Listas!$A$6),"",K862-BA862)</f>
        <v>0</v>
      </c>
      <c r="BD862" s="33">
        <f>++IF(OR($N862=Listas!$A$3,$N862=Listas!$A$4,$N862=Listas!$A$5,$N862=Listas!$A$6),"",L862-BB862)</f>
        <v>0</v>
      </c>
    </row>
    <row r="863" spans="1:56" x14ac:dyDescent="0.25">
      <c r="A863" s="13"/>
      <c r="B863" s="14"/>
      <c r="C863" s="15"/>
      <c r="D863" s="16"/>
      <c r="E863" s="16"/>
      <c r="F863" s="17"/>
      <c r="G863" s="17"/>
      <c r="H863" s="65">
        <f t="shared" si="161"/>
        <v>0</v>
      </c>
      <c r="I863" s="17"/>
      <c r="J863" s="17"/>
      <c r="K863" s="42">
        <f t="shared" si="162"/>
        <v>0</v>
      </c>
      <c r="L863" s="42">
        <f t="shared" si="162"/>
        <v>0</v>
      </c>
      <c r="M863" s="42">
        <f t="shared" si="163"/>
        <v>0</v>
      </c>
      <c r="N863" s="13"/>
      <c r="O863" s="18" t="str">
        <f>+IF(OR($N863=Listas!$A$3,$N863=Listas!$A$4,$N863=Listas!$A$5,$N863=Listas!$A$6),"N/A",IF(AND((DAYS360(C863,$C$3))&gt;90,(DAYS360(C863,$C$3))&lt;360),"SI","NO"))</f>
        <v>NO</v>
      </c>
      <c r="P863" s="19">
        <f t="shared" si="156"/>
        <v>0</v>
      </c>
      <c r="Q863" s="18" t="str">
        <f>+IF(OR($N863=Listas!$A$3,$N863=Listas!$A$4,$N863=Listas!$A$5,$N863=Listas!$A$6),"N/A",IF(AND((DAYS360(C863,$C$3))&gt;=360,(DAYS360(C863,$C$3))&lt;=1800),"SI","NO"))</f>
        <v>NO</v>
      </c>
      <c r="R863" s="19">
        <f t="shared" si="157"/>
        <v>0</v>
      </c>
      <c r="S863" s="18" t="str">
        <f>+IF(OR($N863=Listas!$A$3,$N863=Listas!$A$4,$N863=Listas!$A$5,$N863=Listas!$A$6),"N/A",IF(AND((DAYS360(C863,$C$3))&gt;1800,(DAYS360(C863,$C$3))&lt;=3600),"SI","NO"))</f>
        <v>NO</v>
      </c>
      <c r="T863" s="19">
        <f t="shared" si="158"/>
        <v>0</v>
      </c>
      <c r="U863" s="18" t="str">
        <f>+IF(OR($N863=Listas!$A$3,$N863=Listas!$A$4,$N863=Listas!$A$5,$N863=Listas!$A$6),"N/A",IF((DAYS360(C863,$C$3))&gt;3600,"SI","NO"))</f>
        <v>SI</v>
      </c>
      <c r="V863" s="20">
        <f t="shared" si="159"/>
        <v>0.21132439384930549</v>
      </c>
      <c r="W863" s="21">
        <f>+IF(OR($N863=Listas!$A$3,$N863=Listas!$A$4,$N863=Listas!$A$5,$N863=Listas!$A$6),"",P863+R863+T863+V863)</f>
        <v>0.21132439384930549</v>
      </c>
      <c r="X863" s="22"/>
      <c r="Y863" s="19">
        <f t="shared" si="160"/>
        <v>0</v>
      </c>
      <c r="Z863" s="21">
        <f>+IF(OR($N863=Listas!$A$3,$N863=Listas!$A$4,$N863=Listas!$A$5,$N863=Listas!$A$6),"",Y863)</f>
        <v>0</v>
      </c>
      <c r="AA863" s="22"/>
      <c r="AB863" s="23">
        <f>+IF(OR($N863=Listas!$A$3,$N863=Listas!$A$4,$N863=Listas!$A$5,$N863=Listas!$A$6),"",IF(AND(DAYS360(C863,$C$3)&lt;=90,AA863="NO"),0,IF(AND(DAYS360(C863,$C$3)&gt;90,AA863="NO"),$AB$7,0)))</f>
        <v>0</v>
      </c>
      <c r="AC863" s="17"/>
      <c r="AD863" s="22"/>
      <c r="AE863" s="23">
        <f>+IF(OR($N863=Listas!$A$3,$N863=Listas!$A$4,$N863=Listas!$A$5,$N863=Listas!$A$6),"",IF(AND(DAYS360(C863,$C$3)&lt;=90,AD863="SI"),0,IF(AND(DAYS360(C863,$C$3)&gt;90,AD863="SI"),$AE$7,0)))</f>
        <v>0</v>
      </c>
      <c r="AF863" s="17"/>
      <c r="AG863" s="24" t="str">
        <f t="shared" si="164"/>
        <v/>
      </c>
      <c r="AH863" s="22"/>
      <c r="AI863" s="23">
        <f>+IF(OR($N863=Listas!$A$3,$N863=Listas!$A$4,$N863=Listas!$A$5,$N863=Listas!$A$6),"",IF(AND(DAYS360(C863,$C$3)&lt;=90,AH863="SI"),0,IF(AND(DAYS360(C863,$C$3)&gt;90,AH863="SI"),$AI$7,0)))</f>
        <v>0</v>
      </c>
      <c r="AJ863" s="25">
        <f>+IF(OR($N863=Listas!$A$3,$N863=Listas!$A$4,$N863=Listas!$A$5,$N863=Listas!$A$6),"",AB863+AE863+AI863)</f>
        <v>0</v>
      </c>
      <c r="AK863" s="26" t="str">
        <f t="shared" si="165"/>
        <v/>
      </c>
      <c r="AL863" s="27" t="str">
        <f t="shared" si="166"/>
        <v/>
      </c>
      <c r="AM863" s="23">
        <f>+IF(OR($N863=Listas!$A$3,$N863=Listas!$A$4,$N863=Listas!$A$5,$N863=Listas!$A$6),"",IF(AND(DAYS360(C863,$C$3)&lt;=90,AL863="SI"),0,IF(AND(DAYS360(C863,$C$3)&gt;90,AL863="SI"),$AM$7,0)))</f>
        <v>0</v>
      </c>
      <c r="AN863" s="27" t="str">
        <f t="shared" si="167"/>
        <v/>
      </c>
      <c r="AO863" s="23">
        <f>+IF(OR($N863=Listas!$A$3,$N863=Listas!$A$4,$N863=Listas!$A$5,$N863=Listas!$A$6),"",IF(AND(DAYS360(C863,$C$3)&lt;=90,AN863="SI"),0,IF(AND(DAYS360(C863,$C$3)&gt;90,AN863="SI"),$AO$7,0)))</f>
        <v>0</v>
      </c>
      <c r="AP863" s="28">
        <f>+IF(OR($N863=Listas!$A$3,$N863=Listas!$A$4,$N863=Listas!$A$5,$N863=[1]Hoja2!$A$6),"",AM863+AO863)</f>
        <v>0</v>
      </c>
      <c r="AQ863" s="22"/>
      <c r="AR863" s="23">
        <f>+IF(OR($N863=Listas!$A$3,$N863=Listas!$A$4,$N863=Listas!$A$5,$N863=Listas!$A$6),"",IF(AND(DAYS360(C863,$C$3)&lt;=90,AQ863="SI"),0,IF(AND(DAYS360(C863,$C$3)&gt;90,AQ863="SI"),$AR$7,0)))</f>
        <v>0</v>
      </c>
      <c r="AS863" s="22"/>
      <c r="AT863" s="23">
        <f>+IF(OR($N863=Listas!$A$3,$N863=Listas!$A$4,$N863=Listas!$A$5,$N863=Listas!$A$6),"",IF(AND(DAYS360(C863,$C$3)&lt;=90,AS863="SI"),0,IF(AND(DAYS360(C863,$C$3)&gt;90,AS863="SI"),$AT$7,0)))</f>
        <v>0</v>
      </c>
      <c r="AU863" s="21">
        <f>+IF(OR($N863=Listas!$A$3,$N863=Listas!$A$4,$N863=Listas!$A$5,$N863=Listas!$A$6),"",AR863+AT863)</f>
        <v>0</v>
      </c>
      <c r="AV863" s="29">
        <f>+IF(OR($N863=Listas!$A$3,$N863=Listas!$A$4,$N863=Listas!$A$5,$N863=Listas!$A$6),"",W863+Z863+AJ863+AP863+AU863)</f>
        <v>0.21132439384930549</v>
      </c>
      <c r="AW863" s="30">
        <f>+IF(OR($N863=Listas!$A$3,$N863=Listas!$A$4,$N863=Listas!$A$5,$N863=Listas!$A$6),"",K863*(1-AV863))</f>
        <v>0</v>
      </c>
      <c r="AX863" s="30">
        <f>+IF(OR($N863=Listas!$A$3,$N863=Listas!$A$4,$N863=Listas!$A$5,$N863=Listas!$A$6),"",L863*(1-AV863))</f>
        <v>0</v>
      </c>
      <c r="AY863" s="31"/>
      <c r="AZ863" s="32"/>
      <c r="BA863" s="30">
        <f>+IF(OR($N863=Listas!$A$3,$N863=Listas!$A$4,$N863=Listas!$A$5,$N863=Listas!$A$6),"",IF(AV863=0,AW863,(-PV(AY863,AZ863,,AW863,0))))</f>
        <v>0</v>
      </c>
      <c r="BB863" s="30">
        <f>+IF(OR($N863=Listas!$A$3,$N863=Listas!$A$4,$N863=Listas!$A$5,$N863=Listas!$A$6),"",IF(AV863=0,AX863,(-PV(AY863,AZ863,,AX863,0))))</f>
        <v>0</v>
      </c>
      <c r="BC863" s="33">
        <f>++IF(OR($N863=Listas!$A$3,$N863=Listas!$A$4,$N863=Listas!$A$5,$N863=Listas!$A$6),"",K863-BA863)</f>
        <v>0</v>
      </c>
      <c r="BD863" s="33">
        <f>++IF(OR($N863=Listas!$A$3,$N863=Listas!$A$4,$N863=Listas!$A$5,$N863=Listas!$A$6),"",L863-BB863)</f>
        <v>0</v>
      </c>
    </row>
    <row r="864" spans="1:56" x14ac:dyDescent="0.25">
      <c r="A864" s="13"/>
      <c r="B864" s="14"/>
      <c r="C864" s="15"/>
      <c r="D864" s="16"/>
      <c r="E864" s="16"/>
      <c r="F864" s="17"/>
      <c r="G864" s="17"/>
      <c r="H864" s="65">
        <f t="shared" si="161"/>
        <v>0</v>
      </c>
      <c r="I864" s="17"/>
      <c r="J864" s="17"/>
      <c r="K864" s="42">
        <f t="shared" si="162"/>
        <v>0</v>
      </c>
      <c r="L864" s="42">
        <f t="shared" si="162"/>
        <v>0</v>
      </c>
      <c r="M864" s="42">
        <f t="shared" si="163"/>
        <v>0</v>
      </c>
      <c r="N864" s="13"/>
      <c r="O864" s="18" t="str">
        <f>+IF(OR($N864=Listas!$A$3,$N864=Listas!$A$4,$N864=Listas!$A$5,$N864=Listas!$A$6),"N/A",IF(AND((DAYS360(C864,$C$3))&gt;90,(DAYS360(C864,$C$3))&lt;360),"SI","NO"))</f>
        <v>NO</v>
      </c>
      <c r="P864" s="19">
        <f t="shared" si="156"/>
        <v>0</v>
      </c>
      <c r="Q864" s="18" t="str">
        <f>+IF(OR($N864=Listas!$A$3,$N864=Listas!$A$4,$N864=Listas!$A$5,$N864=Listas!$A$6),"N/A",IF(AND((DAYS360(C864,$C$3))&gt;=360,(DAYS360(C864,$C$3))&lt;=1800),"SI","NO"))</f>
        <v>NO</v>
      </c>
      <c r="R864" s="19">
        <f t="shared" si="157"/>
        <v>0</v>
      </c>
      <c r="S864" s="18" t="str">
        <f>+IF(OR($N864=Listas!$A$3,$N864=Listas!$A$4,$N864=Listas!$A$5,$N864=Listas!$A$6),"N/A",IF(AND((DAYS360(C864,$C$3))&gt;1800,(DAYS360(C864,$C$3))&lt;=3600),"SI","NO"))</f>
        <v>NO</v>
      </c>
      <c r="T864" s="19">
        <f t="shared" si="158"/>
        <v>0</v>
      </c>
      <c r="U864" s="18" t="str">
        <f>+IF(OR($N864=Listas!$A$3,$N864=Listas!$A$4,$N864=Listas!$A$5,$N864=Listas!$A$6),"N/A",IF((DAYS360(C864,$C$3))&gt;3600,"SI","NO"))</f>
        <v>SI</v>
      </c>
      <c r="V864" s="20">
        <f t="shared" si="159"/>
        <v>0.21132439384930549</v>
      </c>
      <c r="W864" s="21">
        <f>+IF(OR($N864=Listas!$A$3,$N864=Listas!$A$4,$N864=Listas!$A$5,$N864=Listas!$A$6),"",P864+R864+T864+V864)</f>
        <v>0.21132439384930549</v>
      </c>
      <c r="X864" s="22"/>
      <c r="Y864" s="19">
        <f t="shared" si="160"/>
        <v>0</v>
      </c>
      <c r="Z864" s="21">
        <f>+IF(OR($N864=Listas!$A$3,$N864=Listas!$A$4,$N864=Listas!$A$5,$N864=Listas!$A$6),"",Y864)</f>
        <v>0</v>
      </c>
      <c r="AA864" s="22"/>
      <c r="AB864" s="23">
        <f>+IF(OR($N864=Listas!$A$3,$N864=Listas!$A$4,$N864=Listas!$A$5,$N864=Listas!$A$6),"",IF(AND(DAYS360(C864,$C$3)&lt;=90,AA864="NO"),0,IF(AND(DAYS360(C864,$C$3)&gt;90,AA864="NO"),$AB$7,0)))</f>
        <v>0</v>
      </c>
      <c r="AC864" s="17"/>
      <c r="AD864" s="22"/>
      <c r="AE864" s="23">
        <f>+IF(OR($N864=Listas!$A$3,$N864=Listas!$A$4,$N864=Listas!$A$5,$N864=Listas!$A$6),"",IF(AND(DAYS360(C864,$C$3)&lt;=90,AD864="SI"),0,IF(AND(DAYS360(C864,$C$3)&gt;90,AD864="SI"),$AE$7,0)))</f>
        <v>0</v>
      </c>
      <c r="AF864" s="17"/>
      <c r="AG864" s="24" t="str">
        <f t="shared" si="164"/>
        <v/>
      </c>
      <c r="AH864" s="22"/>
      <c r="AI864" s="23">
        <f>+IF(OR($N864=Listas!$A$3,$N864=Listas!$A$4,$N864=Listas!$A$5,$N864=Listas!$A$6),"",IF(AND(DAYS360(C864,$C$3)&lt;=90,AH864="SI"),0,IF(AND(DAYS360(C864,$C$3)&gt;90,AH864="SI"),$AI$7,0)))</f>
        <v>0</v>
      </c>
      <c r="AJ864" s="25">
        <f>+IF(OR($N864=Listas!$A$3,$N864=Listas!$A$4,$N864=Listas!$A$5,$N864=Listas!$A$6),"",AB864+AE864+AI864)</f>
        <v>0</v>
      </c>
      <c r="AK864" s="26" t="str">
        <f t="shared" si="165"/>
        <v/>
      </c>
      <c r="AL864" s="27" t="str">
        <f t="shared" si="166"/>
        <v/>
      </c>
      <c r="AM864" s="23">
        <f>+IF(OR($N864=Listas!$A$3,$N864=Listas!$A$4,$N864=Listas!$A$5,$N864=Listas!$A$6),"",IF(AND(DAYS360(C864,$C$3)&lt;=90,AL864="SI"),0,IF(AND(DAYS360(C864,$C$3)&gt;90,AL864="SI"),$AM$7,0)))</f>
        <v>0</v>
      </c>
      <c r="AN864" s="27" t="str">
        <f t="shared" si="167"/>
        <v/>
      </c>
      <c r="AO864" s="23">
        <f>+IF(OR($N864=Listas!$A$3,$N864=Listas!$A$4,$N864=Listas!$A$5,$N864=Listas!$A$6),"",IF(AND(DAYS360(C864,$C$3)&lt;=90,AN864="SI"),0,IF(AND(DAYS360(C864,$C$3)&gt;90,AN864="SI"),$AO$7,0)))</f>
        <v>0</v>
      </c>
      <c r="AP864" s="28">
        <f>+IF(OR($N864=Listas!$A$3,$N864=Listas!$A$4,$N864=Listas!$A$5,$N864=[1]Hoja2!$A$6),"",AM864+AO864)</f>
        <v>0</v>
      </c>
      <c r="AQ864" s="22"/>
      <c r="AR864" s="23">
        <f>+IF(OR($N864=Listas!$A$3,$N864=Listas!$A$4,$N864=Listas!$A$5,$N864=Listas!$A$6),"",IF(AND(DAYS360(C864,$C$3)&lt;=90,AQ864="SI"),0,IF(AND(DAYS360(C864,$C$3)&gt;90,AQ864="SI"),$AR$7,0)))</f>
        <v>0</v>
      </c>
      <c r="AS864" s="22"/>
      <c r="AT864" s="23">
        <f>+IF(OR($N864=Listas!$A$3,$N864=Listas!$A$4,$N864=Listas!$A$5,$N864=Listas!$A$6),"",IF(AND(DAYS360(C864,$C$3)&lt;=90,AS864="SI"),0,IF(AND(DAYS360(C864,$C$3)&gt;90,AS864="SI"),$AT$7,0)))</f>
        <v>0</v>
      </c>
      <c r="AU864" s="21">
        <f>+IF(OR($N864=Listas!$A$3,$N864=Listas!$A$4,$N864=Listas!$A$5,$N864=Listas!$A$6),"",AR864+AT864)</f>
        <v>0</v>
      </c>
      <c r="AV864" s="29">
        <f>+IF(OR($N864=Listas!$A$3,$N864=Listas!$A$4,$N864=Listas!$A$5,$N864=Listas!$A$6),"",W864+Z864+AJ864+AP864+AU864)</f>
        <v>0.21132439384930549</v>
      </c>
      <c r="AW864" s="30">
        <f>+IF(OR($N864=Listas!$A$3,$N864=Listas!$A$4,$N864=Listas!$A$5,$N864=Listas!$A$6),"",K864*(1-AV864))</f>
        <v>0</v>
      </c>
      <c r="AX864" s="30">
        <f>+IF(OR($N864=Listas!$A$3,$N864=Listas!$A$4,$N864=Listas!$A$5,$N864=Listas!$A$6),"",L864*(1-AV864))</f>
        <v>0</v>
      </c>
      <c r="AY864" s="31"/>
      <c r="AZ864" s="32"/>
      <c r="BA864" s="30">
        <f>+IF(OR($N864=Listas!$A$3,$N864=Listas!$A$4,$N864=Listas!$A$5,$N864=Listas!$A$6),"",IF(AV864=0,AW864,(-PV(AY864,AZ864,,AW864,0))))</f>
        <v>0</v>
      </c>
      <c r="BB864" s="30">
        <f>+IF(OR($N864=Listas!$A$3,$N864=Listas!$A$4,$N864=Listas!$A$5,$N864=Listas!$A$6),"",IF(AV864=0,AX864,(-PV(AY864,AZ864,,AX864,0))))</f>
        <v>0</v>
      </c>
      <c r="BC864" s="33">
        <f>++IF(OR($N864=Listas!$A$3,$N864=Listas!$A$4,$N864=Listas!$A$5,$N864=Listas!$A$6),"",K864-BA864)</f>
        <v>0</v>
      </c>
      <c r="BD864" s="33">
        <f>++IF(OR($N864=Listas!$A$3,$N864=Listas!$A$4,$N864=Listas!$A$5,$N864=Listas!$A$6),"",L864-BB864)</f>
        <v>0</v>
      </c>
    </row>
    <row r="865" spans="1:56" x14ac:dyDescent="0.25">
      <c r="A865" s="13"/>
      <c r="B865" s="14"/>
      <c r="C865" s="15"/>
      <c r="D865" s="16"/>
      <c r="E865" s="16"/>
      <c r="F865" s="17"/>
      <c r="G865" s="17"/>
      <c r="H865" s="65">
        <f t="shared" si="161"/>
        <v>0</v>
      </c>
      <c r="I865" s="17"/>
      <c r="J865" s="17"/>
      <c r="K865" s="42">
        <f t="shared" si="162"/>
        <v>0</v>
      </c>
      <c r="L865" s="42">
        <f t="shared" si="162"/>
        <v>0</v>
      </c>
      <c r="M865" s="42">
        <f t="shared" si="163"/>
        <v>0</v>
      </c>
      <c r="N865" s="13"/>
      <c r="O865" s="18" t="str">
        <f>+IF(OR($N865=Listas!$A$3,$N865=Listas!$A$4,$N865=Listas!$A$5,$N865=Listas!$A$6),"N/A",IF(AND((DAYS360(C865,$C$3))&gt;90,(DAYS360(C865,$C$3))&lt;360),"SI","NO"))</f>
        <v>NO</v>
      </c>
      <c r="P865" s="19">
        <f t="shared" si="156"/>
        <v>0</v>
      </c>
      <c r="Q865" s="18" t="str">
        <f>+IF(OR($N865=Listas!$A$3,$N865=Listas!$A$4,$N865=Listas!$A$5,$N865=Listas!$A$6),"N/A",IF(AND((DAYS360(C865,$C$3))&gt;=360,(DAYS360(C865,$C$3))&lt;=1800),"SI","NO"))</f>
        <v>NO</v>
      </c>
      <c r="R865" s="19">
        <f t="shared" si="157"/>
        <v>0</v>
      </c>
      <c r="S865" s="18" t="str">
        <f>+IF(OR($N865=Listas!$A$3,$N865=Listas!$A$4,$N865=Listas!$A$5,$N865=Listas!$A$6),"N/A",IF(AND((DAYS360(C865,$C$3))&gt;1800,(DAYS360(C865,$C$3))&lt;=3600),"SI","NO"))</f>
        <v>NO</v>
      </c>
      <c r="T865" s="19">
        <f t="shared" si="158"/>
        <v>0</v>
      </c>
      <c r="U865" s="18" t="str">
        <f>+IF(OR($N865=Listas!$A$3,$N865=Listas!$A$4,$N865=Listas!$A$5,$N865=Listas!$A$6),"N/A",IF((DAYS360(C865,$C$3))&gt;3600,"SI","NO"))</f>
        <v>SI</v>
      </c>
      <c r="V865" s="20">
        <f t="shared" si="159"/>
        <v>0.21132439384930549</v>
      </c>
      <c r="W865" s="21">
        <f>+IF(OR($N865=Listas!$A$3,$N865=Listas!$A$4,$N865=Listas!$A$5,$N865=Listas!$A$6),"",P865+R865+T865+V865)</f>
        <v>0.21132439384930549</v>
      </c>
      <c r="X865" s="22"/>
      <c r="Y865" s="19">
        <f t="shared" si="160"/>
        <v>0</v>
      </c>
      <c r="Z865" s="21">
        <f>+IF(OR($N865=Listas!$A$3,$N865=Listas!$A$4,$N865=Listas!$A$5,$N865=Listas!$A$6),"",Y865)</f>
        <v>0</v>
      </c>
      <c r="AA865" s="22"/>
      <c r="AB865" s="23">
        <f>+IF(OR($N865=Listas!$A$3,$N865=Listas!$A$4,$N865=Listas!$A$5,$N865=Listas!$A$6),"",IF(AND(DAYS360(C865,$C$3)&lt;=90,AA865="NO"),0,IF(AND(DAYS360(C865,$C$3)&gt;90,AA865="NO"),$AB$7,0)))</f>
        <v>0</v>
      </c>
      <c r="AC865" s="17"/>
      <c r="AD865" s="22"/>
      <c r="AE865" s="23">
        <f>+IF(OR($N865=Listas!$A$3,$N865=Listas!$A$4,$N865=Listas!$A$5,$N865=Listas!$A$6),"",IF(AND(DAYS360(C865,$C$3)&lt;=90,AD865="SI"),0,IF(AND(DAYS360(C865,$C$3)&gt;90,AD865="SI"),$AE$7,0)))</f>
        <v>0</v>
      </c>
      <c r="AF865" s="17"/>
      <c r="AG865" s="24" t="str">
        <f t="shared" si="164"/>
        <v/>
      </c>
      <c r="AH865" s="22"/>
      <c r="AI865" s="23">
        <f>+IF(OR($N865=Listas!$A$3,$N865=Listas!$A$4,$N865=Listas!$A$5,$N865=Listas!$A$6),"",IF(AND(DAYS360(C865,$C$3)&lt;=90,AH865="SI"),0,IF(AND(DAYS360(C865,$C$3)&gt;90,AH865="SI"),$AI$7,0)))</f>
        <v>0</v>
      </c>
      <c r="AJ865" s="25">
        <f>+IF(OR($N865=Listas!$A$3,$N865=Listas!$A$4,$N865=Listas!$A$5,$N865=Listas!$A$6),"",AB865+AE865+AI865)</f>
        <v>0</v>
      </c>
      <c r="AK865" s="26" t="str">
        <f t="shared" si="165"/>
        <v/>
      </c>
      <c r="AL865" s="27" t="str">
        <f t="shared" si="166"/>
        <v/>
      </c>
      <c r="AM865" s="23">
        <f>+IF(OR($N865=Listas!$A$3,$N865=Listas!$A$4,$N865=Listas!$A$5,$N865=Listas!$A$6),"",IF(AND(DAYS360(C865,$C$3)&lt;=90,AL865="SI"),0,IF(AND(DAYS360(C865,$C$3)&gt;90,AL865="SI"),$AM$7,0)))</f>
        <v>0</v>
      </c>
      <c r="AN865" s="27" t="str">
        <f t="shared" si="167"/>
        <v/>
      </c>
      <c r="AO865" s="23">
        <f>+IF(OR($N865=Listas!$A$3,$N865=Listas!$A$4,$N865=Listas!$A$5,$N865=Listas!$A$6),"",IF(AND(DAYS360(C865,$C$3)&lt;=90,AN865="SI"),0,IF(AND(DAYS360(C865,$C$3)&gt;90,AN865="SI"),$AO$7,0)))</f>
        <v>0</v>
      </c>
      <c r="AP865" s="28">
        <f>+IF(OR($N865=Listas!$A$3,$N865=Listas!$A$4,$N865=Listas!$A$5,$N865=[1]Hoja2!$A$6),"",AM865+AO865)</f>
        <v>0</v>
      </c>
      <c r="AQ865" s="22"/>
      <c r="AR865" s="23">
        <f>+IF(OR($N865=Listas!$A$3,$N865=Listas!$A$4,$N865=Listas!$A$5,$N865=Listas!$A$6),"",IF(AND(DAYS360(C865,$C$3)&lt;=90,AQ865="SI"),0,IF(AND(DAYS360(C865,$C$3)&gt;90,AQ865="SI"),$AR$7,0)))</f>
        <v>0</v>
      </c>
      <c r="AS865" s="22"/>
      <c r="AT865" s="23">
        <f>+IF(OR($N865=Listas!$A$3,$N865=Listas!$A$4,$N865=Listas!$A$5,$N865=Listas!$A$6),"",IF(AND(DAYS360(C865,$C$3)&lt;=90,AS865="SI"),0,IF(AND(DAYS360(C865,$C$3)&gt;90,AS865="SI"),$AT$7,0)))</f>
        <v>0</v>
      </c>
      <c r="AU865" s="21">
        <f>+IF(OR($N865=Listas!$A$3,$N865=Listas!$A$4,$N865=Listas!$A$5,$N865=Listas!$A$6),"",AR865+AT865)</f>
        <v>0</v>
      </c>
      <c r="AV865" s="29">
        <f>+IF(OR($N865=Listas!$A$3,$N865=Listas!$A$4,$N865=Listas!$A$5,$N865=Listas!$A$6),"",W865+Z865+AJ865+AP865+AU865)</f>
        <v>0.21132439384930549</v>
      </c>
      <c r="AW865" s="30">
        <f>+IF(OR($N865=Listas!$A$3,$N865=Listas!$A$4,$N865=Listas!$A$5,$N865=Listas!$A$6),"",K865*(1-AV865))</f>
        <v>0</v>
      </c>
      <c r="AX865" s="30">
        <f>+IF(OR($N865=Listas!$A$3,$N865=Listas!$A$4,$N865=Listas!$A$5,$N865=Listas!$A$6),"",L865*(1-AV865))</f>
        <v>0</v>
      </c>
      <c r="AY865" s="31"/>
      <c r="AZ865" s="32"/>
      <c r="BA865" s="30">
        <f>+IF(OR($N865=Listas!$A$3,$N865=Listas!$A$4,$N865=Listas!$A$5,$N865=Listas!$A$6),"",IF(AV865=0,AW865,(-PV(AY865,AZ865,,AW865,0))))</f>
        <v>0</v>
      </c>
      <c r="BB865" s="30">
        <f>+IF(OR($N865=Listas!$A$3,$N865=Listas!$A$4,$N865=Listas!$A$5,$N865=Listas!$A$6),"",IF(AV865=0,AX865,(-PV(AY865,AZ865,,AX865,0))))</f>
        <v>0</v>
      </c>
      <c r="BC865" s="33">
        <f>++IF(OR($N865=Listas!$A$3,$N865=Listas!$A$4,$N865=Listas!$A$5,$N865=Listas!$A$6),"",K865-BA865)</f>
        <v>0</v>
      </c>
      <c r="BD865" s="33">
        <f>++IF(OR($N865=Listas!$A$3,$N865=Listas!$A$4,$N865=Listas!$A$5,$N865=Listas!$A$6),"",L865-BB865)</f>
        <v>0</v>
      </c>
    </row>
    <row r="866" spans="1:56" x14ac:dyDescent="0.25">
      <c r="A866" s="13"/>
      <c r="B866" s="14"/>
      <c r="C866" s="15"/>
      <c r="D866" s="16"/>
      <c r="E866" s="16"/>
      <c r="F866" s="17"/>
      <c r="G866" s="17"/>
      <c r="H866" s="65">
        <f t="shared" si="161"/>
        <v>0</v>
      </c>
      <c r="I866" s="17"/>
      <c r="J866" s="17"/>
      <c r="K866" s="42">
        <f t="shared" si="162"/>
        <v>0</v>
      </c>
      <c r="L866" s="42">
        <f t="shared" si="162"/>
        <v>0</v>
      </c>
      <c r="M866" s="42">
        <f t="shared" si="163"/>
        <v>0</v>
      </c>
      <c r="N866" s="13"/>
      <c r="O866" s="18" t="str">
        <f>+IF(OR($N866=Listas!$A$3,$N866=Listas!$A$4,$N866=Listas!$A$5,$N866=Listas!$A$6),"N/A",IF(AND((DAYS360(C866,$C$3))&gt;90,(DAYS360(C866,$C$3))&lt;360),"SI","NO"))</f>
        <v>NO</v>
      </c>
      <c r="P866" s="19">
        <f t="shared" si="156"/>
        <v>0</v>
      </c>
      <c r="Q866" s="18" t="str">
        <f>+IF(OR($N866=Listas!$A$3,$N866=Listas!$A$4,$N866=Listas!$A$5,$N866=Listas!$A$6),"N/A",IF(AND((DAYS360(C866,$C$3))&gt;=360,(DAYS360(C866,$C$3))&lt;=1800),"SI","NO"))</f>
        <v>NO</v>
      </c>
      <c r="R866" s="19">
        <f t="shared" si="157"/>
        <v>0</v>
      </c>
      <c r="S866" s="18" t="str">
        <f>+IF(OR($N866=Listas!$A$3,$N866=Listas!$A$4,$N866=Listas!$A$5,$N866=Listas!$A$6),"N/A",IF(AND((DAYS360(C866,$C$3))&gt;1800,(DAYS360(C866,$C$3))&lt;=3600),"SI","NO"))</f>
        <v>NO</v>
      </c>
      <c r="T866" s="19">
        <f t="shared" si="158"/>
        <v>0</v>
      </c>
      <c r="U866" s="18" t="str">
        <f>+IF(OR($N866=Listas!$A$3,$N866=Listas!$A$4,$N866=Listas!$A$5,$N866=Listas!$A$6),"N/A",IF((DAYS360(C866,$C$3))&gt;3600,"SI","NO"))</f>
        <v>SI</v>
      </c>
      <c r="V866" s="20">
        <f t="shared" si="159"/>
        <v>0.21132439384930549</v>
      </c>
      <c r="W866" s="21">
        <f>+IF(OR($N866=Listas!$A$3,$N866=Listas!$A$4,$N866=Listas!$A$5,$N866=Listas!$A$6),"",P866+R866+T866+V866)</f>
        <v>0.21132439384930549</v>
      </c>
      <c r="X866" s="22"/>
      <c r="Y866" s="19">
        <f t="shared" si="160"/>
        <v>0</v>
      </c>
      <c r="Z866" s="21">
        <f>+IF(OR($N866=Listas!$A$3,$N866=Listas!$A$4,$N866=Listas!$A$5,$N866=Listas!$A$6),"",Y866)</f>
        <v>0</v>
      </c>
      <c r="AA866" s="22"/>
      <c r="AB866" s="23">
        <f>+IF(OR($N866=Listas!$A$3,$N866=Listas!$A$4,$N866=Listas!$A$5,$N866=Listas!$A$6),"",IF(AND(DAYS360(C866,$C$3)&lt;=90,AA866="NO"),0,IF(AND(DAYS360(C866,$C$3)&gt;90,AA866="NO"),$AB$7,0)))</f>
        <v>0</v>
      </c>
      <c r="AC866" s="17"/>
      <c r="AD866" s="22"/>
      <c r="AE866" s="23">
        <f>+IF(OR($N866=Listas!$A$3,$N866=Listas!$A$4,$N866=Listas!$A$5,$N866=Listas!$A$6),"",IF(AND(DAYS360(C866,$C$3)&lt;=90,AD866="SI"),0,IF(AND(DAYS360(C866,$C$3)&gt;90,AD866="SI"),$AE$7,0)))</f>
        <v>0</v>
      </c>
      <c r="AF866" s="17"/>
      <c r="AG866" s="24" t="str">
        <f t="shared" si="164"/>
        <v/>
      </c>
      <c r="AH866" s="22"/>
      <c r="AI866" s="23">
        <f>+IF(OR($N866=Listas!$A$3,$N866=Listas!$A$4,$N866=Listas!$A$5,$N866=Listas!$A$6),"",IF(AND(DAYS360(C866,$C$3)&lt;=90,AH866="SI"),0,IF(AND(DAYS360(C866,$C$3)&gt;90,AH866="SI"),$AI$7,0)))</f>
        <v>0</v>
      </c>
      <c r="AJ866" s="25">
        <f>+IF(OR($N866=Listas!$A$3,$N866=Listas!$A$4,$N866=Listas!$A$5,$N866=Listas!$A$6),"",AB866+AE866+AI866)</f>
        <v>0</v>
      </c>
      <c r="AK866" s="26" t="str">
        <f t="shared" si="165"/>
        <v/>
      </c>
      <c r="AL866" s="27" t="str">
        <f t="shared" si="166"/>
        <v/>
      </c>
      <c r="AM866" s="23">
        <f>+IF(OR($N866=Listas!$A$3,$N866=Listas!$A$4,$N866=Listas!$A$5,$N866=Listas!$A$6),"",IF(AND(DAYS360(C866,$C$3)&lt;=90,AL866="SI"),0,IF(AND(DAYS360(C866,$C$3)&gt;90,AL866="SI"),$AM$7,0)))</f>
        <v>0</v>
      </c>
      <c r="AN866" s="27" t="str">
        <f t="shared" si="167"/>
        <v/>
      </c>
      <c r="AO866" s="23">
        <f>+IF(OR($N866=Listas!$A$3,$N866=Listas!$A$4,$N866=Listas!$A$5,$N866=Listas!$A$6),"",IF(AND(DAYS360(C866,$C$3)&lt;=90,AN866="SI"),0,IF(AND(DAYS360(C866,$C$3)&gt;90,AN866="SI"),$AO$7,0)))</f>
        <v>0</v>
      </c>
      <c r="AP866" s="28">
        <f>+IF(OR($N866=Listas!$A$3,$N866=Listas!$A$4,$N866=Listas!$A$5,$N866=[1]Hoja2!$A$6),"",AM866+AO866)</f>
        <v>0</v>
      </c>
      <c r="AQ866" s="22"/>
      <c r="AR866" s="23">
        <f>+IF(OR($N866=Listas!$A$3,$N866=Listas!$A$4,$N866=Listas!$A$5,$N866=Listas!$A$6),"",IF(AND(DAYS360(C866,$C$3)&lt;=90,AQ866="SI"),0,IF(AND(DAYS360(C866,$C$3)&gt;90,AQ866="SI"),$AR$7,0)))</f>
        <v>0</v>
      </c>
      <c r="AS866" s="22"/>
      <c r="AT866" s="23">
        <f>+IF(OR($N866=Listas!$A$3,$N866=Listas!$A$4,$N866=Listas!$A$5,$N866=Listas!$A$6),"",IF(AND(DAYS360(C866,$C$3)&lt;=90,AS866="SI"),0,IF(AND(DAYS360(C866,$C$3)&gt;90,AS866="SI"),$AT$7,0)))</f>
        <v>0</v>
      </c>
      <c r="AU866" s="21">
        <f>+IF(OR($N866=Listas!$A$3,$N866=Listas!$A$4,$N866=Listas!$A$5,$N866=Listas!$A$6),"",AR866+AT866)</f>
        <v>0</v>
      </c>
      <c r="AV866" s="29">
        <f>+IF(OR($N866=Listas!$A$3,$N866=Listas!$A$4,$N866=Listas!$A$5,$N866=Listas!$A$6),"",W866+Z866+AJ866+AP866+AU866)</f>
        <v>0.21132439384930549</v>
      </c>
      <c r="AW866" s="30">
        <f>+IF(OR($N866=Listas!$A$3,$N866=Listas!$A$4,$N866=Listas!$A$5,$N866=Listas!$A$6),"",K866*(1-AV866))</f>
        <v>0</v>
      </c>
      <c r="AX866" s="30">
        <f>+IF(OR($N866=Listas!$A$3,$N866=Listas!$A$4,$N866=Listas!$A$5,$N866=Listas!$A$6),"",L866*(1-AV866))</f>
        <v>0</v>
      </c>
      <c r="AY866" s="31"/>
      <c r="AZ866" s="32"/>
      <c r="BA866" s="30">
        <f>+IF(OR($N866=Listas!$A$3,$N866=Listas!$A$4,$N866=Listas!$A$5,$N866=Listas!$A$6),"",IF(AV866=0,AW866,(-PV(AY866,AZ866,,AW866,0))))</f>
        <v>0</v>
      </c>
      <c r="BB866" s="30">
        <f>+IF(OR($N866=Listas!$A$3,$N866=Listas!$A$4,$N866=Listas!$A$5,$N866=Listas!$A$6),"",IF(AV866=0,AX866,(-PV(AY866,AZ866,,AX866,0))))</f>
        <v>0</v>
      </c>
      <c r="BC866" s="33">
        <f>++IF(OR($N866=Listas!$A$3,$N866=Listas!$A$4,$N866=Listas!$A$5,$N866=Listas!$A$6),"",K866-BA866)</f>
        <v>0</v>
      </c>
      <c r="BD866" s="33">
        <f>++IF(OR($N866=Listas!$A$3,$N866=Listas!$A$4,$N866=Listas!$A$5,$N866=Listas!$A$6),"",L866-BB866)</f>
        <v>0</v>
      </c>
    </row>
    <row r="867" spans="1:56" x14ac:dyDescent="0.25">
      <c r="A867" s="13"/>
      <c r="B867" s="14"/>
      <c r="C867" s="15"/>
      <c r="D867" s="16"/>
      <c r="E867" s="16"/>
      <c r="F867" s="17"/>
      <c r="G867" s="17"/>
      <c r="H867" s="65">
        <f t="shared" si="161"/>
        <v>0</v>
      </c>
      <c r="I867" s="17"/>
      <c r="J867" s="17"/>
      <c r="K867" s="42">
        <f t="shared" si="162"/>
        <v>0</v>
      </c>
      <c r="L867" s="42">
        <f t="shared" si="162"/>
        <v>0</v>
      </c>
      <c r="M867" s="42">
        <f t="shared" si="163"/>
        <v>0</v>
      </c>
      <c r="N867" s="13"/>
      <c r="O867" s="18" t="str">
        <f>+IF(OR($N867=Listas!$A$3,$N867=Listas!$A$4,$N867=Listas!$A$5,$N867=Listas!$A$6),"N/A",IF(AND((DAYS360(C867,$C$3))&gt;90,(DAYS360(C867,$C$3))&lt;360),"SI","NO"))</f>
        <v>NO</v>
      </c>
      <c r="P867" s="19">
        <f t="shared" si="156"/>
        <v>0</v>
      </c>
      <c r="Q867" s="18" t="str">
        <f>+IF(OR($N867=Listas!$A$3,$N867=Listas!$A$4,$N867=Listas!$A$5,$N867=Listas!$A$6),"N/A",IF(AND((DAYS360(C867,$C$3))&gt;=360,(DAYS360(C867,$C$3))&lt;=1800),"SI","NO"))</f>
        <v>NO</v>
      </c>
      <c r="R867" s="19">
        <f t="shared" si="157"/>
        <v>0</v>
      </c>
      <c r="S867" s="18" t="str">
        <f>+IF(OR($N867=Listas!$A$3,$N867=Listas!$A$4,$N867=Listas!$A$5,$N867=Listas!$A$6),"N/A",IF(AND((DAYS360(C867,$C$3))&gt;1800,(DAYS360(C867,$C$3))&lt;=3600),"SI","NO"))</f>
        <v>NO</v>
      </c>
      <c r="T867" s="19">
        <f t="shared" si="158"/>
        <v>0</v>
      </c>
      <c r="U867" s="18" t="str">
        <f>+IF(OR($N867=Listas!$A$3,$N867=Listas!$A$4,$N867=Listas!$A$5,$N867=Listas!$A$6),"N/A",IF((DAYS360(C867,$C$3))&gt;3600,"SI","NO"))</f>
        <v>SI</v>
      </c>
      <c r="V867" s="20">
        <f t="shared" si="159"/>
        <v>0.21132439384930549</v>
      </c>
      <c r="W867" s="21">
        <f>+IF(OR($N867=Listas!$A$3,$N867=Listas!$A$4,$N867=Listas!$A$5,$N867=Listas!$A$6),"",P867+R867+T867+V867)</f>
        <v>0.21132439384930549</v>
      </c>
      <c r="X867" s="22"/>
      <c r="Y867" s="19">
        <f t="shared" si="160"/>
        <v>0</v>
      </c>
      <c r="Z867" s="21">
        <f>+IF(OR($N867=Listas!$A$3,$N867=Listas!$A$4,$N867=Listas!$A$5,$N867=Listas!$A$6),"",Y867)</f>
        <v>0</v>
      </c>
      <c r="AA867" s="22"/>
      <c r="AB867" s="23">
        <f>+IF(OR($N867=Listas!$A$3,$N867=Listas!$A$4,$N867=Listas!$A$5,$N867=Listas!$A$6),"",IF(AND(DAYS360(C867,$C$3)&lt;=90,AA867="NO"),0,IF(AND(DAYS360(C867,$C$3)&gt;90,AA867="NO"),$AB$7,0)))</f>
        <v>0</v>
      </c>
      <c r="AC867" s="17"/>
      <c r="AD867" s="22"/>
      <c r="AE867" s="23">
        <f>+IF(OR($N867=Listas!$A$3,$N867=Listas!$A$4,$N867=Listas!$A$5,$N867=Listas!$A$6),"",IF(AND(DAYS360(C867,$C$3)&lt;=90,AD867="SI"),0,IF(AND(DAYS360(C867,$C$3)&gt;90,AD867="SI"),$AE$7,0)))</f>
        <v>0</v>
      </c>
      <c r="AF867" s="17"/>
      <c r="AG867" s="24" t="str">
        <f t="shared" si="164"/>
        <v/>
      </c>
      <c r="AH867" s="22"/>
      <c r="AI867" s="23">
        <f>+IF(OR($N867=Listas!$A$3,$N867=Listas!$A$4,$N867=Listas!$A$5,$N867=Listas!$A$6),"",IF(AND(DAYS360(C867,$C$3)&lt;=90,AH867="SI"),0,IF(AND(DAYS360(C867,$C$3)&gt;90,AH867="SI"),$AI$7,0)))</f>
        <v>0</v>
      </c>
      <c r="AJ867" s="25">
        <f>+IF(OR($N867=Listas!$A$3,$N867=Listas!$A$4,$N867=Listas!$A$5,$N867=Listas!$A$6),"",AB867+AE867+AI867)</f>
        <v>0</v>
      </c>
      <c r="AK867" s="26" t="str">
        <f t="shared" si="165"/>
        <v/>
      </c>
      <c r="AL867" s="27" t="str">
        <f t="shared" si="166"/>
        <v/>
      </c>
      <c r="AM867" s="23">
        <f>+IF(OR($N867=Listas!$A$3,$N867=Listas!$A$4,$N867=Listas!$A$5,$N867=Listas!$A$6),"",IF(AND(DAYS360(C867,$C$3)&lt;=90,AL867="SI"),0,IF(AND(DAYS360(C867,$C$3)&gt;90,AL867="SI"),$AM$7,0)))</f>
        <v>0</v>
      </c>
      <c r="AN867" s="27" t="str">
        <f t="shared" si="167"/>
        <v/>
      </c>
      <c r="AO867" s="23">
        <f>+IF(OR($N867=Listas!$A$3,$N867=Listas!$A$4,$N867=Listas!$A$5,$N867=Listas!$A$6),"",IF(AND(DAYS360(C867,$C$3)&lt;=90,AN867="SI"),0,IF(AND(DAYS360(C867,$C$3)&gt;90,AN867="SI"),$AO$7,0)))</f>
        <v>0</v>
      </c>
      <c r="AP867" s="28">
        <f>+IF(OR($N867=Listas!$A$3,$N867=Listas!$A$4,$N867=Listas!$A$5,$N867=[1]Hoja2!$A$6),"",AM867+AO867)</f>
        <v>0</v>
      </c>
      <c r="AQ867" s="22"/>
      <c r="AR867" s="23">
        <f>+IF(OR($N867=Listas!$A$3,$N867=Listas!$A$4,$N867=Listas!$A$5,$N867=Listas!$A$6),"",IF(AND(DAYS360(C867,$C$3)&lt;=90,AQ867="SI"),0,IF(AND(DAYS360(C867,$C$3)&gt;90,AQ867="SI"),$AR$7,0)))</f>
        <v>0</v>
      </c>
      <c r="AS867" s="22"/>
      <c r="AT867" s="23">
        <f>+IF(OR($N867=Listas!$A$3,$N867=Listas!$A$4,$N867=Listas!$A$5,$N867=Listas!$A$6),"",IF(AND(DAYS360(C867,$C$3)&lt;=90,AS867="SI"),0,IF(AND(DAYS360(C867,$C$3)&gt;90,AS867="SI"),$AT$7,0)))</f>
        <v>0</v>
      </c>
      <c r="AU867" s="21">
        <f>+IF(OR($N867=Listas!$A$3,$N867=Listas!$A$4,$N867=Listas!$A$5,$N867=Listas!$A$6),"",AR867+AT867)</f>
        <v>0</v>
      </c>
      <c r="AV867" s="29">
        <f>+IF(OR($N867=Listas!$A$3,$N867=Listas!$A$4,$N867=Listas!$A$5,$N867=Listas!$A$6),"",W867+Z867+AJ867+AP867+AU867)</f>
        <v>0.21132439384930549</v>
      </c>
      <c r="AW867" s="30">
        <f>+IF(OR($N867=Listas!$A$3,$N867=Listas!$A$4,$N867=Listas!$A$5,$N867=Listas!$A$6),"",K867*(1-AV867))</f>
        <v>0</v>
      </c>
      <c r="AX867" s="30">
        <f>+IF(OR($N867=Listas!$A$3,$N867=Listas!$A$4,$N867=Listas!$A$5,$N867=Listas!$A$6),"",L867*(1-AV867))</f>
        <v>0</v>
      </c>
      <c r="AY867" s="31"/>
      <c r="AZ867" s="32"/>
      <c r="BA867" s="30">
        <f>+IF(OR($N867=Listas!$A$3,$N867=Listas!$A$4,$N867=Listas!$A$5,$N867=Listas!$A$6),"",IF(AV867=0,AW867,(-PV(AY867,AZ867,,AW867,0))))</f>
        <v>0</v>
      </c>
      <c r="BB867" s="30">
        <f>+IF(OR($N867=Listas!$A$3,$N867=Listas!$A$4,$N867=Listas!$A$5,$N867=Listas!$A$6),"",IF(AV867=0,AX867,(-PV(AY867,AZ867,,AX867,0))))</f>
        <v>0</v>
      </c>
      <c r="BC867" s="33">
        <f>++IF(OR($N867=Listas!$A$3,$N867=Listas!$A$4,$N867=Listas!$A$5,$N867=Listas!$A$6),"",K867-BA867)</f>
        <v>0</v>
      </c>
      <c r="BD867" s="33">
        <f>++IF(OR($N867=Listas!$A$3,$N867=Listas!$A$4,$N867=Listas!$A$5,$N867=Listas!$A$6),"",L867-BB867)</f>
        <v>0</v>
      </c>
    </row>
    <row r="868" spans="1:56" x14ac:dyDescent="0.25">
      <c r="A868" s="13"/>
      <c r="B868" s="14"/>
      <c r="C868" s="15"/>
      <c r="D868" s="16"/>
      <c r="E868" s="16"/>
      <c r="F868" s="17"/>
      <c r="G868" s="17"/>
      <c r="H868" s="65">
        <f t="shared" si="161"/>
        <v>0</v>
      </c>
      <c r="I868" s="17"/>
      <c r="J868" s="17"/>
      <c r="K868" s="42">
        <f t="shared" si="162"/>
        <v>0</v>
      </c>
      <c r="L868" s="42">
        <f t="shared" si="162"/>
        <v>0</v>
      </c>
      <c r="M868" s="42">
        <f t="shared" si="163"/>
        <v>0</v>
      </c>
      <c r="N868" s="13"/>
      <c r="O868" s="18" t="str">
        <f>+IF(OR($N868=Listas!$A$3,$N868=Listas!$A$4,$N868=Listas!$A$5,$N868=Listas!$A$6),"N/A",IF(AND((DAYS360(C868,$C$3))&gt;90,(DAYS360(C868,$C$3))&lt;360),"SI","NO"))</f>
        <v>NO</v>
      </c>
      <c r="P868" s="19">
        <f t="shared" si="156"/>
        <v>0</v>
      </c>
      <c r="Q868" s="18" t="str">
        <f>+IF(OR($N868=Listas!$A$3,$N868=Listas!$A$4,$N868=Listas!$A$5,$N868=Listas!$A$6),"N/A",IF(AND((DAYS360(C868,$C$3))&gt;=360,(DAYS360(C868,$C$3))&lt;=1800),"SI","NO"))</f>
        <v>NO</v>
      </c>
      <c r="R868" s="19">
        <f t="shared" si="157"/>
        <v>0</v>
      </c>
      <c r="S868" s="18" t="str">
        <f>+IF(OR($N868=Listas!$A$3,$N868=Listas!$A$4,$N868=Listas!$A$5,$N868=Listas!$A$6),"N/A",IF(AND((DAYS360(C868,$C$3))&gt;1800,(DAYS360(C868,$C$3))&lt;=3600),"SI","NO"))</f>
        <v>NO</v>
      </c>
      <c r="T868" s="19">
        <f t="shared" si="158"/>
        <v>0</v>
      </c>
      <c r="U868" s="18" t="str">
        <f>+IF(OR($N868=Listas!$A$3,$N868=Listas!$A$4,$N868=Listas!$A$5,$N868=Listas!$A$6),"N/A",IF((DAYS360(C868,$C$3))&gt;3600,"SI","NO"))</f>
        <v>SI</v>
      </c>
      <c r="V868" s="20">
        <f t="shared" si="159"/>
        <v>0.21132439384930549</v>
      </c>
      <c r="W868" s="21">
        <f>+IF(OR($N868=Listas!$A$3,$N868=Listas!$A$4,$N868=Listas!$A$5,$N868=Listas!$A$6),"",P868+R868+T868+V868)</f>
        <v>0.21132439384930549</v>
      </c>
      <c r="X868" s="22"/>
      <c r="Y868" s="19">
        <f t="shared" si="160"/>
        <v>0</v>
      </c>
      <c r="Z868" s="21">
        <f>+IF(OR($N868=Listas!$A$3,$N868=Listas!$A$4,$N868=Listas!$A$5,$N868=Listas!$A$6),"",Y868)</f>
        <v>0</v>
      </c>
      <c r="AA868" s="22"/>
      <c r="AB868" s="23">
        <f>+IF(OR($N868=Listas!$A$3,$N868=Listas!$A$4,$N868=Listas!$A$5,$N868=Listas!$A$6),"",IF(AND(DAYS360(C868,$C$3)&lt;=90,AA868="NO"),0,IF(AND(DAYS360(C868,$C$3)&gt;90,AA868="NO"),$AB$7,0)))</f>
        <v>0</v>
      </c>
      <c r="AC868" s="17"/>
      <c r="AD868" s="22"/>
      <c r="AE868" s="23">
        <f>+IF(OR($N868=Listas!$A$3,$N868=Listas!$A$4,$N868=Listas!$A$5,$N868=Listas!$A$6),"",IF(AND(DAYS360(C868,$C$3)&lt;=90,AD868="SI"),0,IF(AND(DAYS360(C868,$C$3)&gt;90,AD868="SI"),$AE$7,0)))</f>
        <v>0</v>
      </c>
      <c r="AF868" s="17"/>
      <c r="AG868" s="24" t="str">
        <f t="shared" si="164"/>
        <v/>
      </c>
      <c r="AH868" s="22"/>
      <c r="AI868" s="23">
        <f>+IF(OR($N868=Listas!$A$3,$N868=Listas!$A$4,$N868=Listas!$A$5,$N868=Listas!$A$6),"",IF(AND(DAYS360(C868,$C$3)&lt;=90,AH868="SI"),0,IF(AND(DAYS360(C868,$C$3)&gt;90,AH868="SI"),$AI$7,0)))</f>
        <v>0</v>
      </c>
      <c r="AJ868" s="25">
        <f>+IF(OR($N868=Listas!$A$3,$N868=Listas!$A$4,$N868=Listas!$A$5,$N868=Listas!$A$6),"",AB868+AE868+AI868)</f>
        <v>0</v>
      </c>
      <c r="AK868" s="26" t="str">
        <f t="shared" si="165"/>
        <v/>
      </c>
      <c r="AL868" s="27" t="str">
        <f t="shared" si="166"/>
        <v/>
      </c>
      <c r="AM868" s="23">
        <f>+IF(OR($N868=Listas!$A$3,$N868=Listas!$A$4,$N868=Listas!$A$5,$N868=Listas!$A$6),"",IF(AND(DAYS360(C868,$C$3)&lt;=90,AL868="SI"),0,IF(AND(DAYS360(C868,$C$3)&gt;90,AL868="SI"),$AM$7,0)))</f>
        <v>0</v>
      </c>
      <c r="AN868" s="27" t="str">
        <f t="shared" si="167"/>
        <v/>
      </c>
      <c r="AO868" s="23">
        <f>+IF(OR($N868=Listas!$A$3,$N868=Listas!$A$4,$N868=Listas!$A$5,$N868=Listas!$A$6),"",IF(AND(DAYS360(C868,$C$3)&lt;=90,AN868="SI"),0,IF(AND(DAYS360(C868,$C$3)&gt;90,AN868="SI"),$AO$7,0)))</f>
        <v>0</v>
      </c>
      <c r="AP868" s="28">
        <f>+IF(OR($N868=Listas!$A$3,$N868=Listas!$A$4,$N868=Listas!$A$5,$N868=[1]Hoja2!$A$6),"",AM868+AO868)</f>
        <v>0</v>
      </c>
      <c r="AQ868" s="22"/>
      <c r="AR868" s="23">
        <f>+IF(OR($N868=Listas!$A$3,$N868=Listas!$A$4,$N868=Listas!$A$5,$N868=Listas!$A$6),"",IF(AND(DAYS360(C868,$C$3)&lt;=90,AQ868="SI"),0,IF(AND(DAYS360(C868,$C$3)&gt;90,AQ868="SI"),$AR$7,0)))</f>
        <v>0</v>
      </c>
      <c r="AS868" s="22"/>
      <c r="AT868" s="23">
        <f>+IF(OR($N868=Listas!$A$3,$N868=Listas!$A$4,$N868=Listas!$A$5,$N868=Listas!$A$6),"",IF(AND(DAYS360(C868,$C$3)&lt;=90,AS868="SI"),0,IF(AND(DAYS360(C868,$C$3)&gt;90,AS868="SI"),$AT$7,0)))</f>
        <v>0</v>
      </c>
      <c r="AU868" s="21">
        <f>+IF(OR($N868=Listas!$A$3,$N868=Listas!$A$4,$N868=Listas!$A$5,$N868=Listas!$A$6),"",AR868+AT868)</f>
        <v>0</v>
      </c>
      <c r="AV868" s="29">
        <f>+IF(OR($N868=Listas!$A$3,$N868=Listas!$A$4,$N868=Listas!$A$5,$N868=Listas!$A$6),"",W868+Z868+AJ868+AP868+AU868)</f>
        <v>0.21132439384930549</v>
      </c>
      <c r="AW868" s="30">
        <f>+IF(OR($N868=Listas!$A$3,$N868=Listas!$A$4,$N868=Listas!$A$5,$N868=Listas!$A$6),"",K868*(1-AV868))</f>
        <v>0</v>
      </c>
      <c r="AX868" s="30">
        <f>+IF(OR($N868=Listas!$A$3,$N868=Listas!$A$4,$N868=Listas!$A$5,$N868=Listas!$A$6),"",L868*(1-AV868))</f>
        <v>0</v>
      </c>
      <c r="AY868" s="31"/>
      <c r="AZ868" s="32"/>
      <c r="BA868" s="30">
        <f>+IF(OR($N868=Listas!$A$3,$N868=Listas!$A$4,$N868=Listas!$A$5,$N868=Listas!$A$6),"",IF(AV868=0,AW868,(-PV(AY868,AZ868,,AW868,0))))</f>
        <v>0</v>
      </c>
      <c r="BB868" s="30">
        <f>+IF(OR($N868=Listas!$A$3,$N868=Listas!$A$4,$N868=Listas!$A$5,$N868=Listas!$A$6),"",IF(AV868=0,AX868,(-PV(AY868,AZ868,,AX868,0))))</f>
        <v>0</v>
      </c>
      <c r="BC868" s="33">
        <f>++IF(OR($N868=Listas!$A$3,$N868=Listas!$A$4,$N868=Listas!$A$5,$N868=Listas!$A$6),"",K868-BA868)</f>
        <v>0</v>
      </c>
      <c r="BD868" s="33">
        <f>++IF(OR($N868=Listas!$A$3,$N868=Listas!$A$4,$N868=Listas!$A$5,$N868=Listas!$A$6),"",L868-BB868)</f>
        <v>0</v>
      </c>
    </row>
    <row r="869" spans="1:56" x14ac:dyDescent="0.25">
      <c r="A869" s="13"/>
      <c r="B869" s="14"/>
      <c r="C869" s="15"/>
      <c r="D869" s="16"/>
      <c r="E869" s="16"/>
      <c r="F869" s="17"/>
      <c r="G869" s="17"/>
      <c r="H869" s="65">
        <f t="shared" si="161"/>
        <v>0</v>
      </c>
      <c r="I869" s="17"/>
      <c r="J869" s="17"/>
      <c r="K869" s="42">
        <f t="shared" si="162"/>
        <v>0</v>
      </c>
      <c r="L869" s="42">
        <f t="shared" si="162"/>
        <v>0</v>
      </c>
      <c r="M869" s="42">
        <f t="shared" si="163"/>
        <v>0</v>
      </c>
      <c r="N869" s="13"/>
      <c r="O869" s="18" t="str">
        <f>+IF(OR($N869=Listas!$A$3,$N869=Listas!$A$4,$N869=Listas!$A$5,$N869=Listas!$A$6),"N/A",IF(AND((DAYS360(C869,$C$3))&gt;90,(DAYS360(C869,$C$3))&lt;360),"SI","NO"))</f>
        <v>NO</v>
      </c>
      <c r="P869" s="19">
        <f t="shared" si="156"/>
        <v>0</v>
      </c>
      <c r="Q869" s="18" t="str">
        <f>+IF(OR($N869=Listas!$A$3,$N869=Listas!$A$4,$N869=Listas!$A$5,$N869=Listas!$A$6),"N/A",IF(AND((DAYS360(C869,$C$3))&gt;=360,(DAYS360(C869,$C$3))&lt;=1800),"SI","NO"))</f>
        <v>NO</v>
      </c>
      <c r="R869" s="19">
        <f t="shared" si="157"/>
        <v>0</v>
      </c>
      <c r="S869" s="18" t="str">
        <f>+IF(OR($N869=Listas!$A$3,$N869=Listas!$A$4,$N869=Listas!$A$5,$N869=Listas!$A$6),"N/A",IF(AND((DAYS360(C869,$C$3))&gt;1800,(DAYS360(C869,$C$3))&lt;=3600),"SI","NO"))</f>
        <v>NO</v>
      </c>
      <c r="T869" s="19">
        <f t="shared" si="158"/>
        <v>0</v>
      </c>
      <c r="U869" s="18" t="str">
        <f>+IF(OR($N869=Listas!$A$3,$N869=Listas!$A$4,$N869=Listas!$A$5,$N869=Listas!$A$6),"N/A",IF((DAYS360(C869,$C$3))&gt;3600,"SI","NO"))</f>
        <v>SI</v>
      </c>
      <c r="V869" s="20">
        <f t="shared" si="159"/>
        <v>0.21132439384930549</v>
      </c>
      <c r="W869" s="21">
        <f>+IF(OR($N869=Listas!$A$3,$N869=Listas!$A$4,$N869=Listas!$A$5,$N869=Listas!$A$6),"",P869+R869+T869+V869)</f>
        <v>0.21132439384930549</v>
      </c>
      <c r="X869" s="22"/>
      <c r="Y869" s="19">
        <f t="shared" si="160"/>
        <v>0</v>
      </c>
      <c r="Z869" s="21">
        <f>+IF(OR($N869=Listas!$A$3,$N869=Listas!$A$4,$N869=Listas!$A$5,$N869=Listas!$A$6),"",Y869)</f>
        <v>0</v>
      </c>
      <c r="AA869" s="22"/>
      <c r="AB869" s="23">
        <f>+IF(OR($N869=Listas!$A$3,$N869=Listas!$A$4,$N869=Listas!$A$5,$N869=Listas!$A$6),"",IF(AND(DAYS360(C869,$C$3)&lt;=90,AA869="NO"),0,IF(AND(DAYS360(C869,$C$3)&gt;90,AA869="NO"),$AB$7,0)))</f>
        <v>0</v>
      </c>
      <c r="AC869" s="17"/>
      <c r="AD869" s="22"/>
      <c r="AE869" s="23">
        <f>+IF(OR($N869=Listas!$A$3,$N869=Listas!$A$4,$N869=Listas!$A$5,$N869=Listas!$A$6),"",IF(AND(DAYS360(C869,$C$3)&lt;=90,AD869="SI"),0,IF(AND(DAYS360(C869,$C$3)&gt;90,AD869="SI"),$AE$7,0)))</f>
        <v>0</v>
      </c>
      <c r="AF869" s="17"/>
      <c r="AG869" s="24" t="str">
        <f t="shared" si="164"/>
        <v/>
      </c>
      <c r="AH869" s="22"/>
      <c r="AI869" s="23">
        <f>+IF(OR($N869=Listas!$A$3,$N869=Listas!$A$4,$N869=Listas!$A$5,$N869=Listas!$A$6),"",IF(AND(DAYS360(C869,$C$3)&lt;=90,AH869="SI"),0,IF(AND(DAYS360(C869,$C$3)&gt;90,AH869="SI"),$AI$7,0)))</f>
        <v>0</v>
      </c>
      <c r="AJ869" s="25">
        <f>+IF(OR($N869=Listas!$A$3,$N869=Listas!$A$4,$N869=Listas!$A$5,$N869=Listas!$A$6),"",AB869+AE869+AI869)</f>
        <v>0</v>
      </c>
      <c r="AK869" s="26" t="str">
        <f t="shared" si="165"/>
        <v/>
      </c>
      <c r="AL869" s="27" t="str">
        <f t="shared" si="166"/>
        <v/>
      </c>
      <c r="AM869" s="23">
        <f>+IF(OR($N869=Listas!$A$3,$N869=Listas!$A$4,$N869=Listas!$A$5,$N869=Listas!$A$6),"",IF(AND(DAYS360(C869,$C$3)&lt;=90,AL869="SI"),0,IF(AND(DAYS360(C869,$C$3)&gt;90,AL869="SI"),$AM$7,0)))</f>
        <v>0</v>
      </c>
      <c r="AN869" s="27" t="str">
        <f t="shared" si="167"/>
        <v/>
      </c>
      <c r="AO869" s="23">
        <f>+IF(OR($N869=Listas!$A$3,$N869=Listas!$A$4,$N869=Listas!$A$5,$N869=Listas!$A$6),"",IF(AND(DAYS360(C869,$C$3)&lt;=90,AN869="SI"),0,IF(AND(DAYS360(C869,$C$3)&gt;90,AN869="SI"),$AO$7,0)))</f>
        <v>0</v>
      </c>
      <c r="AP869" s="28">
        <f>+IF(OR($N869=Listas!$A$3,$N869=Listas!$A$4,$N869=Listas!$A$5,$N869=[1]Hoja2!$A$6),"",AM869+AO869)</f>
        <v>0</v>
      </c>
      <c r="AQ869" s="22"/>
      <c r="AR869" s="23">
        <f>+IF(OR($N869=Listas!$A$3,$N869=Listas!$A$4,$N869=Listas!$A$5,$N869=Listas!$A$6),"",IF(AND(DAYS360(C869,$C$3)&lt;=90,AQ869="SI"),0,IF(AND(DAYS360(C869,$C$3)&gt;90,AQ869="SI"),$AR$7,0)))</f>
        <v>0</v>
      </c>
      <c r="AS869" s="22"/>
      <c r="AT869" s="23">
        <f>+IF(OR($N869=Listas!$A$3,$N869=Listas!$A$4,$N869=Listas!$A$5,$N869=Listas!$A$6),"",IF(AND(DAYS360(C869,$C$3)&lt;=90,AS869="SI"),0,IF(AND(DAYS360(C869,$C$3)&gt;90,AS869="SI"),$AT$7,0)))</f>
        <v>0</v>
      </c>
      <c r="AU869" s="21">
        <f>+IF(OR($N869=Listas!$A$3,$N869=Listas!$A$4,$N869=Listas!$A$5,$N869=Listas!$A$6),"",AR869+AT869)</f>
        <v>0</v>
      </c>
      <c r="AV869" s="29">
        <f>+IF(OR($N869=Listas!$A$3,$N869=Listas!$A$4,$N869=Listas!$A$5,$N869=Listas!$A$6),"",W869+Z869+AJ869+AP869+AU869)</f>
        <v>0.21132439384930549</v>
      </c>
      <c r="AW869" s="30">
        <f>+IF(OR($N869=Listas!$A$3,$N869=Listas!$A$4,$N869=Listas!$A$5,$N869=Listas!$A$6),"",K869*(1-AV869))</f>
        <v>0</v>
      </c>
      <c r="AX869" s="30">
        <f>+IF(OR($N869=Listas!$A$3,$N869=Listas!$A$4,$N869=Listas!$A$5,$N869=Listas!$A$6),"",L869*(1-AV869))</f>
        <v>0</v>
      </c>
      <c r="AY869" s="31"/>
      <c r="AZ869" s="32"/>
      <c r="BA869" s="30">
        <f>+IF(OR($N869=Listas!$A$3,$N869=Listas!$A$4,$N869=Listas!$A$5,$N869=Listas!$A$6),"",IF(AV869=0,AW869,(-PV(AY869,AZ869,,AW869,0))))</f>
        <v>0</v>
      </c>
      <c r="BB869" s="30">
        <f>+IF(OR($N869=Listas!$A$3,$N869=Listas!$A$4,$N869=Listas!$A$5,$N869=Listas!$A$6),"",IF(AV869=0,AX869,(-PV(AY869,AZ869,,AX869,0))))</f>
        <v>0</v>
      </c>
      <c r="BC869" s="33">
        <f>++IF(OR($N869=Listas!$A$3,$N869=Listas!$A$4,$N869=Listas!$A$5,$N869=Listas!$A$6),"",K869-BA869)</f>
        <v>0</v>
      </c>
      <c r="BD869" s="33">
        <f>++IF(OR($N869=Listas!$A$3,$N869=Listas!$A$4,$N869=Listas!$A$5,$N869=Listas!$A$6),"",L869-BB869)</f>
        <v>0</v>
      </c>
    </row>
    <row r="870" spans="1:56" x14ac:dyDescent="0.25">
      <c r="A870" s="13"/>
      <c r="B870" s="14"/>
      <c r="C870" s="15"/>
      <c r="D870" s="16"/>
      <c r="E870" s="16"/>
      <c r="F870" s="17"/>
      <c r="G870" s="17"/>
      <c r="H870" s="65">
        <f t="shared" si="161"/>
        <v>0</v>
      </c>
      <c r="I870" s="17"/>
      <c r="J870" s="17"/>
      <c r="K870" s="42">
        <f t="shared" si="162"/>
        <v>0</v>
      </c>
      <c r="L870" s="42">
        <f t="shared" si="162"/>
        <v>0</v>
      </c>
      <c r="M870" s="42">
        <f t="shared" si="163"/>
        <v>0</v>
      </c>
      <c r="N870" s="13"/>
      <c r="O870" s="18" t="str">
        <f>+IF(OR($N870=Listas!$A$3,$N870=Listas!$A$4,$N870=Listas!$A$5,$N870=Listas!$A$6),"N/A",IF(AND((DAYS360(C870,$C$3))&gt;90,(DAYS360(C870,$C$3))&lt;360),"SI","NO"))</f>
        <v>NO</v>
      </c>
      <c r="P870" s="19">
        <f t="shared" si="156"/>
        <v>0</v>
      </c>
      <c r="Q870" s="18" t="str">
        <f>+IF(OR($N870=Listas!$A$3,$N870=Listas!$A$4,$N870=Listas!$A$5,$N870=Listas!$A$6),"N/A",IF(AND((DAYS360(C870,$C$3))&gt;=360,(DAYS360(C870,$C$3))&lt;=1800),"SI","NO"))</f>
        <v>NO</v>
      </c>
      <c r="R870" s="19">
        <f t="shared" si="157"/>
        <v>0</v>
      </c>
      <c r="S870" s="18" t="str">
        <f>+IF(OR($N870=Listas!$A$3,$N870=Listas!$A$4,$N870=Listas!$A$5,$N870=Listas!$A$6),"N/A",IF(AND((DAYS360(C870,$C$3))&gt;1800,(DAYS360(C870,$C$3))&lt;=3600),"SI","NO"))</f>
        <v>NO</v>
      </c>
      <c r="T870" s="19">
        <f t="shared" si="158"/>
        <v>0</v>
      </c>
      <c r="U870" s="18" t="str">
        <f>+IF(OR($N870=Listas!$A$3,$N870=Listas!$A$4,$N870=Listas!$A$5,$N870=Listas!$A$6),"N/A",IF((DAYS360(C870,$C$3))&gt;3600,"SI","NO"))</f>
        <v>SI</v>
      </c>
      <c r="V870" s="20">
        <f t="shared" si="159"/>
        <v>0.21132439384930549</v>
      </c>
      <c r="W870" s="21">
        <f>+IF(OR($N870=Listas!$A$3,$N870=Listas!$A$4,$N870=Listas!$A$5,$N870=Listas!$A$6),"",P870+R870+T870+V870)</f>
        <v>0.21132439384930549</v>
      </c>
      <c r="X870" s="22"/>
      <c r="Y870" s="19">
        <f t="shared" si="160"/>
        <v>0</v>
      </c>
      <c r="Z870" s="21">
        <f>+IF(OR($N870=Listas!$A$3,$N870=Listas!$A$4,$N870=Listas!$A$5,$N870=Listas!$A$6),"",Y870)</f>
        <v>0</v>
      </c>
      <c r="AA870" s="22"/>
      <c r="AB870" s="23">
        <f>+IF(OR($N870=Listas!$A$3,$N870=Listas!$A$4,$N870=Listas!$A$5,$N870=Listas!$A$6),"",IF(AND(DAYS360(C870,$C$3)&lt;=90,AA870="NO"),0,IF(AND(DAYS360(C870,$C$3)&gt;90,AA870="NO"),$AB$7,0)))</f>
        <v>0</v>
      </c>
      <c r="AC870" s="17"/>
      <c r="AD870" s="22"/>
      <c r="AE870" s="23">
        <f>+IF(OR($N870=Listas!$A$3,$N870=Listas!$A$4,$N870=Listas!$A$5,$N870=Listas!$A$6),"",IF(AND(DAYS360(C870,$C$3)&lt;=90,AD870="SI"),0,IF(AND(DAYS360(C870,$C$3)&gt;90,AD870="SI"),$AE$7,0)))</f>
        <v>0</v>
      </c>
      <c r="AF870" s="17"/>
      <c r="AG870" s="24" t="str">
        <f t="shared" si="164"/>
        <v/>
      </c>
      <c r="AH870" s="22"/>
      <c r="AI870" s="23">
        <f>+IF(OR($N870=Listas!$A$3,$N870=Listas!$A$4,$N870=Listas!$A$5,$N870=Listas!$A$6),"",IF(AND(DAYS360(C870,$C$3)&lt;=90,AH870="SI"),0,IF(AND(DAYS360(C870,$C$3)&gt;90,AH870="SI"),$AI$7,0)))</f>
        <v>0</v>
      </c>
      <c r="AJ870" s="25">
        <f>+IF(OR($N870=Listas!$A$3,$N870=Listas!$A$4,$N870=Listas!$A$5,$N870=Listas!$A$6),"",AB870+AE870+AI870)</f>
        <v>0</v>
      </c>
      <c r="AK870" s="26" t="str">
        <f t="shared" si="165"/>
        <v/>
      </c>
      <c r="AL870" s="27" t="str">
        <f t="shared" si="166"/>
        <v/>
      </c>
      <c r="AM870" s="23">
        <f>+IF(OR($N870=Listas!$A$3,$N870=Listas!$A$4,$N870=Listas!$A$5,$N870=Listas!$A$6),"",IF(AND(DAYS360(C870,$C$3)&lt;=90,AL870="SI"),0,IF(AND(DAYS360(C870,$C$3)&gt;90,AL870="SI"),$AM$7,0)))</f>
        <v>0</v>
      </c>
      <c r="AN870" s="27" t="str">
        <f t="shared" si="167"/>
        <v/>
      </c>
      <c r="AO870" s="23">
        <f>+IF(OR($N870=Listas!$A$3,$N870=Listas!$A$4,$N870=Listas!$A$5,$N870=Listas!$A$6),"",IF(AND(DAYS360(C870,$C$3)&lt;=90,AN870="SI"),0,IF(AND(DAYS360(C870,$C$3)&gt;90,AN870="SI"),$AO$7,0)))</f>
        <v>0</v>
      </c>
      <c r="AP870" s="28">
        <f>+IF(OR($N870=Listas!$A$3,$N870=Listas!$A$4,$N870=Listas!$A$5,$N870=[1]Hoja2!$A$6),"",AM870+AO870)</f>
        <v>0</v>
      </c>
      <c r="AQ870" s="22"/>
      <c r="AR870" s="23">
        <f>+IF(OR($N870=Listas!$A$3,$N870=Listas!$A$4,$N870=Listas!$A$5,$N870=Listas!$A$6),"",IF(AND(DAYS360(C870,$C$3)&lt;=90,AQ870="SI"),0,IF(AND(DAYS360(C870,$C$3)&gt;90,AQ870="SI"),$AR$7,0)))</f>
        <v>0</v>
      </c>
      <c r="AS870" s="22"/>
      <c r="AT870" s="23">
        <f>+IF(OR($N870=Listas!$A$3,$N870=Listas!$A$4,$N870=Listas!$A$5,$N870=Listas!$A$6),"",IF(AND(DAYS360(C870,$C$3)&lt;=90,AS870="SI"),0,IF(AND(DAYS360(C870,$C$3)&gt;90,AS870="SI"),$AT$7,0)))</f>
        <v>0</v>
      </c>
      <c r="AU870" s="21">
        <f>+IF(OR($N870=Listas!$A$3,$N870=Listas!$A$4,$N870=Listas!$A$5,$N870=Listas!$A$6),"",AR870+AT870)</f>
        <v>0</v>
      </c>
      <c r="AV870" s="29">
        <f>+IF(OR($N870=Listas!$A$3,$N870=Listas!$A$4,$N870=Listas!$A$5,$N870=Listas!$A$6),"",W870+Z870+AJ870+AP870+AU870)</f>
        <v>0.21132439384930549</v>
      </c>
      <c r="AW870" s="30">
        <f>+IF(OR($N870=Listas!$A$3,$N870=Listas!$A$4,$N870=Listas!$A$5,$N870=Listas!$A$6),"",K870*(1-AV870))</f>
        <v>0</v>
      </c>
      <c r="AX870" s="30">
        <f>+IF(OR($N870=Listas!$A$3,$N870=Listas!$A$4,$N870=Listas!$A$5,$N870=Listas!$A$6),"",L870*(1-AV870))</f>
        <v>0</v>
      </c>
      <c r="AY870" s="31"/>
      <c r="AZ870" s="32"/>
      <c r="BA870" s="30">
        <f>+IF(OR($N870=Listas!$A$3,$N870=Listas!$A$4,$N870=Listas!$A$5,$N870=Listas!$A$6),"",IF(AV870=0,AW870,(-PV(AY870,AZ870,,AW870,0))))</f>
        <v>0</v>
      </c>
      <c r="BB870" s="30">
        <f>+IF(OR($N870=Listas!$A$3,$N870=Listas!$A$4,$N870=Listas!$A$5,$N870=Listas!$A$6),"",IF(AV870=0,AX870,(-PV(AY870,AZ870,,AX870,0))))</f>
        <v>0</v>
      </c>
      <c r="BC870" s="33">
        <f>++IF(OR($N870=Listas!$A$3,$N870=Listas!$A$4,$N870=Listas!$A$5,$N870=Listas!$A$6),"",K870-BA870)</f>
        <v>0</v>
      </c>
      <c r="BD870" s="33">
        <f>++IF(OR($N870=Listas!$A$3,$N870=Listas!$A$4,$N870=Listas!$A$5,$N870=Listas!$A$6),"",L870-BB870)</f>
        <v>0</v>
      </c>
    </row>
    <row r="871" spans="1:56" x14ac:dyDescent="0.25">
      <c r="A871" s="13"/>
      <c r="B871" s="14"/>
      <c r="C871" s="15"/>
      <c r="D871" s="16"/>
      <c r="E871" s="16"/>
      <c r="F871" s="17"/>
      <c r="G871" s="17"/>
      <c r="H871" s="65">
        <f t="shared" si="161"/>
        <v>0</v>
      </c>
      <c r="I871" s="17"/>
      <c r="J871" s="17"/>
      <c r="K871" s="42">
        <f t="shared" si="162"/>
        <v>0</v>
      </c>
      <c r="L871" s="42">
        <f t="shared" si="162"/>
        <v>0</v>
      </c>
      <c r="M871" s="42">
        <f t="shared" si="163"/>
        <v>0</v>
      </c>
      <c r="N871" s="13"/>
      <c r="O871" s="18" t="str">
        <f>+IF(OR($N871=Listas!$A$3,$N871=Listas!$A$4,$N871=Listas!$A$5,$N871=Listas!$A$6),"N/A",IF(AND((DAYS360(C871,$C$3))&gt;90,(DAYS360(C871,$C$3))&lt;360),"SI","NO"))</f>
        <v>NO</v>
      </c>
      <c r="P871" s="19">
        <f t="shared" si="156"/>
        <v>0</v>
      </c>
      <c r="Q871" s="18" t="str">
        <f>+IF(OR($N871=Listas!$A$3,$N871=Listas!$A$4,$N871=Listas!$A$5,$N871=Listas!$A$6),"N/A",IF(AND((DAYS360(C871,$C$3))&gt;=360,(DAYS360(C871,$C$3))&lt;=1800),"SI","NO"))</f>
        <v>NO</v>
      </c>
      <c r="R871" s="19">
        <f t="shared" si="157"/>
        <v>0</v>
      </c>
      <c r="S871" s="18" t="str">
        <f>+IF(OR($N871=Listas!$A$3,$N871=Listas!$A$4,$N871=Listas!$A$5,$N871=Listas!$A$6),"N/A",IF(AND((DAYS360(C871,$C$3))&gt;1800,(DAYS360(C871,$C$3))&lt;=3600),"SI","NO"))</f>
        <v>NO</v>
      </c>
      <c r="T871" s="19">
        <f t="shared" si="158"/>
        <v>0</v>
      </c>
      <c r="U871" s="18" t="str">
        <f>+IF(OR($N871=Listas!$A$3,$N871=Listas!$A$4,$N871=Listas!$A$5,$N871=Listas!$A$6),"N/A",IF((DAYS360(C871,$C$3))&gt;3600,"SI","NO"))</f>
        <v>SI</v>
      </c>
      <c r="V871" s="20">
        <f t="shared" si="159"/>
        <v>0.21132439384930549</v>
      </c>
      <c r="W871" s="21">
        <f>+IF(OR($N871=Listas!$A$3,$N871=Listas!$A$4,$N871=Listas!$A$5,$N871=Listas!$A$6),"",P871+R871+T871+V871)</f>
        <v>0.21132439384930549</v>
      </c>
      <c r="X871" s="22"/>
      <c r="Y871" s="19">
        <f t="shared" si="160"/>
        <v>0</v>
      </c>
      <c r="Z871" s="21">
        <f>+IF(OR($N871=Listas!$A$3,$N871=Listas!$A$4,$N871=Listas!$A$5,$N871=Listas!$A$6),"",Y871)</f>
        <v>0</v>
      </c>
      <c r="AA871" s="22"/>
      <c r="AB871" s="23">
        <f>+IF(OR($N871=Listas!$A$3,$N871=Listas!$A$4,$N871=Listas!$A$5,$N871=Listas!$A$6),"",IF(AND(DAYS360(C871,$C$3)&lt;=90,AA871="NO"),0,IF(AND(DAYS360(C871,$C$3)&gt;90,AA871="NO"),$AB$7,0)))</f>
        <v>0</v>
      </c>
      <c r="AC871" s="17"/>
      <c r="AD871" s="22"/>
      <c r="AE871" s="23">
        <f>+IF(OR($N871=Listas!$A$3,$N871=Listas!$A$4,$N871=Listas!$A$5,$N871=Listas!$A$6),"",IF(AND(DAYS360(C871,$C$3)&lt;=90,AD871="SI"),0,IF(AND(DAYS360(C871,$C$3)&gt;90,AD871="SI"),$AE$7,0)))</f>
        <v>0</v>
      </c>
      <c r="AF871" s="17"/>
      <c r="AG871" s="24" t="str">
        <f t="shared" si="164"/>
        <v/>
      </c>
      <c r="AH871" s="22"/>
      <c r="AI871" s="23">
        <f>+IF(OR($N871=Listas!$A$3,$N871=Listas!$A$4,$N871=Listas!$A$5,$N871=Listas!$A$6),"",IF(AND(DAYS360(C871,$C$3)&lt;=90,AH871="SI"),0,IF(AND(DAYS360(C871,$C$3)&gt;90,AH871="SI"),$AI$7,0)))</f>
        <v>0</v>
      </c>
      <c r="AJ871" s="25">
        <f>+IF(OR($N871=Listas!$A$3,$N871=Listas!$A$4,$N871=Listas!$A$5,$N871=Listas!$A$6),"",AB871+AE871+AI871)</f>
        <v>0</v>
      </c>
      <c r="AK871" s="26" t="str">
        <f t="shared" si="165"/>
        <v/>
      </c>
      <c r="AL871" s="27" t="str">
        <f t="shared" si="166"/>
        <v/>
      </c>
      <c r="AM871" s="23">
        <f>+IF(OR($N871=Listas!$A$3,$N871=Listas!$A$4,$N871=Listas!$A$5,$N871=Listas!$A$6),"",IF(AND(DAYS360(C871,$C$3)&lt;=90,AL871="SI"),0,IF(AND(DAYS360(C871,$C$3)&gt;90,AL871="SI"),$AM$7,0)))</f>
        <v>0</v>
      </c>
      <c r="AN871" s="27" t="str">
        <f t="shared" si="167"/>
        <v/>
      </c>
      <c r="AO871" s="23">
        <f>+IF(OR($N871=Listas!$A$3,$N871=Listas!$A$4,$N871=Listas!$A$5,$N871=Listas!$A$6),"",IF(AND(DAYS360(C871,$C$3)&lt;=90,AN871="SI"),0,IF(AND(DAYS360(C871,$C$3)&gt;90,AN871="SI"),$AO$7,0)))</f>
        <v>0</v>
      </c>
      <c r="AP871" s="28">
        <f>+IF(OR($N871=Listas!$A$3,$N871=Listas!$A$4,$N871=Listas!$A$5,$N871=[1]Hoja2!$A$6),"",AM871+AO871)</f>
        <v>0</v>
      </c>
      <c r="AQ871" s="22"/>
      <c r="AR871" s="23">
        <f>+IF(OR($N871=Listas!$A$3,$N871=Listas!$A$4,$N871=Listas!$A$5,$N871=Listas!$A$6),"",IF(AND(DAYS360(C871,$C$3)&lt;=90,AQ871="SI"),0,IF(AND(DAYS360(C871,$C$3)&gt;90,AQ871="SI"),$AR$7,0)))</f>
        <v>0</v>
      </c>
      <c r="AS871" s="22"/>
      <c r="AT871" s="23">
        <f>+IF(OR($N871=Listas!$A$3,$N871=Listas!$A$4,$N871=Listas!$A$5,$N871=Listas!$A$6),"",IF(AND(DAYS360(C871,$C$3)&lt;=90,AS871="SI"),0,IF(AND(DAYS360(C871,$C$3)&gt;90,AS871="SI"),$AT$7,0)))</f>
        <v>0</v>
      </c>
      <c r="AU871" s="21">
        <f>+IF(OR($N871=Listas!$A$3,$N871=Listas!$A$4,$N871=Listas!$A$5,$N871=Listas!$A$6),"",AR871+AT871)</f>
        <v>0</v>
      </c>
      <c r="AV871" s="29">
        <f>+IF(OR($N871=Listas!$A$3,$N871=Listas!$A$4,$N871=Listas!$A$5,$N871=Listas!$A$6),"",W871+Z871+AJ871+AP871+AU871)</f>
        <v>0.21132439384930549</v>
      </c>
      <c r="AW871" s="30">
        <f>+IF(OR($N871=Listas!$A$3,$N871=Listas!$A$4,$N871=Listas!$A$5,$N871=Listas!$A$6),"",K871*(1-AV871))</f>
        <v>0</v>
      </c>
      <c r="AX871" s="30">
        <f>+IF(OR($N871=Listas!$A$3,$N871=Listas!$A$4,$N871=Listas!$A$5,$N871=Listas!$A$6),"",L871*(1-AV871))</f>
        <v>0</v>
      </c>
      <c r="AY871" s="31"/>
      <c r="AZ871" s="32"/>
      <c r="BA871" s="30">
        <f>+IF(OR($N871=Listas!$A$3,$N871=Listas!$A$4,$N871=Listas!$A$5,$N871=Listas!$A$6),"",IF(AV871=0,AW871,(-PV(AY871,AZ871,,AW871,0))))</f>
        <v>0</v>
      </c>
      <c r="BB871" s="30">
        <f>+IF(OR($N871=Listas!$A$3,$N871=Listas!$A$4,$N871=Listas!$A$5,$N871=Listas!$A$6),"",IF(AV871=0,AX871,(-PV(AY871,AZ871,,AX871,0))))</f>
        <v>0</v>
      </c>
      <c r="BC871" s="33">
        <f>++IF(OR($N871=Listas!$A$3,$N871=Listas!$A$4,$N871=Listas!$A$5,$N871=Listas!$A$6),"",K871-BA871)</f>
        <v>0</v>
      </c>
      <c r="BD871" s="33">
        <f>++IF(OR($N871=Listas!$A$3,$N871=Listas!$A$4,$N871=Listas!$A$5,$N871=Listas!$A$6),"",L871-BB871)</f>
        <v>0</v>
      </c>
    </row>
    <row r="872" spans="1:56" x14ac:dyDescent="0.25">
      <c r="A872" s="13"/>
      <c r="B872" s="14"/>
      <c r="C872" s="15"/>
      <c r="D872" s="16"/>
      <c r="E872" s="16"/>
      <c r="F872" s="17"/>
      <c r="G872" s="17"/>
      <c r="H872" s="65">
        <f t="shared" si="161"/>
        <v>0</v>
      </c>
      <c r="I872" s="17"/>
      <c r="J872" s="17"/>
      <c r="K872" s="42">
        <f t="shared" si="162"/>
        <v>0</v>
      </c>
      <c r="L872" s="42">
        <f t="shared" si="162"/>
        <v>0</v>
      </c>
      <c r="M872" s="42">
        <f t="shared" si="163"/>
        <v>0</v>
      </c>
      <c r="N872" s="13"/>
      <c r="O872" s="18" t="str">
        <f>+IF(OR($N872=Listas!$A$3,$N872=Listas!$A$4,$N872=Listas!$A$5,$N872=Listas!$A$6),"N/A",IF(AND((DAYS360(C872,$C$3))&gt;90,(DAYS360(C872,$C$3))&lt;360),"SI","NO"))</f>
        <v>NO</v>
      </c>
      <c r="P872" s="19">
        <f t="shared" si="156"/>
        <v>0</v>
      </c>
      <c r="Q872" s="18" t="str">
        <f>+IF(OR($N872=Listas!$A$3,$N872=Listas!$A$4,$N872=Listas!$A$5,$N872=Listas!$A$6),"N/A",IF(AND((DAYS360(C872,$C$3))&gt;=360,(DAYS360(C872,$C$3))&lt;=1800),"SI","NO"))</f>
        <v>NO</v>
      </c>
      <c r="R872" s="19">
        <f t="shared" si="157"/>
        <v>0</v>
      </c>
      <c r="S872" s="18" t="str">
        <f>+IF(OR($N872=Listas!$A$3,$N872=Listas!$A$4,$N872=Listas!$A$5,$N872=Listas!$A$6),"N/A",IF(AND((DAYS360(C872,$C$3))&gt;1800,(DAYS360(C872,$C$3))&lt;=3600),"SI","NO"))</f>
        <v>NO</v>
      </c>
      <c r="T872" s="19">
        <f t="shared" si="158"/>
        <v>0</v>
      </c>
      <c r="U872" s="18" t="str">
        <f>+IF(OR($N872=Listas!$A$3,$N872=Listas!$A$4,$N872=Listas!$A$5,$N872=Listas!$A$6),"N/A",IF((DAYS360(C872,$C$3))&gt;3600,"SI","NO"))</f>
        <v>SI</v>
      </c>
      <c r="V872" s="20">
        <f t="shared" si="159"/>
        <v>0.21132439384930549</v>
      </c>
      <c r="W872" s="21">
        <f>+IF(OR($N872=Listas!$A$3,$N872=Listas!$A$4,$N872=Listas!$A$5,$N872=Listas!$A$6),"",P872+R872+T872+V872)</f>
        <v>0.21132439384930549</v>
      </c>
      <c r="X872" s="22"/>
      <c r="Y872" s="19">
        <f t="shared" si="160"/>
        <v>0</v>
      </c>
      <c r="Z872" s="21">
        <f>+IF(OR($N872=Listas!$A$3,$N872=Listas!$A$4,$N872=Listas!$A$5,$N872=Listas!$A$6),"",Y872)</f>
        <v>0</v>
      </c>
      <c r="AA872" s="22"/>
      <c r="AB872" s="23">
        <f>+IF(OR($N872=Listas!$A$3,$N872=Listas!$A$4,$N872=Listas!$A$5,$N872=Listas!$A$6),"",IF(AND(DAYS360(C872,$C$3)&lt;=90,AA872="NO"),0,IF(AND(DAYS360(C872,$C$3)&gt;90,AA872="NO"),$AB$7,0)))</f>
        <v>0</v>
      </c>
      <c r="AC872" s="17"/>
      <c r="AD872" s="22"/>
      <c r="AE872" s="23">
        <f>+IF(OR($N872=Listas!$A$3,$N872=Listas!$A$4,$N872=Listas!$A$5,$N872=Listas!$A$6),"",IF(AND(DAYS360(C872,$C$3)&lt;=90,AD872="SI"),0,IF(AND(DAYS360(C872,$C$3)&gt;90,AD872="SI"),$AE$7,0)))</f>
        <v>0</v>
      </c>
      <c r="AF872" s="17"/>
      <c r="AG872" s="24" t="str">
        <f t="shared" si="164"/>
        <v/>
      </c>
      <c r="AH872" s="22"/>
      <c r="AI872" s="23">
        <f>+IF(OR($N872=Listas!$A$3,$N872=Listas!$A$4,$N872=Listas!$A$5,$N872=Listas!$A$6),"",IF(AND(DAYS360(C872,$C$3)&lt;=90,AH872="SI"),0,IF(AND(DAYS360(C872,$C$3)&gt;90,AH872="SI"),$AI$7,0)))</f>
        <v>0</v>
      </c>
      <c r="AJ872" s="25">
        <f>+IF(OR($N872=Listas!$A$3,$N872=Listas!$A$4,$N872=Listas!$A$5,$N872=Listas!$A$6),"",AB872+AE872+AI872)</f>
        <v>0</v>
      </c>
      <c r="AK872" s="26" t="str">
        <f t="shared" si="165"/>
        <v/>
      </c>
      <c r="AL872" s="27" t="str">
        <f t="shared" si="166"/>
        <v/>
      </c>
      <c r="AM872" s="23">
        <f>+IF(OR($N872=Listas!$A$3,$N872=Listas!$A$4,$N872=Listas!$A$5,$N872=Listas!$A$6),"",IF(AND(DAYS360(C872,$C$3)&lt;=90,AL872="SI"),0,IF(AND(DAYS360(C872,$C$3)&gt;90,AL872="SI"),$AM$7,0)))</f>
        <v>0</v>
      </c>
      <c r="AN872" s="27" t="str">
        <f t="shared" si="167"/>
        <v/>
      </c>
      <c r="AO872" s="23">
        <f>+IF(OR($N872=Listas!$A$3,$N872=Listas!$A$4,$N872=Listas!$A$5,$N872=Listas!$A$6),"",IF(AND(DAYS360(C872,$C$3)&lt;=90,AN872="SI"),0,IF(AND(DAYS360(C872,$C$3)&gt;90,AN872="SI"),$AO$7,0)))</f>
        <v>0</v>
      </c>
      <c r="AP872" s="28">
        <f>+IF(OR($N872=Listas!$A$3,$N872=Listas!$A$4,$N872=Listas!$A$5,$N872=[1]Hoja2!$A$6),"",AM872+AO872)</f>
        <v>0</v>
      </c>
      <c r="AQ872" s="22"/>
      <c r="AR872" s="23">
        <f>+IF(OR($N872=Listas!$A$3,$N872=Listas!$A$4,$N872=Listas!$A$5,$N872=Listas!$A$6),"",IF(AND(DAYS360(C872,$C$3)&lt;=90,AQ872="SI"),0,IF(AND(DAYS360(C872,$C$3)&gt;90,AQ872="SI"),$AR$7,0)))</f>
        <v>0</v>
      </c>
      <c r="AS872" s="22"/>
      <c r="AT872" s="23">
        <f>+IF(OR($N872=Listas!$A$3,$N872=Listas!$A$4,$N872=Listas!$A$5,$N872=Listas!$A$6),"",IF(AND(DAYS360(C872,$C$3)&lt;=90,AS872="SI"),0,IF(AND(DAYS360(C872,$C$3)&gt;90,AS872="SI"),$AT$7,0)))</f>
        <v>0</v>
      </c>
      <c r="AU872" s="21">
        <f>+IF(OR($N872=Listas!$A$3,$N872=Listas!$A$4,$N872=Listas!$A$5,$N872=Listas!$A$6),"",AR872+AT872)</f>
        <v>0</v>
      </c>
      <c r="AV872" s="29">
        <f>+IF(OR($N872=Listas!$A$3,$N872=Listas!$A$4,$N872=Listas!$A$5,$N872=Listas!$A$6),"",W872+Z872+AJ872+AP872+AU872)</f>
        <v>0.21132439384930549</v>
      </c>
      <c r="AW872" s="30">
        <f>+IF(OR($N872=Listas!$A$3,$N872=Listas!$A$4,$N872=Listas!$A$5,$N872=Listas!$A$6),"",K872*(1-AV872))</f>
        <v>0</v>
      </c>
      <c r="AX872" s="30">
        <f>+IF(OR($N872=Listas!$A$3,$N872=Listas!$A$4,$N872=Listas!$A$5,$N872=Listas!$A$6),"",L872*(1-AV872))</f>
        <v>0</v>
      </c>
      <c r="AY872" s="31"/>
      <c r="AZ872" s="32"/>
      <c r="BA872" s="30">
        <f>+IF(OR($N872=Listas!$A$3,$N872=Listas!$A$4,$N872=Listas!$A$5,$N872=Listas!$A$6),"",IF(AV872=0,AW872,(-PV(AY872,AZ872,,AW872,0))))</f>
        <v>0</v>
      </c>
      <c r="BB872" s="30">
        <f>+IF(OR($N872=Listas!$A$3,$N872=Listas!$A$4,$N872=Listas!$A$5,$N872=Listas!$A$6),"",IF(AV872=0,AX872,(-PV(AY872,AZ872,,AX872,0))))</f>
        <v>0</v>
      </c>
      <c r="BC872" s="33">
        <f>++IF(OR($N872=Listas!$A$3,$N872=Listas!$A$4,$N872=Listas!$A$5,$N872=Listas!$A$6),"",K872-BA872)</f>
        <v>0</v>
      </c>
      <c r="BD872" s="33">
        <f>++IF(OR($N872=Listas!$A$3,$N872=Listas!$A$4,$N872=Listas!$A$5,$N872=Listas!$A$6),"",L872-BB872)</f>
        <v>0</v>
      </c>
    </row>
    <row r="873" spans="1:56" x14ac:dyDescent="0.25">
      <c r="A873" s="13"/>
      <c r="B873" s="14"/>
      <c r="C873" s="15"/>
      <c r="D873" s="16"/>
      <c r="E873" s="16"/>
      <c r="F873" s="17"/>
      <c r="G873" s="17"/>
      <c r="H873" s="65">
        <f t="shared" si="161"/>
        <v>0</v>
      </c>
      <c r="I873" s="17"/>
      <c r="J873" s="17"/>
      <c r="K873" s="42">
        <f t="shared" si="162"/>
        <v>0</v>
      </c>
      <c r="L873" s="42">
        <f t="shared" si="162"/>
        <v>0</v>
      </c>
      <c r="M873" s="42">
        <f t="shared" si="163"/>
        <v>0</v>
      </c>
      <c r="N873" s="13"/>
      <c r="O873" s="18" t="str">
        <f>+IF(OR($N873=Listas!$A$3,$N873=Listas!$A$4,$N873=Listas!$A$5,$N873=Listas!$A$6),"N/A",IF(AND((DAYS360(C873,$C$3))&gt;90,(DAYS360(C873,$C$3))&lt;360),"SI","NO"))</f>
        <v>NO</v>
      </c>
      <c r="P873" s="19">
        <f t="shared" si="156"/>
        <v>0</v>
      </c>
      <c r="Q873" s="18" t="str">
        <f>+IF(OR($N873=Listas!$A$3,$N873=Listas!$A$4,$N873=Listas!$A$5,$N873=Listas!$A$6),"N/A",IF(AND((DAYS360(C873,$C$3))&gt;=360,(DAYS360(C873,$C$3))&lt;=1800),"SI","NO"))</f>
        <v>NO</v>
      </c>
      <c r="R873" s="19">
        <f t="shared" si="157"/>
        <v>0</v>
      </c>
      <c r="S873" s="18" t="str">
        <f>+IF(OR($N873=Listas!$A$3,$N873=Listas!$A$4,$N873=Listas!$A$5,$N873=Listas!$A$6),"N/A",IF(AND((DAYS360(C873,$C$3))&gt;1800,(DAYS360(C873,$C$3))&lt;=3600),"SI","NO"))</f>
        <v>NO</v>
      </c>
      <c r="T873" s="19">
        <f t="shared" si="158"/>
        <v>0</v>
      </c>
      <c r="U873" s="18" t="str">
        <f>+IF(OR($N873=Listas!$A$3,$N873=Listas!$A$4,$N873=Listas!$A$5,$N873=Listas!$A$6),"N/A",IF((DAYS360(C873,$C$3))&gt;3600,"SI","NO"))</f>
        <v>SI</v>
      </c>
      <c r="V873" s="20">
        <f t="shared" si="159"/>
        <v>0.21132439384930549</v>
      </c>
      <c r="W873" s="21">
        <f>+IF(OR($N873=Listas!$A$3,$N873=Listas!$A$4,$N873=Listas!$A$5,$N873=Listas!$A$6),"",P873+R873+T873+V873)</f>
        <v>0.21132439384930549</v>
      </c>
      <c r="X873" s="22"/>
      <c r="Y873" s="19">
        <f t="shared" si="160"/>
        <v>0</v>
      </c>
      <c r="Z873" s="21">
        <f>+IF(OR($N873=Listas!$A$3,$N873=Listas!$A$4,$N873=Listas!$A$5,$N873=Listas!$A$6),"",Y873)</f>
        <v>0</v>
      </c>
      <c r="AA873" s="22"/>
      <c r="AB873" s="23">
        <f>+IF(OR($N873=Listas!$A$3,$N873=Listas!$A$4,$N873=Listas!$A$5,$N873=Listas!$A$6),"",IF(AND(DAYS360(C873,$C$3)&lt;=90,AA873="NO"),0,IF(AND(DAYS360(C873,$C$3)&gt;90,AA873="NO"),$AB$7,0)))</f>
        <v>0</v>
      </c>
      <c r="AC873" s="17"/>
      <c r="AD873" s="22"/>
      <c r="AE873" s="23">
        <f>+IF(OR($N873=Listas!$A$3,$N873=Listas!$A$4,$N873=Listas!$A$5,$N873=Listas!$A$6),"",IF(AND(DAYS360(C873,$C$3)&lt;=90,AD873="SI"),0,IF(AND(DAYS360(C873,$C$3)&gt;90,AD873="SI"),$AE$7,0)))</f>
        <v>0</v>
      </c>
      <c r="AF873" s="17"/>
      <c r="AG873" s="24" t="str">
        <f t="shared" si="164"/>
        <v/>
      </c>
      <c r="AH873" s="22"/>
      <c r="AI873" s="23">
        <f>+IF(OR($N873=Listas!$A$3,$N873=Listas!$A$4,$N873=Listas!$A$5,$N873=Listas!$A$6),"",IF(AND(DAYS360(C873,$C$3)&lt;=90,AH873="SI"),0,IF(AND(DAYS360(C873,$C$3)&gt;90,AH873="SI"),$AI$7,0)))</f>
        <v>0</v>
      </c>
      <c r="AJ873" s="25">
        <f>+IF(OR($N873=Listas!$A$3,$N873=Listas!$A$4,$N873=Listas!$A$5,$N873=Listas!$A$6),"",AB873+AE873+AI873)</f>
        <v>0</v>
      </c>
      <c r="AK873" s="26" t="str">
        <f t="shared" si="165"/>
        <v/>
      </c>
      <c r="AL873" s="27" t="str">
        <f t="shared" si="166"/>
        <v/>
      </c>
      <c r="AM873" s="23">
        <f>+IF(OR($N873=Listas!$A$3,$N873=Listas!$A$4,$N873=Listas!$A$5,$N873=Listas!$A$6),"",IF(AND(DAYS360(C873,$C$3)&lt;=90,AL873="SI"),0,IF(AND(DAYS360(C873,$C$3)&gt;90,AL873="SI"),$AM$7,0)))</f>
        <v>0</v>
      </c>
      <c r="AN873" s="27" t="str">
        <f t="shared" si="167"/>
        <v/>
      </c>
      <c r="AO873" s="23">
        <f>+IF(OR($N873=Listas!$A$3,$N873=Listas!$A$4,$N873=Listas!$A$5,$N873=Listas!$A$6),"",IF(AND(DAYS360(C873,$C$3)&lt;=90,AN873="SI"),0,IF(AND(DAYS360(C873,$C$3)&gt;90,AN873="SI"),$AO$7,0)))</f>
        <v>0</v>
      </c>
      <c r="AP873" s="28">
        <f>+IF(OR($N873=Listas!$A$3,$N873=Listas!$A$4,$N873=Listas!$A$5,$N873=[1]Hoja2!$A$6),"",AM873+AO873)</f>
        <v>0</v>
      </c>
      <c r="AQ873" s="22"/>
      <c r="AR873" s="23">
        <f>+IF(OR($N873=Listas!$A$3,$N873=Listas!$A$4,$N873=Listas!$A$5,$N873=Listas!$A$6),"",IF(AND(DAYS360(C873,$C$3)&lt;=90,AQ873="SI"),0,IF(AND(DAYS360(C873,$C$3)&gt;90,AQ873="SI"),$AR$7,0)))</f>
        <v>0</v>
      </c>
      <c r="AS873" s="22"/>
      <c r="AT873" s="23">
        <f>+IF(OR($N873=Listas!$A$3,$N873=Listas!$A$4,$N873=Listas!$A$5,$N873=Listas!$A$6),"",IF(AND(DAYS360(C873,$C$3)&lt;=90,AS873="SI"),0,IF(AND(DAYS360(C873,$C$3)&gt;90,AS873="SI"),$AT$7,0)))</f>
        <v>0</v>
      </c>
      <c r="AU873" s="21">
        <f>+IF(OR($N873=Listas!$A$3,$N873=Listas!$A$4,$N873=Listas!$A$5,$N873=Listas!$A$6),"",AR873+AT873)</f>
        <v>0</v>
      </c>
      <c r="AV873" s="29">
        <f>+IF(OR($N873=Listas!$A$3,$N873=Listas!$A$4,$N873=Listas!$A$5,$N873=Listas!$A$6),"",W873+Z873+AJ873+AP873+AU873)</f>
        <v>0.21132439384930549</v>
      </c>
      <c r="AW873" s="30">
        <f>+IF(OR($N873=Listas!$A$3,$N873=Listas!$A$4,$N873=Listas!$A$5,$N873=Listas!$A$6),"",K873*(1-AV873))</f>
        <v>0</v>
      </c>
      <c r="AX873" s="30">
        <f>+IF(OR($N873=Listas!$A$3,$N873=Listas!$A$4,$N873=Listas!$A$5,$N873=Listas!$A$6),"",L873*(1-AV873))</f>
        <v>0</v>
      </c>
      <c r="AY873" s="31"/>
      <c r="AZ873" s="32"/>
      <c r="BA873" s="30">
        <f>+IF(OR($N873=Listas!$A$3,$N873=Listas!$A$4,$N873=Listas!$A$5,$N873=Listas!$A$6),"",IF(AV873=0,AW873,(-PV(AY873,AZ873,,AW873,0))))</f>
        <v>0</v>
      </c>
      <c r="BB873" s="30">
        <f>+IF(OR($N873=Listas!$A$3,$N873=Listas!$A$4,$N873=Listas!$A$5,$N873=Listas!$A$6),"",IF(AV873=0,AX873,(-PV(AY873,AZ873,,AX873,0))))</f>
        <v>0</v>
      </c>
      <c r="BC873" s="33">
        <f>++IF(OR($N873=Listas!$A$3,$N873=Listas!$A$4,$N873=Listas!$A$5,$N873=Listas!$A$6),"",K873-BA873)</f>
        <v>0</v>
      </c>
      <c r="BD873" s="33">
        <f>++IF(OR($N873=Listas!$A$3,$N873=Listas!$A$4,$N873=Listas!$A$5,$N873=Listas!$A$6),"",L873-BB873)</f>
        <v>0</v>
      </c>
    </row>
    <row r="874" spans="1:56" x14ac:dyDescent="0.25">
      <c r="A874" s="13"/>
      <c r="B874" s="14"/>
      <c r="C874" s="15"/>
      <c r="D874" s="16"/>
      <c r="E874" s="16"/>
      <c r="F874" s="17"/>
      <c r="G874" s="17"/>
      <c r="H874" s="65">
        <f t="shared" si="161"/>
        <v>0</v>
      </c>
      <c r="I874" s="17"/>
      <c r="J874" s="17"/>
      <c r="K874" s="42">
        <f t="shared" si="162"/>
        <v>0</v>
      </c>
      <c r="L874" s="42">
        <f t="shared" si="162"/>
        <v>0</v>
      </c>
      <c r="M874" s="42">
        <f t="shared" si="163"/>
        <v>0</v>
      </c>
      <c r="N874" s="13"/>
      <c r="O874" s="18" t="str">
        <f>+IF(OR($N874=Listas!$A$3,$N874=Listas!$A$4,$N874=Listas!$A$5,$N874=Listas!$A$6),"N/A",IF(AND((DAYS360(C874,$C$3))&gt;90,(DAYS360(C874,$C$3))&lt;360),"SI","NO"))</f>
        <v>NO</v>
      </c>
      <c r="P874" s="19">
        <f t="shared" si="156"/>
        <v>0</v>
      </c>
      <c r="Q874" s="18" t="str">
        <f>+IF(OR($N874=Listas!$A$3,$N874=Listas!$A$4,$N874=Listas!$A$5,$N874=Listas!$A$6),"N/A",IF(AND((DAYS360(C874,$C$3))&gt;=360,(DAYS360(C874,$C$3))&lt;=1800),"SI","NO"))</f>
        <v>NO</v>
      </c>
      <c r="R874" s="19">
        <f t="shared" si="157"/>
        <v>0</v>
      </c>
      <c r="S874" s="18" t="str">
        <f>+IF(OR($N874=Listas!$A$3,$N874=Listas!$A$4,$N874=Listas!$A$5,$N874=Listas!$A$6),"N/A",IF(AND((DAYS360(C874,$C$3))&gt;1800,(DAYS360(C874,$C$3))&lt;=3600),"SI","NO"))</f>
        <v>NO</v>
      </c>
      <c r="T874" s="19">
        <f t="shared" si="158"/>
        <v>0</v>
      </c>
      <c r="U874" s="18" t="str">
        <f>+IF(OR($N874=Listas!$A$3,$N874=Listas!$A$4,$N874=Listas!$A$5,$N874=Listas!$A$6),"N/A",IF((DAYS360(C874,$C$3))&gt;3600,"SI","NO"))</f>
        <v>SI</v>
      </c>
      <c r="V874" s="20">
        <f t="shared" si="159"/>
        <v>0.21132439384930549</v>
      </c>
      <c r="W874" s="21">
        <f>+IF(OR($N874=Listas!$A$3,$N874=Listas!$A$4,$N874=Listas!$A$5,$N874=Listas!$A$6),"",P874+R874+T874+V874)</f>
        <v>0.21132439384930549</v>
      </c>
      <c r="X874" s="22"/>
      <c r="Y874" s="19">
        <f t="shared" si="160"/>
        <v>0</v>
      </c>
      <c r="Z874" s="21">
        <f>+IF(OR($N874=Listas!$A$3,$N874=Listas!$A$4,$N874=Listas!$A$5,$N874=Listas!$A$6),"",Y874)</f>
        <v>0</v>
      </c>
      <c r="AA874" s="22"/>
      <c r="AB874" s="23">
        <f>+IF(OR($N874=Listas!$A$3,$N874=Listas!$A$4,$N874=Listas!$A$5,$N874=Listas!$A$6),"",IF(AND(DAYS360(C874,$C$3)&lt;=90,AA874="NO"),0,IF(AND(DAYS360(C874,$C$3)&gt;90,AA874="NO"),$AB$7,0)))</f>
        <v>0</v>
      </c>
      <c r="AC874" s="17"/>
      <c r="AD874" s="22"/>
      <c r="AE874" s="23">
        <f>+IF(OR($N874=Listas!$A$3,$N874=Listas!$A$4,$N874=Listas!$A$5,$N874=Listas!$A$6),"",IF(AND(DAYS360(C874,$C$3)&lt;=90,AD874="SI"),0,IF(AND(DAYS360(C874,$C$3)&gt;90,AD874="SI"),$AE$7,0)))</f>
        <v>0</v>
      </c>
      <c r="AF874" s="17"/>
      <c r="AG874" s="24" t="str">
        <f t="shared" si="164"/>
        <v/>
      </c>
      <c r="AH874" s="22"/>
      <c r="AI874" s="23">
        <f>+IF(OR($N874=Listas!$A$3,$N874=Listas!$A$4,$N874=Listas!$A$5,$N874=Listas!$A$6),"",IF(AND(DAYS360(C874,$C$3)&lt;=90,AH874="SI"),0,IF(AND(DAYS360(C874,$C$3)&gt;90,AH874="SI"),$AI$7,0)))</f>
        <v>0</v>
      </c>
      <c r="AJ874" s="25">
        <f>+IF(OR($N874=Listas!$A$3,$N874=Listas!$A$4,$N874=Listas!$A$5,$N874=Listas!$A$6),"",AB874+AE874+AI874)</f>
        <v>0</v>
      </c>
      <c r="AK874" s="26" t="str">
        <f t="shared" si="165"/>
        <v/>
      </c>
      <c r="AL874" s="27" t="str">
        <f t="shared" si="166"/>
        <v/>
      </c>
      <c r="AM874" s="23">
        <f>+IF(OR($N874=Listas!$A$3,$N874=Listas!$A$4,$N874=Listas!$A$5,$N874=Listas!$A$6),"",IF(AND(DAYS360(C874,$C$3)&lt;=90,AL874="SI"),0,IF(AND(DAYS360(C874,$C$3)&gt;90,AL874="SI"),$AM$7,0)))</f>
        <v>0</v>
      </c>
      <c r="AN874" s="27" t="str">
        <f t="shared" si="167"/>
        <v/>
      </c>
      <c r="AO874" s="23">
        <f>+IF(OR($N874=Listas!$A$3,$N874=Listas!$A$4,$N874=Listas!$A$5,$N874=Listas!$A$6),"",IF(AND(DAYS360(C874,$C$3)&lt;=90,AN874="SI"),0,IF(AND(DAYS360(C874,$C$3)&gt;90,AN874="SI"),$AO$7,0)))</f>
        <v>0</v>
      </c>
      <c r="AP874" s="28">
        <f>+IF(OR($N874=Listas!$A$3,$N874=Listas!$A$4,$N874=Listas!$A$5,$N874=[1]Hoja2!$A$6),"",AM874+AO874)</f>
        <v>0</v>
      </c>
      <c r="AQ874" s="22"/>
      <c r="AR874" s="23">
        <f>+IF(OR($N874=Listas!$A$3,$N874=Listas!$A$4,$N874=Listas!$A$5,$N874=Listas!$A$6),"",IF(AND(DAYS360(C874,$C$3)&lt;=90,AQ874="SI"),0,IF(AND(DAYS360(C874,$C$3)&gt;90,AQ874="SI"),$AR$7,0)))</f>
        <v>0</v>
      </c>
      <c r="AS874" s="22"/>
      <c r="AT874" s="23">
        <f>+IF(OR($N874=Listas!$A$3,$N874=Listas!$A$4,$N874=Listas!$A$5,$N874=Listas!$A$6),"",IF(AND(DAYS360(C874,$C$3)&lt;=90,AS874="SI"),0,IF(AND(DAYS360(C874,$C$3)&gt;90,AS874="SI"),$AT$7,0)))</f>
        <v>0</v>
      </c>
      <c r="AU874" s="21">
        <f>+IF(OR($N874=Listas!$A$3,$N874=Listas!$A$4,$N874=Listas!$A$5,$N874=Listas!$A$6),"",AR874+AT874)</f>
        <v>0</v>
      </c>
      <c r="AV874" s="29">
        <f>+IF(OR($N874=Listas!$A$3,$N874=Listas!$A$4,$N874=Listas!$A$5,$N874=Listas!$A$6),"",W874+Z874+AJ874+AP874+AU874)</f>
        <v>0.21132439384930549</v>
      </c>
      <c r="AW874" s="30">
        <f>+IF(OR($N874=Listas!$A$3,$N874=Listas!$A$4,$N874=Listas!$A$5,$N874=Listas!$A$6),"",K874*(1-AV874))</f>
        <v>0</v>
      </c>
      <c r="AX874" s="30">
        <f>+IF(OR($N874=Listas!$A$3,$N874=Listas!$A$4,$N874=Listas!$A$5,$N874=Listas!$A$6),"",L874*(1-AV874))</f>
        <v>0</v>
      </c>
      <c r="AY874" s="31"/>
      <c r="AZ874" s="32"/>
      <c r="BA874" s="30">
        <f>+IF(OR($N874=Listas!$A$3,$N874=Listas!$A$4,$N874=Listas!$A$5,$N874=Listas!$A$6),"",IF(AV874=0,AW874,(-PV(AY874,AZ874,,AW874,0))))</f>
        <v>0</v>
      </c>
      <c r="BB874" s="30">
        <f>+IF(OR($N874=Listas!$A$3,$N874=Listas!$A$4,$N874=Listas!$A$5,$N874=Listas!$A$6),"",IF(AV874=0,AX874,(-PV(AY874,AZ874,,AX874,0))))</f>
        <v>0</v>
      </c>
      <c r="BC874" s="33">
        <f>++IF(OR($N874=Listas!$A$3,$N874=Listas!$A$4,$N874=Listas!$A$5,$N874=Listas!$A$6),"",K874-BA874)</f>
        <v>0</v>
      </c>
      <c r="BD874" s="33">
        <f>++IF(OR($N874=Listas!$A$3,$N874=Listas!$A$4,$N874=Listas!$A$5,$N874=Listas!$A$6),"",L874-BB874)</f>
        <v>0</v>
      </c>
    </row>
    <row r="875" spans="1:56" x14ac:dyDescent="0.25">
      <c r="A875" s="13"/>
      <c r="B875" s="14"/>
      <c r="C875" s="15"/>
      <c r="D875" s="16"/>
      <c r="E875" s="16"/>
      <c r="F875" s="17"/>
      <c r="G875" s="17"/>
      <c r="H875" s="65">
        <f t="shared" si="161"/>
        <v>0</v>
      </c>
      <c r="I875" s="17"/>
      <c r="J875" s="17"/>
      <c r="K875" s="42">
        <f t="shared" si="162"/>
        <v>0</v>
      </c>
      <c r="L875" s="42">
        <f t="shared" si="162"/>
        <v>0</v>
      </c>
      <c r="M875" s="42">
        <f t="shared" si="163"/>
        <v>0</v>
      </c>
      <c r="N875" s="13"/>
      <c r="O875" s="18" t="str">
        <f>+IF(OR($N875=Listas!$A$3,$N875=Listas!$A$4,$N875=Listas!$A$5,$N875=Listas!$A$6),"N/A",IF(AND((DAYS360(C875,$C$3))&gt;90,(DAYS360(C875,$C$3))&lt;360),"SI","NO"))</f>
        <v>NO</v>
      </c>
      <c r="P875" s="19">
        <f t="shared" si="156"/>
        <v>0</v>
      </c>
      <c r="Q875" s="18" t="str">
        <f>+IF(OR($N875=Listas!$A$3,$N875=Listas!$A$4,$N875=Listas!$A$5,$N875=Listas!$A$6),"N/A",IF(AND((DAYS360(C875,$C$3))&gt;=360,(DAYS360(C875,$C$3))&lt;=1800),"SI","NO"))</f>
        <v>NO</v>
      </c>
      <c r="R875" s="19">
        <f t="shared" si="157"/>
        <v>0</v>
      </c>
      <c r="S875" s="18" t="str">
        <f>+IF(OR($N875=Listas!$A$3,$N875=Listas!$A$4,$N875=Listas!$A$5,$N875=Listas!$A$6),"N/A",IF(AND((DAYS360(C875,$C$3))&gt;1800,(DAYS360(C875,$C$3))&lt;=3600),"SI","NO"))</f>
        <v>NO</v>
      </c>
      <c r="T875" s="19">
        <f t="shared" si="158"/>
        <v>0</v>
      </c>
      <c r="U875" s="18" t="str">
        <f>+IF(OR($N875=Listas!$A$3,$N875=Listas!$A$4,$N875=Listas!$A$5,$N875=Listas!$A$6),"N/A",IF((DAYS360(C875,$C$3))&gt;3600,"SI","NO"))</f>
        <v>SI</v>
      </c>
      <c r="V875" s="20">
        <f t="shared" si="159"/>
        <v>0.21132439384930549</v>
      </c>
      <c r="W875" s="21">
        <f>+IF(OR($N875=Listas!$A$3,$N875=Listas!$A$4,$N875=Listas!$A$5,$N875=Listas!$A$6),"",P875+R875+T875+V875)</f>
        <v>0.21132439384930549</v>
      </c>
      <c r="X875" s="22"/>
      <c r="Y875" s="19">
        <f t="shared" si="160"/>
        <v>0</v>
      </c>
      <c r="Z875" s="21">
        <f>+IF(OR($N875=Listas!$A$3,$N875=Listas!$A$4,$N875=Listas!$A$5,$N875=Listas!$A$6),"",Y875)</f>
        <v>0</v>
      </c>
      <c r="AA875" s="22"/>
      <c r="AB875" s="23">
        <f>+IF(OR($N875=Listas!$A$3,$N875=Listas!$A$4,$N875=Listas!$A$5,$N875=Listas!$A$6),"",IF(AND(DAYS360(C875,$C$3)&lt;=90,AA875="NO"),0,IF(AND(DAYS360(C875,$C$3)&gt;90,AA875="NO"),$AB$7,0)))</f>
        <v>0</v>
      </c>
      <c r="AC875" s="17"/>
      <c r="AD875" s="22"/>
      <c r="AE875" s="23">
        <f>+IF(OR($N875=Listas!$A$3,$N875=Listas!$A$4,$N875=Listas!$A$5,$N875=Listas!$A$6),"",IF(AND(DAYS360(C875,$C$3)&lt;=90,AD875="SI"),0,IF(AND(DAYS360(C875,$C$3)&gt;90,AD875="SI"),$AE$7,0)))</f>
        <v>0</v>
      </c>
      <c r="AF875" s="17"/>
      <c r="AG875" s="24" t="str">
        <f t="shared" si="164"/>
        <v/>
      </c>
      <c r="AH875" s="22"/>
      <c r="AI875" s="23">
        <f>+IF(OR($N875=Listas!$A$3,$N875=Listas!$A$4,$N875=Listas!$A$5,$N875=Listas!$A$6),"",IF(AND(DAYS360(C875,$C$3)&lt;=90,AH875="SI"),0,IF(AND(DAYS360(C875,$C$3)&gt;90,AH875="SI"),$AI$7,0)))</f>
        <v>0</v>
      </c>
      <c r="AJ875" s="25">
        <f>+IF(OR($N875=Listas!$A$3,$N875=Listas!$A$4,$N875=Listas!$A$5,$N875=Listas!$A$6),"",AB875+AE875+AI875)</f>
        <v>0</v>
      </c>
      <c r="AK875" s="26" t="str">
        <f t="shared" si="165"/>
        <v/>
      </c>
      <c r="AL875" s="27" t="str">
        <f t="shared" si="166"/>
        <v/>
      </c>
      <c r="AM875" s="23">
        <f>+IF(OR($N875=Listas!$A$3,$N875=Listas!$A$4,$N875=Listas!$A$5,$N875=Listas!$A$6),"",IF(AND(DAYS360(C875,$C$3)&lt;=90,AL875="SI"),0,IF(AND(DAYS360(C875,$C$3)&gt;90,AL875="SI"),$AM$7,0)))</f>
        <v>0</v>
      </c>
      <c r="AN875" s="27" t="str">
        <f t="shared" si="167"/>
        <v/>
      </c>
      <c r="AO875" s="23">
        <f>+IF(OR($N875=Listas!$A$3,$N875=Listas!$A$4,$N875=Listas!$A$5,$N875=Listas!$A$6),"",IF(AND(DAYS360(C875,$C$3)&lt;=90,AN875="SI"),0,IF(AND(DAYS360(C875,$C$3)&gt;90,AN875="SI"),$AO$7,0)))</f>
        <v>0</v>
      </c>
      <c r="AP875" s="28">
        <f>+IF(OR($N875=Listas!$A$3,$N875=Listas!$A$4,$N875=Listas!$A$5,$N875=[1]Hoja2!$A$6),"",AM875+AO875)</f>
        <v>0</v>
      </c>
      <c r="AQ875" s="22"/>
      <c r="AR875" s="23">
        <f>+IF(OR($N875=Listas!$A$3,$N875=Listas!$A$4,$N875=Listas!$A$5,$N875=Listas!$A$6),"",IF(AND(DAYS360(C875,$C$3)&lt;=90,AQ875="SI"),0,IF(AND(DAYS360(C875,$C$3)&gt;90,AQ875="SI"),$AR$7,0)))</f>
        <v>0</v>
      </c>
      <c r="AS875" s="22"/>
      <c r="AT875" s="23">
        <f>+IF(OR($N875=Listas!$A$3,$N875=Listas!$A$4,$N875=Listas!$A$5,$N875=Listas!$A$6),"",IF(AND(DAYS360(C875,$C$3)&lt;=90,AS875="SI"),0,IF(AND(DAYS360(C875,$C$3)&gt;90,AS875="SI"),$AT$7,0)))</f>
        <v>0</v>
      </c>
      <c r="AU875" s="21">
        <f>+IF(OR($N875=Listas!$A$3,$N875=Listas!$A$4,$N875=Listas!$A$5,$N875=Listas!$A$6),"",AR875+AT875)</f>
        <v>0</v>
      </c>
      <c r="AV875" s="29">
        <f>+IF(OR($N875=Listas!$A$3,$N875=Listas!$A$4,$N875=Listas!$A$5,$N875=Listas!$A$6),"",W875+Z875+AJ875+AP875+AU875)</f>
        <v>0.21132439384930549</v>
      </c>
      <c r="AW875" s="30">
        <f>+IF(OR($N875=Listas!$A$3,$N875=Listas!$A$4,$N875=Listas!$A$5,$N875=Listas!$A$6),"",K875*(1-AV875))</f>
        <v>0</v>
      </c>
      <c r="AX875" s="30">
        <f>+IF(OR($N875=Listas!$A$3,$N875=Listas!$A$4,$N875=Listas!$A$5,$N875=Listas!$A$6),"",L875*(1-AV875))</f>
        <v>0</v>
      </c>
      <c r="AY875" s="31"/>
      <c r="AZ875" s="32"/>
      <c r="BA875" s="30">
        <f>+IF(OR($N875=Listas!$A$3,$N875=Listas!$A$4,$N875=Listas!$A$5,$N875=Listas!$A$6),"",IF(AV875=0,AW875,(-PV(AY875,AZ875,,AW875,0))))</f>
        <v>0</v>
      </c>
      <c r="BB875" s="30">
        <f>+IF(OR($N875=Listas!$A$3,$N875=Listas!$A$4,$N875=Listas!$A$5,$N875=Listas!$A$6),"",IF(AV875=0,AX875,(-PV(AY875,AZ875,,AX875,0))))</f>
        <v>0</v>
      </c>
      <c r="BC875" s="33">
        <f>++IF(OR($N875=Listas!$A$3,$N875=Listas!$A$4,$N875=Listas!$A$5,$N875=Listas!$A$6),"",K875-BA875)</f>
        <v>0</v>
      </c>
      <c r="BD875" s="33">
        <f>++IF(OR($N875=Listas!$A$3,$N875=Listas!$A$4,$N875=Listas!$A$5,$N875=Listas!$A$6),"",L875-BB875)</f>
        <v>0</v>
      </c>
    </row>
    <row r="876" spans="1:56" x14ac:dyDescent="0.25">
      <c r="A876" s="13"/>
      <c r="B876" s="14"/>
      <c r="C876" s="15"/>
      <c r="D876" s="16"/>
      <c r="E876" s="16"/>
      <c r="F876" s="17"/>
      <c r="G876" s="17"/>
      <c r="H876" s="65">
        <f t="shared" si="161"/>
        <v>0</v>
      </c>
      <c r="I876" s="17"/>
      <c r="J876" s="17"/>
      <c r="K876" s="42">
        <f t="shared" si="162"/>
        <v>0</v>
      </c>
      <c r="L876" s="42">
        <f t="shared" si="162"/>
        <v>0</v>
      </c>
      <c r="M876" s="42">
        <f t="shared" si="163"/>
        <v>0</v>
      </c>
      <c r="N876" s="13"/>
      <c r="O876" s="18" t="str">
        <f>+IF(OR($N876=Listas!$A$3,$N876=Listas!$A$4,$N876=Listas!$A$5,$N876=Listas!$A$6),"N/A",IF(AND((DAYS360(C876,$C$3))&gt;90,(DAYS360(C876,$C$3))&lt;360),"SI","NO"))</f>
        <v>NO</v>
      </c>
      <c r="P876" s="19">
        <f t="shared" si="156"/>
        <v>0</v>
      </c>
      <c r="Q876" s="18" t="str">
        <f>+IF(OR($N876=Listas!$A$3,$N876=Listas!$A$4,$N876=Listas!$A$5,$N876=Listas!$A$6),"N/A",IF(AND((DAYS360(C876,$C$3))&gt;=360,(DAYS360(C876,$C$3))&lt;=1800),"SI","NO"))</f>
        <v>NO</v>
      </c>
      <c r="R876" s="19">
        <f t="shared" si="157"/>
        <v>0</v>
      </c>
      <c r="S876" s="18" t="str">
        <f>+IF(OR($N876=Listas!$A$3,$N876=Listas!$A$4,$N876=Listas!$A$5,$N876=Listas!$A$6),"N/A",IF(AND((DAYS360(C876,$C$3))&gt;1800,(DAYS360(C876,$C$3))&lt;=3600),"SI","NO"))</f>
        <v>NO</v>
      </c>
      <c r="T876" s="19">
        <f t="shared" si="158"/>
        <v>0</v>
      </c>
      <c r="U876" s="18" t="str">
        <f>+IF(OR($N876=Listas!$A$3,$N876=Listas!$A$4,$N876=Listas!$A$5,$N876=Listas!$A$6),"N/A",IF((DAYS360(C876,$C$3))&gt;3600,"SI","NO"))</f>
        <v>SI</v>
      </c>
      <c r="V876" s="20">
        <f t="shared" si="159"/>
        <v>0.21132439384930549</v>
      </c>
      <c r="W876" s="21">
        <f>+IF(OR($N876=Listas!$A$3,$N876=Listas!$A$4,$N876=Listas!$A$5,$N876=Listas!$A$6),"",P876+R876+T876+V876)</f>
        <v>0.21132439384930549</v>
      </c>
      <c r="X876" s="22"/>
      <c r="Y876" s="19">
        <f t="shared" si="160"/>
        <v>0</v>
      </c>
      <c r="Z876" s="21">
        <f>+IF(OR($N876=Listas!$A$3,$N876=Listas!$A$4,$N876=Listas!$A$5,$N876=Listas!$A$6),"",Y876)</f>
        <v>0</v>
      </c>
      <c r="AA876" s="22"/>
      <c r="AB876" s="23">
        <f>+IF(OR($N876=Listas!$A$3,$N876=Listas!$A$4,$N876=Listas!$A$5,$N876=Listas!$A$6),"",IF(AND(DAYS360(C876,$C$3)&lt;=90,AA876="NO"),0,IF(AND(DAYS360(C876,$C$3)&gt;90,AA876="NO"),$AB$7,0)))</f>
        <v>0</v>
      </c>
      <c r="AC876" s="17"/>
      <c r="AD876" s="22"/>
      <c r="AE876" s="23">
        <f>+IF(OR($N876=Listas!$A$3,$N876=Listas!$A$4,$N876=Listas!$A$5,$N876=Listas!$A$6),"",IF(AND(DAYS360(C876,$C$3)&lt;=90,AD876="SI"),0,IF(AND(DAYS360(C876,$C$3)&gt;90,AD876="SI"),$AE$7,0)))</f>
        <v>0</v>
      </c>
      <c r="AF876" s="17"/>
      <c r="AG876" s="24" t="str">
        <f t="shared" si="164"/>
        <v/>
      </c>
      <c r="AH876" s="22"/>
      <c r="AI876" s="23">
        <f>+IF(OR($N876=Listas!$A$3,$N876=Listas!$A$4,$N876=Listas!$A$5,$N876=Listas!$A$6),"",IF(AND(DAYS360(C876,$C$3)&lt;=90,AH876="SI"),0,IF(AND(DAYS360(C876,$C$3)&gt;90,AH876="SI"),$AI$7,0)))</f>
        <v>0</v>
      </c>
      <c r="AJ876" s="25">
        <f>+IF(OR($N876=Listas!$A$3,$N876=Listas!$A$4,$N876=Listas!$A$5,$N876=Listas!$A$6),"",AB876+AE876+AI876)</f>
        <v>0</v>
      </c>
      <c r="AK876" s="26" t="str">
        <f t="shared" si="165"/>
        <v/>
      </c>
      <c r="AL876" s="27" t="str">
        <f t="shared" si="166"/>
        <v/>
      </c>
      <c r="AM876" s="23">
        <f>+IF(OR($N876=Listas!$A$3,$N876=Listas!$A$4,$N876=Listas!$A$5,$N876=Listas!$A$6),"",IF(AND(DAYS360(C876,$C$3)&lt;=90,AL876="SI"),0,IF(AND(DAYS360(C876,$C$3)&gt;90,AL876="SI"),$AM$7,0)))</f>
        <v>0</v>
      </c>
      <c r="AN876" s="27" t="str">
        <f t="shared" si="167"/>
        <v/>
      </c>
      <c r="AO876" s="23">
        <f>+IF(OR($N876=Listas!$A$3,$N876=Listas!$A$4,$N876=Listas!$A$5,$N876=Listas!$A$6),"",IF(AND(DAYS360(C876,$C$3)&lt;=90,AN876="SI"),0,IF(AND(DAYS360(C876,$C$3)&gt;90,AN876="SI"),$AO$7,0)))</f>
        <v>0</v>
      </c>
      <c r="AP876" s="28">
        <f>+IF(OR($N876=Listas!$A$3,$N876=Listas!$A$4,$N876=Listas!$A$5,$N876=[1]Hoja2!$A$6),"",AM876+AO876)</f>
        <v>0</v>
      </c>
      <c r="AQ876" s="22"/>
      <c r="AR876" s="23">
        <f>+IF(OR($N876=Listas!$A$3,$N876=Listas!$A$4,$N876=Listas!$A$5,$N876=Listas!$A$6),"",IF(AND(DAYS360(C876,$C$3)&lt;=90,AQ876="SI"),0,IF(AND(DAYS360(C876,$C$3)&gt;90,AQ876="SI"),$AR$7,0)))</f>
        <v>0</v>
      </c>
      <c r="AS876" s="22"/>
      <c r="AT876" s="23">
        <f>+IF(OR($N876=Listas!$A$3,$N876=Listas!$A$4,$N876=Listas!$A$5,$N876=Listas!$A$6),"",IF(AND(DAYS360(C876,$C$3)&lt;=90,AS876="SI"),0,IF(AND(DAYS360(C876,$C$3)&gt;90,AS876="SI"),$AT$7,0)))</f>
        <v>0</v>
      </c>
      <c r="AU876" s="21">
        <f>+IF(OR($N876=Listas!$A$3,$N876=Listas!$A$4,$N876=Listas!$A$5,$N876=Listas!$A$6),"",AR876+AT876)</f>
        <v>0</v>
      </c>
      <c r="AV876" s="29">
        <f>+IF(OR($N876=Listas!$A$3,$N876=Listas!$A$4,$N876=Listas!$A$5,$N876=Listas!$A$6),"",W876+Z876+AJ876+AP876+AU876)</f>
        <v>0.21132439384930549</v>
      </c>
      <c r="AW876" s="30">
        <f>+IF(OR($N876=Listas!$A$3,$N876=Listas!$A$4,$N876=Listas!$A$5,$N876=Listas!$A$6),"",K876*(1-AV876))</f>
        <v>0</v>
      </c>
      <c r="AX876" s="30">
        <f>+IF(OR($N876=Listas!$A$3,$N876=Listas!$A$4,$N876=Listas!$A$5,$N876=Listas!$A$6),"",L876*(1-AV876))</f>
        <v>0</v>
      </c>
      <c r="AY876" s="31"/>
      <c r="AZ876" s="32"/>
      <c r="BA876" s="30">
        <f>+IF(OR($N876=Listas!$A$3,$N876=Listas!$A$4,$N876=Listas!$A$5,$N876=Listas!$A$6),"",IF(AV876=0,AW876,(-PV(AY876,AZ876,,AW876,0))))</f>
        <v>0</v>
      </c>
      <c r="BB876" s="30">
        <f>+IF(OR($N876=Listas!$A$3,$N876=Listas!$A$4,$N876=Listas!$A$5,$N876=Listas!$A$6),"",IF(AV876=0,AX876,(-PV(AY876,AZ876,,AX876,0))))</f>
        <v>0</v>
      </c>
      <c r="BC876" s="33">
        <f>++IF(OR($N876=Listas!$A$3,$N876=Listas!$A$4,$N876=Listas!$A$5,$N876=Listas!$A$6),"",K876-BA876)</f>
        <v>0</v>
      </c>
      <c r="BD876" s="33">
        <f>++IF(OR($N876=Listas!$A$3,$N876=Listas!$A$4,$N876=Listas!$A$5,$N876=Listas!$A$6),"",L876-BB876)</f>
        <v>0</v>
      </c>
    </row>
    <row r="877" spans="1:56" x14ac:dyDescent="0.25">
      <c r="A877" s="13"/>
      <c r="B877" s="14"/>
      <c r="C877" s="15"/>
      <c r="D877" s="16"/>
      <c r="E877" s="16"/>
      <c r="F877" s="17"/>
      <c r="G877" s="17"/>
      <c r="H877" s="65">
        <f t="shared" si="161"/>
        <v>0</v>
      </c>
      <c r="I877" s="17"/>
      <c r="J877" s="17"/>
      <c r="K877" s="42">
        <f t="shared" si="162"/>
        <v>0</v>
      </c>
      <c r="L877" s="42">
        <f t="shared" si="162"/>
        <v>0</v>
      </c>
      <c r="M877" s="42">
        <f t="shared" si="163"/>
        <v>0</v>
      </c>
      <c r="N877" s="13"/>
      <c r="O877" s="18" t="str">
        <f>+IF(OR($N877=Listas!$A$3,$N877=Listas!$A$4,$N877=Listas!$A$5,$N877=Listas!$A$6),"N/A",IF(AND((DAYS360(C877,$C$3))&gt;90,(DAYS360(C877,$C$3))&lt;360),"SI","NO"))</f>
        <v>NO</v>
      </c>
      <c r="P877" s="19">
        <f t="shared" si="156"/>
        <v>0</v>
      </c>
      <c r="Q877" s="18" t="str">
        <f>+IF(OR($N877=Listas!$A$3,$N877=Listas!$A$4,$N877=Listas!$A$5,$N877=Listas!$A$6),"N/A",IF(AND((DAYS360(C877,$C$3))&gt;=360,(DAYS360(C877,$C$3))&lt;=1800),"SI","NO"))</f>
        <v>NO</v>
      </c>
      <c r="R877" s="19">
        <f t="shared" si="157"/>
        <v>0</v>
      </c>
      <c r="S877" s="18" t="str">
        <f>+IF(OR($N877=Listas!$A$3,$N877=Listas!$A$4,$N877=Listas!$A$5,$N877=Listas!$A$6),"N/A",IF(AND((DAYS360(C877,$C$3))&gt;1800,(DAYS360(C877,$C$3))&lt;=3600),"SI","NO"))</f>
        <v>NO</v>
      </c>
      <c r="T877" s="19">
        <f t="shared" si="158"/>
        <v>0</v>
      </c>
      <c r="U877" s="18" t="str">
        <f>+IF(OR($N877=Listas!$A$3,$N877=Listas!$A$4,$N877=Listas!$A$5,$N877=Listas!$A$6),"N/A",IF((DAYS360(C877,$C$3))&gt;3600,"SI","NO"))</f>
        <v>SI</v>
      </c>
      <c r="V877" s="20">
        <f t="shared" si="159"/>
        <v>0.21132439384930549</v>
      </c>
      <c r="W877" s="21">
        <f>+IF(OR($N877=Listas!$A$3,$N877=Listas!$A$4,$N877=Listas!$A$5,$N877=Listas!$A$6),"",P877+R877+T877+V877)</f>
        <v>0.21132439384930549</v>
      </c>
      <c r="X877" s="22"/>
      <c r="Y877" s="19">
        <f t="shared" si="160"/>
        <v>0</v>
      </c>
      <c r="Z877" s="21">
        <f>+IF(OR($N877=Listas!$A$3,$N877=Listas!$A$4,$N877=Listas!$A$5,$N877=Listas!$A$6),"",Y877)</f>
        <v>0</v>
      </c>
      <c r="AA877" s="22"/>
      <c r="AB877" s="23">
        <f>+IF(OR($N877=Listas!$A$3,$N877=Listas!$A$4,$N877=Listas!$A$5,$N877=Listas!$A$6),"",IF(AND(DAYS360(C877,$C$3)&lt;=90,AA877="NO"),0,IF(AND(DAYS360(C877,$C$3)&gt;90,AA877="NO"),$AB$7,0)))</f>
        <v>0</v>
      </c>
      <c r="AC877" s="17"/>
      <c r="AD877" s="22"/>
      <c r="AE877" s="23">
        <f>+IF(OR($N877=Listas!$A$3,$N877=Listas!$A$4,$N877=Listas!$A$5,$N877=Listas!$A$6),"",IF(AND(DAYS360(C877,$C$3)&lt;=90,AD877="SI"),0,IF(AND(DAYS360(C877,$C$3)&gt;90,AD877="SI"),$AE$7,0)))</f>
        <v>0</v>
      </c>
      <c r="AF877" s="17"/>
      <c r="AG877" s="24" t="str">
        <f t="shared" si="164"/>
        <v/>
      </c>
      <c r="AH877" s="22"/>
      <c r="AI877" s="23">
        <f>+IF(OR($N877=Listas!$A$3,$N877=Listas!$A$4,$N877=Listas!$A$5,$N877=Listas!$A$6),"",IF(AND(DAYS360(C877,$C$3)&lt;=90,AH877="SI"),0,IF(AND(DAYS360(C877,$C$3)&gt;90,AH877="SI"),$AI$7,0)))</f>
        <v>0</v>
      </c>
      <c r="AJ877" s="25">
        <f>+IF(OR($N877=Listas!$A$3,$N877=Listas!$A$4,$N877=Listas!$A$5,$N877=Listas!$A$6),"",AB877+AE877+AI877)</f>
        <v>0</v>
      </c>
      <c r="AK877" s="26" t="str">
        <f t="shared" si="165"/>
        <v/>
      </c>
      <c r="AL877" s="27" t="str">
        <f t="shared" si="166"/>
        <v/>
      </c>
      <c r="AM877" s="23">
        <f>+IF(OR($N877=Listas!$A$3,$N877=Listas!$A$4,$N877=Listas!$A$5,$N877=Listas!$A$6),"",IF(AND(DAYS360(C877,$C$3)&lt;=90,AL877="SI"),0,IF(AND(DAYS360(C877,$C$3)&gt;90,AL877="SI"),$AM$7,0)))</f>
        <v>0</v>
      </c>
      <c r="AN877" s="27" t="str">
        <f t="shared" si="167"/>
        <v/>
      </c>
      <c r="AO877" s="23">
        <f>+IF(OR($N877=Listas!$A$3,$N877=Listas!$A$4,$N877=Listas!$A$5,$N877=Listas!$A$6),"",IF(AND(DAYS360(C877,$C$3)&lt;=90,AN877="SI"),0,IF(AND(DAYS360(C877,$C$3)&gt;90,AN877="SI"),$AO$7,0)))</f>
        <v>0</v>
      </c>
      <c r="AP877" s="28">
        <f>+IF(OR($N877=Listas!$A$3,$N877=Listas!$A$4,$N877=Listas!$A$5,$N877=[1]Hoja2!$A$6),"",AM877+AO877)</f>
        <v>0</v>
      </c>
      <c r="AQ877" s="22"/>
      <c r="AR877" s="23">
        <f>+IF(OR($N877=Listas!$A$3,$N877=Listas!$A$4,$N877=Listas!$A$5,$N877=Listas!$A$6),"",IF(AND(DAYS360(C877,$C$3)&lt;=90,AQ877="SI"),0,IF(AND(DAYS360(C877,$C$3)&gt;90,AQ877="SI"),$AR$7,0)))</f>
        <v>0</v>
      </c>
      <c r="AS877" s="22"/>
      <c r="AT877" s="23">
        <f>+IF(OR($N877=Listas!$A$3,$N877=Listas!$A$4,$N877=Listas!$A$5,$N877=Listas!$A$6),"",IF(AND(DAYS360(C877,$C$3)&lt;=90,AS877="SI"),0,IF(AND(DAYS360(C877,$C$3)&gt;90,AS877="SI"),$AT$7,0)))</f>
        <v>0</v>
      </c>
      <c r="AU877" s="21">
        <f>+IF(OR($N877=Listas!$A$3,$N877=Listas!$A$4,$N877=Listas!$A$5,$N877=Listas!$A$6),"",AR877+AT877)</f>
        <v>0</v>
      </c>
      <c r="AV877" s="29">
        <f>+IF(OR($N877=Listas!$A$3,$N877=Listas!$A$4,$N877=Listas!$A$5,$N877=Listas!$A$6),"",W877+Z877+AJ877+AP877+AU877)</f>
        <v>0.21132439384930549</v>
      </c>
      <c r="AW877" s="30">
        <f>+IF(OR($N877=Listas!$A$3,$N877=Listas!$A$4,$N877=Listas!$A$5,$N877=Listas!$A$6),"",K877*(1-AV877))</f>
        <v>0</v>
      </c>
      <c r="AX877" s="30">
        <f>+IF(OR($N877=Listas!$A$3,$N877=Listas!$A$4,$N877=Listas!$A$5,$N877=Listas!$A$6),"",L877*(1-AV877))</f>
        <v>0</v>
      </c>
      <c r="AY877" s="31"/>
      <c r="AZ877" s="32"/>
      <c r="BA877" s="30">
        <f>+IF(OR($N877=Listas!$A$3,$N877=Listas!$A$4,$N877=Listas!$A$5,$N877=Listas!$A$6),"",IF(AV877=0,AW877,(-PV(AY877,AZ877,,AW877,0))))</f>
        <v>0</v>
      </c>
      <c r="BB877" s="30">
        <f>+IF(OR($N877=Listas!$A$3,$N877=Listas!$A$4,$N877=Listas!$A$5,$N877=Listas!$A$6),"",IF(AV877=0,AX877,(-PV(AY877,AZ877,,AX877,0))))</f>
        <v>0</v>
      </c>
      <c r="BC877" s="33">
        <f>++IF(OR($N877=Listas!$A$3,$N877=Listas!$A$4,$N877=Listas!$A$5,$N877=Listas!$A$6),"",K877-BA877)</f>
        <v>0</v>
      </c>
      <c r="BD877" s="33">
        <f>++IF(OR($N877=Listas!$A$3,$N877=Listas!$A$4,$N877=Listas!$A$5,$N877=Listas!$A$6),"",L877-BB877)</f>
        <v>0</v>
      </c>
    </row>
    <row r="878" spans="1:56" x14ac:dyDescent="0.25">
      <c r="A878" s="13"/>
      <c r="B878" s="14"/>
      <c r="C878" s="15"/>
      <c r="D878" s="16"/>
      <c r="E878" s="16"/>
      <c r="F878" s="17"/>
      <c r="G878" s="17"/>
      <c r="H878" s="65">
        <f t="shared" si="161"/>
        <v>0</v>
      </c>
      <c r="I878" s="17"/>
      <c r="J878" s="17"/>
      <c r="K878" s="42">
        <f t="shared" si="162"/>
        <v>0</v>
      </c>
      <c r="L878" s="42">
        <f t="shared" si="162"/>
        <v>0</v>
      </c>
      <c r="M878" s="42">
        <f t="shared" si="163"/>
        <v>0</v>
      </c>
      <c r="N878" s="13"/>
      <c r="O878" s="18" t="str">
        <f>+IF(OR($N878=Listas!$A$3,$N878=Listas!$A$4,$N878=Listas!$A$5,$N878=Listas!$A$6),"N/A",IF(AND((DAYS360(C878,$C$3))&gt;90,(DAYS360(C878,$C$3))&lt;360),"SI","NO"))</f>
        <v>NO</v>
      </c>
      <c r="P878" s="19">
        <f t="shared" si="156"/>
        <v>0</v>
      </c>
      <c r="Q878" s="18" t="str">
        <f>+IF(OR($N878=Listas!$A$3,$N878=Listas!$A$4,$N878=Listas!$A$5,$N878=Listas!$A$6),"N/A",IF(AND((DAYS360(C878,$C$3))&gt;=360,(DAYS360(C878,$C$3))&lt;=1800),"SI","NO"))</f>
        <v>NO</v>
      </c>
      <c r="R878" s="19">
        <f t="shared" si="157"/>
        <v>0</v>
      </c>
      <c r="S878" s="18" t="str">
        <f>+IF(OR($N878=Listas!$A$3,$N878=Listas!$A$4,$N878=Listas!$A$5,$N878=Listas!$A$6),"N/A",IF(AND((DAYS360(C878,$C$3))&gt;1800,(DAYS360(C878,$C$3))&lt;=3600),"SI","NO"))</f>
        <v>NO</v>
      </c>
      <c r="T878" s="19">
        <f t="shared" si="158"/>
        <v>0</v>
      </c>
      <c r="U878" s="18" t="str">
        <f>+IF(OR($N878=Listas!$A$3,$N878=Listas!$A$4,$N878=Listas!$A$5,$N878=Listas!$A$6),"N/A",IF((DAYS360(C878,$C$3))&gt;3600,"SI","NO"))</f>
        <v>SI</v>
      </c>
      <c r="V878" s="20">
        <f t="shared" si="159"/>
        <v>0.21132439384930549</v>
      </c>
      <c r="W878" s="21">
        <f>+IF(OR($N878=Listas!$A$3,$N878=Listas!$A$4,$N878=Listas!$A$5,$N878=Listas!$A$6),"",P878+R878+T878+V878)</f>
        <v>0.21132439384930549</v>
      </c>
      <c r="X878" s="22"/>
      <c r="Y878" s="19">
        <f t="shared" si="160"/>
        <v>0</v>
      </c>
      <c r="Z878" s="21">
        <f>+IF(OR($N878=Listas!$A$3,$N878=Listas!$A$4,$N878=Listas!$A$5,$N878=Listas!$A$6),"",Y878)</f>
        <v>0</v>
      </c>
      <c r="AA878" s="22"/>
      <c r="AB878" s="23">
        <f>+IF(OR($N878=Listas!$A$3,$N878=Listas!$A$4,$N878=Listas!$A$5,$N878=Listas!$A$6),"",IF(AND(DAYS360(C878,$C$3)&lt;=90,AA878="NO"),0,IF(AND(DAYS360(C878,$C$3)&gt;90,AA878="NO"),$AB$7,0)))</f>
        <v>0</v>
      </c>
      <c r="AC878" s="17"/>
      <c r="AD878" s="22"/>
      <c r="AE878" s="23">
        <f>+IF(OR($N878=Listas!$A$3,$N878=Listas!$A$4,$N878=Listas!$A$5,$N878=Listas!$A$6),"",IF(AND(DAYS360(C878,$C$3)&lt;=90,AD878="SI"),0,IF(AND(DAYS360(C878,$C$3)&gt;90,AD878="SI"),$AE$7,0)))</f>
        <v>0</v>
      </c>
      <c r="AF878" s="17"/>
      <c r="AG878" s="24" t="str">
        <f t="shared" si="164"/>
        <v/>
      </c>
      <c r="AH878" s="22"/>
      <c r="AI878" s="23">
        <f>+IF(OR($N878=Listas!$A$3,$N878=Listas!$A$4,$N878=Listas!$A$5,$N878=Listas!$A$6),"",IF(AND(DAYS360(C878,$C$3)&lt;=90,AH878="SI"),0,IF(AND(DAYS360(C878,$C$3)&gt;90,AH878="SI"),$AI$7,0)))</f>
        <v>0</v>
      </c>
      <c r="AJ878" s="25">
        <f>+IF(OR($N878=Listas!$A$3,$N878=Listas!$A$4,$N878=Listas!$A$5,$N878=Listas!$A$6),"",AB878+AE878+AI878)</f>
        <v>0</v>
      </c>
      <c r="AK878" s="26" t="str">
        <f t="shared" si="165"/>
        <v/>
      </c>
      <c r="AL878" s="27" t="str">
        <f t="shared" si="166"/>
        <v/>
      </c>
      <c r="AM878" s="23">
        <f>+IF(OR($N878=Listas!$A$3,$N878=Listas!$A$4,$N878=Listas!$A$5,$N878=Listas!$A$6),"",IF(AND(DAYS360(C878,$C$3)&lt;=90,AL878="SI"),0,IF(AND(DAYS360(C878,$C$3)&gt;90,AL878="SI"),$AM$7,0)))</f>
        <v>0</v>
      </c>
      <c r="AN878" s="27" t="str">
        <f t="shared" si="167"/>
        <v/>
      </c>
      <c r="AO878" s="23">
        <f>+IF(OR($N878=Listas!$A$3,$N878=Listas!$A$4,$N878=Listas!$A$5,$N878=Listas!$A$6),"",IF(AND(DAYS360(C878,$C$3)&lt;=90,AN878="SI"),0,IF(AND(DAYS360(C878,$C$3)&gt;90,AN878="SI"),$AO$7,0)))</f>
        <v>0</v>
      </c>
      <c r="AP878" s="28">
        <f>+IF(OR($N878=Listas!$A$3,$N878=Listas!$A$4,$N878=Listas!$A$5,$N878=[1]Hoja2!$A$6),"",AM878+AO878)</f>
        <v>0</v>
      </c>
      <c r="AQ878" s="22"/>
      <c r="AR878" s="23">
        <f>+IF(OR($N878=Listas!$A$3,$N878=Listas!$A$4,$N878=Listas!$A$5,$N878=Listas!$A$6),"",IF(AND(DAYS360(C878,$C$3)&lt;=90,AQ878="SI"),0,IF(AND(DAYS360(C878,$C$3)&gt;90,AQ878="SI"),$AR$7,0)))</f>
        <v>0</v>
      </c>
      <c r="AS878" s="22"/>
      <c r="AT878" s="23">
        <f>+IF(OR($N878=Listas!$A$3,$N878=Listas!$A$4,$N878=Listas!$A$5,$N878=Listas!$A$6),"",IF(AND(DAYS360(C878,$C$3)&lt;=90,AS878="SI"),0,IF(AND(DAYS360(C878,$C$3)&gt;90,AS878="SI"),$AT$7,0)))</f>
        <v>0</v>
      </c>
      <c r="AU878" s="21">
        <f>+IF(OR($N878=Listas!$A$3,$N878=Listas!$A$4,$N878=Listas!$A$5,$N878=Listas!$A$6),"",AR878+AT878)</f>
        <v>0</v>
      </c>
      <c r="AV878" s="29">
        <f>+IF(OR($N878=Listas!$A$3,$N878=Listas!$A$4,$N878=Listas!$A$5,$N878=Listas!$A$6),"",W878+Z878+AJ878+AP878+AU878)</f>
        <v>0.21132439384930549</v>
      </c>
      <c r="AW878" s="30">
        <f>+IF(OR($N878=Listas!$A$3,$N878=Listas!$A$4,$N878=Listas!$A$5,$N878=Listas!$A$6),"",K878*(1-AV878))</f>
        <v>0</v>
      </c>
      <c r="AX878" s="30">
        <f>+IF(OR($N878=Listas!$A$3,$N878=Listas!$A$4,$N878=Listas!$A$5,$N878=Listas!$A$6),"",L878*(1-AV878))</f>
        <v>0</v>
      </c>
      <c r="AY878" s="31"/>
      <c r="AZ878" s="32"/>
      <c r="BA878" s="30">
        <f>+IF(OR($N878=Listas!$A$3,$N878=Listas!$A$4,$N878=Listas!$A$5,$N878=Listas!$A$6),"",IF(AV878=0,AW878,(-PV(AY878,AZ878,,AW878,0))))</f>
        <v>0</v>
      </c>
      <c r="BB878" s="30">
        <f>+IF(OR($N878=Listas!$A$3,$N878=Listas!$A$4,$N878=Listas!$A$5,$N878=Listas!$A$6),"",IF(AV878=0,AX878,(-PV(AY878,AZ878,,AX878,0))))</f>
        <v>0</v>
      </c>
      <c r="BC878" s="33">
        <f>++IF(OR($N878=Listas!$A$3,$N878=Listas!$A$4,$N878=Listas!$A$5,$N878=Listas!$A$6),"",K878-BA878)</f>
        <v>0</v>
      </c>
      <c r="BD878" s="33">
        <f>++IF(OR($N878=Listas!$A$3,$N878=Listas!$A$4,$N878=Listas!$A$5,$N878=Listas!$A$6),"",L878-BB878)</f>
        <v>0</v>
      </c>
    </row>
    <row r="879" spans="1:56" x14ac:dyDescent="0.25">
      <c r="A879" s="13"/>
      <c r="B879" s="14"/>
      <c r="C879" s="15"/>
      <c r="D879" s="16"/>
      <c r="E879" s="16"/>
      <c r="F879" s="17"/>
      <c r="G879" s="17"/>
      <c r="H879" s="65">
        <f t="shared" si="161"/>
        <v>0</v>
      </c>
      <c r="I879" s="17"/>
      <c r="J879" s="17"/>
      <c r="K879" s="42">
        <f t="shared" si="162"/>
        <v>0</v>
      </c>
      <c r="L879" s="42">
        <f t="shared" si="162"/>
        <v>0</v>
      </c>
      <c r="M879" s="42">
        <f t="shared" si="163"/>
        <v>0</v>
      </c>
      <c r="N879" s="13"/>
      <c r="O879" s="18" t="str">
        <f>+IF(OR($N879=Listas!$A$3,$N879=Listas!$A$4,$N879=Listas!$A$5,$N879=Listas!$A$6),"N/A",IF(AND((DAYS360(C879,$C$3))&gt;90,(DAYS360(C879,$C$3))&lt;360),"SI","NO"))</f>
        <v>NO</v>
      </c>
      <c r="P879" s="19">
        <f t="shared" si="156"/>
        <v>0</v>
      </c>
      <c r="Q879" s="18" t="str">
        <f>+IF(OR($N879=Listas!$A$3,$N879=Listas!$A$4,$N879=Listas!$A$5,$N879=Listas!$A$6),"N/A",IF(AND((DAYS360(C879,$C$3))&gt;=360,(DAYS360(C879,$C$3))&lt;=1800),"SI","NO"))</f>
        <v>NO</v>
      </c>
      <c r="R879" s="19">
        <f t="shared" si="157"/>
        <v>0</v>
      </c>
      <c r="S879" s="18" t="str">
        <f>+IF(OR($N879=Listas!$A$3,$N879=Listas!$A$4,$N879=Listas!$A$5,$N879=Listas!$A$6),"N/A",IF(AND((DAYS360(C879,$C$3))&gt;1800,(DAYS360(C879,$C$3))&lt;=3600),"SI","NO"))</f>
        <v>NO</v>
      </c>
      <c r="T879" s="19">
        <f t="shared" si="158"/>
        <v>0</v>
      </c>
      <c r="U879" s="18" t="str">
        <f>+IF(OR($N879=Listas!$A$3,$N879=Listas!$A$4,$N879=Listas!$A$5,$N879=Listas!$A$6),"N/A",IF((DAYS360(C879,$C$3))&gt;3600,"SI","NO"))</f>
        <v>SI</v>
      </c>
      <c r="V879" s="20">
        <f t="shared" si="159"/>
        <v>0.21132439384930549</v>
      </c>
      <c r="W879" s="21">
        <f>+IF(OR($N879=Listas!$A$3,$N879=Listas!$A$4,$N879=Listas!$A$5,$N879=Listas!$A$6),"",P879+R879+T879+V879)</f>
        <v>0.21132439384930549</v>
      </c>
      <c r="X879" s="22"/>
      <c r="Y879" s="19">
        <f t="shared" si="160"/>
        <v>0</v>
      </c>
      <c r="Z879" s="21">
        <f>+IF(OR($N879=Listas!$A$3,$N879=Listas!$A$4,$N879=Listas!$A$5,$N879=Listas!$A$6),"",Y879)</f>
        <v>0</v>
      </c>
      <c r="AA879" s="22"/>
      <c r="AB879" s="23">
        <f>+IF(OR($N879=Listas!$A$3,$N879=Listas!$A$4,$N879=Listas!$A$5,$N879=Listas!$A$6),"",IF(AND(DAYS360(C879,$C$3)&lt;=90,AA879="NO"),0,IF(AND(DAYS360(C879,$C$3)&gt;90,AA879="NO"),$AB$7,0)))</f>
        <v>0</v>
      </c>
      <c r="AC879" s="17"/>
      <c r="AD879" s="22"/>
      <c r="AE879" s="23">
        <f>+IF(OR($N879=Listas!$A$3,$N879=Listas!$A$4,$N879=Listas!$A$5,$N879=Listas!$A$6),"",IF(AND(DAYS360(C879,$C$3)&lt;=90,AD879="SI"),0,IF(AND(DAYS360(C879,$C$3)&gt;90,AD879="SI"),$AE$7,0)))</f>
        <v>0</v>
      </c>
      <c r="AF879" s="17"/>
      <c r="AG879" s="24" t="str">
        <f t="shared" si="164"/>
        <v/>
      </c>
      <c r="AH879" s="22"/>
      <c r="AI879" s="23">
        <f>+IF(OR($N879=Listas!$A$3,$N879=Listas!$A$4,$N879=Listas!$A$5,$N879=Listas!$A$6),"",IF(AND(DAYS360(C879,$C$3)&lt;=90,AH879="SI"),0,IF(AND(DAYS360(C879,$C$3)&gt;90,AH879="SI"),$AI$7,0)))</f>
        <v>0</v>
      </c>
      <c r="AJ879" s="25">
        <f>+IF(OR($N879=Listas!$A$3,$N879=Listas!$A$4,$N879=Listas!$A$5,$N879=Listas!$A$6),"",AB879+AE879+AI879)</f>
        <v>0</v>
      </c>
      <c r="AK879" s="26" t="str">
        <f t="shared" si="165"/>
        <v/>
      </c>
      <c r="AL879" s="27" t="str">
        <f t="shared" si="166"/>
        <v/>
      </c>
      <c r="AM879" s="23">
        <f>+IF(OR($N879=Listas!$A$3,$N879=Listas!$A$4,$N879=Listas!$A$5,$N879=Listas!$A$6),"",IF(AND(DAYS360(C879,$C$3)&lt;=90,AL879="SI"),0,IF(AND(DAYS360(C879,$C$3)&gt;90,AL879="SI"),$AM$7,0)))</f>
        <v>0</v>
      </c>
      <c r="AN879" s="27" t="str">
        <f t="shared" si="167"/>
        <v/>
      </c>
      <c r="AO879" s="23">
        <f>+IF(OR($N879=Listas!$A$3,$N879=Listas!$A$4,$N879=Listas!$A$5,$N879=Listas!$A$6),"",IF(AND(DAYS360(C879,$C$3)&lt;=90,AN879="SI"),0,IF(AND(DAYS360(C879,$C$3)&gt;90,AN879="SI"),$AO$7,0)))</f>
        <v>0</v>
      </c>
      <c r="AP879" s="28">
        <f>+IF(OR($N879=Listas!$A$3,$N879=Listas!$A$4,$N879=Listas!$A$5,$N879=[1]Hoja2!$A$6),"",AM879+AO879)</f>
        <v>0</v>
      </c>
      <c r="AQ879" s="22"/>
      <c r="AR879" s="23">
        <f>+IF(OR($N879=Listas!$A$3,$N879=Listas!$A$4,$N879=Listas!$A$5,$N879=Listas!$A$6),"",IF(AND(DAYS360(C879,$C$3)&lt;=90,AQ879="SI"),0,IF(AND(DAYS360(C879,$C$3)&gt;90,AQ879="SI"),$AR$7,0)))</f>
        <v>0</v>
      </c>
      <c r="AS879" s="22"/>
      <c r="AT879" s="23">
        <f>+IF(OR($N879=Listas!$A$3,$N879=Listas!$A$4,$N879=Listas!$A$5,$N879=Listas!$A$6),"",IF(AND(DAYS360(C879,$C$3)&lt;=90,AS879="SI"),0,IF(AND(DAYS360(C879,$C$3)&gt;90,AS879="SI"),$AT$7,0)))</f>
        <v>0</v>
      </c>
      <c r="AU879" s="21">
        <f>+IF(OR($N879=Listas!$A$3,$N879=Listas!$A$4,$N879=Listas!$A$5,$N879=Listas!$A$6),"",AR879+AT879)</f>
        <v>0</v>
      </c>
      <c r="AV879" s="29">
        <f>+IF(OR($N879=Listas!$A$3,$N879=Listas!$A$4,$N879=Listas!$A$5,$N879=Listas!$A$6),"",W879+Z879+AJ879+AP879+AU879)</f>
        <v>0.21132439384930549</v>
      </c>
      <c r="AW879" s="30">
        <f>+IF(OR($N879=Listas!$A$3,$N879=Listas!$A$4,$N879=Listas!$A$5,$N879=Listas!$A$6),"",K879*(1-AV879))</f>
        <v>0</v>
      </c>
      <c r="AX879" s="30">
        <f>+IF(OR($N879=Listas!$A$3,$N879=Listas!$A$4,$N879=Listas!$A$5,$N879=Listas!$A$6),"",L879*(1-AV879))</f>
        <v>0</v>
      </c>
      <c r="AY879" s="31"/>
      <c r="AZ879" s="32"/>
      <c r="BA879" s="30">
        <f>+IF(OR($N879=Listas!$A$3,$N879=Listas!$A$4,$N879=Listas!$A$5,$N879=Listas!$A$6),"",IF(AV879=0,AW879,(-PV(AY879,AZ879,,AW879,0))))</f>
        <v>0</v>
      </c>
      <c r="BB879" s="30">
        <f>+IF(OR($N879=Listas!$A$3,$N879=Listas!$A$4,$N879=Listas!$A$5,$N879=Listas!$A$6),"",IF(AV879=0,AX879,(-PV(AY879,AZ879,,AX879,0))))</f>
        <v>0</v>
      </c>
      <c r="BC879" s="33">
        <f>++IF(OR($N879=Listas!$A$3,$N879=Listas!$A$4,$N879=Listas!$A$5,$N879=Listas!$A$6),"",K879-BA879)</f>
        <v>0</v>
      </c>
      <c r="BD879" s="33">
        <f>++IF(OR($N879=Listas!$A$3,$N879=Listas!$A$4,$N879=Listas!$A$5,$N879=Listas!$A$6),"",L879-BB879)</f>
        <v>0</v>
      </c>
    </row>
    <row r="880" spans="1:56" x14ac:dyDescent="0.25">
      <c r="A880" s="13"/>
      <c r="B880" s="14"/>
      <c r="C880" s="15"/>
      <c r="D880" s="16"/>
      <c r="E880" s="16"/>
      <c r="F880" s="17"/>
      <c r="G880" s="17"/>
      <c r="H880" s="65">
        <f t="shared" si="161"/>
        <v>0</v>
      </c>
      <c r="I880" s="17"/>
      <c r="J880" s="17"/>
      <c r="K880" s="42">
        <f t="shared" si="162"/>
        <v>0</v>
      </c>
      <c r="L880" s="42">
        <f t="shared" si="162"/>
        <v>0</v>
      </c>
      <c r="M880" s="42">
        <f t="shared" si="163"/>
        <v>0</v>
      </c>
      <c r="N880" s="13"/>
      <c r="O880" s="18" t="str">
        <f>+IF(OR($N880=Listas!$A$3,$N880=Listas!$A$4,$N880=Listas!$A$5,$N880=Listas!$A$6),"N/A",IF(AND((DAYS360(C880,$C$3))&gt;90,(DAYS360(C880,$C$3))&lt;360),"SI","NO"))</f>
        <v>NO</v>
      </c>
      <c r="P880" s="19">
        <f t="shared" si="156"/>
        <v>0</v>
      </c>
      <c r="Q880" s="18" t="str">
        <f>+IF(OR($N880=Listas!$A$3,$N880=Listas!$A$4,$N880=Listas!$A$5,$N880=Listas!$A$6),"N/A",IF(AND((DAYS360(C880,$C$3))&gt;=360,(DAYS360(C880,$C$3))&lt;=1800),"SI","NO"))</f>
        <v>NO</v>
      </c>
      <c r="R880" s="19">
        <f t="shared" si="157"/>
        <v>0</v>
      </c>
      <c r="S880" s="18" t="str">
        <f>+IF(OR($N880=Listas!$A$3,$N880=Listas!$A$4,$N880=Listas!$A$5,$N880=Listas!$A$6),"N/A",IF(AND((DAYS360(C880,$C$3))&gt;1800,(DAYS360(C880,$C$3))&lt;=3600),"SI","NO"))</f>
        <v>NO</v>
      </c>
      <c r="T880" s="19">
        <f t="shared" si="158"/>
        <v>0</v>
      </c>
      <c r="U880" s="18" t="str">
        <f>+IF(OR($N880=Listas!$A$3,$N880=Listas!$A$4,$N880=Listas!$A$5,$N880=Listas!$A$6),"N/A",IF((DAYS360(C880,$C$3))&gt;3600,"SI","NO"))</f>
        <v>SI</v>
      </c>
      <c r="V880" s="20">
        <f t="shared" si="159"/>
        <v>0.21132439384930549</v>
      </c>
      <c r="W880" s="21">
        <f>+IF(OR($N880=Listas!$A$3,$N880=Listas!$A$4,$N880=Listas!$A$5,$N880=Listas!$A$6),"",P880+R880+T880+V880)</f>
        <v>0.21132439384930549</v>
      </c>
      <c r="X880" s="22"/>
      <c r="Y880" s="19">
        <f t="shared" si="160"/>
        <v>0</v>
      </c>
      <c r="Z880" s="21">
        <f>+IF(OR($N880=Listas!$A$3,$N880=Listas!$A$4,$N880=Listas!$A$5,$N880=Listas!$A$6),"",Y880)</f>
        <v>0</v>
      </c>
      <c r="AA880" s="22"/>
      <c r="AB880" s="23">
        <f>+IF(OR($N880=Listas!$A$3,$N880=Listas!$A$4,$N880=Listas!$A$5,$N880=Listas!$A$6),"",IF(AND(DAYS360(C880,$C$3)&lt;=90,AA880="NO"),0,IF(AND(DAYS360(C880,$C$3)&gt;90,AA880="NO"),$AB$7,0)))</f>
        <v>0</v>
      </c>
      <c r="AC880" s="17"/>
      <c r="AD880" s="22"/>
      <c r="AE880" s="23">
        <f>+IF(OR($N880=Listas!$A$3,$N880=Listas!$A$4,$N880=Listas!$A$5,$N880=Listas!$A$6),"",IF(AND(DAYS360(C880,$C$3)&lt;=90,AD880="SI"),0,IF(AND(DAYS360(C880,$C$3)&gt;90,AD880="SI"),$AE$7,0)))</f>
        <v>0</v>
      </c>
      <c r="AF880" s="17"/>
      <c r="AG880" s="24" t="str">
        <f t="shared" si="164"/>
        <v/>
      </c>
      <c r="AH880" s="22"/>
      <c r="AI880" s="23">
        <f>+IF(OR($N880=Listas!$A$3,$N880=Listas!$A$4,$N880=Listas!$A$5,$N880=Listas!$A$6),"",IF(AND(DAYS360(C880,$C$3)&lt;=90,AH880="SI"),0,IF(AND(DAYS360(C880,$C$3)&gt;90,AH880="SI"),$AI$7,0)))</f>
        <v>0</v>
      </c>
      <c r="AJ880" s="25">
        <f>+IF(OR($N880=Listas!$A$3,$N880=Listas!$A$4,$N880=Listas!$A$5,$N880=Listas!$A$6),"",AB880+AE880+AI880)</f>
        <v>0</v>
      </c>
      <c r="AK880" s="26" t="str">
        <f t="shared" si="165"/>
        <v/>
      </c>
      <c r="AL880" s="27" t="str">
        <f t="shared" si="166"/>
        <v/>
      </c>
      <c r="AM880" s="23">
        <f>+IF(OR($N880=Listas!$A$3,$N880=Listas!$A$4,$N880=Listas!$A$5,$N880=Listas!$A$6),"",IF(AND(DAYS360(C880,$C$3)&lt;=90,AL880="SI"),0,IF(AND(DAYS360(C880,$C$3)&gt;90,AL880="SI"),$AM$7,0)))</f>
        <v>0</v>
      </c>
      <c r="AN880" s="27" t="str">
        <f t="shared" si="167"/>
        <v/>
      </c>
      <c r="AO880" s="23">
        <f>+IF(OR($N880=Listas!$A$3,$N880=Listas!$A$4,$N880=Listas!$A$5,$N880=Listas!$A$6),"",IF(AND(DAYS360(C880,$C$3)&lt;=90,AN880="SI"),0,IF(AND(DAYS360(C880,$C$3)&gt;90,AN880="SI"),$AO$7,0)))</f>
        <v>0</v>
      </c>
      <c r="AP880" s="28">
        <f>+IF(OR($N880=Listas!$A$3,$N880=Listas!$A$4,$N880=Listas!$A$5,$N880=[1]Hoja2!$A$6),"",AM880+AO880)</f>
        <v>0</v>
      </c>
      <c r="AQ880" s="22"/>
      <c r="AR880" s="23">
        <f>+IF(OR($N880=Listas!$A$3,$N880=Listas!$A$4,$N880=Listas!$A$5,$N880=Listas!$A$6),"",IF(AND(DAYS360(C880,$C$3)&lt;=90,AQ880="SI"),0,IF(AND(DAYS360(C880,$C$3)&gt;90,AQ880="SI"),$AR$7,0)))</f>
        <v>0</v>
      </c>
      <c r="AS880" s="22"/>
      <c r="AT880" s="23">
        <f>+IF(OR($N880=Listas!$A$3,$N880=Listas!$A$4,$N880=Listas!$A$5,$N880=Listas!$A$6),"",IF(AND(DAYS360(C880,$C$3)&lt;=90,AS880="SI"),0,IF(AND(DAYS360(C880,$C$3)&gt;90,AS880="SI"),$AT$7,0)))</f>
        <v>0</v>
      </c>
      <c r="AU880" s="21">
        <f>+IF(OR($N880=Listas!$A$3,$N880=Listas!$A$4,$N880=Listas!$A$5,$N880=Listas!$A$6),"",AR880+AT880)</f>
        <v>0</v>
      </c>
      <c r="AV880" s="29">
        <f>+IF(OR($N880=Listas!$A$3,$N880=Listas!$A$4,$N880=Listas!$A$5,$N880=Listas!$A$6),"",W880+Z880+AJ880+AP880+AU880)</f>
        <v>0.21132439384930549</v>
      </c>
      <c r="AW880" s="30">
        <f>+IF(OR($N880=Listas!$A$3,$N880=Listas!$A$4,$N880=Listas!$A$5,$N880=Listas!$A$6),"",K880*(1-AV880))</f>
        <v>0</v>
      </c>
      <c r="AX880" s="30">
        <f>+IF(OR($N880=Listas!$A$3,$N880=Listas!$A$4,$N880=Listas!$A$5,$N880=Listas!$A$6),"",L880*(1-AV880))</f>
        <v>0</v>
      </c>
      <c r="AY880" s="31"/>
      <c r="AZ880" s="32"/>
      <c r="BA880" s="30">
        <f>+IF(OR($N880=Listas!$A$3,$N880=Listas!$A$4,$N880=Listas!$A$5,$N880=Listas!$A$6),"",IF(AV880=0,AW880,(-PV(AY880,AZ880,,AW880,0))))</f>
        <v>0</v>
      </c>
      <c r="BB880" s="30">
        <f>+IF(OR($N880=Listas!$A$3,$N880=Listas!$A$4,$N880=Listas!$A$5,$N880=Listas!$A$6),"",IF(AV880=0,AX880,(-PV(AY880,AZ880,,AX880,0))))</f>
        <v>0</v>
      </c>
      <c r="BC880" s="33">
        <f>++IF(OR($N880=Listas!$A$3,$N880=Listas!$A$4,$N880=Listas!$A$5,$N880=Listas!$A$6),"",K880-BA880)</f>
        <v>0</v>
      </c>
      <c r="BD880" s="33">
        <f>++IF(OR($N880=Listas!$A$3,$N880=Listas!$A$4,$N880=Listas!$A$5,$N880=Listas!$A$6),"",L880-BB880)</f>
        <v>0</v>
      </c>
    </row>
    <row r="881" spans="1:56" x14ac:dyDescent="0.25">
      <c r="A881" s="13"/>
      <c r="B881" s="14"/>
      <c r="C881" s="15"/>
      <c r="D881" s="16"/>
      <c r="E881" s="16"/>
      <c r="F881" s="17"/>
      <c r="G881" s="17"/>
      <c r="H881" s="65">
        <f t="shared" si="161"/>
        <v>0</v>
      </c>
      <c r="I881" s="17"/>
      <c r="J881" s="17"/>
      <c r="K881" s="42">
        <f t="shared" si="162"/>
        <v>0</v>
      </c>
      <c r="L881" s="42">
        <f t="shared" si="162"/>
        <v>0</v>
      </c>
      <c r="M881" s="42">
        <f t="shared" si="163"/>
        <v>0</v>
      </c>
      <c r="N881" s="13"/>
      <c r="O881" s="18" t="str">
        <f>+IF(OR($N881=Listas!$A$3,$N881=Listas!$A$4,$N881=Listas!$A$5,$N881=Listas!$A$6),"N/A",IF(AND((DAYS360(C881,$C$3))&gt;90,(DAYS360(C881,$C$3))&lt;360),"SI","NO"))</f>
        <v>NO</v>
      </c>
      <c r="P881" s="19">
        <f t="shared" si="156"/>
        <v>0</v>
      </c>
      <c r="Q881" s="18" t="str">
        <f>+IF(OR($N881=Listas!$A$3,$N881=Listas!$A$4,$N881=Listas!$A$5,$N881=Listas!$A$6),"N/A",IF(AND((DAYS360(C881,$C$3))&gt;=360,(DAYS360(C881,$C$3))&lt;=1800),"SI","NO"))</f>
        <v>NO</v>
      </c>
      <c r="R881" s="19">
        <f t="shared" si="157"/>
        <v>0</v>
      </c>
      <c r="S881" s="18" t="str">
        <f>+IF(OR($N881=Listas!$A$3,$N881=Listas!$A$4,$N881=Listas!$A$5,$N881=Listas!$A$6),"N/A",IF(AND((DAYS360(C881,$C$3))&gt;1800,(DAYS360(C881,$C$3))&lt;=3600),"SI","NO"))</f>
        <v>NO</v>
      </c>
      <c r="T881" s="19">
        <f t="shared" si="158"/>
        <v>0</v>
      </c>
      <c r="U881" s="18" t="str">
        <f>+IF(OR($N881=Listas!$A$3,$N881=Listas!$A$4,$N881=Listas!$A$5,$N881=Listas!$A$6),"N/A",IF((DAYS360(C881,$C$3))&gt;3600,"SI","NO"))</f>
        <v>SI</v>
      </c>
      <c r="V881" s="20">
        <f t="shared" si="159"/>
        <v>0.21132439384930549</v>
      </c>
      <c r="W881" s="21">
        <f>+IF(OR($N881=Listas!$A$3,$N881=Listas!$A$4,$N881=Listas!$A$5,$N881=Listas!$A$6),"",P881+R881+T881+V881)</f>
        <v>0.21132439384930549</v>
      </c>
      <c r="X881" s="22"/>
      <c r="Y881" s="19">
        <f t="shared" si="160"/>
        <v>0</v>
      </c>
      <c r="Z881" s="21">
        <f>+IF(OR($N881=Listas!$A$3,$N881=Listas!$A$4,$N881=Listas!$A$5,$N881=Listas!$A$6),"",Y881)</f>
        <v>0</v>
      </c>
      <c r="AA881" s="22"/>
      <c r="AB881" s="23">
        <f>+IF(OR($N881=Listas!$A$3,$N881=Listas!$A$4,$N881=Listas!$A$5,$N881=Listas!$A$6),"",IF(AND(DAYS360(C881,$C$3)&lt;=90,AA881="NO"),0,IF(AND(DAYS360(C881,$C$3)&gt;90,AA881="NO"),$AB$7,0)))</f>
        <v>0</v>
      </c>
      <c r="AC881" s="17"/>
      <c r="AD881" s="22"/>
      <c r="AE881" s="23">
        <f>+IF(OR($N881=Listas!$A$3,$N881=Listas!$A$4,$N881=Listas!$A$5,$N881=Listas!$A$6),"",IF(AND(DAYS360(C881,$C$3)&lt;=90,AD881="SI"),0,IF(AND(DAYS360(C881,$C$3)&gt;90,AD881="SI"),$AE$7,0)))</f>
        <v>0</v>
      </c>
      <c r="AF881" s="17"/>
      <c r="AG881" s="24" t="str">
        <f t="shared" si="164"/>
        <v/>
      </c>
      <c r="AH881" s="22"/>
      <c r="AI881" s="23">
        <f>+IF(OR($N881=Listas!$A$3,$N881=Listas!$A$4,$N881=Listas!$A$5,$N881=Listas!$A$6),"",IF(AND(DAYS360(C881,$C$3)&lt;=90,AH881="SI"),0,IF(AND(DAYS360(C881,$C$3)&gt;90,AH881="SI"),$AI$7,0)))</f>
        <v>0</v>
      </c>
      <c r="AJ881" s="25">
        <f>+IF(OR($N881=Listas!$A$3,$N881=Listas!$A$4,$N881=Listas!$A$5,$N881=Listas!$A$6),"",AB881+AE881+AI881)</f>
        <v>0</v>
      </c>
      <c r="AK881" s="26" t="str">
        <f t="shared" si="165"/>
        <v/>
      </c>
      <c r="AL881" s="27" t="str">
        <f t="shared" si="166"/>
        <v/>
      </c>
      <c r="AM881" s="23">
        <f>+IF(OR($N881=Listas!$A$3,$N881=Listas!$A$4,$N881=Listas!$A$5,$N881=Listas!$A$6),"",IF(AND(DAYS360(C881,$C$3)&lt;=90,AL881="SI"),0,IF(AND(DAYS360(C881,$C$3)&gt;90,AL881="SI"),$AM$7,0)))</f>
        <v>0</v>
      </c>
      <c r="AN881" s="27" t="str">
        <f t="shared" si="167"/>
        <v/>
      </c>
      <c r="AO881" s="23">
        <f>+IF(OR($N881=Listas!$A$3,$N881=Listas!$A$4,$N881=Listas!$A$5,$N881=Listas!$A$6),"",IF(AND(DAYS360(C881,$C$3)&lt;=90,AN881="SI"),0,IF(AND(DAYS360(C881,$C$3)&gt;90,AN881="SI"),$AO$7,0)))</f>
        <v>0</v>
      </c>
      <c r="AP881" s="28">
        <f>+IF(OR($N881=Listas!$A$3,$N881=Listas!$A$4,$N881=Listas!$A$5,$N881=[1]Hoja2!$A$6),"",AM881+AO881)</f>
        <v>0</v>
      </c>
      <c r="AQ881" s="22"/>
      <c r="AR881" s="23">
        <f>+IF(OR($N881=Listas!$A$3,$N881=Listas!$A$4,$N881=Listas!$A$5,$N881=Listas!$A$6),"",IF(AND(DAYS360(C881,$C$3)&lt;=90,AQ881="SI"),0,IF(AND(DAYS360(C881,$C$3)&gt;90,AQ881="SI"),$AR$7,0)))</f>
        <v>0</v>
      </c>
      <c r="AS881" s="22"/>
      <c r="AT881" s="23">
        <f>+IF(OR($N881=Listas!$A$3,$N881=Listas!$A$4,$N881=Listas!$A$5,$N881=Listas!$A$6),"",IF(AND(DAYS360(C881,$C$3)&lt;=90,AS881="SI"),0,IF(AND(DAYS360(C881,$C$3)&gt;90,AS881="SI"),$AT$7,0)))</f>
        <v>0</v>
      </c>
      <c r="AU881" s="21">
        <f>+IF(OR($N881=Listas!$A$3,$N881=Listas!$A$4,$N881=Listas!$A$5,$N881=Listas!$A$6),"",AR881+AT881)</f>
        <v>0</v>
      </c>
      <c r="AV881" s="29">
        <f>+IF(OR($N881=Listas!$A$3,$N881=Listas!$A$4,$N881=Listas!$A$5,$N881=Listas!$A$6),"",W881+Z881+AJ881+AP881+AU881)</f>
        <v>0.21132439384930549</v>
      </c>
      <c r="AW881" s="30">
        <f>+IF(OR($N881=Listas!$A$3,$N881=Listas!$A$4,$N881=Listas!$A$5,$N881=Listas!$A$6),"",K881*(1-AV881))</f>
        <v>0</v>
      </c>
      <c r="AX881" s="30">
        <f>+IF(OR($N881=Listas!$A$3,$N881=Listas!$A$4,$N881=Listas!$A$5,$N881=Listas!$A$6),"",L881*(1-AV881))</f>
        <v>0</v>
      </c>
      <c r="AY881" s="31"/>
      <c r="AZ881" s="32"/>
      <c r="BA881" s="30">
        <f>+IF(OR($N881=Listas!$A$3,$N881=Listas!$A$4,$N881=Listas!$A$5,$N881=Listas!$A$6),"",IF(AV881=0,AW881,(-PV(AY881,AZ881,,AW881,0))))</f>
        <v>0</v>
      </c>
      <c r="BB881" s="30">
        <f>+IF(OR($N881=Listas!$A$3,$N881=Listas!$A$4,$N881=Listas!$A$5,$N881=Listas!$A$6),"",IF(AV881=0,AX881,(-PV(AY881,AZ881,,AX881,0))))</f>
        <v>0</v>
      </c>
      <c r="BC881" s="33">
        <f>++IF(OR($N881=Listas!$A$3,$N881=Listas!$A$4,$N881=Listas!$A$5,$N881=Listas!$A$6),"",K881-BA881)</f>
        <v>0</v>
      </c>
      <c r="BD881" s="33">
        <f>++IF(OR($N881=Listas!$A$3,$N881=Listas!$A$4,$N881=Listas!$A$5,$N881=Listas!$A$6),"",L881-BB881)</f>
        <v>0</v>
      </c>
    </row>
    <row r="882" spans="1:56" x14ac:dyDescent="0.25">
      <c r="A882" s="13"/>
      <c r="B882" s="14"/>
      <c r="C882" s="15"/>
      <c r="D882" s="16"/>
      <c r="E882" s="16"/>
      <c r="F882" s="17"/>
      <c r="G882" s="17"/>
      <c r="H882" s="65">
        <f t="shared" si="161"/>
        <v>0</v>
      </c>
      <c r="I882" s="17"/>
      <c r="J882" s="17"/>
      <c r="K882" s="42">
        <f t="shared" si="162"/>
        <v>0</v>
      </c>
      <c r="L882" s="42">
        <f t="shared" si="162"/>
        <v>0</v>
      </c>
      <c r="M882" s="42">
        <f t="shared" si="163"/>
        <v>0</v>
      </c>
      <c r="N882" s="13"/>
      <c r="O882" s="18" t="str">
        <f>+IF(OR($N882=Listas!$A$3,$N882=Listas!$A$4,$N882=Listas!$A$5,$N882=Listas!$A$6),"N/A",IF(AND((DAYS360(C882,$C$3))&gt;90,(DAYS360(C882,$C$3))&lt;360),"SI","NO"))</f>
        <v>NO</v>
      </c>
      <c r="P882" s="19">
        <f t="shared" si="156"/>
        <v>0</v>
      </c>
      <c r="Q882" s="18" t="str">
        <f>+IF(OR($N882=Listas!$A$3,$N882=Listas!$A$4,$N882=Listas!$A$5,$N882=Listas!$A$6),"N/A",IF(AND((DAYS360(C882,$C$3))&gt;=360,(DAYS360(C882,$C$3))&lt;=1800),"SI","NO"))</f>
        <v>NO</v>
      </c>
      <c r="R882" s="19">
        <f t="shared" si="157"/>
        <v>0</v>
      </c>
      <c r="S882" s="18" t="str">
        <f>+IF(OR($N882=Listas!$A$3,$N882=Listas!$A$4,$N882=Listas!$A$5,$N882=Listas!$A$6),"N/A",IF(AND((DAYS360(C882,$C$3))&gt;1800,(DAYS360(C882,$C$3))&lt;=3600),"SI","NO"))</f>
        <v>NO</v>
      </c>
      <c r="T882" s="19">
        <f t="shared" si="158"/>
        <v>0</v>
      </c>
      <c r="U882" s="18" t="str">
        <f>+IF(OR($N882=Listas!$A$3,$N882=Listas!$A$4,$N882=Listas!$A$5,$N882=Listas!$A$6),"N/A",IF((DAYS360(C882,$C$3))&gt;3600,"SI","NO"))</f>
        <v>SI</v>
      </c>
      <c r="V882" s="20">
        <f t="shared" si="159"/>
        <v>0.21132439384930549</v>
      </c>
      <c r="W882" s="21">
        <f>+IF(OR($N882=Listas!$A$3,$N882=Listas!$A$4,$N882=Listas!$A$5,$N882=Listas!$A$6),"",P882+R882+T882+V882)</f>
        <v>0.21132439384930549</v>
      </c>
      <c r="X882" s="22"/>
      <c r="Y882" s="19">
        <f t="shared" si="160"/>
        <v>0</v>
      </c>
      <c r="Z882" s="21">
        <f>+IF(OR($N882=Listas!$A$3,$N882=Listas!$A$4,$N882=Listas!$A$5,$N882=Listas!$A$6),"",Y882)</f>
        <v>0</v>
      </c>
      <c r="AA882" s="22"/>
      <c r="AB882" s="23">
        <f>+IF(OR($N882=Listas!$A$3,$N882=Listas!$A$4,$N882=Listas!$A$5,$N882=Listas!$A$6),"",IF(AND(DAYS360(C882,$C$3)&lt;=90,AA882="NO"),0,IF(AND(DAYS360(C882,$C$3)&gt;90,AA882="NO"),$AB$7,0)))</f>
        <v>0</v>
      </c>
      <c r="AC882" s="17"/>
      <c r="AD882" s="22"/>
      <c r="AE882" s="23">
        <f>+IF(OR($N882=Listas!$A$3,$N882=Listas!$A$4,$N882=Listas!$A$5,$N882=Listas!$A$6),"",IF(AND(DAYS360(C882,$C$3)&lt;=90,AD882="SI"),0,IF(AND(DAYS360(C882,$C$3)&gt;90,AD882="SI"),$AE$7,0)))</f>
        <v>0</v>
      </c>
      <c r="AF882" s="17"/>
      <c r="AG882" s="24" t="str">
        <f t="shared" si="164"/>
        <v/>
      </c>
      <c r="AH882" s="22"/>
      <c r="AI882" s="23">
        <f>+IF(OR($N882=Listas!$A$3,$N882=Listas!$A$4,$N882=Listas!$A$5,$N882=Listas!$A$6),"",IF(AND(DAYS360(C882,$C$3)&lt;=90,AH882="SI"),0,IF(AND(DAYS360(C882,$C$3)&gt;90,AH882="SI"),$AI$7,0)))</f>
        <v>0</v>
      </c>
      <c r="AJ882" s="25">
        <f>+IF(OR($N882=Listas!$A$3,$N882=Listas!$A$4,$N882=Listas!$A$5,$N882=Listas!$A$6),"",AB882+AE882+AI882)</f>
        <v>0</v>
      </c>
      <c r="AK882" s="26" t="str">
        <f t="shared" si="165"/>
        <v/>
      </c>
      <c r="AL882" s="27" t="str">
        <f t="shared" si="166"/>
        <v/>
      </c>
      <c r="AM882" s="23">
        <f>+IF(OR($N882=Listas!$A$3,$N882=Listas!$A$4,$N882=Listas!$A$5,$N882=Listas!$A$6),"",IF(AND(DAYS360(C882,$C$3)&lt;=90,AL882="SI"),0,IF(AND(DAYS360(C882,$C$3)&gt;90,AL882="SI"),$AM$7,0)))</f>
        <v>0</v>
      </c>
      <c r="AN882" s="27" t="str">
        <f t="shared" si="167"/>
        <v/>
      </c>
      <c r="AO882" s="23">
        <f>+IF(OR($N882=Listas!$A$3,$N882=Listas!$A$4,$N882=Listas!$A$5,$N882=Listas!$A$6),"",IF(AND(DAYS360(C882,$C$3)&lt;=90,AN882="SI"),0,IF(AND(DAYS360(C882,$C$3)&gt;90,AN882="SI"),$AO$7,0)))</f>
        <v>0</v>
      </c>
      <c r="AP882" s="28">
        <f>+IF(OR($N882=Listas!$A$3,$N882=Listas!$A$4,$N882=Listas!$A$5,$N882=[1]Hoja2!$A$6),"",AM882+AO882)</f>
        <v>0</v>
      </c>
      <c r="AQ882" s="22"/>
      <c r="AR882" s="23">
        <f>+IF(OR($N882=Listas!$A$3,$N882=Listas!$A$4,$N882=Listas!$A$5,$N882=Listas!$A$6),"",IF(AND(DAYS360(C882,$C$3)&lt;=90,AQ882="SI"),0,IF(AND(DAYS360(C882,$C$3)&gt;90,AQ882="SI"),$AR$7,0)))</f>
        <v>0</v>
      </c>
      <c r="AS882" s="22"/>
      <c r="AT882" s="23">
        <f>+IF(OR($N882=Listas!$A$3,$N882=Listas!$A$4,$N882=Listas!$A$5,$N882=Listas!$A$6),"",IF(AND(DAYS360(C882,$C$3)&lt;=90,AS882="SI"),0,IF(AND(DAYS360(C882,$C$3)&gt;90,AS882="SI"),$AT$7,0)))</f>
        <v>0</v>
      </c>
      <c r="AU882" s="21">
        <f>+IF(OR($N882=Listas!$A$3,$N882=Listas!$A$4,$N882=Listas!$A$5,$N882=Listas!$A$6),"",AR882+AT882)</f>
        <v>0</v>
      </c>
      <c r="AV882" s="29">
        <f>+IF(OR($N882=Listas!$A$3,$N882=Listas!$A$4,$N882=Listas!$A$5,$N882=Listas!$A$6),"",W882+Z882+AJ882+AP882+AU882)</f>
        <v>0.21132439384930549</v>
      </c>
      <c r="AW882" s="30">
        <f>+IF(OR($N882=Listas!$A$3,$N882=Listas!$A$4,$N882=Listas!$A$5,$N882=Listas!$A$6),"",K882*(1-AV882))</f>
        <v>0</v>
      </c>
      <c r="AX882" s="30">
        <f>+IF(OR($N882=Listas!$A$3,$N882=Listas!$A$4,$N882=Listas!$A$5,$N882=Listas!$A$6),"",L882*(1-AV882))</f>
        <v>0</v>
      </c>
      <c r="AY882" s="31"/>
      <c r="AZ882" s="32"/>
      <c r="BA882" s="30">
        <f>+IF(OR($N882=Listas!$A$3,$N882=Listas!$A$4,$N882=Listas!$A$5,$N882=Listas!$A$6),"",IF(AV882=0,AW882,(-PV(AY882,AZ882,,AW882,0))))</f>
        <v>0</v>
      </c>
      <c r="BB882" s="30">
        <f>+IF(OR($N882=Listas!$A$3,$N882=Listas!$A$4,$N882=Listas!$A$5,$N882=Listas!$A$6),"",IF(AV882=0,AX882,(-PV(AY882,AZ882,,AX882,0))))</f>
        <v>0</v>
      </c>
      <c r="BC882" s="33">
        <f>++IF(OR($N882=Listas!$A$3,$N882=Listas!$A$4,$N882=Listas!$A$5,$N882=Listas!$A$6),"",K882-BA882)</f>
        <v>0</v>
      </c>
      <c r="BD882" s="33">
        <f>++IF(OR($N882=Listas!$A$3,$N882=Listas!$A$4,$N882=Listas!$A$5,$N882=Listas!$A$6),"",L882-BB882)</f>
        <v>0</v>
      </c>
    </row>
    <row r="883" spans="1:56" x14ac:dyDescent="0.25">
      <c r="A883" s="13"/>
      <c r="B883" s="14"/>
      <c r="C883" s="15"/>
      <c r="D883" s="16"/>
      <c r="E883" s="16"/>
      <c r="F883" s="17"/>
      <c r="G883" s="17"/>
      <c r="H883" s="65">
        <f t="shared" si="161"/>
        <v>0</v>
      </c>
      <c r="I883" s="17"/>
      <c r="J883" s="17"/>
      <c r="K883" s="42">
        <f t="shared" si="162"/>
        <v>0</v>
      </c>
      <c r="L883" s="42">
        <f t="shared" si="162"/>
        <v>0</v>
      </c>
      <c r="M883" s="42">
        <f t="shared" si="163"/>
        <v>0</v>
      </c>
      <c r="N883" s="13"/>
      <c r="O883" s="18" t="str">
        <f>+IF(OR($N883=Listas!$A$3,$N883=Listas!$A$4,$N883=Listas!$A$5,$N883=Listas!$A$6),"N/A",IF(AND((DAYS360(C883,$C$3))&gt;90,(DAYS360(C883,$C$3))&lt;360),"SI","NO"))</f>
        <v>NO</v>
      </c>
      <c r="P883" s="19">
        <f t="shared" si="156"/>
        <v>0</v>
      </c>
      <c r="Q883" s="18" t="str">
        <f>+IF(OR($N883=Listas!$A$3,$N883=Listas!$A$4,$N883=Listas!$A$5,$N883=Listas!$A$6),"N/A",IF(AND((DAYS360(C883,$C$3))&gt;=360,(DAYS360(C883,$C$3))&lt;=1800),"SI","NO"))</f>
        <v>NO</v>
      </c>
      <c r="R883" s="19">
        <f t="shared" si="157"/>
        <v>0</v>
      </c>
      <c r="S883" s="18" t="str">
        <f>+IF(OR($N883=Listas!$A$3,$N883=Listas!$A$4,$N883=Listas!$A$5,$N883=Listas!$A$6),"N/A",IF(AND((DAYS360(C883,$C$3))&gt;1800,(DAYS360(C883,$C$3))&lt;=3600),"SI","NO"))</f>
        <v>NO</v>
      </c>
      <c r="T883" s="19">
        <f t="shared" si="158"/>
        <v>0</v>
      </c>
      <c r="U883" s="18" t="str">
        <f>+IF(OR($N883=Listas!$A$3,$N883=Listas!$A$4,$N883=Listas!$A$5,$N883=Listas!$A$6),"N/A",IF((DAYS360(C883,$C$3))&gt;3600,"SI","NO"))</f>
        <v>SI</v>
      </c>
      <c r="V883" s="20">
        <f t="shared" si="159"/>
        <v>0.21132439384930549</v>
      </c>
      <c r="W883" s="21">
        <f>+IF(OR($N883=Listas!$A$3,$N883=Listas!$A$4,$N883=Listas!$A$5,$N883=Listas!$A$6),"",P883+R883+T883+V883)</f>
        <v>0.21132439384930549</v>
      </c>
      <c r="X883" s="22"/>
      <c r="Y883" s="19">
        <f t="shared" si="160"/>
        <v>0</v>
      </c>
      <c r="Z883" s="21">
        <f>+IF(OR($N883=Listas!$A$3,$N883=Listas!$A$4,$N883=Listas!$A$5,$N883=Listas!$A$6),"",Y883)</f>
        <v>0</v>
      </c>
      <c r="AA883" s="22"/>
      <c r="AB883" s="23">
        <f>+IF(OR($N883=Listas!$A$3,$N883=Listas!$A$4,$N883=Listas!$A$5,$N883=Listas!$A$6),"",IF(AND(DAYS360(C883,$C$3)&lt;=90,AA883="NO"),0,IF(AND(DAYS360(C883,$C$3)&gt;90,AA883="NO"),$AB$7,0)))</f>
        <v>0</v>
      </c>
      <c r="AC883" s="17"/>
      <c r="AD883" s="22"/>
      <c r="AE883" s="23">
        <f>+IF(OR($N883=Listas!$A$3,$N883=Listas!$A$4,$N883=Listas!$A$5,$N883=Listas!$A$6),"",IF(AND(DAYS360(C883,$C$3)&lt;=90,AD883="SI"),0,IF(AND(DAYS360(C883,$C$3)&gt;90,AD883="SI"),$AE$7,0)))</f>
        <v>0</v>
      </c>
      <c r="AF883" s="17"/>
      <c r="AG883" s="24" t="str">
        <f t="shared" si="164"/>
        <v/>
      </c>
      <c r="AH883" s="22"/>
      <c r="AI883" s="23">
        <f>+IF(OR($N883=Listas!$A$3,$N883=Listas!$A$4,$N883=Listas!$A$5,$N883=Listas!$A$6),"",IF(AND(DAYS360(C883,$C$3)&lt;=90,AH883="SI"),0,IF(AND(DAYS360(C883,$C$3)&gt;90,AH883="SI"),$AI$7,0)))</f>
        <v>0</v>
      </c>
      <c r="AJ883" s="25">
        <f>+IF(OR($N883=Listas!$A$3,$N883=Listas!$A$4,$N883=Listas!$A$5,$N883=Listas!$A$6),"",AB883+AE883+AI883)</f>
        <v>0</v>
      </c>
      <c r="AK883" s="26" t="str">
        <f t="shared" si="165"/>
        <v/>
      </c>
      <c r="AL883" s="27" t="str">
        <f t="shared" si="166"/>
        <v/>
      </c>
      <c r="AM883" s="23">
        <f>+IF(OR($N883=Listas!$A$3,$N883=Listas!$A$4,$N883=Listas!$A$5,$N883=Listas!$A$6),"",IF(AND(DAYS360(C883,$C$3)&lt;=90,AL883="SI"),0,IF(AND(DAYS360(C883,$C$3)&gt;90,AL883="SI"),$AM$7,0)))</f>
        <v>0</v>
      </c>
      <c r="AN883" s="27" t="str">
        <f t="shared" si="167"/>
        <v/>
      </c>
      <c r="AO883" s="23">
        <f>+IF(OR($N883=Listas!$A$3,$N883=Listas!$A$4,$N883=Listas!$A$5,$N883=Listas!$A$6),"",IF(AND(DAYS360(C883,$C$3)&lt;=90,AN883="SI"),0,IF(AND(DAYS360(C883,$C$3)&gt;90,AN883="SI"),$AO$7,0)))</f>
        <v>0</v>
      </c>
      <c r="AP883" s="28">
        <f>+IF(OR($N883=Listas!$A$3,$N883=Listas!$A$4,$N883=Listas!$A$5,$N883=[1]Hoja2!$A$6),"",AM883+AO883)</f>
        <v>0</v>
      </c>
      <c r="AQ883" s="22"/>
      <c r="AR883" s="23">
        <f>+IF(OR($N883=Listas!$A$3,$N883=Listas!$A$4,$N883=Listas!$A$5,$N883=Listas!$A$6),"",IF(AND(DAYS360(C883,$C$3)&lt;=90,AQ883="SI"),0,IF(AND(DAYS360(C883,$C$3)&gt;90,AQ883="SI"),$AR$7,0)))</f>
        <v>0</v>
      </c>
      <c r="AS883" s="22"/>
      <c r="AT883" s="23">
        <f>+IF(OR($N883=Listas!$A$3,$N883=Listas!$A$4,$N883=Listas!$A$5,$N883=Listas!$A$6),"",IF(AND(DAYS360(C883,$C$3)&lt;=90,AS883="SI"),0,IF(AND(DAYS360(C883,$C$3)&gt;90,AS883="SI"),$AT$7,0)))</f>
        <v>0</v>
      </c>
      <c r="AU883" s="21">
        <f>+IF(OR($N883=Listas!$A$3,$N883=Listas!$A$4,$N883=Listas!$A$5,$N883=Listas!$A$6),"",AR883+AT883)</f>
        <v>0</v>
      </c>
      <c r="AV883" s="29">
        <f>+IF(OR($N883=Listas!$A$3,$N883=Listas!$A$4,$N883=Listas!$A$5,$N883=Listas!$A$6),"",W883+Z883+AJ883+AP883+AU883)</f>
        <v>0.21132439384930549</v>
      </c>
      <c r="AW883" s="30">
        <f>+IF(OR($N883=Listas!$A$3,$N883=Listas!$A$4,$N883=Listas!$A$5,$N883=Listas!$A$6),"",K883*(1-AV883))</f>
        <v>0</v>
      </c>
      <c r="AX883" s="30">
        <f>+IF(OR($N883=Listas!$A$3,$N883=Listas!$A$4,$N883=Listas!$A$5,$N883=Listas!$A$6),"",L883*(1-AV883))</f>
        <v>0</v>
      </c>
      <c r="AY883" s="31"/>
      <c r="AZ883" s="32"/>
      <c r="BA883" s="30">
        <f>+IF(OR($N883=Listas!$A$3,$N883=Listas!$A$4,$N883=Listas!$A$5,$N883=Listas!$A$6),"",IF(AV883=0,AW883,(-PV(AY883,AZ883,,AW883,0))))</f>
        <v>0</v>
      </c>
      <c r="BB883" s="30">
        <f>+IF(OR($N883=Listas!$A$3,$N883=Listas!$A$4,$N883=Listas!$A$5,$N883=Listas!$A$6),"",IF(AV883=0,AX883,(-PV(AY883,AZ883,,AX883,0))))</f>
        <v>0</v>
      </c>
      <c r="BC883" s="33">
        <f>++IF(OR($N883=Listas!$A$3,$N883=Listas!$A$4,$N883=Listas!$A$5,$N883=Listas!$A$6),"",K883-BA883)</f>
        <v>0</v>
      </c>
      <c r="BD883" s="33">
        <f>++IF(OR($N883=Listas!$A$3,$N883=Listas!$A$4,$N883=Listas!$A$5,$N883=Listas!$A$6),"",L883-BB883)</f>
        <v>0</v>
      </c>
    </row>
    <row r="884" spans="1:56" x14ac:dyDescent="0.25">
      <c r="A884" s="13"/>
      <c r="B884" s="14"/>
      <c r="C884" s="15"/>
      <c r="D884" s="16"/>
      <c r="E884" s="16"/>
      <c r="F884" s="17"/>
      <c r="G884" s="17"/>
      <c r="H884" s="65">
        <f t="shared" si="161"/>
        <v>0</v>
      </c>
      <c r="I884" s="17"/>
      <c r="J884" s="17"/>
      <c r="K884" s="42">
        <f t="shared" si="162"/>
        <v>0</v>
      </c>
      <c r="L884" s="42">
        <f t="shared" si="162"/>
        <v>0</v>
      </c>
      <c r="M884" s="42">
        <f t="shared" si="163"/>
        <v>0</v>
      </c>
      <c r="N884" s="13"/>
      <c r="O884" s="18" t="str">
        <f>+IF(OR($N884=Listas!$A$3,$N884=Listas!$A$4,$N884=Listas!$A$5,$N884=Listas!$A$6),"N/A",IF(AND((DAYS360(C884,$C$3))&gt;90,(DAYS360(C884,$C$3))&lt;360),"SI","NO"))</f>
        <v>NO</v>
      </c>
      <c r="P884" s="19">
        <f t="shared" si="156"/>
        <v>0</v>
      </c>
      <c r="Q884" s="18" t="str">
        <f>+IF(OR($N884=Listas!$A$3,$N884=Listas!$A$4,$N884=Listas!$A$5,$N884=Listas!$A$6),"N/A",IF(AND((DAYS360(C884,$C$3))&gt;=360,(DAYS360(C884,$C$3))&lt;=1800),"SI","NO"))</f>
        <v>NO</v>
      </c>
      <c r="R884" s="19">
        <f t="shared" si="157"/>
        <v>0</v>
      </c>
      <c r="S884" s="18" t="str">
        <f>+IF(OR($N884=Listas!$A$3,$N884=Listas!$A$4,$N884=Listas!$A$5,$N884=Listas!$A$6),"N/A",IF(AND((DAYS360(C884,$C$3))&gt;1800,(DAYS360(C884,$C$3))&lt;=3600),"SI","NO"))</f>
        <v>NO</v>
      </c>
      <c r="T884" s="19">
        <f t="shared" si="158"/>
        <v>0</v>
      </c>
      <c r="U884" s="18" t="str">
        <f>+IF(OR($N884=Listas!$A$3,$N884=Listas!$A$4,$N884=Listas!$A$5,$N884=Listas!$A$6),"N/A",IF((DAYS360(C884,$C$3))&gt;3600,"SI","NO"))</f>
        <v>SI</v>
      </c>
      <c r="V884" s="20">
        <f t="shared" si="159"/>
        <v>0.21132439384930549</v>
      </c>
      <c r="W884" s="21">
        <f>+IF(OR($N884=Listas!$A$3,$N884=Listas!$A$4,$N884=Listas!$A$5,$N884=Listas!$A$6),"",P884+R884+T884+V884)</f>
        <v>0.21132439384930549</v>
      </c>
      <c r="X884" s="22"/>
      <c r="Y884" s="19">
        <f t="shared" si="160"/>
        <v>0</v>
      </c>
      <c r="Z884" s="21">
        <f>+IF(OR($N884=Listas!$A$3,$N884=Listas!$A$4,$N884=Listas!$A$5,$N884=Listas!$A$6),"",Y884)</f>
        <v>0</v>
      </c>
      <c r="AA884" s="22"/>
      <c r="AB884" s="23">
        <f>+IF(OR($N884=Listas!$A$3,$N884=Listas!$A$4,$N884=Listas!$A$5,$N884=Listas!$A$6),"",IF(AND(DAYS360(C884,$C$3)&lt;=90,AA884="NO"),0,IF(AND(DAYS360(C884,$C$3)&gt;90,AA884="NO"),$AB$7,0)))</f>
        <v>0</v>
      </c>
      <c r="AC884" s="17"/>
      <c r="AD884" s="22"/>
      <c r="AE884" s="23">
        <f>+IF(OR($N884=Listas!$A$3,$N884=Listas!$A$4,$N884=Listas!$A$5,$N884=Listas!$A$6),"",IF(AND(DAYS360(C884,$C$3)&lt;=90,AD884="SI"),0,IF(AND(DAYS360(C884,$C$3)&gt;90,AD884="SI"),$AE$7,0)))</f>
        <v>0</v>
      </c>
      <c r="AF884" s="17"/>
      <c r="AG884" s="24" t="str">
        <f t="shared" si="164"/>
        <v/>
      </c>
      <c r="AH884" s="22"/>
      <c r="AI884" s="23">
        <f>+IF(OR($N884=Listas!$A$3,$N884=Listas!$A$4,$N884=Listas!$A$5,$N884=Listas!$A$6),"",IF(AND(DAYS360(C884,$C$3)&lt;=90,AH884="SI"),0,IF(AND(DAYS360(C884,$C$3)&gt;90,AH884="SI"),$AI$7,0)))</f>
        <v>0</v>
      </c>
      <c r="AJ884" s="25">
        <f>+IF(OR($N884=Listas!$A$3,$N884=Listas!$A$4,$N884=Listas!$A$5,$N884=Listas!$A$6),"",AB884+AE884+AI884)</f>
        <v>0</v>
      </c>
      <c r="AK884" s="26" t="str">
        <f t="shared" si="165"/>
        <v/>
      </c>
      <c r="AL884" s="27" t="str">
        <f t="shared" si="166"/>
        <v/>
      </c>
      <c r="AM884" s="23">
        <f>+IF(OR($N884=Listas!$A$3,$N884=Listas!$A$4,$N884=Listas!$A$5,$N884=Listas!$A$6),"",IF(AND(DAYS360(C884,$C$3)&lt;=90,AL884="SI"),0,IF(AND(DAYS360(C884,$C$3)&gt;90,AL884="SI"),$AM$7,0)))</f>
        <v>0</v>
      </c>
      <c r="AN884" s="27" t="str">
        <f t="shared" si="167"/>
        <v/>
      </c>
      <c r="AO884" s="23">
        <f>+IF(OR($N884=Listas!$A$3,$N884=Listas!$A$4,$N884=Listas!$A$5,$N884=Listas!$A$6),"",IF(AND(DAYS360(C884,$C$3)&lt;=90,AN884="SI"),0,IF(AND(DAYS360(C884,$C$3)&gt;90,AN884="SI"),$AO$7,0)))</f>
        <v>0</v>
      </c>
      <c r="AP884" s="28">
        <f>+IF(OR($N884=Listas!$A$3,$N884=Listas!$A$4,$N884=Listas!$A$5,$N884=[1]Hoja2!$A$6),"",AM884+AO884)</f>
        <v>0</v>
      </c>
      <c r="AQ884" s="22"/>
      <c r="AR884" s="23">
        <f>+IF(OR($N884=Listas!$A$3,$N884=Listas!$A$4,$N884=Listas!$A$5,$N884=Listas!$A$6),"",IF(AND(DAYS360(C884,$C$3)&lt;=90,AQ884="SI"),0,IF(AND(DAYS360(C884,$C$3)&gt;90,AQ884="SI"),$AR$7,0)))</f>
        <v>0</v>
      </c>
      <c r="AS884" s="22"/>
      <c r="AT884" s="23">
        <f>+IF(OR($N884=Listas!$A$3,$N884=Listas!$A$4,$N884=Listas!$A$5,$N884=Listas!$A$6),"",IF(AND(DAYS360(C884,$C$3)&lt;=90,AS884="SI"),0,IF(AND(DAYS360(C884,$C$3)&gt;90,AS884="SI"),$AT$7,0)))</f>
        <v>0</v>
      </c>
      <c r="AU884" s="21">
        <f>+IF(OR($N884=Listas!$A$3,$N884=Listas!$A$4,$N884=Listas!$A$5,$N884=Listas!$A$6),"",AR884+AT884)</f>
        <v>0</v>
      </c>
      <c r="AV884" s="29">
        <f>+IF(OR($N884=Listas!$A$3,$N884=Listas!$A$4,$N884=Listas!$A$5,$N884=Listas!$A$6),"",W884+Z884+AJ884+AP884+AU884)</f>
        <v>0.21132439384930549</v>
      </c>
      <c r="AW884" s="30">
        <f>+IF(OR($N884=Listas!$A$3,$N884=Listas!$A$4,$N884=Listas!$A$5,$N884=Listas!$A$6),"",K884*(1-AV884))</f>
        <v>0</v>
      </c>
      <c r="AX884" s="30">
        <f>+IF(OR($N884=Listas!$A$3,$N884=Listas!$A$4,$N884=Listas!$A$5,$N884=Listas!$A$6),"",L884*(1-AV884))</f>
        <v>0</v>
      </c>
      <c r="AY884" s="31"/>
      <c r="AZ884" s="32"/>
      <c r="BA884" s="30">
        <f>+IF(OR($N884=Listas!$A$3,$N884=Listas!$A$4,$N884=Listas!$A$5,$N884=Listas!$A$6),"",IF(AV884=0,AW884,(-PV(AY884,AZ884,,AW884,0))))</f>
        <v>0</v>
      </c>
      <c r="BB884" s="30">
        <f>+IF(OR($N884=Listas!$A$3,$N884=Listas!$A$4,$N884=Listas!$A$5,$N884=Listas!$A$6),"",IF(AV884=0,AX884,(-PV(AY884,AZ884,,AX884,0))))</f>
        <v>0</v>
      </c>
      <c r="BC884" s="33">
        <f>++IF(OR($N884=Listas!$A$3,$N884=Listas!$A$4,$N884=Listas!$A$5,$N884=Listas!$A$6),"",K884-BA884)</f>
        <v>0</v>
      </c>
      <c r="BD884" s="33">
        <f>++IF(OR($N884=Listas!$A$3,$N884=Listas!$A$4,$N884=Listas!$A$5,$N884=Listas!$A$6),"",L884-BB884)</f>
        <v>0</v>
      </c>
    </row>
    <row r="885" spans="1:56" x14ac:dyDescent="0.25">
      <c r="A885" s="13"/>
      <c r="B885" s="14"/>
      <c r="C885" s="15"/>
      <c r="D885" s="16"/>
      <c r="E885" s="16"/>
      <c r="F885" s="17"/>
      <c r="G885" s="17"/>
      <c r="H885" s="65">
        <f t="shared" si="161"/>
        <v>0</v>
      </c>
      <c r="I885" s="17"/>
      <c r="J885" s="17"/>
      <c r="K885" s="42">
        <f t="shared" si="162"/>
        <v>0</v>
      </c>
      <c r="L885" s="42">
        <f t="shared" si="162"/>
        <v>0</v>
      </c>
      <c r="M885" s="42">
        <f t="shared" si="163"/>
        <v>0</v>
      </c>
      <c r="N885" s="13"/>
      <c r="O885" s="18" t="str">
        <f>+IF(OR($N885=Listas!$A$3,$N885=Listas!$A$4,$N885=Listas!$A$5,$N885=Listas!$A$6),"N/A",IF(AND((DAYS360(C885,$C$3))&gt;90,(DAYS360(C885,$C$3))&lt;360),"SI","NO"))</f>
        <v>NO</v>
      </c>
      <c r="P885" s="19">
        <f t="shared" si="156"/>
        <v>0</v>
      </c>
      <c r="Q885" s="18" t="str">
        <f>+IF(OR($N885=Listas!$A$3,$N885=Listas!$A$4,$N885=Listas!$A$5,$N885=Listas!$A$6),"N/A",IF(AND((DAYS360(C885,$C$3))&gt;=360,(DAYS360(C885,$C$3))&lt;=1800),"SI","NO"))</f>
        <v>NO</v>
      </c>
      <c r="R885" s="19">
        <f t="shared" si="157"/>
        <v>0</v>
      </c>
      <c r="S885" s="18" t="str">
        <f>+IF(OR($N885=Listas!$A$3,$N885=Listas!$A$4,$N885=Listas!$A$5,$N885=Listas!$A$6),"N/A",IF(AND((DAYS360(C885,$C$3))&gt;1800,(DAYS360(C885,$C$3))&lt;=3600),"SI","NO"))</f>
        <v>NO</v>
      </c>
      <c r="T885" s="19">
        <f t="shared" si="158"/>
        <v>0</v>
      </c>
      <c r="U885" s="18" t="str">
        <f>+IF(OR($N885=Listas!$A$3,$N885=Listas!$A$4,$N885=Listas!$A$5,$N885=Listas!$A$6),"N/A",IF((DAYS360(C885,$C$3))&gt;3600,"SI","NO"))</f>
        <v>SI</v>
      </c>
      <c r="V885" s="20">
        <f t="shared" si="159"/>
        <v>0.21132439384930549</v>
      </c>
      <c r="W885" s="21">
        <f>+IF(OR($N885=Listas!$A$3,$N885=Listas!$A$4,$N885=Listas!$A$5,$N885=Listas!$A$6),"",P885+R885+T885+V885)</f>
        <v>0.21132439384930549</v>
      </c>
      <c r="X885" s="22"/>
      <c r="Y885" s="19">
        <f t="shared" si="160"/>
        <v>0</v>
      </c>
      <c r="Z885" s="21">
        <f>+IF(OR($N885=Listas!$A$3,$N885=Listas!$A$4,$N885=Listas!$A$5,$N885=Listas!$A$6),"",Y885)</f>
        <v>0</v>
      </c>
      <c r="AA885" s="22"/>
      <c r="AB885" s="23">
        <f>+IF(OR($N885=Listas!$A$3,$N885=Listas!$A$4,$N885=Listas!$A$5,$N885=Listas!$A$6),"",IF(AND(DAYS360(C885,$C$3)&lt;=90,AA885="NO"),0,IF(AND(DAYS360(C885,$C$3)&gt;90,AA885="NO"),$AB$7,0)))</f>
        <v>0</v>
      </c>
      <c r="AC885" s="17"/>
      <c r="AD885" s="22"/>
      <c r="AE885" s="23">
        <f>+IF(OR($N885=Listas!$A$3,$N885=Listas!$A$4,$N885=Listas!$A$5,$N885=Listas!$A$6),"",IF(AND(DAYS360(C885,$C$3)&lt;=90,AD885="SI"),0,IF(AND(DAYS360(C885,$C$3)&gt;90,AD885="SI"),$AE$7,0)))</f>
        <v>0</v>
      </c>
      <c r="AF885" s="17"/>
      <c r="AG885" s="24" t="str">
        <f t="shared" si="164"/>
        <v/>
      </c>
      <c r="AH885" s="22"/>
      <c r="AI885" s="23">
        <f>+IF(OR($N885=Listas!$A$3,$N885=Listas!$A$4,$N885=Listas!$A$5,$N885=Listas!$A$6),"",IF(AND(DAYS360(C885,$C$3)&lt;=90,AH885="SI"),0,IF(AND(DAYS360(C885,$C$3)&gt;90,AH885="SI"),$AI$7,0)))</f>
        <v>0</v>
      </c>
      <c r="AJ885" s="25">
        <f>+IF(OR($N885=Listas!$A$3,$N885=Listas!$A$4,$N885=Listas!$A$5,$N885=Listas!$A$6),"",AB885+AE885+AI885)</f>
        <v>0</v>
      </c>
      <c r="AK885" s="26" t="str">
        <f t="shared" si="165"/>
        <v/>
      </c>
      <c r="AL885" s="27" t="str">
        <f t="shared" si="166"/>
        <v/>
      </c>
      <c r="AM885" s="23">
        <f>+IF(OR($N885=Listas!$A$3,$N885=Listas!$A$4,$N885=Listas!$A$5,$N885=Listas!$A$6),"",IF(AND(DAYS360(C885,$C$3)&lt;=90,AL885="SI"),0,IF(AND(DAYS360(C885,$C$3)&gt;90,AL885="SI"),$AM$7,0)))</f>
        <v>0</v>
      </c>
      <c r="AN885" s="27" t="str">
        <f t="shared" si="167"/>
        <v/>
      </c>
      <c r="AO885" s="23">
        <f>+IF(OR($N885=Listas!$A$3,$N885=Listas!$A$4,$N885=Listas!$A$5,$N885=Listas!$A$6),"",IF(AND(DAYS360(C885,$C$3)&lt;=90,AN885="SI"),0,IF(AND(DAYS360(C885,$C$3)&gt;90,AN885="SI"),$AO$7,0)))</f>
        <v>0</v>
      </c>
      <c r="AP885" s="28">
        <f>+IF(OR($N885=Listas!$A$3,$N885=Listas!$A$4,$N885=Listas!$A$5,$N885=[1]Hoja2!$A$6),"",AM885+AO885)</f>
        <v>0</v>
      </c>
      <c r="AQ885" s="22"/>
      <c r="AR885" s="23">
        <f>+IF(OR($N885=Listas!$A$3,$N885=Listas!$A$4,$N885=Listas!$A$5,$N885=Listas!$A$6),"",IF(AND(DAYS360(C885,$C$3)&lt;=90,AQ885="SI"),0,IF(AND(DAYS360(C885,$C$3)&gt;90,AQ885="SI"),$AR$7,0)))</f>
        <v>0</v>
      </c>
      <c r="AS885" s="22"/>
      <c r="AT885" s="23">
        <f>+IF(OR($N885=Listas!$A$3,$N885=Listas!$A$4,$N885=Listas!$A$5,$N885=Listas!$A$6),"",IF(AND(DAYS360(C885,$C$3)&lt;=90,AS885="SI"),0,IF(AND(DAYS360(C885,$C$3)&gt;90,AS885="SI"),$AT$7,0)))</f>
        <v>0</v>
      </c>
      <c r="AU885" s="21">
        <f>+IF(OR($N885=Listas!$A$3,$N885=Listas!$A$4,$N885=Listas!$A$5,$N885=Listas!$A$6),"",AR885+AT885)</f>
        <v>0</v>
      </c>
      <c r="AV885" s="29">
        <f>+IF(OR($N885=Listas!$A$3,$N885=Listas!$A$4,$N885=Listas!$A$5,$N885=Listas!$A$6),"",W885+Z885+AJ885+AP885+AU885)</f>
        <v>0.21132439384930549</v>
      </c>
      <c r="AW885" s="30">
        <f>+IF(OR($N885=Listas!$A$3,$N885=Listas!$A$4,$N885=Listas!$A$5,$N885=Listas!$A$6),"",K885*(1-AV885))</f>
        <v>0</v>
      </c>
      <c r="AX885" s="30">
        <f>+IF(OR($N885=Listas!$A$3,$N885=Listas!$A$4,$N885=Listas!$A$5,$N885=Listas!$A$6),"",L885*(1-AV885))</f>
        <v>0</v>
      </c>
      <c r="AY885" s="31"/>
      <c r="AZ885" s="32"/>
      <c r="BA885" s="30">
        <f>+IF(OR($N885=Listas!$A$3,$N885=Listas!$A$4,$N885=Listas!$A$5,$N885=Listas!$A$6),"",IF(AV885=0,AW885,(-PV(AY885,AZ885,,AW885,0))))</f>
        <v>0</v>
      </c>
      <c r="BB885" s="30">
        <f>+IF(OR($N885=Listas!$A$3,$N885=Listas!$A$4,$N885=Listas!$A$5,$N885=Listas!$A$6),"",IF(AV885=0,AX885,(-PV(AY885,AZ885,,AX885,0))))</f>
        <v>0</v>
      </c>
      <c r="BC885" s="33">
        <f>++IF(OR($N885=Listas!$A$3,$N885=Listas!$A$4,$N885=Listas!$A$5,$N885=Listas!$A$6),"",K885-BA885)</f>
        <v>0</v>
      </c>
      <c r="BD885" s="33">
        <f>++IF(OR($N885=Listas!$A$3,$N885=Listas!$A$4,$N885=Listas!$A$5,$N885=Listas!$A$6),"",L885-BB885)</f>
        <v>0</v>
      </c>
    </row>
    <row r="886" spans="1:56" x14ac:dyDescent="0.25">
      <c r="A886" s="13"/>
      <c r="B886" s="14"/>
      <c r="C886" s="15"/>
      <c r="D886" s="16"/>
      <c r="E886" s="16"/>
      <c r="F886" s="17"/>
      <c r="G886" s="17"/>
      <c r="H886" s="65">
        <f t="shared" si="161"/>
        <v>0</v>
      </c>
      <c r="I886" s="17"/>
      <c r="J886" s="17"/>
      <c r="K886" s="42">
        <f t="shared" si="162"/>
        <v>0</v>
      </c>
      <c r="L886" s="42">
        <f t="shared" si="162"/>
        <v>0</v>
      </c>
      <c r="M886" s="42">
        <f t="shared" si="163"/>
        <v>0</v>
      </c>
      <c r="N886" s="13"/>
      <c r="O886" s="18" t="str">
        <f>+IF(OR($N886=Listas!$A$3,$N886=Listas!$A$4,$N886=Listas!$A$5,$N886=Listas!$A$6),"N/A",IF(AND((DAYS360(C886,$C$3))&gt;90,(DAYS360(C886,$C$3))&lt;360),"SI","NO"))</f>
        <v>NO</v>
      </c>
      <c r="P886" s="19">
        <f t="shared" si="156"/>
        <v>0</v>
      </c>
      <c r="Q886" s="18" t="str">
        <f>+IF(OR($N886=Listas!$A$3,$N886=Listas!$A$4,$N886=Listas!$A$5,$N886=Listas!$A$6),"N/A",IF(AND((DAYS360(C886,$C$3))&gt;=360,(DAYS360(C886,$C$3))&lt;=1800),"SI","NO"))</f>
        <v>NO</v>
      </c>
      <c r="R886" s="19">
        <f t="shared" si="157"/>
        <v>0</v>
      </c>
      <c r="S886" s="18" t="str">
        <f>+IF(OR($N886=Listas!$A$3,$N886=Listas!$A$4,$N886=Listas!$A$5,$N886=Listas!$A$6),"N/A",IF(AND((DAYS360(C886,$C$3))&gt;1800,(DAYS360(C886,$C$3))&lt;=3600),"SI","NO"))</f>
        <v>NO</v>
      </c>
      <c r="T886" s="19">
        <f t="shared" si="158"/>
        <v>0</v>
      </c>
      <c r="U886" s="18" t="str">
        <f>+IF(OR($N886=Listas!$A$3,$N886=Listas!$A$4,$N886=Listas!$A$5,$N886=Listas!$A$6),"N/A",IF((DAYS360(C886,$C$3))&gt;3600,"SI","NO"))</f>
        <v>SI</v>
      </c>
      <c r="V886" s="20">
        <f t="shared" si="159"/>
        <v>0.21132439384930549</v>
      </c>
      <c r="W886" s="21">
        <f>+IF(OR($N886=Listas!$A$3,$N886=Listas!$A$4,$N886=Listas!$A$5,$N886=Listas!$A$6),"",P886+R886+T886+V886)</f>
        <v>0.21132439384930549</v>
      </c>
      <c r="X886" s="22"/>
      <c r="Y886" s="19">
        <f t="shared" si="160"/>
        <v>0</v>
      </c>
      <c r="Z886" s="21">
        <f>+IF(OR($N886=Listas!$A$3,$N886=Listas!$A$4,$N886=Listas!$A$5,$N886=Listas!$A$6),"",Y886)</f>
        <v>0</v>
      </c>
      <c r="AA886" s="22"/>
      <c r="AB886" s="23">
        <f>+IF(OR($N886=Listas!$A$3,$N886=Listas!$A$4,$N886=Listas!$A$5,$N886=Listas!$A$6),"",IF(AND(DAYS360(C886,$C$3)&lt;=90,AA886="NO"),0,IF(AND(DAYS360(C886,$C$3)&gt;90,AA886="NO"),$AB$7,0)))</f>
        <v>0</v>
      </c>
      <c r="AC886" s="17"/>
      <c r="AD886" s="22"/>
      <c r="AE886" s="23">
        <f>+IF(OR($N886=Listas!$A$3,$N886=Listas!$A$4,$N886=Listas!$A$5,$N886=Listas!$A$6),"",IF(AND(DAYS360(C886,$C$3)&lt;=90,AD886="SI"),0,IF(AND(DAYS360(C886,$C$3)&gt;90,AD886="SI"),$AE$7,0)))</f>
        <v>0</v>
      </c>
      <c r="AF886" s="17"/>
      <c r="AG886" s="24" t="str">
        <f t="shared" si="164"/>
        <v/>
      </c>
      <c r="AH886" s="22"/>
      <c r="AI886" s="23">
        <f>+IF(OR($N886=Listas!$A$3,$N886=Listas!$A$4,$N886=Listas!$A$5,$N886=Listas!$A$6),"",IF(AND(DAYS360(C886,$C$3)&lt;=90,AH886="SI"),0,IF(AND(DAYS360(C886,$C$3)&gt;90,AH886="SI"),$AI$7,0)))</f>
        <v>0</v>
      </c>
      <c r="AJ886" s="25">
        <f>+IF(OR($N886=Listas!$A$3,$N886=Listas!$A$4,$N886=Listas!$A$5,$N886=Listas!$A$6),"",AB886+AE886+AI886)</f>
        <v>0</v>
      </c>
      <c r="AK886" s="26" t="str">
        <f t="shared" si="165"/>
        <v/>
      </c>
      <c r="AL886" s="27" t="str">
        <f t="shared" si="166"/>
        <v/>
      </c>
      <c r="AM886" s="23">
        <f>+IF(OR($N886=Listas!$A$3,$N886=Listas!$A$4,$N886=Listas!$A$5,$N886=Listas!$A$6),"",IF(AND(DAYS360(C886,$C$3)&lt;=90,AL886="SI"),0,IF(AND(DAYS360(C886,$C$3)&gt;90,AL886="SI"),$AM$7,0)))</f>
        <v>0</v>
      </c>
      <c r="AN886" s="27" t="str">
        <f t="shared" si="167"/>
        <v/>
      </c>
      <c r="AO886" s="23">
        <f>+IF(OR($N886=Listas!$A$3,$N886=Listas!$A$4,$N886=Listas!$A$5,$N886=Listas!$A$6),"",IF(AND(DAYS360(C886,$C$3)&lt;=90,AN886="SI"),0,IF(AND(DAYS360(C886,$C$3)&gt;90,AN886="SI"),$AO$7,0)))</f>
        <v>0</v>
      </c>
      <c r="AP886" s="28">
        <f>+IF(OR($N886=Listas!$A$3,$N886=Listas!$A$4,$N886=Listas!$A$5,$N886=[1]Hoja2!$A$6),"",AM886+AO886)</f>
        <v>0</v>
      </c>
      <c r="AQ886" s="22"/>
      <c r="AR886" s="23">
        <f>+IF(OR($N886=Listas!$A$3,$N886=Listas!$A$4,$N886=Listas!$A$5,$N886=Listas!$A$6),"",IF(AND(DAYS360(C886,$C$3)&lt;=90,AQ886="SI"),0,IF(AND(DAYS360(C886,$C$3)&gt;90,AQ886="SI"),$AR$7,0)))</f>
        <v>0</v>
      </c>
      <c r="AS886" s="22"/>
      <c r="AT886" s="23">
        <f>+IF(OR($N886=Listas!$A$3,$N886=Listas!$A$4,$N886=Listas!$A$5,$N886=Listas!$A$6),"",IF(AND(DAYS360(C886,$C$3)&lt;=90,AS886="SI"),0,IF(AND(DAYS360(C886,$C$3)&gt;90,AS886="SI"),$AT$7,0)))</f>
        <v>0</v>
      </c>
      <c r="AU886" s="21">
        <f>+IF(OR($N886=Listas!$A$3,$N886=Listas!$A$4,$N886=Listas!$A$5,$N886=Listas!$A$6),"",AR886+AT886)</f>
        <v>0</v>
      </c>
      <c r="AV886" s="29">
        <f>+IF(OR($N886=Listas!$A$3,$N886=Listas!$A$4,$N886=Listas!$A$5,$N886=Listas!$A$6),"",W886+Z886+AJ886+AP886+AU886)</f>
        <v>0.21132439384930549</v>
      </c>
      <c r="AW886" s="30">
        <f>+IF(OR($N886=Listas!$A$3,$N886=Listas!$A$4,$N886=Listas!$A$5,$N886=Listas!$A$6),"",K886*(1-AV886))</f>
        <v>0</v>
      </c>
      <c r="AX886" s="30">
        <f>+IF(OR($N886=Listas!$A$3,$N886=Listas!$A$4,$N886=Listas!$A$5,$N886=Listas!$A$6),"",L886*(1-AV886))</f>
        <v>0</v>
      </c>
      <c r="AY886" s="31"/>
      <c r="AZ886" s="32"/>
      <c r="BA886" s="30">
        <f>+IF(OR($N886=Listas!$A$3,$N886=Listas!$A$4,$N886=Listas!$A$5,$N886=Listas!$A$6),"",IF(AV886=0,AW886,(-PV(AY886,AZ886,,AW886,0))))</f>
        <v>0</v>
      </c>
      <c r="BB886" s="30">
        <f>+IF(OR($N886=Listas!$A$3,$N886=Listas!$A$4,$N886=Listas!$A$5,$N886=Listas!$A$6),"",IF(AV886=0,AX886,(-PV(AY886,AZ886,,AX886,0))))</f>
        <v>0</v>
      </c>
      <c r="BC886" s="33">
        <f>++IF(OR($N886=Listas!$A$3,$N886=Listas!$A$4,$N886=Listas!$A$5,$N886=Listas!$A$6),"",K886-BA886)</f>
        <v>0</v>
      </c>
      <c r="BD886" s="33">
        <f>++IF(OR($N886=Listas!$A$3,$N886=Listas!$A$4,$N886=Listas!$A$5,$N886=Listas!$A$6),"",L886-BB886)</f>
        <v>0</v>
      </c>
    </row>
    <row r="887" spans="1:56" x14ac:dyDescent="0.25">
      <c r="A887" s="13"/>
      <c r="B887" s="14"/>
      <c r="C887" s="15"/>
      <c r="D887" s="16"/>
      <c r="E887" s="16"/>
      <c r="F887" s="17"/>
      <c r="G887" s="17"/>
      <c r="H887" s="65">
        <f t="shared" si="161"/>
        <v>0</v>
      </c>
      <c r="I887" s="17"/>
      <c r="J887" s="17"/>
      <c r="K887" s="42">
        <f t="shared" si="162"/>
        <v>0</v>
      </c>
      <c r="L887" s="42">
        <f t="shared" si="162"/>
        <v>0</v>
      </c>
      <c r="M887" s="42">
        <f t="shared" si="163"/>
        <v>0</v>
      </c>
      <c r="N887" s="13"/>
      <c r="O887" s="18" t="str">
        <f>+IF(OR($N887=Listas!$A$3,$N887=Listas!$A$4,$N887=Listas!$A$5,$N887=Listas!$A$6),"N/A",IF(AND((DAYS360(C887,$C$3))&gt;90,(DAYS360(C887,$C$3))&lt;360),"SI","NO"))</f>
        <v>NO</v>
      </c>
      <c r="P887" s="19">
        <f t="shared" si="156"/>
        <v>0</v>
      </c>
      <c r="Q887" s="18" t="str">
        <f>+IF(OR($N887=Listas!$A$3,$N887=Listas!$A$4,$N887=Listas!$A$5,$N887=Listas!$A$6),"N/A",IF(AND((DAYS360(C887,$C$3))&gt;=360,(DAYS360(C887,$C$3))&lt;=1800),"SI","NO"))</f>
        <v>NO</v>
      </c>
      <c r="R887" s="19">
        <f t="shared" si="157"/>
        <v>0</v>
      </c>
      <c r="S887" s="18" t="str">
        <f>+IF(OR($N887=Listas!$A$3,$N887=Listas!$A$4,$N887=Listas!$A$5,$N887=Listas!$A$6),"N/A",IF(AND((DAYS360(C887,$C$3))&gt;1800,(DAYS360(C887,$C$3))&lt;=3600),"SI","NO"))</f>
        <v>NO</v>
      </c>
      <c r="T887" s="19">
        <f t="shared" si="158"/>
        <v>0</v>
      </c>
      <c r="U887" s="18" t="str">
        <f>+IF(OR($N887=Listas!$A$3,$N887=Listas!$A$4,$N887=Listas!$A$5,$N887=Listas!$A$6),"N/A",IF((DAYS360(C887,$C$3))&gt;3600,"SI","NO"))</f>
        <v>SI</v>
      </c>
      <c r="V887" s="20">
        <f t="shared" si="159"/>
        <v>0.21132439384930549</v>
      </c>
      <c r="W887" s="21">
        <f>+IF(OR($N887=Listas!$A$3,$N887=Listas!$A$4,$N887=Listas!$A$5,$N887=Listas!$A$6),"",P887+R887+T887+V887)</f>
        <v>0.21132439384930549</v>
      </c>
      <c r="X887" s="22"/>
      <c r="Y887" s="19">
        <f t="shared" si="160"/>
        <v>0</v>
      </c>
      <c r="Z887" s="21">
        <f>+IF(OR($N887=Listas!$A$3,$N887=Listas!$A$4,$N887=Listas!$A$5,$N887=Listas!$A$6),"",Y887)</f>
        <v>0</v>
      </c>
      <c r="AA887" s="22"/>
      <c r="AB887" s="23">
        <f>+IF(OR($N887=Listas!$A$3,$N887=Listas!$A$4,$N887=Listas!$A$5,$N887=Listas!$A$6),"",IF(AND(DAYS360(C887,$C$3)&lt;=90,AA887="NO"),0,IF(AND(DAYS360(C887,$C$3)&gt;90,AA887="NO"),$AB$7,0)))</f>
        <v>0</v>
      </c>
      <c r="AC887" s="17"/>
      <c r="AD887" s="22"/>
      <c r="AE887" s="23">
        <f>+IF(OR($N887=Listas!$A$3,$N887=Listas!$A$4,$N887=Listas!$A$5,$N887=Listas!$A$6),"",IF(AND(DAYS360(C887,$C$3)&lt;=90,AD887="SI"),0,IF(AND(DAYS360(C887,$C$3)&gt;90,AD887="SI"),$AE$7,0)))</f>
        <v>0</v>
      </c>
      <c r="AF887" s="17"/>
      <c r="AG887" s="24" t="str">
        <f t="shared" si="164"/>
        <v/>
      </c>
      <c r="AH887" s="22"/>
      <c r="AI887" s="23">
        <f>+IF(OR($N887=Listas!$A$3,$N887=Listas!$A$4,$N887=Listas!$A$5,$N887=Listas!$A$6),"",IF(AND(DAYS360(C887,$C$3)&lt;=90,AH887="SI"),0,IF(AND(DAYS360(C887,$C$3)&gt;90,AH887="SI"),$AI$7,0)))</f>
        <v>0</v>
      </c>
      <c r="AJ887" s="25">
        <f>+IF(OR($N887=Listas!$A$3,$N887=Listas!$A$4,$N887=Listas!$A$5,$N887=Listas!$A$6),"",AB887+AE887+AI887)</f>
        <v>0</v>
      </c>
      <c r="AK887" s="26" t="str">
        <f t="shared" si="165"/>
        <v/>
      </c>
      <c r="AL887" s="27" t="str">
        <f t="shared" si="166"/>
        <v/>
      </c>
      <c r="AM887" s="23">
        <f>+IF(OR($N887=Listas!$A$3,$N887=Listas!$A$4,$N887=Listas!$A$5,$N887=Listas!$A$6),"",IF(AND(DAYS360(C887,$C$3)&lt;=90,AL887="SI"),0,IF(AND(DAYS360(C887,$C$3)&gt;90,AL887="SI"),$AM$7,0)))</f>
        <v>0</v>
      </c>
      <c r="AN887" s="27" t="str">
        <f t="shared" si="167"/>
        <v/>
      </c>
      <c r="AO887" s="23">
        <f>+IF(OR($N887=Listas!$A$3,$N887=Listas!$A$4,$N887=Listas!$A$5,$N887=Listas!$A$6),"",IF(AND(DAYS360(C887,$C$3)&lt;=90,AN887="SI"),0,IF(AND(DAYS360(C887,$C$3)&gt;90,AN887="SI"),$AO$7,0)))</f>
        <v>0</v>
      </c>
      <c r="AP887" s="28">
        <f>+IF(OR($N887=Listas!$A$3,$N887=Listas!$A$4,$N887=Listas!$A$5,$N887=[1]Hoja2!$A$6),"",AM887+AO887)</f>
        <v>0</v>
      </c>
      <c r="AQ887" s="22"/>
      <c r="AR887" s="23">
        <f>+IF(OR($N887=Listas!$A$3,$N887=Listas!$A$4,$N887=Listas!$A$5,$N887=Listas!$A$6),"",IF(AND(DAYS360(C887,$C$3)&lt;=90,AQ887="SI"),0,IF(AND(DAYS360(C887,$C$3)&gt;90,AQ887="SI"),$AR$7,0)))</f>
        <v>0</v>
      </c>
      <c r="AS887" s="22"/>
      <c r="AT887" s="23">
        <f>+IF(OR($N887=Listas!$A$3,$N887=Listas!$A$4,$N887=Listas!$A$5,$N887=Listas!$A$6),"",IF(AND(DAYS360(C887,$C$3)&lt;=90,AS887="SI"),0,IF(AND(DAYS360(C887,$C$3)&gt;90,AS887="SI"),$AT$7,0)))</f>
        <v>0</v>
      </c>
      <c r="AU887" s="21">
        <f>+IF(OR($N887=Listas!$A$3,$N887=Listas!$A$4,$N887=Listas!$A$5,$N887=Listas!$A$6),"",AR887+AT887)</f>
        <v>0</v>
      </c>
      <c r="AV887" s="29">
        <f>+IF(OR($N887=Listas!$A$3,$N887=Listas!$A$4,$N887=Listas!$A$5,$N887=Listas!$A$6),"",W887+Z887+AJ887+AP887+AU887)</f>
        <v>0.21132439384930549</v>
      </c>
      <c r="AW887" s="30">
        <f>+IF(OR($N887=Listas!$A$3,$N887=Listas!$A$4,$N887=Listas!$A$5,$N887=Listas!$A$6),"",K887*(1-AV887))</f>
        <v>0</v>
      </c>
      <c r="AX887" s="30">
        <f>+IF(OR($N887=Listas!$A$3,$N887=Listas!$A$4,$N887=Listas!$A$5,$N887=Listas!$A$6),"",L887*(1-AV887))</f>
        <v>0</v>
      </c>
      <c r="AY887" s="31"/>
      <c r="AZ887" s="32"/>
      <c r="BA887" s="30">
        <f>+IF(OR($N887=Listas!$A$3,$N887=Listas!$A$4,$N887=Listas!$A$5,$N887=Listas!$A$6),"",IF(AV887=0,AW887,(-PV(AY887,AZ887,,AW887,0))))</f>
        <v>0</v>
      </c>
      <c r="BB887" s="30">
        <f>+IF(OR($N887=Listas!$A$3,$N887=Listas!$A$4,$N887=Listas!$A$5,$N887=Listas!$A$6),"",IF(AV887=0,AX887,(-PV(AY887,AZ887,,AX887,0))))</f>
        <v>0</v>
      </c>
      <c r="BC887" s="33">
        <f>++IF(OR($N887=Listas!$A$3,$N887=Listas!$A$4,$N887=Listas!$A$5,$N887=Listas!$A$6),"",K887-BA887)</f>
        <v>0</v>
      </c>
      <c r="BD887" s="33">
        <f>++IF(OR($N887=Listas!$A$3,$N887=Listas!$A$4,$N887=Listas!$A$5,$N887=Listas!$A$6),"",L887-BB887)</f>
        <v>0</v>
      </c>
    </row>
    <row r="888" spans="1:56" x14ac:dyDescent="0.25">
      <c r="A888" s="13"/>
      <c r="B888" s="14"/>
      <c r="C888" s="15"/>
      <c r="D888" s="16"/>
      <c r="E888" s="16"/>
      <c r="F888" s="17"/>
      <c r="G888" s="17"/>
      <c r="H888" s="65">
        <f t="shared" si="161"/>
        <v>0</v>
      </c>
      <c r="I888" s="17"/>
      <c r="J888" s="17"/>
      <c r="K888" s="42">
        <f t="shared" si="162"/>
        <v>0</v>
      </c>
      <c r="L888" s="42">
        <f t="shared" si="162"/>
        <v>0</v>
      </c>
      <c r="M888" s="42">
        <f t="shared" si="163"/>
        <v>0</v>
      </c>
      <c r="N888" s="13"/>
      <c r="O888" s="18" t="str">
        <f>+IF(OR($N888=Listas!$A$3,$N888=Listas!$A$4,$N888=Listas!$A$5,$N888=Listas!$A$6),"N/A",IF(AND((DAYS360(C888,$C$3))&gt;90,(DAYS360(C888,$C$3))&lt;360),"SI","NO"))</f>
        <v>NO</v>
      </c>
      <c r="P888" s="19">
        <f t="shared" si="156"/>
        <v>0</v>
      </c>
      <c r="Q888" s="18" t="str">
        <f>+IF(OR($N888=Listas!$A$3,$N888=Listas!$A$4,$N888=Listas!$A$5,$N888=Listas!$A$6),"N/A",IF(AND((DAYS360(C888,$C$3))&gt;=360,(DAYS360(C888,$C$3))&lt;=1800),"SI","NO"))</f>
        <v>NO</v>
      </c>
      <c r="R888" s="19">
        <f t="shared" si="157"/>
        <v>0</v>
      </c>
      <c r="S888" s="18" t="str">
        <f>+IF(OR($N888=Listas!$A$3,$N888=Listas!$A$4,$N888=Listas!$A$5,$N888=Listas!$A$6),"N/A",IF(AND((DAYS360(C888,$C$3))&gt;1800,(DAYS360(C888,$C$3))&lt;=3600),"SI","NO"))</f>
        <v>NO</v>
      </c>
      <c r="T888" s="19">
        <f t="shared" si="158"/>
        <v>0</v>
      </c>
      <c r="U888" s="18" t="str">
        <f>+IF(OR($N888=Listas!$A$3,$N888=Listas!$A$4,$N888=Listas!$A$5,$N888=Listas!$A$6),"N/A",IF((DAYS360(C888,$C$3))&gt;3600,"SI","NO"))</f>
        <v>SI</v>
      </c>
      <c r="V888" s="20">
        <f t="shared" si="159"/>
        <v>0.21132439384930549</v>
      </c>
      <c r="W888" s="21">
        <f>+IF(OR($N888=Listas!$A$3,$N888=Listas!$A$4,$N888=Listas!$A$5,$N888=Listas!$A$6),"",P888+R888+T888+V888)</f>
        <v>0.21132439384930549</v>
      </c>
      <c r="X888" s="22"/>
      <c r="Y888" s="19">
        <f t="shared" si="160"/>
        <v>0</v>
      </c>
      <c r="Z888" s="21">
        <f>+IF(OR($N888=Listas!$A$3,$N888=Listas!$A$4,$N888=Listas!$A$5,$N888=Listas!$A$6),"",Y888)</f>
        <v>0</v>
      </c>
      <c r="AA888" s="22"/>
      <c r="AB888" s="23">
        <f>+IF(OR($N888=Listas!$A$3,$N888=Listas!$A$4,$N888=Listas!$A$5,$N888=Listas!$A$6),"",IF(AND(DAYS360(C888,$C$3)&lt;=90,AA888="NO"),0,IF(AND(DAYS360(C888,$C$3)&gt;90,AA888="NO"),$AB$7,0)))</f>
        <v>0</v>
      </c>
      <c r="AC888" s="17"/>
      <c r="AD888" s="22"/>
      <c r="AE888" s="23">
        <f>+IF(OR($N888=Listas!$A$3,$N888=Listas!$A$4,$N888=Listas!$A$5,$N888=Listas!$A$6),"",IF(AND(DAYS360(C888,$C$3)&lt;=90,AD888="SI"),0,IF(AND(DAYS360(C888,$C$3)&gt;90,AD888="SI"),$AE$7,0)))</f>
        <v>0</v>
      </c>
      <c r="AF888" s="17"/>
      <c r="AG888" s="24" t="str">
        <f t="shared" si="164"/>
        <v/>
      </c>
      <c r="AH888" s="22"/>
      <c r="AI888" s="23">
        <f>+IF(OR($N888=Listas!$A$3,$N888=Listas!$A$4,$N888=Listas!$A$5,$N888=Listas!$A$6),"",IF(AND(DAYS360(C888,$C$3)&lt;=90,AH888="SI"),0,IF(AND(DAYS360(C888,$C$3)&gt;90,AH888="SI"),$AI$7,0)))</f>
        <v>0</v>
      </c>
      <c r="AJ888" s="25">
        <f>+IF(OR($N888=Listas!$A$3,$N888=Listas!$A$4,$N888=Listas!$A$5,$N888=Listas!$A$6),"",AB888+AE888+AI888)</f>
        <v>0</v>
      </c>
      <c r="AK888" s="26" t="str">
        <f t="shared" si="165"/>
        <v/>
      </c>
      <c r="AL888" s="27" t="str">
        <f t="shared" si="166"/>
        <v/>
      </c>
      <c r="AM888" s="23">
        <f>+IF(OR($N888=Listas!$A$3,$N888=Listas!$A$4,$N888=Listas!$A$5,$N888=Listas!$A$6),"",IF(AND(DAYS360(C888,$C$3)&lt;=90,AL888="SI"),0,IF(AND(DAYS360(C888,$C$3)&gt;90,AL888="SI"),$AM$7,0)))</f>
        <v>0</v>
      </c>
      <c r="AN888" s="27" t="str">
        <f t="shared" si="167"/>
        <v/>
      </c>
      <c r="AO888" s="23">
        <f>+IF(OR($N888=Listas!$A$3,$N888=Listas!$A$4,$N888=Listas!$A$5,$N888=Listas!$A$6),"",IF(AND(DAYS360(C888,$C$3)&lt;=90,AN888="SI"),0,IF(AND(DAYS360(C888,$C$3)&gt;90,AN888="SI"),$AO$7,0)))</f>
        <v>0</v>
      </c>
      <c r="AP888" s="28">
        <f>+IF(OR($N888=Listas!$A$3,$N888=Listas!$A$4,$N888=Listas!$A$5,$N888=[1]Hoja2!$A$6),"",AM888+AO888)</f>
        <v>0</v>
      </c>
      <c r="AQ888" s="22"/>
      <c r="AR888" s="23">
        <f>+IF(OR($N888=Listas!$A$3,$N888=Listas!$A$4,$N888=Listas!$A$5,$N888=Listas!$A$6),"",IF(AND(DAYS360(C888,$C$3)&lt;=90,AQ888="SI"),0,IF(AND(DAYS360(C888,$C$3)&gt;90,AQ888="SI"),$AR$7,0)))</f>
        <v>0</v>
      </c>
      <c r="AS888" s="22"/>
      <c r="AT888" s="23">
        <f>+IF(OR($N888=Listas!$A$3,$N888=Listas!$A$4,$N888=Listas!$A$5,$N888=Listas!$A$6),"",IF(AND(DAYS360(C888,$C$3)&lt;=90,AS888="SI"),0,IF(AND(DAYS360(C888,$C$3)&gt;90,AS888="SI"),$AT$7,0)))</f>
        <v>0</v>
      </c>
      <c r="AU888" s="21">
        <f>+IF(OR($N888=Listas!$A$3,$N888=Listas!$A$4,$N888=Listas!$A$5,$N888=Listas!$A$6),"",AR888+AT888)</f>
        <v>0</v>
      </c>
      <c r="AV888" s="29">
        <f>+IF(OR($N888=Listas!$A$3,$N888=Listas!$A$4,$N888=Listas!$A$5,$N888=Listas!$A$6),"",W888+Z888+AJ888+AP888+AU888)</f>
        <v>0.21132439384930549</v>
      </c>
      <c r="AW888" s="30">
        <f>+IF(OR($N888=Listas!$A$3,$N888=Listas!$A$4,$N888=Listas!$A$5,$N888=Listas!$A$6),"",K888*(1-AV888))</f>
        <v>0</v>
      </c>
      <c r="AX888" s="30">
        <f>+IF(OR($N888=Listas!$A$3,$N888=Listas!$A$4,$N888=Listas!$A$5,$N888=Listas!$A$6),"",L888*(1-AV888))</f>
        <v>0</v>
      </c>
      <c r="AY888" s="31"/>
      <c r="AZ888" s="32"/>
      <c r="BA888" s="30">
        <f>+IF(OR($N888=Listas!$A$3,$N888=Listas!$A$4,$N888=Listas!$A$5,$N888=Listas!$A$6),"",IF(AV888=0,AW888,(-PV(AY888,AZ888,,AW888,0))))</f>
        <v>0</v>
      </c>
      <c r="BB888" s="30">
        <f>+IF(OR($N888=Listas!$A$3,$N888=Listas!$A$4,$N888=Listas!$A$5,$N888=Listas!$A$6),"",IF(AV888=0,AX888,(-PV(AY888,AZ888,,AX888,0))))</f>
        <v>0</v>
      </c>
      <c r="BC888" s="33">
        <f>++IF(OR($N888=Listas!$A$3,$N888=Listas!$A$4,$N888=Listas!$A$5,$N888=Listas!$A$6),"",K888-BA888)</f>
        <v>0</v>
      </c>
      <c r="BD888" s="33">
        <f>++IF(OR($N888=Listas!$A$3,$N888=Listas!$A$4,$N888=Listas!$A$5,$N888=Listas!$A$6),"",L888-BB888)</f>
        <v>0</v>
      </c>
    </row>
    <row r="889" spans="1:56" x14ac:dyDescent="0.25">
      <c r="A889" s="13"/>
      <c r="B889" s="14"/>
      <c r="C889" s="15"/>
      <c r="D889" s="16"/>
      <c r="E889" s="16"/>
      <c r="F889" s="17"/>
      <c r="G889" s="17"/>
      <c r="H889" s="65">
        <f t="shared" si="161"/>
        <v>0</v>
      </c>
      <c r="I889" s="17"/>
      <c r="J889" s="17"/>
      <c r="K889" s="42">
        <f t="shared" si="162"/>
        <v>0</v>
      </c>
      <c r="L889" s="42">
        <f t="shared" si="162"/>
        <v>0</v>
      </c>
      <c r="M889" s="42">
        <f t="shared" si="163"/>
        <v>0</v>
      </c>
      <c r="N889" s="13"/>
      <c r="O889" s="18" t="str">
        <f>+IF(OR($N889=Listas!$A$3,$N889=Listas!$A$4,$N889=Listas!$A$5,$N889=Listas!$A$6),"N/A",IF(AND((DAYS360(C889,$C$3))&gt;90,(DAYS360(C889,$C$3))&lt;360),"SI","NO"))</f>
        <v>NO</v>
      </c>
      <c r="P889" s="19">
        <f t="shared" si="156"/>
        <v>0</v>
      </c>
      <c r="Q889" s="18" t="str">
        <f>+IF(OR($N889=Listas!$A$3,$N889=Listas!$A$4,$N889=Listas!$A$5,$N889=Listas!$A$6),"N/A",IF(AND((DAYS360(C889,$C$3))&gt;=360,(DAYS360(C889,$C$3))&lt;=1800),"SI","NO"))</f>
        <v>NO</v>
      </c>
      <c r="R889" s="19">
        <f t="shared" si="157"/>
        <v>0</v>
      </c>
      <c r="S889" s="18" t="str">
        <f>+IF(OR($N889=Listas!$A$3,$N889=Listas!$A$4,$N889=Listas!$A$5,$N889=Listas!$A$6),"N/A",IF(AND((DAYS360(C889,$C$3))&gt;1800,(DAYS360(C889,$C$3))&lt;=3600),"SI","NO"))</f>
        <v>NO</v>
      </c>
      <c r="T889" s="19">
        <f t="shared" si="158"/>
        <v>0</v>
      </c>
      <c r="U889" s="18" t="str">
        <f>+IF(OR($N889=Listas!$A$3,$N889=Listas!$A$4,$N889=Listas!$A$5,$N889=Listas!$A$6),"N/A",IF((DAYS360(C889,$C$3))&gt;3600,"SI","NO"))</f>
        <v>SI</v>
      </c>
      <c r="V889" s="20">
        <f t="shared" si="159"/>
        <v>0.21132439384930549</v>
      </c>
      <c r="W889" s="21">
        <f>+IF(OR($N889=Listas!$A$3,$N889=Listas!$A$4,$N889=Listas!$A$5,$N889=Listas!$A$6),"",P889+R889+T889+V889)</f>
        <v>0.21132439384930549</v>
      </c>
      <c r="X889" s="22"/>
      <c r="Y889" s="19">
        <f t="shared" si="160"/>
        <v>0</v>
      </c>
      <c r="Z889" s="21">
        <f>+IF(OR($N889=Listas!$A$3,$N889=Listas!$A$4,$N889=Listas!$A$5,$N889=Listas!$A$6),"",Y889)</f>
        <v>0</v>
      </c>
      <c r="AA889" s="22"/>
      <c r="AB889" s="23">
        <f>+IF(OR($N889=Listas!$A$3,$N889=Listas!$A$4,$N889=Listas!$A$5,$N889=Listas!$A$6),"",IF(AND(DAYS360(C889,$C$3)&lt;=90,AA889="NO"),0,IF(AND(DAYS360(C889,$C$3)&gt;90,AA889="NO"),$AB$7,0)))</f>
        <v>0</v>
      </c>
      <c r="AC889" s="17"/>
      <c r="AD889" s="22"/>
      <c r="AE889" s="23">
        <f>+IF(OR($N889=Listas!$A$3,$N889=Listas!$A$4,$N889=Listas!$A$5,$N889=Listas!$A$6),"",IF(AND(DAYS360(C889,$C$3)&lt;=90,AD889="SI"),0,IF(AND(DAYS360(C889,$C$3)&gt;90,AD889="SI"),$AE$7,0)))</f>
        <v>0</v>
      </c>
      <c r="AF889" s="17"/>
      <c r="AG889" s="24" t="str">
        <f t="shared" si="164"/>
        <v/>
      </c>
      <c r="AH889" s="22"/>
      <c r="AI889" s="23">
        <f>+IF(OR($N889=Listas!$A$3,$N889=Listas!$A$4,$N889=Listas!$A$5,$N889=Listas!$A$6),"",IF(AND(DAYS360(C889,$C$3)&lt;=90,AH889="SI"),0,IF(AND(DAYS360(C889,$C$3)&gt;90,AH889="SI"),$AI$7,0)))</f>
        <v>0</v>
      </c>
      <c r="AJ889" s="25">
        <f>+IF(OR($N889=Listas!$A$3,$N889=Listas!$A$4,$N889=Listas!$A$5,$N889=Listas!$A$6),"",AB889+AE889+AI889)</f>
        <v>0</v>
      </c>
      <c r="AK889" s="26" t="str">
        <f t="shared" si="165"/>
        <v/>
      </c>
      <c r="AL889" s="27" t="str">
        <f t="shared" si="166"/>
        <v/>
      </c>
      <c r="AM889" s="23">
        <f>+IF(OR($N889=Listas!$A$3,$N889=Listas!$A$4,$N889=Listas!$A$5,$N889=Listas!$A$6),"",IF(AND(DAYS360(C889,$C$3)&lt;=90,AL889="SI"),0,IF(AND(DAYS360(C889,$C$3)&gt;90,AL889="SI"),$AM$7,0)))</f>
        <v>0</v>
      </c>
      <c r="AN889" s="27" t="str">
        <f t="shared" si="167"/>
        <v/>
      </c>
      <c r="AO889" s="23">
        <f>+IF(OR($N889=Listas!$A$3,$N889=Listas!$A$4,$N889=Listas!$A$5,$N889=Listas!$A$6),"",IF(AND(DAYS360(C889,$C$3)&lt;=90,AN889="SI"),0,IF(AND(DAYS360(C889,$C$3)&gt;90,AN889="SI"),$AO$7,0)))</f>
        <v>0</v>
      </c>
      <c r="AP889" s="28">
        <f>+IF(OR($N889=Listas!$A$3,$N889=Listas!$A$4,$N889=Listas!$A$5,$N889=[1]Hoja2!$A$6),"",AM889+AO889)</f>
        <v>0</v>
      </c>
      <c r="AQ889" s="22"/>
      <c r="AR889" s="23">
        <f>+IF(OR($N889=Listas!$A$3,$N889=Listas!$A$4,$N889=Listas!$A$5,$N889=Listas!$A$6),"",IF(AND(DAYS360(C889,$C$3)&lt;=90,AQ889="SI"),0,IF(AND(DAYS360(C889,$C$3)&gt;90,AQ889="SI"),$AR$7,0)))</f>
        <v>0</v>
      </c>
      <c r="AS889" s="22"/>
      <c r="AT889" s="23">
        <f>+IF(OR($N889=Listas!$A$3,$N889=Listas!$A$4,$N889=Listas!$A$5,$N889=Listas!$A$6),"",IF(AND(DAYS360(C889,$C$3)&lt;=90,AS889="SI"),0,IF(AND(DAYS360(C889,$C$3)&gt;90,AS889="SI"),$AT$7,0)))</f>
        <v>0</v>
      </c>
      <c r="AU889" s="21">
        <f>+IF(OR($N889=Listas!$A$3,$N889=Listas!$A$4,$N889=Listas!$A$5,$N889=Listas!$A$6),"",AR889+AT889)</f>
        <v>0</v>
      </c>
      <c r="AV889" s="29">
        <f>+IF(OR($N889=Listas!$A$3,$N889=Listas!$A$4,$N889=Listas!$A$5,$N889=Listas!$A$6),"",W889+Z889+AJ889+AP889+AU889)</f>
        <v>0.21132439384930549</v>
      </c>
      <c r="AW889" s="30">
        <f>+IF(OR($N889=Listas!$A$3,$N889=Listas!$A$4,$N889=Listas!$A$5,$N889=Listas!$A$6),"",K889*(1-AV889))</f>
        <v>0</v>
      </c>
      <c r="AX889" s="30">
        <f>+IF(OR($N889=Listas!$A$3,$N889=Listas!$A$4,$N889=Listas!$A$5,$N889=Listas!$A$6),"",L889*(1-AV889))</f>
        <v>0</v>
      </c>
      <c r="AY889" s="31"/>
      <c r="AZ889" s="32"/>
      <c r="BA889" s="30">
        <f>+IF(OR($N889=Listas!$A$3,$N889=Listas!$A$4,$N889=Listas!$A$5,$N889=Listas!$A$6),"",IF(AV889=0,AW889,(-PV(AY889,AZ889,,AW889,0))))</f>
        <v>0</v>
      </c>
      <c r="BB889" s="30">
        <f>+IF(OR($N889=Listas!$A$3,$N889=Listas!$A$4,$N889=Listas!$A$5,$N889=Listas!$A$6),"",IF(AV889=0,AX889,(-PV(AY889,AZ889,,AX889,0))))</f>
        <v>0</v>
      </c>
      <c r="BC889" s="33">
        <f>++IF(OR($N889=Listas!$A$3,$N889=Listas!$A$4,$N889=Listas!$A$5,$N889=Listas!$A$6),"",K889-BA889)</f>
        <v>0</v>
      </c>
      <c r="BD889" s="33">
        <f>++IF(OR($N889=Listas!$A$3,$N889=Listas!$A$4,$N889=Listas!$A$5,$N889=Listas!$A$6),"",L889-BB889)</f>
        <v>0</v>
      </c>
    </row>
    <row r="890" spans="1:56" x14ac:dyDescent="0.25">
      <c r="A890" s="13"/>
      <c r="B890" s="14"/>
      <c r="C890" s="15"/>
      <c r="D890" s="16"/>
      <c r="E890" s="16"/>
      <c r="F890" s="17"/>
      <c r="G890" s="17"/>
      <c r="H890" s="65">
        <f t="shared" si="161"/>
        <v>0</v>
      </c>
      <c r="I890" s="17"/>
      <c r="J890" s="17"/>
      <c r="K890" s="42">
        <f t="shared" si="162"/>
        <v>0</v>
      </c>
      <c r="L890" s="42">
        <f t="shared" si="162"/>
        <v>0</v>
      </c>
      <c r="M890" s="42">
        <f t="shared" si="163"/>
        <v>0</v>
      </c>
      <c r="N890" s="13"/>
      <c r="O890" s="18" t="str">
        <f>+IF(OR($N890=Listas!$A$3,$N890=Listas!$A$4,$N890=Listas!$A$5,$N890=Listas!$A$6),"N/A",IF(AND((DAYS360(C890,$C$3))&gt;90,(DAYS360(C890,$C$3))&lt;360),"SI","NO"))</f>
        <v>NO</v>
      </c>
      <c r="P890" s="19">
        <f t="shared" si="156"/>
        <v>0</v>
      </c>
      <c r="Q890" s="18" t="str">
        <f>+IF(OR($N890=Listas!$A$3,$N890=Listas!$A$4,$N890=Listas!$A$5,$N890=Listas!$A$6),"N/A",IF(AND((DAYS360(C890,$C$3))&gt;=360,(DAYS360(C890,$C$3))&lt;=1800),"SI","NO"))</f>
        <v>NO</v>
      </c>
      <c r="R890" s="19">
        <f t="shared" si="157"/>
        <v>0</v>
      </c>
      <c r="S890" s="18" t="str">
        <f>+IF(OR($N890=Listas!$A$3,$N890=Listas!$A$4,$N890=Listas!$A$5,$N890=Listas!$A$6),"N/A",IF(AND((DAYS360(C890,$C$3))&gt;1800,(DAYS360(C890,$C$3))&lt;=3600),"SI","NO"))</f>
        <v>NO</v>
      </c>
      <c r="T890" s="19">
        <f t="shared" si="158"/>
        <v>0</v>
      </c>
      <c r="U890" s="18" t="str">
        <f>+IF(OR($N890=Listas!$A$3,$N890=Listas!$A$4,$N890=Listas!$A$5,$N890=Listas!$A$6),"N/A",IF((DAYS360(C890,$C$3))&gt;3600,"SI","NO"))</f>
        <v>SI</v>
      </c>
      <c r="V890" s="20">
        <f t="shared" si="159"/>
        <v>0.21132439384930549</v>
      </c>
      <c r="W890" s="21">
        <f>+IF(OR($N890=Listas!$A$3,$N890=Listas!$A$4,$N890=Listas!$A$5,$N890=Listas!$A$6),"",P890+R890+T890+V890)</f>
        <v>0.21132439384930549</v>
      </c>
      <c r="X890" s="22"/>
      <c r="Y890" s="19">
        <f t="shared" si="160"/>
        <v>0</v>
      </c>
      <c r="Z890" s="21">
        <f>+IF(OR($N890=Listas!$A$3,$N890=Listas!$A$4,$N890=Listas!$A$5,$N890=Listas!$A$6),"",Y890)</f>
        <v>0</v>
      </c>
      <c r="AA890" s="22"/>
      <c r="AB890" s="23">
        <f>+IF(OR($N890=Listas!$A$3,$N890=Listas!$A$4,$N890=Listas!$A$5,$N890=Listas!$A$6),"",IF(AND(DAYS360(C890,$C$3)&lt;=90,AA890="NO"),0,IF(AND(DAYS360(C890,$C$3)&gt;90,AA890="NO"),$AB$7,0)))</f>
        <v>0</v>
      </c>
      <c r="AC890" s="17"/>
      <c r="AD890" s="22"/>
      <c r="AE890" s="23">
        <f>+IF(OR($N890=Listas!$A$3,$N890=Listas!$A$4,$N890=Listas!$A$5,$N890=Listas!$A$6),"",IF(AND(DAYS360(C890,$C$3)&lt;=90,AD890="SI"),0,IF(AND(DAYS360(C890,$C$3)&gt;90,AD890="SI"),$AE$7,0)))</f>
        <v>0</v>
      </c>
      <c r="AF890" s="17"/>
      <c r="AG890" s="24" t="str">
        <f t="shared" si="164"/>
        <v/>
      </c>
      <c r="AH890" s="22"/>
      <c r="AI890" s="23">
        <f>+IF(OR($N890=Listas!$A$3,$N890=Listas!$A$4,$N890=Listas!$A$5,$N890=Listas!$A$6),"",IF(AND(DAYS360(C890,$C$3)&lt;=90,AH890="SI"),0,IF(AND(DAYS360(C890,$C$3)&gt;90,AH890="SI"),$AI$7,0)))</f>
        <v>0</v>
      </c>
      <c r="AJ890" s="25">
        <f>+IF(OR($N890=Listas!$A$3,$N890=Listas!$A$4,$N890=Listas!$A$5,$N890=Listas!$A$6),"",AB890+AE890+AI890)</f>
        <v>0</v>
      </c>
      <c r="AK890" s="26" t="str">
        <f t="shared" si="165"/>
        <v/>
      </c>
      <c r="AL890" s="27" t="str">
        <f t="shared" si="166"/>
        <v/>
      </c>
      <c r="AM890" s="23">
        <f>+IF(OR($N890=Listas!$A$3,$N890=Listas!$A$4,$N890=Listas!$A$5,$N890=Listas!$A$6),"",IF(AND(DAYS360(C890,$C$3)&lt;=90,AL890="SI"),0,IF(AND(DAYS360(C890,$C$3)&gt;90,AL890="SI"),$AM$7,0)))</f>
        <v>0</v>
      </c>
      <c r="AN890" s="27" t="str">
        <f t="shared" si="167"/>
        <v/>
      </c>
      <c r="AO890" s="23">
        <f>+IF(OR($N890=Listas!$A$3,$N890=Listas!$A$4,$N890=Listas!$A$5,$N890=Listas!$A$6),"",IF(AND(DAYS360(C890,$C$3)&lt;=90,AN890="SI"),0,IF(AND(DAYS360(C890,$C$3)&gt;90,AN890="SI"),$AO$7,0)))</f>
        <v>0</v>
      </c>
      <c r="AP890" s="28">
        <f>+IF(OR($N890=Listas!$A$3,$N890=Listas!$A$4,$N890=Listas!$A$5,$N890=[1]Hoja2!$A$6),"",AM890+AO890)</f>
        <v>0</v>
      </c>
      <c r="AQ890" s="22"/>
      <c r="AR890" s="23">
        <f>+IF(OR($N890=Listas!$A$3,$N890=Listas!$A$4,$N890=Listas!$A$5,$N890=Listas!$A$6),"",IF(AND(DAYS360(C890,$C$3)&lt;=90,AQ890="SI"),0,IF(AND(DAYS360(C890,$C$3)&gt;90,AQ890="SI"),$AR$7,0)))</f>
        <v>0</v>
      </c>
      <c r="AS890" s="22"/>
      <c r="AT890" s="23">
        <f>+IF(OR($N890=Listas!$A$3,$N890=Listas!$A$4,$N890=Listas!$A$5,$N890=Listas!$A$6),"",IF(AND(DAYS360(C890,$C$3)&lt;=90,AS890="SI"),0,IF(AND(DAYS360(C890,$C$3)&gt;90,AS890="SI"),$AT$7,0)))</f>
        <v>0</v>
      </c>
      <c r="AU890" s="21">
        <f>+IF(OR($N890=Listas!$A$3,$N890=Listas!$A$4,$N890=Listas!$A$5,$N890=Listas!$A$6),"",AR890+AT890)</f>
        <v>0</v>
      </c>
      <c r="AV890" s="29">
        <f>+IF(OR($N890=Listas!$A$3,$N890=Listas!$A$4,$N890=Listas!$A$5,$N890=Listas!$A$6),"",W890+Z890+AJ890+AP890+AU890)</f>
        <v>0.21132439384930549</v>
      </c>
      <c r="AW890" s="30">
        <f>+IF(OR($N890=Listas!$A$3,$N890=Listas!$A$4,$N890=Listas!$A$5,$N890=Listas!$A$6),"",K890*(1-AV890))</f>
        <v>0</v>
      </c>
      <c r="AX890" s="30">
        <f>+IF(OR($N890=Listas!$A$3,$N890=Listas!$A$4,$N890=Listas!$A$5,$N890=Listas!$A$6),"",L890*(1-AV890))</f>
        <v>0</v>
      </c>
      <c r="AY890" s="31"/>
      <c r="AZ890" s="32"/>
      <c r="BA890" s="30">
        <f>+IF(OR($N890=Listas!$A$3,$N890=Listas!$A$4,$N890=Listas!$A$5,$N890=Listas!$A$6),"",IF(AV890=0,AW890,(-PV(AY890,AZ890,,AW890,0))))</f>
        <v>0</v>
      </c>
      <c r="BB890" s="30">
        <f>+IF(OR($N890=Listas!$A$3,$N890=Listas!$A$4,$N890=Listas!$A$5,$N890=Listas!$A$6),"",IF(AV890=0,AX890,(-PV(AY890,AZ890,,AX890,0))))</f>
        <v>0</v>
      </c>
      <c r="BC890" s="33">
        <f>++IF(OR($N890=Listas!$A$3,$N890=Listas!$A$4,$N890=Listas!$A$5,$N890=Listas!$A$6),"",K890-BA890)</f>
        <v>0</v>
      </c>
      <c r="BD890" s="33">
        <f>++IF(OR($N890=Listas!$A$3,$N890=Listas!$A$4,$N890=Listas!$A$5,$N890=Listas!$A$6),"",L890-BB890)</f>
        <v>0</v>
      </c>
    </row>
    <row r="891" spans="1:56" x14ac:dyDescent="0.25">
      <c r="A891" s="13"/>
      <c r="B891" s="14"/>
      <c r="C891" s="15"/>
      <c r="D891" s="16"/>
      <c r="E891" s="16"/>
      <c r="F891" s="17"/>
      <c r="G891" s="17"/>
      <c r="H891" s="65">
        <f t="shared" si="161"/>
        <v>0</v>
      </c>
      <c r="I891" s="17"/>
      <c r="J891" s="17"/>
      <c r="K891" s="42">
        <f t="shared" si="162"/>
        <v>0</v>
      </c>
      <c r="L891" s="42">
        <f t="shared" si="162"/>
        <v>0</v>
      </c>
      <c r="M891" s="42">
        <f t="shared" si="163"/>
        <v>0</v>
      </c>
      <c r="N891" s="13"/>
      <c r="O891" s="18" t="str">
        <f>+IF(OR($N891=Listas!$A$3,$N891=Listas!$A$4,$N891=Listas!$A$5,$N891=Listas!$A$6),"N/A",IF(AND((DAYS360(C891,$C$3))&gt;90,(DAYS360(C891,$C$3))&lt;360),"SI","NO"))</f>
        <v>NO</v>
      </c>
      <c r="P891" s="19">
        <f t="shared" si="156"/>
        <v>0</v>
      </c>
      <c r="Q891" s="18" t="str">
        <f>+IF(OR($N891=Listas!$A$3,$N891=Listas!$A$4,$N891=Listas!$A$5,$N891=Listas!$A$6),"N/A",IF(AND((DAYS360(C891,$C$3))&gt;=360,(DAYS360(C891,$C$3))&lt;=1800),"SI","NO"))</f>
        <v>NO</v>
      </c>
      <c r="R891" s="19">
        <f t="shared" si="157"/>
        <v>0</v>
      </c>
      <c r="S891" s="18" t="str">
        <f>+IF(OR($N891=Listas!$A$3,$N891=Listas!$A$4,$N891=Listas!$A$5,$N891=Listas!$A$6),"N/A",IF(AND((DAYS360(C891,$C$3))&gt;1800,(DAYS360(C891,$C$3))&lt;=3600),"SI","NO"))</f>
        <v>NO</v>
      </c>
      <c r="T891" s="19">
        <f t="shared" si="158"/>
        <v>0</v>
      </c>
      <c r="U891" s="18" t="str">
        <f>+IF(OR($N891=Listas!$A$3,$N891=Listas!$A$4,$N891=Listas!$A$5,$N891=Listas!$A$6),"N/A",IF((DAYS360(C891,$C$3))&gt;3600,"SI","NO"))</f>
        <v>SI</v>
      </c>
      <c r="V891" s="20">
        <f t="shared" si="159"/>
        <v>0.21132439384930549</v>
      </c>
      <c r="W891" s="21">
        <f>+IF(OR($N891=Listas!$A$3,$N891=Listas!$A$4,$N891=Listas!$A$5,$N891=Listas!$A$6),"",P891+R891+T891+V891)</f>
        <v>0.21132439384930549</v>
      </c>
      <c r="X891" s="22"/>
      <c r="Y891" s="19">
        <f t="shared" si="160"/>
        <v>0</v>
      </c>
      <c r="Z891" s="21">
        <f>+IF(OR($N891=Listas!$A$3,$N891=Listas!$A$4,$N891=Listas!$A$5,$N891=Listas!$A$6),"",Y891)</f>
        <v>0</v>
      </c>
      <c r="AA891" s="22"/>
      <c r="AB891" s="23">
        <f>+IF(OR($N891=Listas!$A$3,$N891=Listas!$A$4,$N891=Listas!$A$5,$N891=Listas!$A$6),"",IF(AND(DAYS360(C891,$C$3)&lt;=90,AA891="NO"),0,IF(AND(DAYS360(C891,$C$3)&gt;90,AA891="NO"),$AB$7,0)))</f>
        <v>0</v>
      </c>
      <c r="AC891" s="17"/>
      <c r="AD891" s="22"/>
      <c r="AE891" s="23">
        <f>+IF(OR($N891=Listas!$A$3,$N891=Listas!$A$4,$N891=Listas!$A$5,$N891=Listas!$A$6),"",IF(AND(DAYS360(C891,$C$3)&lt;=90,AD891="SI"),0,IF(AND(DAYS360(C891,$C$3)&gt;90,AD891="SI"),$AE$7,0)))</f>
        <v>0</v>
      </c>
      <c r="AF891" s="17"/>
      <c r="AG891" s="24" t="str">
        <f t="shared" si="164"/>
        <v/>
      </c>
      <c r="AH891" s="22"/>
      <c r="AI891" s="23">
        <f>+IF(OR($N891=Listas!$A$3,$N891=Listas!$A$4,$N891=Listas!$A$5,$N891=Listas!$A$6),"",IF(AND(DAYS360(C891,$C$3)&lt;=90,AH891="SI"),0,IF(AND(DAYS360(C891,$C$3)&gt;90,AH891="SI"),$AI$7,0)))</f>
        <v>0</v>
      </c>
      <c r="AJ891" s="25">
        <f>+IF(OR($N891=Listas!$A$3,$N891=Listas!$A$4,$N891=Listas!$A$5,$N891=Listas!$A$6),"",AB891+AE891+AI891)</f>
        <v>0</v>
      </c>
      <c r="AK891" s="26" t="str">
        <f t="shared" si="165"/>
        <v/>
      </c>
      <c r="AL891" s="27" t="str">
        <f t="shared" si="166"/>
        <v/>
      </c>
      <c r="AM891" s="23">
        <f>+IF(OR($N891=Listas!$A$3,$N891=Listas!$A$4,$N891=Listas!$A$5,$N891=Listas!$A$6),"",IF(AND(DAYS360(C891,$C$3)&lt;=90,AL891="SI"),0,IF(AND(DAYS360(C891,$C$3)&gt;90,AL891="SI"),$AM$7,0)))</f>
        <v>0</v>
      </c>
      <c r="AN891" s="27" t="str">
        <f t="shared" si="167"/>
        <v/>
      </c>
      <c r="AO891" s="23">
        <f>+IF(OR($N891=Listas!$A$3,$N891=Listas!$A$4,$N891=Listas!$A$5,$N891=Listas!$A$6),"",IF(AND(DAYS360(C891,$C$3)&lt;=90,AN891="SI"),0,IF(AND(DAYS360(C891,$C$3)&gt;90,AN891="SI"),$AO$7,0)))</f>
        <v>0</v>
      </c>
      <c r="AP891" s="28">
        <f>+IF(OR($N891=Listas!$A$3,$N891=Listas!$A$4,$N891=Listas!$A$5,$N891=[1]Hoja2!$A$6),"",AM891+AO891)</f>
        <v>0</v>
      </c>
      <c r="AQ891" s="22"/>
      <c r="AR891" s="23">
        <f>+IF(OR($N891=Listas!$A$3,$N891=Listas!$A$4,$N891=Listas!$A$5,$N891=Listas!$A$6),"",IF(AND(DAYS360(C891,$C$3)&lt;=90,AQ891="SI"),0,IF(AND(DAYS360(C891,$C$3)&gt;90,AQ891="SI"),$AR$7,0)))</f>
        <v>0</v>
      </c>
      <c r="AS891" s="22"/>
      <c r="AT891" s="23">
        <f>+IF(OR($N891=Listas!$A$3,$N891=Listas!$A$4,$N891=Listas!$A$5,$N891=Listas!$A$6),"",IF(AND(DAYS360(C891,$C$3)&lt;=90,AS891="SI"),0,IF(AND(DAYS360(C891,$C$3)&gt;90,AS891="SI"),$AT$7,0)))</f>
        <v>0</v>
      </c>
      <c r="AU891" s="21">
        <f>+IF(OR($N891=Listas!$A$3,$N891=Listas!$A$4,$N891=Listas!$A$5,$N891=Listas!$A$6),"",AR891+AT891)</f>
        <v>0</v>
      </c>
      <c r="AV891" s="29">
        <f>+IF(OR($N891=Listas!$A$3,$N891=Listas!$A$4,$N891=Listas!$A$5,$N891=Listas!$A$6),"",W891+Z891+AJ891+AP891+AU891)</f>
        <v>0.21132439384930549</v>
      </c>
      <c r="AW891" s="30">
        <f>+IF(OR($N891=Listas!$A$3,$N891=Listas!$A$4,$N891=Listas!$A$5,$N891=Listas!$A$6),"",K891*(1-AV891))</f>
        <v>0</v>
      </c>
      <c r="AX891" s="30">
        <f>+IF(OR($N891=Listas!$A$3,$N891=Listas!$A$4,$N891=Listas!$A$5,$N891=Listas!$A$6),"",L891*(1-AV891))</f>
        <v>0</v>
      </c>
      <c r="AY891" s="31"/>
      <c r="AZ891" s="32"/>
      <c r="BA891" s="30">
        <f>+IF(OR($N891=Listas!$A$3,$N891=Listas!$A$4,$N891=Listas!$A$5,$N891=Listas!$A$6),"",IF(AV891=0,AW891,(-PV(AY891,AZ891,,AW891,0))))</f>
        <v>0</v>
      </c>
      <c r="BB891" s="30">
        <f>+IF(OR($N891=Listas!$A$3,$N891=Listas!$A$4,$N891=Listas!$A$5,$N891=Listas!$A$6),"",IF(AV891=0,AX891,(-PV(AY891,AZ891,,AX891,0))))</f>
        <v>0</v>
      </c>
      <c r="BC891" s="33">
        <f>++IF(OR($N891=Listas!$A$3,$N891=Listas!$A$4,$N891=Listas!$A$5,$N891=Listas!$A$6),"",K891-BA891)</f>
        <v>0</v>
      </c>
      <c r="BD891" s="33">
        <f>++IF(OR($N891=Listas!$A$3,$N891=Listas!$A$4,$N891=Listas!$A$5,$N891=Listas!$A$6),"",L891-BB891)</f>
        <v>0</v>
      </c>
    </row>
    <row r="892" spans="1:56" x14ac:dyDescent="0.25">
      <c r="A892" s="13"/>
      <c r="B892" s="14"/>
      <c r="C892" s="15"/>
      <c r="D892" s="16"/>
      <c r="E892" s="16"/>
      <c r="F892" s="17"/>
      <c r="G892" s="17"/>
      <c r="H892" s="65">
        <f t="shared" si="161"/>
        <v>0</v>
      </c>
      <c r="I892" s="17"/>
      <c r="J892" s="17"/>
      <c r="K892" s="42">
        <f t="shared" si="162"/>
        <v>0</v>
      </c>
      <c r="L892" s="42">
        <f t="shared" si="162"/>
        <v>0</v>
      </c>
      <c r="M892" s="42">
        <f t="shared" si="163"/>
        <v>0</v>
      </c>
      <c r="N892" s="13"/>
      <c r="O892" s="18" t="str">
        <f>+IF(OR($N892=Listas!$A$3,$N892=Listas!$A$4,$N892=Listas!$A$5,$N892=Listas!$A$6),"N/A",IF(AND((DAYS360(C892,$C$3))&gt;90,(DAYS360(C892,$C$3))&lt;360),"SI","NO"))</f>
        <v>NO</v>
      </c>
      <c r="P892" s="19">
        <f t="shared" si="156"/>
        <v>0</v>
      </c>
      <c r="Q892" s="18" t="str">
        <f>+IF(OR($N892=Listas!$A$3,$N892=Listas!$A$4,$N892=Listas!$A$5,$N892=Listas!$A$6),"N/A",IF(AND((DAYS360(C892,$C$3))&gt;=360,(DAYS360(C892,$C$3))&lt;=1800),"SI","NO"))</f>
        <v>NO</v>
      </c>
      <c r="R892" s="19">
        <f t="shared" si="157"/>
        <v>0</v>
      </c>
      <c r="S892" s="18" t="str">
        <f>+IF(OR($N892=Listas!$A$3,$N892=Listas!$A$4,$N892=Listas!$A$5,$N892=Listas!$A$6),"N/A",IF(AND((DAYS360(C892,$C$3))&gt;1800,(DAYS360(C892,$C$3))&lt;=3600),"SI","NO"))</f>
        <v>NO</v>
      </c>
      <c r="T892" s="19">
        <f t="shared" si="158"/>
        <v>0</v>
      </c>
      <c r="U892" s="18" t="str">
        <f>+IF(OR($N892=Listas!$A$3,$N892=Listas!$A$4,$N892=Listas!$A$5,$N892=Listas!$A$6),"N/A",IF((DAYS360(C892,$C$3))&gt;3600,"SI","NO"))</f>
        <v>SI</v>
      </c>
      <c r="V892" s="20">
        <f t="shared" si="159"/>
        <v>0.21132439384930549</v>
      </c>
      <c r="W892" s="21">
        <f>+IF(OR($N892=Listas!$A$3,$N892=Listas!$A$4,$N892=Listas!$A$5,$N892=Listas!$A$6),"",P892+R892+T892+V892)</f>
        <v>0.21132439384930549</v>
      </c>
      <c r="X892" s="22"/>
      <c r="Y892" s="19">
        <f t="shared" si="160"/>
        <v>0</v>
      </c>
      <c r="Z892" s="21">
        <f>+IF(OR($N892=Listas!$A$3,$N892=Listas!$A$4,$N892=Listas!$A$5,$N892=Listas!$A$6),"",Y892)</f>
        <v>0</v>
      </c>
      <c r="AA892" s="22"/>
      <c r="AB892" s="23">
        <f>+IF(OR($N892=Listas!$A$3,$N892=Listas!$A$4,$N892=Listas!$A$5,$N892=Listas!$A$6),"",IF(AND(DAYS360(C892,$C$3)&lt;=90,AA892="NO"),0,IF(AND(DAYS360(C892,$C$3)&gt;90,AA892="NO"),$AB$7,0)))</f>
        <v>0</v>
      </c>
      <c r="AC892" s="17"/>
      <c r="AD892" s="22"/>
      <c r="AE892" s="23">
        <f>+IF(OR($N892=Listas!$A$3,$N892=Listas!$A$4,$N892=Listas!$A$5,$N892=Listas!$A$6),"",IF(AND(DAYS360(C892,$C$3)&lt;=90,AD892="SI"),0,IF(AND(DAYS360(C892,$C$3)&gt;90,AD892="SI"),$AE$7,0)))</f>
        <v>0</v>
      </c>
      <c r="AF892" s="17"/>
      <c r="AG892" s="24" t="str">
        <f t="shared" si="164"/>
        <v/>
      </c>
      <c r="AH892" s="22"/>
      <c r="AI892" s="23">
        <f>+IF(OR($N892=Listas!$A$3,$N892=Listas!$A$4,$N892=Listas!$A$5,$N892=Listas!$A$6),"",IF(AND(DAYS360(C892,$C$3)&lt;=90,AH892="SI"),0,IF(AND(DAYS360(C892,$C$3)&gt;90,AH892="SI"),$AI$7,0)))</f>
        <v>0</v>
      </c>
      <c r="AJ892" s="25">
        <f>+IF(OR($N892=Listas!$A$3,$N892=Listas!$A$4,$N892=Listas!$A$5,$N892=Listas!$A$6),"",AB892+AE892+AI892)</f>
        <v>0</v>
      </c>
      <c r="AK892" s="26" t="str">
        <f t="shared" si="165"/>
        <v/>
      </c>
      <c r="AL892" s="27" t="str">
        <f t="shared" si="166"/>
        <v/>
      </c>
      <c r="AM892" s="23">
        <f>+IF(OR($N892=Listas!$A$3,$N892=Listas!$A$4,$N892=Listas!$A$5,$N892=Listas!$A$6),"",IF(AND(DAYS360(C892,$C$3)&lt;=90,AL892="SI"),0,IF(AND(DAYS360(C892,$C$3)&gt;90,AL892="SI"),$AM$7,0)))</f>
        <v>0</v>
      </c>
      <c r="AN892" s="27" t="str">
        <f t="shared" si="167"/>
        <v/>
      </c>
      <c r="AO892" s="23">
        <f>+IF(OR($N892=Listas!$A$3,$N892=Listas!$A$4,$N892=Listas!$A$5,$N892=Listas!$A$6),"",IF(AND(DAYS360(C892,$C$3)&lt;=90,AN892="SI"),0,IF(AND(DAYS360(C892,$C$3)&gt;90,AN892="SI"),$AO$7,0)))</f>
        <v>0</v>
      </c>
      <c r="AP892" s="28">
        <f>+IF(OR($N892=Listas!$A$3,$N892=Listas!$A$4,$N892=Listas!$A$5,$N892=[1]Hoja2!$A$6),"",AM892+AO892)</f>
        <v>0</v>
      </c>
      <c r="AQ892" s="22"/>
      <c r="AR892" s="23">
        <f>+IF(OR($N892=Listas!$A$3,$N892=Listas!$A$4,$N892=Listas!$A$5,$N892=Listas!$A$6),"",IF(AND(DAYS360(C892,$C$3)&lt;=90,AQ892="SI"),0,IF(AND(DAYS360(C892,$C$3)&gt;90,AQ892="SI"),$AR$7,0)))</f>
        <v>0</v>
      </c>
      <c r="AS892" s="22"/>
      <c r="AT892" s="23">
        <f>+IF(OR($N892=Listas!$A$3,$N892=Listas!$A$4,$N892=Listas!$A$5,$N892=Listas!$A$6),"",IF(AND(DAYS360(C892,$C$3)&lt;=90,AS892="SI"),0,IF(AND(DAYS360(C892,$C$3)&gt;90,AS892="SI"),$AT$7,0)))</f>
        <v>0</v>
      </c>
      <c r="AU892" s="21">
        <f>+IF(OR($N892=Listas!$A$3,$N892=Listas!$A$4,$N892=Listas!$A$5,$N892=Listas!$A$6),"",AR892+AT892)</f>
        <v>0</v>
      </c>
      <c r="AV892" s="29">
        <f>+IF(OR($N892=Listas!$A$3,$N892=Listas!$A$4,$N892=Listas!$A$5,$N892=Listas!$A$6),"",W892+Z892+AJ892+AP892+AU892)</f>
        <v>0.21132439384930549</v>
      </c>
      <c r="AW892" s="30">
        <f>+IF(OR($N892=Listas!$A$3,$N892=Listas!$A$4,$N892=Listas!$A$5,$N892=Listas!$A$6),"",K892*(1-AV892))</f>
        <v>0</v>
      </c>
      <c r="AX892" s="30">
        <f>+IF(OR($N892=Listas!$A$3,$N892=Listas!$A$4,$N892=Listas!$A$5,$N892=Listas!$A$6),"",L892*(1-AV892))</f>
        <v>0</v>
      </c>
      <c r="AY892" s="31"/>
      <c r="AZ892" s="32"/>
      <c r="BA892" s="30">
        <f>+IF(OR($N892=Listas!$A$3,$N892=Listas!$A$4,$N892=Listas!$A$5,$N892=Listas!$A$6),"",IF(AV892=0,AW892,(-PV(AY892,AZ892,,AW892,0))))</f>
        <v>0</v>
      </c>
      <c r="BB892" s="30">
        <f>+IF(OR($N892=Listas!$A$3,$N892=Listas!$A$4,$N892=Listas!$A$5,$N892=Listas!$A$6),"",IF(AV892=0,AX892,(-PV(AY892,AZ892,,AX892,0))))</f>
        <v>0</v>
      </c>
      <c r="BC892" s="33">
        <f>++IF(OR($N892=Listas!$A$3,$N892=Listas!$A$4,$N892=Listas!$A$5,$N892=Listas!$A$6),"",K892-BA892)</f>
        <v>0</v>
      </c>
      <c r="BD892" s="33">
        <f>++IF(OR($N892=Listas!$A$3,$N892=Listas!$A$4,$N892=Listas!$A$5,$N892=Listas!$A$6),"",L892-BB892)</f>
        <v>0</v>
      </c>
    </row>
    <row r="893" spans="1:56" x14ac:dyDescent="0.25">
      <c r="A893" s="13"/>
      <c r="B893" s="14"/>
      <c r="C893" s="15"/>
      <c r="D893" s="16"/>
      <c r="E893" s="16"/>
      <c r="F893" s="17"/>
      <c r="G893" s="17"/>
      <c r="H893" s="65">
        <f t="shared" si="161"/>
        <v>0</v>
      </c>
      <c r="I893" s="17"/>
      <c r="J893" s="17"/>
      <c r="K893" s="42">
        <f t="shared" si="162"/>
        <v>0</v>
      </c>
      <c r="L893" s="42">
        <f t="shared" si="162"/>
        <v>0</v>
      </c>
      <c r="M893" s="42">
        <f t="shared" si="163"/>
        <v>0</v>
      </c>
      <c r="N893" s="13"/>
      <c r="O893" s="18" t="str">
        <f>+IF(OR($N893=Listas!$A$3,$N893=Listas!$A$4,$N893=Listas!$A$5,$N893=Listas!$A$6),"N/A",IF(AND((DAYS360(C893,$C$3))&gt;90,(DAYS360(C893,$C$3))&lt;360),"SI","NO"))</f>
        <v>NO</v>
      </c>
      <c r="P893" s="19">
        <f t="shared" si="156"/>
        <v>0</v>
      </c>
      <c r="Q893" s="18" t="str">
        <f>+IF(OR($N893=Listas!$A$3,$N893=Listas!$A$4,$N893=Listas!$A$5,$N893=Listas!$A$6),"N/A",IF(AND((DAYS360(C893,$C$3))&gt;=360,(DAYS360(C893,$C$3))&lt;=1800),"SI","NO"))</f>
        <v>NO</v>
      </c>
      <c r="R893" s="19">
        <f t="shared" si="157"/>
        <v>0</v>
      </c>
      <c r="S893" s="18" t="str">
        <f>+IF(OR($N893=Listas!$A$3,$N893=Listas!$A$4,$N893=Listas!$A$5,$N893=Listas!$A$6),"N/A",IF(AND((DAYS360(C893,$C$3))&gt;1800,(DAYS360(C893,$C$3))&lt;=3600),"SI","NO"))</f>
        <v>NO</v>
      </c>
      <c r="T893" s="19">
        <f t="shared" si="158"/>
        <v>0</v>
      </c>
      <c r="U893" s="18" t="str">
        <f>+IF(OR($N893=Listas!$A$3,$N893=Listas!$A$4,$N893=Listas!$A$5,$N893=Listas!$A$6),"N/A",IF((DAYS360(C893,$C$3))&gt;3600,"SI","NO"))</f>
        <v>SI</v>
      </c>
      <c r="V893" s="20">
        <f t="shared" si="159"/>
        <v>0.21132439384930549</v>
      </c>
      <c r="W893" s="21">
        <f>+IF(OR($N893=Listas!$A$3,$N893=Listas!$A$4,$N893=Listas!$A$5,$N893=Listas!$A$6),"",P893+R893+T893+V893)</f>
        <v>0.21132439384930549</v>
      </c>
      <c r="X893" s="22"/>
      <c r="Y893" s="19">
        <f t="shared" si="160"/>
        <v>0</v>
      </c>
      <c r="Z893" s="21">
        <f>+IF(OR($N893=Listas!$A$3,$N893=Listas!$A$4,$N893=Listas!$A$5,$N893=Listas!$A$6),"",Y893)</f>
        <v>0</v>
      </c>
      <c r="AA893" s="22"/>
      <c r="AB893" s="23">
        <f>+IF(OR($N893=Listas!$A$3,$N893=Listas!$A$4,$N893=Listas!$A$5,$N893=Listas!$A$6),"",IF(AND(DAYS360(C893,$C$3)&lt;=90,AA893="NO"),0,IF(AND(DAYS360(C893,$C$3)&gt;90,AA893="NO"),$AB$7,0)))</f>
        <v>0</v>
      </c>
      <c r="AC893" s="17"/>
      <c r="AD893" s="22"/>
      <c r="AE893" s="23">
        <f>+IF(OR($N893=Listas!$A$3,$N893=Listas!$A$4,$N893=Listas!$A$5,$N893=Listas!$A$6),"",IF(AND(DAYS360(C893,$C$3)&lt;=90,AD893="SI"),0,IF(AND(DAYS360(C893,$C$3)&gt;90,AD893="SI"),$AE$7,0)))</f>
        <v>0</v>
      </c>
      <c r="AF893" s="17"/>
      <c r="AG893" s="24" t="str">
        <f t="shared" si="164"/>
        <v/>
      </c>
      <c r="AH893" s="22"/>
      <c r="AI893" s="23">
        <f>+IF(OR($N893=Listas!$A$3,$N893=Listas!$A$4,$N893=Listas!$A$5,$N893=Listas!$A$6),"",IF(AND(DAYS360(C893,$C$3)&lt;=90,AH893="SI"),0,IF(AND(DAYS360(C893,$C$3)&gt;90,AH893="SI"),$AI$7,0)))</f>
        <v>0</v>
      </c>
      <c r="AJ893" s="25">
        <f>+IF(OR($N893=Listas!$A$3,$N893=Listas!$A$4,$N893=Listas!$A$5,$N893=Listas!$A$6),"",AB893+AE893+AI893)</f>
        <v>0</v>
      </c>
      <c r="AK893" s="26" t="str">
        <f t="shared" si="165"/>
        <v/>
      </c>
      <c r="AL893" s="27" t="str">
        <f t="shared" si="166"/>
        <v/>
      </c>
      <c r="AM893" s="23">
        <f>+IF(OR($N893=Listas!$A$3,$N893=Listas!$A$4,$N893=Listas!$A$5,$N893=Listas!$A$6),"",IF(AND(DAYS360(C893,$C$3)&lt;=90,AL893="SI"),0,IF(AND(DAYS360(C893,$C$3)&gt;90,AL893="SI"),$AM$7,0)))</f>
        <v>0</v>
      </c>
      <c r="AN893" s="27" t="str">
        <f t="shared" si="167"/>
        <v/>
      </c>
      <c r="AO893" s="23">
        <f>+IF(OR($N893=Listas!$A$3,$N893=Listas!$A$4,$N893=Listas!$A$5,$N893=Listas!$A$6),"",IF(AND(DAYS360(C893,$C$3)&lt;=90,AN893="SI"),0,IF(AND(DAYS360(C893,$C$3)&gt;90,AN893="SI"),$AO$7,0)))</f>
        <v>0</v>
      </c>
      <c r="AP893" s="28">
        <f>+IF(OR($N893=Listas!$A$3,$N893=Listas!$A$4,$N893=Listas!$A$5,$N893=[1]Hoja2!$A$6),"",AM893+AO893)</f>
        <v>0</v>
      </c>
      <c r="AQ893" s="22"/>
      <c r="AR893" s="23">
        <f>+IF(OR($N893=Listas!$A$3,$N893=Listas!$A$4,$N893=Listas!$A$5,$N893=Listas!$A$6),"",IF(AND(DAYS360(C893,$C$3)&lt;=90,AQ893="SI"),0,IF(AND(DAYS360(C893,$C$3)&gt;90,AQ893="SI"),$AR$7,0)))</f>
        <v>0</v>
      </c>
      <c r="AS893" s="22"/>
      <c r="AT893" s="23">
        <f>+IF(OR($N893=Listas!$A$3,$N893=Listas!$A$4,$N893=Listas!$A$5,$N893=Listas!$A$6),"",IF(AND(DAYS360(C893,$C$3)&lt;=90,AS893="SI"),0,IF(AND(DAYS360(C893,$C$3)&gt;90,AS893="SI"),$AT$7,0)))</f>
        <v>0</v>
      </c>
      <c r="AU893" s="21">
        <f>+IF(OR($N893=Listas!$A$3,$N893=Listas!$A$4,$N893=Listas!$A$5,$N893=Listas!$A$6),"",AR893+AT893)</f>
        <v>0</v>
      </c>
      <c r="AV893" s="29">
        <f>+IF(OR($N893=Listas!$A$3,$N893=Listas!$A$4,$N893=Listas!$A$5,$N893=Listas!$A$6),"",W893+Z893+AJ893+AP893+AU893)</f>
        <v>0.21132439384930549</v>
      </c>
      <c r="AW893" s="30">
        <f>+IF(OR($N893=Listas!$A$3,$N893=Listas!$A$4,$N893=Listas!$A$5,$N893=Listas!$A$6),"",K893*(1-AV893))</f>
        <v>0</v>
      </c>
      <c r="AX893" s="30">
        <f>+IF(OR($N893=Listas!$A$3,$N893=Listas!$A$4,$N893=Listas!$A$5,$N893=Listas!$A$6),"",L893*(1-AV893))</f>
        <v>0</v>
      </c>
      <c r="AY893" s="31"/>
      <c r="AZ893" s="32"/>
      <c r="BA893" s="30">
        <f>+IF(OR($N893=Listas!$A$3,$N893=Listas!$A$4,$N893=Listas!$A$5,$N893=Listas!$A$6),"",IF(AV893=0,AW893,(-PV(AY893,AZ893,,AW893,0))))</f>
        <v>0</v>
      </c>
      <c r="BB893" s="30">
        <f>+IF(OR($N893=Listas!$A$3,$N893=Listas!$A$4,$N893=Listas!$A$5,$N893=Listas!$A$6),"",IF(AV893=0,AX893,(-PV(AY893,AZ893,,AX893,0))))</f>
        <v>0</v>
      </c>
      <c r="BC893" s="33">
        <f>++IF(OR($N893=Listas!$A$3,$N893=Listas!$A$4,$N893=Listas!$A$5,$N893=Listas!$A$6),"",K893-BA893)</f>
        <v>0</v>
      </c>
      <c r="BD893" s="33">
        <f>++IF(OR($N893=Listas!$A$3,$N893=Listas!$A$4,$N893=Listas!$A$5,$N893=Listas!$A$6),"",L893-BB893)</f>
        <v>0</v>
      </c>
    </row>
    <row r="894" spans="1:56" x14ac:dyDescent="0.25">
      <c r="A894" s="13"/>
      <c r="B894" s="14"/>
      <c r="C894" s="15"/>
      <c r="D894" s="16"/>
      <c r="E894" s="16"/>
      <c r="F894" s="17"/>
      <c r="G894" s="17"/>
      <c r="H894" s="65">
        <f t="shared" si="161"/>
        <v>0</v>
      </c>
      <c r="I894" s="17"/>
      <c r="J894" s="17"/>
      <c r="K894" s="42">
        <f t="shared" si="162"/>
        <v>0</v>
      </c>
      <c r="L894" s="42">
        <f t="shared" si="162"/>
        <v>0</v>
      </c>
      <c r="M894" s="42">
        <f t="shared" si="163"/>
        <v>0</v>
      </c>
      <c r="N894" s="13"/>
      <c r="O894" s="18" t="str">
        <f>+IF(OR($N894=Listas!$A$3,$N894=Listas!$A$4,$N894=Listas!$A$5,$N894=Listas!$A$6),"N/A",IF(AND((DAYS360(C894,$C$3))&gt;90,(DAYS360(C894,$C$3))&lt;360),"SI","NO"))</f>
        <v>NO</v>
      </c>
      <c r="P894" s="19">
        <f t="shared" si="156"/>
        <v>0</v>
      </c>
      <c r="Q894" s="18" t="str">
        <f>+IF(OR($N894=Listas!$A$3,$N894=Listas!$A$4,$N894=Listas!$A$5,$N894=Listas!$A$6),"N/A",IF(AND((DAYS360(C894,$C$3))&gt;=360,(DAYS360(C894,$C$3))&lt;=1800),"SI","NO"))</f>
        <v>NO</v>
      </c>
      <c r="R894" s="19">
        <f t="shared" si="157"/>
        <v>0</v>
      </c>
      <c r="S894" s="18" t="str">
        <f>+IF(OR($N894=Listas!$A$3,$N894=Listas!$A$4,$N894=Listas!$A$5,$N894=Listas!$A$6),"N/A",IF(AND((DAYS360(C894,$C$3))&gt;1800,(DAYS360(C894,$C$3))&lt;=3600),"SI","NO"))</f>
        <v>NO</v>
      </c>
      <c r="T894" s="19">
        <f t="shared" si="158"/>
        <v>0</v>
      </c>
      <c r="U894" s="18" t="str">
        <f>+IF(OR($N894=Listas!$A$3,$N894=Listas!$A$4,$N894=Listas!$A$5,$N894=Listas!$A$6),"N/A",IF((DAYS360(C894,$C$3))&gt;3600,"SI","NO"))</f>
        <v>SI</v>
      </c>
      <c r="V894" s="20">
        <f t="shared" si="159"/>
        <v>0.21132439384930549</v>
      </c>
      <c r="W894" s="21">
        <f>+IF(OR($N894=Listas!$A$3,$N894=Listas!$A$4,$N894=Listas!$A$5,$N894=Listas!$A$6),"",P894+R894+T894+V894)</f>
        <v>0.21132439384930549</v>
      </c>
      <c r="X894" s="22"/>
      <c r="Y894" s="19">
        <f t="shared" si="160"/>
        <v>0</v>
      </c>
      <c r="Z894" s="21">
        <f>+IF(OR($N894=Listas!$A$3,$N894=Listas!$A$4,$N894=Listas!$A$5,$N894=Listas!$A$6),"",Y894)</f>
        <v>0</v>
      </c>
      <c r="AA894" s="22"/>
      <c r="AB894" s="23">
        <f>+IF(OR($N894=Listas!$A$3,$N894=Listas!$A$4,$N894=Listas!$A$5,$N894=Listas!$A$6),"",IF(AND(DAYS360(C894,$C$3)&lt;=90,AA894="NO"),0,IF(AND(DAYS360(C894,$C$3)&gt;90,AA894="NO"),$AB$7,0)))</f>
        <v>0</v>
      </c>
      <c r="AC894" s="17"/>
      <c r="AD894" s="22"/>
      <c r="AE894" s="23">
        <f>+IF(OR($N894=Listas!$A$3,$N894=Listas!$A$4,$N894=Listas!$A$5,$N894=Listas!$A$6),"",IF(AND(DAYS360(C894,$C$3)&lt;=90,AD894="SI"),0,IF(AND(DAYS360(C894,$C$3)&gt;90,AD894="SI"),$AE$7,0)))</f>
        <v>0</v>
      </c>
      <c r="AF894" s="17"/>
      <c r="AG894" s="24" t="str">
        <f t="shared" si="164"/>
        <v/>
      </c>
      <c r="AH894" s="22"/>
      <c r="AI894" s="23">
        <f>+IF(OR($N894=Listas!$A$3,$N894=Listas!$A$4,$N894=Listas!$A$5,$N894=Listas!$A$6),"",IF(AND(DAYS360(C894,$C$3)&lt;=90,AH894="SI"),0,IF(AND(DAYS360(C894,$C$3)&gt;90,AH894="SI"),$AI$7,0)))</f>
        <v>0</v>
      </c>
      <c r="AJ894" s="25">
        <f>+IF(OR($N894=Listas!$A$3,$N894=Listas!$A$4,$N894=Listas!$A$5,$N894=Listas!$A$6),"",AB894+AE894+AI894)</f>
        <v>0</v>
      </c>
      <c r="AK894" s="26" t="str">
        <f t="shared" si="165"/>
        <v/>
      </c>
      <c r="AL894" s="27" t="str">
        <f t="shared" si="166"/>
        <v/>
      </c>
      <c r="AM894" s="23">
        <f>+IF(OR($N894=Listas!$A$3,$N894=Listas!$A$4,$N894=Listas!$A$5,$N894=Listas!$A$6),"",IF(AND(DAYS360(C894,$C$3)&lt;=90,AL894="SI"),0,IF(AND(DAYS360(C894,$C$3)&gt;90,AL894="SI"),$AM$7,0)))</f>
        <v>0</v>
      </c>
      <c r="AN894" s="27" t="str">
        <f t="shared" si="167"/>
        <v/>
      </c>
      <c r="AO894" s="23">
        <f>+IF(OR($N894=Listas!$A$3,$N894=Listas!$A$4,$N894=Listas!$A$5,$N894=Listas!$A$6),"",IF(AND(DAYS360(C894,$C$3)&lt;=90,AN894="SI"),0,IF(AND(DAYS360(C894,$C$3)&gt;90,AN894="SI"),$AO$7,0)))</f>
        <v>0</v>
      </c>
      <c r="AP894" s="28">
        <f>+IF(OR($N894=Listas!$A$3,$N894=Listas!$A$4,$N894=Listas!$A$5,$N894=[1]Hoja2!$A$6),"",AM894+AO894)</f>
        <v>0</v>
      </c>
      <c r="AQ894" s="22"/>
      <c r="AR894" s="23">
        <f>+IF(OR($N894=Listas!$A$3,$N894=Listas!$A$4,$N894=Listas!$A$5,$N894=Listas!$A$6),"",IF(AND(DAYS360(C894,$C$3)&lt;=90,AQ894="SI"),0,IF(AND(DAYS360(C894,$C$3)&gt;90,AQ894="SI"),$AR$7,0)))</f>
        <v>0</v>
      </c>
      <c r="AS894" s="22"/>
      <c r="AT894" s="23">
        <f>+IF(OR($N894=Listas!$A$3,$N894=Listas!$A$4,$N894=Listas!$A$5,$N894=Listas!$A$6),"",IF(AND(DAYS360(C894,$C$3)&lt;=90,AS894="SI"),0,IF(AND(DAYS360(C894,$C$3)&gt;90,AS894="SI"),$AT$7,0)))</f>
        <v>0</v>
      </c>
      <c r="AU894" s="21">
        <f>+IF(OR($N894=Listas!$A$3,$N894=Listas!$A$4,$N894=Listas!$A$5,$N894=Listas!$A$6),"",AR894+AT894)</f>
        <v>0</v>
      </c>
      <c r="AV894" s="29">
        <f>+IF(OR($N894=Listas!$A$3,$N894=Listas!$A$4,$N894=Listas!$A$5,$N894=Listas!$A$6),"",W894+Z894+AJ894+AP894+AU894)</f>
        <v>0.21132439384930549</v>
      </c>
      <c r="AW894" s="30">
        <f>+IF(OR($N894=Listas!$A$3,$N894=Listas!$A$4,$N894=Listas!$A$5,$N894=Listas!$A$6),"",K894*(1-AV894))</f>
        <v>0</v>
      </c>
      <c r="AX894" s="30">
        <f>+IF(OR($N894=Listas!$A$3,$N894=Listas!$A$4,$N894=Listas!$A$5,$N894=Listas!$A$6),"",L894*(1-AV894))</f>
        <v>0</v>
      </c>
      <c r="AY894" s="31"/>
      <c r="AZ894" s="32"/>
      <c r="BA894" s="30">
        <f>+IF(OR($N894=Listas!$A$3,$N894=Listas!$A$4,$N894=Listas!$A$5,$N894=Listas!$A$6),"",IF(AV894=0,AW894,(-PV(AY894,AZ894,,AW894,0))))</f>
        <v>0</v>
      </c>
      <c r="BB894" s="30">
        <f>+IF(OR($N894=Listas!$A$3,$N894=Listas!$A$4,$N894=Listas!$A$5,$N894=Listas!$A$6),"",IF(AV894=0,AX894,(-PV(AY894,AZ894,,AX894,0))))</f>
        <v>0</v>
      </c>
      <c r="BC894" s="33">
        <f>++IF(OR($N894=Listas!$A$3,$N894=Listas!$A$4,$N894=Listas!$A$5,$N894=Listas!$A$6),"",K894-BA894)</f>
        <v>0</v>
      </c>
      <c r="BD894" s="33">
        <f>++IF(OR($N894=Listas!$A$3,$N894=Listas!$A$4,$N894=Listas!$A$5,$N894=Listas!$A$6),"",L894-BB894)</f>
        <v>0</v>
      </c>
    </row>
    <row r="895" spans="1:56" x14ac:dyDescent="0.25">
      <c r="A895" s="13"/>
      <c r="B895" s="14"/>
      <c r="C895" s="15"/>
      <c r="D895" s="16"/>
      <c r="E895" s="16"/>
      <c r="F895" s="17"/>
      <c r="G895" s="17"/>
      <c r="H895" s="65">
        <f t="shared" si="161"/>
        <v>0</v>
      </c>
      <c r="I895" s="17"/>
      <c r="J895" s="17"/>
      <c r="K895" s="42">
        <f t="shared" si="162"/>
        <v>0</v>
      </c>
      <c r="L895" s="42">
        <f t="shared" si="162"/>
        <v>0</v>
      </c>
      <c r="M895" s="42">
        <f t="shared" si="163"/>
        <v>0</v>
      </c>
      <c r="N895" s="13"/>
      <c r="O895" s="18" t="str">
        <f>+IF(OR($N895=Listas!$A$3,$N895=Listas!$A$4,$N895=Listas!$A$5,$N895=Listas!$A$6),"N/A",IF(AND((DAYS360(C895,$C$3))&gt;90,(DAYS360(C895,$C$3))&lt;360),"SI","NO"))</f>
        <v>NO</v>
      </c>
      <c r="P895" s="19">
        <f t="shared" si="156"/>
        <v>0</v>
      </c>
      <c r="Q895" s="18" t="str">
        <f>+IF(OR($N895=Listas!$A$3,$N895=Listas!$A$4,$N895=Listas!$A$5,$N895=Listas!$A$6),"N/A",IF(AND((DAYS360(C895,$C$3))&gt;=360,(DAYS360(C895,$C$3))&lt;=1800),"SI","NO"))</f>
        <v>NO</v>
      </c>
      <c r="R895" s="19">
        <f t="shared" si="157"/>
        <v>0</v>
      </c>
      <c r="S895" s="18" t="str">
        <f>+IF(OR($N895=Listas!$A$3,$N895=Listas!$A$4,$N895=Listas!$A$5,$N895=Listas!$A$6),"N/A",IF(AND((DAYS360(C895,$C$3))&gt;1800,(DAYS360(C895,$C$3))&lt;=3600),"SI","NO"))</f>
        <v>NO</v>
      </c>
      <c r="T895" s="19">
        <f t="shared" si="158"/>
        <v>0</v>
      </c>
      <c r="U895" s="18" t="str">
        <f>+IF(OR($N895=Listas!$A$3,$N895=Listas!$A$4,$N895=Listas!$A$5,$N895=Listas!$A$6),"N/A",IF((DAYS360(C895,$C$3))&gt;3600,"SI","NO"))</f>
        <v>SI</v>
      </c>
      <c r="V895" s="20">
        <f t="shared" si="159"/>
        <v>0.21132439384930549</v>
      </c>
      <c r="W895" s="21">
        <f>+IF(OR($N895=Listas!$A$3,$N895=Listas!$A$4,$N895=Listas!$A$5,$N895=Listas!$A$6),"",P895+R895+T895+V895)</f>
        <v>0.21132439384930549</v>
      </c>
      <c r="X895" s="22"/>
      <c r="Y895" s="19">
        <f t="shared" si="160"/>
        <v>0</v>
      </c>
      <c r="Z895" s="21">
        <f>+IF(OR($N895=Listas!$A$3,$N895=Listas!$A$4,$N895=Listas!$A$5,$N895=Listas!$A$6),"",Y895)</f>
        <v>0</v>
      </c>
      <c r="AA895" s="22"/>
      <c r="AB895" s="23">
        <f>+IF(OR($N895=Listas!$A$3,$N895=Listas!$A$4,$N895=Listas!$A$5,$N895=Listas!$A$6),"",IF(AND(DAYS360(C895,$C$3)&lt;=90,AA895="NO"),0,IF(AND(DAYS360(C895,$C$3)&gt;90,AA895="NO"),$AB$7,0)))</f>
        <v>0</v>
      </c>
      <c r="AC895" s="17"/>
      <c r="AD895" s="22"/>
      <c r="AE895" s="23">
        <f>+IF(OR($N895=Listas!$A$3,$N895=Listas!$A$4,$N895=Listas!$A$5,$N895=Listas!$A$6),"",IF(AND(DAYS360(C895,$C$3)&lt;=90,AD895="SI"),0,IF(AND(DAYS360(C895,$C$3)&gt;90,AD895="SI"),$AE$7,0)))</f>
        <v>0</v>
      </c>
      <c r="AF895" s="17"/>
      <c r="AG895" s="24" t="str">
        <f t="shared" si="164"/>
        <v/>
      </c>
      <c r="AH895" s="22"/>
      <c r="AI895" s="23">
        <f>+IF(OR($N895=Listas!$A$3,$N895=Listas!$A$4,$N895=Listas!$A$5,$N895=Listas!$A$6),"",IF(AND(DAYS360(C895,$C$3)&lt;=90,AH895="SI"),0,IF(AND(DAYS360(C895,$C$3)&gt;90,AH895="SI"),$AI$7,0)))</f>
        <v>0</v>
      </c>
      <c r="AJ895" s="25">
        <f>+IF(OR($N895=Listas!$A$3,$N895=Listas!$A$4,$N895=Listas!$A$5,$N895=Listas!$A$6),"",AB895+AE895+AI895)</f>
        <v>0</v>
      </c>
      <c r="AK895" s="26" t="str">
        <f t="shared" si="165"/>
        <v/>
      </c>
      <c r="AL895" s="27" t="str">
        <f t="shared" si="166"/>
        <v/>
      </c>
      <c r="AM895" s="23">
        <f>+IF(OR($N895=Listas!$A$3,$N895=Listas!$A$4,$N895=Listas!$A$5,$N895=Listas!$A$6),"",IF(AND(DAYS360(C895,$C$3)&lt;=90,AL895="SI"),0,IF(AND(DAYS360(C895,$C$3)&gt;90,AL895="SI"),$AM$7,0)))</f>
        <v>0</v>
      </c>
      <c r="AN895" s="27" t="str">
        <f t="shared" si="167"/>
        <v/>
      </c>
      <c r="AO895" s="23">
        <f>+IF(OR($N895=Listas!$A$3,$N895=Listas!$A$4,$N895=Listas!$A$5,$N895=Listas!$A$6),"",IF(AND(DAYS360(C895,$C$3)&lt;=90,AN895="SI"),0,IF(AND(DAYS360(C895,$C$3)&gt;90,AN895="SI"),$AO$7,0)))</f>
        <v>0</v>
      </c>
      <c r="AP895" s="28">
        <f>+IF(OR($N895=Listas!$A$3,$N895=Listas!$A$4,$N895=Listas!$A$5,$N895=[1]Hoja2!$A$6),"",AM895+AO895)</f>
        <v>0</v>
      </c>
      <c r="AQ895" s="22"/>
      <c r="AR895" s="23">
        <f>+IF(OR($N895=Listas!$A$3,$N895=Listas!$A$4,$N895=Listas!$A$5,$N895=Listas!$A$6),"",IF(AND(DAYS360(C895,$C$3)&lt;=90,AQ895="SI"),0,IF(AND(DAYS360(C895,$C$3)&gt;90,AQ895="SI"),$AR$7,0)))</f>
        <v>0</v>
      </c>
      <c r="AS895" s="22"/>
      <c r="AT895" s="23">
        <f>+IF(OR($N895=Listas!$A$3,$N895=Listas!$A$4,$N895=Listas!$A$5,$N895=Listas!$A$6),"",IF(AND(DAYS360(C895,$C$3)&lt;=90,AS895="SI"),0,IF(AND(DAYS360(C895,$C$3)&gt;90,AS895="SI"),$AT$7,0)))</f>
        <v>0</v>
      </c>
      <c r="AU895" s="21">
        <f>+IF(OR($N895=Listas!$A$3,$N895=Listas!$A$4,$N895=Listas!$A$5,$N895=Listas!$A$6),"",AR895+AT895)</f>
        <v>0</v>
      </c>
      <c r="AV895" s="29">
        <f>+IF(OR($N895=Listas!$A$3,$N895=Listas!$A$4,$N895=Listas!$A$5,$N895=Listas!$A$6),"",W895+Z895+AJ895+AP895+AU895)</f>
        <v>0.21132439384930549</v>
      </c>
      <c r="AW895" s="30">
        <f>+IF(OR($N895=Listas!$A$3,$N895=Listas!$A$4,$N895=Listas!$A$5,$N895=Listas!$A$6),"",K895*(1-AV895))</f>
        <v>0</v>
      </c>
      <c r="AX895" s="30">
        <f>+IF(OR($N895=Listas!$A$3,$N895=Listas!$A$4,$N895=Listas!$A$5,$N895=Listas!$A$6),"",L895*(1-AV895))</f>
        <v>0</v>
      </c>
      <c r="AY895" s="31"/>
      <c r="AZ895" s="32"/>
      <c r="BA895" s="30">
        <f>+IF(OR($N895=Listas!$A$3,$N895=Listas!$A$4,$N895=Listas!$A$5,$N895=Listas!$A$6),"",IF(AV895=0,AW895,(-PV(AY895,AZ895,,AW895,0))))</f>
        <v>0</v>
      </c>
      <c r="BB895" s="30">
        <f>+IF(OR($N895=Listas!$A$3,$N895=Listas!$A$4,$N895=Listas!$A$5,$N895=Listas!$A$6),"",IF(AV895=0,AX895,(-PV(AY895,AZ895,,AX895,0))))</f>
        <v>0</v>
      </c>
      <c r="BC895" s="33">
        <f>++IF(OR($N895=Listas!$A$3,$N895=Listas!$A$4,$N895=Listas!$A$5,$N895=Listas!$A$6),"",K895-BA895)</f>
        <v>0</v>
      </c>
      <c r="BD895" s="33">
        <f>++IF(OR($N895=Listas!$A$3,$N895=Listas!$A$4,$N895=Listas!$A$5,$N895=Listas!$A$6),"",L895-BB895)</f>
        <v>0</v>
      </c>
    </row>
    <row r="896" spans="1:56" x14ac:dyDescent="0.25">
      <c r="A896" s="13"/>
      <c r="B896" s="14"/>
      <c r="C896" s="15"/>
      <c r="D896" s="16"/>
      <c r="E896" s="16"/>
      <c r="F896" s="17"/>
      <c r="G896" s="17"/>
      <c r="H896" s="65">
        <f t="shared" si="161"/>
        <v>0</v>
      </c>
      <c r="I896" s="17"/>
      <c r="J896" s="17"/>
      <c r="K896" s="42">
        <f t="shared" si="162"/>
        <v>0</v>
      </c>
      <c r="L896" s="42">
        <f t="shared" si="162"/>
        <v>0</v>
      </c>
      <c r="M896" s="42">
        <f t="shared" si="163"/>
        <v>0</v>
      </c>
      <c r="N896" s="13"/>
      <c r="O896" s="18" t="str">
        <f>+IF(OR($N896=Listas!$A$3,$N896=Listas!$A$4,$N896=Listas!$A$5,$N896=Listas!$A$6),"N/A",IF(AND((DAYS360(C896,$C$3))&gt;90,(DAYS360(C896,$C$3))&lt;360),"SI","NO"))</f>
        <v>NO</v>
      </c>
      <c r="P896" s="19">
        <f t="shared" si="156"/>
        <v>0</v>
      </c>
      <c r="Q896" s="18" t="str">
        <f>+IF(OR($N896=Listas!$A$3,$N896=Listas!$A$4,$N896=Listas!$A$5,$N896=Listas!$A$6),"N/A",IF(AND((DAYS360(C896,$C$3))&gt;=360,(DAYS360(C896,$C$3))&lt;=1800),"SI","NO"))</f>
        <v>NO</v>
      </c>
      <c r="R896" s="19">
        <f t="shared" si="157"/>
        <v>0</v>
      </c>
      <c r="S896" s="18" t="str">
        <f>+IF(OR($N896=Listas!$A$3,$N896=Listas!$A$4,$N896=Listas!$A$5,$N896=Listas!$A$6),"N/A",IF(AND((DAYS360(C896,$C$3))&gt;1800,(DAYS360(C896,$C$3))&lt;=3600),"SI","NO"))</f>
        <v>NO</v>
      </c>
      <c r="T896" s="19">
        <f t="shared" si="158"/>
        <v>0</v>
      </c>
      <c r="U896" s="18" t="str">
        <f>+IF(OR($N896=Listas!$A$3,$N896=Listas!$A$4,$N896=Listas!$A$5,$N896=Listas!$A$6),"N/A",IF((DAYS360(C896,$C$3))&gt;3600,"SI","NO"))</f>
        <v>SI</v>
      </c>
      <c r="V896" s="20">
        <f t="shared" si="159"/>
        <v>0.21132439384930549</v>
      </c>
      <c r="W896" s="21">
        <f>+IF(OR($N896=Listas!$A$3,$N896=Listas!$A$4,$N896=Listas!$A$5,$N896=Listas!$A$6),"",P896+R896+T896+V896)</f>
        <v>0.21132439384930549</v>
      </c>
      <c r="X896" s="22"/>
      <c r="Y896" s="19">
        <f t="shared" si="160"/>
        <v>0</v>
      </c>
      <c r="Z896" s="21">
        <f>+IF(OR($N896=Listas!$A$3,$N896=Listas!$A$4,$N896=Listas!$A$5,$N896=Listas!$A$6),"",Y896)</f>
        <v>0</v>
      </c>
      <c r="AA896" s="22"/>
      <c r="AB896" s="23">
        <f>+IF(OR($N896=Listas!$A$3,$N896=Listas!$A$4,$N896=Listas!$A$5,$N896=Listas!$A$6),"",IF(AND(DAYS360(C896,$C$3)&lt;=90,AA896="NO"),0,IF(AND(DAYS360(C896,$C$3)&gt;90,AA896="NO"),$AB$7,0)))</f>
        <v>0</v>
      </c>
      <c r="AC896" s="17"/>
      <c r="AD896" s="22"/>
      <c r="AE896" s="23">
        <f>+IF(OR($N896=Listas!$A$3,$N896=Listas!$A$4,$N896=Listas!$A$5,$N896=Listas!$A$6),"",IF(AND(DAYS360(C896,$C$3)&lt;=90,AD896="SI"),0,IF(AND(DAYS360(C896,$C$3)&gt;90,AD896="SI"),$AE$7,0)))</f>
        <v>0</v>
      </c>
      <c r="AF896" s="17"/>
      <c r="AG896" s="24" t="str">
        <f t="shared" si="164"/>
        <v/>
      </c>
      <c r="AH896" s="22"/>
      <c r="AI896" s="23">
        <f>+IF(OR($N896=Listas!$A$3,$N896=Listas!$A$4,$N896=Listas!$A$5,$N896=Listas!$A$6),"",IF(AND(DAYS360(C896,$C$3)&lt;=90,AH896="SI"),0,IF(AND(DAYS360(C896,$C$3)&gt;90,AH896="SI"),$AI$7,0)))</f>
        <v>0</v>
      </c>
      <c r="AJ896" s="25">
        <f>+IF(OR($N896=Listas!$A$3,$N896=Listas!$A$4,$N896=Listas!$A$5,$N896=Listas!$A$6),"",AB896+AE896+AI896)</f>
        <v>0</v>
      </c>
      <c r="AK896" s="26" t="str">
        <f t="shared" si="165"/>
        <v/>
      </c>
      <c r="AL896" s="27" t="str">
        <f t="shared" si="166"/>
        <v/>
      </c>
      <c r="AM896" s="23">
        <f>+IF(OR($N896=Listas!$A$3,$N896=Listas!$A$4,$N896=Listas!$A$5,$N896=Listas!$A$6),"",IF(AND(DAYS360(C896,$C$3)&lt;=90,AL896="SI"),0,IF(AND(DAYS360(C896,$C$3)&gt;90,AL896="SI"),$AM$7,0)))</f>
        <v>0</v>
      </c>
      <c r="AN896" s="27" t="str">
        <f t="shared" si="167"/>
        <v/>
      </c>
      <c r="AO896" s="23">
        <f>+IF(OR($N896=Listas!$A$3,$N896=Listas!$A$4,$N896=Listas!$A$5,$N896=Listas!$A$6),"",IF(AND(DAYS360(C896,$C$3)&lt;=90,AN896="SI"),0,IF(AND(DAYS360(C896,$C$3)&gt;90,AN896="SI"),$AO$7,0)))</f>
        <v>0</v>
      </c>
      <c r="AP896" s="28">
        <f>+IF(OR($N896=Listas!$A$3,$N896=Listas!$A$4,$N896=Listas!$A$5,$N896=[1]Hoja2!$A$6),"",AM896+AO896)</f>
        <v>0</v>
      </c>
      <c r="AQ896" s="22"/>
      <c r="AR896" s="23">
        <f>+IF(OR($N896=Listas!$A$3,$N896=Listas!$A$4,$N896=Listas!$A$5,$N896=Listas!$A$6),"",IF(AND(DAYS360(C896,$C$3)&lt;=90,AQ896="SI"),0,IF(AND(DAYS360(C896,$C$3)&gt;90,AQ896="SI"),$AR$7,0)))</f>
        <v>0</v>
      </c>
      <c r="AS896" s="22"/>
      <c r="AT896" s="23">
        <f>+IF(OR($N896=Listas!$A$3,$N896=Listas!$A$4,$N896=Listas!$A$5,$N896=Listas!$A$6),"",IF(AND(DAYS360(C896,$C$3)&lt;=90,AS896="SI"),0,IF(AND(DAYS360(C896,$C$3)&gt;90,AS896="SI"),$AT$7,0)))</f>
        <v>0</v>
      </c>
      <c r="AU896" s="21">
        <f>+IF(OR($N896=Listas!$A$3,$N896=Listas!$A$4,$N896=Listas!$A$5,$N896=Listas!$A$6),"",AR896+AT896)</f>
        <v>0</v>
      </c>
      <c r="AV896" s="29">
        <f>+IF(OR($N896=Listas!$A$3,$N896=Listas!$A$4,$N896=Listas!$A$5,$N896=Listas!$A$6),"",W896+Z896+AJ896+AP896+AU896)</f>
        <v>0.21132439384930549</v>
      </c>
      <c r="AW896" s="30">
        <f>+IF(OR($N896=Listas!$A$3,$N896=Listas!$A$4,$N896=Listas!$A$5,$N896=Listas!$A$6),"",K896*(1-AV896))</f>
        <v>0</v>
      </c>
      <c r="AX896" s="30">
        <f>+IF(OR($N896=Listas!$A$3,$N896=Listas!$A$4,$N896=Listas!$A$5,$N896=Listas!$A$6),"",L896*(1-AV896))</f>
        <v>0</v>
      </c>
      <c r="AY896" s="31"/>
      <c r="AZ896" s="32"/>
      <c r="BA896" s="30">
        <f>+IF(OR($N896=Listas!$A$3,$N896=Listas!$A$4,$N896=Listas!$A$5,$N896=Listas!$A$6),"",IF(AV896=0,AW896,(-PV(AY896,AZ896,,AW896,0))))</f>
        <v>0</v>
      </c>
      <c r="BB896" s="30">
        <f>+IF(OR($N896=Listas!$A$3,$N896=Listas!$A$4,$N896=Listas!$A$5,$N896=Listas!$A$6),"",IF(AV896=0,AX896,(-PV(AY896,AZ896,,AX896,0))))</f>
        <v>0</v>
      </c>
      <c r="BC896" s="33">
        <f>++IF(OR($N896=Listas!$A$3,$N896=Listas!$A$4,$N896=Listas!$A$5,$N896=Listas!$A$6),"",K896-BA896)</f>
        <v>0</v>
      </c>
      <c r="BD896" s="33">
        <f>++IF(OR($N896=Listas!$A$3,$N896=Listas!$A$4,$N896=Listas!$A$5,$N896=Listas!$A$6),"",L896-BB896)</f>
        <v>0</v>
      </c>
    </row>
    <row r="897" spans="1:56" x14ac:dyDescent="0.25">
      <c r="A897" s="13"/>
      <c r="B897" s="14"/>
      <c r="C897" s="15"/>
      <c r="D897" s="16"/>
      <c r="E897" s="16"/>
      <c r="F897" s="17"/>
      <c r="G897" s="17"/>
      <c r="H897" s="65">
        <f t="shared" si="161"/>
        <v>0</v>
      </c>
      <c r="I897" s="17"/>
      <c r="J897" s="17"/>
      <c r="K897" s="42">
        <f t="shared" si="162"/>
        <v>0</v>
      </c>
      <c r="L897" s="42">
        <f t="shared" si="162"/>
        <v>0</v>
      </c>
      <c r="M897" s="42">
        <f t="shared" si="163"/>
        <v>0</v>
      </c>
      <c r="N897" s="13"/>
      <c r="O897" s="18" t="str">
        <f>+IF(OR($N897=Listas!$A$3,$N897=Listas!$A$4,$N897=Listas!$A$5,$N897=Listas!$A$6),"N/A",IF(AND((DAYS360(C897,$C$3))&gt;90,(DAYS360(C897,$C$3))&lt;360),"SI","NO"))</f>
        <v>NO</v>
      </c>
      <c r="P897" s="19">
        <f t="shared" si="156"/>
        <v>0</v>
      </c>
      <c r="Q897" s="18" t="str">
        <f>+IF(OR($N897=Listas!$A$3,$N897=Listas!$A$4,$N897=Listas!$A$5,$N897=Listas!$A$6),"N/A",IF(AND((DAYS360(C897,$C$3))&gt;=360,(DAYS360(C897,$C$3))&lt;=1800),"SI","NO"))</f>
        <v>NO</v>
      </c>
      <c r="R897" s="19">
        <f t="shared" si="157"/>
        <v>0</v>
      </c>
      <c r="S897" s="18" t="str">
        <f>+IF(OR($N897=Listas!$A$3,$N897=Listas!$A$4,$N897=Listas!$A$5,$N897=Listas!$A$6),"N/A",IF(AND((DAYS360(C897,$C$3))&gt;1800,(DAYS360(C897,$C$3))&lt;=3600),"SI","NO"))</f>
        <v>NO</v>
      </c>
      <c r="T897" s="19">
        <f t="shared" si="158"/>
        <v>0</v>
      </c>
      <c r="U897" s="18" t="str">
        <f>+IF(OR($N897=Listas!$A$3,$N897=Listas!$A$4,$N897=Listas!$A$5,$N897=Listas!$A$6),"N/A",IF((DAYS360(C897,$C$3))&gt;3600,"SI","NO"))</f>
        <v>SI</v>
      </c>
      <c r="V897" s="20">
        <f t="shared" si="159"/>
        <v>0.21132439384930549</v>
      </c>
      <c r="W897" s="21">
        <f>+IF(OR($N897=Listas!$A$3,$N897=Listas!$A$4,$N897=Listas!$A$5,$N897=Listas!$A$6),"",P897+R897+T897+V897)</f>
        <v>0.21132439384930549</v>
      </c>
      <c r="X897" s="22"/>
      <c r="Y897" s="19">
        <f t="shared" si="160"/>
        <v>0</v>
      </c>
      <c r="Z897" s="21">
        <f>+IF(OR($N897=Listas!$A$3,$N897=Listas!$A$4,$N897=Listas!$A$5,$N897=Listas!$A$6),"",Y897)</f>
        <v>0</v>
      </c>
      <c r="AA897" s="22"/>
      <c r="AB897" s="23">
        <f>+IF(OR($N897=Listas!$A$3,$N897=Listas!$A$4,$N897=Listas!$A$5,$N897=Listas!$A$6),"",IF(AND(DAYS360(C897,$C$3)&lt;=90,AA897="NO"),0,IF(AND(DAYS360(C897,$C$3)&gt;90,AA897="NO"),$AB$7,0)))</f>
        <v>0</v>
      </c>
      <c r="AC897" s="17"/>
      <c r="AD897" s="22"/>
      <c r="AE897" s="23">
        <f>+IF(OR($N897=Listas!$A$3,$N897=Listas!$A$4,$N897=Listas!$A$5,$N897=Listas!$A$6),"",IF(AND(DAYS360(C897,$C$3)&lt;=90,AD897="SI"),0,IF(AND(DAYS360(C897,$C$3)&gt;90,AD897="SI"),$AE$7,0)))</f>
        <v>0</v>
      </c>
      <c r="AF897" s="17"/>
      <c r="AG897" s="24" t="str">
        <f t="shared" si="164"/>
        <v/>
      </c>
      <c r="AH897" s="22"/>
      <c r="AI897" s="23">
        <f>+IF(OR($N897=Listas!$A$3,$N897=Listas!$A$4,$N897=Listas!$A$5,$N897=Listas!$A$6),"",IF(AND(DAYS360(C897,$C$3)&lt;=90,AH897="SI"),0,IF(AND(DAYS360(C897,$C$3)&gt;90,AH897="SI"),$AI$7,0)))</f>
        <v>0</v>
      </c>
      <c r="AJ897" s="25">
        <f>+IF(OR($N897=Listas!$A$3,$N897=Listas!$A$4,$N897=Listas!$A$5,$N897=Listas!$A$6),"",AB897+AE897+AI897)</f>
        <v>0</v>
      </c>
      <c r="AK897" s="26" t="str">
        <f t="shared" si="165"/>
        <v/>
      </c>
      <c r="AL897" s="27" t="str">
        <f t="shared" si="166"/>
        <v/>
      </c>
      <c r="AM897" s="23">
        <f>+IF(OR($N897=Listas!$A$3,$N897=Listas!$A$4,$N897=Listas!$A$5,$N897=Listas!$A$6),"",IF(AND(DAYS360(C897,$C$3)&lt;=90,AL897="SI"),0,IF(AND(DAYS360(C897,$C$3)&gt;90,AL897="SI"),$AM$7,0)))</f>
        <v>0</v>
      </c>
      <c r="AN897" s="27" t="str">
        <f t="shared" si="167"/>
        <v/>
      </c>
      <c r="AO897" s="23">
        <f>+IF(OR($N897=Listas!$A$3,$N897=Listas!$A$4,$N897=Listas!$A$5,$N897=Listas!$A$6),"",IF(AND(DAYS360(C897,$C$3)&lt;=90,AN897="SI"),0,IF(AND(DAYS360(C897,$C$3)&gt;90,AN897="SI"),$AO$7,0)))</f>
        <v>0</v>
      </c>
      <c r="AP897" s="28">
        <f>+IF(OR($N897=Listas!$A$3,$N897=Listas!$A$4,$N897=Listas!$A$5,$N897=[1]Hoja2!$A$6),"",AM897+AO897)</f>
        <v>0</v>
      </c>
      <c r="AQ897" s="22"/>
      <c r="AR897" s="23">
        <f>+IF(OR($N897=Listas!$A$3,$N897=Listas!$A$4,$N897=Listas!$A$5,$N897=Listas!$A$6),"",IF(AND(DAYS360(C897,$C$3)&lt;=90,AQ897="SI"),0,IF(AND(DAYS360(C897,$C$3)&gt;90,AQ897="SI"),$AR$7,0)))</f>
        <v>0</v>
      </c>
      <c r="AS897" s="22"/>
      <c r="AT897" s="23">
        <f>+IF(OR($N897=Listas!$A$3,$N897=Listas!$A$4,$N897=Listas!$A$5,$N897=Listas!$A$6),"",IF(AND(DAYS360(C897,$C$3)&lt;=90,AS897="SI"),0,IF(AND(DAYS360(C897,$C$3)&gt;90,AS897="SI"),$AT$7,0)))</f>
        <v>0</v>
      </c>
      <c r="AU897" s="21">
        <f>+IF(OR($N897=Listas!$A$3,$N897=Listas!$A$4,$N897=Listas!$A$5,$N897=Listas!$A$6),"",AR897+AT897)</f>
        <v>0</v>
      </c>
      <c r="AV897" s="29">
        <f>+IF(OR($N897=Listas!$A$3,$N897=Listas!$A$4,$N897=Listas!$A$5,$N897=Listas!$A$6),"",W897+Z897+AJ897+AP897+AU897)</f>
        <v>0.21132439384930549</v>
      </c>
      <c r="AW897" s="30">
        <f>+IF(OR($N897=Listas!$A$3,$N897=Listas!$A$4,$N897=Listas!$A$5,$N897=Listas!$A$6),"",K897*(1-AV897))</f>
        <v>0</v>
      </c>
      <c r="AX897" s="30">
        <f>+IF(OR($N897=Listas!$A$3,$N897=Listas!$A$4,$N897=Listas!$A$5,$N897=Listas!$A$6),"",L897*(1-AV897))</f>
        <v>0</v>
      </c>
      <c r="AY897" s="31"/>
      <c r="AZ897" s="32"/>
      <c r="BA897" s="30">
        <f>+IF(OR($N897=Listas!$A$3,$N897=Listas!$A$4,$N897=Listas!$A$5,$N897=Listas!$A$6),"",IF(AV897=0,AW897,(-PV(AY897,AZ897,,AW897,0))))</f>
        <v>0</v>
      </c>
      <c r="BB897" s="30">
        <f>+IF(OR($N897=Listas!$A$3,$N897=Listas!$A$4,$N897=Listas!$A$5,$N897=Listas!$A$6),"",IF(AV897=0,AX897,(-PV(AY897,AZ897,,AX897,0))))</f>
        <v>0</v>
      </c>
      <c r="BC897" s="33">
        <f>++IF(OR($N897=Listas!$A$3,$N897=Listas!$A$4,$N897=Listas!$A$5,$N897=Listas!$A$6),"",K897-BA897)</f>
        <v>0</v>
      </c>
      <c r="BD897" s="33">
        <f>++IF(OR($N897=Listas!$A$3,$N897=Listas!$A$4,$N897=Listas!$A$5,$N897=Listas!$A$6),"",L897-BB897)</f>
        <v>0</v>
      </c>
    </row>
    <row r="898" spans="1:56" x14ac:dyDescent="0.25">
      <c r="A898" s="13"/>
      <c r="B898" s="14"/>
      <c r="C898" s="15"/>
      <c r="D898" s="16"/>
      <c r="E898" s="16"/>
      <c r="F898" s="17"/>
      <c r="G898" s="17"/>
      <c r="H898" s="65">
        <f t="shared" si="161"/>
        <v>0</v>
      </c>
      <c r="I898" s="17"/>
      <c r="J898" s="17"/>
      <c r="K898" s="42">
        <f t="shared" si="162"/>
        <v>0</v>
      </c>
      <c r="L898" s="42">
        <f t="shared" si="162"/>
        <v>0</v>
      </c>
      <c r="M898" s="42">
        <f t="shared" si="163"/>
        <v>0</v>
      </c>
      <c r="N898" s="13"/>
      <c r="O898" s="18" t="str">
        <f>+IF(OR($N898=Listas!$A$3,$N898=Listas!$A$4,$N898=Listas!$A$5,$N898=Listas!$A$6),"N/A",IF(AND((DAYS360(C898,$C$3))&gt;90,(DAYS360(C898,$C$3))&lt;360),"SI","NO"))</f>
        <v>NO</v>
      </c>
      <c r="P898" s="19">
        <f t="shared" si="156"/>
        <v>0</v>
      </c>
      <c r="Q898" s="18" t="str">
        <f>+IF(OR($N898=Listas!$A$3,$N898=Listas!$A$4,$N898=Listas!$A$5,$N898=Listas!$A$6),"N/A",IF(AND((DAYS360(C898,$C$3))&gt;=360,(DAYS360(C898,$C$3))&lt;=1800),"SI","NO"))</f>
        <v>NO</v>
      </c>
      <c r="R898" s="19">
        <f t="shared" si="157"/>
        <v>0</v>
      </c>
      <c r="S898" s="18" t="str">
        <f>+IF(OR($N898=Listas!$A$3,$N898=Listas!$A$4,$N898=Listas!$A$5,$N898=Listas!$A$6),"N/A",IF(AND((DAYS360(C898,$C$3))&gt;1800,(DAYS360(C898,$C$3))&lt;=3600),"SI","NO"))</f>
        <v>NO</v>
      </c>
      <c r="T898" s="19">
        <f t="shared" si="158"/>
        <v>0</v>
      </c>
      <c r="U898" s="18" t="str">
        <f>+IF(OR($N898=Listas!$A$3,$N898=Listas!$A$4,$N898=Listas!$A$5,$N898=Listas!$A$6),"N/A",IF((DAYS360(C898,$C$3))&gt;3600,"SI","NO"))</f>
        <v>SI</v>
      </c>
      <c r="V898" s="20">
        <f t="shared" si="159"/>
        <v>0.21132439384930549</v>
      </c>
      <c r="W898" s="21">
        <f>+IF(OR($N898=Listas!$A$3,$N898=Listas!$A$4,$N898=Listas!$A$5,$N898=Listas!$A$6),"",P898+R898+T898+V898)</f>
        <v>0.21132439384930549</v>
      </c>
      <c r="X898" s="22"/>
      <c r="Y898" s="19">
        <f t="shared" si="160"/>
        <v>0</v>
      </c>
      <c r="Z898" s="21">
        <f>+IF(OR($N898=Listas!$A$3,$N898=Listas!$A$4,$N898=Listas!$A$5,$N898=Listas!$A$6),"",Y898)</f>
        <v>0</v>
      </c>
      <c r="AA898" s="22"/>
      <c r="AB898" s="23">
        <f>+IF(OR($N898=Listas!$A$3,$N898=Listas!$A$4,$N898=Listas!$A$5,$N898=Listas!$A$6),"",IF(AND(DAYS360(C898,$C$3)&lt;=90,AA898="NO"),0,IF(AND(DAYS360(C898,$C$3)&gt;90,AA898="NO"),$AB$7,0)))</f>
        <v>0</v>
      </c>
      <c r="AC898" s="17"/>
      <c r="AD898" s="22"/>
      <c r="AE898" s="23">
        <f>+IF(OR($N898=Listas!$A$3,$N898=Listas!$A$4,$N898=Listas!$A$5,$N898=Listas!$A$6),"",IF(AND(DAYS360(C898,$C$3)&lt;=90,AD898="SI"),0,IF(AND(DAYS360(C898,$C$3)&gt;90,AD898="SI"),$AE$7,0)))</f>
        <v>0</v>
      </c>
      <c r="AF898" s="17"/>
      <c r="AG898" s="24" t="str">
        <f t="shared" si="164"/>
        <v/>
      </c>
      <c r="AH898" s="22"/>
      <c r="AI898" s="23">
        <f>+IF(OR($N898=Listas!$A$3,$N898=Listas!$A$4,$N898=Listas!$A$5,$N898=Listas!$A$6),"",IF(AND(DAYS360(C898,$C$3)&lt;=90,AH898="SI"),0,IF(AND(DAYS360(C898,$C$3)&gt;90,AH898="SI"),$AI$7,0)))</f>
        <v>0</v>
      </c>
      <c r="AJ898" s="25">
        <f>+IF(OR($N898=Listas!$A$3,$N898=Listas!$A$4,$N898=Listas!$A$5,$N898=Listas!$A$6),"",AB898+AE898+AI898)</f>
        <v>0</v>
      </c>
      <c r="AK898" s="26" t="str">
        <f t="shared" si="165"/>
        <v/>
      </c>
      <c r="AL898" s="27" t="str">
        <f t="shared" si="166"/>
        <v/>
      </c>
      <c r="AM898" s="23">
        <f>+IF(OR($N898=Listas!$A$3,$N898=Listas!$A$4,$N898=Listas!$A$5,$N898=Listas!$A$6),"",IF(AND(DAYS360(C898,$C$3)&lt;=90,AL898="SI"),0,IF(AND(DAYS360(C898,$C$3)&gt;90,AL898="SI"),$AM$7,0)))</f>
        <v>0</v>
      </c>
      <c r="AN898" s="27" t="str">
        <f t="shared" si="167"/>
        <v/>
      </c>
      <c r="AO898" s="23">
        <f>+IF(OR($N898=Listas!$A$3,$N898=Listas!$A$4,$N898=Listas!$A$5,$N898=Listas!$A$6),"",IF(AND(DAYS360(C898,$C$3)&lt;=90,AN898="SI"),0,IF(AND(DAYS360(C898,$C$3)&gt;90,AN898="SI"),$AO$7,0)))</f>
        <v>0</v>
      </c>
      <c r="AP898" s="28">
        <f>+IF(OR($N898=Listas!$A$3,$N898=Listas!$A$4,$N898=Listas!$A$5,$N898=[1]Hoja2!$A$6),"",AM898+AO898)</f>
        <v>0</v>
      </c>
      <c r="AQ898" s="22"/>
      <c r="AR898" s="23">
        <f>+IF(OR($N898=Listas!$A$3,$N898=Listas!$A$4,$N898=Listas!$A$5,$N898=Listas!$A$6),"",IF(AND(DAYS360(C898,$C$3)&lt;=90,AQ898="SI"),0,IF(AND(DAYS360(C898,$C$3)&gt;90,AQ898="SI"),$AR$7,0)))</f>
        <v>0</v>
      </c>
      <c r="AS898" s="22"/>
      <c r="AT898" s="23">
        <f>+IF(OR($N898=Listas!$A$3,$N898=Listas!$A$4,$N898=Listas!$A$5,$N898=Listas!$A$6),"",IF(AND(DAYS360(C898,$C$3)&lt;=90,AS898="SI"),0,IF(AND(DAYS360(C898,$C$3)&gt;90,AS898="SI"),$AT$7,0)))</f>
        <v>0</v>
      </c>
      <c r="AU898" s="21">
        <f>+IF(OR($N898=Listas!$A$3,$N898=Listas!$A$4,$N898=Listas!$A$5,$N898=Listas!$A$6),"",AR898+AT898)</f>
        <v>0</v>
      </c>
      <c r="AV898" s="29">
        <f>+IF(OR($N898=Listas!$A$3,$N898=Listas!$A$4,$N898=Listas!$A$5,$N898=Listas!$A$6),"",W898+Z898+AJ898+AP898+AU898)</f>
        <v>0.21132439384930549</v>
      </c>
      <c r="AW898" s="30">
        <f>+IF(OR($N898=Listas!$A$3,$N898=Listas!$A$4,$N898=Listas!$A$5,$N898=Listas!$A$6),"",K898*(1-AV898))</f>
        <v>0</v>
      </c>
      <c r="AX898" s="30">
        <f>+IF(OR($N898=Listas!$A$3,$N898=Listas!$A$4,$N898=Listas!$A$5,$N898=Listas!$A$6),"",L898*(1-AV898))</f>
        <v>0</v>
      </c>
      <c r="AY898" s="31"/>
      <c r="AZ898" s="32"/>
      <c r="BA898" s="30">
        <f>+IF(OR($N898=Listas!$A$3,$N898=Listas!$A$4,$N898=Listas!$A$5,$N898=Listas!$A$6),"",IF(AV898=0,AW898,(-PV(AY898,AZ898,,AW898,0))))</f>
        <v>0</v>
      </c>
      <c r="BB898" s="30">
        <f>+IF(OR($N898=Listas!$A$3,$N898=Listas!$A$4,$N898=Listas!$A$5,$N898=Listas!$A$6),"",IF(AV898=0,AX898,(-PV(AY898,AZ898,,AX898,0))))</f>
        <v>0</v>
      </c>
      <c r="BC898" s="33">
        <f>++IF(OR($N898=Listas!$A$3,$N898=Listas!$A$4,$N898=Listas!$A$5,$N898=Listas!$A$6),"",K898-BA898)</f>
        <v>0</v>
      </c>
      <c r="BD898" s="33">
        <f>++IF(OR($N898=Listas!$A$3,$N898=Listas!$A$4,$N898=Listas!$A$5,$N898=Listas!$A$6),"",L898-BB898)</f>
        <v>0</v>
      </c>
    </row>
    <row r="899" spans="1:56" x14ac:dyDescent="0.25">
      <c r="A899" s="13"/>
      <c r="B899" s="14"/>
      <c r="C899" s="15"/>
      <c r="D899" s="16"/>
      <c r="E899" s="16"/>
      <c r="F899" s="17"/>
      <c r="G899" s="17"/>
      <c r="H899" s="65">
        <f t="shared" si="161"/>
        <v>0</v>
      </c>
      <c r="I899" s="17"/>
      <c r="J899" s="17"/>
      <c r="K899" s="42">
        <f t="shared" si="162"/>
        <v>0</v>
      </c>
      <c r="L899" s="42">
        <f t="shared" si="162"/>
        <v>0</v>
      </c>
      <c r="M899" s="42">
        <f t="shared" si="163"/>
        <v>0</v>
      </c>
      <c r="N899" s="13"/>
      <c r="O899" s="18" t="str">
        <f>+IF(OR($N899=Listas!$A$3,$N899=Listas!$A$4,$N899=Listas!$A$5,$N899=Listas!$A$6),"N/A",IF(AND((DAYS360(C899,$C$3))&gt;90,(DAYS360(C899,$C$3))&lt;360),"SI","NO"))</f>
        <v>NO</v>
      </c>
      <c r="P899" s="19">
        <f t="shared" si="156"/>
        <v>0</v>
      </c>
      <c r="Q899" s="18" t="str">
        <f>+IF(OR($N899=Listas!$A$3,$N899=Listas!$A$4,$N899=Listas!$A$5,$N899=Listas!$A$6),"N/A",IF(AND((DAYS360(C899,$C$3))&gt;=360,(DAYS360(C899,$C$3))&lt;=1800),"SI","NO"))</f>
        <v>NO</v>
      </c>
      <c r="R899" s="19">
        <f t="shared" si="157"/>
        <v>0</v>
      </c>
      <c r="S899" s="18" t="str">
        <f>+IF(OR($N899=Listas!$A$3,$N899=Listas!$A$4,$N899=Listas!$A$5,$N899=Listas!$A$6),"N/A",IF(AND((DAYS360(C899,$C$3))&gt;1800,(DAYS360(C899,$C$3))&lt;=3600),"SI","NO"))</f>
        <v>NO</v>
      </c>
      <c r="T899" s="19">
        <f t="shared" si="158"/>
        <v>0</v>
      </c>
      <c r="U899" s="18" t="str">
        <f>+IF(OR($N899=Listas!$A$3,$N899=Listas!$A$4,$N899=Listas!$A$5,$N899=Listas!$A$6),"N/A",IF((DAYS360(C899,$C$3))&gt;3600,"SI","NO"))</f>
        <v>SI</v>
      </c>
      <c r="V899" s="20">
        <f t="shared" si="159"/>
        <v>0.21132439384930549</v>
      </c>
      <c r="W899" s="21">
        <f>+IF(OR($N899=Listas!$A$3,$N899=Listas!$A$4,$N899=Listas!$A$5,$N899=Listas!$A$6),"",P899+R899+T899+V899)</f>
        <v>0.21132439384930549</v>
      </c>
      <c r="X899" s="22"/>
      <c r="Y899" s="19">
        <f t="shared" si="160"/>
        <v>0</v>
      </c>
      <c r="Z899" s="21">
        <f>+IF(OR($N899=Listas!$A$3,$N899=Listas!$A$4,$N899=Listas!$A$5,$N899=Listas!$A$6),"",Y899)</f>
        <v>0</v>
      </c>
      <c r="AA899" s="22"/>
      <c r="AB899" s="23">
        <f>+IF(OR($N899=Listas!$A$3,$N899=Listas!$A$4,$N899=Listas!$A$5,$N899=Listas!$A$6),"",IF(AND(DAYS360(C899,$C$3)&lt;=90,AA899="NO"),0,IF(AND(DAYS360(C899,$C$3)&gt;90,AA899="NO"),$AB$7,0)))</f>
        <v>0</v>
      </c>
      <c r="AC899" s="17"/>
      <c r="AD899" s="22"/>
      <c r="AE899" s="23">
        <f>+IF(OR($N899=Listas!$A$3,$N899=Listas!$A$4,$N899=Listas!$A$5,$N899=Listas!$A$6),"",IF(AND(DAYS360(C899,$C$3)&lt;=90,AD899="SI"),0,IF(AND(DAYS360(C899,$C$3)&gt;90,AD899="SI"),$AE$7,0)))</f>
        <v>0</v>
      </c>
      <c r="AF899" s="17"/>
      <c r="AG899" s="24" t="str">
        <f t="shared" si="164"/>
        <v/>
      </c>
      <c r="AH899" s="22"/>
      <c r="AI899" s="23">
        <f>+IF(OR($N899=Listas!$A$3,$N899=Listas!$A$4,$N899=Listas!$A$5,$N899=Listas!$A$6),"",IF(AND(DAYS360(C899,$C$3)&lt;=90,AH899="SI"),0,IF(AND(DAYS360(C899,$C$3)&gt;90,AH899="SI"),$AI$7,0)))</f>
        <v>0</v>
      </c>
      <c r="AJ899" s="25">
        <f>+IF(OR($N899=Listas!$A$3,$N899=Listas!$A$4,$N899=Listas!$A$5,$N899=Listas!$A$6),"",AB899+AE899+AI899)</f>
        <v>0</v>
      </c>
      <c r="AK899" s="26" t="str">
        <f t="shared" si="165"/>
        <v/>
      </c>
      <c r="AL899" s="27" t="str">
        <f t="shared" si="166"/>
        <v/>
      </c>
      <c r="AM899" s="23">
        <f>+IF(OR($N899=Listas!$A$3,$N899=Listas!$A$4,$N899=Listas!$A$5,$N899=Listas!$A$6),"",IF(AND(DAYS360(C899,$C$3)&lt;=90,AL899="SI"),0,IF(AND(DAYS360(C899,$C$3)&gt;90,AL899="SI"),$AM$7,0)))</f>
        <v>0</v>
      </c>
      <c r="AN899" s="27" t="str">
        <f t="shared" si="167"/>
        <v/>
      </c>
      <c r="AO899" s="23">
        <f>+IF(OR($N899=Listas!$A$3,$N899=Listas!$A$4,$N899=Listas!$A$5,$N899=Listas!$A$6),"",IF(AND(DAYS360(C899,$C$3)&lt;=90,AN899="SI"),0,IF(AND(DAYS360(C899,$C$3)&gt;90,AN899="SI"),$AO$7,0)))</f>
        <v>0</v>
      </c>
      <c r="AP899" s="28">
        <f>+IF(OR($N899=Listas!$A$3,$N899=Listas!$A$4,$N899=Listas!$A$5,$N899=[1]Hoja2!$A$6),"",AM899+AO899)</f>
        <v>0</v>
      </c>
      <c r="AQ899" s="22"/>
      <c r="AR899" s="23">
        <f>+IF(OR($N899=Listas!$A$3,$N899=Listas!$A$4,$N899=Listas!$A$5,$N899=Listas!$A$6),"",IF(AND(DAYS360(C899,$C$3)&lt;=90,AQ899="SI"),0,IF(AND(DAYS360(C899,$C$3)&gt;90,AQ899="SI"),$AR$7,0)))</f>
        <v>0</v>
      </c>
      <c r="AS899" s="22"/>
      <c r="AT899" s="23">
        <f>+IF(OR($N899=Listas!$A$3,$N899=Listas!$A$4,$N899=Listas!$A$5,$N899=Listas!$A$6),"",IF(AND(DAYS360(C899,$C$3)&lt;=90,AS899="SI"),0,IF(AND(DAYS360(C899,$C$3)&gt;90,AS899="SI"),$AT$7,0)))</f>
        <v>0</v>
      </c>
      <c r="AU899" s="21">
        <f>+IF(OR($N899=Listas!$A$3,$N899=Listas!$A$4,$N899=Listas!$A$5,$N899=Listas!$A$6),"",AR899+AT899)</f>
        <v>0</v>
      </c>
      <c r="AV899" s="29">
        <f>+IF(OR($N899=Listas!$A$3,$N899=Listas!$A$4,$N899=Listas!$A$5,$N899=Listas!$A$6),"",W899+Z899+AJ899+AP899+AU899)</f>
        <v>0.21132439384930549</v>
      </c>
      <c r="AW899" s="30">
        <f>+IF(OR($N899=Listas!$A$3,$N899=Listas!$A$4,$N899=Listas!$A$5,$N899=Listas!$A$6),"",K899*(1-AV899))</f>
        <v>0</v>
      </c>
      <c r="AX899" s="30">
        <f>+IF(OR($N899=Listas!$A$3,$N899=Listas!$A$4,$N899=Listas!$A$5,$N899=Listas!$A$6),"",L899*(1-AV899))</f>
        <v>0</v>
      </c>
      <c r="AY899" s="31"/>
      <c r="AZ899" s="32"/>
      <c r="BA899" s="30">
        <f>+IF(OR($N899=Listas!$A$3,$N899=Listas!$A$4,$N899=Listas!$A$5,$N899=Listas!$A$6),"",IF(AV899=0,AW899,(-PV(AY899,AZ899,,AW899,0))))</f>
        <v>0</v>
      </c>
      <c r="BB899" s="30">
        <f>+IF(OR($N899=Listas!$A$3,$N899=Listas!$A$4,$N899=Listas!$A$5,$N899=Listas!$A$6),"",IF(AV899=0,AX899,(-PV(AY899,AZ899,,AX899,0))))</f>
        <v>0</v>
      </c>
      <c r="BC899" s="33">
        <f>++IF(OR($N899=Listas!$A$3,$N899=Listas!$A$4,$N899=Listas!$A$5,$N899=Listas!$A$6),"",K899-BA899)</f>
        <v>0</v>
      </c>
      <c r="BD899" s="33">
        <f>++IF(OR($N899=Listas!$A$3,$N899=Listas!$A$4,$N899=Listas!$A$5,$N899=Listas!$A$6),"",L899-BB899)</f>
        <v>0</v>
      </c>
    </row>
    <row r="900" spans="1:56" x14ac:dyDescent="0.25">
      <c r="A900" s="13"/>
      <c r="B900" s="14"/>
      <c r="C900" s="15"/>
      <c r="D900" s="16"/>
      <c r="E900" s="16"/>
      <c r="F900" s="17"/>
      <c r="G900" s="17"/>
      <c r="H900" s="65">
        <f t="shared" si="161"/>
        <v>0</v>
      </c>
      <c r="I900" s="17"/>
      <c r="J900" s="17"/>
      <c r="K900" s="42">
        <f t="shared" si="162"/>
        <v>0</v>
      </c>
      <c r="L900" s="42">
        <f t="shared" si="162"/>
        <v>0</v>
      </c>
      <c r="M900" s="42">
        <f t="shared" si="163"/>
        <v>0</v>
      </c>
      <c r="N900" s="13"/>
      <c r="O900" s="18" t="str">
        <f>+IF(OR($N900=Listas!$A$3,$N900=Listas!$A$4,$N900=Listas!$A$5,$N900=Listas!$A$6),"N/A",IF(AND((DAYS360(C900,$C$3))&gt;90,(DAYS360(C900,$C$3))&lt;360),"SI","NO"))</f>
        <v>NO</v>
      </c>
      <c r="P900" s="19">
        <f t="shared" si="156"/>
        <v>0</v>
      </c>
      <c r="Q900" s="18" t="str">
        <f>+IF(OR($N900=Listas!$A$3,$N900=Listas!$A$4,$N900=Listas!$A$5,$N900=Listas!$A$6),"N/A",IF(AND((DAYS360(C900,$C$3))&gt;=360,(DAYS360(C900,$C$3))&lt;=1800),"SI","NO"))</f>
        <v>NO</v>
      </c>
      <c r="R900" s="19">
        <f t="shared" si="157"/>
        <v>0</v>
      </c>
      <c r="S900" s="18" t="str">
        <f>+IF(OR($N900=Listas!$A$3,$N900=Listas!$A$4,$N900=Listas!$A$5,$N900=Listas!$A$6),"N/A",IF(AND((DAYS360(C900,$C$3))&gt;1800,(DAYS360(C900,$C$3))&lt;=3600),"SI","NO"))</f>
        <v>NO</v>
      </c>
      <c r="T900" s="19">
        <f t="shared" si="158"/>
        <v>0</v>
      </c>
      <c r="U900" s="18" t="str">
        <f>+IF(OR($N900=Listas!$A$3,$N900=Listas!$A$4,$N900=Listas!$A$5,$N900=Listas!$A$6),"N/A",IF((DAYS360(C900,$C$3))&gt;3600,"SI","NO"))</f>
        <v>SI</v>
      </c>
      <c r="V900" s="20">
        <f t="shared" si="159"/>
        <v>0.21132439384930549</v>
      </c>
      <c r="W900" s="21">
        <f>+IF(OR($N900=Listas!$A$3,$N900=Listas!$A$4,$N900=Listas!$A$5,$N900=Listas!$A$6),"",P900+R900+T900+V900)</f>
        <v>0.21132439384930549</v>
      </c>
      <c r="X900" s="22"/>
      <c r="Y900" s="19">
        <f t="shared" si="160"/>
        <v>0</v>
      </c>
      <c r="Z900" s="21">
        <f>+IF(OR($N900=Listas!$A$3,$N900=Listas!$A$4,$N900=Listas!$A$5,$N900=Listas!$A$6),"",Y900)</f>
        <v>0</v>
      </c>
      <c r="AA900" s="22"/>
      <c r="AB900" s="23">
        <f>+IF(OR($N900=Listas!$A$3,$N900=Listas!$A$4,$N900=Listas!$A$5,$N900=Listas!$A$6),"",IF(AND(DAYS360(C900,$C$3)&lt;=90,AA900="NO"),0,IF(AND(DAYS360(C900,$C$3)&gt;90,AA900="NO"),$AB$7,0)))</f>
        <v>0</v>
      </c>
      <c r="AC900" s="17"/>
      <c r="AD900" s="22"/>
      <c r="AE900" s="23">
        <f>+IF(OR($N900=Listas!$A$3,$N900=Listas!$A$4,$N900=Listas!$A$5,$N900=Listas!$A$6),"",IF(AND(DAYS360(C900,$C$3)&lt;=90,AD900="SI"),0,IF(AND(DAYS360(C900,$C$3)&gt;90,AD900="SI"),$AE$7,0)))</f>
        <v>0</v>
      </c>
      <c r="AF900" s="17"/>
      <c r="AG900" s="24" t="str">
        <f t="shared" si="164"/>
        <v/>
      </c>
      <c r="AH900" s="22"/>
      <c r="AI900" s="23">
        <f>+IF(OR($N900=Listas!$A$3,$N900=Listas!$A$4,$N900=Listas!$A$5,$N900=Listas!$A$6),"",IF(AND(DAYS360(C900,$C$3)&lt;=90,AH900="SI"),0,IF(AND(DAYS360(C900,$C$3)&gt;90,AH900="SI"),$AI$7,0)))</f>
        <v>0</v>
      </c>
      <c r="AJ900" s="25">
        <f>+IF(OR($N900=Listas!$A$3,$N900=Listas!$A$4,$N900=Listas!$A$5,$N900=Listas!$A$6),"",AB900+AE900+AI900)</f>
        <v>0</v>
      </c>
      <c r="AK900" s="26" t="str">
        <f t="shared" si="165"/>
        <v/>
      </c>
      <c r="AL900" s="27" t="str">
        <f t="shared" si="166"/>
        <v/>
      </c>
      <c r="AM900" s="23">
        <f>+IF(OR($N900=Listas!$A$3,$N900=Listas!$A$4,$N900=Listas!$A$5,$N900=Listas!$A$6),"",IF(AND(DAYS360(C900,$C$3)&lt;=90,AL900="SI"),0,IF(AND(DAYS360(C900,$C$3)&gt;90,AL900="SI"),$AM$7,0)))</f>
        <v>0</v>
      </c>
      <c r="AN900" s="27" t="str">
        <f t="shared" si="167"/>
        <v/>
      </c>
      <c r="AO900" s="23">
        <f>+IF(OR($N900=Listas!$A$3,$N900=Listas!$A$4,$N900=Listas!$A$5,$N900=Listas!$A$6),"",IF(AND(DAYS360(C900,$C$3)&lt;=90,AN900="SI"),0,IF(AND(DAYS360(C900,$C$3)&gt;90,AN900="SI"),$AO$7,0)))</f>
        <v>0</v>
      </c>
      <c r="AP900" s="28">
        <f>+IF(OR($N900=Listas!$A$3,$N900=Listas!$A$4,$N900=Listas!$A$5,$N900=[1]Hoja2!$A$6),"",AM900+AO900)</f>
        <v>0</v>
      </c>
      <c r="AQ900" s="22"/>
      <c r="AR900" s="23">
        <f>+IF(OR($N900=Listas!$A$3,$N900=Listas!$A$4,$N900=Listas!$A$5,$N900=Listas!$A$6),"",IF(AND(DAYS360(C900,$C$3)&lt;=90,AQ900="SI"),0,IF(AND(DAYS360(C900,$C$3)&gt;90,AQ900="SI"),$AR$7,0)))</f>
        <v>0</v>
      </c>
      <c r="AS900" s="22"/>
      <c r="AT900" s="23">
        <f>+IF(OR($N900=Listas!$A$3,$N900=Listas!$A$4,$N900=Listas!$A$5,$N900=Listas!$A$6),"",IF(AND(DAYS360(C900,$C$3)&lt;=90,AS900="SI"),0,IF(AND(DAYS360(C900,$C$3)&gt;90,AS900="SI"),$AT$7,0)))</f>
        <v>0</v>
      </c>
      <c r="AU900" s="21">
        <f>+IF(OR($N900=Listas!$A$3,$N900=Listas!$A$4,$N900=Listas!$A$5,$N900=Listas!$A$6),"",AR900+AT900)</f>
        <v>0</v>
      </c>
      <c r="AV900" s="29">
        <f>+IF(OR($N900=Listas!$A$3,$N900=Listas!$A$4,$N900=Listas!$A$5,$N900=Listas!$A$6),"",W900+Z900+AJ900+AP900+AU900)</f>
        <v>0.21132439384930549</v>
      </c>
      <c r="AW900" s="30">
        <f>+IF(OR($N900=Listas!$A$3,$N900=Listas!$A$4,$N900=Listas!$A$5,$N900=Listas!$A$6),"",K900*(1-AV900))</f>
        <v>0</v>
      </c>
      <c r="AX900" s="30">
        <f>+IF(OR($N900=Listas!$A$3,$N900=Listas!$A$4,$N900=Listas!$A$5,$N900=Listas!$A$6),"",L900*(1-AV900))</f>
        <v>0</v>
      </c>
      <c r="AY900" s="31"/>
      <c r="AZ900" s="32"/>
      <c r="BA900" s="30">
        <f>+IF(OR($N900=Listas!$A$3,$N900=Listas!$A$4,$N900=Listas!$A$5,$N900=Listas!$A$6),"",IF(AV900=0,AW900,(-PV(AY900,AZ900,,AW900,0))))</f>
        <v>0</v>
      </c>
      <c r="BB900" s="30">
        <f>+IF(OR($N900=Listas!$A$3,$N900=Listas!$A$4,$N900=Listas!$A$5,$N900=Listas!$A$6),"",IF(AV900=0,AX900,(-PV(AY900,AZ900,,AX900,0))))</f>
        <v>0</v>
      </c>
      <c r="BC900" s="33">
        <f>++IF(OR($N900=Listas!$A$3,$N900=Listas!$A$4,$N900=Listas!$A$5,$N900=Listas!$A$6),"",K900-BA900)</f>
        <v>0</v>
      </c>
      <c r="BD900" s="33">
        <f>++IF(OR($N900=Listas!$A$3,$N900=Listas!$A$4,$N900=Listas!$A$5,$N900=Listas!$A$6),"",L900-BB900)</f>
        <v>0</v>
      </c>
    </row>
    <row r="901" spans="1:56" x14ac:dyDescent="0.25">
      <c r="A901" s="13"/>
      <c r="B901" s="14"/>
      <c r="C901" s="15"/>
      <c r="D901" s="16"/>
      <c r="E901" s="16"/>
      <c r="F901" s="17"/>
      <c r="G901" s="17"/>
      <c r="H901" s="65">
        <f t="shared" si="161"/>
        <v>0</v>
      </c>
      <c r="I901" s="17"/>
      <c r="J901" s="17"/>
      <c r="K901" s="42">
        <f t="shared" si="162"/>
        <v>0</v>
      </c>
      <c r="L901" s="42">
        <f t="shared" si="162"/>
        <v>0</v>
      </c>
      <c r="M901" s="42">
        <f t="shared" si="163"/>
        <v>0</v>
      </c>
      <c r="N901" s="13"/>
      <c r="O901" s="18" t="str">
        <f>+IF(OR($N901=Listas!$A$3,$N901=Listas!$A$4,$N901=Listas!$A$5,$N901=Listas!$A$6),"N/A",IF(AND((DAYS360(C901,$C$3))&gt;90,(DAYS360(C901,$C$3))&lt;360),"SI","NO"))</f>
        <v>NO</v>
      </c>
      <c r="P901" s="19">
        <f t="shared" si="156"/>
        <v>0</v>
      </c>
      <c r="Q901" s="18" t="str">
        <f>+IF(OR($N901=Listas!$A$3,$N901=Listas!$A$4,$N901=Listas!$A$5,$N901=Listas!$A$6),"N/A",IF(AND((DAYS360(C901,$C$3))&gt;=360,(DAYS360(C901,$C$3))&lt;=1800),"SI","NO"))</f>
        <v>NO</v>
      </c>
      <c r="R901" s="19">
        <f t="shared" si="157"/>
        <v>0</v>
      </c>
      <c r="S901" s="18" t="str">
        <f>+IF(OR($N901=Listas!$A$3,$N901=Listas!$A$4,$N901=Listas!$A$5,$N901=Listas!$A$6),"N/A",IF(AND((DAYS360(C901,$C$3))&gt;1800,(DAYS360(C901,$C$3))&lt;=3600),"SI","NO"))</f>
        <v>NO</v>
      </c>
      <c r="T901" s="19">
        <f t="shared" si="158"/>
        <v>0</v>
      </c>
      <c r="U901" s="18" t="str">
        <f>+IF(OR($N901=Listas!$A$3,$N901=Listas!$A$4,$N901=Listas!$A$5,$N901=Listas!$A$6),"N/A",IF((DAYS360(C901,$C$3))&gt;3600,"SI","NO"))</f>
        <v>SI</v>
      </c>
      <c r="V901" s="20">
        <f t="shared" si="159"/>
        <v>0.21132439384930549</v>
      </c>
      <c r="W901" s="21">
        <f>+IF(OR($N901=Listas!$A$3,$N901=Listas!$A$4,$N901=Listas!$A$5,$N901=Listas!$A$6),"",P901+R901+T901+V901)</f>
        <v>0.21132439384930549</v>
      </c>
      <c r="X901" s="22"/>
      <c r="Y901" s="19">
        <f t="shared" si="160"/>
        <v>0</v>
      </c>
      <c r="Z901" s="21">
        <f>+IF(OR($N901=Listas!$A$3,$N901=Listas!$A$4,$N901=Listas!$A$5,$N901=Listas!$A$6),"",Y901)</f>
        <v>0</v>
      </c>
      <c r="AA901" s="22"/>
      <c r="AB901" s="23">
        <f>+IF(OR($N901=Listas!$A$3,$N901=Listas!$A$4,$N901=Listas!$A$5,$N901=Listas!$A$6),"",IF(AND(DAYS360(C901,$C$3)&lt;=90,AA901="NO"),0,IF(AND(DAYS360(C901,$C$3)&gt;90,AA901="NO"),$AB$7,0)))</f>
        <v>0</v>
      </c>
      <c r="AC901" s="17"/>
      <c r="AD901" s="22"/>
      <c r="AE901" s="23">
        <f>+IF(OR($N901=Listas!$A$3,$N901=Listas!$A$4,$N901=Listas!$A$5,$N901=Listas!$A$6),"",IF(AND(DAYS360(C901,$C$3)&lt;=90,AD901="SI"),0,IF(AND(DAYS360(C901,$C$3)&gt;90,AD901="SI"),$AE$7,0)))</f>
        <v>0</v>
      </c>
      <c r="AF901" s="17"/>
      <c r="AG901" s="24" t="str">
        <f t="shared" si="164"/>
        <v/>
      </c>
      <c r="AH901" s="22"/>
      <c r="AI901" s="23">
        <f>+IF(OR($N901=Listas!$A$3,$N901=Listas!$A$4,$N901=Listas!$A$5,$N901=Listas!$A$6),"",IF(AND(DAYS360(C901,$C$3)&lt;=90,AH901="SI"),0,IF(AND(DAYS360(C901,$C$3)&gt;90,AH901="SI"),$AI$7,0)))</f>
        <v>0</v>
      </c>
      <c r="AJ901" s="25">
        <f>+IF(OR($N901=Listas!$A$3,$N901=Listas!$A$4,$N901=Listas!$A$5,$N901=Listas!$A$6),"",AB901+AE901+AI901)</f>
        <v>0</v>
      </c>
      <c r="AK901" s="26" t="str">
        <f t="shared" si="165"/>
        <v/>
      </c>
      <c r="AL901" s="27" t="str">
        <f t="shared" si="166"/>
        <v/>
      </c>
      <c r="AM901" s="23">
        <f>+IF(OR($N901=Listas!$A$3,$N901=Listas!$A$4,$N901=Listas!$A$5,$N901=Listas!$A$6),"",IF(AND(DAYS360(C901,$C$3)&lt;=90,AL901="SI"),0,IF(AND(DAYS360(C901,$C$3)&gt;90,AL901="SI"),$AM$7,0)))</f>
        <v>0</v>
      </c>
      <c r="AN901" s="27" t="str">
        <f t="shared" si="167"/>
        <v/>
      </c>
      <c r="AO901" s="23">
        <f>+IF(OR($N901=Listas!$A$3,$N901=Listas!$A$4,$N901=Listas!$A$5,$N901=Listas!$A$6),"",IF(AND(DAYS360(C901,$C$3)&lt;=90,AN901="SI"),0,IF(AND(DAYS360(C901,$C$3)&gt;90,AN901="SI"),$AO$7,0)))</f>
        <v>0</v>
      </c>
      <c r="AP901" s="28">
        <f>+IF(OR($N901=Listas!$A$3,$N901=Listas!$A$4,$N901=Listas!$A$5,$N901=[1]Hoja2!$A$6),"",AM901+AO901)</f>
        <v>0</v>
      </c>
      <c r="AQ901" s="22"/>
      <c r="AR901" s="23">
        <f>+IF(OR($N901=Listas!$A$3,$N901=Listas!$A$4,$N901=Listas!$A$5,$N901=Listas!$A$6),"",IF(AND(DAYS360(C901,$C$3)&lt;=90,AQ901="SI"),0,IF(AND(DAYS360(C901,$C$3)&gt;90,AQ901="SI"),$AR$7,0)))</f>
        <v>0</v>
      </c>
      <c r="AS901" s="22"/>
      <c r="AT901" s="23">
        <f>+IF(OR($N901=Listas!$A$3,$N901=Listas!$A$4,$N901=Listas!$A$5,$N901=Listas!$A$6),"",IF(AND(DAYS360(C901,$C$3)&lt;=90,AS901="SI"),0,IF(AND(DAYS360(C901,$C$3)&gt;90,AS901="SI"),$AT$7,0)))</f>
        <v>0</v>
      </c>
      <c r="AU901" s="21">
        <f>+IF(OR($N901=Listas!$A$3,$N901=Listas!$A$4,$N901=Listas!$A$5,$N901=Listas!$A$6),"",AR901+AT901)</f>
        <v>0</v>
      </c>
      <c r="AV901" s="29">
        <f>+IF(OR($N901=Listas!$A$3,$N901=Listas!$A$4,$N901=Listas!$A$5,$N901=Listas!$A$6),"",W901+Z901+AJ901+AP901+AU901)</f>
        <v>0.21132439384930549</v>
      </c>
      <c r="AW901" s="30">
        <f>+IF(OR($N901=Listas!$A$3,$N901=Listas!$A$4,$N901=Listas!$A$5,$N901=Listas!$A$6),"",K901*(1-AV901))</f>
        <v>0</v>
      </c>
      <c r="AX901" s="30">
        <f>+IF(OR($N901=Listas!$A$3,$N901=Listas!$A$4,$N901=Listas!$A$5,$N901=Listas!$A$6),"",L901*(1-AV901))</f>
        <v>0</v>
      </c>
      <c r="AY901" s="31"/>
      <c r="AZ901" s="32"/>
      <c r="BA901" s="30">
        <f>+IF(OR($N901=Listas!$A$3,$N901=Listas!$A$4,$N901=Listas!$A$5,$N901=Listas!$A$6),"",IF(AV901=0,AW901,(-PV(AY901,AZ901,,AW901,0))))</f>
        <v>0</v>
      </c>
      <c r="BB901" s="30">
        <f>+IF(OR($N901=Listas!$A$3,$N901=Listas!$A$4,$N901=Listas!$A$5,$N901=Listas!$A$6),"",IF(AV901=0,AX901,(-PV(AY901,AZ901,,AX901,0))))</f>
        <v>0</v>
      </c>
      <c r="BC901" s="33">
        <f>++IF(OR($N901=Listas!$A$3,$N901=Listas!$A$4,$N901=Listas!$A$5,$N901=Listas!$A$6),"",K901-BA901)</f>
        <v>0</v>
      </c>
      <c r="BD901" s="33">
        <f>++IF(OR($N901=Listas!$A$3,$N901=Listas!$A$4,$N901=Listas!$A$5,$N901=Listas!$A$6),"",L901-BB901)</f>
        <v>0</v>
      </c>
    </row>
    <row r="902" spans="1:56" x14ac:dyDescent="0.25">
      <c r="A902" s="13"/>
      <c r="B902" s="14"/>
      <c r="C902" s="15"/>
      <c r="D902" s="16"/>
      <c r="E902" s="16"/>
      <c r="F902" s="17"/>
      <c r="G902" s="17"/>
      <c r="H902" s="65">
        <f t="shared" si="161"/>
        <v>0</v>
      </c>
      <c r="I902" s="17"/>
      <c r="J902" s="17"/>
      <c r="K902" s="42">
        <f t="shared" si="162"/>
        <v>0</v>
      </c>
      <c r="L902" s="42">
        <f t="shared" si="162"/>
        <v>0</v>
      </c>
      <c r="M902" s="42">
        <f t="shared" si="163"/>
        <v>0</v>
      </c>
      <c r="N902" s="13"/>
      <c r="O902" s="18" t="str">
        <f>+IF(OR($N902=Listas!$A$3,$N902=Listas!$A$4,$N902=Listas!$A$5,$N902=Listas!$A$6),"N/A",IF(AND((DAYS360(C902,$C$3))&gt;90,(DAYS360(C902,$C$3))&lt;360),"SI","NO"))</f>
        <v>NO</v>
      </c>
      <c r="P902" s="19">
        <f t="shared" si="156"/>
        <v>0</v>
      </c>
      <c r="Q902" s="18" t="str">
        <f>+IF(OR($N902=Listas!$A$3,$N902=Listas!$A$4,$N902=Listas!$A$5,$N902=Listas!$A$6),"N/A",IF(AND((DAYS360(C902,$C$3))&gt;=360,(DAYS360(C902,$C$3))&lt;=1800),"SI","NO"))</f>
        <v>NO</v>
      </c>
      <c r="R902" s="19">
        <f t="shared" si="157"/>
        <v>0</v>
      </c>
      <c r="S902" s="18" t="str">
        <f>+IF(OR($N902=Listas!$A$3,$N902=Listas!$A$4,$N902=Listas!$A$5,$N902=Listas!$A$6),"N/A",IF(AND((DAYS360(C902,$C$3))&gt;1800,(DAYS360(C902,$C$3))&lt;=3600),"SI","NO"))</f>
        <v>NO</v>
      </c>
      <c r="T902" s="19">
        <f t="shared" si="158"/>
        <v>0</v>
      </c>
      <c r="U902" s="18" t="str">
        <f>+IF(OR($N902=Listas!$A$3,$N902=Listas!$A$4,$N902=Listas!$A$5,$N902=Listas!$A$6),"N/A",IF((DAYS360(C902,$C$3))&gt;3600,"SI","NO"))</f>
        <v>SI</v>
      </c>
      <c r="V902" s="20">
        <f t="shared" si="159"/>
        <v>0.21132439384930549</v>
      </c>
      <c r="W902" s="21">
        <f>+IF(OR($N902=Listas!$A$3,$N902=Listas!$A$4,$N902=Listas!$A$5,$N902=Listas!$A$6),"",P902+R902+T902+V902)</f>
        <v>0.21132439384930549</v>
      </c>
      <c r="X902" s="22"/>
      <c r="Y902" s="19">
        <f t="shared" si="160"/>
        <v>0</v>
      </c>
      <c r="Z902" s="21">
        <f>+IF(OR($N902=Listas!$A$3,$N902=Listas!$A$4,$N902=Listas!$A$5,$N902=Listas!$A$6),"",Y902)</f>
        <v>0</v>
      </c>
      <c r="AA902" s="22"/>
      <c r="AB902" s="23">
        <f>+IF(OR($N902=Listas!$A$3,$N902=Listas!$A$4,$N902=Listas!$A$5,$N902=Listas!$A$6),"",IF(AND(DAYS360(C902,$C$3)&lt;=90,AA902="NO"),0,IF(AND(DAYS360(C902,$C$3)&gt;90,AA902="NO"),$AB$7,0)))</f>
        <v>0</v>
      </c>
      <c r="AC902" s="17"/>
      <c r="AD902" s="22"/>
      <c r="AE902" s="23">
        <f>+IF(OR($N902=Listas!$A$3,$N902=Listas!$A$4,$N902=Listas!$A$5,$N902=Listas!$A$6),"",IF(AND(DAYS360(C902,$C$3)&lt;=90,AD902="SI"),0,IF(AND(DAYS360(C902,$C$3)&gt;90,AD902="SI"),$AE$7,0)))</f>
        <v>0</v>
      </c>
      <c r="AF902" s="17"/>
      <c r="AG902" s="24" t="str">
        <f t="shared" si="164"/>
        <v/>
      </c>
      <c r="AH902" s="22"/>
      <c r="AI902" s="23">
        <f>+IF(OR($N902=Listas!$A$3,$N902=Listas!$A$4,$N902=Listas!$A$5,$N902=Listas!$A$6),"",IF(AND(DAYS360(C902,$C$3)&lt;=90,AH902="SI"),0,IF(AND(DAYS360(C902,$C$3)&gt;90,AH902="SI"),$AI$7,0)))</f>
        <v>0</v>
      </c>
      <c r="AJ902" s="25">
        <f>+IF(OR($N902=Listas!$A$3,$N902=Listas!$A$4,$N902=Listas!$A$5,$N902=Listas!$A$6),"",AB902+AE902+AI902)</f>
        <v>0</v>
      </c>
      <c r="AK902" s="26" t="str">
        <f t="shared" si="165"/>
        <v/>
      </c>
      <c r="AL902" s="27" t="str">
        <f t="shared" si="166"/>
        <v/>
      </c>
      <c r="AM902" s="23">
        <f>+IF(OR($N902=Listas!$A$3,$N902=Listas!$A$4,$N902=Listas!$A$5,$N902=Listas!$A$6),"",IF(AND(DAYS360(C902,$C$3)&lt;=90,AL902="SI"),0,IF(AND(DAYS360(C902,$C$3)&gt;90,AL902="SI"),$AM$7,0)))</f>
        <v>0</v>
      </c>
      <c r="AN902" s="27" t="str">
        <f t="shared" si="167"/>
        <v/>
      </c>
      <c r="AO902" s="23">
        <f>+IF(OR($N902=Listas!$A$3,$N902=Listas!$A$4,$N902=Listas!$A$5,$N902=Listas!$A$6),"",IF(AND(DAYS360(C902,$C$3)&lt;=90,AN902="SI"),0,IF(AND(DAYS360(C902,$C$3)&gt;90,AN902="SI"),$AO$7,0)))</f>
        <v>0</v>
      </c>
      <c r="AP902" s="28">
        <f>+IF(OR($N902=Listas!$A$3,$N902=Listas!$A$4,$N902=Listas!$A$5,$N902=[1]Hoja2!$A$6),"",AM902+AO902)</f>
        <v>0</v>
      </c>
      <c r="AQ902" s="22"/>
      <c r="AR902" s="23">
        <f>+IF(OR($N902=Listas!$A$3,$N902=Listas!$A$4,$N902=Listas!$A$5,$N902=Listas!$A$6),"",IF(AND(DAYS360(C902,$C$3)&lt;=90,AQ902="SI"),0,IF(AND(DAYS360(C902,$C$3)&gt;90,AQ902="SI"),$AR$7,0)))</f>
        <v>0</v>
      </c>
      <c r="AS902" s="22"/>
      <c r="AT902" s="23">
        <f>+IF(OR($N902=Listas!$A$3,$N902=Listas!$A$4,$N902=Listas!$A$5,$N902=Listas!$A$6),"",IF(AND(DAYS360(C902,$C$3)&lt;=90,AS902="SI"),0,IF(AND(DAYS360(C902,$C$3)&gt;90,AS902="SI"),$AT$7,0)))</f>
        <v>0</v>
      </c>
      <c r="AU902" s="21">
        <f>+IF(OR($N902=Listas!$A$3,$N902=Listas!$A$4,$N902=Listas!$A$5,$N902=Listas!$A$6),"",AR902+AT902)</f>
        <v>0</v>
      </c>
      <c r="AV902" s="29">
        <f>+IF(OR($N902=Listas!$A$3,$N902=Listas!$A$4,$N902=Listas!$A$5,$N902=Listas!$A$6),"",W902+Z902+AJ902+AP902+AU902)</f>
        <v>0.21132439384930549</v>
      </c>
      <c r="AW902" s="30">
        <f>+IF(OR($N902=Listas!$A$3,$N902=Listas!$A$4,$N902=Listas!$A$5,$N902=Listas!$A$6),"",K902*(1-AV902))</f>
        <v>0</v>
      </c>
      <c r="AX902" s="30">
        <f>+IF(OR($N902=Listas!$A$3,$N902=Listas!$A$4,$N902=Listas!$A$5,$N902=Listas!$A$6),"",L902*(1-AV902))</f>
        <v>0</v>
      </c>
      <c r="AY902" s="31"/>
      <c r="AZ902" s="32"/>
      <c r="BA902" s="30">
        <f>+IF(OR($N902=Listas!$A$3,$N902=Listas!$A$4,$N902=Listas!$A$5,$N902=Listas!$A$6),"",IF(AV902=0,AW902,(-PV(AY902,AZ902,,AW902,0))))</f>
        <v>0</v>
      </c>
      <c r="BB902" s="30">
        <f>+IF(OR($N902=Listas!$A$3,$N902=Listas!$A$4,$N902=Listas!$A$5,$N902=Listas!$A$6),"",IF(AV902=0,AX902,(-PV(AY902,AZ902,,AX902,0))))</f>
        <v>0</v>
      </c>
      <c r="BC902" s="33">
        <f>++IF(OR($N902=Listas!$A$3,$N902=Listas!$A$4,$N902=Listas!$A$5,$N902=Listas!$A$6),"",K902-BA902)</f>
        <v>0</v>
      </c>
      <c r="BD902" s="33">
        <f>++IF(OR($N902=Listas!$A$3,$N902=Listas!$A$4,$N902=Listas!$A$5,$N902=Listas!$A$6),"",L902-BB902)</f>
        <v>0</v>
      </c>
    </row>
  </sheetData>
  <sheetProtection sheet="1" objects="1" scenarios="1" autoFilter="0"/>
  <mergeCells count="55">
    <mergeCell ref="AZ5:AZ7"/>
    <mergeCell ref="BA5:BA7"/>
    <mergeCell ref="BB5:BB7"/>
    <mergeCell ref="BC5:BC7"/>
    <mergeCell ref="AP5:AP7"/>
    <mergeCell ref="BD5:BD7"/>
    <mergeCell ref="I6:I7"/>
    <mergeCell ref="J6:J7"/>
    <mergeCell ref="K6:K7"/>
    <mergeCell ref="L6:L7"/>
    <mergeCell ref="O6:P6"/>
    <mergeCell ref="AQ5:AS5"/>
    <mergeCell ref="AU5:AU7"/>
    <mergeCell ref="AV5:AV7"/>
    <mergeCell ref="AW5:AW7"/>
    <mergeCell ref="AX5:AX7"/>
    <mergeCell ref="AY5:AY7"/>
    <mergeCell ref="AQ6:AR6"/>
    <mergeCell ref="AS6:AT6"/>
    <mergeCell ref="AQ7:AR7"/>
    <mergeCell ref="AS7:AT7"/>
    <mergeCell ref="AA5:AH5"/>
    <mergeCell ref="AJ5:AJ7"/>
    <mergeCell ref="AK5:AN5"/>
    <mergeCell ref="X6:Y6"/>
    <mergeCell ref="AA6:AB6"/>
    <mergeCell ref="AC6:AC7"/>
    <mergeCell ref="AD6:AE6"/>
    <mergeCell ref="AN6:AO6"/>
    <mergeCell ref="AF6:AF7"/>
    <mergeCell ref="AG6:AG7"/>
    <mergeCell ref="AH6:AI6"/>
    <mergeCell ref="AK6:AK7"/>
    <mergeCell ref="AL6:AM6"/>
    <mergeCell ref="Z5:Z7"/>
    <mergeCell ref="O5:U5"/>
    <mergeCell ref="Q6:R6"/>
    <mergeCell ref="S6:T6"/>
    <mergeCell ref="U6:V6"/>
    <mergeCell ref="A1:BD1"/>
    <mergeCell ref="A3:B3"/>
    <mergeCell ref="C3:D3"/>
    <mergeCell ref="A5:A7"/>
    <mergeCell ref="B5:B7"/>
    <mergeCell ref="C5:C7"/>
    <mergeCell ref="D5:D7"/>
    <mergeCell ref="E5:E7"/>
    <mergeCell ref="F5:F7"/>
    <mergeCell ref="G5:G7"/>
    <mergeCell ref="H5:H7"/>
    <mergeCell ref="I5:J5"/>
    <mergeCell ref="K5:L5"/>
    <mergeCell ref="M5:M7"/>
    <mergeCell ref="N5:N7"/>
    <mergeCell ref="W5:W7"/>
  </mergeCells>
  <dataValidations count="7">
    <dataValidation type="decimal" allowBlank="1" showInputMessage="1" showErrorMessage="1" sqref="H8:H902" xr:uid="{7F65EA7E-C930-4C54-BAC4-3E253FAAA912}">
      <formula1>0</formula1>
      <formula2>9.99999999999999E+24</formula2>
    </dataValidation>
    <dataValidation type="decimal" allowBlank="1" showInputMessage="1" showErrorMessage="1" sqref="I8:J902 F8:G902 AC8:AC902 AF8:AF902" xr:uid="{400F1CC4-86EF-4B9D-AAE8-18ECD524E25E}">
      <formula1>0</formula1>
      <formula2>9000000000000</formula2>
    </dataValidation>
    <dataValidation type="whole" allowBlank="1" showInputMessage="1" showErrorMessage="1" sqref="AG8:AG902" xr:uid="{C17A82D9-4528-436F-B42C-A40AAC451865}">
      <formula1>0</formula1>
      <formula2>9000000000000</formula2>
    </dataValidation>
    <dataValidation type="whole" allowBlank="1" showInputMessage="1" showErrorMessage="1" sqref="K8:K902 M8:M902" xr:uid="{C8B14526-D31E-4B8A-838C-BC97DD2FB58E}">
      <formula1>1</formula1>
      <formula2>9000000000000</formula2>
    </dataValidation>
    <dataValidation type="custom" allowBlank="1" showInputMessage="1" showErrorMessage="1" sqref="D8:E902" xr:uid="{711C8B1F-4BD5-40B7-906E-997A91F7AA55}">
      <formula1>ISNUMBER(D8)=FALSE</formula1>
    </dataValidation>
    <dataValidation type="list" allowBlank="1" showInputMessage="1" showErrorMessage="1" sqref="X8:X902 AA8:AA902 AS8:AS902 AQ8:AQ902" xr:uid="{164D3A07-9026-4B2A-814E-8E4D6462CA2A}">
      <formula1>IF($N8="Terminación por cesación s/n Art 122 Dec 403/2020",$Q$4,$O$4:$P$4)</formula1>
    </dataValidation>
    <dataValidation type="list" allowBlank="1" showInputMessage="1" showErrorMessage="1" sqref="AD8:AD902" xr:uid="{37F9DF31-E786-4292-8BDB-D8081786740B}">
      <formula1>IF(OR(AA8="NO",$N8="Terminación por cesación s/n Art 122 Dec 403/2020"),$Q$4,$O$4:$P$4)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8CA630-1966-43EB-A7F0-54A8959D88EA}">
          <x14:formula1>
            <xm:f>Listas!$A$1:$A$6</xm:f>
          </x14:formula1>
          <xm:sqref>N8:N902</xm:sqref>
        </x14:dataValidation>
        <x14:dataValidation type="list" allowBlank="1" showInputMessage="1" showErrorMessage="1" xr:uid="{5178BC8B-C4B5-407A-A49B-5FACCE774191}">
          <x14:formula1>
            <xm:f>Listas!$C$1:$C$3</xm:f>
          </x14:formula1>
          <xm:sqref>AH8:AH902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C975-5286-49F8-97B9-242C1E9E7AC7}">
  <dimension ref="A1:C6"/>
  <sheetViews>
    <sheetView workbookViewId="0">
      <selection sqref="A1:XFD1048576"/>
    </sheetView>
  </sheetViews>
  <sheetFormatPr baseColWidth="10" defaultRowHeight="15" x14ac:dyDescent="0.25"/>
  <cols>
    <col min="1" max="1" width="69.28515625" customWidth="1"/>
  </cols>
  <sheetData>
    <row r="1" spans="1:3" x14ac:dyDescent="0.25">
      <c r="A1" s="41" t="s">
        <v>61</v>
      </c>
      <c r="C1" t="s">
        <v>62</v>
      </c>
    </row>
    <row r="2" spans="1:3" x14ac:dyDescent="0.25">
      <c r="A2" s="41" t="s">
        <v>63</v>
      </c>
      <c r="C2" t="s">
        <v>64</v>
      </c>
    </row>
    <row r="3" spans="1:3" x14ac:dyDescent="0.25">
      <c r="A3" s="41" t="s">
        <v>65</v>
      </c>
      <c r="C3" t="s">
        <v>66</v>
      </c>
    </row>
    <row r="4" spans="1:3" x14ac:dyDescent="0.25">
      <c r="A4" s="41" t="s">
        <v>67</v>
      </c>
    </row>
    <row r="5" spans="1:3" x14ac:dyDescent="0.25">
      <c r="A5" s="41" t="s">
        <v>68</v>
      </c>
    </row>
    <row r="6" spans="1:3" x14ac:dyDescent="0.25">
      <c r="A6" s="41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0FEE-EF87-4073-9DC2-2924A040D84A}">
  <dimension ref="A1:B7"/>
  <sheetViews>
    <sheetView workbookViewId="0">
      <selection sqref="A1:XFD1048576"/>
    </sheetView>
  </sheetViews>
  <sheetFormatPr baseColWidth="10" defaultRowHeight="15" x14ac:dyDescent="0.25"/>
  <cols>
    <col min="1" max="1" width="31.7109375" customWidth="1"/>
    <col min="2" max="2" width="16.42578125" customWidth="1"/>
  </cols>
  <sheetData>
    <row r="1" spans="1:2" x14ac:dyDescent="0.25">
      <c r="A1" s="64" t="s">
        <v>54</v>
      </c>
      <c r="B1" s="64"/>
    </row>
    <row r="2" spans="1:2" ht="93.75" x14ac:dyDescent="0.25">
      <c r="A2" s="36" t="s">
        <v>55</v>
      </c>
      <c r="B2" s="37" t="s">
        <v>56</v>
      </c>
    </row>
    <row r="3" spans="1:2" x14ac:dyDescent="0.25">
      <c r="A3" s="38" t="s">
        <v>57</v>
      </c>
      <c r="B3" s="39">
        <v>0.64419023354973359</v>
      </c>
    </row>
    <row r="4" spans="1:2" x14ac:dyDescent="0.25">
      <c r="A4" s="38" t="s">
        <v>58</v>
      </c>
      <c r="B4" s="39">
        <v>0.67150975015017289</v>
      </c>
    </row>
    <row r="5" spans="1:2" x14ac:dyDescent="0.25">
      <c r="A5" s="38" t="s">
        <v>59</v>
      </c>
      <c r="B5" s="39">
        <v>0.67635065768079483</v>
      </c>
    </row>
    <row r="6" spans="1:2" x14ac:dyDescent="0.25">
      <c r="A6" s="38" t="s">
        <v>60</v>
      </c>
      <c r="B6" s="39">
        <v>0.70441464616435168</v>
      </c>
    </row>
    <row r="7" spans="1:2" x14ac:dyDescent="0.25">
      <c r="A7" s="40"/>
      <c r="B7" s="40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Planilla</vt:lpstr>
      <vt:lpstr>Listas</vt:lpstr>
      <vt:lpstr>Tasas antiguedad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Fernando Morales Guerrero</cp:lastModifiedBy>
  <dcterms:created xsi:type="dcterms:W3CDTF">2024-06-26T20:42:46Z</dcterms:created>
  <dcterms:modified xsi:type="dcterms:W3CDTF">2024-06-28T17:53:48Z</dcterms:modified>
</cp:coreProperties>
</file>