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kcervera_shd_gov_co2/Documents/Documentos Técnicos/2023/Deterioro de cuentas por cobrar/Versión Revisada DRA/"/>
    </mc:Choice>
  </mc:AlternateContent>
  <xr:revisionPtr revIDLastSave="57" documentId="13_ncr:1_{A0D6C621-50BF-4B31-AB57-F74CBEE32EBF}" xr6:coauthVersionLast="47" xr6:coauthVersionMax="47" xr10:uidLastSave="{54E7876C-7CD0-44C2-9A3B-53F2CF098C18}"/>
  <bookViews>
    <workbookView xWindow="-120" yWindow="-120" windowWidth="20730" windowHeight="11160" activeTab="2" xr2:uid="{24B94D58-4031-4B4E-8B59-73C4909566D5}"/>
  </bookViews>
  <sheets>
    <sheet name="Cartera SCNT" sheetId="1" r:id="rId1"/>
    <sheet name="Cartera Devuelta" sheetId="4" r:id="rId2"/>
    <sheet name="Cartera NO SCNT" sheetId="5" r:id="rId3"/>
    <sheet name="Listas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H12" i="4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E4" i="5"/>
  <c r="G4" i="5" s="1"/>
  <c r="F11" i="4"/>
  <c r="F10" i="4"/>
  <c r="F9" i="4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30" i="5"/>
  <c r="E21" i="4"/>
  <c r="H11" i="4"/>
  <c r="H10" i="4"/>
  <c r="H9" i="4"/>
  <c r="H8" i="4"/>
  <c r="F8" i="4"/>
  <c r="H7" i="4"/>
  <c r="F7" i="4"/>
  <c r="H6" i="4"/>
  <c r="F6" i="4"/>
  <c r="H5" i="4"/>
  <c r="F5" i="4"/>
  <c r="H4" i="4"/>
  <c r="F4" i="4"/>
  <c r="H14" i="1"/>
  <c r="H13" i="1"/>
  <c r="H12" i="1"/>
  <c r="H11" i="1"/>
  <c r="H10" i="1"/>
  <c r="H9" i="1"/>
  <c r="H8" i="1"/>
  <c r="H7" i="1"/>
  <c r="H6" i="1"/>
  <c r="H5" i="1"/>
  <c r="H4" i="1"/>
  <c r="F14" i="1"/>
  <c r="F13" i="1"/>
  <c r="F12" i="1"/>
  <c r="F11" i="1"/>
  <c r="F10" i="1"/>
  <c r="F9" i="1"/>
  <c r="F8" i="1"/>
  <c r="F7" i="1"/>
  <c r="F6" i="1"/>
  <c r="F5" i="1"/>
  <c r="F4" i="1"/>
  <c r="E23" i="4" l="1"/>
  <c r="E24" i="4" s="1"/>
  <c r="E25" i="4" s="1"/>
  <c r="H15" i="1"/>
  <c r="G21" i="5"/>
  <c r="D32" i="5" s="1"/>
  <c r="D31" i="5" l="1"/>
  <c r="D33" i="5"/>
  <c r="D34" i="5" s="1"/>
  <c r="E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Tatiana Cervera Horta</author>
  </authors>
  <commentList>
    <comment ref="A17" authorId="0" shapeId="0" xr:uid="{AC403A35-3C1A-47C4-BE1C-C0355E15CD77}">
      <text>
        <r>
          <rPr>
            <b/>
            <sz val="9"/>
            <color indexed="81"/>
            <rFont val="Tahoma"/>
            <family val="2"/>
          </rPr>
          <t xml:space="preserve">Información de ejemplo. Actualizar con la información propia del Ente o Entidad.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Tatiana Cervera Horta</author>
  </authors>
  <commentList>
    <comment ref="A14" authorId="0" shapeId="0" xr:uid="{C88DAADD-F07D-4999-81F2-B14C96E723E3}">
      <text>
        <r>
          <rPr>
            <b/>
            <sz val="9"/>
            <color indexed="81"/>
            <rFont val="Tahoma"/>
            <family val="2"/>
          </rPr>
          <t xml:space="preserve">Información de ejemplo. Actualizar con la información propia del Ente o Entidad.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Tatiana Cervera Horta</author>
  </authors>
  <commentList>
    <comment ref="A23" authorId="0" shapeId="0" xr:uid="{2150EAAB-1AB9-4065-BADB-92004D2C895C}">
      <text>
        <r>
          <rPr>
            <b/>
            <sz val="9"/>
            <color indexed="81"/>
            <rFont val="Tahoma"/>
            <family val="2"/>
          </rPr>
          <t xml:space="preserve">Información de ejemplo. Actualizar con la información propia del Ente o Entidad. </t>
        </r>
      </text>
    </comment>
  </commentList>
</comments>
</file>

<file path=xl/sharedStrings.xml><?xml version="1.0" encoding="utf-8"?>
<sst xmlns="http://schemas.openxmlformats.org/spreadsheetml/2006/main" count="173" uniqueCount="69">
  <si>
    <t>CRITERIO</t>
  </si>
  <si>
    <t>INTERROGANTE ASOCIADO AL CRITERIO</t>
  </si>
  <si>
    <t>VALORACION</t>
  </si>
  <si>
    <t>PORCENTAJE</t>
  </si>
  <si>
    <t>NEGATIVA</t>
  </si>
  <si>
    <t>ESTADO DEL TÍTULO EJECUTIVO (TE) O PROCESO (P)</t>
  </si>
  <si>
    <t>T.E. REGISTRADO, REVISADO O REPARTIDO /P. ACTIVO/ P. SUSPENDIDO</t>
  </si>
  <si>
    <t>Antigüedad de la deuda</t>
  </si>
  <si>
    <t>AFIRMATIVA</t>
  </si>
  <si>
    <t>P. ACTIVO</t>
  </si>
  <si>
    <t>Busqueda de bienes</t>
  </si>
  <si>
    <t xml:space="preserve">¿En la última investigación de bienes, o registro de las medidas cautelares, arroja resultado negativo? </t>
  </si>
  <si>
    <t>Acuerdos de pago</t>
  </si>
  <si>
    <t>¿El deudor no ha firmado acuerdos de pago?</t>
  </si>
  <si>
    <t>¿Esta decretado el incumplimiento del acuerdo de pago?</t>
  </si>
  <si>
    <t>P. SUSPENDIDO</t>
  </si>
  <si>
    <t>Procesos suspendidos</t>
  </si>
  <si>
    <t>¿El proceso se encuentra en estado suspendido?</t>
  </si>
  <si>
    <t>TOTAL</t>
  </si>
  <si>
    <t>CÁLCULO DEL DETERIORO</t>
  </si>
  <si>
    <t>Saldo de la obligación</t>
  </si>
  <si>
    <t>Fecha de Ejecutoria o fecha de la Ultima Notificación</t>
  </si>
  <si>
    <t>Feha corte del reporte</t>
  </si>
  <si>
    <t>¿La deuda tiene menos de un año de vencida?</t>
  </si>
  <si>
    <t>¿La deuda tiene entre 1 y 2 años de vencida?</t>
  </si>
  <si>
    <t>¿La deuda tiene entre 2 y 3 años de vencida?</t>
  </si>
  <si>
    <t>¿La deuda tiene entre 3 y 4 años de vencida?</t>
  </si>
  <si>
    <t>¿La deuda tiene entre 4 y 5 años de vencida?</t>
  </si>
  <si>
    <t>¿La deuda tiene más de cinco años de vencida?</t>
  </si>
  <si>
    <t xml:space="preserve">¿La investigación de bienes previa a la apertura del proceso coactivo, arroja resultado negativo? </t>
  </si>
  <si>
    <t>Tasa esperada de recaudo</t>
  </si>
  <si>
    <t>Flujos de Efectivo Futuros Recuperables Estimados - FEFRE</t>
  </si>
  <si>
    <t>VP (FEFRE)</t>
  </si>
  <si>
    <t>Deterioro de la cuenta por cobrar</t>
  </si>
  <si>
    <t>Tasa de interes TES - Ttes</t>
  </si>
  <si>
    <t>Plazo de recuperación - P</t>
  </si>
  <si>
    <t>INSUMOS</t>
  </si>
  <si>
    <t>RESPUESTA (Desplegable)</t>
  </si>
  <si>
    <t>CARTERA DEVUELTA</t>
  </si>
  <si>
    <t>DEVUELTA</t>
  </si>
  <si>
    <t>Por antigüedad de la deuda</t>
  </si>
  <si>
    <t>%</t>
  </si>
  <si>
    <t>Por definir en línea con la información histórica de la cartera y sus edades</t>
  </si>
  <si>
    <t>Desmejoramiento de las condiciones del deudor</t>
  </si>
  <si>
    <t>¿El análisis previo de la solvencia del deudor y sus activos, ha presentado variaciones hasta la fecha actual?</t>
  </si>
  <si>
    <t>¿El deudor presenta reporte negativo en centrales de riesgo?</t>
  </si>
  <si>
    <t>El deudor (Persona Jurídica) no tiene la capacidad para seguir operando en el mercado?</t>
  </si>
  <si>
    <t>¿Ha solicitado aplazamiento para diferentes tipos de obligaciones con el DC?</t>
  </si>
  <si>
    <t>¿El deudor presenta más de una obligación incumplida con el Estado, de acuerdo con la consulta del BDME?</t>
  </si>
  <si>
    <t>¿Según indagación la morosidad no corresponde a una causa fortuita?</t>
  </si>
  <si>
    <t>Búsqueda de bienes</t>
  </si>
  <si>
    <t xml:space="preserve">¿La investigación de bienes del proceso arroja resultado negativo? </t>
  </si>
  <si>
    <t>¿El deudor (persona jurídica) se encuentra sujeta a procesos de liquidación voluntaria y no se le han ubicado bienes?</t>
  </si>
  <si>
    <t>¿El deudor ha incumplido el acuerdo de pago pactado?</t>
  </si>
  <si>
    <t>¿En ocasiones anteriores a incumplido acuerdos de pago?</t>
  </si>
  <si>
    <t>¿El ejecutado presentó solicitud de revocatoria directa del acto administrativo?</t>
  </si>
  <si>
    <t>¿El título ejecutivo que dio origen a la cuenta por cobrar fue enviado a una dirección distinta de la registrada o de la posteriormente informada por el deudor, y está siendo objeto de corrección mediante el envío a la dirección correcta?</t>
  </si>
  <si>
    <t>¿El ejecutado, presentó como excepción al mandamiento de pago, el hecho de estar en curso un proceso contencioso administrativo de nulidad o nulidad y restablecimiento ?</t>
  </si>
  <si>
    <t>¿El deudor es una persona víctima de secuestro o desaparición forzosa?</t>
  </si>
  <si>
    <t>Fuentes externas</t>
  </si>
  <si>
    <t>¿Los cambios de las normas legales que regulan la cuenta por cobrar influyen en la estimación de su deterioro?</t>
  </si>
  <si>
    <t>¿Se observan cambios en la economía que puedan llevar a la conclusión de una pérdida de flujo de caja en la cuenta por cobrar?</t>
  </si>
  <si>
    <t>CARTERA QUE NO ES RESPONSABILIDAD DE LA SUBDIRECCIÓN DE COBRO NO TRIBUTARIO</t>
  </si>
  <si>
    <t>¿El titulo ejecutivo ha sido devuelto por la SCNT al no cumplir con los requisitos de procedibilidad?</t>
  </si>
  <si>
    <t>¿El titulo ejecutivo ha sido devuelto por la SCNT al no cumplir con los requisitos de procedibilidad y los requerimientos no se han atendido dentro del plazo establecido en los lineamientos internos de administración y cobro de cartera?</t>
  </si>
  <si>
    <t>TITULOS EJECUTIVOS REVISADOS O REPARTIDOS Y PROCESOS ACTIVOS O SUSPENDIDOS QUE SON RESPONSABILIDAD DE COBRO NO TRIBUTARIO</t>
  </si>
  <si>
    <t xml:space="preserve">Incumplimiento de los requisitos de procedibilidad
</t>
  </si>
  <si>
    <t>ANEXO GUÍA PARA LA ESTIMACIÓN DEL DETERIORO DE LAS CUENTAS POR COBRAR</t>
  </si>
  <si>
    <t xml:space="preserve">Campos diligenciables o de selección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</si>
</sst>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\ #,##0.00_);[Red]\(&quot;$&quot;\ #,##0.00\)"/>
    <numFmt numFmtId="166" formatCode="0.0"/>
    <numFmt numFmtId="167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9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9" fontId="3" fillId="0" borderId="0" xfId="1" applyFont="1" applyBorder="1" applyAlignment="1">
      <alignment wrapText="1"/>
    </xf>
    <xf numFmtId="9" fontId="3" fillId="0" borderId="0" xfId="1" applyFont="1" applyBorder="1" applyAlignment="1"/>
    <xf numFmtId="167" fontId="3" fillId="0" borderId="0" xfId="0" applyNumberFormat="1" applyFont="1"/>
    <xf numFmtId="9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0" fontId="3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9" fontId="3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justify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3" borderId="2" xfId="2" applyFont="1" applyFill="1" applyBorder="1" applyAlignment="1">
      <alignment horizontal="center" vertical="center"/>
    </xf>
    <xf numFmtId="9" fontId="3" fillId="0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9" fontId="9" fillId="5" borderId="2" xfId="1" applyFont="1" applyFill="1" applyBorder="1" applyAlignment="1">
      <alignment horizontal="center" vertical="center"/>
    </xf>
    <xf numFmtId="9" fontId="8" fillId="5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10" fontId="3" fillId="5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9" fontId="3" fillId="0" borderId="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 wrapText="1"/>
    </xf>
    <xf numFmtId="0" fontId="2" fillId="4" borderId="2" xfId="2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9" fontId="3" fillId="0" borderId="2" xfId="1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9" fontId="9" fillId="5" borderId="2" xfId="1" applyFont="1" applyFill="1" applyBorder="1" applyAlignment="1">
      <alignment horizontal="center" vertical="center"/>
    </xf>
    <xf numFmtId="0" fontId="0" fillId="5" borderId="9" xfId="0" applyFill="1" applyBorder="1"/>
    <xf numFmtId="164" fontId="3" fillId="0" borderId="0" xfId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/>
    <xf numFmtId="0" fontId="2" fillId="0" borderId="0" xfId="2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2" fillId="0" borderId="0" xfId="0" applyFont="1"/>
    <xf numFmtId="0" fontId="2" fillId="4" borderId="3" xfId="2" applyFill="1" applyBorder="1" applyAlignment="1">
      <alignment horizontal="center" vertical="center"/>
    </xf>
    <xf numFmtId="0" fontId="2" fillId="4" borderId="4" xfId="2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</cellXfs>
  <cellStyles count="3">
    <cellStyle name="Celda de comprobación" xfId="2" builtinId="2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FCE4-8FCF-4D5E-847F-8965ACDD0BFC}">
  <dimension ref="A1:K35"/>
  <sheetViews>
    <sheetView showGridLines="0" zoomScale="84" workbookViewId="0">
      <selection activeCell="K7" sqref="K7"/>
    </sheetView>
  </sheetViews>
  <sheetFormatPr baseColWidth="10" defaultColWidth="18.140625" defaultRowHeight="15" x14ac:dyDescent="0.25"/>
  <cols>
    <col min="1" max="2" width="18.140625" style="1"/>
    <col min="3" max="3" width="7.7109375" style="6" customWidth="1"/>
    <col min="4" max="4" width="42.5703125" style="6" customWidth="1"/>
    <col min="5" max="6" width="12.28515625" style="1" customWidth="1"/>
    <col min="7" max="7" width="14" style="1" customWidth="1"/>
    <col min="8" max="8" width="12.28515625" style="1" customWidth="1"/>
    <col min="9" max="9" width="12.28515625" style="92" customWidth="1"/>
    <col min="10" max="10" width="11.85546875" customWidth="1"/>
    <col min="11" max="11" width="34.7109375" bestFit="1" customWidth="1"/>
  </cols>
  <sheetData>
    <row r="1" spans="1:11" ht="16.5" thickBot="1" x14ac:dyDescent="0.3">
      <c r="A1" s="33" t="s">
        <v>67</v>
      </c>
      <c r="B1" s="34"/>
      <c r="C1" s="34"/>
      <c r="D1" s="34"/>
      <c r="E1" s="34"/>
      <c r="F1" s="34"/>
      <c r="G1" s="34"/>
      <c r="H1" s="70"/>
      <c r="I1" s="79"/>
    </row>
    <row r="2" spans="1:11" ht="16.5" thickBot="1" x14ac:dyDescent="0.3">
      <c r="A2" s="33" t="s">
        <v>65</v>
      </c>
      <c r="B2" s="34"/>
      <c r="C2" s="34"/>
      <c r="D2" s="34"/>
      <c r="E2" s="34"/>
      <c r="F2" s="34"/>
      <c r="G2" s="34"/>
      <c r="H2" s="34"/>
      <c r="I2" s="79"/>
      <c r="J2" s="77"/>
      <c r="K2" s="93" t="s">
        <v>68</v>
      </c>
    </row>
    <row r="3" spans="1:11" ht="45" x14ac:dyDescent="0.25">
      <c r="A3" s="21" t="s">
        <v>5</v>
      </c>
      <c r="B3" s="59" t="s">
        <v>0</v>
      </c>
      <c r="C3" s="59"/>
      <c r="D3" s="60" t="s">
        <v>1</v>
      </c>
      <c r="E3" s="60"/>
      <c r="F3" s="19" t="s">
        <v>2</v>
      </c>
      <c r="G3" s="21" t="s">
        <v>37</v>
      </c>
      <c r="H3" s="19" t="s">
        <v>3</v>
      </c>
      <c r="I3" s="80"/>
    </row>
    <row r="4" spans="1:11" ht="15" customHeight="1" x14ac:dyDescent="0.25">
      <c r="A4" s="45" t="s">
        <v>6</v>
      </c>
      <c r="B4" s="45" t="s">
        <v>7</v>
      </c>
      <c r="C4" s="46">
        <v>0.4</v>
      </c>
      <c r="D4" s="16" t="s">
        <v>23</v>
      </c>
      <c r="E4" s="17">
        <v>0.41139999999999999</v>
      </c>
      <c r="F4" s="17">
        <f>+E4*$C$4</f>
        <v>0.16456000000000001</v>
      </c>
      <c r="G4" s="29" t="s">
        <v>4</v>
      </c>
      <c r="H4" s="14">
        <f>IF((G4="AFIRMATIVA"),F4,0)</f>
        <v>0</v>
      </c>
      <c r="I4" s="78"/>
    </row>
    <row r="5" spans="1:11" x14ac:dyDescent="0.25">
      <c r="A5" s="45"/>
      <c r="B5" s="45"/>
      <c r="C5" s="46"/>
      <c r="D5" s="16" t="s">
        <v>24</v>
      </c>
      <c r="E5" s="17">
        <v>0.45400000000000001</v>
      </c>
      <c r="F5" s="17">
        <f t="shared" ref="F5:F9" si="0">+E5*$C$4</f>
        <v>0.18160000000000001</v>
      </c>
      <c r="G5" s="29" t="s">
        <v>4</v>
      </c>
      <c r="H5" s="14">
        <f t="shared" ref="H5:H14" si="1">IF((G5="AFIRMATIVA"),F5,0)</f>
        <v>0</v>
      </c>
      <c r="I5" s="78"/>
    </row>
    <row r="6" spans="1:11" x14ac:dyDescent="0.25">
      <c r="A6" s="45"/>
      <c r="B6" s="45"/>
      <c r="C6" s="46"/>
      <c r="D6" s="16" t="s">
        <v>25</v>
      </c>
      <c r="E6" s="17">
        <v>0.63080000000000003</v>
      </c>
      <c r="F6" s="17">
        <f t="shared" si="0"/>
        <v>0.25232000000000004</v>
      </c>
      <c r="G6" s="29" t="s">
        <v>4</v>
      </c>
      <c r="H6" s="14">
        <f t="shared" si="1"/>
        <v>0</v>
      </c>
      <c r="I6" s="78"/>
    </row>
    <row r="7" spans="1:11" x14ac:dyDescent="0.25">
      <c r="A7" s="45"/>
      <c r="B7" s="45"/>
      <c r="C7" s="46"/>
      <c r="D7" s="16" t="s">
        <v>26</v>
      </c>
      <c r="E7" s="17">
        <v>0.75960000000000005</v>
      </c>
      <c r="F7" s="17">
        <f t="shared" si="0"/>
        <v>0.30384000000000005</v>
      </c>
      <c r="G7" s="29" t="s">
        <v>4</v>
      </c>
      <c r="H7" s="14">
        <f t="shared" si="1"/>
        <v>0</v>
      </c>
      <c r="I7" s="78"/>
    </row>
    <row r="8" spans="1:11" x14ac:dyDescent="0.25">
      <c r="A8" s="45"/>
      <c r="B8" s="45"/>
      <c r="C8" s="46"/>
      <c r="D8" s="16" t="s">
        <v>27</v>
      </c>
      <c r="E8" s="17">
        <v>0.71430000000000005</v>
      </c>
      <c r="F8" s="17">
        <f t="shared" si="0"/>
        <v>0.28572000000000003</v>
      </c>
      <c r="G8" s="29" t="s">
        <v>4</v>
      </c>
      <c r="H8" s="14">
        <f t="shared" si="1"/>
        <v>0</v>
      </c>
      <c r="I8" s="78"/>
    </row>
    <row r="9" spans="1:11" ht="30" x14ac:dyDescent="0.25">
      <c r="A9" s="45"/>
      <c r="B9" s="45"/>
      <c r="C9" s="46"/>
      <c r="D9" s="16" t="s">
        <v>28</v>
      </c>
      <c r="E9" s="17">
        <v>0.65149999999999997</v>
      </c>
      <c r="F9" s="17">
        <f t="shared" si="0"/>
        <v>0.2606</v>
      </c>
      <c r="G9" s="29" t="s">
        <v>4</v>
      </c>
      <c r="H9" s="14">
        <f t="shared" si="1"/>
        <v>0</v>
      </c>
      <c r="I9" s="78"/>
    </row>
    <row r="10" spans="1:11" ht="45" x14ac:dyDescent="0.25">
      <c r="A10" s="47" t="s">
        <v>9</v>
      </c>
      <c r="B10" s="48" t="s">
        <v>10</v>
      </c>
      <c r="C10" s="46">
        <v>0.45</v>
      </c>
      <c r="D10" s="16" t="s">
        <v>29</v>
      </c>
      <c r="E10" s="15">
        <v>0.3</v>
      </c>
      <c r="F10" s="17">
        <f>$C$10*E10</f>
        <v>0.13500000000000001</v>
      </c>
      <c r="G10" s="29" t="s">
        <v>4</v>
      </c>
      <c r="H10" s="14">
        <f t="shared" si="1"/>
        <v>0</v>
      </c>
      <c r="I10" s="78"/>
    </row>
    <row r="11" spans="1:11" ht="45" x14ac:dyDescent="0.25">
      <c r="A11" s="47"/>
      <c r="B11" s="48"/>
      <c r="C11" s="46"/>
      <c r="D11" s="16" t="s">
        <v>11</v>
      </c>
      <c r="E11" s="15">
        <v>0.7</v>
      </c>
      <c r="F11" s="17">
        <f t="shared" ref="F11" si="2">$C$10*E11</f>
        <v>0.315</v>
      </c>
      <c r="G11" s="29" t="s">
        <v>4</v>
      </c>
      <c r="H11" s="14">
        <f t="shared" si="1"/>
        <v>0</v>
      </c>
      <c r="I11" s="78"/>
    </row>
    <row r="12" spans="1:11" x14ac:dyDescent="0.25">
      <c r="A12" s="47"/>
      <c r="B12" s="48" t="s">
        <v>12</v>
      </c>
      <c r="C12" s="49">
        <v>0.15</v>
      </c>
      <c r="D12" s="18" t="s">
        <v>13</v>
      </c>
      <c r="E12" s="15">
        <v>0.7</v>
      </c>
      <c r="F12" s="15">
        <f>C12*E12</f>
        <v>0.105</v>
      </c>
      <c r="G12" s="29" t="s">
        <v>4</v>
      </c>
      <c r="H12" s="14">
        <f t="shared" si="1"/>
        <v>0</v>
      </c>
      <c r="I12" s="78"/>
    </row>
    <row r="13" spans="1:11" ht="30" x14ac:dyDescent="0.25">
      <c r="A13" s="47"/>
      <c r="B13" s="48"/>
      <c r="C13" s="49"/>
      <c r="D13" s="18" t="s">
        <v>14</v>
      </c>
      <c r="E13" s="15">
        <v>1</v>
      </c>
      <c r="F13" s="15">
        <f>C12*E13</f>
        <v>0.15</v>
      </c>
      <c r="G13" s="29" t="s">
        <v>4</v>
      </c>
      <c r="H13" s="14">
        <f t="shared" si="1"/>
        <v>0</v>
      </c>
      <c r="I13" s="78"/>
    </row>
    <row r="14" spans="1:11" ht="30" x14ac:dyDescent="0.25">
      <c r="A14" s="32" t="s">
        <v>15</v>
      </c>
      <c r="B14" s="22" t="s">
        <v>16</v>
      </c>
      <c r="C14" s="20">
        <v>0.2</v>
      </c>
      <c r="D14" s="18" t="s">
        <v>17</v>
      </c>
      <c r="E14" s="15">
        <v>1</v>
      </c>
      <c r="F14" s="15">
        <f>C14*E14</f>
        <v>0.2</v>
      </c>
      <c r="G14" s="29" t="s">
        <v>4</v>
      </c>
      <c r="H14" s="14">
        <f t="shared" si="1"/>
        <v>0</v>
      </c>
      <c r="I14" s="78"/>
    </row>
    <row r="15" spans="1:11" x14ac:dyDescent="0.25">
      <c r="A15" s="56" t="s">
        <v>18</v>
      </c>
      <c r="B15" s="56"/>
      <c r="C15" s="56"/>
      <c r="D15" s="56"/>
      <c r="E15" s="56"/>
      <c r="F15" s="56"/>
      <c r="G15" s="56"/>
      <c r="H15" s="23">
        <f>+SUM(H4:H14)</f>
        <v>0</v>
      </c>
      <c r="I15" s="81"/>
    </row>
    <row r="16" spans="1:11" x14ac:dyDescent="0.25">
      <c r="C16" s="2"/>
      <c r="D16" s="2"/>
      <c r="E16" s="3"/>
      <c r="F16" s="4"/>
      <c r="H16" s="5"/>
      <c r="I16" s="82"/>
    </row>
    <row r="17" spans="1:9" x14ac:dyDescent="0.25">
      <c r="A17" s="57" t="s">
        <v>36</v>
      </c>
      <c r="B17" s="57"/>
      <c r="C17" s="57"/>
      <c r="D17" s="57"/>
      <c r="E17" s="57"/>
      <c r="F17" s="57"/>
      <c r="G17" s="57"/>
      <c r="H17" s="57"/>
      <c r="I17" s="83"/>
    </row>
    <row r="18" spans="1:9" x14ac:dyDescent="0.25">
      <c r="A18" s="42" t="s">
        <v>20</v>
      </c>
      <c r="B18" s="42"/>
      <c r="C18" s="42"/>
      <c r="D18" s="42"/>
      <c r="E18" s="58">
        <v>1000000</v>
      </c>
      <c r="F18" s="58"/>
      <c r="G18" s="58"/>
      <c r="H18" s="58"/>
      <c r="I18" s="84"/>
    </row>
    <row r="19" spans="1:9" x14ac:dyDescent="0.25">
      <c r="A19" s="40" t="s">
        <v>34</v>
      </c>
      <c r="B19" s="40"/>
      <c r="C19" s="40"/>
      <c r="D19" s="40"/>
      <c r="E19" s="41">
        <v>0.14000000000000001</v>
      </c>
      <c r="F19" s="41"/>
      <c r="G19" s="41"/>
      <c r="H19" s="41"/>
      <c r="I19" s="85"/>
    </row>
    <row r="20" spans="1:9" x14ac:dyDescent="0.25">
      <c r="A20" s="50" t="s">
        <v>21</v>
      </c>
      <c r="B20" s="51"/>
      <c r="C20" s="51"/>
      <c r="D20" s="52"/>
      <c r="E20" s="62">
        <v>43887</v>
      </c>
      <c r="F20" s="62"/>
      <c r="G20" s="62"/>
      <c r="H20" s="62"/>
      <c r="I20" s="86"/>
    </row>
    <row r="21" spans="1:9" x14ac:dyDescent="0.25">
      <c r="A21" s="50" t="s">
        <v>22</v>
      </c>
      <c r="B21" s="51"/>
      <c r="C21" s="51"/>
      <c r="D21" s="52"/>
      <c r="E21" s="63">
        <v>44895</v>
      </c>
      <c r="F21" s="63"/>
      <c r="G21" s="63"/>
      <c r="H21" s="63"/>
      <c r="I21" s="87"/>
    </row>
    <row r="23" spans="1:9" x14ac:dyDescent="0.25">
      <c r="A23" s="57" t="s">
        <v>19</v>
      </c>
      <c r="B23" s="57"/>
      <c r="C23" s="57"/>
      <c r="D23" s="57"/>
      <c r="E23" s="57"/>
      <c r="F23" s="57"/>
      <c r="G23" s="57"/>
      <c r="H23" s="57"/>
      <c r="I23" s="83"/>
    </row>
    <row r="24" spans="1:9" x14ac:dyDescent="0.25">
      <c r="A24" s="42" t="s">
        <v>35</v>
      </c>
      <c r="B24" s="42"/>
      <c r="C24" s="42"/>
      <c r="D24" s="42"/>
      <c r="E24" s="43">
        <f>(_xlfn.DAYS((E20+1825),E21))/365</f>
        <v>2.2383561643835614</v>
      </c>
      <c r="F24" s="43"/>
      <c r="G24" s="43"/>
      <c r="H24" s="43"/>
      <c r="I24" s="88"/>
    </row>
    <row r="25" spans="1:9" x14ac:dyDescent="0.25">
      <c r="A25" s="42" t="s">
        <v>30</v>
      </c>
      <c r="B25" s="42"/>
      <c r="C25" s="42"/>
      <c r="D25" s="42"/>
      <c r="E25" s="61">
        <f>1-H15</f>
        <v>1</v>
      </c>
      <c r="F25" s="61"/>
      <c r="G25" s="61"/>
      <c r="H25" s="61"/>
      <c r="I25" s="89"/>
    </row>
    <row r="26" spans="1:9" x14ac:dyDescent="0.25">
      <c r="A26" s="50" t="s">
        <v>31</v>
      </c>
      <c r="B26" s="51"/>
      <c r="C26" s="51"/>
      <c r="D26" s="52"/>
      <c r="E26" s="44">
        <f>E18*(1-H15)</f>
        <v>1000000</v>
      </c>
      <c r="F26" s="44"/>
      <c r="G26" s="44"/>
      <c r="H26" s="44"/>
      <c r="I26" s="84"/>
    </row>
    <row r="27" spans="1:9" x14ac:dyDescent="0.25">
      <c r="A27" s="53" t="s">
        <v>32</v>
      </c>
      <c r="B27" s="54"/>
      <c r="C27" s="54"/>
      <c r="D27" s="55"/>
      <c r="E27" s="44">
        <f>-PV(E19,E24,,E26,0)</f>
        <v>745807.37776721234</v>
      </c>
      <c r="F27" s="40"/>
      <c r="G27" s="40"/>
      <c r="H27" s="40"/>
      <c r="I27" s="90"/>
    </row>
    <row r="28" spans="1:9" ht="28.9" customHeight="1" x14ac:dyDescent="0.25">
      <c r="A28" s="37" t="s">
        <v>33</v>
      </c>
      <c r="B28" s="38"/>
      <c r="C28" s="38"/>
      <c r="D28" s="39"/>
      <c r="E28" s="35">
        <f>E18-E27</f>
        <v>254192.62223278766</v>
      </c>
      <c r="F28" s="36"/>
      <c r="G28" s="36"/>
      <c r="H28" s="36"/>
      <c r="I28" s="91"/>
    </row>
    <row r="29" spans="1:9" x14ac:dyDescent="0.25">
      <c r="A29" s="7"/>
      <c r="B29" s="6"/>
      <c r="D29" s="1"/>
    </row>
    <row r="30" spans="1:9" x14ac:dyDescent="0.25">
      <c r="A30" s="7"/>
      <c r="C30" s="8"/>
      <c r="D30" s="9"/>
    </row>
    <row r="31" spans="1:9" x14ac:dyDescent="0.25">
      <c r="C31" s="8"/>
      <c r="D31" s="8"/>
      <c r="E31" s="10"/>
    </row>
    <row r="32" spans="1:9" x14ac:dyDescent="0.25">
      <c r="C32" s="11"/>
      <c r="D32" s="12"/>
    </row>
    <row r="33" spans="5:5" x14ac:dyDescent="0.25">
      <c r="E33" s="10"/>
    </row>
    <row r="35" spans="5:5" x14ac:dyDescent="0.25">
      <c r="E35" s="10"/>
    </row>
  </sheetData>
  <mergeCells count="33">
    <mergeCell ref="B3:C3"/>
    <mergeCell ref="D3:E3"/>
    <mergeCell ref="A18:D18"/>
    <mergeCell ref="A25:D25"/>
    <mergeCell ref="E25:H25"/>
    <mergeCell ref="E20:H20"/>
    <mergeCell ref="E21:H21"/>
    <mergeCell ref="A20:D20"/>
    <mergeCell ref="A21:D21"/>
    <mergeCell ref="A17:H17"/>
    <mergeCell ref="C12:C13"/>
    <mergeCell ref="A26:D26"/>
    <mergeCell ref="A27:D27"/>
    <mergeCell ref="A15:G15"/>
    <mergeCell ref="A23:H23"/>
    <mergeCell ref="E18:H18"/>
    <mergeCell ref="E26:H26"/>
    <mergeCell ref="A1:H1"/>
    <mergeCell ref="E28:H28"/>
    <mergeCell ref="A28:D28"/>
    <mergeCell ref="A19:D19"/>
    <mergeCell ref="E19:H19"/>
    <mergeCell ref="A24:D24"/>
    <mergeCell ref="E24:H24"/>
    <mergeCell ref="A2:H2"/>
    <mergeCell ref="E27:H27"/>
    <mergeCell ref="A4:A9"/>
    <mergeCell ref="B4:B9"/>
    <mergeCell ref="C4:C9"/>
    <mergeCell ref="A10:A13"/>
    <mergeCell ref="B10:B11"/>
    <mergeCell ref="C10:C11"/>
    <mergeCell ref="B12:B13"/>
  </mergeCells>
  <dataValidations count="1">
    <dataValidation type="list" allowBlank="1" showInputMessage="1" showErrorMessage="1" prompt="Seleccione la respuesta al interrogante de la columna C" sqref="G1" xr:uid="{0C8F7F66-42C2-4149-8BC1-0A1D135D7201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975A1-80C6-499E-8FDF-03C52E37EF95}">
          <x14:formula1>
            <xm:f>Listas!$A$1:$A$2</xm:f>
          </x14:formula1>
          <xm:sqref>K4 G4:G14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F577-2259-4A65-A5DB-C5CB46BBE60E}">
  <dimension ref="A1:K32"/>
  <sheetViews>
    <sheetView showGridLines="0" zoomScale="76" workbookViewId="0">
      <selection activeCell="K2" sqref="K2"/>
    </sheetView>
  </sheetViews>
  <sheetFormatPr baseColWidth="10" defaultColWidth="18.140625" defaultRowHeight="15" x14ac:dyDescent="0.25"/>
  <cols>
    <col min="1" max="2" width="18.140625" style="1"/>
    <col min="3" max="3" width="7.7109375" style="6" customWidth="1"/>
    <col min="4" max="4" width="42.5703125" style="6" customWidth="1"/>
    <col min="5" max="6" width="12.28515625" style="1" customWidth="1"/>
    <col min="7" max="7" width="14.28515625" style="1" customWidth="1"/>
    <col min="8" max="8" width="12.28515625" style="1" customWidth="1"/>
    <col min="10" max="10" width="15" customWidth="1"/>
    <col min="11" max="11" width="27.7109375" customWidth="1"/>
  </cols>
  <sheetData>
    <row r="1" spans="1:11" ht="16.5" thickBot="1" x14ac:dyDescent="0.3">
      <c r="A1" s="33" t="s">
        <v>67</v>
      </c>
      <c r="B1" s="34"/>
      <c r="C1" s="34"/>
      <c r="D1" s="34"/>
      <c r="E1" s="34"/>
      <c r="F1" s="34"/>
      <c r="G1" s="34"/>
      <c r="H1" s="34"/>
    </row>
    <row r="2" spans="1:11" ht="16.5" thickBot="1" x14ac:dyDescent="0.3">
      <c r="A2" s="34" t="s">
        <v>38</v>
      </c>
      <c r="B2" s="34"/>
      <c r="C2" s="34"/>
      <c r="D2" s="34"/>
      <c r="E2" s="34"/>
      <c r="F2" s="34"/>
      <c r="G2" s="34"/>
      <c r="H2" s="34"/>
      <c r="J2" s="77"/>
      <c r="K2" s="93" t="s">
        <v>68</v>
      </c>
    </row>
    <row r="3" spans="1:11" ht="45" x14ac:dyDescent="0.25">
      <c r="A3" s="21" t="s">
        <v>5</v>
      </c>
      <c r="B3" s="59" t="s">
        <v>0</v>
      </c>
      <c r="C3" s="59"/>
      <c r="D3" s="60" t="s">
        <v>1</v>
      </c>
      <c r="E3" s="60"/>
      <c r="F3" s="19" t="s">
        <v>2</v>
      </c>
      <c r="G3" s="21" t="s">
        <v>37</v>
      </c>
      <c r="H3" s="19" t="s">
        <v>3</v>
      </c>
    </row>
    <row r="4" spans="1:11" ht="14.45" customHeight="1" x14ac:dyDescent="0.25">
      <c r="A4" s="64" t="s">
        <v>39</v>
      </c>
      <c r="B4" s="45" t="s">
        <v>7</v>
      </c>
      <c r="C4" s="46">
        <v>0.4</v>
      </c>
      <c r="D4" s="16" t="s">
        <v>23</v>
      </c>
      <c r="E4" s="17">
        <v>0.41139999999999999</v>
      </c>
      <c r="F4" s="17">
        <f>+E4*$C$4</f>
        <v>0.16456000000000001</v>
      </c>
      <c r="G4" s="29" t="s">
        <v>4</v>
      </c>
      <c r="H4" s="14">
        <f>IF((G4="AFIRMATIVA"),F4,0)</f>
        <v>0</v>
      </c>
    </row>
    <row r="5" spans="1:11" x14ac:dyDescent="0.25">
      <c r="A5" s="65"/>
      <c r="B5" s="45"/>
      <c r="C5" s="46"/>
      <c r="D5" s="16" t="s">
        <v>24</v>
      </c>
      <c r="E5" s="17">
        <v>0.45400000000000001</v>
      </c>
      <c r="F5" s="17">
        <f t="shared" ref="F5:F8" si="0">+E5*$C$4</f>
        <v>0.18160000000000001</v>
      </c>
      <c r="G5" s="29" t="s">
        <v>4</v>
      </c>
      <c r="H5" s="14">
        <f t="shared" ref="H5:H11" si="1">IF((G5="AFIRMATIVA"),F5,0)</f>
        <v>0</v>
      </c>
    </row>
    <row r="6" spans="1:11" x14ac:dyDescent="0.25">
      <c r="A6" s="65"/>
      <c r="B6" s="45"/>
      <c r="C6" s="46"/>
      <c r="D6" s="16" t="s">
        <v>25</v>
      </c>
      <c r="E6" s="17">
        <v>0.63080000000000003</v>
      </c>
      <c r="F6" s="17">
        <f t="shared" si="0"/>
        <v>0.25232000000000004</v>
      </c>
      <c r="G6" s="29" t="s">
        <v>4</v>
      </c>
      <c r="H6" s="14">
        <f t="shared" si="1"/>
        <v>0</v>
      </c>
    </row>
    <row r="7" spans="1:11" x14ac:dyDescent="0.25">
      <c r="A7" s="65"/>
      <c r="B7" s="45"/>
      <c r="C7" s="46"/>
      <c r="D7" s="16" t="s">
        <v>26</v>
      </c>
      <c r="E7" s="17">
        <v>0.75960000000000005</v>
      </c>
      <c r="F7" s="17">
        <f t="shared" si="0"/>
        <v>0.30384000000000005</v>
      </c>
      <c r="G7" s="29" t="s">
        <v>4</v>
      </c>
      <c r="H7" s="14">
        <f t="shared" si="1"/>
        <v>0</v>
      </c>
    </row>
    <row r="8" spans="1:11" x14ac:dyDescent="0.25">
      <c r="A8" s="65"/>
      <c r="B8" s="45"/>
      <c r="C8" s="46"/>
      <c r="D8" s="16" t="s">
        <v>27</v>
      </c>
      <c r="E8" s="17">
        <v>0.71430000000000005</v>
      </c>
      <c r="F8" s="17">
        <f t="shared" si="0"/>
        <v>0.28572000000000003</v>
      </c>
      <c r="G8" s="29" t="s">
        <v>4</v>
      </c>
      <c r="H8" s="14">
        <f t="shared" si="1"/>
        <v>0</v>
      </c>
    </row>
    <row r="9" spans="1:11" ht="30" x14ac:dyDescent="0.25">
      <c r="A9" s="65"/>
      <c r="B9" s="45"/>
      <c r="C9" s="46"/>
      <c r="D9" s="16" t="s">
        <v>28</v>
      </c>
      <c r="E9" s="17">
        <v>0.65149999999999997</v>
      </c>
      <c r="F9" s="17">
        <f>+E9*$C$4</f>
        <v>0.2606</v>
      </c>
      <c r="G9" s="29" t="s">
        <v>4</v>
      </c>
      <c r="H9" s="14">
        <f t="shared" si="1"/>
        <v>0</v>
      </c>
    </row>
    <row r="10" spans="1:11" ht="45" x14ac:dyDescent="0.25">
      <c r="A10" s="65"/>
      <c r="B10" s="45" t="s">
        <v>66</v>
      </c>
      <c r="C10" s="46">
        <v>0.6</v>
      </c>
      <c r="D10" s="16" t="s">
        <v>63</v>
      </c>
      <c r="E10" s="13">
        <v>0.7</v>
      </c>
      <c r="F10" s="17">
        <f>+E10*$C$10</f>
        <v>0.42</v>
      </c>
      <c r="G10" s="29" t="s">
        <v>4</v>
      </c>
      <c r="H10" s="14">
        <f t="shared" si="1"/>
        <v>0</v>
      </c>
    </row>
    <row r="11" spans="1:11" ht="90" x14ac:dyDescent="0.25">
      <c r="A11" s="66"/>
      <c r="B11" s="45"/>
      <c r="C11" s="46"/>
      <c r="D11" s="16" t="s">
        <v>64</v>
      </c>
      <c r="E11" s="13">
        <v>1</v>
      </c>
      <c r="F11" s="17">
        <f>+E11*$C$10</f>
        <v>0.6</v>
      </c>
      <c r="G11" s="29" t="s">
        <v>4</v>
      </c>
      <c r="H11" s="14">
        <f t="shared" si="1"/>
        <v>0</v>
      </c>
    </row>
    <row r="12" spans="1:11" x14ac:dyDescent="0.25">
      <c r="A12" s="56" t="s">
        <v>18</v>
      </c>
      <c r="B12" s="56"/>
      <c r="C12" s="56"/>
      <c r="D12" s="56"/>
      <c r="E12" s="56"/>
      <c r="F12" s="56"/>
      <c r="G12" s="56"/>
      <c r="H12" s="23">
        <f>+SUM(H4:H11)</f>
        <v>0</v>
      </c>
    </row>
    <row r="13" spans="1:11" x14ac:dyDescent="0.25">
      <c r="C13" s="2"/>
      <c r="D13" s="2"/>
      <c r="E13" s="3"/>
      <c r="F13" s="4"/>
      <c r="H13" s="5"/>
    </row>
    <row r="14" spans="1:11" x14ac:dyDescent="0.25">
      <c r="A14" s="57" t="s">
        <v>36</v>
      </c>
      <c r="B14" s="57"/>
      <c r="C14" s="57"/>
      <c r="D14" s="57"/>
      <c r="E14" s="57"/>
      <c r="F14" s="57"/>
      <c r="G14" s="57"/>
      <c r="H14" s="57"/>
    </row>
    <row r="15" spans="1:11" x14ac:dyDescent="0.25">
      <c r="A15" s="42" t="s">
        <v>20</v>
      </c>
      <c r="B15" s="42"/>
      <c r="C15" s="42"/>
      <c r="D15" s="42"/>
      <c r="E15" s="58">
        <v>1000000</v>
      </c>
      <c r="F15" s="58"/>
      <c r="G15" s="58"/>
      <c r="H15" s="58"/>
    </row>
    <row r="16" spans="1:11" x14ac:dyDescent="0.25">
      <c r="A16" s="40" t="s">
        <v>34</v>
      </c>
      <c r="B16" s="40"/>
      <c r="C16" s="40"/>
      <c r="D16" s="40"/>
      <c r="E16" s="41">
        <v>0.14000000000000001</v>
      </c>
      <c r="F16" s="41"/>
      <c r="G16" s="41"/>
      <c r="H16" s="41"/>
    </row>
    <row r="17" spans="1:8" x14ac:dyDescent="0.25">
      <c r="A17" s="50" t="s">
        <v>21</v>
      </c>
      <c r="B17" s="51"/>
      <c r="C17" s="51"/>
      <c r="D17" s="52"/>
      <c r="E17" s="62">
        <v>43887</v>
      </c>
      <c r="F17" s="62"/>
      <c r="G17" s="62"/>
      <c r="H17" s="62"/>
    </row>
    <row r="18" spans="1:8" x14ac:dyDescent="0.25">
      <c r="A18" s="50" t="s">
        <v>22</v>
      </c>
      <c r="B18" s="51"/>
      <c r="C18" s="51"/>
      <c r="D18" s="52"/>
      <c r="E18" s="63">
        <v>44895</v>
      </c>
      <c r="F18" s="63"/>
      <c r="G18" s="63"/>
      <c r="H18" s="63"/>
    </row>
    <row r="20" spans="1:8" x14ac:dyDescent="0.25">
      <c r="A20" s="57" t="s">
        <v>19</v>
      </c>
      <c r="B20" s="57"/>
      <c r="C20" s="57"/>
      <c r="D20" s="57"/>
      <c r="E20" s="57"/>
      <c r="F20" s="57"/>
      <c r="G20" s="57"/>
      <c r="H20" s="57"/>
    </row>
    <row r="21" spans="1:8" x14ac:dyDescent="0.25">
      <c r="A21" s="42" t="s">
        <v>35</v>
      </c>
      <c r="B21" s="42"/>
      <c r="C21" s="42"/>
      <c r="D21" s="42"/>
      <c r="E21" s="43">
        <f>(_xlfn.DAYS((E17+1825),E18))/365</f>
        <v>2.2383561643835614</v>
      </c>
      <c r="F21" s="43"/>
      <c r="G21" s="43"/>
      <c r="H21" s="43"/>
    </row>
    <row r="22" spans="1:8" x14ac:dyDescent="0.25">
      <c r="A22" s="42" t="s">
        <v>30</v>
      </c>
      <c r="B22" s="42"/>
      <c r="C22" s="42"/>
      <c r="D22" s="42"/>
      <c r="E22" s="61">
        <f>1-H12</f>
        <v>1</v>
      </c>
      <c r="F22" s="61"/>
      <c r="G22" s="61"/>
      <c r="H22" s="61"/>
    </row>
    <row r="23" spans="1:8" x14ac:dyDescent="0.25">
      <c r="A23" s="50" t="s">
        <v>31</v>
      </c>
      <c r="B23" s="51"/>
      <c r="C23" s="51"/>
      <c r="D23" s="52"/>
      <c r="E23" s="44">
        <f>E15*(1-H12)</f>
        <v>1000000</v>
      </c>
      <c r="F23" s="44"/>
      <c r="G23" s="44"/>
      <c r="H23" s="44"/>
    </row>
    <row r="24" spans="1:8" x14ac:dyDescent="0.25">
      <c r="A24" s="53" t="s">
        <v>32</v>
      </c>
      <c r="B24" s="54"/>
      <c r="C24" s="54"/>
      <c r="D24" s="55"/>
      <c r="E24" s="44">
        <f>-PV(E16,E21,,E23,0)</f>
        <v>745807.37776721234</v>
      </c>
      <c r="F24" s="40"/>
      <c r="G24" s="40"/>
      <c r="H24" s="40"/>
    </row>
    <row r="25" spans="1:8" ht="28.9" customHeight="1" x14ac:dyDescent="0.25">
      <c r="A25" s="37" t="s">
        <v>33</v>
      </c>
      <c r="B25" s="38"/>
      <c r="C25" s="38"/>
      <c r="D25" s="39"/>
      <c r="E25" s="35">
        <f>E15-E24</f>
        <v>254192.62223278766</v>
      </c>
      <c r="F25" s="36"/>
      <c r="G25" s="36"/>
      <c r="H25" s="36"/>
    </row>
    <row r="26" spans="1:8" x14ac:dyDescent="0.25">
      <c r="A26" s="7"/>
      <c r="B26" s="6"/>
      <c r="D26" s="1"/>
    </row>
    <row r="27" spans="1:8" x14ac:dyDescent="0.25">
      <c r="A27" s="7"/>
      <c r="C27" s="8"/>
      <c r="D27" s="9"/>
    </row>
    <row r="28" spans="1:8" x14ac:dyDescent="0.25">
      <c r="C28" s="8"/>
      <c r="D28" s="8"/>
      <c r="E28" s="10"/>
    </row>
    <row r="29" spans="1:8" x14ac:dyDescent="0.25">
      <c r="C29" s="11"/>
      <c r="D29" s="12"/>
    </row>
    <row r="30" spans="1:8" x14ac:dyDescent="0.25">
      <c r="E30" s="10"/>
    </row>
    <row r="32" spans="1:8" x14ac:dyDescent="0.25">
      <c r="E32" s="10"/>
    </row>
  </sheetData>
  <mergeCells count="30">
    <mergeCell ref="A23:D23"/>
    <mergeCell ref="E23:H23"/>
    <mergeCell ref="A24:D24"/>
    <mergeCell ref="E24:H24"/>
    <mergeCell ref="A25:D25"/>
    <mergeCell ref="E25:H25"/>
    <mergeCell ref="A22:D22"/>
    <mergeCell ref="E22:H22"/>
    <mergeCell ref="A14:H14"/>
    <mergeCell ref="A15:D15"/>
    <mergeCell ref="E15:H15"/>
    <mergeCell ref="A16:D16"/>
    <mergeCell ref="E16:H16"/>
    <mergeCell ref="A17:D17"/>
    <mergeCell ref="E17:H17"/>
    <mergeCell ref="A18:D18"/>
    <mergeCell ref="E18:H18"/>
    <mergeCell ref="A20:H20"/>
    <mergeCell ref="A21:D21"/>
    <mergeCell ref="E21:H21"/>
    <mergeCell ref="A1:H1"/>
    <mergeCell ref="B10:B11"/>
    <mergeCell ref="C10:C11"/>
    <mergeCell ref="A12:G12"/>
    <mergeCell ref="A4:A11"/>
    <mergeCell ref="A2:H2"/>
    <mergeCell ref="B3:C3"/>
    <mergeCell ref="D3:E3"/>
    <mergeCell ref="B4:B9"/>
    <mergeCell ref="C4:C9"/>
  </mergeCells>
  <dataValidations count="1">
    <dataValidation type="list" allowBlank="1" showInputMessage="1" showErrorMessage="1" prompt="Seleccione la respuesta al interrogante de la columna C" sqref="G1" xr:uid="{127E3741-7B99-4125-941A-4625555D6988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70E4D-2AA0-4E01-9A6E-BD495F726EA0}">
          <x14:formula1>
            <xm:f>Listas!$A$1:$A$2</xm:f>
          </x14:formula1>
          <xm:sqref>J4 G4:G11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0588-75D3-4472-857C-D844F2E04D99}">
  <dimension ref="A1:J41"/>
  <sheetViews>
    <sheetView showGridLines="0" tabSelected="1" zoomScale="76" workbookViewId="0">
      <selection activeCell="J2" sqref="J2"/>
    </sheetView>
  </sheetViews>
  <sheetFormatPr baseColWidth="10" defaultColWidth="18.140625" defaultRowHeight="15" x14ac:dyDescent="0.25"/>
  <cols>
    <col min="1" max="1" width="18.140625" style="1"/>
    <col min="2" max="2" width="7.7109375" style="6" customWidth="1"/>
    <col min="3" max="3" width="42.5703125" style="6" customWidth="1"/>
    <col min="4" max="5" width="12.28515625" style="1" customWidth="1"/>
    <col min="6" max="6" width="15" style="1" customWidth="1"/>
    <col min="7" max="7" width="12.28515625" style="1" customWidth="1"/>
    <col min="9" max="9" width="13" customWidth="1"/>
  </cols>
  <sheetData>
    <row r="1" spans="1:10" ht="15.75" customHeight="1" thickBot="1" x14ac:dyDescent="0.3">
      <c r="A1" s="67" t="s">
        <v>67</v>
      </c>
      <c r="B1" s="68"/>
      <c r="C1" s="68"/>
      <c r="D1" s="68"/>
      <c r="E1" s="68"/>
      <c r="F1" s="68"/>
      <c r="G1" s="69"/>
    </row>
    <row r="2" spans="1:10" ht="16.5" thickBot="1" x14ac:dyDescent="0.3">
      <c r="A2" s="70" t="s">
        <v>62</v>
      </c>
      <c r="B2" s="71"/>
      <c r="C2" s="71"/>
      <c r="D2" s="71"/>
      <c r="E2" s="71"/>
      <c r="F2" s="71"/>
      <c r="G2" s="72"/>
      <c r="I2" s="77"/>
      <c r="J2" s="93" t="s">
        <v>68</v>
      </c>
    </row>
    <row r="3" spans="1:10" ht="30" x14ac:dyDescent="0.25">
      <c r="A3" s="73" t="s">
        <v>0</v>
      </c>
      <c r="B3" s="73"/>
      <c r="C3" s="74" t="s">
        <v>1</v>
      </c>
      <c r="D3" s="74"/>
      <c r="E3" s="24" t="s">
        <v>2</v>
      </c>
      <c r="F3" s="21" t="s">
        <v>37</v>
      </c>
      <c r="G3" s="19" t="s">
        <v>3</v>
      </c>
    </row>
    <row r="4" spans="1:10" ht="30" x14ac:dyDescent="0.25">
      <c r="A4" s="25" t="s">
        <v>40</v>
      </c>
      <c r="B4" s="30" t="s">
        <v>41</v>
      </c>
      <c r="C4" s="27" t="s">
        <v>42</v>
      </c>
      <c r="D4" s="31" t="s">
        <v>41</v>
      </c>
      <c r="E4" s="26" t="str">
        <f t="shared" ref="E4:E20" si="0">+IFERROR(D4*B4,"Validar %")</f>
        <v>Validar %</v>
      </c>
      <c r="F4" s="29" t="s">
        <v>8</v>
      </c>
      <c r="G4" s="14" t="str">
        <f>IF((F4="AFIRMATIVA"),E4,0)</f>
        <v>Validar %</v>
      </c>
    </row>
    <row r="5" spans="1:10" ht="45" x14ac:dyDescent="0.25">
      <c r="A5" s="75" t="s">
        <v>43</v>
      </c>
      <c r="B5" s="76" t="s">
        <v>41</v>
      </c>
      <c r="C5" s="28" t="s">
        <v>44</v>
      </c>
      <c r="D5" s="31" t="s">
        <v>41</v>
      </c>
      <c r="E5" s="26" t="str">
        <f t="shared" si="0"/>
        <v>Validar %</v>
      </c>
      <c r="F5" s="29" t="s">
        <v>4</v>
      </c>
      <c r="G5" s="14">
        <f t="shared" ref="G5:G20" si="1">IF((F5="AFIRMATIVA"),E5,0)</f>
        <v>0</v>
      </c>
    </row>
    <row r="6" spans="1:10" ht="30" x14ac:dyDescent="0.25">
      <c r="A6" s="75"/>
      <c r="B6" s="76"/>
      <c r="C6" s="28" t="s">
        <v>45</v>
      </c>
      <c r="D6" s="31" t="s">
        <v>41</v>
      </c>
      <c r="E6" s="26" t="str">
        <f t="shared" si="0"/>
        <v>Validar %</v>
      </c>
      <c r="F6" s="29" t="s">
        <v>4</v>
      </c>
      <c r="G6" s="14">
        <f t="shared" si="1"/>
        <v>0</v>
      </c>
    </row>
    <row r="7" spans="1:10" ht="45" x14ac:dyDescent="0.25">
      <c r="A7" s="75"/>
      <c r="B7" s="76"/>
      <c r="C7" s="28" t="s">
        <v>46</v>
      </c>
      <c r="D7" s="31" t="s">
        <v>41</v>
      </c>
      <c r="E7" s="26" t="str">
        <f t="shared" si="0"/>
        <v>Validar %</v>
      </c>
      <c r="F7" s="29" t="s">
        <v>4</v>
      </c>
      <c r="G7" s="14">
        <f t="shared" si="1"/>
        <v>0</v>
      </c>
    </row>
    <row r="8" spans="1:10" ht="30" x14ac:dyDescent="0.25">
      <c r="A8" s="75"/>
      <c r="B8" s="76"/>
      <c r="C8" s="28" t="s">
        <v>47</v>
      </c>
      <c r="D8" s="31" t="s">
        <v>41</v>
      </c>
      <c r="E8" s="26" t="str">
        <f t="shared" si="0"/>
        <v>Validar %</v>
      </c>
      <c r="F8" s="29" t="s">
        <v>4</v>
      </c>
      <c r="G8" s="14">
        <f t="shared" si="1"/>
        <v>0</v>
      </c>
    </row>
    <row r="9" spans="1:10" ht="45" x14ac:dyDescent="0.25">
      <c r="A9" s="75"/>
      <c r="B9" s="76"/>
      <c r="C9" s="28" t="s">
        <v>48</v>
      </c>
      <c r="D9" s="31" t="s">
        <v>41</v>
      </c>
      <c r="E9" s="26" t="str">
        <f t="shared" si="0"/>
        <v>Validar %</v>
      </c>
      <c r="F9" s="29" t="s">
        <v>4</v>
      </c>
      <c r="G9" s="14">
        <f t="shared" si="1"/>
        <v>0</v>
      </c>
    </row>
    <row r="10" spans="1:10" ht="30" x14ac:dyDescent="0.25">
      <c r="A10" s="75"/>
      <c r="B10" s="76"/>
      <c r="C10" s="28" t="s">
        <v>49</v>
      </c>
      <c r="D10" s="31" t="s">
        <v>41</v>
      </c>
      <c r="E10" s="26" t="str">
        <f t="shared" si="0"/>
        <v>Validar %</v>
      </c>
      <c r="F10" s="29" t="s">
        <v>4</v>
      </c>
      <c r="G10" s="14">
        <f t="shared" si="1"/>
        <v>0</v>
      </c>
    </row>
    <row r="11" spans="1:10" ht="30" x14ac:dyDescent="0.25">
      <c r="A11" s="25" t="s">
        <v>50</v>
      </c>
      <c r="B11" s="76" t="s">
        <v>41</v>
      </c>
      <c r="C11" s="28" t="s">
        <v>51</v>
      </c>
      <c r="D11" s="31" t="s">
        <v>41</v>
      </c>
      <c r="E11" s="26" t="str">
        <f t="shared" si="0"/>
        <v>Validar %</v>
      </c>
      <c r="F11" s="29" t="s">
        <v>4</v>
      </c>
      <c r="G11" s="14">
        <f t="shared" si="1"/>
        <v>0</v>
      </c>
    </row>
    <row r="12" spans="1:10" ht="45" x14ac:dyDescent="0.25">
      <c r="A12" s="25"/>
      <c r="B12" s="76"/>
      <c r="C12" s="27" t="s">
        <v>52</v>
      </c>
      <c r="D12" s="31" t="s">
        <v>41</v>
      </c>
      <c r="E12" s="26" t="str">
        <f t="shared" si="0"/>
        <v>Validar %</v>
      </c>
      <c r="F12" s="29" t="s">
        <v>4</v>
      </c>
      <c r="G12" s="14">
        <f t="shared" si="1"/>
        <v>0</v>
      </c>
    </row>
    <row r="13" spans="1:10" ht="30" x14ac:dyDescent="0.25">
      <c r="A13" s="75" t="s">
        <v>12</v>
      </c>
      <c r="B13" s="76" t="s">
        <v>41</v>
      </c>
      <c r="C13" s="27" t="s">
        <v>53</v>
      </c>
      <c r="D13" s="31" t="s">
        <v>41</v>
      </c>
      <c r="E13" s="26" t="str">
        <f t="shared" si="0"/>
        <v>Validar %</v>
      </c>
      <c r="F13" s="29" t="s">
        <v>4</v>
      </c>
      <c r="G13" s="14">
        <f t="shared" si="1"/>
        <v>0</v>
      </c>
    </row>
    <row r="14" spans="1:10" ht="30" x14ac:dyDescent="0.25">
      <c r="A14" s="75"/>
      <c r="B14" s="76"/>
      <c r="C14" s="28" t="s">
        <v>54</v>
      </c>
      <c r="D14" s="31" t="s">
        <v>41</v>
      </c>
      <c r="E14" s="26" t="str">
        <f t="shared" si="0"/>
        <v>Validar %</v>
      </c>
      <c r="F14" s="29" t="s">
        <v>4</v>
      </c>
      <c r="G14" s="14">
        <f t="shared" si="1"/>
        <v>0</v>
      </c>
    </row>
    <row r="15" spans="1:10" ht="30" x14ac:dyDescent="0.25">
      <c r="A15" s="75" t="s">
        <v>16</v>
      </c>
      <c r="B15" s="76" t="s">
        <v>41</v>
      </c>
      <c r="C15" s="28" t="s">
        <v>55</v>
      </c>
      <c r="D15" s="31" t="s">
        <v>41</v>
      </c>
      <c r="E15" s="26" t="str">
        <f t="shared" si="0"/>
        <v>Validar %</v>
      </c>
      <c r="F15" s="29" t="s">
        <v>4</v>
      </c>
      <c r="G15" s="14">
        <f t="shared" si="1"/>
        <v>0</v>
      </c>
    </row>
    <row r="16" spans="1:10" ht="90" x14ac:dyDescent="0.25">
      <c r="A16" s="75"/>
      <c r="B16" s="76"/>
      <c r="C16" s="28" t="s">
        <v>56</v>
      </c>
      <c r="D16" s="31" t="s">
        <v>41</v>
      </c>
      <c r="E16" s="26" t="str">
        <f t="shared" si="0"/>
        <v>Validar %</v>
      </c>
      <c r="F16" s="29" t="s">
        <v>4</v>
      </c>
      <c r="G16" s="14">
        <f t="shared" si="1"/>
        <v>0</v>
      </c>
    </row>
    <row r="17" spans="1:7" ht="60" x14ac:dyDescent="0.25">
      <c r="A17" s="75"/>
      <c r="B17" s="76"/>
      <c r="C17" s="28" t="s">
        <v>57</v>
      </c>
      <c r="D17" s="31" t="s">
        <v>41</v>
      </c>
      <c r="E17" s="26" t="str">
        <f t="shared" si="0"/>
        <v>Validar %</v>
      </c>
      <c r="F17" s="29" t="s">
        <v>4</v>
      </c>
      <c r="G17" s="14">
        <f t="shared" si="1"/>
        <v>0</v>
      </c>
    </row>
    <row r="18" spans="1:7" ht="30" x14ac:dyDescent="0.25">
      <c r="A18" s="75"/>
      <c r="B18" s="76"/>
      <c r="C18" s="27" t="s">
        <v>58</v>
      </c>
      <c r="D18" s="31" t="s">
        <v>41</v>
      </c>
      <c r="E18" s="26" t="str">
        <f t="shared" si="0"/>
        <v>Validar %</v>
      </c>
      <c r="F18" s="29" t="s">
        <v>4</v>
      </c>
      <c r="G18" s="14">
        <f t="shared" si="1"/>
        <v>0</v>
      </c>
    </row>
    <row r="19" spans="1:7" ht="45" x14ac:dyDescent="0.25">
      <c r="A19" s="75" t="s">
        <v>59</v>
      </c>
      <c r="B19" s="76" t="s">
        <v>41</v>
      </c>
      <c r="C19" s="27" t="s">
        <v>60</v>
      </c>
      <c r="D19" s="31" t="s">
        <v>41</v>
      </c>
      <c r="E19" s="26" t="str">
        <f t="shared" si="0"/>
        <v>Validar %</v>
      </c>
      <c r="F19" s="29" t="s">
        <v>4</v>
      </c>
      <c r="G19" s="14">
        <f t="shared" si="1"/>
        <v>0</v>
      </c>
    </row>
    <row r="20" spans="1:7" ht="45" x14ac:dyDescent="0.25">
      <c r="A20" s="75"/>
      <c r="B20" s="76"/>
      <c r="C20" s="27" t="s">
        <v>61</v>
      </c>
      <c r="D20" s="31" t="s">
        <v>41</v>
      </c>
      <c r="E20" s="26" t="str">
        <f t="shared" si="0"/>
        <v>Validar %</v>
      </c>
      <c r="F20" s="29" t="s">
        <v>4</v>
      </c>
      <c r="G20" s="14">
        <f t="shared" si="1"/>
        <v>0</v>
      </c>
    </row>
    <row r="21" spans="1:7" x14ac:dyDescent="0.25">
      <c r="A21" s="56"/>
      <c r="B21" s="56"/>
      <c r="C21" s="56"/>
      <c r="D21" s="56"/>
      <c r="E21" s="56"/>
      <c r="F21" s="56"/>
      <c r="G21" s="23">
        <f>+SUM(G4:G20)</f>
        <v>0</v>
      </c>
    </row>
    <row r="22" spans="1:7" x14ac:dyDescent="0.25">
      <c r="B22" s="2"/>
      <c r="C22" s="2"/>
      <c r="D22" s="3"/>
      <c r="E22" s="4"/>
      <c r="G22" s="5"/>
    </row>
    <row r="23" spans="1:7" x14ac:dyDescent="0.25">
      <c r="A23" s="94" t="s">
        <v>36</v>
      </c>
      <c r="B23" s="95"/>
      <c r="C23" s="95"/>
      <c r="D23" s="95"/>
      <c r="E23" s="95"/>
      <c r="F23" s="95"/>
      <c r="G23" s="96"/>
    </row>
    <row r="24" spans="1:7" x14ac:dyDescent="0.25">
      <c r="A24" s="50" t="s">
        <v>20</v>
      </c>
      <c r="B24" s="51"/>
      <c r="C24" s="52"/>
      <c r="D24" s="58">
        <v>1000000</v>
      </c>
      <c r="E24" s="58"/>
      <c r="F24" s="58"/>
      <c r="G24" s="58"/>
    </row>
    <row r="25" spans="1:7" x14ac:dyDescent="0.25">
      <c r="A25" s="50" t="s">
        <v>34</v>
      </c>
      <c r="B25" s="51"/>
      <c r="C25" s="52"/>
      <c r="D25" s="41">
        <v>7.6700000000000004E-2</v>
      </c>
      <c r="E25" s="41"/>
      <c r="F25" s="41"/>
      <c r="G25" s="41"/>
    </row>
    <row r="26" spans="1:7" x14ac:dyDescent="0.25">
      <c r="A26" s="50" t="s">
        <v>21</v>
      </c>
      <c r="B26" s="51"/>
      <c r="C26" s="52"/>
      <c r="D26" s="62">
        <v>43887</v>
      </c>
      <c r="E26" s="62"/>
      <c r="F26" s="62"/>
      <c r="G26" s="62"/>
    </row>
    <row r="27" spans="1:7" x14ac:dyDescent="0.25">
      <c r="A27" s="50" t="s">
        <v>22</v>
      </c>
      <c r="B27" s="51"/>
      <c r="C27" s="52"/>
      <c r="D27" s="63">
        <v>44895</v>
      </c>
      <c r="E27" s="63"/>
      <c r="F27" s="63"/>
      <c r="G27" s="63"/>
    </row>
    <row r="29" spans="1:7" x14ac:dyDescent="0.25">
      <c r="A29" s="57" t="s">
        <v>19</v>
      </c>
      <c r="B29" s="57"/>
      <c r="C29" s="57"/>
      <c r="D29" s="57"/>
      <c r="E29" s="57"/>
      <c r="F29" s="57"/>
      <c r="G29" s="57"/>
    </row>
    <row r="30" spans="1:7" x14ac:dyDescent="0.25">
      <c r="A30" s="50" t="s">
        <v>35</v>
      </c>
      <c r="B30" s="51"/>
      <c r="C30" s="52"/>
      <c r="D30" s="43">
        <f>(_xlfn.DAYS((D26+1825),D27))/365</f>
        <v>2.2383561643835614</v>
      </c>
      <c r="E30" s="43"/>
      <c r="F30" s="43"/>
      <c r="G30" s="43"/>
    </row>
    <row r="31" spans="1:7" x14ac:dyDescent="0.25">
      <c r="A31" s="50" t="s">
        <v>30</v>
      </c>
      <c r="B31" s="51"/>
      <c r="C31" s="52"/>
      <c r="D31" s="61">
        <f>1-G21</f>
        <v>1</v>
      </c>
      <c r="E31" s="61"/>
      <c r="F31" s="61"/>
      <c r="G31" s="61"/>
    </row>
    <row r="32" spans="1:7" x14ac:dyDescent="0.25">
      <c r="A32" s="50" t="s">
        <v>31</v>
      </c>
      <c r="B32" s="51"/>
      <c r="C32" s="52"/>
      <c r="D32" s="44">
        <f>D24*(1-G21)</f>
        <v>1000000</v>
      </c>
      <c r="E32" s="44"/>
      <c r="F32" s="44"/>
      <c r="G32" s="44"/>
    </row>
    <row r="33" spans="1:8" x14ac:dyDescent="0.25">
      <c r="A33" s="50" t="s">
        <v>32</v>
      </c>
      <c r="B33" s="51"/>
      <c r="C33" s="52"/>
      <c r="D33" s="44">
        <f>-PV(D25,D30,,D32,0)</f>
        <v>847540.77500842442</v>
      </c>
      <c r="E33" s="40"/>
      <c r="F33" s="40"/>
      <c r="G33" s="40"/>
    </row>
    <row r="34" spans="1:8" ht="28.9" customHeight="1" x14ac:dyDescent="0.25">
      <c r="A34" s="38"/>
      <c r="B34" s="38"/>
      <c r="C34" s="39"/>
      <c r="D34" s="35">
        <f>D24-D33</f>
        <v>152459.22499157558</v>
      </c>
      <c r="E34" s="36"/>
      <c r="F34" s="36"/>
      <c r="G34" s="36"/>
    </row>
    <row r="35" spans="1:8" x14ac:dyDescent="0.25">
      <c r="A35" s="6"/>
      <c r="C35" s="1"/>
    </row>
    <row r="36" spans="1:8" x14ac:dyDescent="0.25">
      <c r="B36" s="8"/>
      <c r="C36" s="9"/>
    </row>
    <row r="37" spans="1:8" x14ac:dyDescent="0.25">
      <c r="B37" s="8"/>
      <c r="C37" s="8"/>
      <c r="D37" s="10"/>
    </row>
    <row r="38" spans="1:8" x14ac:dyDescent="0.25">
      <c r="B38" s="11"/>
      <c r="C38" s="12"/>
    </row>
    <row r="39" spans="1:8" s="1" customFormat="1" x14ac:dyDescent="0.25">
      <c r="B39" s="6"/>
      <c r="C39" s="6"/>
      <c r="D39" s="10"/>
      <c r="H39"/>
    </row>
    <row r="41" spans="1:8" s="1" customFormat="1" x14ac:dyDescent="0.25">
      <c r="B41" s="6"/>
      <c r="C41" s="6"/>
      <c r="D41" s="10"/>
      <c r="H41"/>
    </row>
  </sheetData>
  <mergeCells count="34">
    <mergeCell ref="A19:A20"/>
    <mergeCell ref="B19:B20"/>
    <mergeCell ref="A34:C34"/>
    <mergeCell ref="D34:G34"/>
    <mergeCell ref="A31:C31"/>
    <mergeCell ref="D31:G31"/>
    <mergeCell ref="A23:G23"/>
    <mergeCell ref="A24:C24"/>
    <mergeCell ref="D24:G24"/>
    <mergeCell ref="A25:C25"/>
    <mergeCell ref="D25:G25"/>
    <mergeCell ref="A26:C26"/>
    <mergeCell ref="D26:G26"/>
    <mergeCell ref="A27:C27"/>
    <mergeCell ref="D27:G27"/>
    <mergeCell ref="A29:G29"/>
    <mergeCell ref="A30:C30"/>
    <mergeCell ref="D30:G30"/>
    <mergeCell ref="A1:G1"/>
    <mergeCell ref="A32:C32"/>
    <mergeCell ref="D32:G32"/>
    <mergeCell ref="A33:C33"/>
    <mergeCell ref="D33:G33"/>
    <mergeCell ref="A2:G2"/>
    <mergeCell ref="A3:B3"/>
    <mergeCell ref="C3:D3"/>
    <mergeCell ref="A21:F21"/>
    <mergeCell ref="A5:A10"/>
    <mergeCell ref="B5:B10"/>
    <mergeCell ref="B11:B12"/>
    <mergeCell ref="A13:A14"/>
    <mergeCell ref="B13:B14"/>
    <mergeCell ref="A15:A18"/>
    <mergeCell ref="B15:B1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7EC74E-128A-46CD-880A-E10EF134B885}">
          <x14:formula1>
            <xm:f>Listas!$A$1:$A$2</xm:f>
          </x14:formula1>
          <xm:sqref>I4 F4:F20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5DAF-0704-4BB3-9A02-82D6259859CE}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Cartera SCNT</vt:lpstr>
      <vt:lpstr>Cartera Devuelta</vt:lpstr>
      <vt:lpstr>Cartera NO SCNT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Kelly Tatiana Cervera Horta</cp:lastModifiedBy>
  <dcterms:created xsi:type="dcterms:W3CDTF">2023-06-18T23:53:17Z</dcterms:created>
  <dcterms:modified xsi:type="dcterms:W3CDTF">2023-06-30T17:35:17Z</dcterms:modified>
</cp:coreProperties>
</file>