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 Invitado\Downloads\"/>
    </mc:Choice>
  </mc:AlternateContent>
  <xr:revisionPtr revIDLastSave="0" documentId="8_{082CBA57-FBCE-4ED9-B521-74FA70E8BAF1}" xr6:coauthVersionLast="47" xr6:coauthVersionMax="47" xr10:uidLastSave="{00000000-0000-0000-0000-000000000000}"/>
  <bookViews>
    <workbookView xWindow="-120" yWindow="-120" windowWidth="29040" windowHeight="15720" xr2:uid="{2E753737-8575-4B1F-BDA1-69B93ADDE083}"/>
  </bookViews>
  <sheets>
    <sheet name="Hoja1" sheetId="1" r:id="rId1"/>
  </sheets>
  <definedNames>
    <definedName name="_xlnm._FilterDatabase" localSheetId="0" hidden="1">Hoja1!$A$2:$AE$9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9" i="1" l="1"/>
  <c r="AC9" i="1"/>
  <c r="AA9" i="1"/>
  <c r="Y9" i="1"/>
  <c r="W9" i="1"/>
  <c r="V9" i="1"/>
  <c r="P9" i="1"/>
  <c r="AA8" i="1"/>
  <c r="P8" i="1"/>
  <c r="W8" i="1" s="1"/>
  <c r="AD7" i="1"/>
  <c r="AC7" i="1"/>
  <c r="AA7" i="1"/>
  <c r="P7" i="1"/>
  <c r="U7" i="1"/>
  <c r="Y7" i="1" s="1"/>
  <c r="W7" i="1"/>
  <c r="AC6" i="1"/>
  <c r="Y6" i="1"/>
  <c r="P6" i="1"/>
  <c r="AD6" i="1" s="1"/>
  <c r="AD5" i="1"/>
  <c r="Y5" i="1"/>
  <c r="W5" i="1"/>
  <c r="AA5" i="1" s="1"/>
  <c r="AD4" i="1"/>
  <c r="AA4" i="1"/>
  <c r="Y4" i="1"/>
  <c r="Y3" i="1"/>
  <c r="W4" i="1"/>
  <c r="AD3" i="1"/>
  <c r="AA3" i="1"/>
  <c r="W3" i="1"/>
  <c r="AD8" i="1" l="1"/>
  <c r="W6" i="1"/>
  <c r="AA6" i="1"/>
</calcChain>
</file>

<file path=xl/sharedStrings.xml><?xml version="1.0" encoding="utf-8"?>
<sst xmlns="http://schemas.openxmlformats.org/spreadsheetml/2006/main" count="98" uniqueCount="77">
  <si>
    <t>VIGENCIA</t>
  </si>
  <si>
    <t>NÚMERO CONTRATO</t>
  </si>
  <si>
    <t>PORTAL CONTRATACION</t>
  </si>
  <si>
    <t>URL SECOP</t>
  </si>
  <si>
    <t>PROCESO SELECCIÓN</t>
  </si>
  <si>
    <t>CLASE CONTRATO</t>
  </si>
  <si>
    <t>DEPENDENCIA DESTINO</t>
  </si>
  <si>
    <t>NOMBRE UNIDAD EJECUTORA</t>
  </si>
  <si>
    <t>OBJETO</t>
  </si>
  <si>
    <t>Fecha de suscripción</t>
  </si>
  <si>
    <t>Fecha de Inicio</t>
  </si>
  <si>
    <t>Fecha Finalizacion Programada</t>
  </si>
  <si>
    <t>Valor del Contrato
inical</t>
  </si>
  <si>
    <t>Recursos totales Ejecutados o pagados</t>
  </si>
  <si>
    <t>Recursos pendientes de ejecutar.</t>
  </si>
  <si>
    <t>Vr. Adiciones</t>
  </si>
  <si>
    <t>Vr. Total con Adiciones</t>
  </si>
  <si>
    <t>0111-01 - Secretaría Distrital de Hacienda</t>
  </si>
  <si>
    <t>INFORMACIÓN GENERAL DEL CONTRATO MODIFICADO</t>
  </si>
  <si>
    <t>DATOS DE LA MODIFICACION SUSCRITA EN EL PERIODO</t>
  </si>
  <si>
    <t>INFORMACIÓN CONSOLIDADA DEL CONTRATO A LA FECHA CON TODAS LAS NOVEDADES/CAMBIOS Y/O MODIFICACIONES</t>
  </si>
  <si>
    <t>CLASE MODIFICACIÓN</t>
  </si>
  <si>
    <t>FECHA SUSCRIPCIÓN DE LA MODIFICACIÓN</t>
  </si>
  <si>
    <t>IDENTIFICACIÓN CONTRATISTA</t>
  </si>
  <si>
    <t>RAZÓN SOCIAL
CESIONARIO</t>
  </si>
  <si>
    <t>VALOR CONTRATO PRINCIPAL</t>
  </si>
  <si>
    <t>VALOR ADICIÓN</t>
  </si>
  <si>
    <t>VALOR TOTAL</t>
  </si>
  <si>
    <t>PLAZO MODIFICACIÓN (Días)</t>
  </si>
  <si>
    <t>PLAZO TOTAL
(DÍAS)*</t>
  </si>
  <si>
    <t>Plazo Inicial (dias)</t>
  </si>
  <si>
    <t>dias ejecutados</t>
  </si>
  <si>
    <t>% Ejecución</t>
  </si>
  <si>
    <t>Cantidad de Adiciones/
prórrogas</t>
  </si>
  <si>
    <t>Plazo total con prorrogas (días)</t>
  </si>
  <si>
    <t>PRESTACION DE SERVICIOS</t>
  </si>
  <si>
    <t xml:space="preserve">SECOP II </t>
  </si>
  <si>
    <t>https://community.secop.gov.co/Public/Tendering/ContractNoticePhases/View?PPI=CO1.PPI.34089046&amp;isFromPublicArea=True&amp;isModal=False</t>
  </si>
  <si>
    <t>https://community.secop.gov.co/Public/Tendering/OpportunityDetail/Index?noticeUID=CO1.NTC.9479743&amp;isFromPublicArea=True&amp;isModal=true&amp;asPopupView=true</t>
  </si>
  <si>
    <t>https://community.secop.gov.co/Public/Tendering/OpportunityDetail/Index?noticeUID=CO1.NTC.9648366&amp;isFromPublicArea=True&amp;isModal=true&amp;asPopupView=true</t>
  </si>
  <si>
    <t>https://community.secop.gov.co/Public/Tendering/OpportunityDetail/Index?noticeUID=CO1.NTC.9887431&amp;isFromPublicArea=True&amp;isModal=true&amp;asPopupView=true</t>
  </si>
  <si>
    <t>https://community.secop.gov.co/Public/Tendering/OpportunityDetail/Index?noticeUID=CO1.NTC.7805085&amp;isFromPublicArea=True&amp;isModal=true&amp;asPopupView=true</t>
  </si>
  <si>
    <t>https://community.secop.gov.co/Public/Tendering/OpportunityDetail/Index?noticeUID=CO1.NTC.7989957&amp;isFromPublicArea=True&amp;isModal=False</t>
  </si>
  <si>
    <t>https://community.secop.gov.co/Public/Tendering/OpportunityDetail/Index?noticeUID=CO1.NTC.7932262&amp;isFromPublicArea=True&amp;isModal=False</t>
  </si>
  <si>
    <t>SDH-CD-0059-2026</t>
  </si>
  <si>
    <t>DIRECCION DE ASUNTOS CONTRACTUALES</t>
  </si>
  <si>
    <t>Prestar servicios profesionales para realizar las actividades necesarias para la implementación y operación del sistema de contratación, las actividades relacionadas con el Sistema Integrado de Gestión y el seguimiento de los procesos en la Dirección de Asuntos Contractuales</t>
  </si>
  <si>
    <t>CESION</t>
  </si>
  <si>
    <t>LORENA JULIETH LOZANO PUENTES</t>
  </si>
  <si>
    <t xml:space="preserve"> Adición</t>
  </si>
  <si>
    <t>Adición / Prórroga</t>
  </si>
  <si>
    <t>CLARA INES VARGAS MALAGON</t>
  </si>
  <si>
    <t>JOSE LUIS NIÑO ARANGUREN</t>
  </si>
  <si>
    <t>SDH-CD-0004-2026</t>
  </si>
  <si>
    <t xml:space="preserve">SUB DETERMINACION </t>
  </si>
  <si>
    <t>Prestación de servicios profesionales especializados para la implementación, seguimiento y adecuada ejecución del convenio interadministrativo suscrito entre la Secretaría Distrital de Hacienda y la Federación Nacional de Departamentos destinado a evitar la evasión fiscal y el contrabando conforme a la planeación de actividades del Programa Anticontrabando, así como la recopilación de la información necesaria para adelantar las acciones de control del impuesto al consumo.</t>
  </si>
  <si>
    <t>SDH-CD-0333-2026</t>
  </si>
  <si>
    <t>0111-04 - Fondo Cuenta Concejo de Bogotá, D.C.</t>
  </si>
  <si>
    <t>FONDO CUENTA CONCEJO DE BOGOTA</t>
  </si>
  <si>
    <t>Prestar servicios profesionales para apoyar el desarrollo del proceso de construcción de los mapas de conocimiento estratégico y misional de la Corporación, a través del diagnóstico, análisis y consolidación de la información relevante de los procesos de Gestión Normativa y Control Político, garantizando la participación activa de los servidores públicos de las unidades de apoyo normativo y de apoyo en estos procesos</t>
  </si>
  <si>
    <t>UNION TEMPORAL SERVI BIOINC SDH</t>
  </si>
  <si>
    <t>SDH-SIE-0016-2024</t>
  </si>
  <si>
    <t>SUBD. ADMINISTRATIVA Y FINANCIERA</t>
  </si>
  <si>
    <t>Prestar los servicios integrales de aseo y cafetería y el servicio de fumigación para las instalaciones de la secretaria distrital de hacienda de Bogotá D.C. Y zonas comunes del centro administrativo distrital CAD</t>
  </si>
  <si>
    <t>SDH-CD-0218-2025</t>
  </si>
  <si>
    <t>SUBD. ANALISIS SECTORIAL</t>
  </si>
  <si>
    <t>Suscripción a la información de situación económica y expectativas de empresarios, consumidores, y perspectiva económica nacional y regional.</t>
  </si>
  <si>
    <t>FUNDACION PARA LA EDUCACION SUPERIOR Y E L DESARROLLO FEDESARROLLO</t>
  </si>
  <si>
    <t>52986381 </t>
  </si>
  <si>
    <t>SDH-CD-0227-2025-CTO 250382</t>
  </si>
  <si>
    <t>Suscripción para obtener un derecho no exclusivo e intransferible de usar los servicios de información, los datos y software del sistema de información financiero.</t>
  </si>
  <si>
    <t>Directora Administrativa y Financiera</t>
  </si>
  <si>
    <t>BLOOMBERG FINANCE L.P</t>
  </si>
  <si>
    <t>SDH-SIE-0002-2025</t>
  </si>
  <si>
    <t>SUBD. INFRAESTRUCTURA TIC</t>
  </si>
  <si>
    <t>Prestar los servicios de mantenimiento preventivo y correctivo de elementos que soportan
la infraestructura tecnológica de los centros de cableado de la SDH.</t>
  </si>
  <si>
    <t>COMWARE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</si>
</sst>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d/mm/yyyy"/>
    <numFmt numFmtId="165" formatCode="&quot;$&quot;\ 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3" borderId="2" xfId="0" applyFont="1" applyFill="1" applyBorder="1" applyAlignment="1">
      <alignment horizontal="centerContinuous" vertical="center" wrapText="1"/>
    </xf>
    <xf numFmtId="0" fontId="2" fillId="3" borderId="3" xfId="0" applyFont="1" applyFill="1" applyBorder="1" applyAlignment="1">
      <alignment horizontal="centerContinuous" vertical="center" wrapText="1"/>
    </xf>
    <xf numFmtId="0" fontId="2" fillId="3" borderId="4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4" fontId="5" fillId="7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4" fontId="5" fillId="0" borderId="1" xfId="0" applyNumberFormat="1" applyFont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8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>
      <alignment horizontal="center" vertical="center"/>
    </xf>
    <xf numFmtId="3" fontId="0" fillId="0" borderId="0" xfId="0" applyNumberFormat="1"/>
    <xf numFmtId="3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44" fontId="5" fillId="0" borderId="1" xfId="3" applyFont="1" applyBorder="1" applyAlignment="1">
      <alignment horizontal="center" vertical="center"/>
    </xf>
    <xf numFmtId="0" fontId="7" fillId="0" borderId="1" xfId="2" applyFont="1" applyBorder="1"/>
    <xf numFmtId="0" fontId="8" fillId="0" borderId="1" xfId="0" applyFont="1" applyBorder="1"/>
    <xf numFmtId="3" fontId="8" fillId="0" borderId="1" xfId="0" applyNumberFormat="1" applyFont="1" applyBorder="1"/>
    <xf numFmtId="0" fontId="0" fillId="0" borderId="1" xfId="0" applyBorder="1"/>
    <xf numFmtId="0" fontId="9" fillId="0" borderId="1" xfId="0" applyFont="1" applyBorder="1"/>
    <xf numFmtId="3" fontId="0" fillId="0" borderId="1" xfId="0" applyNumberFormat="1" applyBorder="1"/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</cellXfs>
  <cellStyles count="4">
    <cellStyle name="Hipervínculo" xfId="2" builtinId="8"/>
    <cellStyle name="Moneda" xfId="3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9887431&amp;isFromPublicArea=True&amp;isModal=true&amp;asPopupView=true" TargetMode="External"/><Relationship Id="rId2" Type="http://schemas.openxmlformats.org/officeDocument/2006/relationships/hyperlink" Target="https://community.secop.gov.co/Public/Tendering/OpportunityDetail/Index?noticeUID=CO1.NTC.9648366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9479743&amp;isFromPublicArea=True&amp;isModal=true&amp;asPopupView=true" TargetMode="External"/><Relationship Id="rId6" Type="http://schemas.openxmlformats.org/officeDocument/2006/relationships/hyperlink" Target="https://community.secop.gov.co/Public/Tendering/OpportunityDetail/Index?noticeUID=CO1.NTC.7932262&amp;isFromPublicArea=True&amp;isModal=False" TargetMode="External"/><Relationship Id="rId5" Type="http://schemas.openxmlformats.org/officeDocument/2006/relationships/hyperlink" Target="https://community.secop.gov.co/Public/Tendering/OpportunityDetail/Index?noticeUID=CO1.NTC.7989957&amp;isFromPublicArea=True&amp;isModal=False" TargetMode="External"/><Relationship Id="rId4" Type="http://schemas.openxmlformats.org/officeDocument/2006/relationships/hyperlink" Target="https://community.secop.gov.co/Public/Tendering/OpportunityDetail/Index?noticeUID=CO1.NTC.7805085&amp;isFromPublicArea=True&amp;isModal=true&amp;asPopupVie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9AAD8-F53A-419E-8237-EA367F086939}">
  <dimension ref="A1:AG12"/>
  <sheetViews>
    <sheetView tabSelected="1" workbookViewId="0">
      <selection activeCell="I13" sqref="I13"/>
    </sheetView>
  </sheetViews>
  <sheetFormatPr baseColWidth="10" defaultRowHeight="15" x14ac:dyDescent="0.25"/>
  <cols>
    <col min="1" max="2" width="11.7109375" bestFit="1" customWidth="1"/>
    <col min="4" max="4" width="18.140625" customWidth="1"/>
    <col min="5" max="5" width="11.5703125" bestFit="1" customWidth="1"/>
    <col min="6" max="6" width="25.140625" customWidth="1"/>
    <col min="11" max="11" width="11.7109375" bestFit="1" customWidth="1"/>
    <col min="12" max="12" width="12.5703125" bestFit="1" customWidth="1"/>
    <col min="14" max="14" width="15.5703125" customWidth="1"/>
    <col min="15" max="15" width="11.7109375" bestFit="1" customWidth="1"/>
    <col min="16" max="16" width="12.28515625" bestFit="1" customWidth="1"/>
    <col min="17" max="22" width="11.7109375" bestFit="1" customWidth="1"/>
    <col min="23" max="23" width="26.85546875" customWidth="1"/>
    <col min="24" max="24" width="13.42578125" customWidth="1"/>
    <col min="25" max="25" width="13.42578125" bestFit="1" customWidth="1"/>
    <col min="26" max="26" width="11.7109375" bestFit="1" customWidth="1"/>
    <col min="27" max="27" width="16.140625" bestFit="1" customWidth="1"/>
    <col min="28" max="28" width="11.7109375" bestFit="1" customWidth="1"/>
    <col min="29" max="29" width="15.7109375" bestFit="1" customWidth="1"/>
    <col min="30" max="30" width="12.28515625" bestFit="1" customWidth="1"/>
    <col min="31" max="31" width="11.7109375" bestFit="1" customWidth="1"/>
  </cols>
  <sheetData>
    <row r="1" spans="1:33" ht="18.75" x14ac:dyDescent="0.25">
      <c r="A1" s="1" t="s">
        <v>18</v>
      </c>
      <c r="B1" s="2"/>
      <c r="C1" s="2"/>
      <c r="D1" s="2"/>
      <c r="E1" s="3"/>
      <c r="F1" s="3"/>
      <c r="G1" s="3"/>
      <c r="H1" s="3"/>
      <c r="I1" s="4"/>
      <c r="J1" s="5" t="s">
        <v>19</v>
      </c>
      <c r="K1" s="6"/>
      <c r="L1" s="6"/>
      <c r="M1" s="6"/>
      <c r="N1" s="6"/>
      <c r="O1" s="6"/>
      <c r="P1" s="6"/>
      <c r="Q1" s="7"/>
      <c r="R1" s="7"/>
      <c r="S1" s="1" t="s">
        <v>20</v>
      </c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</row>
    <row r="2" spans="1:33" ht="75" x14ac:dyDescent="0.25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 t="s">
        <v>8</v>
      </c>
      <c r="J2" s="35" t="s">
        <v>21</v>
      </c>
      <c r="K2" s="35" t="s">
        <v>22</v>
      </c>
      <c r="L2" s="35" t="s">
        <v>23</v>
      </c>
      <c r="M2" s="35" t="s">
        <v>24</v>
      </c>
      <c r="N2" s="35" t="s">
        <v>25</v>
      </c>
      <c r="O2" s="35" t="s">
        <v>26</v>
      </c>
      <c r="P2" s="35" t="s">
        <v>27</v>
      </c>
      <c r="Q2" s="35" t="s">
        <v>28</v>
      </c>
      <c r="R2" s="35" t="s">
        <v>29</v>
      </c>
      <c r="S2" s="34" t="s">
        <v>9</v>
      </c>
      <c r="T2" s="34" t="s">
        <v>10</v>
      </c>
      <c r="U2" s="34" t="s">
        <v>30</v>
      </c>
      <c r="V2" s="36" t="s">
        <v>11</v>
      </c>
      <c r="W2" s="34" t="s">
        <v>12</v>
      </c>
      <c r="X2" s="34" t="s">
        <v>31</v>
      </c>
      <c r="Y2" s="34" t="s">
        <v>32</v>
      </c>
      <c r="Z2" s="34" t="s">
        <v>13</v>
      </c>
      <c r="AA2" s="34" t="s">
        <v>14</v>
      </c>
      <c r="AB2" s="34" t="s">
        <v>33</v>
      </c>
      <c r="AC2" s="34" t="s">
        <v>15</v>
      </c>
      <c r="AD2" s="34" t="s">
        <v>16</v>
      </c>
      <c r="AE2" s="34" t="s">
        <v>34</v>
      </c>
    </row>
    <row r="3" spans="1:33" ht="54" x14ac:dyDescent="0.25">
      <c r="A3" s="9">
        <v>2026</v>
      </c>
      <c r="B3" s="9">
        <v>260079</v>
      </c>
      <c r="C3" s="9" t="s">
        <v>36</v>
      </c>
      <c r="D3" s="28" t="s">
        <v>38</v>
      </c>
      <c r="E3" s="29" t="s">
        <v>44</v>
      </c>
      <c r="F3" s="32" t="s">
        <v>35</v>
      </c>
      <c r="G3" s="32" t="s">
        <v>45</v>
      </c>
      <c r="H3" s="32" t="s">
        <v>17</v>
      </c>
      <c r="I3" s="32" t="s">
        <v>46</v>
      </c>
      <c r="J3" s="9" t="s">
        <v>47</v>
      </c>
      <c r="K3" s="11">
        <v>46092</v>
      </c>
      <c r="L3" s="18">
        <v>1069174418</v>
      </c>
      <c r="M3" s="18" t="s">
        <v>48</v>
      </c>
      <c r="N3" s="30">
        <v>64118040</v>
      </c>
      <c r="O3" s="9">
        <v>0</v>
      </c>
      <c r="P3" s="30">
        <v>64118040</v>
      </c>
      <c r="Q3" s="9">
        <v>0</v>
      </c>
      <c r="R3" s="9">
        <v>360</v>
      </c>
      <c r="S3" s="12">
        <v>46038</v>
      </c>
      <c r="T3" s="12">
        <v>46042</v>
      </c>
      <c r="U3" s="9">
        <v>360</v>
      </c>
      <c r="V3" s="19">
        <v>46387</v>
      </c>
      <c r="W3" s="24">
        <f t="shared" ref="W3:W9" si="0">+P3</f>
        <v>64118040</v>
      </c>
      <c r="X3" s="13">
        <v>100</v>
      </c>
      <c r="Y3" s="14">
        <f>+X3/U3</f>
        <v>0.27777777777777779</v>
      </c>
      <c r="Z3" s="20">
        <v>14960876</v>
      </c>
      <c r="AA3" s="24">
        <f>+P3-Z3</f>
        <v>49157164</v>
      </c>
      <c r="AB3" s="9">
        <v>0</v>
      </c>
      <c r="AC3" s="9">
        <v>0</v>
      </c>
      <c r="AD3" s="24">
        <f t="shared" ref="AD3:AD9" si="1">+P3</f>
        <v>64118040</v>
      </c>
      <c r="AE3" s="9">
        <v>360</v>
      </c>
    </row>
    <row r="4" spans="1:33" ht="40.5" x14ac:dyDescent="0.25">
      <c r="A4" s="9">
        <v>2026</v>
      </c>
      <c r="B4" s="9">
        <v>260198</v>
      </c>
      <c r="C4" s="9" t="s">
        <v>36</v>
      </c>
      <c r="D4" s="28" t="s">
        <v>39</v>
      </c>
      <c r="E4" s="18" t="s">
        <v>53</v>
      </c>
      <c r="F4" s="10" t="s">
        <v>35</v>
      </c>
      <c r="G4" s="32" t="s">
        <v>54</v>
      </c>
      <c r="H4" s="9" t="s">
        <v>17</v>
      </c>
      <c r="I4" s="32" t="s">
        <v>55</v>
      </c>
      <c r="J4" s="9" t="s">
        <v>47</v>
      </c>
      <c r="K4" s="12">
        <v>46100</v>
      </c>
      <c r="L4" s="18">
        <v>41758887</v>
      </c>
      <c r="M4" s="21" t="s">
        <v>51</v>
      </c>
      <c r="N4" s="30">
        <v>103139685</v>
      </c>
      <c r="O4" s="9">
        <v>0</v>
      </c>
      <c r="P4" s="30">
        <v>103139685</v>
      </c>
      <c r="Q4" s="9">
        <v>0</v>
      </c>
      <c r="R4" s="9">
        <v>330</v>
      </c>
      <c r="S4" s="12">
        <v>46043</v>
      </c>
      <c r="T4" s="12">
        <v>46050</v>
      </c>
      <c r="U4" s="13">
        <v>330</v>
      </c>
      <c r="V4" s="12">
        <v>46384</v>
      </c>
      <c r="W4" s="24">
        <f t="shared" si="0"/>
        <v>103139685</v>
      </c>
      <c r="X4" s="9">
        <v>92</v>
      </c>
      <c r="Y4" s="14">
        <f>+X4/U4</f>
        <v>0.27878787878787881</v>
      </c>
      <c r="Z4" s="9">
        <v>10313969</v>
      </c>
      <c r="AA4" s="24">
        <f>+P4-Z4</f>
        <v>92825716</v>
      </c>
      <c r="AB4" s="9">
        <v>0</v>
      </c>
      <c r="AC4" s="9">
        <v>0</v>
      </c>
      <c r="AD4" s="24">
        <f t="shared" si="1"/>
        <v>103139685</v>
      </c>
      <c r="AE4" s="9">
        <v>330</v>
      </c>
    </row>
    <row r="5" spans="1:33" ht="40.5" x14ac:dyDescent="0.25">
      <c r="A5" s="9">
        <v>2026</v>
      </c>
      <c r="B5" s="9">
        <v>260463</v>
      </c>
      <c r="C5" s="9" t="s">
        <v>36</v>
      </c>
      <c r="D5" s="28" t="s">
        <v>40</v>
      </c>
      <c r="E5" s="29" t="s">
        <v>56</v>
      </c>
      <c r="F5" s="10" t="s">
        <v>35</v>
      </c>
      <c r="G5" s="32" t="s">
        <v>58</v>
      </c>
      <c r="H5" s="9" t="s">
        <v>57</v>
      </c>
      <c r="I5" s="32" t="s">
        <v>59</v>
      </c>
      <c r="J5" s="9" t="s">
        <v>47</v>
      </c>
      <c r="K5" s="12">
        <v>46129</v>
      </c>
      <c r="L5" s="18">
        <v>1078370968</v>
      </c>
      <c r="M5" s="21" t="s">
        <v>52</v>
      </c>
      <c r="N5" s="24">
        <v>28509000</v>
      </c>
      <c r="O5" s="9">
        <v>0</v>
      </c>
      <c r="P5" s="24">
        <v>28509000</v>
      </c>
      <c r="Q5" s="9">
        <v>0</v>
      </c>
      <c r="R5" s="9">
        <v>150</v>
      </c>
      <c r="S5" s="12">
        <v>46052</v>
      </c>
      <c r="T5" s="12">
        <v>46058</v>
      </c>
      <c r="U5" s="13">
        <v>150</v>
      </c>
      <c r="V5" s="12">
        <v>46208</v>
      </c>
      <c r="W5" s="15">
        <f t="shared" si="0"/>
        <v>28509000</v>
      </c>
      <c r="X5" s="9">
        <v>90</v>
      </c>
      <c r="Y5" s="14">
        <f>+X5/U5</f>
        <v>0.6</v>
      </c>
      <c r="Z5" s="9">
        <v>0</v>
      </c>
      <c r="AA5" s="15">
        <f>+W5</f>
        <v>28509000</v>
      </c>
      <c r="AB5" s="9">
        <v>0</v>
      </c>
      <c r="AC5" s="9">
        <v>0</v>
      </c>
      <c r="AD5" s="24">
        <f t="shared" si="1"/>
        <v>28509000</v>
      </c>
      <c r="AE5" s="9">
        <v>150</v>
      </c>
      <c r="AF5" s="25"/>
      <c r="AG5" s="26"/>
    </row>
    <row r="6" spans="1:33" ht="54" x14ac:dyDescent="0.25">
      <c r="A6" s="9">
        <v>2024</v>
      </c>
      <c r="B6" s="9">
        <v>240917</v>
      </c>
      <c r="C6" s="9" t="s">
        <v>36</v>
      </c>
      <c r="D6" s="32" t="s">
        <v>37</v>
      </c>
      <c r="E6" s="31" t="s">
        <v>61</v>
      </c>
      <c r="F6" s="10" t="s">
        <v>35</v>
      </c>
      <c r="G6" s="32" t="s">
        <v>62</v>
      </c>
      <c r="H6" s="10" t="s">
        <v>17</v>
      </c>
      <c r="I6" s="32" t="s">
        <v>63</v>
      </c>
      <c r="J6" s="9" t="s">
        <v>49</v>
      </c>
      <c r="K6" s="12">
        <v>46129</v>
      </c>
      <c r="L6" s="18">
        <v>901883769</v>
      </c>
      <c r="M6" s="21" t="s">
        <v>60</v>
      </c>
      <c r="N6" s="24">
        <v>6224553000</v>
      </c>
      <c r="O6" s="9">
        <v>300000000</v>
      </c>
      <c r="P6" s="24">
        <f>+N6+O6</f>
        <v>6524553000</v>
      </c>
      <c r="Q6" s="9">
        <v>0</v>
      </c>
      <c r="R6" s="9">
        <v>900</v>
      </c>
      <c r="S6" s="12">
        <v>45594</v>
      </c>
      <c r="T6" s="12">
        <v>45597</v>
      </c>
      <c r="U6" s="13">
        <v>900</v>
      </c>
      <c r="V6" s="12">
        <v>46392</v>
      </c>
      <c r="W6" s="15">
        <f t="shared" si="0"/>
        <v>6524553000</v>
      </c>
      <c r="X6" s="9">
        <v>545</v>
      </c>
      <c r="Y6" s="14">
        <f>+X6/U6</f>
        <v>0.60555555555555551</v>
      </c>
      <c r="Z6" s="32">
        <v>3142354188.46</v>
      </c>
      <c r="AA6" s="24">
        <f>+P6-Z6</f>
        <v>3382198811.54</v>
      </c>
      <c r="AB6" s="9">
        <v>0</v>
      </c>
      <c r="AC6" s="9">
        <f>+O6</f>
        <v>300000000</v>
      </c>
      <c r="AD6" s="24">
        <f t="shared" si="1"/>
        <v>6524553000</v>
      </c>
      <c r="AE6" s="9">
        <v>900</v>
      </c>
    </row>
    <row r="7" spans="1:33" ht="108" x14ac:dyDescent="0.25">
      <c r="A7" s="9">
        <v>2025</v>
      </c>
      <c r="B7" s="9">
        <v>250332</v>
      </c>
      <c r="C7" s="9" t="s">
        <v>36</v>
      </c>
      <c r="D7" s="28" t="s">
        <v>41</v>
      </c>
      <c r="E7" s="29" t="s">
        <v>64</v>
      </c>
      <c r="F7" s="10" t="s">
        <v>35</v>
      </c>
      <c r="G7" s="32" t="s">
        <v>65</v>
      </c>
      <c r="H7" s="10" t="s">
        <v>17</v>
      </c>
      <c r="I7" s="32" t="s">
        <v>66</v>
      </c>
      <c r="J7" s="9" t="s">
        <v>50</v>
      </c>
      <c r="K7" s="17">
        <v>46108</v>
      </c>
      <c r="L7" s="16">
        <v>860028669</v>
      </c>
      <c r="M7" s="21" t="s">
        <v>67</v>
      </c>
      <c r="N7" s="24">
        <v>52986381</v>
      </c>
      <c r="O7" s="16">
        <v>26493191</v>
      </c>
      <c r="P7" s="24">
        <f>+N7+O7</f>
        <v>79479572</v>
      </c>
      <c r="Q7" s="16">
        <v>180</v>
      </c>
      <c r="R7" s="9">
        <v>360</v>
      </c>
      <c r="S7" s="12">
        <v>45728</v>
      </c>
      <c r="T7" s="12">
        <v>45751</v>
      </c>
      <c r="U7" s="13">
        <f>+R7+Q7</f>
        <v>540</v>
      </c>
      <c r="V7" s="12">
        <v>46116</v>
      </c>
      <c r="W7" s="15">
        <f t="shared" si="0"/>
        <v>79479572</v>
      </c>
      <c r="X7" s="9">
        <v>391</v>
      </c>
      <c r="Y7" s="14">
        <f>+X7/U7</f>
        <v>0.72407407407407409</v>
      </c>
      <c r="Z7" s="29" t="s">
        <v>68</v>
      </c>
      <c r="AA7" s="24">
        <f>+O7</f>
        <v>26493191</v>
      </c>
      <c r="AB7" s="9">
        <v>0</v>
      </c>
      <c r="AC7" s="9">
        <f>+O7</f>
        <v>26493191</v>
      </c>
      <c r="AD7" s="24">
        <f t="shared" si="1"/>
        <v>79479572</v>
      </c>
      <c r="AE7" s="9">
        <v>391</v>
      </c>
    </row>
    <row r="8" spans="1:33" x14ac:dyDescent="0.25">
      <c r="A8" s="9">
        <v>2025</v>
      </c>
      <c r="B8" s="9">
        <v>250382</v>
      </c>
      <c r="C8" s="9" t="s">
        <v>36</v>
      </c>
      <c r="D8" s="28" t="s">
        <v>42</v>
      </c>
      <c r="E8" s="29" t="s">
        <v>69</v>
      </c>
      <c r="F8" s="10" t="s">
        <v>35</v>
      </c>
      <c r="G8" s="32" t="s">
        <v>71</v>
      </c>
      <c r="H8" s="10" t="s">
        <v>17</v>
      </c>
      <c r="I8" s="32" t="s">
        <v>70</v>
      </c>
      <c r="J8" s="9" t="s">
        <v>49</v>
      </c>
      <c r="K8" s="17">
        <v>46136</v>
      </c>
      <c r="L8" s="16"/>
      <c r="M8" s="16" t="s">
        <v>72</v>
      </c>
      <c r="N8" s="30">
        <v>818606077</v>
      </c>
      <c r="O8" s="16">
        <v>200000000</v>
      </c>
      <c r="P8" s="24">
        <f>+N8+O8</f>
        <v>1018606077</v>
      </c>
      <c r="Q8" s="16">
        <v>0</v>
      </c>
      <c r="R8" s="9">
        <v>360</v>
      </c>
      <c r="S8" s="12">
        <v>45761</v>
      </c>
      <c r="T8" s="12">
        <v>45776</v>
      </c>
      <c r="U8" s="13">
        <v>360</v>
      </c>
      <c r="V8" s="12">
        <v>46141</v>
      </c>
      <c r="W8" s="15">
        <f t="shared" si="0"/>
        <v>1018606077</v>
      </c>
      <c r="X8" s="9">
        <v>360</v>
      </c>
      <c r="Y8" s="22">
        <v>100</v>
      </c>
      <c r="Z8" s="16">
        <v>0</v>
      </c>
      <c r="AA8" s="15">
        <f>+W8</f>
        <v>1018606077</v>
      </c>
      <c r="AB8" s="16">
        <v>1</v>
      </c>
      <c r="AC8" s="27">
        <v>200000000</v>
      </c>
      <c r="AD8" s="9">
        <f t="shared" si="1"/>
        <v>1018606077</v>
      </c>
      <c r="AE8" s="9">
        <v>480</v>
      </c>
      <c r="AF8" s="25"/>
      <c r="AG8" s="26"/>
    </row>
    <row r="9" spans="1:33" x14ac:dyDescent="0.25">
      <c r="A9" s="9">
        <v>2025</v>
      </c>
      <c r="B9" s="9">
        <v>250431</v>
      </c>
      <c r="C9" s="9" t="s">
        <v>36</v>
      </c>
      <c r="D9" s="28" t="s">
        <v>43</v>
      </c>
      <c r="E9" s="29" t="s">
        <v>73</v>
      </c>
      <c r="F9" s="10" t="s">
        <v>35</v>
      </c>
      <c r="G9" s="32" t="s">
        <v>74</v>
      </c>
      <c r="H9" s="10" t="s">
        <v>17</v>
      </c>
      <c r="I9" s="32" t="s">
        <v>75</v>
      </c>
      <c r="J9" s="9" t="s">
        <v>50</v>
      </c>
      <c r="K9" s="17">
        <v>46139</v>
      </c>
      <c r="L9" s="16">
        <v>860045379</v>
      </c>
      <c r="M9" s="16" t="s">
        <v>76</v>
      </c>
      <c r="N9" s="33">
        <v>1039212030</v>
      </c>
      <c r="O9" s="16">
        <v>237736499</v>
      </c>
      <c r="P9" s="24">
        <f>+N9+O9</f>
        <v>1276948529</v>
      </c>
      <c r="Q9" s="16">
        <v>120</v>
      </c>
      <c r="R9" s="9">
        <v>270</v>
      </c>
      <c r="S9" s="12">
        <v>45779</v>
      </c>
      <c r="T9" s="12">
        <v>45785</v>
      </c>
      <c r="U9" s="13">
        <v>390</v>
      </c>
      <c r="V9" s="12">
        <f>+T9+R9</f>
        <v>46055</v>
      </c>
      <c r="W9" s="15">
        <f t="shared" si="0"/>
        <v>1276948529</v>
      </c>
      <c r="X9" s="9">
        <v>357</v>
      </c>
      <c r="Y9" s="14">
        <f>+X9/U9</f>
        <v>0.91538461538461535</v>
      </c>
      <c r="Z9" s="16">
        <v>728639314.96000004</v>
      </c>
      <c r="AA9" s="15">
        <f>+W9-Z9</f>
        <v>548309214.03999996</v>
      </c>
      <c r="AB9" s="16">
        <v>1</v>
      </c>
      <c r="AC9" s="9">
        <f>+O9</f>
        <v>237736499</v>
      </c>
      <c r="AD9" s="24">
        <f t="shared" si="1"/>
        <v>1276948529</v>
      </c>
      <c r="AE9" s="9">
        <v>390</v>
      </c>
    </row>
    <row r="12" spans="1:33" x14ac:dyDescent="0.25">
      <c r="Z12" s="23"/>
    </row>
  </sheetData>
  <sheetProtection algorithmName="SHA-512" hashValue="CI/zuTH3dvYFFvk5LC0gfvG4cKl5J6KMBDMihUGT7/WBI8gFyPnPKb5tO7rt1nb3ZwaH0tR3eLIvGfOIspH4VA==" saltValue="UgB0NmMWm38mMG1AGLSTBA==" spinCount="100000" sheet="1" objects="1" scenarios="1"/>
  <autoFilter ref="A2:AE9" xr:uid="{4C19AAD8-F53A-419E-8237-EA367F086939}"/>
  <dataValidations disablePrompts="1" count="1">
    <dataValidation type="date" allowBlank="1" showInputMessage="1" errorTitle="Entrada no válida" error="Por favor escriba una fecha válida (AAAA/MM/DD)" promptTitle="Ingrese una fecha (AAAA/MM/DD)" sqref="K3" xr:uid="{56DA3493-EEBB-4C74-B3B4-C79892D70FC7}">
      <formula1>1900/1/1</formula1>
      <formula2>3000/1/1</formula2>
    </dataValidation>
  </dataValidations>
  <hyperlinks>
    <hyperlink ref="D3" r:id="rId1" xr:uid="{14ECB285-AEA7-4629-856B-D09E4F8D977D}"/>
    <hyperlink ref="D4" r:id="rId2" xr:uid="{DDAC2BFF-307E-4FE8-83DA-F7E142430F37}"/>
    <hyperlink ref="D5" r:id="rId3" xr:uid="{1BDA31D9-0394-4B03-B7DA-B076BE8D7B17}"/>
    <hyperlink ref="D7" r:id="rId4" xr:uid="{1AFE0094-50E3-4DE1-93E1-D3311341081F}"/>
    <hyperlink ref="D8" r:id="rId5" xr:uid="{471B9758-59EC-4387-B2E8-B9099C2FF8FF}"/>
    <hyperlink ref="D9" r:id="rId6" xr:uid="{F5072872-F5D8-4CC2-AB64-1C1869BE3A5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5F4610CE65494F8022617A90DC3EB0" ma:contentTypeVersion="12" ma:contentTypeDescription="Crear nuevo documento." ma:contentTypeScope="" ma:versionID="a5c5706790b19f30787820b6a983512b">
  <xsd:schema xmlns:xsd="http://www.w3.org/2001/XMLSchema" xmlns:xs="http://www.w3.org/2001/XMLSchema" xmlns:p="http://schemas.microsoft.com/office/2006/metadata/properties" xmlns:ns2="bedda1e3-75db-477a-abfc-be477d6ed7ce" xmlns:ns3="1df76daa-fa4c-4c26-aee6-0f3ec3407db7" targetNamespace="http://schemas.microsoft.com/office/2006/metadata/properties" ma:root="true" ma:fieldsID="72fafbf764567adfa5fdd1818208228d" ns2:_="" ns3:_="">
    <xsd:import namespace="bedda1e3-75db-477a-abfc-be477d6ed7ce"/>
    <xsd:import namespace="1df76daa-fa4c-4c26-aee6-0f3ec3407d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da1e3-75db-477a-abfc-be477d6ed7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76daa-fa4c-4c26-aee6-0f3ec3407d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3bce61-134a-4066-8111-77d9601f713f}" ma:internalName="TaxCatchAll" ma:showField="CatchAllData" ma:web="1df76daa-fa4c-4c26-aee6-0f3ec3407d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dda1e3-75db-477a-abfc-be477d6ed7ce">
      <Terms xmlns="http://schemas.microsoft.com/office/infopath/2007/PartnerControls"/>
    </lcf76f155ced4ddcb4097134ff3c332f>
    <TaxCatchAll xmlns="1df76daa-fa4c-4c26-aee6-0f3ec3407db7" xsi:nil="true"/>
  </documentManagement>
</p:properties>
</file>

<file path=customXml/itemProps1.xml><?xml version="1.0" encoding="utf-8"?>
<ds:datastoreItem xmlns:ds="http://schemas.openxmlformats.org/officeDocument/2006/customXml" ds:itemID="{9488A218-9AFC-4DF5-BA9F-BBCC00CF7350}"/>
</file>

<file path=customXml/itemProps2.xml><?xml version="1.0" encoding="utf-8"?>
<ds:datastoreItem xmlns:ds="http://schemas.openxmlformats.org/officeDocument/2006/customXml" ds:itemID="{F58D46FE-B4CA-448C-ACE8-DA221EB9093E}"/>
</file>

<file path=customXml/itemProps3.xml><?xml version="1.0" encoding="utf-8"?>
<ds:datastoreItem xmlns:ds="http://schemas.openxmlformats.org/officeDocument/2006/customXml" ds:itemID="{40711468-1A0E-45FD-8B5F-61156BAF15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lozano</dc:creator>
  <cp:lastModifiedBy>lorena lozano</cp:lastModifiedBy>
  <dcterms:created xsi:type="dcterms:W3CDTF">2026-06-17T15:56:51Z</dcterms:created>
  <dcterms:modified xsi:type="dcterms:W3CDTF">2026-06-23T21:36:04Z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0x010100E55F4610CE65494F8022617A90DC3EB0</vt:lpwstr>
  </property>
</Properties>
</file>