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hidePivotFieldList="1"/>
  <mc:AlternateContent xmlns:mc="http://schemas.openxmlformats.org/markup-compatibility/2006">
    <mc:Choice Requires="x15">
      <x15ac:absPath xmlns:x15ac="http://schemas.microsoft.com/office/spreadsheetml/2010/11/ac" url="D:\SDH\1_Informes_SDH\9_Pagina_web\"/>
    </mc:Choice>
  </mc:AlternateContent>
  <xr:revisionPtr revIDLastSave="0" documentId="13_ncr:1_{4EA09F42-5D41-4085-8E74-EE8D8EED3A14}" xr6:coauthVersionLast="47" xr6:coauthVersionMax="47" xr10:uidLastSave="{00000000-0000-0000-0000-000000000000}"/>
  <bookViews>
    <workbookView xWindow="-110" yWindow="-110" windowWidth="19420" windowHeight="11500" xr2:uid="{00000000-000D-0000-FFFF-FFFF00000000}"/>
  </bookViews>
  <sheets>
    <sheet name="resumen" sheetId="1" r:id="rId1"/>
    <sheet name="Detalle" sheetId="2" r:id="rId2"/>
  </sheets>
  <definedNames>
    <definedName name="_xlnm._FilterDatabase" localSheetId="1" hidden="1">Detalle!$B$10:$L$21</definedName>
  </definedNames>
  <calcPr calcId="191029"/>
  <pivotCaches>
    <pivotCache cacheId="8" r:id="rId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X12" i="2" l="1"/>
  <c r="X13" i="2"/>
  <c r="X14" i="2"/>
  <c r="X15" i="2"/>
  <c r="X16" i="2"/>
  <c r="X17" i="2"/>
  <c r="X18" i="2"/>
  <c r="X19" i="2"/>
  <c r="X20" i="2"/>
  <c r="X21" i="2"/>
  <c r="Y12" i="2"/>
  <c r="Z12" i="2" s="1"/>
  <c r="Y13" i="2"/>
  <c r="Z13" i="2" s="1"/>
  <c r="Y14" i="2"/>
  <c r="Z14" i="2" s="1"/>
  <c r="Y15" i="2"/>
  <c r="Z15" i="2" s="1"/>
  <c r="Y16" i="2"/>
  <c r="Z16" i="2" s="1"/>
  <c r="Y17" i="2"/>
  <c r="Z17" i="2" s="1"/>
  <c r="Y18" i="2"/>
  <c r="Z18" i="2" s="1"/>
  <c r="Y19" i="2"/>
  <c r="Z19" i="2" s="1"/>
  <c r="Y20" i="2"/>
  <c r="Z20" i="2" s="1"/>
  <c r="Y21" i="2"/>
  <c r="Z21" i="2" s="1"/>
  <c r="AE12" i="2"/>
  <c r="AB12" i="2" s="1"/>
  <c r="AE13" i="2"/>
  <c r="AB13" i="2" s="1"/>
  <c r="AE14" i="2"/>
  <c r="AB14" i="2" s="1"/>
  <c r="AE15" i="2"/>
  <c r="AB15" i="2" s="1"/>
  <c r="AE16" i="2"/>
  <c r="AB16" i="2" s="1"/>
  <c r="AE17" i="2"/>
  <c r="AB17" i="2" s="1"/>
  <c r="AE18" i="2"/>
  <c r="AB18" i="2" s="1"/>
  <c r="AE19" i="2"/>
  <c r="AB19" i="2" s="1"/>
  <c r="AE20" i="2"/>
  <c r="AB20" i="2" s="1"/>
  <c r="AE21" i="2"/>
  <c r="AB21" i="2" s="1"/>
  <c r="AF12" i="2"/>
  <c r="AF13" i="2"/>
  <c r="AF14" i="2"/>
  <c r="AF15" i="2"/>
  <c r="AF16" i="2"/>
  <c r="AF17" i="2"/>
  <c r="AF18" i="2"/>
  <c r="AF19" i="2"/>
  <c r="AF20" i="2"/>
  <c r="AF21" i="2"/>
  <c r="AE11" i="2" l="1"/>
  <c r="AB11" i="2" s="1"/>
  <c r="AF11" i="2" l="1"/>
  <c r="X11" i="2"/>
  <c r="Y11" i="2" l="1"/>
  <c r="Z11" i="2" s="1"/>
  <c r="E20" i="1"/>
  <c r="E19"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9A27A38-766A-42BB-B389-B205E2DEF053}" keepAlive="1" name="Consulta - 2022_Reporte de Ejecución Contractual" description="Conexión a la consulta '2022_Reporte de Ejecución Contractual' en el libro." type="5" refreshedVersion="0" background="1">
    <dbPr connection="Provider=Microsoft.Mashup.OleDb.1;Data Source=$Workbook$;Location=&quot;2022_Reporte de Ejecución Contractual&quot;;Extended Properties=&quot;&quot;" command="SELECT * FROM [2022_Reporte de Ejecución Contractual]"/>
  </connection>
  <connection id="2" xr16:uid="{41725CCB-6227-4BB5-A7E3-6C00E9DD81CC}" keepAlive="1" name="Consulta - 2022_Reporte de Ejecución Contractual (2)" description="Conexión a la consulta '2022_Reporte de Ejecución Contractual (2)' en el libro." type="5" refreshedVersion="0" background="1">
    <dbPr connection="Provider=Microsoft.Mashup.OleDb.1;Data Source=$Workbook$;Location=&quot;2022_Reporte de Ejecución Contractual (2)&quot;;Extended Properties=&quot;&quot;" command="SELECT * FROM [2022_Reporte de Ejecución Contractual (2)]"/>
  </connection>
  <connection id="3" xr16:uid="{A12C0135-9FE0-46A3-B3BA-529EC0A067FF}" keepAlive="1" name="Consulta - 2023_Reporte de Ejecución Contractual" description="Conexión a la consulta '2023_Reporte de Ejecución Contractual' en el libro." type="5" refreshedVersion="0" background="1">
    <dbPr connection="Provider=Microsoft.Mashup.OleDb.1;Data Source=$Workbook$;Location=&quot;2023_Reporte de Ejecución Contractual&quot;;Extended Properties=&quot;&quot;" command="SELECT * FROM [2023_Reporte de Ejecución Contractual]"/>
  </connection>
  <connection id="4" xr16:uid="{82883B91-AF54-43D1-8768-6C09B784CD83}" keepAlive="1" name="Consulta - 2023_Reporte de Ejecución Contractual (2)" description="Conexión a la consulta '2023_Reporte de Ejecución Contractual (2)' en el libro." type="5" refreshedVersion="0" background="1">
    <dbPr connection="Provider=Microsoft.Mashup.OleDb.1;Data Source=$Workbook$;Location=&quot;2023_Reporte de Ejecución Contractual (2)&quot;;Extended Properties=&quot;&quot;" command="SELECT * FROM [2023_Reporte de Ejecución Contractual (2)]"/>
  </connection>
  <connection id="5" xr16:uid="{5F80A6DC-66C1-420C-9B38-A9E520ECAE9E}" keepAlive="1" name="Consulta - 2023_Reporte de Ejecución Contractual (3)" description="Conexión a la consulta '2023_Reporte de Ejecución Contractual (3)' en el libro." type="5" refreshedVersion="0" background="1">
    <dbPr connection="Provider=Microsoft.Mashup.OleDb.1;Data Source=$Workbook$;Location=&quot;2023_Reporte de Ejecución Contractual (3)&quot;;Extended Properties=&quot;&quot;" command="SELECT * FROM [2023_Reporte de Ejecución Contractual (3)]"/>
  </connection>
  <connection id="6" xr16:uid="{F3569E03-1D73-4F66-86DB-9B1EED766D5B}" keepAlive="1" name="Consulta - Informe_Supervisor" description="Conexión a la consulta 'Informe_Supervisor' en el libro." type="5" refreshedVersion="8" background="1" saveData="1">
    <dbPr connection="Provider=Microsoft.Mashup.OleDb.1;Data Source=$Workbook$;Location=Informe_Supervisor;Extended Properties=&quot;&quot;" command="SELECT * FROM [Informe_Supervisor]"/>
  </connection>
  <connection id="7" xr16:uid="{3E4C20E8-8C71-445D-B56D-7B83A14A675E}" keepAlive="1" name="Consulta - Reporte Informes de Supervisión" description="Conexión a la consulta 'Reporte Informes de Supervisión' en el libro." type="5" refreshedVersion="0" background="1">
    <dbPr connection="Provider=Microsoft.Mashup.OleDb.1;Data Source=$Workbook$;Location=&quot;Reporte Informes de Supervisión&quot;;Extended Properties=&quot;&quot;" command="SELECT * FROM [Reporte Informes de Supervisión]"/>
  </connection>
</connections>
</file>

<file path=xl/sharedStrings.xml><?xml version="1.0" encoding="utf-8"?>
<sst xmlns="http://schemas.openxmlformats.org/spreadsheetml/2006/main" count="154" uniqueCount="96">
  <si>
    <t>Total general</t>
  </si>
  <si>
    <t>Fuente: Datos Abiertos, BogData</t>
  </si>
  <si>
    <t>No. Contratos/Conv</t>
  </si>
  <si>
    <t>VIGENCIA</t>
  </si>
  <si>
    <t>NÚMERO CONTRATO</t>
  </si>
  <si>
    <t>CLASE MODIFICACIÓN</t>
  </si>
  <si>
    <t>FECHA SUSCRIPCIÓN DE LA MODIFICACIÓN</t>
  </si>
  <si>
    <t>IDENTIFICACIÓN CONTRATISTA</t>
  </si>
  <si>
    <t>OBJETO</t>
  </si>
  <si>
    <t>VALOR CONTRATO PRINCIPAL</t>
  </si>
  <si>
    <t>VALOR ADICIÓN</t>
  </si>
  <si>
    <t>VALOR TOTAL</t>
  </si>
  <si>
    <t>PLAZO MODIFICACIÓN (Días)</t>
  </si>
  <si>
    <t>Fecha de suscripción</t>
  </si>
  <si>
    <t>Fecha de Inicio</t>
  </si>
  <si>
    <t>Plazo Inicial (dias)</t>
  </si>
  <si>
    <t>Fecha Finalizacion Programada</t>
  </si>
  <si>
    <t>Valor del Contrato
inical</t>
  </si>
  <si>
    <t>dias ejecutados</t>
  </si>
  <si>
    <t>% Ejecución</t>
  </si>
  <si>
    <t>Recursos pendientes de ejecutar.</t>
  </si>
  <si>
    <t>Cantidad de Adiciones/
prórrogas</t>
  </si>
  <si>
    <t>Vr. Adiciones</t>
  </si>
  <si>
    <t>Vr. Total con Adiciones</t>
  </si>
  <si>
    <t>NOMBRE UNIDAD EJECUTORA</t>
  </si>
  <si>
    <t>DEPENDENCIA DESTINO</t>
  </si>
  <si>
    <t>PROCESO SELECCIÓN</t>
  </si>
  <si>
    <t>CLASE CONTRATO</t>
  </si>
  <si>
    <t>INFORMACIÓN CONSOLIDADA DEL CONTRATO A LA FECHA CON TODAS LAS NOVEDADES/CAMBIOS Y/O MODIFICACIONES</t>
  </si>
  <si>
    <t>INFORMACIÓN GENERAL DEL CONTRATO MODIFICADO</t>
  </si>
  <si>
    <t>PORTAL CONTRATACION</t>
  </si>
  <si>
    <t>URL SECOP</t>
  </si>
  <si>
    <t>PLAZO TOTAL
(DÍAS)*</t>
  </si>
  <si>
    <t>* Los plazos en días se contabilizan a partir de meses contables de 30 días</t>
  </si>
  <si>
    <t xml:space="preserve">Corte: </t>
  </si>
  <si>
    <t>Del</t>
  </si>
  <si>
    <t>Hasta</t>
  </si>
  <si>
    <t>RAZÓN SOCIAL
CESIONARIO</t>
  </si>
  <si>
    <t>Recursos totales Ejecutados o pagados</t>
  </si>
  <si>
    <t>Tipo Modificaciones</t>
  </si>
  <si>
    <t>Modalidad / Clase Contrato - Conve</t>
  </si>
  <si>
    <t>Prestación de Servicios</t>
  </si>
  <si>
    <t>Plazo total con prorrogas (días)</t>
  </si>
  <si>
    <t>DATOS DE LA MODIFICACION SUSCRITA EN EL PERIODO</t>
  </si>
  <si>
    <t>SECOP-II</t>
  </si>
  <si>
    <t>Selección Abreviada - Subasta Inversa</t>
  </si>
  <si>
    <t>0111-01 - Secretaría Distrital de Hacienda</t>
  </si>
  <si>
    <t>Directa Otras Causales</t>
  </si>
  <si>
    <t>Mínima Cuantía</t>
  </si>
  <si>
    <t>4 4. Adición / Prórroga</t>
  </si>
  <si>
    <t>3 3. Prorroga</t>
  </si>
  <si>
    <t>FONDO CUENTA CONCEJO DE BOGOTA, D.C.</t>
  </si>
  <si>
    <t>0111-04 - Fondo Cuenta Concejo de Bogotá, D.C.</t>
  </si>
  <si>
    <t>(CPS) Directa Prestacion Servicios Profesionales y Apoyo a la Gestión</t>
  </si>
  <si>
    <t>(CPS) Prestación Servicios Profesionales</t>
  </si>
  <si>
    <t>https://community.secop.gov.co/Public/Tendering/OpportunityDetail/Index?noticeUID=CO1.NTC.7342236&amp;isFromPublicArea=True&amp;isModal=true&amp;asPopupView=true</t>
  </si>
  <si>
    <t>OF. DEPURACION CARTERA</t>
  </si>
  <si>
    <t>restar servicios profesionales para el desarrollo de actividades deevaluación de programas, realización de informes y estudios, proyecciónde actos administrativos, gestión de radicados, respuesta a Tutelas  yejecución de acciones y actividades relacionadas con las actuacionesadministrativas propias de la Oficina de Depuración de Cartera.</t>
  </si>
  <si>
    <t>DESPACHO DIR. DISTRITAL COBRO</t>
  </si>
  <si>
    <t>1 1. Cesión</t>
  </si>
  <si>
    <t>Secretaría Distrital de Hacienda
Gestión Contractual Marzo 2025 - Modificaciones</t>
  </si>
  <si>
    <t>https://community.secop.gov.co/Public/Tendering/OpportunityDetail/Index?noticeUID=CO1.NTC.7338859&amp;isFromPublicArea=True&amp;isModal=true&amp;asPopupView=true</t>
  </si>
  <si>
    <t>SUBD. GESTION CONTABLE HACIENDA</t>
  </si>
  <si>
    <t>Prestar servicios profesionales para llevar a cabo los procesos deconciliación de  información contable y operaciones recíprocas necesarios en la elaboración de estados financieros, reportes e informes complementarios de la SDH en el módulo FI a cargo de laDirección Distrital de Contabilidad.</t>
  </si>
  <si>
    <t>https://community.secop.gov.co/Public/Tendering/OpportunityDetail/Index?noticeUID=CO1.NTC.7369648&amp;isFromPublicArea=True&amp;isModal=true&amp;asPopupView=true</t>
  </si>
  <si>
    <t>Prestar servicios profesionales especializados para apoyar la ejecuciónde las actividades establecidas en el plan de acción relacionadas con lasostenibilidad contable de la SDH y en la preparación y elaboración delos Estados Financieros, reportes e informes complementarios de la SDH através de BOGDATA.</t>
  </si>
  <si>
    <t>https://community.secop.gov.co/Public/Tendering/OpportunityDetail/Index?noticeUID=CO1.NTC.7360369&amp;isFromPublicArea=True&amp;isModal=true&amp;asPopupView=true</t>
  </si>
  <si>
    <t>OF. COBRO GENERAL</t>
  </si>
  <si>
    <t>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t>
  </si>
  <si>
    <t>https://community.secop.gov.co/Public/Tendering/OpportunityDetail/Index?noticeUID=CO1.NTC.5642612&amp;isFromPublicArea=True&amp;isModal=true&amp;asPopupView=true</t>
  </si>
  <si>
    <t>SUBD. INFRAESTRUCTURA TIC</t>
  </si>
  <si>
    <t>Prestar los servicios de mantenimiento, soporte y actualización con elsuministro de repuestos para la infraestructura de telecomunicaciones,cableado estructurado (voz y datos), fibra óptica, energía normal yregulada de la Secretaría Distrital de Hacienda.</t>
  </si>
  <si>
    <t>https://community.secop.gov.co/Public/Tendering/OpportunityDetail/Index?noticeUID=CO1.NTC.5934641&amp;isFromPublicArea=True&amp;isModal=true&amp;asPopupView=true</t>
  </si>
  <si>
    <t>Convenio Interadministrativo</t>
  </si>
  <si>
    <t>Aunar esfuerzos humanos, técnicos, logísticos y administrativos, paragarantizar el esquema de seguridad, requerido por los concejales delDistrito Capital que cuenten con riesgo extraordinario y/o extremo comoresultado de la evaluación del riesgo efectuada para los Concejales deBogotá D.C.  por la Unidad Nacional de Protección</t>
  </si>
  <si>
    <t>https://community.secop.gov.co/Public/Tendering/OpportunityDetail/Index?noticeUID=CO1.NTC.5815044&amp;isFromPublicArea=True&amp;isModal=true&amp;asPopupView=true</t>
  </si>
  <si>
    <t>Realizar exámenes médicos ocupacionales y complementarios, así como laaplicación de vacunas para los funcionarios del Concejo de Bogotá.</t>
  </si>
  <si>
    <t>https://community.secop.gov.co/Public/Tendering/OpportunityDetail/Index?noticeUID=CO1.NTC.5884060&amp;isFromPublicArea=True&amp;isModal=true&amp;asPopupView=true</t>
  </si>
  <si>
    <t>Deposito Valores</t>
  </si>
  <si>
    <t>OF. OPERACIONES FINANCIERAS</t>
  </si>
  <si>
    <t>Prestar los servicios de salvaguarda de valores, administración,compensación y liquidación de los valores que le sean confiados endepósito por la Secretaría Distrital de Hacienda y que hacen parte del(los) portafolio (s) administrado (s) por la Dirección Distrital deTesorería, en las condiciones establecidas en el Libro 37 de la Parte 2del Decreto 2555 de 2010, Por el cual se recogen y reexpiden las normasen materia del Sector Financiero, Asegurador y del Mercado de Valores yse dictan otras disposiciones, y demás disposiciones que lo modifiquen oadicionen.</t>
  </si>
  <si>
    <t>https://community.secop.gov.co/Public/Tendering/OpportunityDetail/Index?noticeUID=CO1.NTC.6200478&amp;isFromPublicArea=True&amp;isModal=true&amp;asPopupView=true</t>
  </si>
  <si>
    <t>Concurso de Méritos Abierto</t>
  </si>
  <si>
    <t>Consultoría</t>
  </si>
  <si>
    <t>OF. ASESORA DE PLANEACION</t>
  </si>
  <si>
    <t>Prestar los servicios de consultoría especializada para laimplementación de la herramienta de medición de los niveles desatisfacción de la SDH de la vigencia.</t>
  </si>
  <si>
    <t>https://community.secop.gov.co/Public/Tendering/OpportunityDetail/Index?noticeUID=CO1.NTC.6806756&amp;isFromPublicArea=True&amp;isModal=true&amp;asPopupView=true</t>
  </si>
  <si>
    <t>Apoyar el alistamiento y proyección de las respuestas a las PQRS ytrámites en las diversas etapas del proceso administrativo de laDirección Distrital de Cobro, y las PQRS del componente de servicio ylas relacionadas con los alivios tributarios de competencia de laDirección de Impuestos de Bogotá; así como el apoyo a la gestiónpersuasiva de contribuyentes con deudas causadas en la vigencia 2024 yla depuración de la cartera tributaria</t>
  </si>
  <si>
    <t>https://community.secop.gov.co/Public/Tendering/OpportunityDetail/Index?noticeUID=CO1.NTC.6735416&amp;isFromPublicArea=True&amp;isModal=False</t>
  </si>
  <si>
    <t>Convenio de Cooperacion</t>
  </si>
  <si>
    <t>DESPACHO DIR. IMPUESTOS BOGOTA</t>
  </si>
  <si>
    <t>El Convenio tiene por objeto aunar esfuerzos técnicos, administrativos y financieros para realizar un diagnóstico en materia tributaria en el Distrito Capital con el fin de identificar mecanismos de optimización de la estructura del sistema tributario del Distrito Capital bajo los enfoques de progresividad y sostenibilidad; identificar y definir medidas que contribuyan al mejoramiento de la moral tributaria de los ciudadanos, y, evaluar la creación de incentivos a través del sistema tributario del Distrito Capital para combatir el cambio climático y promover la transición energética justa (el “Diagnóstico Tributario”)”.</t>
  </si>
  <si>
    <t>ROSMARY  BAUTISTA MARTINEZ</t>
  </si>
  <si>
    <t>ESPERANZA  PRADA DAZA</t>
  </si>
  <si>
    <t>KAROL MARITZA GALINDO ESTUPIÑAN</t>
  </si>
  <si>
    <t>CHRISTOPHER BRYAN GALLEGO GOMEZ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</si>
</sst>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9" x14ac:knownFonts="1">
    <font>
      <sz val="11"/>
      <color theme="1"/>
      <name val="Calibri"/>
      <family val="2"/>
      <scheme val="minor"/>
    </font>
    <font>
      <b/>
      <sz val="11"/>
      <color theme="1"/>
      <name val="Calibri"/>
      <family val="2"/>
      <scheme val="minor"/>
    </font>
    <font>
      <b/>
      <u/>
      <sz val="11"/>
      <color theme="1"/>
      <name val="Calibri"/>
      <family val="2"/>
      <scheme val="minor"/>
    </font>
    <font>
      <b/>
      <sz val="16"/>
      <color theme="0"/>
      <name val="Calibri"/>
      <family val="2"/>
      <scheme val="minor"/>
    </font>
    <font>
      <b/>
      <sz val="14"/>
      <color theme="0"/>
      <name val="Calibri"/>
      <family val="2"/>
      <scheme val="minor"/>
    </font>
    <font>
      <sz val="14"/>
      <color theme="0"/>
      <name val="Calibri"/>
      <family val="2"/>
      <scheme val="minor"/>
    </font>
    <font>
      <sz val="11"/>
      <color theme="1"/>
      <name val="Calibri"/>
      <family val="2"/>
      <scheme val="minor"/>
    </font>
    <font>
      <sz val="11"/>
      <color theme="0"/>
      <name val="Calibri"/>
      <family val="2"/>
      <scheme val="minor"/>
    </font>
    <font>
      <sz val="1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8" tint="-0.249977111117893"/>
        <bgColor indexed="64"/>
      </patternFill>
    </fill>
    <fill>
      <patternFill patternType="solid">
        <fgColor rgb="FF0070C0"/>
        <bgColor indexed="64"/>
      </patternFill>
    </fill>
    <fill>
      <patternFill patternType="solid">
        <fgColor theme="0" tint="-0.499984740745262"/>
        <bgColor indexed="64"/>
      </patternFill>
    </fill>
    <fill>
      <patternFill patternType="solid">
        <fgColor theme="0" tint="-4.9989318521683403E-2"/>
        <bgColor indexed="64"/>
      </patternFill>
    </fill>
  </fills>
  <borders count="2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43" fontId="6" fillId="0" borderId="0" applyFont="0" applyFill="0" applyBorder="0" applyAlignment="0" applyProtection="0"/>
  </cellStyleXfs>
  <cellXfs count="58">
    <xf numFmtId="0" fontId="0" fillId="0" borderId="0" xfId="0"/>
    <xf numFmtId="14" fontId="0" fillId="0" borderId="0" xfId="0" applyNumberFormat="1"/>
    <xf numFmtId="0" fontId="1" fillId="0" borderId="0" xfId="0" applyFont="1"/>
    <xf numFmtId="0" fontId="2" fillId="0" borderId="0" xfId="0" applyFont="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0" fontId="0" fillId="0" borderId="10" xfId="0" applyBorder="1"/>
    <xf numFmtId="0" fontId="0" fillId="0" borderId="11" xfId="0" applyBorder="1"/>
    <xf numFmtId="0" fontId="0" fillId="0" borderId="12" xfId="0" applyBorder="1" applyAlignment="1">
      <alignment horizontal="center"/>
    </xf>
    <xf numFmtId="0" fontId="0" fillId="0" borderId="12" xfId="0" applyBorder="1" applyAlignment="1">
      <alignment horizontal="left"/>
    </xf>
    <xf numFmtId="0" fontId="1" fillId="0" borderId="12" xfId="0" applyFont="1" applyBorder="1" applyAlignment="1">
      <alignment horizontal="center"/>
    </xf>
    <xf numFmtId="0" fontId="4" fillId="4" borderId="16" xfId="0" applyFont="1" applyFill="1" applyBorder="1" applyAlignment="1">
      <alignment horizontal="centerContinuous" vertical="center"/>
    </xf>
    <xf numFmtId="0" fontId="4" fillId="4" borderId="17" xfId="0" applyFont="1" applyFill="1" applyBorder="1" applyAlignment="1">
      <alignment horizontal="centerContinuous" vertical="center"/>
    </xf>
    <xf numFmtId="0" fontId="4" fillId="4" borderId="18" xfId="0" applyFont="1" applyFill="1" applyBorder="1" applyAlignment="1">
      <alignment horizontal="centerContinuous" vertical="center"/>
    </xf>
    <xf numFmtId="0" fontId="4" fillId="5" borderId="16" xfId="0" applyFont="1" applyFill="1" applyBorder="1" applyAlignment="1">
      <alignment horizontal="centerContinuous" vertical="center" wrapText="1"/>
    </xf>
    <xf numFmtId="0" fontId="4" fillId="5" borderId="17" xfId="0" applyFont="1" applyFill="1" applyBorder="1" applyAlignment="1">
      <alignment horizontal="centerContinuous" vertical="center" wrapText="1"/>
    </xf>
    <xf numFmtId="0" fontId="4" fillId="5" borderId="18" xfId="0" applyFont="1" applyFill="1" applyBorder="1" applyAlignment="1">
      <alignment horizontal="centerContinuous" vertical="center" wrapText="1"/>
    </xf>
    <xf numFmtId="0" fontId="5" fillId="4" borderId="17" xfId="0" applyFont="1" applyFill="1" applyBorder="1" applyAlignment="1">
      <alignment horizontal="centerContinuous" vertical="center"/>
    </xf>
    <xf numFmtId="0" fontId="5" fillId="4" borderId="18" xfId="0" applyFont="1" applyFill="1" applyBorder="1" applyAlignment="1">
      <alignment horizontal="centerContinuous" vertical="center"/>
    </xf>
    <xf numFmtId="164" fontId="0" fillId="0" borderId="0" xfId="1" applyNumberFormat="1" applyFont="1"/>
    <xf numFmtId="0" fontId="1" fillId="0" borderId="0" xfId="0" applyFont="1" applyAlignment="1">
      <alignment horizontal="right"/>
    </xf>
    <xf numFmtId="0" fontId="2" fillId="0" borderId="0" xfId="0" applyFont="1" applyAlignment="1">
      <alignment horizontal="left"/>
    </xf>
    <xf numFmtId="0" fontId="1" fillId="0" borderId="25" xfId="0" applyFont="1" applyBorder="1" applyAlignment="1">
      <alignment horizontal="right" vertical="center"/>
    </xf>
    <xf numFmtId="0" fontId="2" fillId="6" borderId="23" xfId="0" applyFont="1" applyFill="1" applyBorder="1" applyAlignment="1">
      <alignment horizontal="center" vertical="center"/>
    </xf>
    <xf numFmtId="0" fontId="2" fillId="6" borderId="24" xfId="0" applyFont="1" applyFill="1" applyBorder="1" applyAlignment="1">
      <alignment horizontal="center" vertical="center"/>
    </xf>
    <xf numFmtId="0" fontId="1" fillId="6" borderId="22" xfId="0" applyFont="1" applyFill="1" applyBorder="1" applyAlignment="1">
      <alignment horizontal="right" vertical="center"/>
    </xf>
    <xf numFmtId="14" fontId="1" fillId="0" borderId="26" xfId="0" applyNumberFormat="1" applyFont="1" applyBorder="1" applyAlignment="1">
      <alignment horizontal="center"/>
    </xf>
    <xf numFmtId="14" fontId="1" fillId="0" borderId="27" xfId="0" applyNumberFormat="1" applyFont="1" applyBorder="1" applyAlignment="1">
      <alignment horizontal="center"/>
    </xf>
    <xf numFmtId="0" fontId="1" fillId="2" borderId="0" xfId="0" applyFont="1" applyFill="1" applyAlignment="1">
      <alignment horizontal="centerContinuous"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21" xfId="0" applyBorder="1" applyAlignment="1">
      <alignment horizontal="center" vertical="center" wrapText="1"/>
    </xf>
    <xf numFmtId="0" fontId="0" fillId="0" borderId="12" xfId="0" pivotButton="1" applyBorder="1" applyAlignment="1">
      <alignment horizontal="center"/>
    </xf>
    <xf numFmtId="0" fontId="0" fillId="0" borderId="15" xfId="0" applyBorder="1" applyAlignment="1">
      <alignment horizontal="left"/>
    </xf>
    <xf numFmtId="0" fontId="0" fillId="0" borderId="15" xfId="0" applyBorder="1" applyAlignment="1">
      <alignment horizontal="left" indent="1"/>
    </xf>
    <xf numFmtId="0" fontId="0" fillId="0" borderId="14" xfId="0" applyBorder="1" applyAlignment="1">
      <alignment horizontal="left"/>
    </xf>
    <xf numFmtId="14" fontId="0" fillId="0" borderId="20" xfId="0" applyNumberFormat="1" applyBorder="1" applyAlignment="1">
      <alignment horizontal="center" vertical="center" wrapText="1"/>
    </xf>
    <xf numFmtId="0" fontId="0" fillId="0" borderId="0" xfId="0" applyNumberFormat="1"/>
    <xf numFmtId="0" fontId="0" fillId="0" borderId="13" xfId="0" applyNumberFormat="1" applyBorder="1" applyAlignment="1">
      <alignment horizontal="center"/>
    </xf>
    <xf numFmtId="0" fontId="0" fillId="0" borderId="14" xfId="0" applyNumberFormat="1" applyBorder="1" applyAlignment="1">
      <alignment horizontal="center"/>
    </xf>
    <xf numFmtId="0" fontId="0" fillId="0" borderId="15" xfId="0" applyNumberFormat="1" applyBorder="1" applyAlignment="1">
      <alignment horizontal="center"/>
    </xf>
    <xf numFmtId="0" fontId="0" fillId="0" borderId="0" xfId="0" applyBorder="1"/>
    <xf numFmtId="0" fontId="0" fillId="2" borderId="0" xfId="0" applyFill="1" applyBorder="1"/>
    <xf numFmtId="0" fontId="7" fillId="0" borderId="0" xfId="0" applyFont="1" applyBorder="1"/>
    <xf numFmtId="0" fontId="0" fillId="0" borderId="0" xfId="0" applyBorder="1" applyAlignment="1">
      <alignment horizontal="left"/>
    </xf>
    <xf numFmtId="0" fontId="0" fillId="0" borderId="7" xfId="0" applyBorder="1" applyAlignment="1">
      <alignment horizontal="left" indent="1"/>
    </xf>
    <xf numFmtId="0" fontId="3" fillId="3" borderId="1" xfId="0" applyFont="1" applyFill="1" applyBorder="1" applyAlignment="1">
      <alignment horizontal="centerContinuous" vertical="center" wrapText="1"/>
    </xf>
    <xf numFmtId="0" fontId="3" fillId="3" borderId="2" xfId="0" applyFont="1" applyFill="1" applyBorder="1" applyAlignment="1">
      <alignment horizontal="centerContinuous" vertical="center" wrapText="1"/>
    </xf>
    <xf numFmtId="0" fontId="3" fillId="3" borderId="3" xfId="0" applyFont="1" applyFill="1" applyBorder="1" applyAlignment="1">
      <alignment horizontal="centerContinuous" vertical="center" wrapText="1"/>
    </xf>
    <xf numFmtId="0" fontId="8" fillId="6" borderId="19" xfId="0" applyFont="1" applyFill="1" applyBorder="1" applyAlignment="1">
      <alignment horizontal="center" vertical="center" wrapText="1"/>
    </xf>
    <xf numFmtId="0" fontId="8" fillId="6" borderId="20" xfId="0" applyFont="1" applyFill="1" applyBorder="1" applyAlignment="1">
      <alignment horizontal="center" vertical="center" wrapText="1"/>
    </xf>
    <xf numFmtId="0" fontId="8" fillId="6" borderId="21" xfId="0" applyFont="1" applyFill="1" applyBorder="1" applyAlignment="1">
      <alignment horizontal="center" vertical="center" wrapText="1"/>
    </xf>
    <xf numFmtId="164" fontId="0" fillId="0" borderId="0" xfId="0" applyNumberFormat="1"/>
    <xf numFmtId="0" fontId="0" fillId="0" borderId="9" xfId="0" applyBorder="1" applyAlignment="1">
      <alignment horizontal="left" indent="1"/>
    </xf>
  </cellXfs>
  <cellStyles count="2">
    <cellStyle name="Millares" xfId="1" builtinId="3"/>
    <cellStyle name="Normal" xfId="0" builtinId="0"/>
  </cellStyles>
  <dxfs count="121">
    <dxf>
      <numFmt numFmtId="164" formatCode="_-* #,##0_-;\-* #,##0_-;_-* &quot;-&quot;??_-;_-@_-"/>
    </dxf>
    <dxf>
      <numFmt numFmtId="164" formatCode="_-* #,##0_-;\-* #,##0_-;_-* &quot;-&quot;??_-;_-@_-"/>
    </dxf>
    <dxf>
      <numFmt numFmtId="0" formatCode="General"/>
    </dxf>
    <dxf>
      <numFmt numFmtId="0" formatCode="General"/>
    </dxf>
    <dxf>
      <numFmt numFmtId="19" formatCode="d/mm/yyyy"/>
    </dxf>
    <dxf>
      <numFmt numFmtId="19" formatCode="d/mm/yyyy"/>
    </dxf>
    <dxf>
      <numFmt numFmtId="19" formatCode="d/mm/yyyy"/>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64" formatCode="_-* #,##0_-;\-* #,##0_-;_-* &quot;-&quot;??_-;_-@_-"/>
    </dxf>
    <dxf>
      <numFmt numFmtId="164" formatCode="_-* #,##0_-;\-* #,##0_-;_-* &quot;-&quot;??_-;_-@_-"/>
    </dxf>
    <dxf>
      <numFmt numFmtId="0" formatCode="General"/>
    </dxf>
    <dxf>
      <numFmt numFmtId="0" formatCode="General"/>
    </dxf>
    <dxf>
      <numFmt numFmtId="164" formatCode="_-* #,##0_-;\-* #,##0_-;_-* &quot;-&quot;??_-;_-@_-"/>
    </dxf>
    <dxf>
      <numFmt numFmtId="19" formatCode="d/mm/yyyy"/>
    </dxf>
    <dxf>
      <numFmt numFmtId="0" formatCode="General"/>
    </dxf>
    <dxf>
      <border>
        <bottom style="thin">
          <color indexed="64"/>
        </bottom>
      </border>
    </dxf>
    <dxf>
      <font>
        <strike val="0"/>
        <outline val="0"/>
        <shadow val="0"/>
        <u val="none"/>
        <vertAlign val="baseline"/>
        <sz val="11"/>
        <color theme="1"/>
        <name val="Calibri"/>
        <scheme val="minor"/>
      </font>
      <alignment horizontal="center" vertical="center" textRotation="0" wrapText="1" indent="0" justifyLastLine="0" shrinkToFit="0" readingOrder="0"/>
      <border diagonalUp="0" diagonalDown="0" outline="0">
        <left style="thin">
          <color indexed="64"/>
        </left>
        <right style="thin">
          <color indexed="64"/>
        </right>
        <top/>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alignment horizontal="left" readingOrder="0"/>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readingOrder="0"/>
    </dxf>
    <dxf>
      <alignment horizontal="center" readingOrder="0"/>
    </dxf>
    <dxf>
      <alignment horizontal="center" readingOrder="0"/>
    </dxf>
    <dxf>
      <alignment horizontal="center" readingOrder="0"/>
    </dxf>
    <dxf>
      <alignment horizontal="center" readingOrder="0"/>
    </dxf>
    <dxf>
      <alignment horizontal="center" readingOrder="0"/>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alignment horizontal="left" readingOrder="0"/>
    </dxf>
    <dxf>
      <alignment horizontal="left" readingOrder="0"/>
    </dxf>
    <dxf>
      <alignment horizontal="left" readingOrder="0"/>
    </dxf>
    <dxf>
      <alignment horizontal="left" readingOrder="0"/>
    </dxf>
    <dxf>
      <alignment horizontal="left" readingOrder="0"/>
    </dxf>
    <dxf>
      <alignment horizontal="left" readingOrder="0"/>
    </dxf>
    <dxf>
      <alignment horizontal="left" readingOrder="0"/>
    </dxf>
    <dxf>
      <alignment horizontal="left" readingOrder="0"/>
    </dxf>
    <dxf>
      <alignment horizontal="left" readingOrder="0"/>
    </dxf>
    <dxf>
      <alignment horizontal="right" readingOrder="0"/>
    </dxf>
    <dxf>
      <alignment horizontal="right" readingOrder="0"/>
    </dxf>
    <dxf>
      <alignment horizontal="right" readingOrder="0"/>
    </dxf>
    <dxf>
      <alignment horizontal="right" readingOrder="0"/>
    </dxf>
    <dxf>
      <alignment horizontal="right" readingOrder="0"/>
    </dxf>
    <dxf>
      <alignment horizontal="right" readingOrder="0"/>
    </dxf>
    <dxf>
      <alignment horizontal="right" readingOrder="0"/>
    </dxf>
    <dxf>
      <alignment horizontal="right" readingOrder="0"/>
    </dxf>
    <dxf>
      <alignment horizontal="right" readingOrder="0"/>
    </dxf>
    <dxf>
      <alignment horizontal="left" readingOrder="0"/>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font>
        <b/>
      </font>
    </dxf>
    <dxf>
      <font>
        <b/>
      </font>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readingOrder="0"/>
    </dxf>
    <dxf>
      <alignment horizontal="center" readingOrder="0"/>
    </dxf>
    <dxf>
      <alignment horizontal="center" readingOrder="0"/>
    </dxf>
    <dxf>
      <alignment horizontal="center" readingOrder="0"/>
    </dxf>
    <dxf>
      <alignment horizontal="center" readingOrder="0"/>
    </dxf>
    <dxf>
      <alignment horizontal="center"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pivotCacheDefinition" Target="pivotCache/pivotCacheDefinition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microsoft.com/office/2007/relationships/hdphoto" Target="../media/hdphoto1.wdp"/><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xdr:row>
      <xdr:rowOff>0</xdr:rowOff>
    </xdr:from>
    <xdr:to>
      <xdr:col>2</xdr:col>
      <xdr:colOff>304800</xdr:colOff>
      <xdr:row>2</xdr:row>
      <xdr:rowOff>304800</xdr:rowOff>
    </xdr:to>
    <xdr:sp macro="" textlink="">
      <xdr:nvSpPr>
        <xdr:cNvPr id="1025" name="AutoShape 1" descr="Secretaría Distrital de Hacienda | Red Empresarial de Seguridad Vial">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762000" y="2000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1</xdr:col>
      <xdr:colOff>114299</xdr:colOff>
      <xdr:row>3</xdr:row>
      <xdr:rowOff>133350</xdr:rowOff>
    </xdr:from>
    <xdr:to>
      <xdr:col>3</xdr:col>
      <xdr:colOff>952500</xdr:colOff>
      <xdr:row>10</xdr:row>
      <xdr:rowOff>66675</xdr:rowOff>
    </xdr:to>
    <xdr:grpSp>
      <xdr:nvGrpSpPr>
        <xdr:cNvPr id="22" name="Grupo 21" descr="Descripción del total de modificaciones realizadas en el mes">
          <a:extLst>
            <a:ext uri="{FF2B5EF4-FFF2-40B4-BE49-F238E27FC236}">
              <a16:creationId xmlns:a16="http://schemas.microsoft.com/office/drawing/2014/main" id="{00000000-0008-0000-0000-000016000000}"/>
            </a:ext>
          </a:extLst>
        </xdr:cNvPr>
        <xdr:cNvGrpSpPr/>
      </xdr:nvGrpSpPr>
      <xdr:grpSpPr>
        <a:xfrm>
          <a:off x="876299" y="1130300"/>
          <a:ext cx="2571751" cy="1222375"/>
          <a:chOff x="3829049" y="1276350"/>
          <a:chExt cx="2343151" cy="1009651"/>
        </a:xfrm>
      </xdr:grpSpPr>
      <xdr:grpSp>
        <xdr:nvGrpSpPr>
          <xdr:cNvPr id="20" name="Grupo 19">
            <a:extLst>
              <a:ext uri="{FF2B5EF4-FFF2-40B4-BE49-F238E27FC236}">
                <a16:creationId xmlns:a16="http://schemas.microsoft.com/office/drawing/2014/main" id="{00000000-0008-0000-0000-000014000000}"/>
              </a:ext>
            </a:extLst>
          </xdr:cNvPr>
          <xdr:cNvGrpSpPr/>
        </xdr:nvGrpSpPr>
        <xdr:grpSpPr>
          <a:xfrm>
            <a:off x="4114802" y="1276350"/>
            <a:ext cx="1333498" cy="733426"/>
            <a:chOff x="4114802" y="1276350"/>
            <a:chExt cx="1333498" cy="733426"/>
          </a:xfrm>
        </xdr:grpSpPr>
        <xdr:grpSp>
          <xdr:nvGrpSpPr>
            <xdr:cNvPr id="13" name="Groupe 1">
              <a:extLst>
                <a:ext uri="{FF2B5EF4-FFF2-40B4-BE49-F238E27FC236}">
                  <a16:creationId xmlns:a16="http://schemas.microsoft.com/office/drawing/2014/main" id="{00000000-0008-0000-0000-00000D000000}"/>
                </a:ext>
              </a:extLst>
            </xdr:cNvPr>
            <xdr:cNvGrpSpPr/>
          </xdr:nvGrpSpPr>
          <xdr:grpSpPr>
            <a:xfrm>
              <a:off x="4114802" y="1276350"/>
              <a:ext cx="1333498" cy="733426"/>
              <a:chOff x="4136627" y="2734860"/>
              <a:chExt cx="2110791" cy="1335778"/>
            </a:xfrm>
          </xdr:grpSpPr>
          <xdr:sp macro="" textlink="">
            <xdr:nvSpPr>
              <xdr:cNvPr id="14" name="Forme libre : forme 22">
                <a:extLst>
                  <a:ext uri="{FF2B5EF4-FFF2-40B4-BE49-F238E27FC236}">
                    <a16:creationId xmlns:a16="http://schemas.microsoft.com/office/drawing/2014/main" id="{00000000-0008-0000-0000-00000E000000}"/>
                  </a:ext>
                </a:extLst>
              </xdr:cNvPr>
              <xdr:cNvSpPr/>
            </xdr:nvSpPr>
            <xdr:spPr>
              <a:xfrm flipH="1">
                <a:off x="4136627" y="2734860"/>
                <a:ext cx="1817867" cy="1318521"/>
              </a:xfrm>
              <a:custGeom>
                <a:avLst/>
                <a:gdLst>
                  <a:gd name="connsiteX0" fmla="*/ 1168903 w 1817867"/>
                  <a:gd name="connsiteY0" fmla="*/ 0 h 1318520"/>
                  <a:gd name="connsiteX1" fmla="*/ 1168897 w 1817867"/>
                  <a:gd name="connsiteY1" fmla="*/ 5 h 1318520"/>
                  <a:gd name="connsiteX2" fmla="*/ 1164494 w 1817867"/>
                  <a:gd name="connsiteY2" fmla="*/ 5 h 1318520"/>
                  <a:gd name="connsiteX3" fmla="*/ 1163518 w 1817867"/>
                  <a:gd name="connsiteY3" fmla="*/ 4367 h 1318520"/>
                  <a:gd name="connsiteX4" fmla="*/ 941742 w 1817867"/>
                  <a:gd name="connsiteY4" fmla="*/ 184223 h 1318520"/>
                  <a:gd name="connsiteX5" fmla="*/ 240301 w 1817867"/>
                  <a:gd name="connsiteY5" fmla="*/ 184223 h 1318520"/>
                  <a:gd name="connsiteX6" fmla="*/ 0 w 1817867"/>
                  <a:gd name="connsiteY6" fmla="*/ 1318520 h 1318520"/>
                  <a:gd name="connsiteX7" fmla="*/ 1498589 w 1817867"/>
                  <a:gd name="connsiteY7" fmla="*/ 1318520 h 1318520"/>
                  <a:gd name="connsiteX8" fmla="*/ 1498589 w 1817867"/>
                  <a:gd name="connsiteY8" fmla="*/ 1318519 h 1318520"/>
                  <a:gd name="connsiteX9" fmla="*/ 1554139 w 1817867"/>
                  <a:gd name="connsiteY9" fmla="*/ 1318519 h 1318520"/>
                  <a:gd name="connsiteX10" fmla="*/ 1817867 w 1817867"/>
                  <a:gd name="connsiteY10" fmla="*/ 139977 h 1318520"/>
                  <a:gd name="connsiteX11" fmla="*/ 1681103 w 1817867"/>
                  <a:gd name="connsiteY11" fmla="*/ 5 h 1318520"/>
                  <a:gd name="connsiteX12" fmla="*/ 1168903 w 1817867"/>
                  <a:gd name="connsiteY12" fmla="*/ 5 h 131852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1817867" h="1318520">
                    <a:moveTo>
                      <a:pt x="1168903" y="0"/>
                    </a:moveTo>
                    <a:lnTo>
                      <a:pt x="1168897" y="5"/>
                    </a:lnTo>
                    <a:lnTo>
                      <a:pt x="1164494" y="5"/>
                    </a:lnTo>
                    <a:lnTo>
                      <a:pt x="1163518" y="4367"/>
                    </a:lnTo>
                    <a:lnTo>
                      <a:pt x="941742" y="184223"/>
                    </a:lnTo>
                    <a:lnTo>
                      <a:pt x="240301" y="184223"/>
                    </a:lnTo>
                    <a:lnTo>
                      <a:pt x="0" y="1318520"/>
                    </a:lnTo>
                    <a:lnTo>
                      <a:pt x="1498589" y="1318520"/>
                    </a:lnTo>
                    <a:lnTo>
                      <a:pt x="1498589" y="1318519"/>
                    </a:lnTo>
                    <a:lnTo>
                      <a:pt x="1554139" y="1318519"/>
                    </a:lnTo>
                    <a:lnTo>
                      <a:pt x="1817867" y="139977"/>
                    </a:lnTo>
                    <a:lnTo>
                      <a:pt x="1681103" y="5"/>
                    </a:lnTo>
                    <a:lnTo>
                      <a:pt x="1168903" y="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5" name="Rectangle 26">
                <a:extLst>
                  <a:ext uri="{FF2B5EF4-FFF2-40B4-BE49-F238E27FC236}">
                    <a16:creationId xmlns:a16="http://schemas.microsoft.com/office/drawing/2014/main" id="{00000000-0008-0000-0000-00000F000000}"/>
                  </a:ext>
                </a:extLst>
              </xdr:cNvPr>
              <xdr:cNvSpPr/>
            </xdr:nvSpPr>
            <xdr:spPr>
              <a:xfrm>
                <a:off x="4398229" y="3111690"/>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6" name="Rectangle 27">
                <a:extLst>
                  <a:ext uri="{FF2B5EF4-FFF2-40B4-BE49-F238E27FC236}">
                    <a16:creationId xmlns:a16="http://schemas.microsoft.com/office/drawing/2014/main" id="{00000000-0008-0000-0000-000010000000}"/>
                  </a:ext>
                </a:extLst>
              </xdr:cNvPr>
              <xdr:cNvSpPr/>
            </xdr:nvSpPr>
            <xdr:spPr>
              <a:xfrm rot="335292">
                <a:off x="4468035" y="3042682"/>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7" name="Rectangle 28">
                <a:extLst>
                  <a:ext uri="{FF2B5EF4-FFF2-40B4-BE49-F238E27FC236}">
                    <a16:creationId xmlns:a16="http://schemas.microsoft.com/office/drawing/2014/main" id="{00000000-0008-0000-0000-000011000000}"/>
                  </a:ext>
                </a:extLst>
              </xdr:cNvPr>
              <xdr:cNvSpPr/>
            </xdr:nvSpPr>
            <xdr:spPr>
              <a:xfrm rot="775497">
                <a:off x="4540330" y="2965048"/>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8" name="Forme libre : forme 23">
                <a:extLst>
                  <a:ext uri="{FF2B5EF4-FFF2-40B4-BE49-F238E27FC236}">
                    <a16:creationId xmlns:a16="http://schemas.microsoft.com/office/drawing/2014/main" id="{00000000-0008-0000-0000-000012000000}"/>
                  </a:ext>
                </a:extLst>
              </xdr:cNvPr>
              <xdr:cNvSpPr/>
            </xdr:nvSpPr>
            <xdr:spPr>
              <a:xfrm>
                <a:off x="4398229" y="2838375"/>
                <a:ext cx="1849189" cy="1232263"/>
              </a:xfrm>
              <a:custGeom>
                <a:avLst/>
                <a:gdLst>
                  <a:gd name="connsiteX0" fmla="*/ 1168903 w 1849189"/>
                  <a:gd name="connsiteY0" fmla="*/ 0 h 1232263"/>
                  <a:gd name="connsiteX1" fmla="*/ 1168903 w 1849189"/>
                  <a:gd name="connsiteY1" fmla="*/ 4 h 1232263"/>
                  <a:gd name="connsiteX2" fmla="*/ 1849189 w 1849189"/>
                  <a:gd name="connsiteY2" fmla="*/ 4 h 1232263"/>
                  <a:gd name="connsiteX3" fmla="*/ 1554139 w 1849189"/>
                  <a:gd name="connsiteY3" fmla="*/ 1232262 h 1232263"/>
                  <a:gd name="connsiteX4" fmla="*/ 1514310 w 1849189"/>
                  <a:gd name="connsiteY4" fmla="*/ 1232262 h 1232263"/>
                  <a:gd name="connsiteX5" fmla="*/ 1514310 w 1849189"/>
                  <a:gd name="connsiteY5" fmla="*/ 1232263 h 1232263"/>
                  <a:gd name="connsiteX6" fmla="*/ 0 w 1849189"/>
                  <a:gd name="connsiteY6" fmla="*/ 1232263 h 1232263"/>
                  <a:gd name="connsiteX7" fmla="*/ 224580 w 1849189"/>
                  <a:gd name="connsiteY7" fmla="*/ 172171 h 1232263"/>
                  <a:gd name="connsiteX8" fmla="*/ 1123271 w 1849189"/>
                  <a:gd name="connsiteY8" fmla="*/ 172171 h 1232263"/>
                  <a:gd name="connsiteX9" fmla="*/ 1123271 w 1849189"/>
                  <a:gd name="connsiteY9" fmla="*/ 172170 h 1232263"/>
                  <a:gd name="connsiteX10" fmla="*/ 941742 w 1849189"/>
                  <a:gd name="connsiteY10" fmla="*/ 172170 h 1232263"/>
                  <a:gd name="connsiteX11" fmla="*/ 1163518 w 1849189"/>
                  <a:gd name="connsiteY11" fmla="*/ 4082 h 1232263"/>
                  <a:gd name="connsiteX12" fmla="*/ 1164494 w 1849189"/>
                  <a:gd name="connsiteY12" fmla="*/ 4 h 1232263"/>
                  <a:gd name="connsiteX13" fmla="*/ 1168898 w 1849189"/>
                  <a:gd name="connsiteY13" fmla="*/ 4 h 12322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1849189" h="1232263">
                    <a:moveTo>
                      <a:pt x="1168903" y="0"/>
                    </a:moveTo>
                    <a:lnTo>
                      <a:pt x="1168903" y="4"/>
                    </a:lnTo>
                    <a:lnTo>
                      <a:pt x="1849189" y="4"/>
                    </a:lnTo>
                    <a:lnTo>
                      <a:pt x="1554139" y="1232262"/>
                    </a:lnTo>
                    <a:lnTo>
                      <a:pt x="1514310" y="1232262"/>
                    </a:lnTo>
                    <a:lnTo>
                      <a:pt x="1514310" y="1232263"/>
                    </a:lnTo>
                    <a:lnTo>
                      <a:pt x="0" y="1232263"/>
                    </a:lnTo>
                    <a:lnTo>
                      <a:pt x="224580" y="172171"/>
                    </a:lnTo>
                    <a:lnTo>
                      <a:pt x="1123271" y="172171"/>
                    </a:lnTo>
                    <a:lnTo>
                      <a:pt x="1123271" y="172170"/>
                    </a:lnTo>
                    <a:lnTo>
                      <a:pt x="941742" y="172170"/>
                    </a:lnTo>
                    <a:lnTo>
                      <a:pt x="1163518" y="4082"/>
                    </a:lnTo>
                    <a:lnTo>
                      <a:pt x="1164494" y="4"/>
                    </a:lnTo>
                    <a:lnTo>
                      <a:pt x="1168898" y="4"/>
                    </a:lnTo>
                    <a:close/>
                  </a:path>
                </a:pathLst>
              </a:custGeom>
              <a:solidFill>
                <a:srgbClr val="0070C0"/>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4400" b="0" i="0" u="none" strike="noStrike" kern="1200" cap="none" spc="0" normalizeH="0" baseline="0">
                  <a:ln>
                    <a:noFill/>
                  </a:ln>
                  <a:solidFill>
                    <a:prstClr val="white"/>
                  </a:solidFill>
                  <a:effectLst/>
                  <a:uLnTx/>
                  <a:uFillTx/>
                  <a:latin typeface="Calibri"/>
                </a:endParaRPr>
              </a:p>
            </xdr:txBody>
          </xdr:sp>
          <xdr:sp macro="" textlink="">
            <xdr:nvSpPr>
              <xdr:cNvPr id="19" name="Forme libre : forme 25">
                <a:extLst>
                  <a:ext uri="{FF2B5EF4-FFF2-40B4-BE49-F238E27FC236}">
                    <a16:creationId xmlns:a16="http://schemas.microsoft.com/office/drawing/2014/main" id="{00000000-0008-0000-0000-000013000000}"/>
                  </a:ext>
                </a:extLst>
              </xdr:cNvPr>
              <xdr:cNvSpPr/>
            </xdr:nvSpPr>
            <xdr:spPr>
              <a:xfrm>
                <a:off x="4398229" y="3713721"/>
                <a:ext cx="1635329" cy="356915"/>
              </a:xfrm>
              <a:custGeom>
                <a:avLst/>
                <a:gdLst>
                  <a:gd name="connsiteX0" fmla="*/ 1639597 w 1639597"/>
                  <a:gd name="connsiteY0" fmla="*/ 0 h 356915"/>
                  <a:gd name="connsiteX1" fmla="*/ 1554137 w 1639597"/>
                  <a:gd name="connsiteY1" fmla="*/ 356915 h 356915"/>
                  <a:gd name="connsiteX2" fmla="*/ 0 w 1639597"/>
                  <a:gd name="connsiteY2" fmla="*/ 356915 h 356915"/>
                </a:gdLst>
                <a:ahLst/>
                <a:cxnLst>
                  <a:cxn ang="0">
                    <a:pos x="connsiteX0" y="connsiteY0"/>
                  </a:cxn>
                  <a:cxn ang="0">
                    <a:pos x="connsiteX1" y="connsiteY1"/>
                  </a:cxn>
                  <a:cxn ang="0">
                    <a:pos x="connsiteX2" y="connsiteY2"/>
                  </a:cxn>
                </a:cxnLst>
                <a:rect l="l" t="t" r="r" b="b"/>
                <a:pathLst>
                  <a:path w="1639597" h="356915">
                    <a:moveTo>
                      <a:pt x="1639597" y="0"/>
                    </a:moveTo>
                    <a:lnTo>
                      <a:pt x="1554137" y="356915"/>
                    </a:lnTo>
                    <a:lnTo>
                      <a:pt x="0" y="35691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grpSp>
        <xdr:sp macro="" textlink="$E$19">
          <xdr:nvSpPr>
            <xdr:cNvPr id="3" name="CuadroTexto 2">
              <a:extLst>
                <a:ext uri="{FF2B5EF4-FFF2-40B4-BE49-F238E27FC236}">
                  <a16:creationId xmlns:a16="http://schemas.microsoft.com/office/drawing/2014/main" id="{00000000-0008-0000-0000-000003000000}"/>
                </a:ext>
              </a:extLst>
            </xdr:cNvPr>
            <xdr:cNvSpPr txBox="1"/>
          </xdr:nvSpPr>
          <xdr:spPr>
            <a:xfrm>
              <a:off x="4414837" y="1476375"/>
              <a:ext cx="881062"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0C8C83EF-013D-425F-92D7-1974928E12BF}" type="TxLink">
                <a:rPr lang="en-US" sz="3600" b="1" i="0" u="none" strike="noStrike">
                  <a:solidFill>
                    <a:schemeClr val="bg1"/>
                  </a:solidFill>
                  <a:latin typeface="Calibri"/>
                  <a:cs typeface="Calibri"/>
                </a:rPr>
                <a:pPr algn="ctr"/>
                <a:t>11</a:t>
              </a:fld>
              <a:endParaRPr lang="es-CO" sz="3600" b="1">
                <a:solidFill>
                  <a:schemeClr val="bg1"/>
                </a:solidFill>
              </a:endParaRPr>
            </a:p>
          </xdr:txBody>
        </xdr:sp>
      </xdr:grpSp>
      <xdr:sp macro="" textlink="">
        <xdr:nvSpPr>
          <xdr:cNvPr id="23" name="CuadroTexto 22">
            <a:extLst>
              <a:ext uri="{FF2B5EF4-FFF2-40B4-BE49-F238E27FC236}">
                <a16:creationId xmlns:a16="http://schemas.microsoft.com/office/drawing/2014/main" id="{00000000-0008-0000-0000-000017000000}"/>
              </a:ext>
            </a:extLst>
          </xdr:cNvPr>
          <xdr:cNvSpPr txBox="1"/>
        </xdr:nvSpPr>
        <xdr:spPr>
          <a:xfrm>
            <a:off x="3829049" y="1981201"/>
            <a:ext cx="2343151"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800" b="1">
                <a:solidFill>
                  <a:sysClr val="windowText" lastClr="000000"/>
                </a:solidFill>
              </a:rPr>
              <a:t>Modificaciones Suscritos</a:t>
            </a:r>
            <a:endParaRPr lang="es-CO" sz="900" b="1">
              <a:solidFill>
                <a:sysClr val="windowText" lastClr="000000"/>
              </a:solidFill>
            </a:endParaRPr>
          </a:p>
        </xdr:txBody>
      </xdr:sp>
    </xdr:grpSp>
    <xdr:clientData/>
  </xdr:twoCellAnchor>
  <xdr:twoCellAnchor>
    <xdr:from>
      <xdr:col>6</xdr:col>
      <xdr:colOff>3771899</xdr:colOff>
      <xdr:row>4</xdr:row>
      <xdr:rowOff>19049</xdr:rowOff>
    </xdr:from>
    <xdr:to>
      <xdr:col>8</xdr:col>
      <xdr:colOff>6978</xdr:colOff>
      <xdr:row>7</xdr:row>
      <xdr:rowOff>76199</xdr:rowOff>
    </xdr:to>
    <xdr:grpSp>
      <xdr:nvGrpSpPr>
        <xdr:cNvPr id="25" name="Grupo 24" descr="Descripción de la fuente de datos">
          <a:extLst>
            <a:ext uri="{FF2B5EF4-FFF2-40B4-BE49-F238E27FC236}">
              <a16:creationId xmlns:a16="http://schemas.microsoft.com/office/drawing/2014/main" id="{00000000-0008-0000-0000-000019000000}"/>
            </a:ext>
          </a:extLst>
        </xdr:cNvPr>
        <xdr:cNvGrpSpPr/>
      </xdr:nvGrpSpPr>
      <xdr:grpSpPr>
        <a:xfrm>
          <a:off x="8261349" y="1200149"/>
          <a:ext cx="1689729" cy="609600"/>
          <a:chOff x="6524625" y="1409699"/>
          <a:chExt cx="1416679" cy="628650"/>
        </a:xfrm>
      </xdr:grpSpPr>
      <xdr:pic>
        <xdr:nvPicPr>
          <xdr:cNvPr id="26" name="Imagen 25" descr="Patela en guijarro como variación anatómica: reporte de ...">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1" cstate="print">
            <a:extLst>
              <a:ext uri="{BEBA8EAE-BF5A-486C-A8C5-ECC9F3942E4B}">
                <a14:imgProps xmlns:a14="http://schemas.microsoft.com/office/drawing/2010/main">
                  <a14:imgLayer r:embed="rId2">
                    <a14:imgEffect>
                      <a14:backgroundRemoval t="10000" b="90000" l="10000" r="90000"/>
                    </a14:imgEffect>
                  </a14:imgLayer>
                </a14:imgProps>
              </a:ext>
              <a:ext uri="{28A0092B-C50C-407E-A947-70E740481C1C}">
                <a14:useLocalDpi xmlns:a14="http://schemas.microsoft.com/office/drawing/2010/main" val="0"/>
              </a:ext>
            </a:extLst>
          </a:blip>
          <a:stretch>
            <a:fillRect/>
          </a:stretch>
        </xdr:blipFill>
        <xdr:spPr>
          <a:xfrm>
            <a:off x="7277100" y="1695450"/>
            <a:ext cx="664204" cy="342899"/>
          </a:xfrm>
          <a:prstGeom prst="rect">
            <a:avLst/>
          </a:prstGeom>
          <a:ln>
            <a:noFill/>
          </a:ln>
          <a:effectLst>
            <a:outerShdw blurRad="190500" algn="tl" rotWithShape="0">
              <a:srgbClr val="000000">
                <a:alpha val="70000"/>
              </a:srgbClr>
            </a:outerShdw>
          </a:effectLst>
        </xdr:spPr>
      </xdr:pic>
      <xdr:sp macro="" textlink="">
        <xdr:nvSpPr>
          <xdr:cNvPr id="24" name="CuadroTexto 23">
            <a:extLst>
              <a:ext uri="{FF2B5EF4-FFF2-40B4-BE49-F238E27FC236}">
                <a16:creationId xmlns:a16="http://schemas.microsoft.com/office/drawing/2014/main" id="{00000000-0008-0000-0000-000018000000}"/>
              </a:ext>
            </a:extLst>
          </xdr:cNvPr>
          <xdr:cNvSpPr txBox="1"/>
        </xdr:nvSpPr>
        <xdr:spPr>
          <a:xfrm>
            <a:off x="6524625" y="1409699"/>
            <a:ext cx="1381125" cy="6000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900"/>
              <a:t>Fuente:</a:t>
            </a:r>
            <a:r>
              <a:rPr lang="es-CO" sz="900" baseline="0"/>
              <a:t> www.datos.gov.co / BogData</a:t>
            </a:r>
            <a:endParaRPr lang="es-CO" sz="900"/>
          </a:p>
        </xdr:txBody>
      </xdr:sp>
    </xdr:grpSp>
    <xdr:clientData/>
  </xdr:twoCellAnchor>
  <xdr:twoCellAnchor>
    <xdr:from>
      <xdr:col>6</xdr:col>
      <xdr:colOff>3362330</xdr:colOff>
      <xdr:row>7</xdr:row>
      <xdr:rowOff>85725</xdr:rowOff>
    </xdr:from>
    <xdr:to>
      <xdr:col>8</xdr:col>
      <xdr:colOff>171453</xdr:colOff>
      <xdr:row>9</xdr:row>
      <xdr:rowOff>114300</xdr:rowOff>
    </xdr:to>
    <xdr:grpSp>
      <xdr:nvGrpSpPr>
        <xdr:cNvPr id="43" name="Grupo 42" descr="Fechas del periodo del informe.">
          <a:extLst>
            <a:ext uri="{FF2B5EF4-FFF2-40B4-BE49-F238E27FC236}">
              <a16:creationId xmlns:a16="http://schemas.microsoft.com/office/drawing/2014/main" id="{00000000-0008-0000-0000-00002B000000}"/>
            </a:ext>
          </a:extLst>
        </xdr:cNvPr>
        <xdr:cNvGrpSpPr/>
      </xdr:nvGrpSpPr>
      <xdr:grpSpPr>
        <a:xfrm>
          <a:off x="7851780" y="1819275"/>
          <a:ext cx="2263773" cy="396875"/>
          <a:chOff x="6705600" y="2047875"/>
          <a:chExt cx="1287724" cy="295275"/>
        </a:xfrm>
      </xdr:grpSpPr>
      <xdr:grpSp>
        <xdr:nvGrpSpPr>
          <xdr:cNvPr id="37" name="POWER_USER_ID_ICONS_Clipboard3">
            <a:extLst>
              <a:ext uri="{FF2B5EF4-FFF2-40B4-BE49-F238E27FC236}">
                <a16:creationId xmlns:a16="http://schemas.microsoft.com/office/drawing/2014/main" id="{00000000-0008-0000-0000-000025000000}"/>
              </a:ext>
            </a:extLst>
          </xdr:cNvPr>
          <xdr:cNvGrpSpPr>
            <a:grpSpLocks noChangeAspect="1"/>
          </xdr:cNvGrpSpPr>
        </xdr:nvGrpSpPr>
        <xdr:grpSpPr bwMode="auto">
          <a:xfrm>
            <a:off x="6705600" y="2047875"/>
            <a:ext cx="217506" cy="290231"/>
            <a:chOff x="63" y="9"/>
            <a:chExt cx="326" cy="435"/>
          </a:xfrm>
          <a:solidFill>
            <a:srgbClr val="505046"/>
          </a:solidFill>
        </xdr:grpSpPr>
        <xdr:sp macro="" textlink="">
          <xdr:nvSpPr>
            <xdr:cNvPr id="38" name="POWER_USER_ID_ICONS_Clipboard3">
              <a:extLst>
                <a:ext uri="{FF2B5EF4-FFF2-40B4-BE49-F238E27FC236}">
                  <a16:creationId xmlns:a16="http://schemas.microsoft.com/office/drawing/2014/main" id="{00000000-0008-0000-0000-000026000000}"/>
                </a:ext>
              </a:extLst>
            </xdr:cNvPr>
            <xdr:cNvSpPr>
              <a:spLocks noEditPoints="1"/>
            </xdr:cNvSpPr>
          </xdr:nvSpPr>
          <xdr:spPr bwMode="auto">
            <a:xfrm>
              <a:off x="63" y="9"/>
              <a:ext cx="326" cy="435"/>
            </a:xfrm>
            <a:custGeom>
              <a:avLst/>
              <a:gdLst>
                <a:gd name="T0" fmla="*/ 206 w 225"/>
                <a:gd name="T1" fmla="*/ 24 h 299"/>
                <a:gd name="T2" fmla="*/ 175 w 225"/>
                <a:gd name="T3" fmla="*/ 24 h 299"/>
                <a:gd name="T4" fmla="*/ 172 w 225"/>
                <a:gd name="T5" fmla="*/ 25 h 299"/>
                <a:gd name="T6" fmla="*/ 150 w 225"/>
                <a:gd name="T7" fmla="*/ 12 h 299"/>
                <a:gd name="T8" fmla="*/ 129 w 225"/>
                <a:gd name="T9" fmla="*/ 12 h 299"/>
                <a:gd name="T10" fmla="*/ 112 w 225"/>
                <a:gd name="T11" fmla="*/ 0 h 299"/>
                <a:gd name="T12" fmla="*/ 95 w 225"/>
                <a:gd name="T13" fmla="*/ 12 h 299"/>
                <a:gd name="T14" fmla="*/ 74 w 225"/>
                <a:gd name="T15" fmla="*/ 12 h 299"/>
                <a:gd name="T16" fmla="*/ 52 w 225"/>
                <a:gd name="T17" fmla="*/ 25 h 299"/>
                <a:gd name="T18" fmla="*/ 50 w 225"/>
                <a:gd name="T19" fmla="*/ 24 h 299"/>
                <a:gd name="T20" fmla="*/ 18 w 225"/>
                <a:gd name="T21" fmla="*/ 24 h 299"/>
                <a:gd name="T22" fmla="*/ 0 w 225"/>
                <a:gd name="T23" fmla="*/ 43 h 299"/>
                <a:gd name="T24" fmla="*/ 0 w 225"/>
                <a:gd name="T25" fmla="*/ 280 h 299"/>
                <a:gd name="T26" fmla="*/ 18 w 225"/>
                <a:gd name="T27" fmla="*/ 299 h 299"/>
                <a:gd name="T28" fmla="*/ 206 w 225"/>
                <a:gd name="T29" fmla="*/ 299 h 299"/>
                <a:gd name="T30" fmla="*/ 225 w 225"/>
                <a:gd name="T31" fmla="*/ 280 h 299"/>
                <a:gd name="T32" fmla="*/ 225 w 225"/>
                <a:gd name="T33" fmla="*/ 43 h 299"/>
                <a:gd name="T34" fmla="*/ 206 w 225"/>
                <a:gd name="T35" fmla="*/ 24 h 299"/>
                <a:gd name="T36" fmla="*/ 62 w 225"/>
                <a:gd name="T37" fmla="*/ 36 h 299"/>
                <a:gd name="T38" fmla="*/ 74 w 225"/>
                <a:gd name="T39" fmla="*/ 24 h 299"/>
                <a:gd name="T40" fmla="*/ 100 w 225"/>
                <a:gd name="T41" fmla="*/ 24 h 299"/>
                <a:gd name="T42" fmla="*/ 100 w 225"/>
                <a:gd name="T43" fmla="*/ 24 h 299"/>
                <a:gd name="T44" fmla="*/ 100 w 225"/>
                <a:gd name="T45" fmla="*/ 24 h 299"/>
                <a:gd name="T46" fmla="*/ 107 w 225"/>
                <a:gd name="T47" fmla="*/ 18 h 299"/>
                <a:gd name="T48" fmla="*/ 112 w 225"/>
                <a:gd name="T49" fmla="*/ 12 h 299"/>
                <a:gd name="T50" fmla="*/ 117 w 225"/>
                <a:gd name="T51" fmla="*/ 18 h 299"/>
                <a:gd name="T52" fmla="*/ 124 w 225"/>
                <a:gd name="T53" fmla="*/ 24 h 299"/>
                <a:gd name="T54" fmla="*/ 124 w 225"/>
                <a:gd name="T55" fmla="*/ 24 h 299"/>
                <a:gd name="T56" fmla="*/ 124 w 225"/>
                <a:gd name="T57" fmla="*/ 24 h 299"/>
                <a:gd name="T58" fmla="*/ 150 w 225"/>
                <a:gd name="T59" fmla="*/ 24 h 299"/>
                <a:gd name="T60" fmla="*/ 162 w 225"/>
                <a:gd name="T61" fmla="*/ 36 h 299"/>
                <a:gd name="T62" fmla="*/ 162 w 225"/>
                <a:gd name="T63" fmla="*/ 49 h 299"/>
                <a:gd name="T64" fmla="*/ 62 w 225"/>
                <a:gd name="T65" fmla="*/ 49 h 299"/>
                <a:gd name="T66" fmla="*/ 62 w 225"/>
                <a:gd name="T67" fmla="*/ 36 h 299"/>
                <a:gd name="T68" fmla="*/ 212 w 225"/>
                <a:gd name="T69" fmla="*/ 280 h 299"/>
                <a:gd name="T70" fmla="*/ 206 w 225"/>
                <a:gd name="T71" fmla="*/ 287 h 299"/>
                <a:gd name="T72" fmla="*/ 18 w 225"/>
                <a:gd name="T73" fmla="*/ 287 h 299"/>
                <a:gd name="T74" fmla="*/ 12 w 225"/>
                <a:gd name="T75" fmla="*/ 280 h 299"/>
                <a:gd name="T76" fmla="*/ 12 w 225"/>
                <a:gd name="T77" fmla="*/ 43 h 299"/>
                <a:gd name="T78" fmla="*/ 18 w 225"/>
                <a:gd name="T79" fmla="*/ 37 h 299"/>
                <a:gd name="T80" fmla="*/ 50 w 225"/>
                <a:gd name="T81" fmla="*/ 37 h 299"/>
                <a:gd name="T82" fmla="*/ 50 w 225"/>
                <a:gd name="T83" fmla="*/ 55 h 299"/>
                <a:gd name="T84" fmla="*/ 56 w 225"/>
                <a:gd name="T85" fmla="*/ 62 h 299"/>
                <a:gd name="T86" fmla="*/ 168 w 225"/>
                <a:gd name="T87" fmla="*/ 62 h 299"/>
                <a:gd name="T88" fmla="*/ 175 w 225"/>
                <a:gd name="T89" fmla="*/ 55 h 299"/>
                <a:gd name="T90" fmla="*/ 175 w 225"/>
                <a:gd name="T91" fmla="*/ 37 h 299"/>
                <a:gd name="T92" fmla="*/ 206 w 225"/>
                <a:gd name="T93" fmla="*/ 37 h 299"/>
                <a:gd name="T94" fmla="*/ 212 w 225"/>
                <a:gd name="T95" fmla="*/ 43 h 299"/>
                <a:gd name="T96" fmla="*/ 212 w 225"/>
                <a:gd name="T97" fmla="*/ 280 h 29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Lst>
              <a:rect l="0" t="0" r="r" b="b"/>
              <a:pathLst>
                <a:path w="225" h="299">
                  <a:moveTo>
                    <a:pt x="206" y="24"/>
                  </a:moveTo>
                  <a:lnTo>
                    <a:pt x="175" y="24"/>
                  </a:lnTo>
                  <a:cubicBezTo>
                    <a:pt x="173" y="24"/>
                    <a:pt x="173" y="24"/>
                    <a:pt x="172" y="25"/>
                  </a:cubicBezTo>
                  <a:cubicBezTo>
                    <a:pt x="168" y="17"/>
                    <a:pt x="159" y="12"/>
                    <a:pt x="150" y="12"/>
                  </a:cubicBezTo>
                  <a:lnTo>
                    <a:pt x="129" y="12"/>
                  </a:lnTo>
                  <a:cubicBezTo>
                    <a:pt x="126" y="5"/>
                    <a:pt x="120" y="0"/>
                    <a:pt x="112" y="0"/>
                  </a:cubicBezTo>
                  <a:cubicBezTo>
                    <a:pt x="104" y="0"/>
                    <a:pt x="98" y="5"/>
                    <a:pt x="95" y="12"/>
                  </a:cubicBezTo>
                  <a:lnTo>
                    <a:pt x="74" y="12"/>
                  </a:lnTo>
                  <a:cubicBezTo>
                    <a:pt x="65" y="12"/>
                    <a:pt x="56" y="17"/>
                    <a:pt x="52" y="25"/>
                  </a:cubicBezTo>
                  <a:cubicBezTo>
                    <a:pt x="51" y="24"/>
                    <a:pt x="51" y="24"/>
                    <a:pt x="50" y="24"/>
                  </a:cubicBezTo>
                  <a:lnTo>
                    <a:pt x="18" y="24"/>
                  </a:lnTo>
                  <a:cubicBezTo>
                    <a:pt x="8" y="24"/>
                    <a:pt x="0" y="32"/>
                    <a:pt x="0" y="43"/>
                  </a:cubicBezTo>
                  <a:lnTo>
                    <a:pt x="0" y="280"/>
                  </a:lnTo>
                  <a:cubicBezTo>
                    <a:pt x="0" y="291"/>
                    <a:pt x="8" y="299"/>
                    <a:pt x="18" y="299"/>
                  </a:cubicBezTo>
                  <a:lnTo>
                    <a:pt x="206" y="299"/>
                  </a:lnTo>
                  <a:cubicBezTo>
                    <a:pt x="216" y="299"/>
                    <a:pt x="225" y="291"/>
                    <a:pt x="225" y="280"/>
                  </a:cubicBezTo>
                  <a:lnTo>
                    <a:pt x="225" y="43"/>
                  </a:lnTo>
                  <a:cubicBezTo>
                    <a:pt x="225" y="32"/>
                    <a:pt x="216" y="24"/>
                    <a:pt x="206" y="24"/>
                  </a:cubicBezTo>
                  <a:close/>
                  <a:moveTo>
                    <a:pt x="62" y="36"/>
                  </a:moveTo>
                  <a:cubicBezTo>
                    <a:pt x="62" y="29"/>
                    <a:pt x="67" y="24"/>
                    <a:pt x="74" y="24"/>
                  </a:cubicBezTo>
                  <a:lnTo>
                    <a:pt x="100" y="24"/>
                  </a:lnTo>
                  <a:lnTo>
                    <a:pt x="100" y="24"/>
                  </a:lnTo>
                  <a:lnTo>
                    <a:pt x="100" y="24"/>
                  </a:lnTo>
                  <a:cubicBezTo>
                    <a:pt x="104" y="24"/>
                    <a:pt x="107" y="21"/>
                    <a:pt x="107" y="18"/>
                  </a:cubicBezTo>
                  <a:cubicBezTo>
                    <a:pt x="107" y="15"/>
                    <a:pt x="109" y="12"/>
                    <a:pt x="112" y="12"/>
                  </a:cubicBezTo>
                  <a:cubicBezTo>
                    <a:pt x="115" y="12"/>
                    <a:pt x="117" y="15"/>
                    <a:pt x="117" y="18"/>
                  </a:cubicBezTo>
                  <a:cubicBezTo>
                    <a:pt x="117" y="21"/>
                    <a:pt x="120" y="24"/>
                    <a:pt x="124" y="24"/>
                  </a:cubicBezTo>
                  <a:lnTo>
                    <a:pt x="124" y="24"/>
                  </a:lnTo>
                  <a:lnTo>
                    <a:pt x="124" y="24"/>
                  </a:lnTo>
                  <a:lnTo>
                    <a:pt x="150" y="24"/>
                  </a:lnTo>
                  <a:cubicBezTo>
                    <a:pt x="157" y="24"/>
                    <a:pt x="162" y="29"/>
                    <a:pt x="162" y="36"/>
                  </a:cubicBezTo>
                  <a:lnTo>
                    <a:pt x="162" y="49"/>
                  </a:lnTo>
                  <a:lnTo>
                    <a:pt x="62" y="49"/>
                  </a:lnTo>
                  <a:lnTo>
                    <a:pt x="62" y="36"/>
                  </a:lnTo>
                  <a:close/>
                  <a:moveTo>
                    <a:pt x="212" y="280"/>
                  </a:moveTo>
                  <a:cubicBezTo>
                    <a:pt x="212" y="284"/>
                    <a:pt x="209" y="287"/>
                    <a:pt x="206" y="287"/>
                  </a:cubicBezTo>
                  <a:lnTo>
                    <a:pt x="18" y="287"/>
                  </a:lnTo>
                  <a:cubicBezTo>
                    <a:pt x="15" y="287"/>
                    <a:pt x="12" y="284"/>
                    <a:pt x="12" y="280"/>
                  </a:cubicBezTo>
                  <a:lnTo>
                    <a:pt x="12" y="43"/>
                  </a:lnTo>
                  <a:cubicBezTo>
                    <a:pt x="12" y="39"/>
                    <a:pt x="15" y="37"/>
                    <a:pt x="18" y="37"/>
                  </a:cubicBezTo>
                  <a:lnTo>
                    <a:pt x="50" y="37"/>
                  </a:lnTo>
                  <a:lnTo>
                    <a:pt x="50" y="55"/>
                  </a:lnTo>
                  <a:cubicBezTo>
                    <a:pt x="50" y="59"/>
                    <a:pt x="52" y="62"/>
                    <a:pt x="56" y="62"/>
                  </a:cubicBezTo>
                  <a:lnTo>
                    <a:pt x="168" y="62"/>
                  </a:lnTo>
                  <a:cubicBezTo>
                    <a:pt x="172" y="62"/>
                    <a:pt x="175" y="59"/>
                    <a:pt x="175" y="55"/>
                  </a:cubicBezTo>
                  <a:lnTo>
                    <a:pt x="175" y="37"/>
                  </a:lnTo>
                  <a:lnTo>
                    <a:pt x="206" y="37"/>
                  </a:lnTo>
                  <a:cubicBezTo>
                    <a:pt x="209" y="37"/>
                    <a:pt x="212" y="39"/>
                    <a:pt x="212" y="43"/>
                  </a:cubicBezTo>
                  <a:lnTo>
                    <a:pt x="212" y="280"/>
                  </a:ln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39" name="POWER_USER_ID_ICONS_Clipboard3">
              <a:extLst>
                <a:ext uri="{FF2B5EF4-FFF2-40B4-BE49-F238E27FC236}">
                  <a16:creationId xmlns:a16="http://schemas.microsoft.com/office/drawing/2014/main" id="{00000000-0008-0000-0000-000027000000}"/>
                </a:ext>
              </a:extLst>
            </xdr:cNvPr>
            <xdr:cNvSpPr>
              <a:spLocks/>
            </xdr:cNvSpPr>
          </xdr:nvSpPr>
          <xdr:spPr bwMode="auto">
            <a:xfrm>
              <a:off x="125" y="245"/>
              <a:ext cx="201" cy="17"/>
            </a:xfrm>
            <a:custGeom>
              <a:avLst/>
              <a:gdLst>
                <a:gd name="T0" fmla="*/ 132 w 138"/>
                <a:gd name="T1" fmla="*/ 12 h 12"/>
                <a:gd name="T2" fmla="*/ 7 w 138"/>
                <a:gd name="T3" fmla="*/ 12 h 12"/>
                <a:gd name="T4" fmla="*/ 0 w 138"/>
                <a:gd name="T5" fmla="*/ 6 h 12"/>
                <a:gd name="T6" fmla="*/ 7 w 138"/>
                <a:gd name="T7" fmla="*/ 0 h 12"/>
                <a:gd name="T8" fmla="*/ 132 w 138"/>
                <a:gd name="T9" fmla="*/ 0 h 12"/>
                <a:gd name="T10" fmla="*/ 138 w 138"/>
                <a:gd name="T11" fmla="*/ 6 h 12"/>
                <a:gd name="T12" fmla="*/ 132 w 138"/>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138" h="12">
                  <a:moveTo>
                    <a:pt x="132" y="12"/>
                  </a:moveTo>
                  <a:lnTo>
                    <a:pt x="7" y="12"/>
                  </a:lnTo>
                  <a:cubicBezTo>
                    <a:pt x="3" y="12"/>
                    <a:pt x="0" y="9"/>
                    <a:pt x="0" y="6"/>
                  </a:cubicBezTo>
                  <a:cubicBezTo>
                    <a:pt x="0" y="2"/>
                    <a:pt x="3" y="0"/>
                    <a:pt x="7" y="0"/>
                  </a:cubicBezTo>
                  <a:lnTo>
                    <a:pt x="132" y="0"/>
                  </a:lnTo>
                  <a:cubicBezTo>
                    <a:pt x="135" y="0"/>
                    <a:pt x="138" y="2"/>
                    <a:pt x="138" y="6"/>
                  </a:cubicBezTo>
                  <a:cubicBezTo>
                    <a:pt x="138" y="9"/>
                    <a:pt x="135" y="12"/>
                    <a:pt x="132"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0" name="POWER_USER_ID_ICONS_Clipboard3">
              <a:extLst>
                <a:ext uri="{FF2B5EF4-FFF2-40B4-BE49-F238E27FC236}">
                  <a16:creationId xmlns:a16="http://schemas.microsoft.com/office/drawing/2014/main" id="{00000000-0008-0000-0000-000028000000}"/>
                </a:ext>
              </a:extLst>
            </xdr:cNvPr>
            <xdr:cNvSpPr>
              <a:spLocks/>
            </xdr:cNvSpPr>
          </xdr:nvSpPr>
          <xdr:spPr bwMode="auto">
            <a:xfrm>
              <a:off x="125" y="299"/>
              <a:ext cx="201" cy="19"/>
            </a:xfrm>
            <a:custGeom>
              <a:avLst/>
              <a:gdLst>
                <a:gd name="T0" fmla="*/ 132 w 138"/>
                <a:gd name="T1" fmla="*/ 13 h 13"/>
                <a:gd name="T2" fmla="*/ 7 w 138"/>
                <a:gd name="T3" fmla="*/ 13 h 13"/>
                <a:gd name="T4" fmla="*/ 0 w 138"/>
                <a:gd name="T5" fmla="*/ 6 h 13"/>
                <a:gd name="T6" fmla="*/ 7 w 138"/>
                <a:gd name="T7" fmla="*/ 0 h 13"/>
                <a:gd name="T8" fmla="*/ 132 w 138"/>
                <a:gd name="T9" fmla="*/ 0 h 13"/>
                <a:gd name="T10" fmla="*/ 138 w 138"/>
                <a:gd name="T11" fmla="*/ 6 h 13"/>
                <a:gd name="T12" fmla="*/ 132 w 138"/>
                <a:gd name="T13" fmla="*/ 13 h 13"/>
              </a:gdLst>
              <a:ahLst/>
              <a:cxnLst>
                <a:cxn ang="0">
                  <a:pos x="T0" y="T1"/>
                </a:cxn>
                <a:cxn ang="0">
                  <a:pos x="T2" y="T3"/>
                </a:cxn>
                <a:cxn ang="0">
                  <a:pos x="T4" y="T5"/>
                </a:cxn>
                <a:cxn ang="0">
                  <a:pos x="T6" y="T7"/>
                </a:cxn>
                <a:cxn ang="0">
                  <a:pos x="T8" y="T9"/>
                </a:cxn>
                <a:cxn ang="0">
                  <a:pos x="T10" y="T11"/>
                </a:cxn>
                <a:cxn ang="0">
                  <a:pos x="T12" y="T13"/>
                </a:cxn>
              </a:cxnLst>
              <a:rect l="0" t="0" r="r" b="b"/>
              <a:pathLst>
                <a:path w="138" h="13">
                  <a:moveTo>
                    <a:pt x="132" y="13"/>
                  </a:moveTo>
                  <a:lnTo>
                    <a:pt x="7" y="13"/>
                  </a:lnTo>
                  <a:cubicBezTo>
                    <a:pt x="3" y="13"/>
                    <a:pt x="0" y="10"/>
                    <a:pt x="0" y="6"/>
                  </a:cubicBezTo>
                  <a:cubicBezTo>
                    <a:pt x="0" y="3"/>
                    <a:pt x="3" y="0"/>
                    <a:pt x="7" y="0"/>
                  </a:cubicBezTo>
                  <a:lnTo>
                    <a:pt x="132" y="0"/>
                  </a:lnTo>
                  <a:cubicBezTo>
                    <a:pt x="135" y="0"/>
                    <a:pt x="138" y="3"/>
                    <a:pt x="138" y="6"/>
                  </a:cubicBezTo>
                  <a:cubicBezTo>
                    <a:pt x="138" y="10"/>
                    <a:pt x="135" y="13"/>
                    <a:pt x="132" y="13"/>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1" name="POWER_USER_ID_ICONS_Clipboard3">
              <a:extLst>
                <a:ext uri="{FF2B5EF4-FFF2-40B4-BE49-F238E27FC236}">
                  <a16:creationId xmlns:a16="http://schemas.microsoft.com/office/drawing/2014/main" id="{00000000-0008-0000-0000-000029000000}"/>
                </a:ext>
              </a:extLst>
            </xdr:cNvPr>
            <xdr:cNvSpPr>
              <a:spLocks/>
            </xdr:cNvSpPr>
          </xdr:nvSpPr>
          <xdr:spPr bwMode="auto">
            <a:xfrm>
              <a:off x="125" y="354"/>
              <a:ext cx="109" cy="17"/>
            </a:xfrm>
            <a:custGeom>
              <a:avLst/>
              <a:gdLst>
                <a:gd name="T0" fmla="*/ 69 w 75"/>
                <a:gd name="T1" fmla="*/ 12 h 12"/>
                <a:gd name="T2" fmla="*/ 7 w 75"/>
                <a:gd name="T3" fmla="*/ 12 h 12"/>
                <a:gd name="T4" fmla="*/ 0 w 75"/>
                <a:gd name="T5" fmla="*/ 6 h 12"/>
                <a:gd name="T6" fmla="*/ 7 w 75"/>
                <a:gd name="T7" fmla="*/ 0 h 12"/>
                <a:gd name="T8" fmla="*/ 69 w 75"/>
                <a:gd name="T9" fmla="*/ 0 h 12"/>
                <a:gd name="T10" fmla="*/ 75 w 75"/>
                <a:gd name="T11" fmla="*/ 6 h 12"/>
                <a:gd name="T12" fmla="*/ 69 w 75"/>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75" h="12">
                  <a:moveTo>
                    <a:pt x="69" y="12"/>
                  </a:moveTo>
                  <a:lnTo>
                    <a:pt x="7" y="12"/>
                  </a:lnTo>
                  <a:cubicBezTo>
                    <a:pt x="3" y="12"/>
                    <a:pt x="0" y="9"/>
                    <a:pt x="0" y="6"/>
                  </a:cubicBezTo>
                  <a:cubicBezTo>
                    <a:pt x="0" y="2"/>
                    <a:pt x="3" y="0"/>
                    <a:pt x="7" y="0"/>
                  </a:cubicBezTo>
                  <a:lnTo>
                    <a:pt x="69" y="0"/>
                  </a:lnTo>
                  <a:cubicBezTo>
                    <a:pt x="72" y="0"/>
                    <a:pt x="75" y="2"/>
                    <a:pt x="75" y="6"/>
                  </a:cubicBezTo>
                  <a:cubicBezTo>
                    <a:pt x="75" y="9"/>
                    <a:pt x="72" y="12"/>
                    <a:pt x="69"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grpSp>
      <xdr:sp macro="" textlink="">
        <xdr:nvSpPr>
          <xdr:cNvPr id="42" name="CuadroTexto 41">
            <a:extLst>
              <a:ext uri="{FF2B5EF4-FFF2-40B4-BE49-F238E27FC236}">
                <a16:creationId xmlns:a16="http://schemas.microsoft.com/office/drawing/2014/main" id="{00000000-0008-0000-0000-00002A000000}"/>
              </a:ext>
            </a:extLst>
          </xdr:cNvPr>
          <xdr:cNvSpPr txBox="1"/>
        </xdr:nvSpPr>
        <xdr:spPr>
          <a:xfrm>
            <a:off x="6886575" y="2095500"/>
            <a:ext cx="1106749"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800"/>
              <a:t>Corte:</a:t>
            </a:r>
            <a:r>
              <a:rPr lang="es-CO" sz="800" baseline="0"/>
              <a:t> 01/03/2025 - 31/03/2025</a:t>
            </a:r>
            <a:endParaRPr lang="es-CO" sz="800"/>
          </a:p>
        </xdr:txBody>
      </xdr:sp>
    </xdr:grpSp>
    <xdr:clientData/>
  </xdr:twoCellAnchor>
  <xdr:twoCellAnchor editAs="oneCell">
    <xdr:from>
      <xdr:col>2</xdr:col>
      <xdr:colOff>133349</xdr:colOff>
      <xdr:row>1</xdr:row>
      <xdr:rowOff>152399</xdr:rowOff>
    </xdr:from>
    <xdr:to>
      <xdr:col>2</xdr:col>
      <xdr:colOff>1504950</xdr:colOff>
      <xdr:row>3</xdr:row>
      <xdr:rowOff>57150</xdr:rowOff>
    </xdr:to>
    <xdr:pic>
      <xdr:nvPicPr>
        <xdr:cNvPr id="27" name="Imagen 26" descr="Logotipo Bogotá">
          <a:extLst>
            <a:ext uri="{FF2B5EF4-FFF2-40B4-BE49-F238E27FC236}">
              <a16:creationId xmlns:a16="http://schemas.microsoft.com/office/drawing/2014/main" id="{55F53BC2-784B-4D83-853F-25CA0D022202}"/>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41093" t="22376" r="41503" b="18982"/>
        <a:stretch/>
      </xdr:blipFill>
      <xdr:spPr>
        <a:xfrm>
          <a:off x="1076324" y="352424"/>
          <a:ext cx="1371601" cy="7239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33619</xdr:colOff>
      <xdr:row>0</xdr:row>
      <xdr:rowOff>123265</xdr:rowOff>
    </xdr:from>
    <xdr:to>
      <xdr:col>2</xdr:col>
      <xdr:colOff>280148</xdr:colOff>
      <xdr:row>2</xdr:row>
      <xdr:rowOff>73960</xdr:rowOff>
    </xdr:to>
    <xdr:pic>
      <xdr:nvPicPr>
        <xdr:cNvPr id="3" name="Imagen 2" descr="Logotipo Bogotá">
          <a:extLst>
            <a:ext uri="{FF2B5EF4-FFF2-40B4-BE49-F238E27FC236}">
              <a16:creationId xmlns:a16="http://schemas.microsoft.com/office/drawing/2014/main" id="{775E0B62-3FE3-4136-B570-E5480021B3BD}"/>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1093" t="22376" r="41503" b="18982"/>
        <a:stretch/>
      </xdr:blipFill>
      <xdr:spPr>
        <a:xfrm>
          <a:off x="212913" y="123265"/>
          <a:ext cx="1322294" cy="667871"/>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sus" refreshedDate="45774.908186921297" createdVersion="6" refreshedVersion="7" minRefreshableVersion="3" recordCount="11" xr:uid="{00000000-000A-0000-FFFF-FFFF07000000}">
  <cacheSource type="worksheet">
    <worksheetSource name="Contratos"/>
  </cacheSource>
  <cacheFields count="31">
    <cacheField name="VIGENCIA" numFmtId="0">
      <sharedItems containsSemiMixedTypes="0" containsString="0" containsNumber="1" containsInteger="1" minValue="2024" maxValue="2025"/>
    </cacheField>
    <cacheField name="NÚMERO CONTRATO" numFmtId="0">
      <sharedItems containsSemiMixedTypes="0" containsString="0" containsNumber="1" containsInteger="1" minValue="240437" maxValue="250146"/>
    </cacheField>
    <cacheField name="PORTAL CONTRATACION" numFmtId="0">
      <sharedItems containsBlank="1" count="6">
        <s v="SECOP-II"/>
        <m u="1"/>
        <s v="SECOP_I" u="1"/>
        <s v="SECOP-I" u="1"/>
        <s v="TVEC" u="1"/>
        <s v="SECOP_II" u="1"/>
      </sharedItems>
    </cacheField>
    <cacheField name="URL SECOP" numFmtId="0">
      <sharedItems/>
    </cacheField>
    <cacheField name="PROCESO SELECCIÓN" numFmtId="0">
      <sharedItems containsBlank="1" count="14">
        <s v="(CPS) Directa Prestacion Servicios Profesionales y Apoyo a la Gestión"/>
        <s v="Mínima Cuantía"/>
        <s v="Directa Otras Causales"/>
        <s v="Selección Abreviada - Subasta Inversa"/>
        <s v="Concurso de Méritos Abierto"/>
        <m u="1"/>
        <s v="Operaciones Conexas de Crédito Público" u="1"/>
        <s v="Selección Abreviada - Menor Cuantía" u="1"/>
        <s v="Licitación Pública" u="1"/>
        <s v="Directa Prestacion Servicios Profesionales y Apoyo a la Gestión" u="1"/>
        <s v="Régimen Especial - Régimen Especial" u="1"/>
        <s v="Subasta Inversa" u="1"/>
        <s v="Directa Prestacion Serv para Ejecución de Trabajos Artísticos " u="1"/>
        <s v="Selección Abreviada - Acuerdo Marco" u="1"/>
      </sharedItems>
    </cacheField>
    <cacheField name="CLASE CONTRATO" numFmtId="0">
      <sharedItems containsBlank="1" count="19">
        <s v="(CPS) Prestación Servicios Profesionales"/>
        <s v="Prestación de Servicios"/>
        <s v="Convenio Interadministrativo"/>
        <s v="Deposito Valores"/>
        <s v="Consultoría"/>
        <s v="Convenio de Cooperacion"/>
        <m u="1"/>
        <s v="Seguros" u="1"/>
        <s v="Manejo de cuenta" u="1"/>
        <s v="Arrendamiento" u="1"/>
        <s v="Prestación Servicio Apoyo a la Gestión" u="1"/>
        <s v="Interadministrativo" u="1"/>
        <s v="Corretaje" u="1"/>
        <s v="Compraventa" u="1"/>
        <s v="(CPS) Prestación Servicio Apoyo a la Gestión" u="1"/>
        <s v="Obra" u="1"/>
        <s v="Prestación Servicios Profesionales" u="1"/>
        <s v="Suministro" u="1"/>
        <s v="Suscripción" u="1"/>
      </sharedItems>
    </cacheField>
    <cacheField name="DEPENDENCIA DESTINO" numFmtId="0">
      <sharedItems/>
    </cacheField>
    <cacheField name="NOMBRE UNIDAD EJECUTORA" numFmtId="0">
      <sharedItems/>
    </cacheField>
    <cacheField name="OBJETO" numFmtId="0">
      <sharedItems longText="1"/>
    </cacheField>
    <cacheField name="CLASE MODIFICACIÓN" numFmtId="0">
      <sharedItems count="16">
        <s v="1 1. Cesión"/>
        <s v="3 3. Prorroga"/>
        <s v="4 4. Adición / Prórroga"/>
        <s v="Suspensión" u="1"/>
        <s v="Cesión" u="1"/>
        <s v="Adición / Prórroga" u="1"/>
        <s v="8 8. Otro SI" u="1"/>
        <s v="Adición/Prorroga" u="1"/>
        <s v="Adición" u="1"/>
        <s v="2 2. Adición" u="1"/>
        <s v="1 1. Suspensión" u="1"/>
        <s v="Prorroga" u="1"/>
        <s v="Prorroga/Otro sí" u="1"/>
        <s v="9 9.Suspensión" u="1"/>
        <s v="Otro sí" u="1"/>
        <s v="Adición/Prorroga/Otro sí" u="1"/>
      </sharedItems>
    </cacheField>
    <cacheField name="FECHA SUSCRIPCIÓN DE LA MODIFICACIÓN" numFmtId="14">
      <sharedItems containsSemiMixedTypes="0" containsNonDate="0" containsDate="1" containsString="0" minDate="2025-03-03T00:00:00" maxDate="2025-04-01T00:00:00"/>
    </cacheField>
    <cacheField name="IDENTIFICACIÓN CONTRATISTA" numFmtId="0">
      <sharedItems containsString="0" containsBlank="1" containsNumber="1" containsInteger="1" minValue="39523513" maxValue="1052390157"/>
    </cacheField>
    <cacheField name="RAZÓN SOCIAL_x000a_CESIONARIO" numFmtId="0">
      <sharedItems containsBlank="1"/>
    </cacheField>
    <cacheField name="VALOR CONTRATO PRINCIPAL" numFmtId="164">
      <sharedItems containsSemiMixedTypes="0" containsString="0" containsNumber="1" containsInteger="1" minValue="0" maxValue="7121104474"/>
    </cacheField>
    <cacheField name="VALOR ADICIÓN" numFmtId="164">
      <sharedItems containsSemiMixedTypes="0" containsString="0" containsNumber="1" containsInteger="1" minValue="0" maxValue="1000000000"/>
    </cacheField>
    <cacheField name="VALOR TOTAL" numFmtId="164">
      <sharedItems containsSemiMixedTypes="0" containsString="0" containsNumber="1" containsInteger="1" minValue="0" maxValue="12294312752"/>
    </cacheField>
    <cacheField name="PLAZO MODIFICACIÓN (Días)" numFmtId="164">
      <sharedItems containsSemiMixedTypes="0" containsString="0" containsNumber="1" containsInteger="1" minValue="0" maxValue="103"/>
    </cacheField>
    <cacheField name="PLAZO TOTAL_x000a_(DÍAS)*" numFmtId="164">
      <sharedItems containsSemiMixedTypes="0" containsString="0" containsNumber="1" containsInteger="1" minValue="210" maxValue="450"/>
    </cacheField>
    <cacheField name="Fecha de suscripción" numFmtId="14">
      <sharedItems containsSemiMixedTypes="0" containsNonDate="0" containsDate="1" containsString="0" minDate="2024-03-13T00:00:00" maxDate="2025-01-21T00:00:00"/>
    </cacheField>
    <cacheField name="Fecha de Inicio" numFmtId="14">
      <sharedItems containsSemiMixedTypes="0" containsNonDate="0" containsDate="1" containsString="0" minDate="2024-03-15T00:00:00" maxDate="2025-01-24T00:00:00"/>
    </cacheField>
    <cacheField name="Plazo Inicial (dias)" numFmtId="0">
      <sharedItems containsSemiMixedTypes="0" containsString="0" containsNumber="1" containsInteger="1" minValue="90" maxValue="360"/>
    </cacheField>
    <cacheField name="Fecha Finalizacion Programada" numFmtId="14">
      <sharedItems containsSemiMixedTypes="0" containsNonDate="0" containsDate="1" containsString="0" minDate="2025-03-31T00:00:00" maxDate="2026-01-01T00:00:00"/>
    </cacheField>
    <cacheField name="Valor del Contrato_x000a_inical" numFmtId="164">
      <sharedItems containsSemiMixedTypes="0" containsString="0" containsNumber="1" containsInteger="1" minValue="0" maxValue="7121104474"/>
    </cacheField>
    <cacheField name="dias ejecutados" numFmtId="0">
      <sharedItems containsSemiMixedTypes="0" containsString="0" containsNumber="1" containsInteger="1" minValue="67" maxValue="381"/>
    </cacheField>
    <cacheField name="% Ejecución" numFmtId="0">
      <sharedItems containsSemiMixedTypes="0" containsString="0" containsNumber="1" minValue="20.29" maxValue="100"/>
    </cacheField>
    <cacheField name="Recursos totales Ejecutados o pagados" numFmtId="164">
      <sharedItems containsSemiMixedTypes="0" containsString="0" containsNumber="1" containsInteger="1" minValue="0" maxValue="6544353647"/>
    </cacheField>
    <cacheField name="Recursos pendientes de ejecutar." numFmtId="164">
      <sharedItems containsSemiMixedTypes="0" containsString="0" containsNumber="1" containsInteger="1" minValue="0" maxValue="5749959105"/>
    </cacheField>
    <cacheField name="Cantidad de Adiciones/_x000a_prórrogas" numFmtId="0">
      <sharedItems containsSemiMixedTypes="0" containsString="0" containsNumber="1" containsInteger="1" minValue="0" maxValue="3"/>
    </cacheField>
    <cacheField name="Vr. Adiciones" numFmtId="164">
      <sharedItems containsSemiMixedTypes="0" containsString="0" containsNumber="1" containsInteger="1" minValue="0" maxValue="3451000499"/>
    </cacheField>
    <cacheField name="Vr. Total con Adiciones" numFmtId="164">
      <sharedItems containsSemiMixedTypes="0" containsString="0" containsNumber="1" containsInteger="1" minValue="0" maxValue="12294312752"/>
    </cacheField>
    <cacheField name="Plazo total con prorrogas (días)" numFmtId="0">
      <sharedItems containsSemiMixedTypes="0" containsString="0" containsNumber="1" containsInteger="1" minValue="210" maxValue="45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
  <r>
    <n v="2025"/>
    <n v="250085"/>
    <x v="0"/>
    <s v="https://community.secop.gov.co/Public/Tendering/OpportunityDetail/Index?noticeUID=CO1.NTC.7338859&amp;isFromPublicArea=True&amp;isModal=true&amp;asPopupView=true"/>
    <x v="0"/>
    <x v="0"/>
    <s v="SUBD. GESTION CONTABLE HACIENDA"/>
    <s v="0111-01 - Secretaría Distrital de Hacienda"/>
    <s v="Prestar servicios profesionales para llevar a cabo los procesos deconciliación de  información contable y operaciones recíprocas necesarios en la elaboración de estados financieros, reportes e informes complementarios de la SDH en el módulo FI a cargo de laDirección Distrital de Contabilidad."/>
    <x v="0"/>
    <d v="2025-03-03T00:00:00"/>
    <n v="63367747"/>
    <s v="ROSMARY  BAUTISTA MARTINEZ"/>
    <n v="47016667"/>
    <n v="0"/>
    <n v="47016667"/>
    <n v="0"/>
    <n v="350"/>
    <d v="2025-01-15T00:00:00"/>
    <d v="2025-01-20T00:00:00"/>
    <n v="350"/>
    <d v="2025-12-31T00:00:00"/>
    <n v="47016667"/>
    <n v="70"/>
    <n v="20.29"/>
    <n v="5776334"/>
    <n v="41240333"/>
    <n v="0"/>
    <n v="0"/>
    <n v="47016667"/>
    <n v="350"/>
  </r>
  <r>
    <n v="2025"/>
    <n v="250116"/>
    <x v="0"/>
    <s v="https://community.secop.gov.co/Public/Tendering/OpportunityDetail/Index?noticeUID=CO1.NTC.7369648&amp;isFromPublicArea=True&amp;isModal=true&amp;asPopupView=true"/>
    <x v="0"/>
    <x v="0"/>
    <s v="SUBD. GESTION CONTABLE HACIENDA"/>
    <s v="0111-01 - Secretaría Distrital de Hacienda"/>
    <s v="Prestar servicios profesionales especializados para apoyar la ejecuciónde las actividades establecidas en el plan de acción relacionadas con lasostenibilidad contable de la SDH y en la preparación y elaboración delos Estados Financieros, reportes e informes complementarios de la SDH através de BOGDATA."/>
    <x v="0"/>
    <d v="2025-03-04T00:00:00"/>
    <n v="39523513"/>
    <s v="ESPERANZA  PRADA DAZA"/>
    <n v="84350000"/>
    <n v="0"/>
    <n v="84350000"/>
    <n v="0"/>
    <n v="350"/>
    <d v="2025-01-17T00:00:00"/>
    <d v="2025-01-20T00:00:00"/>
    <n v="350"/>
    <d v="2025-12-31T00:00:00"/>
    <n v="84350000"/>
    <n v="70"/>
    <n v="20.29"/>
    <n v="10604000"/>
    <n v="73746000"/>
    <n v="0"/>
    <n v="0"/>
    <n v="84350000"/>
    <n v="350"/>
  </r>
  <r>
    <n v="2025"/>
    <n v="250126"/>
    <x v="0"/>
    <s v="https://community.secop.gov.co/Public/Tendering/OpportunityDetail/Index?noticeUID=CO1.NTC.7360369&amp;isFromPublicArea=True&amp;isModal=true&amp;asPopupView=true"/>
    <x v="0"/>
    <x v="0"/>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x v="0"/>
    <d v="2025-03-21T00:00:00"/>
    <n v="1052390157"/>
    <s v="KAROL MARITZA GALINDO ESTUPIÑAN"/>
    <n v="39060000"/>
    <n v="0"/>
    <n v="39060000"/>
    <n v="0"/>
    <n v="210"/>
    <d v="2025-01-20T00:00:00"/>
    <d v="2025-01-21T00:00:00"/>
    <n v="210"/>
    <d v="2025-08-21T00:00:00"/>
    <n v="39060000"/>
    <n v="69"/>
    <n v="32.549999999999997"/>
    <n v="7440000"/>
    <n v="31620000"/>
    <n v="0"/>
    <n v="0"/>
    <n v="39060000"/>
    <n v="210"/>
  </r>
  <r>
    <n v="2025"/>
    <n v="250146"/>
    <x v="0"/>
    <s v="https://community.secop.gov.co/Public/Tendering/OpportunityDetail/Index?noticeUID=CO1.NTC.7342236&amp;isFromPublicArea=True&amp;isModal=true&amp;asPopupView=true"/>
    <x v="0"/>
    <x v="0"/>
    <s v="OF. DEPURACION CARTERA"/>
    <s v="0111-01 - Secretaría Distrital de Hacienda"/>
    <s v="restar servicios profesionales para el desarrollo de actividades deevaluación de programas, realización de informes y estudios, proyecciónde actos administrativos, gestión de radicados, respuesta a Tutelas  yejecución de acciones y actividades relacionadas con las actuacionesadministrativas propias de la Oficina de Depuración de Cartera."/>
    <x v="0"/>
    <d v="2025-03-31T00:00:00"/>
    <n v="1016045956"/>
    <s v="CHRISTOPHER BRYAN GALLEGO GOMEZ"/>
    <n v="39060000"/>
    <n v="0"/>
    <n v="39060000"/>
    <n v="0"/>
    <n v="210"/>
    <d v="2025-01-20T00:00:00"/>
    <d v="2025-01-23T00:00:00"/>
    <n v="210"/>
    <d v="2025-08-23T00:00:00"/>
    <n v="39060000"/>
    <n v="67"/>
    <n v="31.6"/>
    <n v="7068000"/>
    <n v="31992000"/>
    <n v="0"/>
    <n v="0"/>
    <n v="39060000"/>
    <n v="210"/>
  </r>
  <r>
    <n v="2024"/>
    <n v="240437"/>
    <x v="0"/>
    <s v="https://community.secop.gov.co/Public/Tendering/OpportunityDetail/Index?noticeUID=CO1.NTC.5642612&amp;isFromPublicArea=True&amp;isModal=true&amp;asPopupView=true"/>
    <x v="1"/>
    <x v="1"/>
    <s v="SUBD. INFRAESTRUCTURA TIC"/>
    <s v="0111-01 - Secretaría Distrital de Hacienda"/>
    <s v="Prestar los servicios de mantenimiento, soporte y actualización con elsuministro de repuestos para la infraestructura de telecomunicaciones,cableado estructurado (voz y datos), fibra óptica, energía normal yregulada de la Secretaría Distrital de Hacienda."/>
    <x v="1"/>
    <d v="2025-03-14T00:00:00"/>
    <m/>
    <m/>
    <n v="112716000"/>
    <n v="0"/>
    <n v="169074000"/>
    <n v="90"/>
    <n v="450"/>
    <d v="2024-03-13T00:00:00"/>
    <d v="2024-03-15T00:00:00"/>
    <n v="360"/>
    <d v="2025-06-15T00:00:00"/>
    <n v="112716000"/>
    <n v="381"/>
    <n v="83.37"/>
    <n v="100673268"/>
    <n v="68400732"/>
    <n v="1"/>
    <n v="56358000"/>
    <n v="169074000"/>
    <n v="450"/>
  </r>
  <r>
    <n v="2024"/>
    <n v="240467"/>
    <x v="0"/>
    <s v="https://community.secop.gov.co/Public/Tendering/OpportunityDetail/Index?noticeUID=CO1.NTC.5934641&amp;isFromPublicArea=True&amp;isModal=true&amp;asPopupView=true"/>
    <x v="2"/>
    <x v="2"/>
    <s v="FONDO CUENTA CONCEJO DE BOGOTA, D.C."/>
    <s v="0111-04 - Fondo Cuenta Concejo de Bogotá, D.C."/>
    <s v="Aunar esfuerzos humanos, técnicos, logísticos y administrativos, paragarantizar el esquema de seguridad, requerido por los concejales delDistrito Capital que cuenten con riesgo extraordinario y/o extremo comoresultado de la evaluación del riesgo efectuada para los Concejales deBogotá D.C.  por la Unidad Nacional de Protección"/>
    <x v="2"/>
    <d v="2025-03-07T00:00:00"/>
    <m/>
    <m/>
    <n v="6500000000"/>
    <n v="1000000000"/>
    <n v="12294312752"/>
    <n v="30"/>
    <n v="366"/>
    <d v="2024-04-04T00:00:00"/>
    <d v="2024-04-05T00:00:00"/>
    <n v="210"/>
    <d v="2025-04-08T00:00:00"/>
    <n v="6500000000"/>
    <n v="360"/>
    <n v="97.83"/>
    <n v="6544353647"/>
    <n v="5749959105"/>
    <n v="3"/>
    <n v="3451000499"/>
    <n v="12294312752"/>
    <n v="366"/>
  </r>
  <r>
    <n v="2024"/>
    <n v="240470"/>
    <x v="0"/>
    <s v="https://community.secop.gov.co/Public/Tendering/OpportunityDetail/Index?noticeUID=CO1.NTC.5815044&amp;isFromPublicArea=True&amp;isModal=true&amp;asPopupView=true"/>
    <x v="1"/>
    <x v="1"/>
    <s v="FONDO CUENTA CONCEJO DE BOGOTA, D.C."/>
    <s v="0111-04 - Fondo Cuenta Concejo de Bogotá, D.C."/>
    <s v="Realizar exámenes médicos ocupacionales y complementarios, así como laaplicación de vacunas para los funcionarios del Concejo de Bogotá."/>
    <x v="1"/>
    <d v="2025-03-12T00:00:00"/>
    <m/>
    <m/>
    <n v="105000000"/>
    <n v="0"/>
    <n v="105000000"/>
    <n v="19"/>
    <n v="349"/>
    <d v="2024-04-08T00:00:00"/>
    <d v="2024-04-12T00:00:00"/>
    <n v="330"/>
    <d v="2025-03-31T00:00:00"/>
    <n v="105000000"/>
    <n v="353"/>
    <n v="100"/>
    <n v="24377000"/>
    <n v="80623000"/>
    <n v="0"/>
    <n v="0"/>
    <n v="105000000"/>
    <n v="349"/>
  </r>
  <r>
    <n v="2024"/>
    <n v="240515"/>
    <x v="0"/>
    <s v="https://community.secop.gov.co/Public/Tendering/OpportunityDetail/Index?noticeUID=CO1.NTC.5884060&amp;isFromPublicArea=True&amp;isModal=true&amp;asPopupView=true"/>
    <x v="3"/>
    <x v="3"/>
    <s v="OF. OPERACIONES FINANCIERAS"/>
    <s v="0111-01 - Secretaría Distrital de Hacienda"/>
    <s v="Prestar los servicios de salvaguarda de valores, administración,compensación y liquidación de los valores que le sean confiados endepósito por la Secretaría Distrital de Hacienda y que hacen parte del(los) portafolio (s) administrado (s) por la Dirección Distrital deTesorería, en las condiciones establecidas en el Libro 37 de la Parte 2del Decreto 2555 de 2010, Por el cual se recogen y reexpiden las normasen materia del Sector Financiero, Asegurador y del Mercado de Valores yse dictan otras disposiciones, y demás disposiciones que lo modifiquen oadicionen."/>
    <x v="1"/>
    <d v="2025-03-25T00:00:00"/>
    <m/>
    <m/>
    <n v="799943671"/>
    <n v="0"/>
    <n v="799943671"/>
    <n v="90"/>
    <n v="450"/>
    <d v="2024-04-26T00:00:00"/>
    <d v="2024-05-02T00:00:00"/>
    <n v="360"/>
    <d v="2025-08-02T00:00:00"/>
    <n v="799943671"/>
    <n v="333"/>
    <n v="72.87"/>
    <n v="401904389"/>
    <n v="398039282"/>
    <n v="0"/>
    <n v="0"/>
    <n v="799943671"/>
    <n v="450"/>
  </r>
  <r>
    <n v="2024"/>
    <n v="240649"/>
    <x v="0"/>
    <s v="https://community.secop.gov.co/Public/Tendering/OpportunityDetail/Index?noticeUID=CO1.NTC.6200478&amp;isFromPublicArea=True&amp;isModal=true&amp;asPopupView=true"/>
    <x v="4"/>
    <x v="4"/>
    <s v="OF. ASESORA DE PLANEACION"/>
    <s v="0111-01 - Secretaría Distrital de Hacienda"/>
    <s v="Prestar los servicios de consultoría especializada para laimplementación de la herramienta de medición de los niveles desatisfacción de la SDH de la vigencia."/>
    <x v="2"/>
    <d v="2025-03-17T00:00:00"/>
    <m/>
    <m/>
    <n v="348997848"/>
    <n v="174216000"/>
    <n v="523213848"/>
    <n v="103"/>
    <n v="329"/>
    <d v="2024-07-23T00:00:00"/>
    <d v="2024-08-02T00:00:00"/>
    <n v="180"/>
    <d v="2025-06-30T00:00:00"/>
    <n v="348997848"/>
    <n v="241"/>
    <n v="72.59"/>
    <n v="244298494"/>
    <n v="278915354"/>
    <n v="1"/>
    <n v="174216000"/>
    <n v="523213848"/>
    <n v="329"/>
  </r>
  <r>
    <n v="2024"/>
    <n v="240866"/>
    <x v="0"/>
    <s v="https://community.secop.gov.co/Public/Tendering/OpportunityDetail/Index?noticeUID=CO1.NTC.6806756&amp;isFromPublicArea=True&amp;isModal=true&amp;asPopupView=true"/>
    <x v="2"/>
    <x v="1"/>
    <s v="DESPACHO DIR. DISTRITAL COBRO"/>
    <s v="0111-01 - Secretaría Distrital de Hacienda"/>
    <s v="Apoyar el alistamiento y proyección de las respuestas a las PQRS ytrámites en las diversas etapas del proceso administrativo de laDirección Distrital de Cobro, y las PQRS del componente de servicio ylas relacionadas con los alivios tributarios de competencia de laDirección de Impuestos de Bogotá; así como el apoyo a la gestiónpersuasiva de contribuyentes con deudas causadas en la vigencia 2024 yla depuración de la cartera tributaria"/>
    <x v="1"/>
    <d v="2025-03-31T00:00:00"/>
    <m/>
    <m/>
    <n v="7121104474"/>
    <n v="0"/>
    <n v="7121104474"/>
    <n v="45"/>
    <n v="225"/>
    <d v="2024-09-30T00:00:00"/>
    <d v="2024-10-01T00:00:00"/>
    <n v="90"/>
    <d v="2025-05-16T00:00:00"/>
    <n v="7121104474"/>
    <n v="181"/>
    <n v="79.739999999999995"/>
    <n v="6499761885"/>
    <n v="621342589"/>
    <n v="0"/>
    <n v="0"/>
    <n v="7121104474"/>
    <n v="225"/>
  </r>
  <r>
    <n v="2024"/>
    <n v="240827"/>
    <x v="0"/>
    <s v="https://community.secop.gov.co/Public/Tendering/OpportunityDetail/Index?noticeUID=CO1.NTC.6735416&amp;isFromPublicArea=True&amp;isModal=False"/>
    <x v="2"/>
    <x v="5"/>
    <s v="DESPACHO DIR. IMPUESTOS BOGOTA"/>
    <s v="0111-01 - Secretaría Distrital de Hacienda"/>
    <s v="El Convenio tiene por objeto aunar esfuerzos técnicos, administrativos y financieros para realizar un diagnóstico en materia tributaria en el Distrito Capital con el fin de identificar mecanismos de optimización de la estructura del sistema tributario del Distrito Capital bajo los enfoques de progresividad y sostenibilidad; identificar y definir medidas que contribuyan al mejoramiento de la moral tributaria de los ciudadanos, y, evaluar la creación de incentivos a través del sistema tributario del Distrito Capital para combatir el cambio climático y promover la transición energética justa (el “Diagnóstico Tributario”)”."/>
    <x v="1"/>
    <d v="2025-03-13T00:00:00"/>
    <m/>
    <m/>
    <n v="0"/>
    <n v="0"/>
    <n v="0"/>
    <n v="90"/>
    <n v="270"/>
    <d v="2024-09-16T00:00:00"/>
    <d v="2024-09-16T00:00:00"/>
    <n v="180"/>
    <d v="2025-06-16T00:00:00"/>
    <n v="0"/>
    <n v="196"/>
    <n v="71.790000000000006"/>
    <n v="0"/>
    <n v="0"/>
    <n v="0"/>
    <n v="0"/>
    <n v="0"/>
    <n v="27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TablaDinámica2" cacheId="8" applyNumberFormats="0" applyBorderFormats="0" applyFontFormats="0" applyPatternFormats="0" applyAlignmentFormats="0" applyWidthHeightFormats="1" dataCaption="Valores" updatedVersion="7" minRefreshableVersion="3" useAutoFormatting="1" itemPrintTitles="1" createdVersion="6" indent="0" outline="1" outlineData="1" multipleFieldFilters="0" rowHeaderCaption="Tipo Modificaciones">
  <location ref="C13:D17" firstHeaderRow="1" firstDataRow="1" firstDataCol="1"/>
  <pivotFields count="31">
    <pivotField dataField="1" showAll="0" defaultSubtotal="0"/>
    <pivotField showAll="0" defaultSubtotal="0"/>
    <pivotField showAll="0" defaultSubtotal="0">
      <items count="6">
        <item m="1" x="5"/>
        <item m="1" x="4"/>
        <item m="1" x="2"/>
        <item x="0"/>
        <item m="1" x="3"/>
        <item m="1" x="1"/>
      </items>
    </pivotField>
    <pivotField showAll="0" defaultSubtotal="0"/>
    <pivotField showAll="0" defaultSubtotal="0"/>
    <pivotField showAll="0" defaultSubtotal="0"/>
    <pivotField showAll="0" defaultSubtotal="0"/>
    <pivotField showAll="0" defaultSubtotal="0"/>
    <pivotField showAll="0" defaultSubtotal="0"/>
    <pivotField axis="axisRow" showAll="0" defaultSubtotal="0">
      <items count="16">
        <item m="1" x="8"/>
        <item m="1" x="7"/>
        <item m="1" x="15"/>
        <item m="1" x="4"/>
        <item m="1" x="11"/>
        <item m="1" x="3"/>
        <item m="1" x="5"/>
        <item m="1" x="14"/>
        <item x="2"/>
        <item x="1"/>
        <item x="0"/>
        <item m="1" x="9"/>
        <item m="1" x="6"/>
        <item m="1" x="10"/>
        <item m="1" x="13"/>
        <item m="1" x="12"/>
      </items>
    </pivotField>
    <pivotField numFmtId="14" showAll="0" defaultSubtotal="0"/>
    <pivotField showAll="0" defaultSubtotal="0"/>
    <pivotField showAll="0" defaultSubtotal="0"/>
    <pivotField numFmtId="164" showAll="0" defaultSubtotal="0"/>
    <pivotField numFmtId="164" showAll="0" defaultSubtotal="0"/>
    <pivotField numFmtId="164" showAll="0" defaultSubtotal="0"/>
    <pivotField showAll="0" defaultSubtotal="0"/>
    <pivotField showAll="0" defaultSubtotal="0"/>
    <pivotField numFmtId="14" showAll="0" defaultSubtotal="0"/>
    <pivotField numFmtId="14" showAll="0" defaultSubtotal="0"/>
    <pivotField showAll="0" defaultSubtotal="0"/>
    <pivotField numFmtId="14" showAll="0" defaultSubtotal="0"/>
    <pivotField showAll="0" defaultSubtotal="0"/>
    <pivotField showAll="0" defaultSubtotal="0"/>
    <pivotField showAll="0" defaultSubtotal="0"/>
    <pivotField showAll="0" defaultSubtotal="0"/>
    <pivotField numFmtId="164" showAll="0" defaultSubtotal="0"/>
    <pivotField showAll="0" defaultSubtotal="0"/>
    <pivotField numFmtId="164" showAll="0" defaultSubtotal="0"/>
    <pivotField numFmtId="164" showAll="0" defaultSubtotal="0"/>
    <pivotField showAll="0" defaultSubtotal="0"/>
  </pivotFields>
  <rowFields count="1">
    <field x="9"/>
  </rowFields>
  <rowItems count="4">
    <i>
      <x v="8"/>
    </i>
    <i>
      <x v="9"/>
    </i>
    <i>
      <x v="10"/>
    </i>
    <i t="grand">
      <x/>
    </i>
  </rowItems>
  <colItems count="1">
    <i/>
  </colItems>
  <dataFields count="1">
    <dataField name="No. Contratos/Conv" fld="0" subtotal="count" baseField="0" baseItem="0"/>
  </dataFields>
  <formats count="29">
    <format dxfId="58">
      <pivotArea type="all" dataOnly="0" outline="0" fieldPosition="0"/>
    </format>
    <format dxfId="57">
      <pivotArea outline="0" collapsedLevelsAreSubtotals="1" fieldPosition="0"/>
    </format>
    <format dxfId="56">
      <pivotArea dataOnly="0" labelOnly="1" outline="0" axis="axisValues" fieldPosition="0"/>
    </format>
    <format dxfId="55">
      <pivotArea dataOnly="0" labelOnly="1" grandRow="1" outline="0" fieldPosition="0"/>
    </format>
    <format dxfId="54">
      <pivotArea dataOnly="0" labelOnly="1" outline="0" axis="axisValues" fieldPosition="0"/>
    </format>
    <format dxfId="53">
      <pivotArea dataOnly="0" labelOnly="1" grandRow="1" outline="0" fieldPosition="0"/>
    </format>
    <format dxfId="52">
      <pivotArea type="all" dataOnly="0" outline="0" fieldPosition="0"/>
    </format>
    <format dxfId="51">
      <pivotArea outline="0" collapsedLevelsAreSubtotals="1" fieldPosition="0"/>
    </format>
    <format dxfId="50">
      <pivotArea dataOnly="0" labelOnly="1" outline="0" axis="axisValues" fieldPosition="0"/>
    </format>
    <format dxfId="49">
      <pivotArea dataOnly="0" labelOnly="1" grandRow="1" outline="0" fieldPosition="0"/>
    </format>
    <format dxfId="48">
      <pivotArea dataOnly="0" labelOnly="1" outline="0" axis="axisValues" fieldPosition="0"/>
    </format>
    <format dxfId="47">
      <pivotArea type="all" dataOnly="0" outline="0" fieldPosition="0"/>
    </format>
    <format dxfId="46">
      <pivotArea type="all" dataOnly="0" outline="0" fieldPosition="0"/>
    </format>
    <format dxfId="45">
      <pivotArea field="2" type="button" dataOnly="0" labelOnly="1" outline="0"/>
    </format>
    <format dxfId="44">
      <pivotArea type="all" dataOnly="0" outline="0" fieldPosition="0"/>
    </format>
    <format dxfId="43">
      <pivotArea field="2" type="button" dataOnly="0" labelOnly="1" outline="0"/>
    </format>
    <format dxfId="42">
      <pivotArea dataOnly="0" labelOnly="1" fieldPosition="0">
        <references count="1">
          <reference field="9" count="0"/>
        </references>
      </pivotArea>
    </format>
    <format dxfId="41">
      <pivotArea type="all" dataOnly="0" outline="0" fieldPosition="0"/>
    </format>
    <format dxfId="40">
      <pivotArea outline="0" collapsedLevelsAreSubtotals="1" fieldPosition="0"/>
    </format>
    <format dxfId="39">
      <pivotArea field="9" type="button" dataOnly="0" labelOnly="1" outline="0" axis="axisRow" fieldPosition="0"/>
    </format>
    <format dxfId="38">
      <pivotArea dataOnly="0" labelOnly="1" fieldPosition="0">
        <references count="1">
          <reference field="9" count="0"/>
        </references>
      </pivotArea>
    </format>
    <format dxfId="37">
      <pivotArea dataOnly="0" labelOnly="1" grandRow="1" outline="0" fieldPosition="0"/>
    </format>
    <format dxfId="36">
      <pivotArea dataOnly="0" labelOnly="1" outline="0" axis="axisValues" fieldPosition="0"/>
    </format>
    <format dxfId="35">
      <pivotArea type="all" dataOnly="0" outline="0" fieldPosition="0"/>
    </format>
    <format dxfId="34">
      <pivotArea outline="0" collapsedLevelsAreSubtotals="1" fieldPosition="0"/>
    </format>
    <format dxfId="33">
      <pivotArea field="9" type="button" dataOnly="0" labelOnly="1" outline="0" axis="axisRow" fieldPosition="0"/>
    </format>
    <format dxfId="32">
      <pivotArea dataOnly="0" labelOnly="1" fieldPosition="0">
        <references count="1">
          <reference field="9" count="0"/>
        </references>
      </pivotArea>
    </format>
    <format dxfId="31">
      <pivotArea dataOnly="0" labelOnly="1" grandRow="1" outline="0" fieldPosition="0"/>
    </format>
    <format dxfId="30">
      <pivotArea dataOnly="0" labelOnly="1" outline="0" axis="axisValues" fieldPosition="0"/>
    </format>
  </formats>
  <pivotTableStyleInfo name="PivotStyleMedium1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000-000001000000}" name="TablaDinámica3" cacheId="8" applyNumberFormats="0" applyBorderFormats="0" applyFontFormats="0" applyPatternFormats="0" applyAlignmentFormats="0" applyWidthHeightFormats="1" dataCaption="Valores" updatedVersion="7" minRefreshableVersion="3" useAutoFormatting="1" itemPrintTitles="1" createdVersion="6" indent="0" outline="1" outlineData="1" multipleFieldFilters="0" rowHeaderCaption="Modalidad / Clase Contrato - Conve">
  <location ref="G13:H26" firstHeaderRow="1" firstDataRow="1" firstDataCol="1"/>
  <pivotFields count="31">
    <pivotField dataField="1" showAll="0" defaultSubtotal="0"/>
    <pivotField showAll="0" defaultSubtotal="0"/>
    <pivotField showAll="0" defaultSubtotal="0"/>
    <pivotField showAll="0" defaultSubtotal="0"/>
    <pivotField axis="axisRow" showAll="0" defaultSubtotal="0">
      <items count="14">
        <item x="4"/>
        <item x="2"/>
        <item m="1" x="9"/>
        <item m="1" x="8"/>
        <item x="1"/>
        <item m="1" x="7"/>
        <item x="3"/>
        <item m="1" x="11"/>
        <item m="1" x="13"/>
        <item m="1" x="12"/>
        <item m="1" x="10"/>
        <item m="1" x="5"/>
        <item m="1" x="6"/>
        <item x="0"/>
      </items>
    </pivotField>
    <pivotField axis="axisRow" showAll="0" defaultSubtotal="0">
      <items count="19">
        <item x="4"/>
        <item m="1" x="15"/>
        <item x="1"/>
        <item m="1" x="7"/>
        <item m="1" x="17"/>
        <item m="1" x="16"/>
        <item m="1" x="10"/>
        <item x="2"/>
        <item m="1" x="11"/>
        <item m="1" x="18"/>
        <item m="1" x="13"/>
        <item x="5"/>
        <item m="1" x="8"/>
        <item m="1" x="9"/>
        <item m="1" x="12"/>
        <item x="3"/>
        <item m="1" x="6"/>
        <item x="0"/>
        <item m="1" x="14"/>
      </items>
    </pivotField>
    <pivotField showAll="0" defaultSubtotal="0"/>
    <pivotField showAll="0" defaultSubtotal="0"/>
    <pivotField showAll="0" defaultSubtotal="0"/>
    <pivotField showAll="0" defaultSubtotal="0"/>
    <pivotField numFmtId="14" showAll="0" defaultSubtotal="0"/>
    <pivotField showAll="0" defaultSubtotal="0"/>
    <pivotField showAll="0" defaultSubtotal="0"/>
    <pivotField numFmtId="164" showAll="0" defaultSubtotal="0"/>
    <pivotField numFmtId="164" showAll="0" defaultSubtotal="0"/>
    <pivotField numFmtId="164" showAll="0" defaultSubtotal="0"/>
    <pivotField showAll="0" defaultSubtotal="0"/>
    <pivotField showAll="0" defaultSubtotal="0"/>
    <pivotField numFmtId="14" showAll="0" defaultSubtotal="0"/>
    <pivotField numFmtId="14" showAll="0" defaultSubtotal="0"/>
    <pivotField showAll="0" defaultSubtotal="0"/>
    <pivotField numFmtId="14" showAll="0" defaultSubtotal="0"/>
    <pivotField showAll="0" defaultSubtotal="0"/>
    <pivotField showAll="0" defaultSubtotal="0"/>
    <pivotField showAll="0" defaultSubtotal="0"/>
    <pivotField showAll="0" defaultSubtotal="0"/>
    <pivotField numFmtId="164" showAll="0" defaultSubtotal="0"/>
    <pivotField showAll="0" defaultSubtotal="0"/>
    <pivotField numFmtId="164" showAll="0" defaultSubtotal="0"/>
    <pivotField numFmtId="164" showAll="0" defaultSubtotal="0"/>
    <pivotField showAll="0" defaultSubtotal="0"/>
  </pivotFields>
  <rowFields count="2">
    <field x="4"/>
    <field x="5"/>
  </rowFields>
  <rowItems count="13">
    <i>
      <x/>
    </i>
    <i r="1">
      <x/>
    </i>
    <i>
      <x v="1"/>
    </i>
    <i r="1">
      <x v="2"/>
    </i>
    <i r="1">
      <x v="7"/>
    </i>
    <i r="1">
      <x v="11"/>
    </i>
    <i>
      <x v="4"/>
    </i>
    <i r="1">
      <x v="2"/>
    </i>
    <i>
      <x v="6"/>
    </i>
    <i r="1">
      <x v="15"/>
    </i>
    <i>
      <x v="13"/>
    </i>
    <i r="1">
      <x v="17"/>
    </i>
    <i t="grand">
      <x/>
    </i>
  </rowItems>
  <colItems count="1">
    <i/>
  </colItems>
  <dataFields count="1">
    <dataField name="No. Contratos/Conv" fld="0" subtotal="count" baseField="0" baseItem="0"/>
  </dataFields>
  <formats count="62">
    <format dxfId="120">
      <pivotArea type="all" dataOnly="0" outline="0" fieldPosition="0"/>
    </format>
    <format dxfId="119">
      <pivotArea outline="0" collapsedLevelsAreSubtotals="1" fieldPosition="0"/>
    </format>
    <format dxfId="118">
      <pivotArea dataOnly="0" labelOnly="1" outline="0" axis="axisValues" fieldPosition="0"/>
    </format>
    <format dxfId="117">
      <pivotArea dataOnly="0" labelOnly="1" grandRow="1" outline="0" fieldPosition="0"/>
    </format>
    <format dxfId="116">
      <pivotArea dataOnly="0" labelOnly="1" outline="0" axis="axisValues" fieldPosition="0"/>
    </format>
    <format dxfId="115">
      <pivotArea dataOnly="0" labelOnly="1" grandRow="1" outline="0" fieldPosition="0"/>
    </format>
    <format dxfId="114">
      <pivotArea type="all" dataOnly="0" outline="0" fieldPosition="0"/>
    </format>
    <format dxfId="113">
      <pivotArea outline="0" collapsedLevelsAreSubtotals="1" fieldPosition="0"/>
    </format>
    <format dxfId="112">
      <pivotArea dataOnly="0" labelOnly="1" outline="0" axis="axisValues" fieldPosition="0"/>
    </format>
    <format dxfId="111">
      <pivotArea dataOnly="0" labelOnly="1" grandRow="1" outline="0" fieldPosition="0"/>
    </format>
    <format dxfId="110">
      <pivotArea dataOnly="0" labelOnly="1" outline="0" axis="axisValues" fieldPosition="0"/>
    </format>
    <format dxfId="109">
      <pivotArea dataOnly="0" labelOnly="1" outline="0" axis="axisValues" fieldPosition="0"/>
    </format>
    <format dxfId="108">
      <pivotArea dataOnly="0" labelOnly="1" outline="0" axis="axisValues" fieldPosition="0"/>
    </format>
    <format dxfId="107">
      <pivotArea type="all" dataOnly="0" outline="0" fieldPosition="0"/>
    </format>
    <format dxfId="106">
      <pivotArea dataOnly="0" labelOnly="1" grandRow="1" outline="0" fieldPosition="0"/>
    </format>
    <format dxfId="105">
      <pivotArea type="all" dataOnly="0" outline="0" fieldPosition="0"/>
    </format>
    <format dxfId="104">
      <pivotArea dataOnly="0" labelOnly="1" grandRow="1" outline="0" fieldPosition="0"/>
    </format>
    <format dxfId="103">
      <pivotArea dataOnly="0" labelOnly="1" fieldPosition="0">
        <references count="1">
          <reference field="5" count="0"/>
        </references>
      </pivotArea>
    </format>
    <format dxfId="102">
      <pivotArea dataOnly="0" labelOnly="1" fieldPosition="0">
        <references count="1">
          <reference field="4" count="0"/>
        </references>
      </pivotArea>
    </format>
    <format dxfId="101">
      <pivotArea dataOnly="0" labelOnly="1" grandRow="1" outline="0" fieldPosition="0"/>
    </format>
    <format dxfId="100">
      <pivotArea dataOnly="0" labelOnly="1" fieldPosition="0">
        <references count="2">
          <reference field="4" count="1" selected="0">
            <x v="0"/>
          </reference>
          <reference field="5" count="1">
            <x v="0"/>
          </reference>
        </references>
      </pivotArea>
    </format>
    <format dxfId="99">
      <pivotArea dataOnly="0" labelOnly="1" fieldPosition="0">
        <references count="2">
          <reference field="4" count="1" selected="0">
            <x v="1"/>
          </reference>
          <reference field="5" count="1">
            <x v="2"/>
          </reference>
        </references>
      </pivotArea>
    </format>
    <format dxfId="98">
      <pivotArea dataOnly="0" labelOnly="1" fieldPosition="0">
        <references count="2">
          <reference field="4" count="1" selected="0">
            <x v="2"/>
          </reference>
          <reference field="5" count="1">
            <x v="2"/>
          </reference>
        </references>
      </pivotArea>
    </format>
    <format dxfId="97">
      <pivotArea dataOnly="0" labelOnly="1" fieldPosition="0">
        <references count="2">
          <reference field="4" count="1" selected="0">
            <x v="3"/>
          </reference>
          <reference field="5" count="3">
            <x v="1"/>
            <x v="3"/>
            <x v="4"/>
          </reference>
        </references>
      </pivotArea>
    </format>
    <format dxfId="96">
      <pivotArea dataOnly="0" labelOnly="1" fieldPosition="0">
        <references count="2">
          <reference field="4" count="1" selected="0">
            <x v="4"/>
          </reference>
          <reference field="5" count="1">
            <x v="2"/>
          </reference>
        </references>
      </pivotArea>
    </format>
    <format dxfId="95">
      <pivotArea dataOnly="0" labelOnly="1" fieldPosition="0">
        <references count="2">
          <reference field="4" count="1" selected="0">
            <x v="5"/>
          </reference>
          <reference field="5" count="1">
            <x v="2"/>
          </reference>
        </references>
      </pivotArea>
    </format>
    <format dxfId="94">
      <pivotArea dataOnly="0" labelOnly="1" fieldPosition="0">
        <references count="2">
          <reference field="4" count="1" selected="0">
            <x v="6"/>
          </reference>
          <reference field="5" count="1">
            <x v="2"/>
          </reference>
        </references>
      </pivotArea>
    </format>
    <format dxfId="93">
      <pivotArea dataOnly="0" labelOnly="1" fieldPosition="0">
        <references count="1">
          <reference field="4" count="0"/>
        </references>
      </pivotArea>
    </format>
    <format dxfId="92">
      <pivotArea dataOnly="0" labelOnly="1" grandRow="1" outline="0" fieldPosition="0"/>
    </format>
    <format dxfId="91">
      <pivotArea dataOnly="0" labelOnly="1" fieldPosition="0">
        <references count="2">
          <reference field="4" count="1" selected="0">
            <x v="0"/>
          </reference>
          <reference field="5" count="1">
            <x v="0"/>
          </reference>
        </references>
      </pivotArea>
    </format>
    <format dxfId="90">
      <pivotArea dataOnly="0" labelOnly="1" fieldPosition="0">
        <references count="2">
          <reference field="4" count="1" selected="0">
            <x v="1"/>
          </reference>
          <reference field="5" count="1">
            <x v="2"/>
          </reference>
        </references>
      </pivotArea>
    </format>
    <format dxfId="89">
      <pivotArea dataOnly="0" labelOnly="1" fieldPosition="0">
        <references count="2">
          <reference field="4" count="1" selected="0">
            <x v="2"/>
          </reference>
          <reference field="5" count="1">
            <x v="2"/>
          </reference>
        </references>
      </pivotArea>
    </format>
    <format dxfId="88">
      <pivotArea dataOnly="0" labelOnly="1" fieldPosition="0">
        <references count="2">
          <reference field="4" count="1" selected="0">
            <x v="3"/>
          </reference>
          <reference field="5" count="3">
            <x v="1"/>
            <x v="3"/>
            <x v="4"/>
          </reference>
        </references>
      </pivotArea>
    </format>
    <format dxfId="87">
      <pivotArea dataOnly="0" labelOnly="1" fieldPosition="0">
        <references count="2">
          <reference field="4" count="1" selected="0">
            <x v="4"/>
          </reference>
          <reference field="5" count="1">
            <x v="2"/>
          </reference>
        </references>
      </pivotArea>
    </format>
    <format dxfId="86">
      <pivotArea dataOnly="0" labelOnly="1" fieldPosition="0">
        <references count="2">
          <reference field="4" count="1" selected="0">
            <x v="5"/>
          </reference>
          <reference field="5" count="1">
            <x v="2"/>
          </reference>
        </references>
      </pivotArea>
    </format>
    <format dxfId="85">
      <pivotArea dataOnly="0" labelOnly="1" fieldPosition="0">
        <references count="2">
          <reference field="4" count="1" selected="0">
            <x v="6"/>
          </reference>
          <reference field="5" count="1">
            <x v="2"/>
          </reference>
        </references>
      </pivotArea>
    </format>
    <format dxfId="84">
      <pivotArea type="all" dataOnly="0" outline="0" fieldPosition="0"/>
    </format>
    <format dxfId="83">
      <pivotArea outline="0" collapsedLevelsAreSubtotals="1" fieldPosition="0"/>
    </format>
    <format dxfId="82">
      <pivotArea field="4" type="button" dataOnly="0" labelOnly="1" outline="0" axis="axisRow" fieldPosition="0"/>
    </format>
    <format dxfId="81">
      <pivotArea dataOnly="0" labelOnly="1" fieldPosition="0">
        <references count="1">
          <reference field="4" count="0"/>
        </references>
      </pivotArea>
    </format>
    <format dxfId="80">
      <pivotArea dataOnly="0" labelOnly="1" grandRow="1" outline="0" fieldPosition="0"/>
    </format>
    <format dxfId="79">
      <pivotArea dataOnly="0" labelOnly="1" fieldPosition="0">
        <references count="2">
          <reference field="4" count="1" selected="0">
            <x v="0"/>
          </reference>
          <reference field="5" count="1">
            <x v="0"/>
          </reference>
        </references>
      </pivotArea>
    </format>
    <format dxfId="78">
      <pivotArea dataOnly="0" labelOnly="1" fieldPosition="0">
        <references count="2">
          <reference field="4" count="1" selected="0">
            <x v="1"/>
          </reference>
          <reference field="5" count="3">
            <x v="2"/>
            <x v="7"/>
            <x v="8"/>
          </reference>
        </references>
      </pivotArea>
    </format>
    <format dxfId="77">
      <pivotArea dataOnly="0" labelOnly="1" fieldPosition="0">
        <references count="2">
          <reference field="4" count="1" selected="0">
            <x v="2"/>
          </reference>
          <reference field="5" count="2">
            <x v="5"/>
            <x v="6"/>
          </reference>
        </references>
      </pivotArea>
    </format>
    <format dxfId="76">
      <pivotArea dataOnly="0" labelOnly="1" fieldPosition="0">
        <references count="2">
          <reference field="4" count="1" selected="0">
            <x v="3"/>
          </reference>
          <reference field="5" count="1">
            <x v="2"/>
          </reference>
        </references>
      </pivotArea>
    </format>
    <format dxfId="75">
      <pivotArea dataOnly="0" labelOnly="1" fieldPosition="0">
        <references count="2">
          <reference field="4" count="1" selected="0">
            <x v="4"/>
          </reference>
          <reference field="5" count="2">
            <x v="2"/>
            <x v="3"/>
          </reference>
        </references>
      </pivotArea>
    </format>
    <format dxfId="74">
      <pivotArea dataOnly="0" labelOnly="1" fieldPosition="0">
        <references count="2">
          <reference field="4" count="1" selected="0">
            <x v="5"/>
          </reference>
          <reference field="5" count="1">
            <x v="2"/>
          </reference>
        </references>
      </pivotArea>
    </format>
    <format dxfId="73">
      <pivotArea dataOnly="0" labelOnly="1" fieldPosition="0">
        <references count="2">
          <reference field="4" count="1" selected="0">
            <x v="6"/>
          </reference>
          <reference field="5" count="1">
            <x v="2"/>
          </reference>
        </references>
      </pivotArea>
    </format>
    <format dxfId="72">
      <pivotArea dataOnly="0" labelOnly="1" fieldPosition="0">
        <references count="2">
          <reference field="4" count="1" selected="0">
            <x v="8"/>
          </reference>
          <reference field="5" count="1">
            <x v="2"/>
          </reference>
        </references>
      </pivotArea>
    </format>
    <format dxfId="71">
      <pivotArea dataOnly="0" labelOnly="1" outline="0" axis="axisValues" fieldPosition="0"/>
    </format>
    <format dxfId="70">
      <pivotArea type="all" dataOnly="0" outline="0" fieldPosition="0"/>
    </format>
    <format dxfId="69">
      <pivotArea outline="0" collapsedLevelsAreSubtotals="1" fieldPosition="0"/>
    </format>
    <format dxfId="68">
      <pivotArea field="4" type="button" dataOnly="0" labelOnly="1" outline="0" axis="axisRow" fieldPosition="0"/>
    </format>
    <format dxfId="67">
      <pivotArea dataOnly="0" labelOnly="1" fieldPosition="0">
        <references count="1">
          <reference field="4" count="0"/>
        </references>
      </pivotArea>
    </format>
    <format dxfId="66">
      <pivotArea dataOnly="0" labelOnly="1" grandRow="1" outline="0" fieldPosition="0"/>
    </format>
    <format dxfId="65">
      <pivotArea dataOnly="0" labelOnly="1" fieldPosition="0">
        <references count="2">
          <reference field="4" count="1" selected="0">
            <x v="1"/>
          </reference>
          <reference field="5" count="3">
            <x v="2"/>
            <x v="8"/>
            <x v="13"/>
          </reference>
        </references>
      </pivotArea>
    </format>
    <format dxfId="64">
      <pivotArea dataOnly="0" labelOnly="1" fieldPosition="0">
        <references count="2">
          <reference field="4" count="1" selected="0">
            <x v="2"/>
          </reference>
          <reference field="5" count="1">
            <x v="5"/>
          </reference>
        </references>
      </pivotArea>
    </format>
    <format dxfId="63">
      <pivotArea dataOnly="0" labelOnly="1" fieldPosition="0">
        <references count="2">
          <reference field="4" count="1" selected="0">
            <x v="5"/>
          </reference>
          <reference field="5" count="2">
            <x v="2"/>
            <x v="4"/>
          </reference>
        </references>
      </pivotArea>
    </format>
    <format dxfId="62">
      <pivotArea dataOnly="0" labelOnly="1" fieldPosition="0">
        <references count="2">
          <reference field="4" count="1" selected="0">
            <x v="6"/>
          </reference>
          <reference field="5" count="1">
            <x v="2"/>
          </reference>
        </references>
      </pivotArea>
    </format>
    <format dxfId="61">
      <pivotArea dataOnly="0" labelOnly="1" fieldPosition="0">
        <references count="2">
          <reference field="4" count="1" selected="0">
            <x v="8"/>
          </reference>
          <reference field="5" count="1">
            <x v="2"/>
          </reference>
        </references>
      </pivotArea>
    </format>
    <format dxfId="60">
      <pivotArea dataOnly="0" labelOnly="1" fieldPosition="0">
        <references count="2">
          <reference field="4" count="1" selected="0">
            <x v="13"/>
          </reference>
          <reference field="5" count="2">
            <x v="17"/>
            <x v="18"/>
          </reference>
        </references>
      </pivotArea>
    </format>
    <format dxfId="59">
      <pivotArea dataOnly="0" labelOnly="1" outline="0" axis="axisValues" fieldPosition="0"/>
    </format>
  </format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Contratos" displayName="Contratos" ref="B10:AF21" totalsRowShown="0" headerRowDxfId="29" headerRowBorderDxfId="28">
  <autoFilter ref="B10:AF21" xr:uid="{00000000-000C-0000-FFFF-FFFF00000000}"/>
  <sortState xmlns:xlrd2="http://schemas.microsoft.com/office/spreadsheetml/2017/richdata2" ref="B8:AF10">
    <sortCondition ref="L7:L10"/>
  </sortState>
  <tableColumns count="31">
    <tableColumn id="1" xr3:uid="{00000000-0010-0000-0000-000001000000}" name="VIGENCIA"/>
    <tableColumn id="13" xr3:uid="{00000000-0010-0000-0000-00000D000000}" name="NÚMERO CONTRATO"/>
    <tableColumn id="26" xr3:uid="{00000000-0010-0000-0000-00001A000000}" name="PORTAL CONTRATACION" dataDxfId="19"/>
    <tableColumn id="6" xr3:uid="{00000000-0010-0000-0000-000006000000}" name="URL SECOP" dataDxfId="18"/>
    <tableColumn id="33" xr3:uid="{00000000-0010-0000-0000-000021000000}" name="PROCESO SELECCIÓN" dataDxfId="17"/>
    <tableColumn id="32" xr3:uid="{00000000-0010-0000-0000-000020000000}" name="CLASE CONTRATO" dataDxfId="16"/>
    <tableColumn id="35" xr3:uid="{00000000-0010-0000-0000-000023000000}" name="DEPENDENCIA DESTINO" dataDxfId="15"/>
    <tableColumn id="31" xr3:uid="{00000000-0010-0000-0000-00001F000000}" name="NOMBRE UNIDAD EJECUTORA" dataDxfId="14"/>
    <tableColumn id="34" xr3:uid="{00000000-0010-0000-0000-000022000000}" name="OBJETO" dataDxfId="13"/>
    <tableColumn id="2" xr3:uid="{00000000-0010-0000-0000-000002000000}" name="CLASE MODIFICACIÓN" dataDxfId="27"/>
    <tableColumn id="3" xr3:uid="{00000000-0010-0000-0000-000003000000}" name="FECHA SUSCRIPCIÓN DE LA MODIFICACIÓN" dataDxfId="26"/>
    <tableColumn id="5" xr3:uid="{00000000-0010-0000-0000-000005000000}" name="IDENTIFICACIÓN CONTRATISTA"/>
    <tableColumn id="4" xr3:uid="{00000000-0010-0000-0000-000004000000}" name="RAZÓN SOCIAL_x000a_CESIONARIO" dataDxfId="12"/>
    <tableColumn id="14" xr3:uid="{00000000-0010-0000-0000-00000E000000}" name="VALOR CONTRATO PRINCIPAL" dataDxfId="11" dataCellStyle="Millares"/>
    <tableColumn id="15" xr3:uid="{00000000-0010-0000-0000-00000F000000}" name="VALOR ADICIÓN" dataDxfId="10"/>
    <tableColumn id="16" xr3:uid="{00000000-0010-0000-0000-000010000000}" name="VALOR TOTAL" dataDxfId="9" dataCellStyle="Millares"/>
    <tableColumn id="17" xr3:uid="{00000000-0010-0000-0000-000011000000}" name="PLAZO MODIFICACIÓN (Días)" dataDxfId="8"/>
    <tableColumn id="7" xr3:uid="{00000000-0010-0000-0000-000007000000}" name="PLAZO TOTAL_x000a_(DÍAS)*" dataDxfId="7"/>
    <tableColumn id="8" xr3:uid="{00000000-0010-0000-0000-000008000000}" name="Fecha de suscripción" dataDxfId="6"/>
    <tableColumn id="18" xr3:uid="{00000000-0010-0000-0000-000012000000}" name="Fecha de Inicio" dataDxfId="5"/>
    <tableColumn id="19" xr3:uid="{00000000-0010-0000-0000-000013000000}" name="Plazo Inicial (dias)" dataDxfId="3"/>
    <tableColumn id="9" xr3:uid="{00000000-0010-0000-0000-000009000000}" name="Fecha Finalizacion Programada" dataDxfId="4"/>
    <tableColumn id="10" xr3:uid="{00000000-0010-0000-0000-00000A000000}" name="Valor del Contrato_x000a_inical" dataDxfId="25" dataCellStyle="Millares">
      <calculatedColumnFormula>+Contratos[[#This Row],[VALOR CONTRATO PRINCIPAL]]</calculatedColumnFormula>
    </tableColumn>
    <tableColumn id="25" xr3:uid="{00000000-0010-0000-0000-000019000000}" name="dias ejecutados" dataDxfId="24">
      <calculatedColumnFormula>$D$5-Contratos[[#This Row],[Fecha de Inicio]]</calculatedColumnFormula>
    </tableColumn>
    <tableColumn id="11" xr3:uid="{00000000-0010-0000-0000-00000B000000}" name="% Ejecución" dataDxfId="23">
      <calculatedColumnFormula>ROUND(Contratos[[#This Row],[dias ejecutados]]/(Contratos[[#This Row],[Fecha Finalizacion Programada]]-Contratos[[#This Row],[Fecha de Inicio]])*100,2)</calculatedColumnFormula>
    </tableColumn>
    <tableColumn id="12" xr3:uid="{00000000-0010-0000-0000-00000C000000}" name="Recursos totales Ejecutados o pagados" dataDxfId="0"/>
    <tableColumn id="21" xr3:uid="{00000000-0010-0000-0000-000015000000}" name="Recursos pendientes de ejecutar." dataDxfId="22">
      <calculatedColumnFormula>+Contratos[[#This Row],[Vr. Total con Adiciones]]-Contratos[[#This Row],[Recursos totales Ejecutados o pagados]]</calculatedColumnFormula>
    </tableColumn>
    <tableColumn id="22" xr3:uid="{00000000-0010-0000-0000-000016000000}" name="Cantidad de Adiciones/_x000a_prórrogas" dataDxfId="2"/>
    <tableColumn id="23" xr3:uid="{00000000-0010-0000-0000-000017000000}" name="Vr. Adiciones" dataDxfId="1" dataCellStyle="Millares"/>
    <tableColumn id="24" xr3:uid="{00000000-0010-0000-0000-000018000000}" name="Vr. Total con Adiciones" dataDxfId="21" dataCellStyle="Millares">
      <calculatedColumnFormula>+Contratos[[#This Row],[VALOR TOTAL]]</calculatedColumnFormula>
    </tableColumn>
    <tableColumn id="20" xr3:uid="{00000000-0010-0000-0000-000014000000}" name="Plazo total con prorrogas (días)" dataDxfId="20">
      <calculatedColumnFormula>+Contratos[[#This Row],[PLAZO TOTAL
(DÍAS)*]]</calculatedColumnFormula>
    </tableColumn>
  </tableColumns>
  <tableStyleInfo name="TableStyleMedium20"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35"/>
  <sheetViews>
    <sheetView showGridLines="0" tabSelected="1" zoomScaleNormal="100" workbookViewId="0">
      <selection activeCell="C16" sqref="C16"/>
    </sheetView>
  </sheetViews>
  <sheetFormatPr baseColWidth="10" defaultRowHeight="14.5" x14ac:dyDescent="0.35"/>
  <cols>
    <col min="2" max="2" width="2.7265625" customWidth="1"/>
    <col min="3" max="3" width="22.08984375" bestFit="1" customWidth="1"/>
    <col min="4" max="4" width="17.6328125" bestFit="1" customWidth="1"/>
    <col min="5" max="5" width="0" hidden="1" customWidth="1"/>
    <col min="7" max="7" width="60.453125" bestFit="1" customWidth="1"/>
    <col min="8" max="8" width="17.6328125" bestFit="1" customWidth="1"/>
    <col min="9" max="9" width="2.7265625" customWidth="1"/>
  </cols>
  <sheetData>
    <row r="1" spans="2:9" ht="15" thickBot="1" x14ac:dyDescent="0.4"/>
    <row r="2" spans="2:9" ht="15" thickBot="1" x14ac:dyDescent="0.4">
      <c r="B2" s="4"/>
      <c r="C2" s="5"/>
      <c r="D2" s="5"/>
      <c r="E2" s="5"/>
      <c r="F2" s="5"/>
      <c r="G2" s="5"/>
      <c r="H2" s="5"/>
      <c r="I2" s="6"/>
    </row>
    <row r="3" spans="2:9" ht="48.75" customHeight="1" thickBot="1" x14ac:dyDescent="0.4">
      <c r="B3" s="7"/>
      <c r="C3" s="45"/>
      <c r="D3" s="50" t="s">
        <v>60</v>
      </c>
      <c r="E3" s="51"/>
      <c r="F3" s="51"/>
      <c r="G3" s="51"/>
      <c r="H3" s="52"/>
      <c r="I3" s="8"/>
    </row>
    <row r="4" spans="2:9" x14ac:dyDescent="0.35">
      <c r="B4" s="7"/>
      <c r="C4" s="45"/>
      <c r="D4" s="45"/>
      <c r="E4" s="45"/>
      <c r="F4" s="45"/>
      <c r="G4" s="45"/>
      <c r="H4" s="45"/>
      <c r="I4" s="8"/>
    </row>
    <row r="5" spans="2:9" x14ac:dyDescent="0.35">
      <c r="B5" s="7"/>
      <c r="C5" s="45"/>
      <c r="D5" s="45"/>
      <c r="E5" s="45"/>
      <c r="F5" s="45"/>
      <c r="G5" s="45"/>
      <c r="H5" s="45"/>
      <c r="I5" s="8"/>
    </row>
    <row r="6" spans="2:9" x14ac:dyDescent="0.35">
      <c r="B6" s="7"/>
      <c r="C6" s="45"/>
      <c r="D6" s="45"/>
      <c r="E6" s="45"/>
      <c r="F6" s="45"/>
      <c r="G6" s="45"/>
      <c r="H6" s="45"/>
      <c r="I6" s="8"/>
    </row>
    <row r="7" spans="2:9" x14ac:dyDescent="0.35">
      <c r="B7" s="7"/>
      <c r="C7" s="45"/>
      <c r="D7" s="45"/>
      <c r="E7" s="45"/>
      <c r="F7" s="45"/>
      <c r="G7" s="45"/>
      <c r="H7" s="45"/>
      <c r="I7" s="8"/>
    </row>
    <row r="8" spans="2:9" x14ac:dyDescent="0.35">
      <c r="B8" s="7"/>
      <c r="C8" s="45"/>
      <c r="D8" s="45"/>
      <c r="E8" s="45"/>
      <c r="F8" s="45"/>
      <c r="G8" s="45"/>
      <c r="H8" s="45"/>
      <c r="I8" s="8"/>
    </row>
    <row r="9" spans="2:9" x14ac:dyDescent="0.35">
      <c r="B9" s="7"/>
      <c r="C9" s="45"/>
      <c r="D9" s="45"/>
      <c r="E9" s="45"/>
      <c r="F9" s="45"/>
      <c r="G9" s="45"/>
      <c r="H9" s="45"/>
      <c r="I9" s="8"/>
    </row>
    <row r="10" spans="2:9" x14ac:dyDescent="0.35">
      <c r="B10" s="7"/>
      <c r="C10" s="45"/>
      <c r="D10" s="45"/>
      <c r="E10" s="45"/>
      <c r="F10" s="45"/>
      <c r="G10" s="45"/>
      <c r="H10" s="45"/>
      <c r="I10" s="8"/>
    </row>
    <row r="11" spans="2:9" x14ac:dyDescent="0.35">
      <c r="B11" s="7"/>
      <c r="C11" s="46"/>
      <c r="D11" s="46"/>
      <c r="E11" s="46"/>
      <c r="F11" s="46"/>
      <c r="G11" s="46"/>
      <c r="H11" s="46"/>
      <c r="I11" s="8"/>
    </row>
    <row r="12" spans="2:9" ht="15" thickBot="1" x14ac:dyDescent="0.4">
      <c r="B12" s="7"/>
      <c r="C12" s="45"/>
      <c r="D12" s="45"/>
      <c r="E12" s="45"/>
      <c r="F12" s="45"/>
      <c r="G12" s="45"/>
      <c r="H12" s="45"/>
      <c r="I12" s="8"/>
    </row>
    <row r="13" spans="2:9" ht="15" thickBot="1" x14ac:dyDescent="0.4">
      <c r="B13" s="7"/>
      <c r="C13" s="36" t="s">
        <v>39</v>
      </c>
      <c r="D13" s="12" t="s">
        <v>2</v>
      </c>
      <c r="E13" s="45"/>
      <c r="F13" s="45"/>
      <c r="G13" s="36" t="s">
        <v>40</v>
      </c>
      <c r="H13" s="14" t="s">
        <v>2</v>
      </c>
      <c r="I13" s="8"/>
    </row>
    <row r="14" spans="2:9" ht="15" thickBot="1" x14ac:dyDescent="0.4">
      <c r="B14" s="7"/>
      <c r="C14" s="39" t="s">
        <v>49</v>
      </c>
      <c r="D14" s="42">
        <v>2</v>
      </c>
      <c r="E14" s="45"/>
      <c r="F14" s="45"/>
      <c r="G14" s="37" t="s">
        <v>82</v>
      </c>
      <c r="H14" s="42"/>
      <c r="I14" s="8"/>
    </row>
    <row r="15" spans="2:9" ht="15" thickBot="1" x14ac:dyDescent="0.4">
      <c r="B15" s="7"/>
      <c r="C15" s="39" t="s">
        <v>50</v>
      </c>
      <c r="D15" s="43">
        <v>5</v>
      </c>
      <c r="E15" s="45"/>
      <c r="F15" s="45"/>
      <c r="G15" s="38" t="s">
        <v>83</v>
      </c>
      <c r="H15" s="43">
        <v>1</v>
      </c>
      <c r="I15" s="8"/>
    </row>
    <row r="16" spans="2:9" ht="15" thickBot="1" x14ac:dyDescent="0.4">
      <c r="B16" s="7"/>
      <c r="C16" s="37" t="s">
        <v>59</v>
      </c>
      <c r="D16" s="43">
        <v>4</v>
      </c>
      <c r="E16" s="45"/>
      <c r="F16" s="45"/>
      <c r="G16" s="37" t="s">
        <v>47</v>
      </c>
      <c r="H16" s="43"/>
      <c r="I16" s="8"/>
    </row>
    <row r="17" spans="2:9" ht="15" thickBot="1" x14ac:dyDescent="0.4">
      <c r="B17" s="7"/>
      <c r="C17" s="13" t="s">
        <v>0</v>
      </c>
      <c r="D17" s="44">
        <v>11</v>
      </c>
      <c r="E17" s="45"/>
      <c r="F17" s="45"/>
      <c r="G17" s="38" t="s">
        <v>41</v>
      </c>
      <c r="H17" s="43">
        <v>1</v>
      </c>
      <c r="I17" s="8"/>
    </row>
    <row r="18" spans="2:9" ht="15" thickBot="1" x14ac:dyDescent="0.4">
      <c r="B18" s="7"/>
      <c r="E18" s="45"/>
      <c r="F18" s="45"/>
      <c r="G18" s="38" t="s">
        <v>73</v>
      </c>
      <c r="H18" s="43">
        <v>1</v>
      </c>
      <c r="I18" s="8"/>
    </row>
    <row r="19" spans="2:9" x14ac:dyDescent="0.35">
      <c r="B19" s="7"/>
      <c r="E19" s="47">
        <f>+GETPIVOTDATA("VIGENCIA",$C$13)</f>
        <v>11</v>
      </c>
      <c r="F19" s="47"/>
      <c r="G19" s="49" t="s">
        <v>89</v>
      </c>
      <c r="H19" s="43">
        <v>1</v>
      </c>
      <c r="I19" s="8"/>
    </row>
    <row r="20" spans="2:9" ht="15" thickBot="1" x14ac:dyDescent="0.4">
      <c r="B20" s="7"/>
      <c r="E20" s="47">
        <f>GETPIVOTDATA("VIGENCIA",$C$13)</f>
        <v>11</v>
      </c>
      <c r="F20" s="47"/>
      <c r="G20" s="37" t="s">
        <v>48</v>
      </c>
      <c r="H20" s="43"/>
      <c r="I20" s="8"/>
    </row>
    <row r="21" spans="2:9" ht="15" thickBot="1" x14ac:dyDescent="0.4">
      <c r="B21" s="7"/>
      <c r="C21" s="45"/>
      <c r="D21" s="45"/>
      <c r="E21" s="45"/>
      <c r="F21" s="45"/>
      <c r="G21" s="38" t="s">
        <v>41</v>
      </c>
      <c r="H21" s="43">
        <v>2</v>
      </c>
      <c r="I21" s="8"/>
    </row>
    <row r="22" spans="2:9" ht="15" thickBot="1" x14ac:dyDescent="0.4">
      <c r="B22" s="7"/>
      <c r="C22" s="45"/>
      <c r="D22" s="45"/>
      <c r="E22" s="45"/>
      <c r="F22" s="45"/>
      <c r="G22" s="37" t="s">
        <v>45</v>
      </c>
      <c r="H22" s="43"/>
      <c r="I22" s="8"/>
    </row>
    <row r="23" spans="2:9" x14ac:dyDescent="0.35">
      <c r="B23" s="7"/>
      <c r="C23" s="45"/>
      <c r="D23" s="45"/>
      <c r="E23" s="45"/>
      <c r="F23" s="45"/>
      <c r="G23" s="49" t="s">
        <v>78</v>
      </c>
      <c r="H23" s="43">
        <v>1</v>
      </c>
      <c r="I23" s="8"/>
    </row>
    <row r="24" spans="2:9" ht="15" thickBot="1" x14ac:dyDescent="0.4">
      <c r="B24" s="7"/>
      <c r="C24" s="45"/>
      <c r="D24" s="45"/>
      <c r="E24" s="45"/>
      <c r="F24" s="45"/>
      <c r="G24" s="37" t="s">
        <v>53</v>
      </c>
      <c r="H24" s="43"/>
      <c r="I24" s="8"/>
    </row>
    <row r="25" spans="2:9" ht="15" thickBot="1" x14ac:dyDescent="0.4">
      <c r="B25" s="7"/>
      <c r="C25" s="45"/>
      <c r="D25" s="45"/>
      <c r="E25" s="45"/>
      <c r="F25" s="45"/>
      <c r="G25" s="57" t="s">
        <v>54</v>
      </c>
      <c r="H25" s="43">
        <v>4</v>
      </c>
      <c r="I25" s="8"/>
    </row>
    <row r="26" spans="2:9" ht="15" thickBot="1" x14ac:dyDescent="0.4">
      <c r="B26" s="7"/>
      <c r="C26" s="48"/>
      <c r="D26" s="45"/>
      <c r="E26" s="45"/>
      <c r="F26" s="45"/>
      <c r="G26" s="13" t="s">
        <v>0</v>
      </c>
      <c r="H26" s="44">
        <v>11</v>
      </c>
      <c r="I26" s="8"/>
    </row>
    <row r="27" spans="2:9" x14ac:dyDescent="0.35">
      <c r="B27" s="7"/>
      <c r="C27" s="48"/>
      <c r="D27" s="45"/>
      <c r="E27" s="45"/>
      <c r="F27" s="45"/>
      <c r="I27" s="8"/>
    </row>
    <row r="28" spans="2:9" x14ac:dyDescent="0.35">
      <c r="B28" s="7"/>
      <c r="C28" s="48"/>
      <c r="D28" s="45"/>
      <c r="E28" s="45"/>
      <c r="F28" s="45"/>
      <c r="I28" s="8"/>
    </row>
    <row r="29" spans="2:9" ht="15" thickBot="1" x14ac:dyDescent="0.4">
      <c r="B29" s="7"/>
      <c r="C29" s="48"/>
      <c r="D29" s="45"/>
      <c r="E29" s="45"/>
      <c r="F29" s="45"/>
      <c r="I29" s="8"/>
    </row>
    <row r="30" spans="2:9" ht="15" thickBot="1" x14ac:dyDescent="0.4">
      <c r="B30" s="7"/>
      <c r="C30" s="48"/>
      <c r="D30" s="45"/>
      <c r="E30" s="45"/>
      <c r="F30" s="45"/>
      <c r="I30" s="8"/>
    </row>
    <row r="31" spans="2:9" ht="15" thickBot="1" x14ac:dyDescent="0.4">
      <c r="B31" s="7"/>
      <c r="C31" s="48"/>
      <c r="D31" s="45"/>
      <c r="E31" s="45"/>
      <c r="F31" s="45"/>
      <c r="I31" s="8"/>
    </row>
    <row r="32" spans="2:9" ht="15" thickBot="1" x14ac:dyDescent="0.4">
      <c r="B32" s="7"/>
      <c r="C32" s="48"/>
      <c r="D32" s="45"/>
      <c r="E32" s="45"/>
      <c r="F32" s="45"/>
      <c r="I32" s="8"/>
    </row>
    <row r="33" spans="2:9" ht="15" thickBot="1" x14ac:dyDescent="0.4">
      <c r="B33" s="7"/>
      <c r="C33" s="45"/>
      <c r="D33" s="45"/>
      <c r="E33" s="45"/>
      <c r="F33" s="45"/>
      <c r="I33" s="8"/>
    </row>
    <row r="34" spans="2:9" ht="15" thickBot="1" x14ac:dyDescent="0.4">
      <c r="B34" s="7"/>
      <c r="C34" s="45"/>
      <c r="D34" s="45"/>
      <c r="E34" s="45"/>
      <c r="F34" s="45"/>
      <c r="I34" s="8"/>
    </row>
    <row r="35" spans="2:9" ht="15" thickBot="1" x14ac:dyDescent="0.4">
      <c r="B35" s="9"/>
      <c r="C35" s="10"/>
      <c r="D35" s="10"/>
      <c r="E35" s="10"/>
      <c r="F35" s="10"/>
      <c r="G35" s="10"/>
      <c r="H35" s="10"/>
      <c r="I35" s="11"/>
    </row>
  </sheetData>
  <sheetProtection sheet="1" autoFilter="0"/>
  <pageMargins left="0.7" right="0.7" top="0.75" bottom="0.75" header="0.3" footer="0.3"/>
  <pageSetup paperSize="9" orientation="portrait" horizontalDpi="4294967294" verticalDpi="4294967294"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AF21"/>
  <sheetViews>
    <sheetView showGridLines="0" topLeftCell="B1" zoomScale="85" zoomScaleNormal="85" workbookViewId="0">
      <pane ySplit="10" topLeftCell="A11" activePane="bottomLeft" state="frozen"/>
      <selection pane="bottomLeft" activeCell="B10" sqref="B10"/>
    </sheetView>
  </sheetViews>
  <sheetFormatPr baseColWidth="10" defaultRowHeight="14.5" x14ac:dyDescent="0.35"/>
  <cols>
    <col min="1" max="1" width="2.7265625" customWidth="1"/>
    <col min="2" max="2" width="16.1796875" customWidth="1"/>
    <col min="3" max="3" width="19.7265625" bestFit="1" customWidth="1"/>
    <col min="4" max="5" width="16.1796875" customWidth="1"/>
    <col min="6" max="6" width="36.7265625" customWidth="1"/>
    <col min="7" max="7" width="26.26953125" customWidth="1"/>
    <col min="10" max="10" width="32.26953125" customWidth="1"/>
    <col min="11" max="11" width="15.54296875" customWidth="1"/>
    <col min="12" max="12" width="15.453125" customWidth="1"/>
    <col min="13" max="13" width="18" customWidth="1"/>
    <col min="14" max="14" width="25.81640625" customWidth="1"/>
    <col min="15" max="15" width="19.1796875" customWidth="1"/>
    <col min="16" max="16" width="15.1796875" bestFit="1" customWidth="1"/>
    <col min="17" max="17" width="17.81640625" bestFit="1" customWidth="1"/>
    <col min="18" max="18" width="16.1796875" customWidth="1"/>
    <col min="19" max="19" width="17.81640625" customWidth="1"/>
    <col min="24" max="24" width="17.81640625" bestFit="1" customWidth="1"/>
    <col min="27" max="28" width="16.81640625" bestFit="1" customWidth="1"/>
    <col min="30" max="30" width="17.26953125" bestFit="1" customWidth="1"/>
    <col min="31" max="31" width="17.81640625" bestFit="1" customWidth="1"/>
    <col min="32" max="32" width="14.81640625" customWidth="1"/>
  </cols>
  <sheetData>
    <row r="2" spans="2:32" ht="41.25" customHeight="1" x14ac:dyDescent="0.35">
      <c r="B2" s="32" t="s">
        <v>60</v>
      </c>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row>
    <row r="3" spans="2:32" x14ac:dyDescent="0.35">
      <c r="E3" s="3"/>
    </row>
    <row r="4" spans="2:32" x14ac:dyDescent="0.35">
      <c r="B4" s="29" t="s">
        <v>34</v>
      </c>
      <c r="C4" s="27" t="s">
        <v>35</v>
      </c>
      <c r="D4" s="28" t="s">
        <v>36</v>
      </c>
      <c r="E4" s="3"/>
    </row>
    <row r="5" spans="2:32" x14ac:dyDescent="0.35">
      <c r="B5" s="26"/>
      <c r="C5" s="30">
        <v>45717</v>
      </c>
      <c r="D5" s="31">
        <v>45747</v>
      </c>
      <c r="E5" s="3"/>
    </row>
    <row r="6" spans="2:32" x14ac:dyDescent="0.35">
      <c r="B6" s="24"/>
      <c r="E6" s="3"/>
    </row>
    <row r="7" spans="2:32" x14ac:dyDescent="0.35">
      <c r="B7" s="25" t="s">
        <v>1</v>
      </c>
      <c r="C7" s="3"/>
      <c r="E7" s="2"/>
    </row>
    <row r="8" spans="2:32" ht="15" thickBot="1" x14ac:dyDescent="0.4">
      <c r="B8" s="2" t="s">
        <v>33</v>
      </c>
      <c r="C8" s="2"/>
      <c r="D8" s="2"/>
      <c r="E8" s="2"/>
    </row>
    <row r="9" spans="2:32" ht="18.75" customHeight="1" x14ac:dyDescent="0.35">
      <c r="B9" s="15" t="s">
        <v>29</v>
      </c>
      <c r="C9" s="16"/>
      <c r="D9" s="16"/>
      <c r="E9" s="16"/>
      <c r="F9" s="21"/>
      <c r="G9" s="21"/>
      <c r="H9" s="21"/>
      <c r="I9" s="21"/>
      <c r="J9" s="22"/>
      <c r="K9" s="18" t="s">
        <v>43</v>
      </c>
      <c r="L9" s="19"/>
      <c r="M9" s="19"/>
      <c r="N9" s="19"/>
      <c r="O9" s="19"/>
      <c r="P9" s="19"/>
      <c r="Q9" s="19"/>
      <c r="R9" s="20"/>
      <c r="S9" s="20"/>
      <c r="T9" s="15" t="s">
        <v>28</v>
      </c>
      <c r="U9" s="16"/>
      <c r="V9" s="16"/>
      <c r="W9" s="16"/>
      <c r="X9" s="16"/>
      <c r="Y9" s="16"/>
      <c r="Z9" s="16"/>
      <c r="AA9" s="16"/>
      <c r="AB9" s="16"/>
      <c r="AC9" s="16"/>
      <c r="AD9" s="16"/>
      <c r="AE9" s="17"/>
      <c r="AF9" s="17"/>
    </row>
    <row r="10" spans="2:32" ht="56.25" customHeight="1" thickBot="1" x14ac:dyDescent="0.4">
      <c r="B10" s="33" t="s">
        <v>3</v>
      </c>
      <c r="C10" s="34" t="s">
        <v>4</v>
      </c>
      <c r="D10" s="34" t="s">
        <v>30</v>
      </c>
      <c r="E10" s="34" t="s">
        <v>31</v>
      </c>
      <c r="F10" s="34" t="s">
        <v>26</v>
      </c>
      <c r="G10" s="34" t="s">
        <v>27</v>
      </c>
      <c r="H10" s="34" t="s">
        <v>25</v>
      </c>
      <c r="I10" s="34" t="s">
        <v>24</v>
      </c>
      <c r="J10" s="35" t="s">
        <v>8</v>
      </c>
      <c r="K10" s="53" t="s">
        <v>5</v>
      </c>
      <c r="L10" s="54" t="s">
        <v>6</v>
      </c>
      <c r="M10" s="54" t="s">
        <v>7</v>
      </c>
      <c r="N10" s="54" t="s">
        <v>37</v>
      </c>
      <c r="O10" s="54" t="s">
        <v>9</v>
      </c>
      <c r="P10" s="54" t="s">
        <v>10</v>
      </c>
      <c r="Q10" s="54" t="s">
        <v>11</v>
      </c>
      <c r="R10" s="54" t="s">
        <v>12</v>
      </c>
      <c r="S10" s="55" t="s">
        <v>32</v>
      </c>
      <c r="T10" s="33" t="s">
        <v>13</v>
      </c>
      <c r="U10" s="34" t="s">
        <v>14</v>
      </c>
      <c r="V10" s="34" t="s">
        <v>15</v>
      </c>
      <c r="W10" s="40" t="s">
        <v>16</v>
      </c>
      <c r="X10" s="34" t="s">
        <v>17</v>
      </c>
      <c r="Y10" s="34" t="s">
        <v>18</v>
      </c>
      <c r="Z10" s="34" t="s">
        <v>19</v>
      </c>
      <c r="AA10" s="34" t="s">
        <v>38</v>
      </c>
      <c r="AB10" s="34" t="s">
        <v>20</v>
      </c>
      <c r="AC10" s="34" t="s">
        <v>21</v>
      </c>
      <c r="AD10" s="34" t="s">
        <v>22</v>
      </c>
      <c r="AE10" s="34" t="s">
        <v>23</v>
      </c>
      <c r="AF10" s="35" t="s">
        <v>42</v>
      </c>
    </row>
    <row r="11" spans="2:32" x14ac:dyDescent="0.35">
      <c r="B11">
        <v>2025</v>
      </c>
      <c r="C11">
        <v>250085</v>
      </c>
      <c r="D11" t="s">
        <v>44</v>
      </c>
      <c r="E11" s="41" t="s">
        <v>61</v>
      </c>
      <c r="F11" t="s">
        <v>53</v>
      </c>
      <c r="G11" t="s">
        <v>54</v>
      </c>
      <c r="H11" t="s">
        <v>62</v>
      </c>
      <c r="I11" t="s">
        <v>46</v>
      </c>
      <c r="J11" t="s">
        <v>63</v>
      </c>
      <c r="K11" t="s">
        <v>59</v>
      </c>
      <c r="L11" s="1">
        <v>45719</v>
      </c>
      <c r="M11">
        <v>63367747</v>
      </c>
      <c r="N11" t="s">
        <v>92</v>
      </c>
      <c r="O11" s="23">
        <v>47016667</v>
      </c>
      <c r="P11" s="23">
        <v>0</v>
      </c>
      <c r="Q11" s="23">
        <v>47016667</v>
      </c>
      <c r="R11" s="23">
        <v>0</v>
      </c>
      <c r="S11" s="23">
        <v>350</v>
      </c>
      <c r="T11" s="1">
        <v>45672</v>
      </c>
      <c r="U11" s="1">
        <v>45677</v>
      </c>
      <c r="V11">
        <v>350</v>
      </c>
      <c r="W11" s="1">
        <v>46022</v>
      </c>
      <c r="X11" s="23">
        <f>+Contratos[[#This Row],[VALOR CONTRATO PRINCIPAL]]</f>
        <v>47016667</v>
      </c>
      <c r="Y11" s="41">
        <f>$D$5-Contratos[[#This Row],[Fecha de Inicio]]</f>
        <v>70</v>
      </c>
      <c r="Z11">
        <f>ROUND(Contratos[[#This Row],[dias ejecutados]]/(Contratos[[#This Row],[Fecha Finalizacion Programada]]-Contratos[[#This Row],[Fecha de Inicio]])*100,2)</f>
        <v>20.29</v>
      </c>
      <c r="AA11" s="23">
        <v>5776334</v>
      </c>
      <c r="AB11" s="23">
        <f>+Contratos[[#This Row],[Vr. Total con Adiciones]]-Contratos[[#This Row],[Recursos totales Ejecutados o pagados]]</f>
        <v>41240333</v>
      </c>
      <c r="AC11">
        <v>0</v>
      </c>
      <c r="AD11" s="23">
        <v>0</v>
      </c>
      <c r="AE11" s="23">
        <f>+Contratos[[#This Row],[VALOR TOTAL]]</f>
        <v>47016667</v>
      </c>
      <c r="AF11">
        <f>+Contratos[[#This Row],[PLAZO TOTAL
(DÍAS)*]]</f>
        <v>350</v>
      </c>
    </row>
    <row r="12" spans="2:32" x14ac:dyDescent="0.35">
      <c r="B12">
        <v>2025</v>
      </c>
      <c r="C12">
        <v>250116</v>
      </c>
      <c r="D12" s="41" t="s">
        <v>44</v>
      </c>
      <c r="E12" s="41" t="s">
        <v>64</v>
      </c>
      <c r="F12" s="41" t="s">
        <v>53</v>
      </c>
      <c r="G12" s="41" t="s">
        <v>54</v>
      </c>
      <c r="H12" s="41" t="s">
        <v>62</v>
      </c>
      <c r="I12" s="41" t="s">
        <v>46</v>
      </c>
      <c r="J12" s="41" t="s">
        <v>65</v>
      </c>
      <c r="K12" t="s">
        <v>59</v>
      </c>
      <c r="L12" s="1">
        <v>45720</v>
      </c>
      <c r="M12">
        <v>39523513</v>
      </c>
      <c r="N12" s="41" t="s">
        <v>93</v>
      </c>
      <c r="O12" s="23">
        <v>84350000</v>
      </c>
      <c r="P12" s="56">
        <v>0</v>
      </c>
      <c r="Q12" s="23">
        <v>84350000</v>
      </c>
      <c r="R12" s="56">
        <v>0</v>
      </c>
      <c r="S12" s="56">
        <v>350</v>
      </c>
      <c r="T12" s="1">
        <v>45674</v>
      </c>
      <c r="U12" s="1">
        <v>45677</v>
      </c>
      <c r="V12">
        <v>350</v>
      </c>
      <c r="W12" s="1">
        <v>46022</v>
      </c>
      <c r="X12" s="23">
        <f>+Contratos[[#This Row],[VALOR CONTRATO PRINCIPAL]]</f>
        <v>84350000</v>
      </c>
      <c r="Y12" s="41">
        <f>$D$5-Contratos[[#This Row],[Fecha de Inicio]]</f>
        <v>70</v>
      </c>
      <c r="Z12" s="41">
        <f>ROUND(Contratos[[#This Row],[dias ejecutados]]/(Contratos[[#This Row],[Fecha Finalizacion Programada]]-Contratos[[#This Row],[Fecha de Inicio]])*100,2)</f>
        <v>20.29</v>
      </c>
      <c r="AA12" s="56">
        <v>10604000</v>
      </c>
      <c r="AB12" s="56">
        <f>+Contratos[[#This Row],[Vr. Total con Adiciones]]-Contratos[[#This Row],[Recursos totales Ejecutados o pagados]]</f>
        <v>73746000</v>
      </c>
      <c r="AC12" s="41">
        <v>0</v>
      </c>
      <c r="AD12" s="23">
        <v>0</v>
      </c>
      <c r="AE12" s="23">
        <f>+Contratos[[#This Row],[VALOR TOTAL]]</f>
        <v>84350000</v>
      </c>
      <c r="AF12" s="41">
        <f>+Contratos[[#This Row],[PLAZO TOTAL
(DÍAS)*]]</f>
        <v>350</v>
      </c>
    </row>
    <row r="13" spans="2:32" x14ac:dyDescent="0.35">
      <c r="B13">
        <v>2025</v>
      </c>
      <c r="C13">
        <v>250126</v>
      </c>
      <c r="D13" s="41" t="s">
        <v>44</v>
      </c>
      <c r="E13" s="41" t="s">
        <v>66</v>
      </c>
      <c r="F13" s="41" t="s">
        <v>53</v>
      </c>
      <c r="G13" s="41" t="s">
        <v>54</v>
      </c>
      <c r="H13" s="41" t="s">
        <v>67</v>
      </c>
      <c r="I13" s="41" t="s">
        <v>46</v>
      </c>
      <c r="J13" s="41" t="s">
        <v>68</v>
      </c>
      <c r="K13" t="s">
        <v>59</v>
      </c>
      <c r="L13" s="1">
        <v>45737</v>
      </c>
      <c r="M13">
        <v>1052390157</v>
      </c>
      <c r="N13" s="41" t="s">
        <v>94</v>
      </c>
      <c r="O13" s="23">
        <v>39060000</v>
      </c>
      <c r="P13" s="56">
        <v>0</v>
      </c>
      <c r="Q13" s="23">
        <v>39060000</v>
      </c>
      <c r="R13" s="56">
        <v>0</v>
      </c>
      <c r="S13" s="56">
        <v>210</v>
      </c>
      <c r="T13" s="1">
        <v>45677</v>
      </c>
      <c r="U13" s="1">
        <v>45678</v>
      </c>
      <c r="V13" s="41">
        <v>210</v>
      </c>
      <c r="W13" s="1">
        <v>45890</v>
      </c>
      <c r="X13" s="23">
        <f>+Contratos[[#This Row],[VALOR CONTRATO PRINCIPAL]]</f>
        <v>39060000</v>
      </c>
      <c r="Y13" s="41">
        <f>$D$5-Contratos[[#This Row],[Fecha de Inicio]]</f>
        <v>69</v>
      </c>
      <c r="Z13" s="41">
        <f>ROUND(Contratos[[#This Row],[dias ejecutados]]/(Contratos[[#This Row],[Fecha Finalizacion Programada]]-Contratos[[#This Row],[Fecha de Inicio]])*100,2)</f>
        <v>32.549999999999997</v>
      </c>
      <c r="AA13" s="56">
        <v>7440000</v>
      </c>
      <c r="AB13" s="56">
        <f>+Contratos[[#This Row],[Vr. Total con Adiciones]]-Contratos[[#This Row],[Recursos totales Ejecutados o pagados]]</f>
        <v>31620000</v>
      </c>
      <c r="AC13" s="41">
        <v>0</v>
      </c>
      <c r="AD13" s="23">
        <v>0</v>
      </c>
      <c r="AE13" s="23">
        <f>+Contratos[[#This Row],[VALOR TOTAL]]</f>
        <v>39060000</v>
      </c>
      <c r="AF13" s="41">
        <f>+Contratos[[#This Row],[PLAZO TOTAL
(DÍAS)*]]</f>
        <v>210</v>
      </c>
    </row>
    <row r="14" spans="2:32" x14ac:dyDescent="0.35">
      <c r="B14">
        <v>2025</v>
      </c>
      <c r="C14">
        <v>250146</v>
      </c>
      <c r="D14" s="41" t="s">
        <v>44</v>
      </c>
      <c r="E14" s="41" t="s">
        <v>55</v>
      </c>
      <c r="F14" s="41" t="s">
        <v>53</v>
      </c>
      <c r="G14" s="41" t="s">
        <v>54</v>
      </c>
      <c r="H14" s="41" t="s">
        <v>56</v>
      </c>
      <c r="I14" s="41" t="s">
        <v>46</v>
      </c>
      <c r="J14" s="41" t="s">
        <v>57</v>
      </c>
      <c r="K14" t="s">
        <v>59</v>
      </c>
      <c r="L14" s="1">
        <v>45747</v>
      </c>
      <c r="M14">
        <v>1016045956</v>
      </c>
      <c r="N14" s="41" t="s">
        <v>95</v>
      </c>
      <c r="O14" s="23">
        <v>39060000</v>
      </c>
      <c r="P14" s="56">
        <v>0</v>
      </c>
      <c r="Q14" s="23">
        <v>39060000</v>
      </c>
      <c r="R14" s="56">
        <v>0</v>
      </c>
      <c r="S14" s="56">
        <v>210</v>
      </c>
      <c r="T14" s="1">
        <v>45677</v>
      </c>
      <c r="U14" s="1">
        <v>45680</v>
      </c>
      <c r="V14" s="41">
        <v>210</v>
      </c>
      <c r="W14" s="1">
        <v>45892</v>
      </c>
      <c r="X14" s="23">
        <f>+Contratos[[#This Row],[VALOR CONTRATO PRINCIPAL]]</f>
        <v>39060000</v>
      </c>
      <c r="Y14" s="41">
        <f>$D$5-Contratos[[#This Row],[Fecha de Inicio]]</f>
        <v>67</v>
      </c>
      <c r="Z14" s="41">
        <f>ROUND(Contratos[[#This Row],[dias ejecutados]]/(Contratos[[#This Row],[Fecha Finalizacion Programada]]-Contratos[[#This Row],[Fecha de Inicio]])*100,2)</f>
        <v>31.6</v>
      </c>
      <c r="AA14" s="56">
        <v>7068000</v>
      </c>
      <c r="AB14" s="56">
        <f>+Contratos[[#This Row],[Vr. Total con Adiciones]]-Contratos[[#This Row],[Recursos totales Ejecutados o pagados]]</f>
        <v>31992000</v>
      </c>
      <c r="AC14" s="41">
        <v>0</v>
      </c>
      <c r="AD14" s="23">
        <v>0</v>
      </c>
      <c r="AE14" s="23">
        <f>+Contratos[[#This Row],[VALOR TOTAL]]</f>
        <v>39060000</v>
      </c>
      <c r="AF14" s="41">
        <f>+Contratos[[#This Row],[PLAZO TOTAL
(DÍAS)*]]</f>
        <v>210</v>
      </c>
    </row>
    <row r="15" spans="2:32" x14ac:dyDescent="0.35">
      <c r="B15">
        <v>2024</v>
      </c>
      <c r="C15">
        <v>240437</v>
      </c>
      <c r="D15" s="41" t="s">
        <v>44</v>
      </c>
      <c r="E15" s="41" t="s">
        <v>69</v>
      </c>
      <c r="F15" s="41" t="s">
        <v>48</v>
      </c>
      <c r="G15" s="41" t="s">
        <v>41</v>
      </c>
      <c r="H15" s="41" t="s">
        <v>70</v>
      </c>
      <c r="I15" s="41" t="s">
        <v>46</v>
      </c>
      <c r="J15" s="41" t="s">
        <v>71</v>
      </c>
      <c r="K15" s="41" t="s">
        <v>50</v>
      </c>
      <c r="L15" s="1">
        <v>45730</v>
      </c>
      <c r="N15" s="41"/>
      <c r="O15" s="23">
        <v>112716000</v>
      </c>
      <c r="P15" s="56">
        <v>0</v>
      </c>
      <c r="Q15" s="23">
        <v>169074000</v>
      </c>
      <c r="R15" s="56">
        <v>90</v>
      </c>
      <c r="S15" s="56">
        <v>450</v>
      </c>
      <c r="T15" s="1">
        <v>45364</v>
      </c>
      <c r="U15" s="1">
        <v>45366</v>
      </c>
      <c r="V15" s="41">
        <v>360</v>
      </c>
      <c r="W15" s="1">
        <v>45823</v>
      </c>
      <c r="X15" s="23">
        <f>+Contratos[[#This Row],[VALOR CONTRATO PRINCIPAL]]</f>
        <v>112716000</v>
      </c>
      <c r="Y15" s="41">
        <f>$D$5-Contratos[[#This Row],[Fecha de Inicio]]</f>
        <v>381</v>
      </c>
      <c r="Z15" s="41">
        <f>ROUND(Contratos[[#This Row],[dias ejecutados]]/(Contratos[[#This Row],[Fecha Finalizacion Programada]]-Contratos[[#This Row],[Fecha de Inicio]])*100,2)</f>
        <v>83.37</v>
      </c>
      <c r="AA15" s="56">
        <v>100673268</v>
      </c>
      <c r="AB15" s="56">
        <f>+Contratos[[#This Row],[Vr. Total con Adiciones]]-Contratos[[#This Row],[Recursos totales Ejecutados o pagados]]</f>
        <v>68400732</v>
      </c>
      <c r="AC15" s="41">
        <v>1</v>
      </c>
      <c r="AD15" s="23">
        <v>56358000</v>
      </c>
      <c r="AE15" s="23">
        <f>+Contratos[[#This Row],[VALOR TOTAL]]</f>
        <v>169074000</v>
      </c>
      <c r="AF15" s="41">
        <f>+Contratos[[#This Row],[PLAZO TOTAL
(DÍAS)*]]</f>
        <v>450</v>
      </c>
    </row>
    <row r="16" spans="2:32" x14ac:dyDescent="0.35">
      <c r="B16">
        <v>2024</v>
      </c>
      <c r="C16">
        <v>240467</v>
      </c>
      <c r="D16" s="41" t="s">
        <v>44</v>
      </c>
      <c r="E16" s="41" t="s">
        <v>72</v>
      </c>
      <c r="F16" s="41" t="s">
        <v>47</v>
      </c>
      <c r="G16" s="41" t="s">
        <v>73</v>
      </c>
      <c r="H16" s="41" t="s">
        <v>51</v>
      </c>
      <c r="I16" s="41" t="s">
        <v>52</v>
      </c>
      <c r="J16" s="41" t="s">
        <v>74</v>
      </c>
      <c r="K16" s="41" t="s">
        <v>49</v>
      </c>
      <c r="L16" s="1">
        <v>45723</v>
      </c>
      <c r="N16" s="41"/>
      <c r="O16" s="23">
        <v>6500000000</v>
      </c>
      <c r="P16" s="56">
        <v>1000000000</v>
      </c>
      <c r="Q16" s="23">
        <v>12294312752</v>
      </c>
      <c r="R16" s="56">
        <v>30</v>
      </c>
      <c r="S16" s="56">
        <v>366</v>
      </c>
      <c r="T16" s="1">
        <v>45386</v>
      </c>
      <c r="U16" s="1">
        <v>45387</v>
      </c>
      <c r="V16" s="41">
        <v>210</v>
      </c>
      <c r="W16" s="1">
        <v>45755</v>
      </c>
      <c r="X16" s="23">
        <f>+Contratos[[#This Row],[VALOR CONTRATO PRINCIPAL]]</f>
        <v>6500000000</v>
      </c>
      <c r="Y16" s="41">
        <f>$D$5-Contratos[[#This Row],[Fecha de Inicio]]</f>
        <v>360</v>
      </c>
      <c r="Z16" s="41">
        <f>ROUND(Contratos[[#This Row],[dias ejecutados]]/(Contratos[[#This Row],[Fecha Finalizacion Programada]]-Contratos[[#This Row],[Fecha de Inicio]])*100,2)</f>
        <v>97.83</v>
      </c>
      <c r="AA16" s="56">
        <v>6544353647</v>
      </c>
      <c r="AB16" s="56">
        <f>+Contratos[[#This Row],[Vr. Total con Adiciones]]-Contratos[[#This Row],[Recursos totales Ejecutados o pagados]]</f>
        <v>5749959105</v>
      </c>
      <c r="AC16" s="41">
        <v>3</v>
      </c>
      <c r="AD16" s="23">
        <v>3451000499</v>
      </c>
      <c r="AE16" s="23">
        <f>+Contratos[[#This Row],[VALOR TOTAL]]</f>
        <v>12294312752</v>
      </c>
      <c r="AF16" s="41">
        <f>+Contratos[[#This Row],[PLAZO TOTAL
(DÍAS)*]]</f>
        <v>366</v>
      </c>
    </row>
    <row r="17" spans="2:32" x14ac:dyDescent="0.35">
      <c r="B17">
        <v>2024</v>
      </c>
      <c r="C17">
        <v>240470</v>
      </c>
      <c r="D17" s="41" t="s">
        <v>44</v>
      </c>
      <c r="E17" s="41" t="s">
        <v>75</v>
      </c>
      <c r="F17" s="41" t="s">
        <v>48</v>
      </c>
      <c r="G17" s="41" t="s">
        <v>41</v>
      </c>
      <c r="H17" s="41" t="s">
        <v>51</v>
      </c>
      <c r="I17" s="41" t="s">
        <v>52</v>
      </c>
      <c r="J17" s="41" t="s">
        <v>76</v>
      </c>
      <c r="K17" s="41" t="s">
        <v>50</v>
      </c>
      <c r="L17" s="1">
        <v>45728</v>
      </c>
      <c r="N17" s="41"/>
      <c r="O17" s="23">
        <v>105000000</v>
      </c>
      <c r="P17" s="56">
        <v>0</v>
      </c>
      <c r="Q17" s="23">
        <v>105000000</v>
      </c>
      <c r="R17" s="56">
        <v>19</v>
      </c>
      <c r="S17" s="56">
        <v>349</v>
      </c>
      <c r="T17" s="1">
        <v>45390</v>
      </c>
      <c r="U17" s="1">
        <v>45394</v>
      </c>
      <c r="V17" s="41">
        <v>330</v>
      </c>
      <c r="W17" s="1">
        <v>45747</v>
      </c>
      <c r="X17" s="23">
        <f>+Contratos[[#This Row],[VALOR CONTRATO PRINCIPAL]]</f>
        <v>105000000</v>
      </c>
      <c r="Y17" s="41">
        <f>$D$5-Contratos[[#This Row],[Fecha de Inicio]]</f>
        <v>353</v>
      </c>
      <c r="Z17" s="41">
        <f>ROUND(Contratos[[#This Row],[dias ejecutados]]/(Contratos[[#This Row],[Fecha Finalizacion Programada]]-Contratos[[#This Row],[Fecha de Inicio]])*100,2)</f>
        <v>100</v>
      </c>
      <c r="AA17" s="56">
        <v>24377000</v>
      </c>
      <c r="AB17" s="56">
        <f>+Contratos[[#This Row],[Vr. Total con Adiciones]]-Contratos[[#This Row],[Recursos totales Ejecutados o pagados]]</f>
        <v>80623000</v>
      </c>
      <c r="AC17" s="41">
        <v>0</v>
      </c>
      <c r="AD17" s="23">
        <v>0</v>
      </c>
      <c r="AE17" s="23">
        <f>+Contratos[[#This Row],[VALOR TOTAL]]</f>
        <v>105000000</v>
      </c>
      <c r="AF17" s="41">
        <f>+Contratos[[#This Row],[PLAZO TOTAL
(DÍAS)*]]</f>
        <v>349</v>
      </c>
    </row>
    <row r="18" spans="2:32" x14ac:dyDescent="0.35">
      <c r="B18">
        <v>2024</v>
      </c>
      <c r="C18">
        <v>240515</v>
      </c>
      <c r="D18" s="41" t="s">
        <v>44</v>
      </c>
      <c r="E18" s="41" t="s">
        <v>77</v>
      </c>
      <c r="F18" s="41" t="s">
        <v>45</v>
      </c>
      <c r="G18" s="41" t="s">
        <v>78</v>
      </c>
      <c r="H18" s="41" t="s">
        <v>79</v>
      </c>
      <c r="I18" s="41" t="s">
        <v>46</v>
      </c>
      <c r="J18" s="41" t="s">
        <v>80</v>
      </c>
      <c r="K18" s="41" t="s">
        <v>50</v>
      </c>
      <c r="L18" s="1">
        <v>45741</v>
      </c>
      <c r="N18" s="41"/>
      <c r="O18" s="23">
        <v>799943671</v>
      </c>
      <c r="P18" s="56">
        <v>0</v>
      </c>
      <c r="Q18" s="23">
        <v>799943671</v>
      </c>
      <c r="R18" s="56">
        <v>90</v>
      </c>
      <c r="S18" s="56">
        <v>450</v>
      </c>
      <c r="T18" s="1">
        <v>45408</v>
      </c>
      <c r="U18" s="1">
        <v>45414</v>
      </c>
      <c r="V18" s="41">
        <v>360</v>
      </c>
      <c r="W18" s="1">
        <v>45871</v>
      </c>
      <c r="X18" s="23">
        <f>+Contratos[[#This Row],[VALOR CONTRATO PRINCIPAL]]</f>
        <v>799943671</v>
      </c>
      <c r="Y18" s="41">
        <f>$D$5-Contratos[[#This Row],[Fecha de Inicio]]</f>
        <v>333</v>
      </c>
      <c r="Z18" s="41">
        <f>ROUND(Contratos[[#This Row],[dias ejecutados]]/(Contratos[[#This Row],[Fecha Finalizacion Programada]]-Contratos[[#This Row],[Fecha de Inicio]])*100,2)</f>
        <v>72.87</v>
      </c>
      <c r="AA18" s="56">
        <v>401904389</v>
      </c>
      <c r="AB18" s="56">
        <f>+Contratos[[#This Row],[Vr. Total con Adiciones]]-Contratos[[#This Row],[Recursos totales Ejecutados o pagados]]</f>
        <v>398039282</v>
      </c>
      <c r="AC18" s="41">
        <v>0</v>
      </c>
      <c r="AD18" s="23">
        <v>0</v>
      </c>
      <c r="AE18" s="23">
        <f>+Contratos[[#This Row],[VALOR TOTAL]]</f>
        <v>799943671</v>
      </c>
      <c r="AF18" s="41">
        <f>+Contratos[[#This Row],[PLAZO TOTAL
(DÍAS)*]]</f>
        <v>450</v>
      </c>
    </row>
    <row r="19" spans="2:32" x14ac:dyDescent="0.35">
      <c r="B19">
        <v>2024</v>
      </c>
      <c r="C19">
        <v>240649</v>
      </c>
      <c r="D19" s="41" t="s">
        <v>44</v>
      </c>
      <c r="E19" s="41" t="s">
        <v>81</v>
      </c>
      <c r="F19" s="41" t="s">
        <v>82</v>
      </c>
      <c r="G19" s="41" t="s">
        <v>83</v>
      </c>
      <c r="H19" s="41" t="s">
        <v>84</v>
      </c>
      <c r="I19" s="41" t="s">
        <v>46</v>
      </c>
      <c r="J19" s="41" t="s">
        <v>85</v>
      </c>
      <c r="K19" s="41" t="s">
        <v>49</v>
      </c>
      <c r="L19" s="1">
        <v>45733</v>
      </c>
      <c r="N19" s="41"/>
      <c r="O19" s="23">
        <v>348997848</v>
      </c>
      <c r="P19" s="56">
        <v>174216000</v>
      </c>
      <c r="Q19" s="23">
        <v>523213848</v>
      </c>
      <c r="R19" s="56">
        <v>103</v>
      </c>
      <c r="S19" s="56">
        <v>329</v>
      </c>
      <c r="T19" s="1">
        <v>45496</v>
      </c>
      <c r="U19" s="1">
        <v>45506</v>
      </c>
      <c r="V19" s="41">
        <v>180</v>
      </c>
      <c r="W19" s="1">
        <v>45838</v>
      </c>
      <c r="X19" s="23">
        <f>+Contratos[[#This Row],[VALOR CONTRATO PRINCIPAL]]</f>
        <v>348997848</v>
      </c>
      <c r="Y19" s="41">
        <f>$D$5-Contratos[[#This Row],[Fecha de Inicio]]</f>
        <v>241</v>
      </c>
      <c r="Z19" s="41">
        <f>ROUND(Contratos[[#This Row],[dias ejecutados]]/(Contratos[[#This Row],[Fecha Finalizacion Programada]]-Contratos[[#This Row],[Fecha de Inicio]])*100,2)</f>
        <v>72.59</v>
      </c>
      <c r="AA19" s="56">
        <v>244298494</v>
      </c>
      <c r="AB19" s="56">
        <f>+Contratos[[#This Row],[Vr. Total con Adiciones]]-Contratos[[#This Row],[Recursos totales Ejecutados o pagados]]</f>
        <v>278915354</v>
      </c>
      <c r="AC19" s="41">
        <v>1</v>
      </c>
      <c r="AD19" s="23">
        <v>174216000</v>
      </c>
      <c r="AE19" s="23">
        <f>+Contratos[[#This Row],[VALOR TOTAL]]</f>
        <v>523213848</v>
      </c>
      <c r="AF19" s="41">
        <f>+Contratos[[#This Row],[PLAZO TOTAL
(DÍAS)*]]</f>
        <v>329</v>
      </c>
    </row>
    <row r="20" spans="2:32" x14ac:dyDescent="0.35">
      <c r="B20">
        <v>2024</v>
      </c>
      <c r="C20">
        <v>240866</v>
      </c>
      <c r="D20" s="41" t="s">
        <v>44</v>
      </c>
      <c r="E20" s="41" t="s">
        <v>86</v>
      </c>
      <c r="F20" s="41" t="s">
        <v>47</v>
      </c>
      <c r="G20" s="41" t="s">
        <v>41</v>
      </c>
      <c r="H20" s="41" t="s">
        <v>58</v>
      </c>
      <c r="I20" s="41" t="s">
        <v>46</v>
      </c>
      <c r="J20" s="41" t="s">
        <v>87</v>
      </c>
      <c r="K20" s="41" t="s">
        <v>50</v>
      </c>
      <c r="L20" s="1">
        <v>45747</v>
      </c>
      <c r="N20" s="41"/>
      <c r="O20" s="23">
        <v>7121104474</v>
      </c>
      <c r="P20" s="56">
        <v>0</v>
      </c>
      <c r="Q20" s="23">
        <v>7121104474</v>
      </c>
      <c r="R20" s="56">
        <v>45</v>
      </c>
      <c r="S20" s="56">
        <v>225</v>
      </c>
      <c r="T20" s="1">
        <v>45565</v>
      </c>
      <c r="U20" s="1">
        <v>45566</v>
      </c>
      <c r="V20" s="41">
        <v>90</v>
      </c>
      <c r="W20" s="1">
        <v>45793</v>
      </c>
      <c r="X20" s="23">
        <f>+Contratos[[#This Row],[VALOR CONTRATO PRINCIPAL]]</f>
        <v>7121104474</v>
      </c>
      <c r="Y20" s="41">
        <f>$D$5-Contratos[[#This Row],[Fecha de Inicio]]</f>
        <v>181</v>
      </c>
      <c r="Z20" s="41">
        <f>ROUND(Contratos[[#This Row],[dias ejecutados]]/(Contratos[[#This Row],[Fecha Finalizacion Programada]]-Contratos[[#This Row],[Fecha de Inicio]])*100,2)</f>
        <v>79.739999999999995</v>
      </c>
      <c r="AA20" s="56">
        <v>6499761885</v>
      </c>
      <c r="AB20" s="56">
        <f>+Contratos[[#This Row],[Vr. Total con Adiciones]]-Contratos[[#This Row],[Recursos totales Ejecutados o pagados]]</f>
        <v>621342589</v>
      </c>
      <c r="AC20" s="41">
        <v>0</v>
      </c>
      <c r="AD20" s="23">
        <v>0</v>
      </c>
      <c r="AE20" s="23">
        <f>+Contratos[[#This Row],[VALOR TOTAL]]</f>
        <v>7121104474</v>
      </c>
      <c r="AF20" s="41">
        <f>+Contratos[[#This Row],[PLAZO TOTAL
(DÍAS)*]]</f>
        <v>225</v>
      </c>
    </row>
    <row r="21" spans="2:32" x14ac:dyDescent="0.35">
      <c r="B21">
        <v>2024</v>
      </c>
      <c r="C21">
        <v>240827</v>
      </c>
      <c r="D21" s="41" t="s">
        <v>44</v>
      </c>
      <c r="E21" s="41" t="s">
        <v>88</v>
      </c>
      <c r="F21" s="41" t="s">
        <v>47</v>
      </c>
      <c r="G21" s="41" t="s">
        <v>89</v>
      </c>
      <c r="H21" s="41" t="s">
        <v>90</v>
      </c>
      <c r="I21" s="41" t="s">
        <v>46</v>
      </c>
      <c r="J21" s="41" t="s">
        <v>91</v>
      </c>
      <c r="K21" s="41" t="s">
        <v>50</v>
      </c>
      <c r="L21" s="1">
        <v>45729</v>
      </c>
      <c r="N21" s="41"/>
      <c r="O21" s="23">
        <v>0</v>
      </c>
      <c r="P21" s="56">
        <v>0</v>
      </c>
      <c r="Q21" s="23">
        <v>0</v>
      </c>
      <c r="R21" s="56">
        <v>90</v>
      </c>
      <c r="S21" s="56">
        <v>270</v>
      </c>
      <c r="T21" s="1">
        <v>45551</v>
      </c>
      <c r="U21" s="1">
        <v>45551</v>
      </c>
      <c r="V21" s="41">
        <v>180</v>
      </c>
      <c r="W21" s="1">
        <v>45824</v>
      </c>
      <c r="X21" s="23">
        <f>+Contratos[[#This Row],[VALOR CONTRATO PRINCIPAL]]</f>
        <v>0</v>
      </c>
      <c r="Y21" s="41">
        <f>$D$5-Contratos[[#This Row],[Fecha de Inicio]]</f>
        <v>196</v>
      </c>
      <c r="Z21" s="41">
        <f>ROUND(Contratos[[#This Row],[dias ejecutados]]/(Contratos[[#This Row],[Fecha Finalizacion Programada]]-Contratos[[#This Row],[Fecha de Inicio]])*100,2)</f>
        <v>71.790000000000006</v>
      </c>
      <c r="AA21" s="56">
        <v>0</v>
      </c>
      <c r="AB21" s="56">
        <f>+Contratos[[#This Row],[Vr. Total con Adiciones]]-Contratos[[#This Row],[Recursos totales Ejecutados o pagados]]</f>
        <v>0</v>
      </c>
      <c r="AC21" s="41">
        <v>0</v>
      </c>
      <c r="AD21" s="23">
        <v>0</v>
      </c>
      <c r="AE21" s="23">
        <f>+Contratos[[#This Row],[VALOR TOTAL]]</f>
        <v>0</v>
      </c>
      <c r="AF21" s="41">
        <f>+Contratos[[#This Row],[PLAZO TOTAL
(DÍAS)*]]</f>
        <v>270</v>
      </c>
    </row>
  </sheetData>
  <sheetProtection sheet="1" objects="1" scenarios="1"/>
  <pageMargins left="0.7" right="0.7" top="0.75" bottom="0.75" header="0.3" footer="0.3"/>
  <pageSetup paperSize="9" orientation="portrait" horizontalDpi="4294967294" verticalDpi="4294967294"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E2B4700-6FC0-4055-9946-3A5516ADBC7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Detalle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Gonzalez Castellanos, Hector Fabio</dc:creator>
  <cp:lastModifiedBy>Asus</cp:lastModifiedBy>
  <cp:lastPrinted>2022-12-01T01:47:00Z</cp:lastPrinted>
  <dcterms:created xsi:type="dcterms:W3CDTF">2022-10-06T16:30:05Z</dcterms:created>
  <dcterms:modified xsi:type="dcterms:W3CDTF">2025-04-28T02:48:05Z</dcterms:modified>
</cp:coreProperties>
</file>