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hidePivotFieldList="1"/>
  <mc:AlternateContent xmlns:mc="http://schemas.openxmlformats.org/markup-compatibility/2006">
    <mc:Choice Requires="x15">
      <x15ac:absPath xmlns:x15ac="http://schemas.microsoft.com/office/spreadsheetml/2010/11/ac" url="D:\SDH\1_Informes_SDH\9_Pagina_web\"/>
    </mc:Choice>
  </mc:AlternateContent>
  <xr:revisionPtr revIDLastSave="0" documentId="13_ncr:1_{D89EEB41-B743-4E42-BE00-116BCD3B9D32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resumen" sheetId="1" r:id="rId1"/>
    <sheet name="Detalle" sheetId="2" r:id="rId2"/>
  </sheets>
  <definedNames>
    <definedName name="_xlnm._FilterDatabase" localSheetId="1" hidden="1">Detalle!$B$10:$L$20</definedName>
  </definedNames>
  <calcPr calcId="191029"/>
  <pivotCaches>
    <pivotCache cacheId="8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2" i="2" l="1"/>
  <c r="X13" i="2"/>
  <c r="X14" i="2"/>
  <c r="X15" i="2"/>
  <c r="X16" i="2"/>
  <c r="X17" i="2"/>
  <c r="X18" i="2"/>
  <c r="X19" i="2"/>
  <c r="X20" i="2"/>
  <c r="Y12" i="2"/>
  <c r="Z12" i="2" s="1"/>
  <c r="Y13" i="2"/>
  <c r="Z13" i="2" s="1"/>
  <c r="Y14" i="2"/>
  <c r="Z14" i="2" s="1"/>
  <c r="Y15" i="2"/>
  <c r="Z15" i="2" s="1"/>
  <c r="Y16" i="2"/>
  <c r="Z16" i="2" s="1"/>
  <c r="Y17" i="2"/>
  <c r="Z17" i="2" s="1"/>
  <c r="Y18" i="2"/>
  <c r="Z18" i="2" s="1"/>
  <c r="Y19" i="2"/>
  <c r="Z19" i="2" s="1"/>
  <c r="Y20" i="2"/>
  <c r="Z20" i="2" s="1"/>
  <c r="AE12" i="2"/>
  <c r="AB12" i="2" s="1"/>
  <c r="AE13" i="2"/>
  <c r="AB13" i="2" s="1"/>
  <c r="AE14" i="2"/>
  <c r="AB14" i="2" s="1"/>
  <c r="AE15" i="2"/>
  <c r="AB15" i="2" s="1"/>
  <c r="AE16" i="2"/>
  <c r="AB16" i="2" s="1"/>
  <c r="AE17" i="2"/>
  <c r="AB17" i="2" s="1"/>
  <c r="AE18" i="2"/>
  <c r="AB18" i="2" s="1"/>
  <c r="AE19" i="2"/>
  <c r="AB19" i="2" s="1"/>
  <c r="AE20" i="2"/>
  <c r="AB20" i="2" s="1"/>
  <c r="AF12" i="2"/>
  <c r="AF13" i="2"/>
  <c r="AF14" i="2"/>
  <c r="AF15" i="2"/>
  <c r="AF16" i="2"/>
  <c r="AF17" i="2"/>
  <c r="AF18" i="2"/>
  <c r="AF19" i="2"/>
  <c r="AF20" i="2"/>
  <c r="AE11" i="2" l="1"/>
  <c r="AB11" i="2" s="1"/>
  <c r="AF11" i="2" l="1"/>
  <c r="X11" i="2"/>
  <c r="Y11" i="2" l="1"/>
  <c r="Z11" i="2" s="1"/>
  <c r="E20" i="1"/>
  <c r="E19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69A27A38-766A-42BB-B389-B205E2DEF053}" keepAlive="1" name="Consulta - 2022_Reporte de Ejecución Contractual" description="Conexión a la consulta '2022_Reporte de Ejecución Contractual' en el libro." type="5" refreshedVersion="0" background="1">
    <dbPr connection="Provider=Microsoft.Mashup.OleDb.1;Data Source=$Workbook$;Location=&quot;2022_Reporte de Ejecución Contractual&quot;;Extended Properties=&quot;&quot;" command="SELECT * FROM [2022_Reporte de Ejecución Contractual]"/>
  </connection>
  <connection id="2" xr16:uid="{41725CCB-6227-4BB5-A7E3-6C00E9DD81CC}" keepAlive="1" name="Consulta - 2022_Reporte de Ejecución Contractual (2)" description="Conexión a la consulta '2022_Reporte de Ejecución Contractual (2)' en el libro." type="5" refreshedVersion="0" background="1">
    <dbPr connection="Provider=Microsoft.Mashup.OleDb.1;Data Source=$Workbook$;Location=&quot;2022_Reporte de Ejecución Contractual (2)&quot;;Extended Properties=&quot;&quot;" command="SELECT * FROM [2022_Reporte de Ejecución Contractual (2)]"/>
  </connection>
  <connection id="3" xr16:uid="{A12C0135-9FE0-46A3-B3BA-529EC0A067FF}" keepAlive="1" name="Consulta - 2023_Reporte de Ejecución Contractual" description="Conexión a la consulta '2023_Reporte de Ejecución Contractual' en el libro." type="5" refreshedVersion="0" background="1">
    <dbPr connection="Provider=Microsoft.Mashup.OleDb.1;Data Source=$Workbook$;Location=&quot;2023_Reporte de Ejecución Contractual&quot;;Extended Properties=&quot;&quot;" command="SELECT * FROM [2023_Reporte de Ejecución Contractual]"/>
  </connection>
  <connection id="4" xr16:uid="{82883B91-AF54-43D1-8768-6C09B784CD83}" keepAlive="1" name="Consulta - 2023_Reporte de Ejecución Contractual (2)" description="Conexión a la consulta '2023_Reporte de Ejecución Contractual (2)' en el libro." type="5" refreshedVersion="0" background="1">
    <dbPr connection="Provider=Microsoft.Mashup.OleDb.1;Data Source=$Workbook$;Location=&quot;2023_Reporte de Ejecución Contractual (2)&quot;;Extended Properties=&quot;&quot;" command="SELECT * FROM [2023_Reporte de Ejecución Contractual (2)]"/>
  </connection>
  <connection id="5" xr16:uid="{5F80A6DC-66C1-420C-9B38-A9E520ECAE9E}" keepAlive="1" name="Consulta - 2023_Reporte de Ejecución Contractual (3)" description="Conexión a la consulta '2023_Reporte de Ejecución Contractual (3)' en el libro." type="5" refreshedVersion="0" background="1">
    <dbPr connection="Provider=Microsoft.Mashup.OleDb.1;Data Source=$Workbook$;Location=&quot;2023_Reporte de Ejecución Contractual (3)&quot;;Extended Properties=&quot;&quot;" command="SELECT * FROM [2023_Reporte de Ejecución Contractual (3)]"/>
  </connection>
  <connection id="6" xr16:uid="{F3569E03-1D73-4F66-86DB-9B1EED766D5B}" keepAlive="1" name="Consulta - Informe_Supervisor" description="Conexión a la consulta 'Informe_Supervisor' en el libro." type="5" refreshedVersion="8" background="1" saveData="1">
    <dbPr connection="Provider=Microsoft.Mashup.OleDb.1;Data Source=$Workbook$;Location=Informe_Supervisor;Extended Properties=&quot;&quot;" command="SELECT * FROM [Informe_Supervisor]"/>
  </connection>
  <connection id="7" xr16:uid="{3E4C20E8-8C71-445D-B56D-7B83A14A675E}" keepAlive="1" name="Consulta - Reporte Informes de Supervisión" description="Conexión a la consulta 'Reporte Informes de Supervisión' en el libro." type="5" refreshedVersion="0" background="1">
    <dbPr connection="Provider=Microsoft.Mashup.OleDb.1;Data Source=$Workbook$;Location=&quot;Reporte Informes de Supervisión&quot;;Extended Properties=&quot;&quot;" command="SELECT * FROM [Reporte Informes de Supervisión]"/>
  </connection>
</connections>
</file>

<file path=xl/sharedStrings.xml><?xml version="1.0" encoding="utf-8"?>
<sst xmlns="http://schemas.openxmlformats.org/spreadsheetml/2006/main" count="143" uniqueCount="87">
  <si>
    <t>Total general</t>
  </si>
  <si>
    <t>Fuente: Datos Abiertos, BogData</t>
  </si>
  <si>
    <t>No. Contratos/Conv</t>
  </si>
  <si>
    <t>VIGENCIA</t>
  </si>
  <si>
    <t>NÚMERO CONTRATO</t>
  </si>
  <si>
    <t>CLASE MODIFICACIÓN</t>
  </si>
  <si>
    <t>FECHA SUSCRIPCIÓN DE LA MODIFICACIÓN</t>
  </si>
  <si>
    <t>IDENTIFICACIÓN CONTRATISTA</t>
  </si>
  <si>
    <t>OBJETO</t>
  </si>
  <si>
    <t>VALOR CONTRATO PRINCIPAL</t>
  </si>
  <si>
    <t>VALOR ADICIÓN</t>
  </si>
  <si>
    <t>VALOR TOTAL</t>
  </si>
  <si>
    <t>PLAZO MODIFICACIÓN (Días)</t>
  </si>
  <si>
    <t>Fecha de suscripción</t>
  </si>
  <si>
    <t>Fecha de Inicio</t>
  </si>
  <si>
    <t>Plazo Inicial (dias)</t>
  </si>
  <si>
    <t>Fecha Finalizacion Programada</t>
  </si>
  <si>
    <t>Valor del Contrato
inical</t>
  </si>
  <si>
    <t>dias ejecutados</t>
  </si>
  <si>
    <t>% Ejecución</t>
  </si>
  <si>
    <t>Recursos pendientes de ejecutar.</t>
  </si>
  <si>
    <t>Cantidad de Adiciones/
prórrogas</t>
  </si>
  <si>
    <t>Vr. Adiciones</t>
  </si>
  <si>
    <t>Vr. Total con Adiciones</t>
  </si>
  <si>
    <t>NOMBRE UNIDAD EJECUTORA</t>
  </si>
  <si>
    <t>DEPENDENCIA DESTINO</t>
  </si>
  <si>
    <t>PROCESO SELECCIÓN</t>
  </si>
  <si>
    <t>CLASE CONTRATO</t>
  </si>
  <si>
    <t>INFORMACIÓN CONSOLIDADA DEL CONTRATO A LA FECHA CON TODAS LAS NOVEDADES/CAMBIOS Y/O MODIFICACIONES</t>
  </si>
  <si>
    <t>INFORMACIÓN GENERAL DEL CONTRATO MODIFICADO</t>
  </si>
  <si>
    <t>PORTAL CONTRATACION</t>
  </si>
  <si>
    <t>URL SECOP</t>
  </si>
  <si>
    <t>PLAZO TOTAL
(DÍAS)*</t>
  </si>
  <si>
    <t>* Los plazos en días se contabilizan a partir de meses contables de 30 días</t>
  </si>
  <si>
    <t xml:space="preserve">Corte: </t>
  </si>
  <si>
    <t>Del</t>
  </si>
  <si>
    <t>Hasta</t>
  </si>
  <si>
    <t>RAZÓN SOCIAL
CESIONARIO</t>
  </si>
  <si>
    <t>Recursos totales Ejecutados o pagados</t>
  </si>
  <si>
    <t>Tipo Modificaciones</t>
  </si>
  <si>
    <t>Modalidad / Clase Contrato - Conve</t>
  </si>
  <si>
    <t>Prestación de Servicios</t>
  </si>
  <si>
    <t>Plazo total con prorrogas (días)</t>
  </si>
  <si>
    <t>DATOS DE LA MODIFICACION SUSCRITA EN EL PERIODO</t>
  </si>
  <si>
    <t>SECOP-II</t>
  </si>
  <si>
    <t>Selección Abreviada - Subasta Inversa</t>
  </si>
  <si>
    <t>0111-01 - Secretaría Distrital de Hacienda</t>
  </si>
  <si>
    <t>Directa Otras Causales</t>
  </si>
  <si>
    <t>Mínima Cuantía</t>
  </si>
  <si>
    <t>2 2. Adición</t>
  </si>
  <si>
    <t>4 4. Adición / Prórroga</t>
  </si>
  <si>
    <t>3 3. Prorroga</t>
  </si>
  <si>
    <t>FONDO CUENTA CONCEJO DE BOGOTA, D.C.</t>
  </si>
  <si>
    <t>0111-04 - Fondo Cuenta Concejo de Bogotá, D.C.</t>
  </si>
  <si>
    <t>SUBD. ADMINISTRATIVA Y FINANCIERA</t>
  </si>
  <si>
    <t>SUBD. EDUCACION TRIBUTARIA Y SERVICIO</t>
  </si>
  <si>
    <t>TVEC</t>
  </si>
  <si>
    <t>Selección Abreviada - Acuerdo Marco</t>
  </si>
  <si>
    <t>Servicios de mantenimiento con suministro de repuestos para losascensores Schindler de la Torre A Edificio CAD</t>
  </si>
  <si>
    <t>https://community.secop.gov.co/Public/Tendering/OpportunityDetail/Index?noticeUID=CO1.NTC.6284675&amp;isFromPublicArea=True&amp;isModal=true&amp;asPopupView=true</t>
  </si>
  <si>
    <t>Secretaría Distrital de Hacienda
Gestión Contractual Febrero 2025 - Modificaciones</t>
  </si>
  <si>
    <t>https://community.secop.gov.co/Public/Tendering/OpportunityDetail/Index?noticeUID=CO1.NTC.7311142&amp;isFromPublicArea=True&amp;isModal=true&amp;asPopupView=true</t>
  </si>
  <si>
    <t>(CPS) Directa Prestacion Servicios Profesionales y Apoyo a la Gestión</t>
  </si>
  <si>
    <t>(CPS) Prestación Servicios Profesionales</t>
  </si>
  <si>
    <t>PRESTAR LOS SERVICIOS PROFESIONALES PARA APOYAR TÉCNICAMENTE YADMINISTRATIVAMENTE EN LA ETAPA PRECONTRACTUAL Y APOYO A LA SUPERVISIÓNDE CONTRATOS Y PROCESOS GESTIONADOS POR LA SUBDIRECCIÓN ADMINISTRATIVA YFINANCIERA, ASÍ COMO APOYO A LAS ACTIVIDADES AMBIENTALES DE LA ENTIDAD YDEL CENTRO ADMINISTRATIVO DISTRITAL - CAD, DE CONFORMIDAD CON LOSPROCEDIMIENTOS Y LINEAMIENTOS ESTABLECIDOS.</t>
  </si>
  <si>
    <t>https://community.secop.gov.co/Public/Tendering/OpportunityDetail/Index?noticeUID=CO1.NTC.7342236&amp;isFromPublicArea=True&amp;isModal=true&amp;asPopupView=true</t>
  </si>
  <si>
    <t>OF. DEPURACION CARTERA</t>
  </si>
  <si>
    <t>restar servicios profesionales para el desarrollo de actividades deevaluación de programas, realización de informes y estudios, proyecciónde actos administrativos, gestión de radicados, respuesta a Tutelas  yejecución de acciones y actividades relacionadas con las actuacionesadministrativas propias de la Oficina de Depuración de Cartera.</t>
  </si>
  <si>
    <t>https://community.secop.gov.co/Public/Tendering/OpportunityDetail/Index?noticeUID=CO1.NTC.7464765&amp;isFromPublicArea=True&amp;isModal=true&amp;asPopupView=true</t>
  </si>
  <si>
    <t>SUBD. SOLUCIONES TIC</t>
  </si>
  <si>
    <t>Prestar servicios profesionales de soporte y mantenimiento de Nivel 2para el módulo FICA del ERP de la Secretaría Distrital de Hacienda.</t>
  </si>
  <si>
    <t>https://community.secop.gov.co/Public/Tendering/OpportunityDetail/Index?noticeUID=CO1.NTC.5655342&amp;isFromPublicArea=True&amp;isModal=true&amp;asPopupView=true</t>
  </si>
  <si>
    <t>DESPACHO DIR. DISTRITAL COBRO</t>
  </si>
  <si>
    <t>Prestar los servicios para la publicación de los avisos, edictos ynotificaciones que requieran las distintas áreas de la SecretaríaDistrital de Hacienda, en un periódico de amplia circulación nacional.</t>
  </si>
  <si>
    <t>https://community.secop.gov.co/Public/Tendering/OpportunityDetail/Index?noticeUID=CO1.NTC.5867498&amp;isFromPublicArea=True&amp;isModal=true&amp;asPopupView=true</t>
  </si>
  <si>
    <t>Prestar los servicios de aseo, limpieza y mantenimientos menores paralos vehículos de propiedad de la Secretaria Distrital de Hacienda</t>
  </si>
  <si>
    <t>https://community.secop.gov.co/Public/Tendering/OpportunityDetail/Index?noticeUID=CO1.NTC.5887086&amp;isFromPublicArea=True&amp;isModal=true&amp;asPopupView=true</t>
  </si>
  <si>
    <t>Proveer el soporte logístico, técnico y tecnológico para robustecer laslabores que conllevan a formar, informar e incentivar a la ciudadanía entorno a la realidad tributaria y sus principios, en el marco de laestrategia de educación tributaria y de servicio.</t>
  </si>
  <si>
    <t>https://community.secop.gov.co/Public/Tendering/OpportunityDetail/Index?noticeUID=CO1.NTC.6319751&amp;isFromPublicArea=True&amp;isModal=False</t>
  </si>
  <si>
    <t>Prestar los servicios de diseño producción y ejecución de estrategias dedivulgación en medios de Comunicación de carácter masivo, incluyendo losservicios de producción y trasmisión de contenidos audiovisuales ypiezas digitales para el Concejo de Bogotá</t>
  </si>
  <si>
    <t>https://www.colombiacompra.gov.co/tienda-virtual-del-estado-colombiano/ordenes-compra/135716</t>
  </si>
  <si>
    <t>Arrendamiento</t>
  </si>
  <si>
    <t>SUBD. SERVICIOS TIC</t>
  </si>
  <si>
    <t>Proveer el outsourcing integral para los servicios de gestión deimpresión y fotocopiado para la SHD.</t>
  </si>
  <si>
    <t>1 1. Cesión</t>
  </si>
  <si>
    <t>8 8. Otro SI</t>
  </si>
  <si>
    <t>ANGELICA LIZETH TARAZONA APONTE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</si>
</sst>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58">
    <xf numFmtId="0" fontId="0" fillId="0" borderId="0" xfId="0"/>
    <xf numFmtId="14" fontId="0" fillId="0" borderId="0" xfId="0" applyNumberFormat="1"/>
    <xf numFmtId="0" fontId="1" fillId="0" borderId="0" xfId="0" applyFont="1"/>
    <xf numFmtId="0" fontId="2" fillId="0" borderId="0" xfId="0" applyFont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2" xfId="0" applyBorder="1" applyAlignment="1">
      <alignment horizontal="left"/>
    </xf>
    <xf numFmtId="0" fontId="1" fillId="0" borderId="12" xfId="0" applyFont="1" applyBorder="1" applyAlignment="1">
      <alignment horizontal="center"/>
    </xf>
    <xf numFmtId="0" fontId="4" fillId="4" borderId="16" xfId="0" applyFont="1" applyFill="1" applyBorder="1" applyAlignment="1">
      <alignment horizontal="centerContinuous" vertical="center"/>
    </xf>
    <xf numFmtId="0" fontId="4" fillId="4" borderId="17" xfId="0" applyFont="1" applyFill="1" applyBorder="1" applyAlignment="1">
      <alignment horizontal="centerContinuous" vertical="center"/>
    </xf>
    <xf numFmtId="0" fontId="4" fillId="4" borderId="18" xfId="0" applyFont="1" applyFill="1" applyBorder="1" applyAlignment="1">
      <alignment horizontal="centerContinuous" vertical="center"/>
    </xf>
    <xf numFmtId="0" fontId="4" fillId="5" borderId="16" xfId="0" applyFont="1" applyFill="1" applyBorder="1" applyAlignment="1">
      <alignment horizontal="centerContinuous" vertical="center" wrapText="1"/>
    </xf>
    <xf numFmtId="0" fontId="4" fillId="5" borderId="17" xfId="0" applyFont="1" applyFill="1" applyBorder="1" applyAlignment="1">
      <alignment horizontal="centerContinuous" vertical="center" wrapText="1"/>
    </xf>
    <xf numFmtId="0" fontId="4" fillId="5" borderId="18" xfId="0" applyFont="1" applyFill="1" applyBorder="1" applyAlignment="1">
      <alignment horizontal="centerContinuous" vertical="center" wrapText="1"/>
    </xf>
    <xf numFmtId="0" fontId="5" fillId="4" borderId="17" xfId="0" applyFont="1" applyFill="1" applyBorder="1" applyAlignment="1">
      <alignment horizontal="centerContinuous" vertical="center"/>
    </xf>
    <xf numFmtId="0" fontId="5" fillId="4" borderId="18" xfId="0" applyFont="1" applyFill="1" applyBorder="1" applyAlignment="1">
      <alignment horizontal="centerContinuous" vertical="center"/>
    </xf>
    <xf numFmtId="164" fontId="0" fillId="0" borderId="0" xfId="1" applyNumberFormat="1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1" fillId="0" borderId="25" xfId="0" applyFont="1" applyBorder="1" applyAlignment="1">
      <alignment horizontal="right" vertical="center"/>
    </xf>
    <xf numFmtId="0" fontId="2" fillId="6" borderId="23" xfId="0" applyFont="1" applyFill="1" applyBorder="1" applyAlignment="1">
      <alignment horizontal="center" vertical="center"/>
    </xf>
    <xf numFmtId="0" fontId="2" fillId="6" borderId="24" xfId="0" applyFont="1" applyFill="1" applyBorder="1" applyAlignment="1">
      <alignment horizontal="center" vertical="center"/>
    </xf>
    <xf numFmtId="0" fontId="1" fillId="6" borderId="22" xfId="0" applyFont="1" applyFill="1" applyBorder="1" applyAlignment="1">
      <alignment horizontal="right" vertical="center"/>
    </xf>
    <xf numFmtId="14" fontId="1" fillId="0" borderId="26" xfId="0" applyNumberFormat="1" applyFont="1" applyBorder="1" applyAlignment="1">
      <alignment horizontal="center"/>
    </xf>
    <xf numFmtId="14" fontId="1" fillId="0" borderId="27" xfId="0" applyNumberFormat="1" applyFont="1" applyBorder="1" applyAlignment="1">
      <alignment horizontal="center"/>
    </xf>
    <xf numFmtId="0" fontId="1" fillId="2" borderId="0" xfId="0" applyFont="1" applyFill="1" applyAlignment="1">
      <alignment horizontal="centerContinuous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2" xfId="0" pivotButton="1" applyBorder="1" applyAlignment="1">
      <alignment horizontal="center"/>
    </xf>
    <xf numFmtId="0" fontId="0" fillId="0" borderId="15" xfId="0" applyBorder="1" applyAlignment="1">
      <alignment horizontal="left"/>
    </xf>
    <xf numFmtId="0" fontId="0" fillId="0" borderId="15" xfId="0" applyBorder="1" applyAlignment="1">
      <alignment horizontal="left" indent="1"/>
    </xf>
    <xf numFmtId="0" fontId="0" fillId="0" borderId="14" xfId="0" applyBorder="1" applyAlignment="1">
      <alignment horizontal="left"/>
    </xf>
    <xf numFmtId="14" fontId="0" fillId="0" borderId="20" xfId="0" applyNumberFormat="1" applyBorder="1" applyAlignment="1">
      <alignment horizontal="center" vertical="center" wrapText="1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0" xfId="0" applyBorder="1"/>
    <xf numFmtId="0" fontId="0" fillId="2" borderId="0" xfId="0" applyFill="1" applyBorder="1"/>
    <xf numFmtId="0" fontId="7" fillId="0" borderId="0" xfId="0" applyFont="1" applyBorder="1"/>
    <xf numFmtId="0" fontId="0" fillId="0" borderId="0" xfId="0" applyBorder="1" applyAlignment="1">
      <alignment horizontal="left"/>
    </xf>
    <xf numFmtId="0" fontId="0" fillId="0" borderId="7" xfId="0" applyBorder="1" applyAlignment="1">
      <alignment horizontal="left" indent="1"/>
    </xf>
    <xf numFmtId="0" fontId="3" fillId="3" borderId="1" xfId="0" applyFont="1" applyFill="1" applyBorder="1" applyAlignment="1">
      <alignment horizontal="centerContinuous" vertical="center" wrapText="1"/>
    </xf>
    <xf numFmtId="0" fontId="3" fillId="3" borderId="2" xfId="0" applyFont="1" applyFill="1" applyBorder="1" applyAlignment="1">
      <alignment horizontal="centerContinuous" vertical="center" wrapText="1"/>
    </xf>
    <xf numFmtId="0" fontId="3" fillId="3" borderId="3" xfId="0" applyFont="1" applyFill="1" applyBorder="1" applyAlignment="1">
      <alignment horizontal="centerContinuous" vertical="center" wrapText="1"/>
    </xf>
    <xf numFmtId="0" fontId="8" fillId="6" borderId="19" xfId="0" applyFont="1" applyFill="1" applyBorder="1" applyAlignment="1">
      <alignment horizontal="center" vertical="center" wrapText="1"/>
    </xf>
    <xf numFmtId="0" fontId="8" fillId="6" borderId="20" xfId="0" applyFont="1" applyFill="1" applyBorder="1" applyAlignment="1">
      <alignment horizontal="center" vertical="center" wrapText="1"/>
    </xf>
    <xf numFmtId="0" fontId="8" fillId="6" borderId="21" xfId="0" applyFont="1" applyFill="1" applyBorder="1" applyAlignment="1">
      <alignment horizontal="center" vertical="center" wrapText="1"/>
    </xf>
    <xf numFmtId="164" fontId="0" fillId="0" borderId="0" xfId="0" applyNumberFormat="1"/>
    <xf numFmtId="0" fontId="0" fillId="0" borderId="9" xfId="0" applyBorder="1" applyAlignment="1">
      <alignment horizontal="left" indent="1"/>
    </xf>
  </cellXfs>
  <cellStyles count="2">
    <cellStyle name="Millares" xfId="1" builtinId="3"/>
    <cellStyle name="Normal" xfId="0" builtinId="0"/>
  </cellStyles>
  <dxfs count="121">
    <dxf>
      <numFmt numFmtId="164" formatCode="_-* #,##0_-;\-* #,##0_-;_-* &quot;-&quot;??_-;_-@_-"/>
    </dxf>
    <dxf>
      <numFmt numFmtId="164" formatCode="_-* #,##0_-;\-* #,##0_-;_-* &quot;-&quot;??_-;_-@_-"/>
    </dxf>
    <dxf>
      <numFmt numFmtId="0" formatCode="General"/>
    </dxf>
    <dxf>
      <numFmt numFmtId="0" formatCode="General"/>
    </dxf>
    <dxf>
      <numFmt numFmtId="19" formatCode="d/mm/yyyy"/>
    </dxf>
    <dxf>
      <numFmt numFmtId="19" formatCode="d/mm/yyyy"/>
    </dxf>
    <dxf>
      <numFmt numFmtId="19" formatCode="d/mm/yyyy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0" formatCode="General"/>
    </dxf>
    <dxf>
      <numFmt numFmtId="0" formatCode="General"/>
    </dxf>
    <dxf>
      <numFmt numFmtId="164" formatCode="_-* #,##0_-;\-* #,##0_-;_-* &quot;-&quot;??_-;_-@_-"/>
    </dxf>
    <dxf>
      <numFmt numFmtId="0" formatCode="General"/>
    </dxf>
    <dxf>
      <numFmt numFmtId="19" formatCode="d/mm/yyyy"/>
    </dxf>
    <dxf>
      <numFmt numFmtId="0" formatCode="General"/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alignment horizontal="left" readingOrder="0"/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alignment horizontal="lef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left" readingOrder="0"/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font>
        <b/>
      </font>
    </dxf>
    <dxf>
      <font>
        <b/>
      </font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alignment horizontal="lef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</xdr:col>
      <xdr:colOff>304800</xdr:colOff>
      <xdr:row>2</xdr:row>
      <xdr:rowOff>304800</xdr:rowOff>
    </xdr:to>
    <xdr:sp macro="" textlink="">
      <xdr:nvSpPr>
        <xdr:cNvPr id="1025" name="AutoShape 1" descr="Secretaría Distrital de Hacienda | Red Empresarial de Seguridad Vial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762000" y="200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114299</xdr:colOff>
      <xdr:row>3</xdr:row>
      <xdr:rowOff>133350</xdr:rowOff>
    </xdr:from>
    <xdr:to>
      <xdr:col>3</xdr:col>
      <xdr:colOff>952500</xdr:colOff>
      <xdr:row>10</xdr:row>
      <xdr:rowOff>66675</xdr:rowOff>
    </xdr:to>
    <xdr:grpSp>
      <xdr:nvGrpSpPr>
        <xdr:cNvPr id="22" name="Grupo 21" descr="Descripción del total de modificaciones realizadas en el mes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GrpSpPr/>
      </xdr:nvGrpSpPr>
      <xdr:grpSpPr>
        <a:xfrm>
          <a:off x="876299" y="1130300"/>
          <a:ext cx="2571751" cy="1222375"/>
          <a:chOff x="3829049" y="1276350"/>
          <a:chExt cx="2343151" cy="1009651"/>
        </a:xfrm>
      </xdr:grpSpPr>
      <xdr:grpSp>
        <xdr:nvGrpSpPr>
          <xdr:cNvPr id="20" name="Grupo 19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GrpSpPr/>
        </xdr:nvGrpSpPr>
        <xdr:grpSpPr>
          <a:xfrm>
            <a:off x="4114802" y="1276350"/>
            <a:ext cx="1333498" cy="733426"/>
            <a:chOff x="4114802" y="1276350"/>
            <a:chExt cx="1333498" cy="733426"/>
          </a:xfrm>
        </xdr:grpSpPr>
        <xdr:grpSp>
          <xdr:nvGrpSpPr>
            <xdr:cNvPr id="13" name="Groupe 1">
              <a:extLst>
                <a:ext uri="{FF2B5EF4-FFF2-40B4-BE49-F238E27FC236}">
                  <a16:creationId xmlns:a16="http://schemas.microsoft.com/office/drawing/2014/main" id="{00000000-0008-0000-0000-00000D000000}"/>
                </a:ext>
              </a:extLst>
            </xdr:cNvPr>
            <xdr:cNvGrpSpPr/>
          </xdr:nvGrpSpPr>
          <xdr:grpSpPr>
            <a:xfrm>
              <a:off x="4114802" y="1276350"/>
              <a:ext cx="1333498" cy="733426"/>
              <a:chOff x="4136627" y="2734860"/>
              <a:chExt cx="2110791" cy="1335778"/>
            </a:xfrm>
          </xdr:grpSpPr>
          <xdr:sp macro="" textlink="">
            <xdr:nvSpPr>
              <xdr:cNvPr id="14" name="Forme libre : forme 22">
                <a:extLst>
                  <a:ext uri="{FF2B5EF4-FFF2-40B4-BE49-F238E27FC236}">
                    <a16:creationId xmlns:a16="http://schemas.microsoft.com/office/drawing/2014/main" id="{00000000-0008-0000-0000-00000E000000}"/>
                  </a:ext>
                </a:extLst>
              </xdr:cNvPr>
              <xdr:cNvSpPr/>
            </xdr:nvSpPr>
            <xdr:spPr>
              <a:xfrm flipH="1">
                <a:off x="4136627" y="2734860"/>
                <a:ext cx="1817867" cy="1318521"/>
              </a:xfrm>
              <a:custGeom>
                <a:avLst/>
                <a:gdLst>
                  <a:gd name="connsiteX0" fmla="*/ 1168903 w 1817867"/>
                  <a:gd name="connsiteY0" fmla="*/ 0 h 1318520"/>
                  <a:gd name="connsiteX1" fmla="*/ 1168897 w 1817867"/>
                  <a:gd name="connsiteY1" fmla="*/ 5 h 1318520"/>
                  <a:gd name="connsiteX2" fmla="*/ 1164494 w 1817867"/>
                  <a:gd name="connsiteY2" fmla="*/ 5 h 1318520"/>
                  <a:gd name="connsiteX3" fmla="*/ 1163518 w 1817867"/>
                  <a:gd name="connsiteY3" fmla="*/ 4367 h 1318520"/>
                  <a:gd name="connsiteX4" fmla="*/ 941742 w 1817867"/>
                  <a:gd name="connsiteY4" fmla="*/ 184223 h 1318520"/>
                  <a:gd name="connsiteX5" fmla="*/ 240301 w 1817867"/>
                  <a:gd name="connsiteY5" fmla="*/ 184223 h 1318520"/>
                  <a:gd name="connsiteX6" fmla="*/ 0 w 1817867"/>
                  <a:gd name="connsiteY6" fmla="*/ 1318520 h 1318520"/>
                  <a:gd name="connsiteX7" fmla="*/ 1498589 w 1817867"/>
                  <a:gd name="connsiteY7" fmla="*/ 1318520 h 1318520"/>
                  <a:gd name="connsiteX8" fmla="*/ 1498589 w 1817867"/>
                  <a:gd name="connsiteY8" fmla="*/ 1318519 h 1318520"/>
                  <a:gd name="connsiteX9" fmla="*/ 1554139 w 1817867"/>
                  <a:gd name="connsiteY9" fmla="*/ 1318519 h 1318520"/>
                  <a:gd name="connsiteX10" fmla="*/ 1817867 w 1817867"/>
                  <a:gd name="connsiteY10" fmla="*/ 139977 h 1318520"/>
                  <a:gd name="connsiteX11" fmla="*/ 1681103 w 1817867"/>
                  <a:gd name="connsiteY11" fmla="*/ 5 h 1318520"/>
                  <a:gd name="connsiteX12" fmla="*/ 1168903 w 1817867"/>
                  <a:gd name="connsiteY12" fmla="*/ 5 h 1318520"/>
                </a:gdLst>
                <a:ahLst/>
                <a:cxnLst>
                  <a:cxn ang="0">
                    <a:pos x="connsiteX0" y="connsiteY0"/>
                  </a:cxn>
                  <a:cxn ang="0">
                    <a:pos x="connsiteX1" y="connsiteY1"/>
                  </a:cxn>
                  <a:cxn ang="0">
                    <a:pos x="connsiteX2" y="connsiteY2"/>
                  </a:cxn>
                  <a:cxn ang="0">
                    <a:pos x="connsiteX3" y="connsiteY3"/>
                  </a:cxn>
                  <a:cxn ang="0">
                    <a:pos x="connsiteX4" y="connsiteY4"/>
                  </a:cxn>
                  <a:cxn ang="0">
                    <a:pos x="connsiteX5" y="connsiteY5"/>
                  </a:cxn>
                  <a:cxn ang="0">
                    <a:pos x="connsiteX6" y="connsiteY6"/>
                  </a:cxn>
                  <a:cxn ang="0">
                    <a:pos x="connsiteX7" y="connsiteY7"/>
                  </a:cxn>
                  <a:cxn ang="0">
                    <a:pos x="connsiteX8" y="connsiteY8"/>
                  </a:cxn>
                  <a:cxn ang="0">
                    <a:pos x="connsiteX9" y="connsiteY9"/>
                  </a:cxn>
                  <a:cxn ang="0">
                    <a:pos x="connsiteX10" y="connsiteY10"/>
                  </a:cxn>
                  <a:cxn ang="0">
                    <a:pos x="connsiteX11" y="connsiteY11"/>
                  </a:cxn>
                  <a:cxn ang="0">
                    <a:pos x="connsiteX12" y="connsiteY12"/>
                  </a:cxn>
                </a:cxnLst>
                <a:rect l="l" t="t" r="r" b="b"/>
                <a:pathLst>
                  <a:path w="1817867" h="1318520">
                    <a:moveTo>
                      <a:pt x="1168903" y="0"/>
                    </a:moveTo>
                    <a:lnTo>
                      <a:pt x="1168897" y="5"/>
                    </a:lnTo>
                    <a:lnTo>
                      <a:pt x="1164494" y="5"/>
                    </a:lnTo>
                    <a:lnTo>
                      <a:pt x="1163518" y="4367"/>
                    </a:lnTo>
                    <a:lnTo>
                      <a:pt x="941742" y="184223"/>
                    </a:lnTo>
                    <a:lnTo>
                      <a:pt x="240301" y="184223"/>
                    </a:lnTo>
                    <a:lnTo>
                      <a:pt x="0" y="1318520"/>
                    </a:lnTo>
                    <a:lnTo>
                      <a:pt x="1498589" y="1318520"/>
                    </a:lnTo>
                    <a:lnTo>
                      <a:pt x="1498589" y="1318519"/>
                    </a:lnTo>
                    <a:lnTo>
                      <a:pt x="1554139" y="1318519"/>
                    </a:lnTo>
                    <a:lnTo>
                      <a:pt x="1817867" y="139977"/>
                    </a:lnTo>
                    <a:lnTo>
                      <a:pt x="1681103" y="5"/>
                    </a:lnTo>
                    <a:lnTo>
                      <a:pt x="1168903" y="5"/>
                    </a:lnTo>
                    <a:close/>
                  </a:path>
                </a:pathLst>
              </a:custGeom>
              <a:solidFill>
                <a:srgbClr val="0070C0">
                  <a:lumMod val="75000"/>
                </a:srgbClr>
              </a:solidFill>
              <a:ln w="12700" cap="flat" cmpd="sng" algn="ctr">
                <a:noFill/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1800" b="0" i="0" u="none" strike="noStrike" kern="1200" cap="none" spc="0" normalizeH="0" baseline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  <xdr:sp macro="" textlink="">
            <xdr:nvSpPr>
              <xdr:cNvPr id="15" name="Rectangle 26">
                <a:extLst>
                  <a:ext uri="{FF2B5EF4-FFF2-40B4-BE49-F238E27FC236}">
                    <a16:creationId xmlns:a16="http://schemas.microsoft.com/office/drawing/2014/main" id="{00000000-0008-0000-0000-00000F000000}"/>
                  </a:ext>
                </a:extLst>
              </xdr:cNvPr>
              <xdr:cNvSpPr/>
            </xdr:nvSpPr>
            <xdr:spPr>
              <a:xfrm>
                <a:off x="4398229" y="3111690"/>
                <a:ext cx="1405719" cy="941695"/>
              </a:xfrm>
              <a:prstGeom prst="rect">
                <a:avLst/>
              </a:prstGeom>
              <a:solidFill>
                <a:sysClr val="window" lastClr="FFFFFF">
                  <a:lumMod val="95000"/>
                </a:sysClr>
              </a:solidFill>
              <a:ln w="3175" cap="flat" cmpd="sng" algn="ctr">
                <a:solidFill>
                  <a:sysClr val="window" lastClr="FFFFFF">
                    <a:lumMod val="50000"/>
                  </a:sysClr>
                </a:solidFill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1800" b="0" i="0" u="none" strike="noStrike" kern="1200" cap="none" spc="0" normalizeH="0" baseline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  <xdr:sp macro="" textlink="">
            <xdr:nvSpPr>
              <xdr:cNvPr id="16" name="Rectangle 27">
                <a:extLst>
                  <a:ext uri="{FF2B5EF4-FFF2-40B4-BE49-F238E27FC236}">
                    <a16:creationId xmlns:a16="http://schemas.microsoft.com/office/drawing/2014/main" id="{00000000-0008-0000-0000-000010000000}"/>
                  </a:ext>
                </a:extLst>
              </xdr:cNvPr>
              <xdr:cNvSpPr/>
            </xdr:nvSpPr>
            <xdr:spPr>
              <a:xfrm rot="335292">
                <a:off x="4468035" y="3042682"/>
                <a:ext cx="1405719" cy="941695"/>
              </a:xfrm>
              <a:prstGeom prst="rect">
                <a:avLst/>
              </a:prstGeom>
              <a:solidFill>
                <a:sysClr val="window" lastClr="FFFFFF">
                  <a:lumMod val="95000"/>
                </a:sysClr>
              </a:solidFill>
              <a:ln w="3175" cap="flat" cmpd="sng" algn="ctr">
                <a:solidFill>
                  <a:sysClr val="window" lastClr="FFFFFF">
                    <a:lumMod val="50000"/>
                  </a:sysClr>
                </a:solidFill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1800" b="0" i="0" u="none" strike="noStrike" kern="1200" cap="none" spc="0" normalizeH="0" baseline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  <xdr:sp macro="" textlink="">
            <xdr:nvSpPr>
              <xdr:cNvPr id="17" name="Rectangle 28">
                <a:extLst>
                  <a:ext uri="{FF2B5EF4-FFF2-40B4-BE49-F238E27FC236}">
                    <a16:creationId xmlns:a16="http://schemas.microsoft.com/office/drawing/2014/main" id="{00000000-0008-0000-0000-000011000000}"/>
                  </a:ext>
                </a:extLst>
              </xdr:cNvPr>
              <xdr:cNvSpPr/>
            </xdr:nvSpPr>
            <xdr:spPr>
              <a:xfrm rot="775497">
                <a:off x="4540330" y="2965048"/>
                <a:ext cx="1405719" cy="941695"/>
              </a:xfrm>
              <a:prstGeom prst="rect">
                <a:avLst/>
              </a:prstGeom>
              <a:solidFill>
                <a:sysClr val="window" lastClr="FFFFFF">
                  <a:lumMod val="95000"/>
                </a:sysClr>
              </a:solidFill>
              <a:ln w="3175" cap="flat" cmpd="sng" algn="ctr">
                <a:solidFill>
                  <a:sysClr val="window" lastClr="FFFFFF">
                    <a:lumMod val="50000"/>
                  </a:sysClr>
                </a:solidFill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1800" b="0" i="0" u="none" strike="noStrike" kern="1200" cap="none" spc="0" normalizeH="0" baseline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  <xdr:sp macro="" textlink="">
            <xdr:nvSpPr>
              <xdr:cNvPr id="18" name="Forme libre : forme 23">
                <a:extLst>
                  <a:ext uri="{FF2B5EF4-FFF2-40B4-BE49-F238E27FC236}">
                    <a16:creationId xmlns:a16="http://schemas.microsoft.com/office/drawing/2014/main" id="{00000000-0008-0000-0000-000012000000}"/>
                  </a:ext>
                </a:extLst>
              </xdr:cNvPr>
              <xdr:cNvSpPr/>
            </xdr:nvSpPr>
            <xdr:spPr>
              <a:xfrm>
                <a:off x="4398229" y="2838375"/>
                <a:ext cx="1849189" cy="1232263"/>
              </a:xfrm>
              <a:custGeom>
                <a:avLst/>
                <a:gdLst>
                  <a:gd name="connsiteX0" fmla="*/ 1168903 w 1849189"/>
                  <a:gd name="connsiteY0" fmla="*/ 0 h 1232263"/>
                  <a:gd name="connsiteX1" fmla="*/ 1168903 w 1849189"/>
                  <a:gd name="connsiteY1" fmla="*/ 4 h 1232263"/>
                  <a:gd name="connsiteX2" fmla="*/ 1849189 w 1849189"/>
                  <a:gd name="connsiteY2" fmla="*/ 4 h 1232263"/>
                  <a:gd name="connsiteX3" fmla="*/ 1554139 w 1849189"/>
                  <a:gd name="connsiteY3" fmla="*/ 1232262 h 1232263"/>
                  <a:gd name="connsiteX4" fmla="*/ 1514310 w 1849189"/>
                  <a:gd name="connsiteY4" fmla="*/ 1232262 h 1232263"/>
                  <a:gd name="connsiteX5" fmla="*/ 1514310 w 1849189"/>
                  <a:gd name="connsiteY5" fmla="*/ 1232263 h 1232263"/>
                  <a:gd name="connsiteX6" fmla="*/ 0 w 1849189"/>
                  <a:gd name="connsiteY6" fmla="*/ 1232263 h 1232263"/>
                  <a:gd name="connsiteX7" fmla="*/ 224580 w 1849189"/>
                  <a:gd name="connsiteY7" fmla="*/ 172171 h 1232263"/>
                  <a:gd name="connsiteX8" fmla="*/ 1123271 w 1849189"/>
                  <a:gd name="connsiteY8" fmla="*/ 172171 h 1232263"/>
                  <a:gd name="connsiteX9" fmla="*/ 1123271 w 1849189"/>
                  <a:gd name="connsiteY9" fmla="*/ 172170 h 1232263"/>
                  <a:gd name="connsiteX10" fmla="*/ 941742 w 1849189"/>
                  <a:gd name="connsiteY10" fmla="*/ 172170 h 1232263"/>
                  <a:gd name="connsiteX11" fmla="*/ 1163518 w 1849189"/>
                  <a:gd name="connsiteY11" fmla="*/ 4082 h 1232263"/>
                  <a:gd name="connsiteX12" fmla="*/ 1164494 w 1849189"/>
                  <a:gd name="connsiteY12" fmla="*/ 4 h 1232263"/>
                  <a:gd name="connsiteX13" fmla="*/ 1168898 w 1849189"/>
                  <a:gd name="connsiteY13" fmla="*/ 4 h 1232263"/>
                </a:gdLst>
                <a:ahLst/>
                <a:cxnLst>
                  <a:cxn ang="0">
                    <a:pos x="connsiteX0" y="connsiteY0"/>
                  </a:cxn>
                  <a:cxn ang="0">
                    <a:pos x="connsiteX1" y="connsiteY1"/>
                  </a:cxn>
                  <a:cxn ang="0">
                    <a:pos x="connsiteX2" y="connsiteY2"/>
                  </a:cxn>
                  <a:cxn ang="0">
                    <a:pos x="connsiteX3" y="connsiteY3"/>
                  </a:cxn>
                  <a:cxn ang="0">
                    <a:pos x="connsiteX4" y="connsiteY4"/>
                  </a:cxn>
                  <a:cxn ang="0">
                    <a:pos x="connsiteX5" y="connsiteY5"/>
                  </a:cxn>
                  <a:cxn ang="0">
                    <a:pos x="connsiteX6" y="connsiteY6"/>
                  </a:cxn>
                  <a:cxn ang="0">
                    <a:pos x="connsiteX7" y="connsiteY7"/>
                  </a:cxn>
                  <a:cxn ang="0">
                    <a:pos x="connsiteX8" y="connsiteY8"/>
                  </a:cxn>
                  <a:cxn ang="0">
                    <a:pos x="connsiteX9" y="connsiteY9"/>
                  </a:cxn>
                  <a:cxn ang="0">
                    <a:pos x="connsiteX10" y="connsiteY10"/>
                  </a:cxn>
                  <a:cxn ang="0">
                    <a:pos x="connsiteX11" y="connsiteY11"/>
                  </a:cxn>
                  <a:cxn ang="0">
                    <a:pos x="connsiteX12" y="connsiteY12"/>
                  </a:cxn>
                  <a:cxn ang="0">
                    <a:pos x="connsiteX13" y="connsiteY13"/>
                  </a:cxn>
                </a:cxnLst>
                <a:rect l="l" t="t" r="r" b="b"/>
                <a:pathLst>
                  <a:path w="1849189" h="1232263">
                    <a:moveTo>
                      <a:pt x="1168903" y="0"/>
                    </a:moveTo>
                    <a:lnTo>
                      <a:pt x="1168903" y="4"/>
                    </a:lnTo>
                    <a:lnTo>
                      <a:pt x="1849189" y="4"/>
                    </a:lnTo>
                    <a:lnTo>
                      <a:pt x="1554139" y="1232262"/>
                    </a:lnTo>
                    <a:lnTo>
                      <a:pt x="1514310" y="1232262"/>
                    </a:lnTo>
                    <a:lnTo>
                      <a:pt x="1514310" y="1232263"/>
                    </a:lnTo>
                    <a:lnTo>
                      <a:pt x="0" y="1232263"/>
                    </a:lnTo>
                    <a:lnTo>
                      <a:pt x="224580" y="172171"/>
                    </a:lnTo>
                    <a:lnTo>
                      <a:pt x="1123271" y="172171"/>
                    </a:lnTo>
                    <a:lnTo>
                      <a:pt x="1123271" y="172170"/>
                    </a:lnTo>
                    <a:lnTo>
                      <a:pt x="941742" y="172170"/>
                    </a:lnTo>
                    <a:lnTo>
                      <a:pt x="1163518" y="4082"/>
                    </a:lnTo>
                    <a:lnTo>
                      <a:pt x="1164494" y="4"/>
                    </a:lnTo>
                    <a:lnTo>
                      <a:pt x="1168898" y="4"/>
                    </a:lnTo>
                    <a:close/>
                  </a:path>
                </a:pathLst>
              </a:custGeom>
              <a:solidFill>
                <a:srgbClr val="0070C0"/>
              </a:solidFill>
              <a:ln w="12700" cap="flat" cmpd="sng" algn="ctr">
                <a:noFill/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4400" b="0" i="0" u="none" strike="noStrike" kern="1200" cap="none" spc="0" normalizeH="0" baseline="0">
                  <a:ln>
                    <a:noFill/>
                  </a:ln>
                  <a:solidFill>
                    <a:prstClr val="white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  <xdr:sp macro="" textlink="">
            <xdr:nvSpPr>
              <xdr:cNvPr id="19" name="Forme libre : forme 25">
                <a:extLst>
                  <a:ext uri="{FF2B5EF4-FFF2-40B4-BE49-F238E27FC236}">
                    <a16:creationId xmlns:a16="http://schemas.microsoft.com/office/drawing/2014/main" id="{00000000-0008-0000-0000-000013000000}"/>
                  </a:ext>
                </a:extLst>
              </xdr:cNvPr>
              <xdr:cNvSpPr/>
            </xdr:nvSpPr>
            <xdr:spPr>
              <a:xfrm>
                <a:off x="4398229" y="3713721"/>
                <a:ext cx="1635329" cy="356915"/>
              </a:xfrm>
              <a:custGeom>
                <a:avLst/>
                <a:gdLst>
                  <a:gd name="connsiteX0" fmla="*/ 1639597 w 1639597"/>
                  <a:gd name="connsiteY0" fmla="*/ 0 h 356915"/>
                  <a:gd name="connsiteX1" fmla="*/ 1554137 w 1639597"/>
                  <a:gd name="connsiteY1" fmla="*/ 356915 h 356915"/>
                  <a:gd name="connsiteX2" fmla="*/ 0 w 1639597"/>
                  <a:gd name="connsiteY2" fmla="*/ 356915 h 356915"/>
                </a:gdLst>
                <a:ahLst/>
                <a:cxnLst>
                  <a:cxn ang="0">
                    <a:pos x="connsiteX0" y="connsiteY0"/>
                  </a:cxn>
                  <a:cxn ang="0">
                    <a:pos x="connsiteX1" y="connsiteY1"/>
                  </a:cxn>
                  <a:cxn ang="0">
                    <a:pos x="connsiteX2" y="connsiteY2"/>
                  </a:cxn>
                </a:cxnLst>
                <a:rect l="l" t="t" r="r" b="b"/>
                <a:pathLst>
                  <a:path w="1639597" h="356915">
                    <a:moveTo>
                      <a:pt x="1639597" y="0"/>
                    </a:moveTo>
                    <a:lnTo>
                      <a:pt x="1554137" y="356915"/>
                    </a:lnTo>
                    <a:lnTo>
                      <a:pt x="0" y="356915"/>
                    </a:lnTo>
                    <a:close/>
                  </a:path>
                </a:pathLst>
              </a:custGeom>
              <a:solidFill>
                <a:srgbClr val="0070C0">
                  <a:lumMod val="75000"/>
                </a:srgbClr>
              </a:solidFill>
              <a:ln w="12700" cap="flat" cmpd="sng" algn="ctr">
                <a:noFill/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1800" b="0" i="0" u="none" strike="noStrike" kern="1200" cap="none" spc="0" normalizeH="0" baseline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</xdr:grpSp>
        <xdr:sp macro="" textlink="$E$19">
          <xdr:nvSpPr>
            <xdr:cNvPr id="3" name="CuadroTexto 2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SpPr txBox="1"/>
          </xdr:nvSpPr>
          <xdr:spPr>
            <a:xfrm>
              <a:off x="4414837" y="1476375"/>
              <a:ext cx="881062" cy="44767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fld id="{0C8C83EF-013D-425F-92D7-1974928E12BF}" type="TxLink">
                <a:rPr lang="en-US" sz="3600" b="1" i="0" u="none" strike="noStrike">
                  <a:solidFill>
                    <a:schemeClr val="bg1"/>
                  </a:solidFill>
                  <a:latin typeface="Calibri"/>
                  <a:cs typeface="Calibri"/>
                </a:rPr>
                <a:pPr algn="ctr"/>
                <a:t>10</a:t>
              </a:fld>
              <a:endParaRPr lang="es-CO" sz="3600" b="1">
                <a:solidFill>
                  <a:schemeClr val="bg1"/>
                </a:solidFill>
              </a:endParaRPr>
            </a:p>
          </xdr:txBody>
        </xdr:sp>
      </xdr:grpSp>
      <xdr:sp macro="" textlink="">
        <xdr:nvSpPr>
          <xdr:cNvPr id="23" name="CuadroTexto 22">
            <a:extLst>
              <a:ext uri="{FF2B5EF4-FFF2-40B4-BE49-F238E27FC236}">
                <a16:creationId xmlns:a16="http://schemas.microsoft.com/office/drawing/2014/main" id="{00000000-0008-0000-0000-000017000000}"/>
              </a:ext>
            </a:extLst>
          </xdr:cNvPr>
          <xdr:cNvSpPr txBox="1"/>
        </xdr:nvSpPr>
        <xdr:spPr>
          <a:xfrm>
            <a:off x="3829049" y="1981201"/>
            <a:ext cx="2343151" cy="30480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CO" sz="1800" b="1">
                <a:solidFill>
                  <a:sysClr val="windowText" lastClr="000000"/>
                </a:solidFill>
              </a:rPr>
              <a:t>Modificaciones Suscritos</a:t>
            </a:r>
            <a:endParaRPr lang="es-CO" sz="900" b="1">
              <a:solidFill>
                <a:sysClr val="windowText" lastClr="000000"/>
              </a:solidFill>
            </a:endParaRPr>
          </a:p>
        </xdr:txBody>
      </xdr:sp>
    </xdr:grpSp>
    <xdr:clientData/>
  </xdr:twoCellAnchor>
  <xdr:twoCellAnchor>
    <xdr:from>
      <xdr:col>6</xdr:col>
      <xdr:colOff>3771899</xdr:colOff>
      <xdr:row>4</xdr:row>
      <xdr:rowOff>19049</xdr:rowOff>
    </xdr:from>
    <xdr:to>
      <xdr:col>8</xdr:col>
      <xdr:colOff>6978</xdr:colOff>
      <xdr:row>7</xdr:row>
      <xdr:rowOff>76199</xdr:rowOff>
    </xdr:to>
    <xdr:grpSp>
      <xdr:nvGrpSpPr>
        <xdr:cNvPr id="25" name="Grupo 24" descr="Descripción de la fuente de datos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GrpSpPr/>
      </xdr:nvGrpSpPr>
      <xdr:grpSpPr>
        <a:xfrm>
          <a:off x="8261349" y="1200149"/>
          <a:ext cx="1689729" cy="609600"/>
          <a:chOff x="6524625" y="1409699"/>
          <a:chExt cx="1416679" cy="628650"/>
        </a:xfrm>
      </xdr:grpSpPr>
      <xdr:pic>
        <xdr:nvPicPr>
          <xdr:cNvPr id="26" name="Imagen 25" descr="Patela en guijarro como variación anatómica: reporte de ...">
            <a:extLst>
              <a:ext uri="{FF2B5EF4-FFF2-40B4-BE49-F238E27FC236}">
                <a16:creationId xmlns:a16="http://schemas.microsoft.com/office/drawing/2014/main" id="{00000000-0008-0000-0000-00001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BEBA8EAE-BF5A-486C-A8C5-ECC9F3942E4B}">
                <a14:imgProps xmlns:a14="http://schemas.microsoft.com/office/drawing/2010/main">
                  <a14:imgLayer r:embed="rId2">
                    <a14:imgEffect>
                      <a14:backgroundRemoval t="10000" b="90000" l="10000" r="90000"/>
                    </a14:imgEffect>
                  </a14:imgLayer>
                </a14:imgProps>
              </a:ex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7277100" y="1695450"/>
            <a:ext cx="664204" cy="342899"/>
          </a:xfrm>
          <a:prstGeom prst="rect">
            <a:avLst/>
          </a:prstGeom>
          <a:ln>
            <a:noFill/>
          </a:ln>
          <a:effectLst>
            <a:outerShdw blurRad="190500" algn="tl" rotWithShape="0">
              <a:srgbClr val="000000">
                <a:alpha val="70000"/>
              </a:srgbClr>
            </a:outerShdw>
          </a:effectLst>
        </xdr:spPr>
      </xdr:pic>
      <xdr:sp macro="" textlink="">
        <xdr:nvSpPr>
          <xdr:cNvPr id="24" name="CuadroTexto 23">
            <a:extLst>
              <a:ext uri="{FF2B5EF4-FFF2-40B4-BE49-F238E27FC236}">
                <a16:creationId xmlns:a16="http://schemas.microsoft.com/office/drawing/2014/main" id="{00000000-0008-0000-0000-000018000000}"/>
              </a:ext>
            </a:extLst>
          </xdr:cNvPr>
          <xdr:cNvSpPr txBox="1"/>
        </xdr:nvSpPr>
        <xdr:spPr>
          <a:xfrm>
            <a:off x="6524625" y="1409699"/>
            <a:ext cx="1381125" cy="600075"/>
          </a:xfrm>
          <a:prstGeom prst="rect">
            <a:avLst/>
          </a:prstGeom>
          <a:noFill/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CO" sz="900"/>
              <a:t>Fuente:</a:t>
            </a:r>
            <a:r>
              <a:rPr lang="es-CO" sz="900" baseline="0"/>
              <a:t> www.datos.gov.co / BogData</a:t>
            </a:r>
            <a:endParaRPr lang="es-CO" sz="900"/>
          </a:p>
        </xdr:txBody>
      </xdr:sp>
    </xdr:grpSp>
    <xdr:clientData/>
  </xdr:twoCellAnchor>
  <xdr:twoCellAnchor>
    <xdr:from>
      <xdr:col>6</xdr:col>
      <xdr:colOff>3362330</xdr:colOff>
      <xdr:row>7</xdr:row>
      <xdr:rowOff>85725</xdr:rowOff>
    </xdr:from>
    <xdr:to>
      <xdr:col>8</xdr:col>
      <xdr:colOff>171453</xdr:colOff>
      <xdr:row>9</xdr:row>
      <xdr:rowOff>114300</xdr:rowOff>
    </xdr:to>
    <xdr:grpSp>
      <xdr:nvGrpSpPr>
        <xdr:cNvPr id="43" name="Grupo 42" descr="Fechas del periodo del informe.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GrpSpPr/>
      </xdr:nvGrpSpPr>
      <xdr:grpSpPr>
        <a:xfrm>
          <a:off x="7851780" y="1819275"/>
          <a:ext cx="2263773" cy="396875"/>
          <a:chOff x="6705600" y="2047875"/>
          <a:chExt cx="1287724" cy="295275"/>
        </a:xfrm>
      </xdr:grpSpPr>
      <xdr:grpSp>
        <xdr:nvGrpSpPr>
          <xdr:cNvPr id="37" name="POWER_USER_ID_ICONS_Clipboard3">
            <a:extLst>
              <a:ext uri="{FF2B5EF4-FFF2-40B4-BE49-F238E27FC236}">
                <a16:creationId xmlns:a16="http://schemas.microsoft.com/office/drawing/2014/main" id="{00000000-0008-0000-0000-000025000000}"/>
              </a:ext>
            </a:extLst>
          </xdr:cNvPr>
          <xdr:cNvGrpSpPr>
            <a:grpSpLocks noChangeAspect="1"/>
          </xdr:cNvGrpSpPr>
        </xdr:nvGrpSpPr>
        <xdr:grpSpPr bwMode="auto">
          <a:xfrm>
            <a:off x="6705600" y="2047875"/>
            <a:ext cx="217506" cy="290231"/>
            <a:chOff x="63" y="9"/>
            <a:chExt cx="326" cy="435"/>
          </a:xfrm>
          <a:solidFill>
            <a:srgbClr val="505046"/>
          </a:solidFill>
        </xdr:grpSpPr>
        <xdr:sp macro="" textlink="">
          <xdr:nvSpPr>
            <xdr:cNvPr id="38" name="POWER_USER_ID_ICONS_Clipboard3">
              <a:extLst>
                <a:ext uri="{FF2B5EF4-FFF2-40B4-BE49-F238E27FC236}">
                  <a16:creationId xmlns:a16="http://schemas.microsoft.com/office/drawing/2014/main" id="{00000000-0008-0000-0000-000026000000}"/>
                </a:ext>
              </a:extLst>
            </xdr:cNvPr>
            <xdr:cNvSpPr>
              <a:spLocks noEditPoints="1"/>
            </xdr:cNvSpPr>
          </xdr:nvSpPr>
          <xdr:spPr bwMode="auto">
            <a:xfrm>
              <a:off x="63" y="9"/>
              <a:ext cx="326" cy="435"/>
            </a:xfrm>
            <a:custGeom>
              <a:avLst/>
              <a:gdLst>
                <a:gd name="T0" fmla="*/ 206 w 225"/>
                <a:gd name="T1" fmla="*/ 24 h 299"/>
                <a:gd name="T2" fmla="*/ 175 w 225"/>
                <a:gd name="T3" fmla="*/ 24 h 299"/>
                <a:gd name="T4" fmla="*/ 172 w 225"/>
                <a:gd name="T5" fmla="*/ 25 h 299"/>
                <a:gd name="T6" fmla="*/ 150 w 225"/>
                <a:gd name="T7" fmla="*/ 12 h 299"/>
                <a:gd name="T8" fmla="*/ 129 w 225"/>
                <a:gd name="T9" fmla="*/ 12 h 299"/>
                <a:gd name="T10" fmla="*/ 112 w 225"/>
                <a:gd name="T11" fmla="*/ 0 h 299"/>
                <a:gd name="T12" fmla="*/ 95 w 225"/>
                <a:gd name="T13" fmla="*/ 12 h 299"/>
                <a:gd name="T14" fmla="*/ 74 w 225"/>
                <a:gd name="T15" fmla="*/ 12 h 299"/>
                <a:gd name="T16" fmla="*/ 52 w 225"/>
                <a:gd name="T17" fmla="*/ 25 h 299"/>
                <a:gd name="T18" fmla="*/ 50 w 225"/>
                <a:gd name="T19" fmla="*/ 24 h 299"/>
                <a:gd name="T20" fmla="*/ 18 w 225"/>
                <a:gd name="T21" fmla="*/ 24 h 299"/>
                <a:gd name="T22" fmla="*/ 0 w 225"/>
                <a:gd name="T23" fmla="*/ 43 h 299"/>
                <a:gd name="T24" fmla="*/ 0 w 225"/>
                <a:gd name="T25" fmla="*/ 280 h 299"/>
                <a:gd name="T26" fmla="*/ 18 w 225"/>
                <a:gd name="T27" fmla="*/ 299 h 299"/>
                <a:gd name="T28" fmla="*/ 206 w 225"/>
                <a:gd name="T29" fmla="*/ 299 h 299"/>
                <a:gd name="T30" fmla="*/ 225 w 225"/>
                <a:gd name="T31" fmla="*/ 280 h 299"/>
                <a:gd name="T32" fmla="*/ 225 w 225"/>
                <a:gd name="T33" fmla="*/ 43 h 299"/>
                <a:gd name="T34" fmla="*/ 206 w 225"/>
                <a:gd name="T35" fmla="*/ 24 h 299"/>
                <a:gd name="T36" fmla="*/ 62 w 225"/>
                <a:gd name="T37" fmla="*/ 36 h 299"/>
                <a:gd name="T38" fmla="*/ 74 w 225"/>
                <a:gd name="T39" fmla="*/ 24 h 299"/>
                <a:gd name="T40" fmla="*/ 100 w 225"/>
                <a:gd name="T41" fmla="*/ 24 h 299"/>
                <a:gd name="T42" fmla="*/ 100 w 225"/>
                <a:gd name="T43" fmla="*/ 24 h 299"/>
                <a:gd name="T44" fmla="*/ 100 w 225"/>
                <a:gd name="T45" fmla="*/ 24 h 299"/>
                <a:gd name="T46" fmla="*/ 107 w 225"/>
                <a:gd name="T47" fmla="*/ 18 h 299"/>
                <a:gd name="T48" fmla="*/ 112 w 225"/>
                <a:gd name="T49" fmla="*/ 12 h 299"/>
                <a:gd name="T50" fmla="*/ 117 w 225"/>
                <a:gd name="T51" fmla="*/ 18 h 299"/>
                <a:gd name="T52" fmla="*/ 124 w 225"/>
                <a:gd name="T53" fmla="*/ 24 h 299"/>
                <a:gd name="T54" fmla="*/ 124 w 225"/>
                <a:gd name="T55" fmla="*/ 24 h 299"/>
                <a:gd name="T56" fmla="*/ 124 w 225"/>
                <a:gd name="T57" fmla="*/ 24 h 299"/>
                <a:gd name="T58" fmla="*/ 150 w 225"/>
                <a:gd name="T59" fmla="*/ 24 h 299"/>
                <a:gd name="T60" fmla="*/ 162 w 225"/>
                <a:gd name="T61" fmla="*/ 36 h 299"/>
                <a:gd name="T62" fmla="*/ 162 w 225"/>
                <a:gd name="T63" fmla="*/ 49 h 299"/>
                <a:gd name="T64" fmla="*/ 62 w 225"/>
                <a:gd name="T65" fmla="*/ 49 h 299"/>
                <a:gd name="T66" fmla="*/ 62 w 225"/>
                <a:gd name="T67" fmla="*/ 36 h 299"/>
                <a:gd name="T68" fmla="*/ 212 w 225"/>
                <a:gd name="T69" fmla="*/ 280 h 299"/>
                <a:gd name="T70" fmla="*/ 206 w 225"/>
                <a:gd name="T71" fmla="*/ 287 h 299"/>
                <a:gd name="T72" fmla="*/ 18 w 225"/>
                <a:gd name="T73" fmla="*/ 287 h 299"/>
                <a:gd name="T74" fmla="*/ 12 w 225"/>
                <a:gd name="T75" fmla="*/ 280 h 299"/>
                <a:gd name="T76" fmla="*/ 12 w 225"/>
                <a:gd name="T77" fmla="*/ 43 h 299"/>
                <a:gd name="T78" fmla="*/ 18 w 225"/>
                <a:gd name="T79" fmla="*/ 37 h 299"/>
                <a:gd name="T80" fmla="*/ 50 w 225"/>
                <a:gd name="T81" fmla="*/ 37 h 299"/>
                <a:gd name="T82" fmla="*/ 50 w 225"/>
                <a:gd name="T83" fmla="*/ 55 h 299"/>
                <a:gd name="T84" fmla="*/ 56 w 225"/>
                <a:gd name="T85" fmla="*/ 62 h 299"/>
                <a:gd name="T86" fmla="*/ 168 w 225"/>
                <a:gd name="T87" fmla="*/ 62 h 299"/>
                <a:gd name="T88" fmla="*/ 175 w 225"/>
                <a:gd name="T89" fmla="*/ 55 h 299"/>
                <a:gd name="T90" fmla="*/ 175 w 225"/>
                <a:gd name="T91" fmla="*/ 37 h 299"/>
                <a:gd name="T92" fmla="*/ 206 w 225"/>
                <a:gd name="T93" fmla="*/ 37 h 299"/>
                <a:gd name="T94" fmla="*/ 212 w 225"/>
                <a:gd name="T95" fmla="*/ 43 h 299"/>
                <a:gd name="T96" fmla="*/ 212 w 225"/>
                <a:gd name="T97" fmla="*/ 280 h 299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  <a:cxn ang="0">
                  <a:pos x="T96" y="T97"/>
                </a:cxn>
              </a:cxnLst>
              <a:rect l="0" t="0" r="r" b="b"/>
              <a:pathLst>
                <a:path w="225" h="299">
                  <a:moveTo>
                    <a:pt x="206" y="24"/>
                  </a:moveTo>
                  <a:lnTo>
                    <a:pt x="175" y="24"/>
                  </a:lnTo>
                  <a:cubicBezTo>
                    <a:pt x="173" y="24"/>
                    <a:pt x="173" y="24"/>
                    <a:pt x="172" y="25"/>
                  </a:cubicBezTo>
                  <a:cubicBezTo>
                    <a:pt x="168" y="17"/>
                    <a:pt x="159" y="12"/>
                    <a:pt x="150" y="12"/>
                  </a:cubicBezTo>
                  <a:lnTo>
                    <a:pt x="129" y="12"/>
                  </a:lnTo>
                  <a:cubicBezTo>
                    <a:pt x="126" y="5"/>
                    <a:pt x="120" y="0"/>
                    <a:pt x="112" y="0"/>
                  </a:cubicBezTo>
                  <a:cubicBezTo>
                    <a:pt x="104" y="0"/>
                    <a:pt x="98" y="5"/>
                    <a:pt x="95" y="12"/>
                  </a:cubicBezTo>
                  <a:lnTo>
                    <a:pt x="74" y="12"/>
                  </a:lnTo>
                  <a:cubicBezTo>
                    <a:pt x="65" y="12"/>
                    <a:pt x="56" y="17"/>
                    <a:pt x="52" y="25"/>
                  </a:cubicBezTo>
                  <a:cubicBezTo>
                    <a:pt x="51" y="24"/>
                    <a:pt x="51" y="24"/>
                    <a:pt x="50" y="24"/>
                  </a:cubicBezTo>
                  <a:lnTo>
                    <a:pt x="18" y="24"/>
                  </a:lnTo>
                  <a:cubicBezTo>
                    <a:pt x="8" y="24"/>
                    <a:pt x="0" y="32"/>
                    <a:pt x="0" y="43"/>
                  </a:cubicBezTo>
                  <a:lnTo>
                    <a:pt x="0" y="280"/>
                  </a:lnTo>
                  <a:cubicBezTo>
                    <a:pt x="0" y="291"/>
                    <a:pt x="8" y="299"/>
                    <a:pt x="18" y="299"/>
                  </a:cubicBezTo>
                  <a:lnTo>
                    <a:pt x="206" y="299"/>
                  </a:lnTo>
                  <a:cubicBezTo>
                    <a:pt x="216" y="299"/>
                    <a:pt x="225" y="291"/>
                    <a:pt x="225" y="280"/>
                  </a:cubicBezTo>
                  <a:lnTo>
                    <a:pt x="225" y="43"/>
                  </a:lnTo>
                  <a:cubicBezTo>
                    <a:pt x="225" y="32"/>
                    <a:pt x="216" y="24"/>
                    <a:pt x="206" y="24"/>
                  </a:cubicBezTo>
                  <a:close/>
                  <a:moveTo>
                    <a:pt x="62" y="36"/>
                  </a:moveTo>
                  <a:cubicBezTo>
                    <a:pt x="62" y="29"/>
                    <a:pt x="67" y="24"/>
                    <a:pt x="74" y="24"/>
                  </a:cubicBezTo>
                  <a:lnTo>
                    <a:pt x="100" y="24"/>
                  </a:lnTo>
                  <a:lnTo>
                    <a:pt x="100" y="24"/>
                  </a:lnTo>
                  <a:lnTo>
                    <a:pt x="100" y="24"/>
                  </a:lnTo>
                  <a:cubicBezTo>
                    <a:pt x="104" y="24"/>
                    <a:pt x="107" y="21"/>
                    <a:pt x="107" y="18"/>
                  </a:cubicBezTo>
                  <a:cubicBezTo>
                    <a:pt x="107" y="15"/>
                    <a:pt x="109" y="12"/>
                    <a:pt x="112" y="12"/>
                  </a:cubicBezTo>
                  <a:cubicBezTo>
                    <a:pt x="115" y="12"/>
                    <a:pt x="117" y="15"/>
                    <a:pt x="117" y="18"/>
                  </a:cubicBezTo>
                  <a:cubicBezTo>
                    <a:pt x="117" y="21"/>
                    <a:pt x="120" y="24"/>
                    <a:pt x="124" y="24"/>
                  </a:cubicBezTo>
                  <a:lnTo>
                    <a:pt x="124" y="24"/>
                  </a:lnTo>
                  <a:lnTo>
                    <a:pt x="124" y="24"/>
                  </a:lnTo>
                  <a:lnTo>
                    <a:pt x="150" y="24"/>
                  </a:lnTo>
                  <a:cubicBezTo>
                    <a:pt x="157" y="24"/>
                    <a:pt x="162" y="29"/>
                    <a:pt x="162" y="36"/>
                  </a:cubicBezTo>
                  <a:lnTo>
                    <a:pt x="162" y="49"/>
                  </a:lnTo>
                  <a:lnTo>
                    <a:pt x="62" y="49"/>
                  </a:lnTo>
                  <a:lnTo>
                    <a:pt x="62" y="36"/>
                  </a:lnTo>
                  <a:close/>
                  <a:moveTo>
                    <a:pt x="212" y="280"/>
                  </a:moveTo>
                  <a:cubicBezTo>
                    <a:pt x="212" y="284"/>
                    <a:pt x="209" y="287"/>
                    <a:pt x="206" y="287"/>
                  </a:cubicBezTo>
                  <a:lnTo>
                    <a:pt x="18" y="287"/>
                  </a:lnTo>
                  <a:cubicBezTo>
                    <a:pt x="15" y="287"/>
                    <a:pt x="12" y="284"/>
                    <a:pt x="12" y="280"/>
                  </a:cubicBezTo>
                  <a:lnTo>
                    <a:pt x="12" y="43"/>
                  </a:lnTo>
                  <a:cubicBezTo>
                    <a:pt x="12" y="39"/>
                    <a:pt x="15" y="37"/>
                    <a:pt x="18" y="37"/>
                  </a:cubicBezTo>
                  <a:lnTo>
                    <a:pt x="50" y="37"/>
                  </a:lnTo>
                  <a:lnTo>
                    <a:pt x="50" y="55"/>
                  </a:lnTo>
                  <a:cubicBezTo>
                    <a:pt x="50" y="59"/>
                    <a:pt x="52" y="62"/>
                    <a:pt x="56" y="62"/>
                  </a:cubicBezTo>
                  <a:lnTo>
                    <a:pt x="168" y="62"/>
                  </a:lnTo>
                  <a:cubicBezTo>
                    <a:pt x="172" y="62"/>
                    <a:pt x="175" y="59"/>
                    <a:pt x="175" y="55"/>
                  </a:cubicBezTo>
                  <a:lnTo>
                    <a:pt x="175" y="37"/>
                  </a:lnTo>
                  <a:lnTo>
                    <a:pt x="206" y="37"/>
                  </a:lnTo>
                  <a:cubicBezTo>
                    <a:pt x="209" y="37"/>
                    <a:pt x="212" y="39"/>
                    <a:pt x="212" y="43"/>
                  </a:cubicBezTo>
                  <a:lnTo>
                    <a:pt x="212" y="280"/>
                  </a:lnTo>
                  <a:close/>
                </a:path>
              </a:pathLst>
            </a:custGeom>
            <a:grpFill/>
            <a:ln w="0">
              <a:noFill/>
              <a:prstDash val="solid"/>
              <a:round/>
              <a:headEnd/>
              <a:tailEnd/>
            </a:ln>
          </xdr:spPr>
          <xdr:txBody>
            <a:bodyPr vert="horz" wrap="square" lIns="91440" tIns="45720" rIns="91440" bIns="45720" numCol="1" anchor="t" anchorCtr="0" compatLnSpc="1">
              <a:prstTxWarp prst="textNoShape">
                <a:avLst/>
              </a:prstTxWarp>
            </a:bodyPr>
            <a:lstStyle>
              <a:defPPr>
                <a:defRPr lang="es-CO"/>
              </a:defPPr>
              <a:lvl1pPr marL="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9pPr>
            </a:lstStyle>
            <a:p>
              <a:pPr marL="0" marR="0" lvl="0" indent="0" algn="l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endParaRPr kumimoji="0" lang="en-US" sz="1800" b="0" i="0" u="none" strike="noStrike" kern="0" cap="none" spc="0" normalizeH="0" baseline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Calibri"/>
              </a:endParaRPr>
            </a:p>
          </xdr:txBody>
        </xdr:sp>
        <xdr:sp macro="" textlink="">
          <xdr:nvSpPr>
            <xdr:cNvPr id="39" name="POWER_USER_ID_ICONS_Clipboard3">
              <a:extLst>
                <a:ext uri="{FF2B5EF4-FFF2-40B4-BE49-F238E27FC236}">
                  <a16:creationId xmlns:a16="http://schemas.microsoft.com/office/drawing/2014/main" id="{00000000-0008-0000-0000-000027000000}"/>
                </a:ext>
              </a:extLst>
            </xdr:cNvPr>
            <xdr:cNvSpPr>
              <a:spLocks/>
            </xdr:cNvSpPr>
          </xdr:nvSpPr>
          <xdr:spPr bwMode="auto">
            <a:xfrm>
              <a:off x="125" y="245"/>
              <a:ext cx="201" cy="17"/>
            </a:xfrm>
            <a:custGeom>
              <a:avLst/>
              <a:gdLst>
                <a:gd name="T0" fmla="*/ 132 w 138"/>
                <a:gd name="T1" fmla="*/ 12 h 12"/>
                <a:gd name="T2" fmla="*/ 7 w 138"/>
                <a:gd name="T3" fmla="*/ 12 h 12"/>
                <a:gd name="T4" fmla="*/ 0 w 138"/>
                <a:gd name="T5" fmla="*/ 6 h 12"/>
                <a:gd name="T6" fmla="*/ 7 w 138"/>
                <a:gd name="T7" fmla="*/ 0 h 12"/>
                <a:gd name="T8" fmla="*/ 132 w 138"/>
                <a:gd name="T9" fmla="*/ 0 h 12"/>
                <a:gd name="T10" fmla="*/ 138 w 138"/>
                <a:gd name="T11" fmla="*/ 6 h 12"/>
                <a:gd name="T12" fmla="*/ 132 w 138"/>
                <a:gd name="T13" fmla="*/ 12 h 12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</a:cxnLst>
              <a:rect l="0" t="0" r="r" b="b"/>
              <a:pathLst>
                <a:path w="138" h="12">
                  <a:moveTo>
                    <a:pt x="132" y="12"/>
                  </a:moveTo>
                  <a:lnTo>
                    <a:pt x="7" y="12"/>
                  </a:lnTo>
                  <a:cubicBezTo>
                    <a:pt x="3" y="12"/>
                    <a:pt x="0" y="9"/>
                    <a:pt x="0" y="6"/>
                  </a:cubicBezTo>
                  <a:cubicBezTo>
                    <a:pt x="0" y="2"/>
                    <a:pt x="3" y="0"/>
                    <a:pt x="7" y="0"/>
                  </a:cubicBezTo>
                  <a:lnTo>
                    <a:pt x="132" y="0"/>
                  </a:lnTo>
                  <a:cubicBezTo>
                    <a:pt x="135" y="0"/>
                    <a:pt x="138" y="2"/>
                    <a:pt x="138" y="6"/>
                  </a:cubicBezTo>
                  <a:cubicBezTo>
                    <a:pt x="138" y="9"/>
                    <a:pt x="135" y="12"/>
                    <a:pt x="132" y="12"/>
                  </a:cubicBezTo>
                  <a:close/>
                </a:path>
              </a:pathLst>
            </a:custGeom>
            <a:grpFill/>
            <a:ln w="0">
              <a:noFill/>
              <a:prstDash val="solid"/>
              <a:round/>
              <a:headEnd/>
              <a:tailEnd/>
            </a:ln>
          </xdr:spPr>
          <xdr:txBody>
            <a:bodyPr vert="horz" wrap="square" lIns="91440" tIns="45720" rIns="91440" bIns="45720" numCol="1" anchor="t" anchorCtr="0" compatLnSpc="1">
              <a:prstTxWarp prst="textNoShape">
                <a:avLst/>
              </a:prstTxWarp>
            </a:bodyPr>
            <a:lstStyle>
              <a:defPPr>
                <a:defRPr lang="es-CO"/>
              </a:defPPr>
              <a:lvl1pPr marL="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9pPr>
            </a:lstStyle>
            <a:p>
              <a:pPr marL="0" marR="0" lvl="0" indent="0" algn="l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endParaRPr kumimoji="0" lang="en-US" sz="1800" b="0" i="0" u="none" strike="noStrike" kern="0" cap="none" spc="0" normalizeH="0" baseline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Calibri"/>
              </a:endParaRPr>
            </a:p>
          </xdr:txBody>
        </xdr:sp>
        <xdr:sp macro="" textlink="">
          <xdr:nvSpPr>
            <xdr:cNvPr id="40" name="POWER_USER_ID_ICONS_Clipboard3">
              <a:extLst>
                <a:ext uri="{FF2B5EF4-FFF2-40B4-BE49-F238E27FC236}">
                  <a16:creationId xmlns:a16="http://schemas.microsoft.com/office/drawing/2014/main" id="{00000000-0008-0000-0000-000028000000}"/>
                </a:ext>
              </a:extLst>
            </xdr:cNvPr>
            <xdr:cNvSpPr>
              <a:spLocks/>
            </xdr:cNvSpPr>
          </xdr:nvSpPr>
          <xdr:spPr bwMode="auto">
            <a:xfrm>
              <a:off x="125" y="299"/>
              <a:ext cx="201" cy="19"/>
            </a:xfrm>
            <a:custGeom>
              <a:avLst/>
              <a:gdLst>
                <a:gd name="T0" fmla="*/ 132 w 138"/>
                <a:gd name="T1" fmla="*/ 13 h 13"/>
                <a:gd name="T2" fmla="*/ 7 w 138"/>
                <a:gd name="T3" fmla="*/ 13 h 13"/>
                <a:gd name="T4" fmla="*/ 0 w 138"/>
                <a:gd name="T5" fmla="*/ 6 h 13"/>
                <a:gd name="T6" fmla="*/ 7 w 138"/>
                <a:gd name="T7" fmla="*/ 0 h 13"/>
                <a:gd name="T8" fmla="*/ 132 w 138"/>
                <a:gd name="T9" fmla="*/ 0 h 13"/>
                <a:gd name="T10" fmla="*/ 138 w 138"/>
                <a:gd name="T11" fmla="*/ 6 h 13"/>
                <a:gd name="T12" fmla="*/ 132 w 138"/>
                <a:gd name="T13" fmla="*/ 13 h 1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</a:cxnLst>
              <a:rect l="0" t="0" r="r" b="b"/>
              <a:pathLst>
                <a:path w="138" h="13">
                  <a:moveTo>
                    <a:pt x="132" y="13"/>
                  </a:moveTo>
                  <a:lnTo>
                    <a:pt x="7" y="13"/>
                  </a:lnTo>
                  <a:cubicBezTo>
                    <a:pt x="3" y="13"/>
                    <a:pt x="0" y="10"/>
                    <a:pt x="0" y="6"/>
                  </a:cubicBezTo>
                  <a:cubicBezTo>
                    <a:pt x="0" y="3"/>
                    <a:pt x="3" y="0"/>
                    <a:pt x="7" y="0"/>
                  </a:cubicBezTo>
                  <a:lnTo>
                    <a:pt x="132" y="0"/>
                  </a:lnTo>
                  <a:cubicBezTo>
                    <a:pt x="135" y="0"/>
                    <a:pt x="138" y="3"/>
                    <a:pt x="138" y="6"/>
                  </a:cubicBezTo>
                  <a:cubicBezTo>
                    <a:pt x="138" y="10"/>
                    <a:pt x="135" y="13"/>
                    <a:pt x="132" y="13"/>
                  </a:cubicBezTo>
                  <a:close/>
                </a:path>
              </a:pathLst>
            </a:custGeom>
            <a:grpFill/>
            <a:ln w="0">
              <a:noFill/>
              <a:prstDash val="solid"/>
              <a:round/>
              <a:headEnd/>
              <a:tailEnd/>
            </a:ln>
          </xdr:spPr>
          <xdr:txBody>
            <a:bodyPr vert="horz" wrap="square" lIns="91440" tIns="45720" rIns="91440" bIns="45720" numCol="1" anchor="t" anchorCtr="0" compatLnSpc="1">
              <a:prstTxWarp prst="textNoShape">
                <a:avLst/>
              </a:prstTxWarp>
            </a:bodyPr>
            <a:lstStyle>
              <a:defPPr>
                <a:defRPr lang="es-CO"/>
              </a:defPPr>
              <a:lvl1pPr marL="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9pPr>
            </a:lstStyle>
            <a:p>
              <a:pPr marL="0" marR="0" lvl="0" indent="0" algn="l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endParaRPr kumimoji="0" lang="en-US" sz="1800" b="0" i="0" u="none" strike="noStrike" kern="0" cap="none" spc="0" normalizeH="0" baseline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Calibri"/>
              </a:endParaRPr>
            </a:p>
          </xdr:txBody>
        </xdr:sp>
        <xdr:sp macro="" textlink="">
          <xdr:nvSpPr>
            <xdr:cNvPr id="41" name="POWER_USER_ID_ICONS_Clipboard3">
              <a:extLst>
                <a:ext uri="{FF2B5EF4-FFF2-40B4-BE49-F238E27FC236}">
                  <a16:creationId xmlns:a16="http://schemas.microsoft.com/office/drawing/2014/main" id="{00000000-0008-0000-0000-000029000000}"/>
                </a:ext>
              </a:extLst>
            </xdr:cNvPr>
            <xdr:cNvSpPr>
              <a:spLocks/>
            </xdr:cNvSpPr>
          </xdr:nvSpPr>
          <xdr:spPr bwMode="auto">
            <a:xfrm>
              <a:off x="125" y="354"/>
              <a:ext cx="109" cy="17"/>
            </a:xfrm>
            <a:custGeom>
              <a:avLst/>
              <a:gdLst>
                <a:gd name="T0" fmla="*/ 69 w 75"/>
                <a:gd name="T1" fmla="*/ 12 h 12"/>
                <a:gd name="T2" fmla="*/ 7 w 75"/>
                <a:gd name="T3" fmla="*/ 12 h 12"/>
                <a:gd name="T4" fmla="*/ 0 w 75"/>
                <a:gd name="T5" fmla="*/ 6 h 12"/>
                <a:gd name="T6" fmla="*/ 7 w 75"/>
                <a:gd name="T7" fmla="*/ 0 h 12"/>
                <a:gd name="T8" fmla="*/ 69 w 75"/>
                <a:gd name="T9" fmla="*/ 0 h 12"/>
                <a:gd name="T10" fmla="*/ 75 w 75"/>
                <a:gd name="T11" fmla="*/ 6 h 12"/>
                <a:gd name="T12" fmla="*/ 69 w 75"/>
                <a:gd name="T13" fmla="*/ 12 h 12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</a:cxnLst>
              <a:rect l="0" t="0" r="r" b="b"/>
              <a:pathLst>
                <a:path w="75" h="12">
                  <a:moveTo>
                    <a:pt x="69" y="12"/>
                  </a:moveTo>
                  <a:lnTo>
                    <a:pt x="7" y="12"/>
                  </a:lnTo>
                  <a:cubicBezTo>
                    <a:pt x="3" y="12"/>
                    <a:pt x="0" y="9"/>
                    <a:pt x="0" y="6"/>
                  </a:cubicBezTo>
                  <a:cubicBezTo>
                    <a:pt x="0" y="2"/>
                    <a:pt x="3" y="0"/>
                    <a:pt x="7" y="0"/>
                  </a:cubicBezTo>
                  <a:lnTo>
                    <a:pt x="69" y="0"/>
                  </a:lnTo>
                  <a:cubicBezTo>
                    <a:pt x="72" y="0"/>
                    <a:pt x="75" y="2"/>
                    <a:pt x="75" y="6"/>
                  </a:cubicBezTo>
                  <a:cubicBezTo>
                    <a:pt x="75" y="9"/>
                    <a:pt x="72" y="12"/>
                    <a:pt x="69" y="12"/>
                  </a:cubicBezTo>
                  <a:close/>
                </a:path>
              </a:pathLst>
            </a:custGeom>
            <a:grpFill/>
            <a:ln w="0">
              <a:noFill/>
              <a:prstDash val="solid"/>
              <a:round/>
              <a:headEnd/>
              <a:tailEnd/>
            </a:ln>
          </xdr:spPr>
          <xdr:txBody>
            <a:bodyPr vert="horz" wrap="square" lIns="91440" tIns="45720" rIns="91440" bIns="45720" numCol="1" anchor="t" anchorCtr="0" compatLnSpc="1">
              <a:prstTxWarp prst="textNoShape">
                <a:avLst/>
              </a:prstTxWarp>
            </a:bodyPr>
            <a:lstStyle>
              <a:defPPr>
                <a:defRPr lang="es-CO"/>
              </a:defPPr>
              <a:lvl1pPr marL="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9pPr>
            </a:lstStyle>
            <a:p>
              <a:pPr marL="0" marR="0" lvl="0" indent="0" algn="l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endParaRPr kumimoji="0" lang="en-US" sz="1800" b="0" i="0" u="none" strike="noStrike" kern="0" cap="none" spc="0" normalizeH="0" baseline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Calibri"/>
              </a:endParaRPr>
            </a:p>
          </xdr:txBody>
        </xdr:sp>
      </xdr:grpSp>
      <xdr:sp macro="" textlink="">
        <xdr:nvSpPr>
          <xdr:cNvPr id="42" name="CuadroTexto 41">
            <a:extLst>
              <a:ext uri="{FF2B5EF4-FFF2-40B4-BE49-F238E27FC236}">
                <a16:creationId xmlns:a16="http://schemas.microsoft.com/office/drawing/2014/main" id="{00000000-0008-0000-0000-00002A000000}"/>
              </a:ext>
            </a:extLst>
          </xdr:cNvPr>
          <xdr:cNvSpPr txBox="1"/>
        </xdr:nvSpPr>
        <xdr:spPr>
          <a:xfrm>
            <a:off x="6886575" y="2095500"/>
            <a:ext cx="1106749" cy="24765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CO" sz="800"/>
              <a:t>Corte:</a:t>
            </a:r>
            <a:r>
              <a:rPr lang="es-CO" sz="800" baseline="0"/>
              <a:t> 01/02/2025 - 28/02/2025</a:t>
            </a:r>
            <a:endParaRPr lang="es-CO" sz="800"/>
          </a:p>
        </xdr:txBody>
      </xdr:sp>
    </xdr:grpSp>
    <xdr:clientData/>
  </xdr:twoCellAnchor>
  <xdr:twoCellAnchor editAs="oneCell">
    <xdr:from>
      <xdr:col>2</xdr:col>
      <xdr:colOff>133349</xdr:colOff>
      <xdr:row>1</xdr:row>
      <xdr:rowOff>152399</xdr:rowOff>
    </xdr:from>
    <xdr:to>
      <xdr:col>2</xdr:col>
      <xdr:colOff>1504950</xdr:colOff>
      <xdr:row>3</xdr:row>
      <xdr:rowOff>57150</xdr:rowOff>
    </xdr:to>
    <xdr:pic>
      <xdr:nvPicPr>
        <xdr:cNvPr id="27" name="Imagen 26" descr="Logotipo Bogotá">
          <a:extLst>
            <a:ext uri="{FF2B5EF4-FFF2-40B4-BE49-F238E27FC236}">
              <a16:creationId xmlns:a16="http://schemas.microsoft.com/office/drawing/2014/main" id="{55F53BC2-784B-4D83-853F-25CA0D022202}"/>
            </a:ext>
          </a:extLst>
        </xdr:cNvPr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1093" t="22376" r="41503" b="18982"/>
        <a:stretch/>
      </xdr:blipFill>
      <xdr:spPr>
        <a:xfrm>
          <a:off x="1076324" y="352424"/>
          <a:ext cx="1371601" cy="72390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33619</xdr:colOff>
      <xdr:row>0</xdr:row>
      <xdr:rowOff>123265</xdr:rowOff>
    </xdr:from>
    <xdr:to>
      <xdr:col>2</xdr:col>
      <xdr:colOff>280148</xdr:colOff>
      <xdr:row>2</xdr:row>
      <xdr:rowOff>73960</xdr:rowOff>
    </xdr:to>
    <xdr:pic>
      <xdr:nvPicPr>
        <xdr:cNvPr id="3" name="Imagen 2" descr="Logotipo Bogotá">
          <a:extLst>
            <a:ext uri="{FF2B5EF4-FFF2-40B4-BE49-F238E27FC236}">
              <a16:creationId xmlns:a16="http://schemas.microsoft.com/office/drawing/2014/main" id="{775E0B62-3FE3-4136-B570-E5480021B3BD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1093" t="22376" r="41503" b="18982"/>
        <a:stretch/>
      </xdr:blipFill>
      <xdr:spPr>
        <a:xfrm>
          <a:off x="212913" y="123265"/>
          <a:ext cx="1322294" cy="667871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sus" refreshedDate="45740.835925578707" createdVersion="6" refreshedVersion="7" minRefreshableVersion="3" recordCount="10" xr:uid="{00000000-000A-0000-FFFF-FFFF07000000}">
  <cacheSource type="worksheet">
    <worksheetSource name="Contratos"/>
  </cacheSource>
  <cacheFields count="31">
    <cacheField name="VIGENCIA" numFmtId="0">
      <sharedItems containsSemiMixedTypes="0" containsString="0" containsNumber="1" containsInteger="1" minValue="2024" maxValue="2025"/>
    </cacheField>
    <cacheField name="NÚMERO CONTRATO" numFmtId="0">
      <sharedItems containsSemiMixedTypes="0" containsString="0" containsNumber="1" containsInteger="1" minValue="240442" maxValue="250238"/>
    </cacheField>
    <cacheField name="PORTAL CONTRATACION" numFmtId="0">
      <sharedItems containsBlank="1" count="6">
        <s v="SECOP-II"/>
        <s v="TVEC"/>
        <m u="1"/>
        <s v="SECOP_I" u="1"/>
        <s v="SECOP-I" u="1"/>
        <s v="SECOP_II" u="1"/>
      </sharedItems>
    </cacheField>
    <cacheField name="URL SECOP" numFmtId="0">
      <sharedItems/>
    </cacheField>
    <cacheField name="PROCESO SELECCIÓN" numFmtId="0">
      <sharedItems containsBlank="1" count="14">
        <s v="(CPS) Directa Prestacion Servicios Profesionales y Apoyo a la Gestión"/>
        <s v="Selección Abreviada - Subasta Inversa"/>
        <s v="Mínima Cuantía"/>
        <s v="Directa Otras Causales"/>
        <s v="Selección Abreviada - Acuerdo Marco"/>
        <m u="1"/>
        <s v="Operaciones Conexas de Crédito Público" u="1"/>
        <s v="Selección Abreviada - Menor Cuantía" u="1"/>
        <s v="Licitación Pública" u="1"/>
        <s v="Directa Prestacion Servicios Profesionales y Apoyo a la Gestión" u="1"/>
        <s v="Régimen Especial - Régimen Especial" u="1"/>
        <s v="Subasta Inversa" u="1"/>
        <s v="Concurso de Méritos Abierto" u="1"/>
        <s v="Directa Prestacion Serv para Ejecución de Trabajos Artísticos " u="1"/>
      </sharedItems>
    </cacheField>
    <cacheField name="CLASE CONTRATO" numFmtId="0">
      <sharedItems containsBlank="1" count="19">
        <s v="(CPS) Prestación Servicios Profesionales"/>
        <s v="Prestación de Servicios"/>
        <s v="Arrendamiento"/>
        <m u="1"/>
        <s v="Convenio de Cooperacion" u="1"/>
        <s v="Seguros" u="1"/>
        <s v="Manejo de cuenta" u="1"/>
        <s v="Consultoría" u="1"/>
        <s v="Convenio Interadministrativo" u="1"/>
        <s v="Prestación Servicio Apoyo a la Gestión" u="1"/>
        <s v="Interadministrativo" u="1"/>
        <s v="Corretaje" u="1"/>
        <s v="Compraventa" u="1"/>
        <s v="Deposito Valores" u="1"/>
        <s v="(CPS) Prestación Servicio Apoyo a la Gestión" u="1"/>
        <s v="Obra" u="1"/>
        <s v="Prestación Servicios Profesionales" u="1"/>
        <s v="Suministro" u="1"/>
        <s v="Suscripción" u="1"/>
      </sharedItems>
    </cacheField>
    <cacheField name="DEPENDENCIA DESTINO" numFmtId="0">
      <sharedItems/>
    </cacheField>
    <cacheField name="NOMBRE UNIDAD EJECUTORA" numFmtId="0">
      <sharedItems/>
    </cacheField>
    <cacheField name="OBJETO" numFmtId="0">
      <sharedItems longText="1"/>
    </cacheField>
    <cacheField name="CLASE MODIFICACIÓN" numFmtId="0">
      <sharedItems count="16">
        <s v="2 2. Adición"/>
        <s v="1 1. Cesión"/>
        <s v="8 8. Otro SI"/>
        <s v="4 4. Adición / Prórroga"/>
        <s v="3 3. Prorroga"/>
        <s v="Suspensión" u="1"/>
        <s v="Cesión" u="1"/>
        <s v="Adición / Prórroga" u="1"/>
        <s v="Adición/Prorroga" u="1"/>
        <s v="Adición" u="1"/>
        <s v="1 1. Suspensión" u="1"/>
        <s v="Prorroga" u="1"/>
        <s v="Prorroga/Otro sí" u="1"/>
        <s v="9 9.Suspensión" u="1"/>
        <s v="Otro sí" u="1"/>
        <s v="Adición/Prorroga/Otro sí" u="1"/>
      </sharedItems>
    </cacheField>
    <cacheField name="FECHA SUSCRIPCIÓN DE LA MODIFICACIÓN" numFmtId="14">
      <sharedItems containsSemiMixedTypes="0" containsNonDate="0" containsDate="1" containsString="0" minDate="2025-02-03T00:00:00" maxDate="2025-03-01T00:00:00"/>
    </cacheField>
    <cacheField name="IDENTIFICACIÓN CONTRATISTA" numFmtId="0">
      <sharedItems containsString="0" containsBlank="1" containsNumber="1" containsInteger="1" minValue="1052392288" maxValue="1052392288"/>
    </cacheField>
    <cacheField name="RAZÓN SOCIAL_x000a_CESIONARIO" numFmtId="0">
      <sharedItems containsBlank="1"/>
    </cacheField>
    <cacheField name="VALOR CONTRATO PRINCIPAL" numFmtId="164">
      <sharedItems containsSemiMixedTypes="0" containsString="0" containsNumber="1" containsInteger="1" minValue="13362000" maxValue="2952407000"/>
    </cacheField>
    <cacheField name="VALOR ADICIÓN" numFmtId="164">
      <sharedItems containsSemiMixedTypes="0" containsString="0" containsNumber="1" containsInteger="1" minValue="0" maxValue="419500000"/>
    </cacheField>
    <cacheField name="VALOR TOTAL" numFmtId="164">
      <sharedItems containsSemiMixedTypes="0" containsString="0" containsNumber="1" containsInteger="1" minValue="13362000" maxValue="4428610500"/>
    </cacheField>
    <cacheField name="PLAZO MODIFICACIÓN (Días)" numFmtId="164">
      <sharedItems containsSemiMixedTypes="0" containsString="0" containsNumber="1" containsInteger="1" minValue="0" maxValue="90"/>
    </cacheField>
    <cacheField name="PLAZO TOTAL_x000a_(DÍAS)*" numFmtId="164">
      <sharedItems containsSemiMixedTypes="0" containsString="0" containsNumber="1" containsInteger="1" minValue="180" maxValue="390"/>
    </cacheField>
    <cacheField name="Fecha de suscripción" numFmtId="14">
      <sharedItems containsSemiMixedTypes="0" containsNonDate="0" containsDate="1" containsString="0" minDate="2024-03-13T00:00:00" maxDate="2025-01-29T00:00:00"/>
    </cacheField>
    <cacheField name="Fecha de Inicio" numFmtId="14">
      <sharedItems containsSemiMixedTypes="0" containsNonDate="0" containsDate="1" containsString="0" minDate="2024-03-18T00:00:00" maxDate="2025-02-07T00:00:00"/>
    </cacheField>
    <cacheField name="Plazo Inicial (dias)" numFmtId="0">
      <sharedItems containsSemiMixedTypes="0" containsString="0" containsNumber="1" containsInteger="1" minValue="180" maxValue="300"/>
    </cacheField>
    <cacheField name="Fecha Finalizacion Programada" numFmtId="14">
      <sharedItems containsSemiMixedTypes="0" containsNonDate="0" containsDate="1" containsString="0" minDate="2025-03-06T00:00:00" maxDate="2025-12-07T00:00:00"/>
    </cacheField>
    <cacheField name="Valor del Contrato_x000a_inical" numFmtId="164">
      <sharedItems containsSemiMixedTypes="0" containsString="0" containsNumber="1" containsInteger="1" minValue="13362000" maxValue="2952407000"/>
    </cacheField>
    <cacheField name="dias ejecutados" numFmtId="0">
      <sharedItems containsSemiMixedTypes="0" containsString="0" containsNumber="1" containsInteger="1" minValue="22" maxValue="347"/>
    </cacheField>
    <cacheField name="% Ejecución" numFmtId="0">
      <sharedItems containsSemiMixedTypes="0" containsString="0" containsNumber="1" minValue="7.26" maxValue="94.92"/>
    </cacheField>
    <cacheField name="Recursos totales Ejecutados o pagados" numFmtId="164">
      <sharedItems containsSemiMixedTypes="0" containsString="0" containsNumber="1" containsInteger="1" minValue="0" maxValue="4341273291"/>
    </cacheField>
    <cacheField name="Recursos pendientes de ejecutar." numFmtId="164">
      <sharedItems containsSemiMixedTypes="0" containsString="0" containsNumber="1" containsInteger="1" minValue="5297716" maxValue="502170610"/>
    </cacheField>
    <cacheField name="Cantidad de Adiciones/_x000a_prórrogas" numFmtId="0">
      <sharedItems containsSemiMixedTypes="0" containsString="0" containsNumber="1" containsInteger="1" minValue="0" maxValue="3"/>
    </cacheField>
    <cacheField name="Vr. Adiciones" numFmtId="164">
      <sharedItems containsSemiMixedTypes="0" containsString="0" containsNumber="1" containsInteger="1" minValue="0" maxValue="1476203500"/>
    </cacheField>
    <cacheField name="Vr. Total con Adiciones" numFmtId="164">
      <sharedItems containsSemiMixedTypes="0" containsString="0" containsNumber="1" containsInteger="1" minValue="13362000" maxValue="4428610500"/>
    </cacheField>
    <cacheField name="Plazo total con prorrogas (días)" numFmtId="0">
      <sharedItems containsSemiMixedTypes="0" containsString="0" containsNumber="1" containsInteger="1" minValue="180" maxValue="39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">
  <r>
    <n v="2025"/>
    <n v="250036"/>
    <x v="0"/>
    <s v="https://community.secop.gov.co/Public/Tendering/OpportunityDetail/Index?noticeUID=CO1.NTC.7311142&amp;isFromPublicArea=True&amp;isModal=true&amp;asPopupView=true"/>
    <x v="0"/>
    <x v="0"/>
    <s v="SUBD. ADMINISTRATIVA Y FINANCIERA"/>
    <s v="0111-01 - Secretaría Distrital de Hacienda"/>
    <s v="PRESTAR LOS SERVICIOS PROFESIONALES PARA APOYAR TÉCNICAMENTE YADMINISTRATIVAMENTE EN LA ETAPA PRECONTRACTUAL Y APOYO A LA SUPERVISIÓNDE CONTRATOS Y PROCESOS GESTIONADOS POR LA SUBDIRECCIÓN ADMINISTRATIVA YFINANCIERA, ASÍ COMO APOYO A LAS ACTIVIDADES AMBIENTALES DE LA ENTIDAD YDEL CENTRO ADMINISTRATIVO DISTRITAL - CAD, DE CONFORMIDAD CON LOSPROCEDIMIENTOS Y LINEAMIENTOS ESTABLECIDOS."/>
    <x v="0"/>
    <d v="2025-02-11T00:00:00"/>
    <m/>
    <m/>
    <n v="73800000"/>
    <n v="2430000"/>
    <n v="76230000"/>
    <n v="0"/>
    <n v="270"/>
    <d v="2025-01-10T00:00:00"/>
    <d v="2025-01-13T00:00:00"/>
    <n v="270"/>
    <d v="2025-10-13T00:00:00"/>
    <n v="73800000"/>
    <n v="46"/>
    <n v="16.850000000000001"/>
    <n v="5082000"/>
    <n v="71148000"/>
    <n v="1"/>
    <n v="2430000"/>
    <n v="76230000"/>
    <n v="270"/>
  </r>
  <r>
    <n v="2025"/>
    <n v="250127"/>
    <x v="0"/>
    <s v="https://community.secop.gov.co/Public/Tendering/OpportunityDetail/Index?noticeUID=CO1.NTC.7342236&amp;isFromPublicArea=True&amp;isModal=true&amp;asPopupView=true"/>
    <x v="0"/>
    <x v="0"/>
    <s v="OF. DEPURACION CARTERA"/>
    <s v="0111-01 - Secretaría Distrital de Hacienda"/>
    <s v="restar servicios profesionales para el desarrollo de actividades deevaluación de programas, realización de informes y estudios, proyecciónde actos administrativos, gestión de radicados, respuesta a Tutelas  yejecución de acciones y actividades relacionadas con las actuacionesadministrativas propias de la Oficina de Depuración de Cartera."/>
    <x v="1"/>
    <d v="2025-02-18T00:00:00"/>
    <n v="1052392288"/>
    <s v="ANGELICA LIZETH TARAZONA APONTE"/>
    <n v="39060000"/>
    <n v="0"/>
    <n v="39060000"/>
    <n v="0"/>
    <n v="210"/>
    <d v="2025-01-17T00:00:00"/>
    <d v="2025-01-23T00:00:00"/>
    <n v="210"/>
    <d v="2025-08-23T00:00:00"/>
    <n v="39060000"/>
    <n v="36"/>
    <n v="16.98"/>
    <n v="1488000"/>
    <n v="37572000"/>
    <n v="0"/>
    <n v="0"/>
    <n v="39060000"/>
    <n v="210"/>
  </r>
  <r>
    <n v="2025"/>
    <n v="250238"/>
    <x v="0"/>
    <s v="https://community.secop.gov.co/Public/Tendering/OpportunityDetail/Index?noticeUID=CO1.NTC.7464765&amp;isFromPublicArea=True&amp;isModal=true&amp;asPopupView=true"/>
    <x v="0"/>
    <x v="0"/>
    <s v="SUBD. SOLUCIONES TIC"/>
    <s v="0111-01 - Secretaría Distrital de Hacienda"/>
    <s v="Prestar servicios profesionales de soporte y mantenimiento de Nivel 2para el módulo FICA del ERP de la Secretaría Distrital de Hacienda."/>
    <x v="2"/>
    <d v="2025-02-20T00:00:00"/>
    <m/>
    <m/>
    <n v="259000000"/>
    <n v="0"/>
    <n v="259000000"/>
    <n v="0"/>
    <n v="300"/>
    <d v="2025-01-28T00:00:00"/>
    <d v="2025-02-06T00:00:00"/>
    <n v="300"/>
    <d v="2025-12-06T00:00:00"/>
    <n v="259000000"/>
    <n v="22"/>
    <n v="7.26"/>
    <n v="0"/>
    <n v="259000000"/>
    <n v="0"/>
    <n v="0"/>
    <n v="259000000"/>
    <n v="300"/>
  </r>
  <r>
    <n v="2024"/>
    <n v="240442"/>
    <x v="0"/>
    <s v="https://community.secop.gov.co/Public/Tendering/OpportunityDetail/Index?noticeUID=CO1.NTC.5655342&amp;isFromPublicArea=True&amp;isModal=true&amp;asPopupView=true"/>
    <x v="1"/>
    <x v="1"/>
    <s v="DESPACHO DIR. DISTRITAL COBRO"/>
    <s v="0111-01 - Secretaría Distrital de Hacienda"/>
    <s v="Prestar los servicios para la publicación de los avisos, edictos ynotificaciones que requieran las distintas áreas de la SecretaríaDistrital de Hacienda, en un periódico de amplia circulación nacional."/>
    <x v="3"/>
    <d v="2025-02-06T00:00:00"/>
    <m/>
    <m/>
    <n v="525348000"/>
    <n v="262674000"/>
    <n v="788022000"/>
    <n v="60"/>
    <n v="388"/>
    <d v="2024-03-13T00:00:00"/>
    <d v="2024-03-18T00:00:00"/>
    <n v="285"/>
    <d v="2025-04-15T00:00:00"/>
    <n v="525348000"/>
    <n v="347"/>
    <n v="88.3"/>
    <n v="488013600"/>
    <n v="300008400"/>
    <n v="1"/>
    <n v="262674000"/>
    <n v="788022000"/>
    <n v="388"/>
  </r>
  <r>
    <n v="2024"/>
    <n v="240496"/>
    <x v="0"/>
    <s v="https://community.secop.gov.co/Public/Tendering/OpportunityDetail/Index?noticeUID=CO1.NTC.5867498&amp;isFromPublicArea=True&amp;isModal=true&amp;asPopupView=true"/>
    <x v="2"/>
    <x v="1"/>
    <s v="SUBD. ADMINISTRATIVA Y FINANCIERA"/>
    <s v="0111-01 - Secretaría Distrital de Hacienda"/>
    <s v="Prestar los servicios de aseo, limpieza y mantenimientos menores paralos vehículos de propiedad de la Secretaria Distrital de Hacienda"/>
    <x v="4"/>
    <d v="2025-02-28T00:00:00"/>
    <m/>
    <m/>
    <n v="13362000"/>
    <n v="0"/>
    <n v="13362000"/>
    <n v="90"/>
    <n v="390"/>
    <d v="2024-04-20T00:00:00"/>
    <d v="2024-04-30T00:00:00"/>
    <n v="300"/>
    <d v="2025-06-01T00:00:00"/>
    <n v="13362000"/>
    <n v="304"/>
    <n v="76.569999999999993"/>
    <n v="8064284"/>
    <n v="5297716"/>
    <n v="1"/>
    <n v="0"/>
    <n v="13362000"/>
    <n v="390"/>
  </r>
  <r>
    <n v="2024"/>
    <n v="240519"/>
    <x v="0"/>
    <s v="https://community.secop.gov.co/Public/Tendering/OpportunityDetail/Index?noticeUID=CO1.NTC.5887086&amp;isFromPublicArea=True&amp;isModal=true&amp;asPopupView=true"/>
    <x v="1"/>
    <x v="1"/>
    <s v="SUBD. EDUCACION TRIBUTARIA Y SERVICIO"/>
    <s v="0111-01 - Secretaría Distrital de Hacienda"/>
    <s v="Proveer el soporte logístico, técnico y tecnológico para robustecer laslabores que conllevan a formar, informar e incentivar a la ciudadanía entorno a la realidad tributaria y sus principios, en el marco de laestrategia de educación tributaria y de servicio."/>
    <x v="0"/>
    <d v="2025-02-03T00:00:00"/>
    <m/>
    <m/>
    <n v="2952407000"/>
    <n v="165178817"/>
    <n v="4428610500"/>
    <n v="0"/>
    <n v="330"/>
    <d v="2024-04-26T00:00:00"/>
    <d v="2024-05-03T00:00:00"/>
    <n v="240"/>
    <d v="2025-04-03T00:00:00"/>
    <n v="2952407000"/>
    <n v="301"/>
    <n v="89.85"/>
    <n v="4341273291"/>
    <n v="87337209"/>
    <n v="3"/>
    <n v="1476203500"/>
    <n v="4428610500"/>
    <n v="330"/>
  </r>
  <r>
    <n v="2024"/>
    <n v="240519"/>
    <x v="0"/>
    <s v="https://community.secop.gov.co/Public/Tendering/OpportunityDetail/Index?noticeUID=CO1.NTC.5887086&amp;isFromPublicArea=True&amp;isModal=true&amp;asPopupView=true"/>
    <x v="1"/>
    <x v="1"/>
    <s v="SUBD. EDUCACION TRIBUTARIA Y SERVICIO"/>
    <s v="0111-01 - Secretaría Distrital de Hacienda"/>
    <s v="Proveer el soporte logístico, técnico y tecnológico para robustecer laslabores que conllevan a formar, informar e incentivar a la ciudadanía entorno a la realidad tributaria y sus principios, en el marco de laestrategia de educación tributaria y de servicio."/>
    <x v="0"/>
    <d v="2025-02-28T00:00:00"/>
    <m/>
    <m/>
    <n v="2952407000"/>
    <n v="165178817"/>
    <n v="4428610500"/>
    <n v="0"/>
    <n v="330"/>
    <d v="2024-04-26T00:00:00"/>
    <d v="2024-05-03T00:00:00"/>
    <n v="240"/>
    <d v="2025-04-03T00:00:00"/>
    <n v="2952407000"/>
    <n v="301"/>
    <n v="89.85"/>
    <n v="4341273291"/>
    <n v="87337209"/>
    <n v="3"/>
    <n v="1476203500"/>
    <n v="4428610500"/>
    <n v="330"/>
  </r>
  <r>
    <n v="2024"/>
    <n v="240614"/>
    <x v="0"/>
    <s v="https://community.secop.gov.co/Public/Tendering/OpportunityDetail/Index?noticeUID=CO1.NTC.6284675&amp;isFromPublicArea=True&amp;isModal=true&amp;asPopupView=true"/>
    <x v="3"/>
    <x v="1"/>
    <s v="SUBD. ADMINISTRATIVA Y FINANCIERA"/>
    <s v="0111-01 - Secretaría Distrital de Hacienda"/>
    <s v="Servicios de mantenimiento con suministro de repuestos para losascensores Schindler de la Torre A Edificio CAD"/>
    <x v="3"/>
    <d v="2025-02-28T00:00:00"/>
    <m/>
    <m/>
    <n v="132000000"/>
    <n v="25000000"/>
    <n v="157000000"/>
    <n v="60"/>
    <n v="291"/>
    <d v="2024-06-24T00:00:00"/>
    <d v="2024-07-08T00:00:00"/>
    <n v="180"/>
    <d v="2025-04-30T00:00:00"/>
    <n v="132000000"/>
    <n v="235"/>
    <n v="79.39"/>
    <n v="110912373"/>
    <n v="46087627"/>
    <n v="1"/>
    <n v="25000000"/>
    <n v="157000000"/>
    <n v="291"/>
  </r>
  <r>
    <n v="2024"/>
    <n v="240672"/>
    <x v="0"/>
    <s v="https://community.secop.gov.co/Public/Tendering/OpportunityDetail/Index?noticeUID=CO1.NTC.6319751&amp;isFromPublicArea=True&amp;isModal=False"/>
    <x v="1"/>
    <x v="1"/>
    <s v="FONDO CUENTA CONCEJO DE BOGOTA, D.C."/>
    <s v="0111-04 - Fondo Cuenta Concejo de Bogotá, D.C."/>
    <s v="Prestar los servicios de diseño producción y ejecución de estrategias dedivulgación en medios de Comunicación de carácter masivo, incluyendo losservicios de producción y trasmisión de contenidos audiovisuales ypiezas digitales para el Concejo de Bogotá"/>
    <x v="3"/>
    <d v="2025-02-05T00:00:00"/>
    <m/>
    <m/>
    <n v="875000000"/>
    <n v="419500000"/>
    <n v="1294500000"/>
    <n v="90"/>
    <n v="270"/>
    <d v="2024-07-31T00:00:00"/>
    <d v="2024-08-05T00:00:00"/>
    <n v="180"/>
    <d v="2025-05-05T00:00:00"/>
    <n v="875000000"/>
    <n v="207"/>
    <n v="75.819999999999993"/>
    <n v="792329390"/>
    <n v="502170610"/>
    <n v="1"/>
    <n v="419500000"/>
    <n v="1294500000"/>
    <n v="270"/>
  </r>
  <r>
    <n v="2024"/>
    <n v="240925"/>
    <x v="1"/>
    <s v="https://www.colombiacompra.gov.co/tienda-virtual-del-estado-colombiano/ordenes-compra/135716"/>
    <x v="4"/>
    <x v="2"/>
    <s v="SUBD. SERVICIOS TIC"/>
    <s v="0111-01 - Secretaría Distrital de Hacienda"/>
    <s v="Proveer el outsourcing integral para los servicios de gestión deimpresión y fotocopiado para la SHD."/>
    <x v="0"/>
    <d v="2025-02-10T00:00:00"/>
    <m/>
    <m/>
    <n v="33420000"/>
    <n v="30000000"/>
    <n v="112257236"/>
    <n v="0"/>
    <n v="180"/>
    <d v="2024-11-05T00:00:00"/>
    <d v="2024-11-08T00:00:00"/>
    <n v="180"/>
    <d v="2025-03-06T00:00:00"/>
    <n v="33420000"/>
    <n v="112"/>
    <n v="94.92"/>
    <n v="82116590"/>
    <n v="30140646"/>
    <n v="1"/>
    <n v="30000000"/>
    <n v="112257236"/>
    <n v="18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TablaDinámica2" cacheId="8" applyNumberFormats="0" applyBorderFormats="0" applyFontFormats="0" applyPatternFormats="0" applyAlignmentFormats="0" applyWidthHeightFormats="1" dataCaption="Valores" updatedVersion="7" minRefreshableVersion="3" useAutoFormatting="1" itemPrintTitles="1" createdVersion="6" indent="0" outline="1" outlineData="1" multipleFieldFilters="0" rowHeaderCaption="Tipo Modificaciones">
  <location ref="C13:D19" firstHeaderRow="1" firstDataRow="1" firstDataCol="1"/>
  <pivotFields count="31">
    <pivotField dataField="1" showAll="0" defaultSubtotal="0"/>
    <pivotField showAll="0" defaultSubtotal="0"/>
    <pivotField showAll="0" defaultSubtotal="0">
      <items count="6">
        <item m="1" x="5"/>
        <item x="1"/>
        <item m="1" x="3"/>
        <item x="0"/>
        <item m="1" x="4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axis="axisRow" showAll="0" defaultSubtotal="0">
      <items count="16">
        <item m="1" x="9"/>
        <item m="1" x="8"/>
        <item m="1" x="15"/>
        <item m="1" x="6"/>
        <item m="1" x="11"/>
        <item m="1" x="5"/>
        <item m="1" x="7"/>
        <item m="1" x="14"/>
        <item x="3"/>
        <item x="4"/>
        <item x="1"/>
        <item x="0"/>
        <item x="2"/>
        <item m="1" x="10"/>
        <item m="1" x="13"/>
        <item m="1" x="12"/>
      </items>
    </pivotField>
    <pivotField numFmtId="14" showAll="0" defaultSubtotal="0"/>
    <pivotField showAll="0" defaultSubtotal="0"/>
    <pivotField showAll="0" defaultSubtotal="0"/>
    <pivotField numFmtId="164" showAll="0" defaultSubtotal="0"/>
    <pivotField numFmtId="164" showAll="0" defaultSubtotal="0"/>
    <pivotField numFmtId="164" showAll="0" defaultSubtotal="0"/>
    <pivotField showAll="0" defaultSubtotal="0"/>
    <pivotField showAll="0" defaultSubtotal="0"/>
    <pivotField numFmtId="14" showAll="0" defaultSubtotal="0"/>
    <pivotField numFmtId="14" showAll="0" defaultSubtotal="0"/>
    <pivotField showAll="0" defaultSubtotal="0"/>
    <pivotField numFmtId="14" showAll="0" defaultSubtotal="0"/>
    <pivotField showAll="0" defaultSubtotal="0"/>
    <pivotField showAll="0" defaultSubtotal="0"/>
    <pivotField showAll="0" defaultSubtotal="0"/>
    <pivotField showAll="0" defaultSubtotal="0"/>
    <pivotField numFmtId="164" showAll="0" defaultSubtotal="0"/>
    <pivotField showAll="0" defaultSubtotal="0"/>
    <pivotField numFmtId="164" showAll="0" defaultSubtotal="0"/>
    <pivotField numFmtId="164" showAll="0" defaultSubtotal="0"/>
    <pivotField showAll="0" defaultSubtotal="0"/>
  </pivotFields>
  <rowFields count="1">
    <field x="9"/>
  </rowFields>
  <rowItems count="6">
    <i>
      <x v="8"/>
    </i>
    <i>
      <x v="9"/>
    </i>
    <i>
      <x v="10"/>
    </i>
    <i>
      <x v="11"/>
    </i>
    <i>
      <x v="12"/>
    </i>
    <i t="grand">
      <x/>
    </i>
  </rowItems>
  <colItems count="1">
    <i/>
  </colItems>
  <dataFields count="1">
    <dataField name="No. Contratos/Conv" fld="0" subtotal="count" baseField="0" baseItem="0"/>
  </dataFields>
  <formats count="29">
    <format dxfId="58">
      <pivotArea type="all" dataOnly="0" outline="0" fieldPosition="0"/>
    </format>
    <format dxfId="57">
      <pivotArea outline="0" collapsedLevelsAreSubtotals="1" fieldPosition="0"/>
    </format>
    <format dxfId="56">
      <pivotArea dataOnly="0" labelOnly="1" outline="0" axis="axisValues" fieldPosition="0"/>
    </format>
    <format dxfId="55">
      <pivotArea dataOnly="0" labelOnly="1" grandRow="1" outline="0" fieldPosition="0"/>
    </format>
    <format dxfId="54">
      <pivotArea dataOnly="0" labelOnly="1" outline="0" axis="axisValues" fieldPosition="0"/>
    </format>
    <format dxfId="53">
      <pivotArea dataOnly="0" labelOnly="1" grandRow="1" outline="0" fieldPosition="0"/>
    </format>
    <format dxfId="52">
      <pivotArea type="all" dataOnly="0" outline="0" fieldPosition="0"/>
    </format>
    <format dxfId="51">
      <pivotArea outline="0" collapsedLevelsAreSubtotals="1" fieldPosition="0"/>
    </format>
    <format dxfId="50">
      <pivotArea dataOnly="0" labelOnly="1" outline="0" axis="axisValues" fieldPosition="0"/>
    </format>
    <format dxfId="49">
      <pivotArea dataOnly="0" labelOnly="1" grandRow="1" outline="0" fieldPosition="0"/>
    </format>
    <format dxfId="48">
      <pivotArea dataOnly="0" labelOnly="1" outline="0" axis="axisValues" fieldPosition="0"/>
    </format>
    <format dxfId="47">
      <pivotArea type="all" dataOnly="0" outline="0" fieldPosition="0"/>
    </format>
    <format dxfId="46">
      <pivotArea type="all" dataOnly="0" outline="0" fieldPosition="0"/>
    </format>
    <format dxfId="45">
      <pivotArea field="2" type="button" dataOnly="0" labelOnly="1" outline="0"/>
    </format>
    <format dxfId="44">
      <pivotArea type="all" dataOnly="0" outline="0" fieldPosition="0"/>
    </format>
    <format dxfId="43">
      <pivotArea field="2" type="button" dataOnly="0" labelOnly="1" outline="0"/>
    </format>
    <format dxfId="42">
      <pivotArea dataOnly="0" labelOnly="1" fieldPosition="0">
        <references count="1">
          <reference field="9" count="0"/>
        </references>
      </pivotArea>
    </format>
    <format dxfId="41">
      <pivotArea type="all" dataOnly="0" outline="0" fieldPosition="0"/>
    </format>
    <format dxfId="40">
      <pivotArea outline="0" collapsedLevelsAreSubtotals="1" fieldPosition="0"/>
    </format>
    <format dxfId="39">
      <pivotArea field="9" type="button" dataOnly="0" labelOnly="1" outline="0" axis="axisRow" fieldPosition="0"/>
    </format>
    <format dxfId="38">
      <pivotArea dataOnly="0" labelOnly="1" fieldPosition="0">
        <references count="1">
          <reference field="9" count="0"/>
        </references>
      </pivotArea>
    </format>
    <format dxfId="37">
      <pivotArea dataOnly="0" labelOnly="1" grandRow="1" outline="0" fieldPosition="0"/>
    </format>
    <format dxfId="36">
      <pivotArea dataOnly="0" labelOnly="1" outline="0" axis="axisValues" fieldPosition="0"/>
    </format>
    <format dxfId="35">
      <pivotArea type="all" dataOnly="0" outline="0" fieldPosition="0"/>
    </format>
    <format dxfId="34">
      <pivotArea outline="0" collapsedLevelsAreSubtotals="1" fieldPosition="0"/>
    </format>
    <format dxfId="33">
      <pivotArea field="9" type="button" dataOnly="0" labelOnly="1" outline="0" axis="axisRow" fieldPosition="0"/>
    </format>
    <format dxfId="32">
      <pivotArea dataOnly="0" labelOnly="1" fieldPosition="0">
        <references count="1">
          <reference field="9" count="0"/>
        </references>
      </pivotArea>
    </format>
    <format dxfId="31">
      <pivotArea dataOnly="0" labelOnly="1" grandRow="1" outline="0" fieldPosition="0"/>
    </format>
    <format dxfId="30">
      <pivotArea dataOnly="0" labelOnly="1" outline="0" axis="axisValues" fieldPosition="0"/>
    </format>
  </formats>
  <pivotTableStyleInfo name="PivotStyleMedium13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1000000}" name="TablaDinámica3" cacheId="8" applyNumberFormats="0" applyBorderFormats="0" applyFontFormats="0" applyPatternFormats="0" applyAlignmentFormats="0" applyWidthHeightFormats="1" dataCaption="Valores" updatedVersion="7" minRefreshableVersion="3" useAutoFormatting="1" itemPrintTitles="1" createdVersion="6" indent="0" outline="1" outlineData="1" multipleFieldFilters="0" rowHeaderCaption="Modalidad / Clase Contrato - Conve">
  <location ref="G13:H24" firstHeaderRow="1" firstDataRow="1" firstDataCol="1"/>
  <pivotFields count="31">
    <pivotField dataField="1" showAll="0" defaultSubtotal="0"/>
    <pivotField showAll="0" defaultSubtotal="0"/>
    <pivotField showAll="0" defaultSubtotal="0"/>
    <pivotField showAll="0" defaultSubtotal="0"/>
    <pivotField axis="axisRow" showAll="0" defaultSubtotal="0">
      <items count="14">
        <item m="1" x="12"/>
        <item x="3"/>
        <item m="1" x="9"/>
        <item m="1" x="8"/>
        <item x="2"/>
        <item m="1" x="7"/>
        <item x="1"/>
        <item m="1" x="11"/>
        <item x="4"/>
        <item m="1" x="13"/>
        <item m="1" x="10"/>
        <item m="1" x="5"/>
        <item m="1" x="6"/>
        <item x="0"/>
      </items>
    </pivotField>
    <pivotField axis="axisRow" showAll="0" defaultSubtotal="0">
      <items count="19">
        <item m="1" x="7"/>
        <item m="1" x="15"/>
        <item x="1"/>
        <item m="1" x="5"/>
        <item m="1" x="17"/>
        <item m="1" x="16"/>
        <item m="1" x="9"/>
        <item m="1" x="8"/>
        <item m="1" x="10"/>
        <item m="1" x="18"/>
        <item m="1" x="12"/>
        <item m="1" x="4"/>
        <item m="1" x="6"/>
        <item x="2"/>
        <item m="1" x="11"/>
        <item m="1" x="13"/>
        <item m="1" x="3"/>
        <item x="0"/>
        <item m="1" x="14"/>
      </items>
    </pivotField>
    <pivotField showAll="0" defaultSubtotal="0"/>
    <pivotField showAll="0" defaultSubtotal="0"/>
    <pivotField showAll="0" defaultSubtotal="0"/>
    <pivotField showAll="0" defaultSubtotal="0"/>
    <pivotField numFmtId="14" showAll="0" defaultSubtotal="0"/>
    <pivotField showAll="0" defaultSubtotal="0"/>
    <pivotField showAll="0" defaultSubtotal="0"/>
    <pivotField numFmtId="164" showAll="0" defaultSubtotal="0"/>
    <pivotField numFmtId="164" showAll="0" defaultSubtotal="0"/>
    <pivotField numFmtId="164" showAll="0" defaultSubtotal="0"/>
    <pivotField showAll="0" defaultSubtotal="0"/>
    <pivotField showAll="0" defaultSubtotal="0"/>
    <pivotField numFmtId="14" showAll="0" defaultSubtotal="0"/>
    <pivotField numFmtId="14" showAll="0" defaultSubtotal="0"/>
    <pivotField showAll="0" defaultSubtotal="0"/>
    <pivotField numFmtId="14" showAll="0" defaultSubtotal="0"/>
    <pivotField showAll="0" defaultSubtotal="0"/>
    <pivotField showAll="0" defaultSubtotal="0"/>
    <pivotField showAll="0" defaultSubtotal="0"/>
    <pivotField showAll="0" defaultSubtotal="0"/>
    <pivotField numFmtId="164" showAll="0" defaultSubtotal="0"/>
    <pivotField showAll="0" defaultSubtotal="0"/>
    <pivotField numFmtId="164" showAll="0" defaultSubtotal="0"/>
    <pivotField numFmtId="164" showAll="0" defaultSubtotal="0"/>
    <pivotField showAll="0" defaultSubtotal="0"/>
  </pivotFields>
  <rowFields count="2">
    <field x="4"/>
    <field x="5"/>
  </rowFields>
  <rowItems count="11">
    <i>
      <x v="1"/>
    </i>
    <i r="1">
      <x v="2"/>
    </i>
    <i>
      <x v="4"/>
    </i>
    <i r="1">
      <x v="2"/>
    </i>
    <i>
      <x v="6"/>
    </i>
    <i r="1">
      <x v="2"/>
    </i>
    <i>
      <x v="8"/>
    </i>
    <i r="1">
      <x v="13"/>
    </i>
    <i>
      <x v="13"/>
    </i>
    <i r="1">
      <x v="17"/>
    </i>
    <i t="grand">
      <x/>
    </i>
  </rowItems>
  <colItems count="1">
    <i/>
  </colItems>
  <dataFields count="1">
    <dataField name="No. Contratos/Conv" fld="0" subtotal="count" baseField="0" baseItem="0"/>
  </dataFields>
  <formats count="62">
    <format dxfId="120">
      <pivotArea type="all" dataOnly="0" outline="0" fieldPosition="0"/>
    </format>
    <format dxfId="119">
      <pivotArea outline="0" collapsedLevelsAreSubtotals="1" fieldPosition="0"/>
    </format>
    <format dxfId="118">
      <pivotArea dataOnly="0" labelOnly="1" outline="0" axis="axisValues" fieldPosition="0"/>
    </format>
    <format dxfId="117">
      <pivotArea dataOnly="0" labelOnly="1" grandRow="1" outline="0" fieldPosition="0"/>
    </format>
    <format dxfId="116">
      <pivotArea dataOnly="0" labelOnly="1" outline="0" axis="axisValues" fieldPosition="0"/>
    </format>
    <format dxfId="115">
      <pivotArea dataOnly="0" labelOnly="1" grandRow="1" outline="0" fieldPosition="0"/>
    </format>
    <format dxfId="114">
      <pivotArea type="all" dataOnly="0" outline="0" fieldPosition="0"/>
    </format>
    <format dxfId="113">
      <pivotArea outline="0" collapsedLevelsAreSubtotals="1" fieldPosition="0"/>
    </format>
    <format dxfId="112">
      <pivotArea dataOnly="0" labelOnly="1" outline="0" axis="axisValues" fieldPosition="0"/>
    </format>
    <format dxfId="111">
      <pivotArea dataOnly="0" labelOnly="1" grandRow="1" outline="0" fieldPosition="0"/>
    </format>
    <format dxfId="110">
      <pivotArea dataOnly="0" labelOnly="1" outline="0" axis="axisValues" fieldPosition="0"/>
    </format>
    <format dxfId="109">
      <pivotArea dataOnly="0" labelOnly="1" outline="0" axis="axisValues" fieldPosition="0"/>
    </format>
    <format dxfId="108">
      <pivotArea dataOnly="0" labelOnly="1" outline="0" axis="axisValues" fieldPosition="0"/>
    </format>
    <format dxfId="107">
      <pivotArea type="all" dataOnly="0" outline="0" fieldPosition="0"/>
    </format>
    <format dxfId="106">
      <pivotArea dataOnly="0" labelOnly="1" grandRow="1" outline="0" fieldPosition="0"/>
    </format>
    <format dxfId="105">
      <pivotArea type="all" dataOnly="0" outline="0" fieldPosition="0"/>
    </format>
    <format dxfId="104">
      <pivotArea dataOnly="0" labelOnly="1" grandRow="1" outline="0" fieldPosition="0"/>
    </format>
    <format dxfId="103">
      <pivotArea dataOnly="0" labelOnly="1" fieldPosition="0">
        <references count="1">
          <reference field="5" count="0"/>
        </references>
      </pivotArea>
    </format>
    <format dxfId="102">
      <pivotArea dataOnly="0" labelOnly="1" fieldPosition="0">
        <references count="1">
          <reference field="4" count="0"/>
        </references>
      </pivotArea>
    </format>
    <format dxfId="101">
      <pivotArea dataOnly="0" labelOnly="1" grandRow="1" outline="0" fieldPosition="0"/>
    </format>
    <format dxfId="100">
      <pivotArea dataOnly="0" labelOnly="1" fieldPosition="0">
        <references count="2">
          <reference field="4" count="1" selected="0">
            <x v="0"/>
          </reference>
          <reference field="5" count="1">
            <x v="0"/>
          </reference>
        </references>
      </pivotArea>
    </format>
    <format dxfId="99">
      <pivotArea dataOnly="0" labelOnly="1" fieldPosition="0">
        <references count="2">
          <reference field="4" count="1" selected="0">
            <x v="1"/>
          </reference>
          <reference field="5" count="1">
            <x v="2"/>
          </reference>
        </references>
      </pivotArea>
    </format>
    <format dxfId="98">
      <pivotArea dataOnly="0" labelOnly="1" fieldPosition="0">
        <references count="2">
          <reference field="4" count="1" selected="0">
            <x v="2"/>
          </reference>
          <reference field="5" count="1">
            <x v="2"/>
          </reference>
        </references>
      </pivotArea>
    </format>
    <format dxfId="97">
      <pivotArea dataOnly="0" labelOnly="1" fieldPosition="0">
        <references count="2">
          <reference field="4" count="1" selected="0">
            <x v="3"/>
          </reference>
          <reference field="5" count="3">
            <x v="1"/>
            <x v="3"/>
            <x v="4"/>
          </reference>
        </references>
      </pivotArea>
    </format>
    <format dxfId="96">
      <pivotArea dataOnly="0" labelOnly="1" fieldPosition="0">
        <references count="2">
          <reference field="4" count="1" selected="0">
            <x v="4"/>
          </reference>
          <reference field="5" count="1">
            <x v="2"/>
          </reference>
        </references>
      </pivotArea>
    </format>
    <format dxfId="95">
      <pivotArea dataOnly="0" labelOnly="1" fieldPosition="0">
        <references count="2">
          <reference field="4" count="1" selected="0">
            <x v="5"/>
          </reference>
          <reference field="5" count="1">
            <x v="2"/>
          </reference>
        </references>
      </pivotArea>
    </format>
    <format dxfId="94">
      <pivotArea dataOnly="0" labelOnly="1" fieldPosition="0">
        <references count="2">
          <reference field="4" count="1" selected="0">
            <x v="6"/>
          </reference>
          <reference field="5" count="1">
            <x v="2"/>
          </reference>
        </references>
      </pivotArea>
    </format>
    <format dxfId="93">
      <pivotArea dataOnly="0" labelOnly="1" fieldPosition="0">
        <references count="1">
          <reference field="4" count="0"/>
        </references>
      </pivotArea>
    </format>
    <format dxfId="92">
      <pivotArea dataOnly="0" labelOnly="1" grandRow="1" outline="0" fieldPosition="0"/>
    </format>
    <format dxfId="91">
      <pivotArea dataOnly="0" labelOnly="1" fieldPosition="0">
        <references count="2">
          <reference field="4" count="1" selected="0">
            <x v="0"/>
          </reference>
          <reference field="5" count="1">
            <x v="0"/>
          </reference>
        </references>
      </pivotArea>
    </format>
    <format dxfId="90">
      <pivotArea dataOnly="0" labelOnly="1" fieldPosition="0">
        <references count="2">
          <reference field="4" count="1" selected="0">
            <x v="1"/>
          </reference>
          <reference field="5" count="1">
            <x v="2"/>
          </reference>
        </references>
      </pivotArea>
    </format>
    <format dxfId="89">
      <pivotArea dataOnly="0" labelOnly="1" fieldPosition="0">
        <references count="2">
          <reference field="4" count="1" selected="0">
            <x v="2"/>
          </reference>
          <reference field="5" count="1">
            <x v="2"/>
          </reference>
        </references>
      </pivotArea>
    </format>
    <format dxfId="88">
      <pivotArea dataOnly="0" labelOnly="1" fieldPosition="0">
        <references count="2">
          <reference field="4" count="1" selected="0">
            <x v="3"/>
          </reference>
          <reference field="5" count="3">
            <x v="1"/>
            <x v="3"/>
            <x v="4"/>
          </reference>
        </references>
      </pivotArea>
    </format>
    <format dxfId="87">
      <pivotArea dataOnly="0" labelOnly="1" fieldPosition="0">
        <references count="2">
          <reference field="4" count="1" selected="0">
            <x v="4"/>
          </reference>
          <reference field="5" count="1">
            <x v="2"/>
          </reference>
        </references>
      </pivotArea>
    </format>
    <format dxfId="86">
      <pivotArea dataOnly="0" labelOnly="1" fieldPosition="0">
        <references count="2">
          <reference field="4" count="1" selected="0">
            <x v="5"/>
          </reference>
          <reference field="5" count="1">
            <x v="2"/>
          </reference>
        </references>
      </pivotArea>
    </format>
    <format dxfId="85">
      <pivotArea dataOnly="0" labelOnly="1" fieldPosition="0">
        <references count="2">
          <reference field="4" count="1" selected="0">
            <x v="6"/>
          </reference>
          <reference field="5" count="1">
            <x v="2"/>
          </reference>
        </references>
      </pivotArea>
    </format>
    <format dxfId="84">
      <pivotArea type="all" dataOnly="0" outline="0" fieldPosition="0"/>
    </format>
    <format dxfId="83">
      <pivotArea outline="0" collapsedLevelsAreSubtotals="1" fieldPosition="0"/>
    </format>
    <format dxfId="82">
      <pivotArea field="4" type="button" dataOnly="0" labelOnly="1" outline="0" axis="axisRow" fieldPosition="0"/>
    </format>
    <format dxfId="81">
      <pivotArea dataOnly="0" labelOnly="1" fieldPosition="0">
        <references count="1">
          <reference field="4" count="0"/>
        </references>
      </pivotArea>
    </format>
    <format dxfId="80">
      <pivotArea dataOnly="0" labelOnly="1" grandRow="1" outline="0" fieldPosition="0"/>
    </format>
    <format dxfId="79">
      <pivotArea dataOnly="0" labelOnly="1" fieldPosition="0">
        <references count="2">
          <reference field="4" count="1" selected="0">
            <x v="0"/>
          </reference>
          <reference field="5" count="1">
            <x v="0"/>
          </reference>
        </references>
      </pivotArea>
    </format>
    <format dxfId="78">
      <pivotArea dataOnly="0" labelOnly="1" fieldPosition="0">
        <references count="2">
          <reference field="4" count="1" selected="0">
            <x v="1"/>
          </reference>
          <reference field="5" count="3">
            <x v="2"/>
            <x v="7"/>
            <x v="8"/>
          </reference>
        </references>
      </pivotArea>
    </format>
    <format dxfId="77">
      <pivotArea dataOnly="0" labelOnly="1" fieldPosition="0">
        <references count="2">
          <reference field="4" count="1" selected="0">
            <x v="2"/>
          </reference>
          <reference field="5" count="2">
            <x v="5"/>
            <x v="6"/>
          </reference>
        </references>
      </pivotArea>
    </format>
    <format dxfId="76">
      <pivotArea dataOnly="0" labelOnly="1" fieldPosition="0">
        <references count="2">
          <reference field="4" count="1" selected="0">
            <x v="3"/>
          </reference>
          <reference field="5" count="1">
            <x v="2"/>
          </reference>
        </references>
      </pivotArea>
    </format>
    <format dxfId="75">
      <pivotArea dataOnly="0" labelOnly="1" fieldPosition="0">
        <references count="2">
          <reference field="4" count="1" selected="0">
            <x v="4"/>
          </reference>
          <reference field="5" count="2">
            <x v="2"/>
            <x v="3"/>
          </reference>
        </references>
      </pivotArea>
    </format>
    <format dxfId="74">
      <pivotArea dataOnly="0" labelOnly="1" fieldPosition="0">
        <references count="2">
          <reference field="4" count="1" selected="0">
            <x v="5"/>
          </reference>
          <reference field="5" count="1">
            <x v="2"/>
          </reference>
        </references>
      </pivotArea>
    </format>
    <format dxfId="73">
      <pivotArea dataOnly="0" labelOnly="1" fieldPosition="0">
        <references count="2">
          <reference field="4" count="1" selected="0">
            <x v="6"/>
          </reference>
          <reference field="5" count="1">
            <x v="2"/>
          </reference>
        </references>
      </pivotArea>
    </format>
    <format dxfId="72">
      <pivotArea dataOnly="0" labelOnly="1" fieldPosition="0">
        <references count="2">
          <reference field="4" count="1" selected="0">
            <x v="8"/>
          </reference>
          <reference field="5" count="1">
            <x v="2"/>
          </reference>
        </references>
      </pivotArea>
    </format>
    <format dxfId="71">
      <pivotArea dataOnly="0" labelOnly="1" outline="0" axis="axisValues" fieldPosition="0"/>
    </format>
    <format dxfId="70">
      <pivotArea type="all" dataOnly="0" outline="0" fieldPosition="0"/>
    </format>
    <format dxfId="69">
      <pivotArea outline="0" collapsedLevelsAreSubtotals="1" fieldPosition="0"/>
    </format>
    <format dxfId="68">
      <pivotArea field="4" type="button" dataOnly="0" labelOnly="1" outline="0" axis="axisRow" fieldPosition="0"/>
    </format>
    <format dxfId="67">
      <pivotArea dataOnly="0" labelOnly="1" fieldPosition="0">
        <references count="1">
          <reference field="4" count="0"/>
        </references>
      </pivotArea>
    </format>
    <format dxfId="66">
      <pivotArea dataOnly="0" labelOnly="1" grandRow="1" outline="0" fieldPosition="0"/>
    </format>
    <format dxfId="65">
      <pivotArea dataOnly="0" labelOnly="1" fieldPosition="0">
        <references count="2">
          <reference field="4" count="1" selected="0">
            <x v="1"/>
          </reference>
          <reference field="5" count="3">
            <x v="2"/>
            <x v="8"/>
            <x v="13"/>
          </reference>
        </references>
      </pivotArea>
    </format>
    <format dxfId="64">
      <pivotArea dataOnly="0" labelOnly="1" fieldPosition="0">
        <references count="2">
          <reference field="4" count="1" selected="0">
            <x v="2"/>
          </reference>
          <reference field="5" count="1">
            <x v="5"/>
          </reference>
        </references>
      </pivotArea>
    </format>
    <format dxfId="63">
      <pivotArea dataOnly="0" labelOnly="1" fieldPosition="0">
        <references count="2">
          <reference field="4" count="1" selected="0">
            <x v="5"/>
          </reference>
          <reference field="5" count="2">
            <x v="2"/>
            <x v="4"/>
          </reference>
        </references>
      </pivotArea>
    </format>
    <format dxfId="62">
      <pivotArea dataOnly="0" labelOnly="1" fieldPosition="0">
        <references count="2">
          <reference field="4" count="1" selected="0">
            <x v="6"/>
          </reference>
          <reference field="5" count="1">
            <x v="2"/>
          </reference>
        </references>
      </pivotArea>
    </format>
    <format dxfId="61">
      <pivotArea dataOnly="0" labelOnly="1" fieldPosition="0">
        <references count="2">
          <reference field="4" count="1" selected="0">
            <x v="8"/>
          </reference>
          <reference field="5" count="1">
            <x v="2"/>
          </reference>
        </references>
      </pivotArea>
    </format>
    <format dxfId="60">
      <pivotArea dataOnly="0" labelOnly="1" fieldPosition="0">
        <references count="2">
          <reference field="4" count="1" selected="0">
            <x v="13"/>
          </reference>
          <reference field="5" count="2">
            <x v="17"/>
            <x v="18"/>
          </reference>
        </references>
      </pivotArea>
    </format>
    <format dxfId="59">
      <pivotArea dataOnly="0" labelOnly="1" outline="0" axis="axisValues" fieldPosition="0"/>
    </format>
  </formats>
  <pivotTableStyleInfo name="PivotStyleLight15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Contratos" displayName="Contratos" ref="B10:AF20" totalsRowShown="0" headerRowDxfId="29" headerRowBorderDxfId="28">
  <autoFilter ref="B10:AF20" xr:uid="{00000000-000C-0000-FFFF-FFFF00000000}"/>
  <sortState xmlns:xlrd2="http://schemas.microsoft.com/office/spreadsheetml/2017/richdata2" ref="B8:AF10">
    <sortCondition ref="L7:L10"/>
  </sortState>
  <tableColumns count="31">
    <tableColumn id="1" xr3:uid="{00000000-0010-0000-0000-000001000000}" name="VIGENCIA"/>
    <tableColumn id="13" xr3:uid="{00000000-0010-0000-0000-00000D000000}" name="NÚMERO CONTRATO"/>
    <tableColumn id="26" xr3:uid="{00000000-0010-0000-0000-00001A000000}" name="PORTAL CONTRATACION" dataDxfId="18"/>
    <tableColumn id="6" xr3:uid="{00000000-0010-0000-0000-000006000000}" name="URL SECOP" dataDxfId="17"/>
    <tableColumn id="33" xr3:uid="{00000000-0010-0000-0000-000021000000}" name="PROCESO SELECCIÓN" dataDxfId="16"/>
    <tableColumn id="32" xr3:uid="{00000000-0010-0000-0000-000020000000}" name="CLASE CONTRATO" dataDxfId="15"/>
    <tableColumn id="35" xr3:uid="{00000000-0010-0000-0000-000023000000}" name="DEPENDENCIA DESTINO" dataDxfId="14"/>
    <tableColumn id="31" xr3:uid="{00000000-0010-0000-0000-00001F000000}" name="NOMBRE UNIDAD EJECUTORA" dataDxfId="13"/>
    <tableColumn id="34" xr3:uid="{00000000-0010-0000-0000-000022000000}" name="OBJETO" dataDxfId="12"/>
    <tableColumn id="2" xr3:uid="{00000000-0010-0000-0000-000002000000}" name="CLASE MODIFICACIÓN" dataDxfId="27"/>
    <tableColumn id="3" xr3:uid="{00000000-0010-0000-0000-000003000000}" name="FECHA SUSCRIPCIÓN DE LA MODIFICACIÓN" dataDxfId="26"/>
    <tableColumn id="5" xr3:uid="{00000000-0010-0000-0000-000005000000}" name="IDENTIFICACIÓN CONTRATISTA"/>
    <tableColumn id="4" xr3:uid="{00000000-0010-0000-0000-000004000000}" name="RAZÓN SOCIAL_x000a_CESIONARIO" dataDxfId="25"/>
    <tableColumn id="14" xr3:uid="{00000000-0010-0000-0000-00000E000000}" name="VALOR CONTRATO PRINCIPAL" dataDxfId="11" dataCellStyle="Millares"/>
    <tableColumn id="15" xr3:uid="{00000000-0010-0000-0000-00000F000000}" name="VALOR ADICIÓN" dataDxfId="10"/>
    <tableColumn id="16" xr3:uid="{00000000-0010-0000-0000-000010000000}" name="VALOR TOTAL" dataDxfId="9" dataCellStyle="Millares"/>
    <tableColumn id="17" xr3:uid="{00000000-0010-0000-0000-000011000000}" name="PLAZO MODIFICACIÓN (Días)" dataDxfId="8"/>
    <tableColumn id="7" xr3:uid="{00000000-0010-0000-0000-000007000000}" name="PLAZO TOTAL_x000a_(DÍAS)*" dataDxfId="7"/>
    <tableColumn id="8" xr3:uid="{00000000-0010-0000-0000-000008000000}" name="Fecha de suscripción" dataDxfId="6"/>
    <tableColumn id="18" xr3:uid="{00000000-0010-0000-0000-000012000000}" name="Fecha de Inicio" dataDxfId="5"/>
    <tableColumn id="19" xr3:uid="{00000000-0010-0000-0000-000013000000}" name="Plazo Inicial (dias)" dataDxfId="3"/>
    <tableColumn id="9" xr3:uid="{00000000-0010-0000-0000-000009000000}" name="Fecha Finalizacion Programada" dataDxfId="4"/>
    <tableColumn id="10" xr3:uid="{00000000-0010-0000-0000-00000A000000}" name="Valor del Contrato_x000a_inical" dataDxfId="24" dataCellStyle="Millares">
      <calculatedColumnFormula>+Contratos[[#This Row],[VALOR CONTRATO PRINCIPAL]]</calculatedColumnFormula>
    </tableColumn>
    <tableColumn id="25" xr3:uid="{00000000-0010-0000-0000-000019000000}" name="dias ejecutados" dataDxfId="23">
      <calculatedColumnFormula>$D$5-Contratos[[#This Row],[Fecha de Inicio]]</calculatedColumnFormula>
    </tableColumn>
    <tableColumn id="11" xr3:uid="{00000000-0010-0000-0000-00000B000000}" name="% Ejecución" dataDxfId="22">
      <calculatedColumnFormula>ROUND(Contratos[[#This Row],[dias ejecutados]]/(Contratos[[#This Row],[Fecha Finalizacion Programada]]-Contratos[[#This Row],[Fecha de Inicio]])*100,2)</calculatedColumnFormula>
    </tableColumn>
    <tableColumn id="12" xr3:uid="{00000000-0010-0000-0000-00000C000000}" name="Recursos totales Ejecutados o pagados" dataDxfId="0"/>
    <tableColumn id="21" xr3:uid="{00000000-0010-0000-0000-000015000000}" name="Recursos pendientes de ejecutar." dataDxfId="21">
      <calculatedColumnFormula>+Contratos[[#This Row],[Vr. Total con Adiciones]]-Contratos[[#This Row],[Recursos totales Ejecutados o pagados]]</calculatedColumnFormula>
    </tableColumn>
    <tableColumn id="22" xr3:uid="{00000000-0010-0000-0000-000016000000}" name="Cantidad de Adiciones/_x000a_prórrogas" dataDxfId="2"/>
    <tableColumn id="23" xr3:uid="{00000000-0010-0000-0000-000017000000}" name="Vr. Adiciones" dataDxfId="1" dataCellStyle="Millares"/>
    <tableColumn id="24" xr3:uid="{00000000-0010-0000-0000-000018000000}" name="Vr. Total con Adiciones" dataDxfId="20" dataCellStyle="Millares">
      <calculatedColumnFormula>+Contratos[[#This Row],[VALOR TOTAL]]</calculatedColumnFormula>
    </tableColumn>
    <tableColumn id="20" xr3:uid="{00000000-0010-0000-0000-000014000000}" name="Plazo total con prorrogas (días)" dataDxfId="19">
      <calculatedColumnFormula>+Contratos[[#This Row],[PLAZO TOTAL
(DÍAS)*]]</calculatedColumnFormula>
    </tableColumn>
  </tableColumns>
  <tableStyleInfo name="TableStyleMedium20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contratos.gov.co/consultas/detalleProceso.do?numConstancia=13-12-1378452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35"/>
  <sheetViews>
    <sheetView showGridLines="0" tabSelected="1" zoomScaleNormal="100" workbookViewId="0">
      <selection activeCell="C15" sqref="C15"/>
    </sheetView>
  </sheetViews>
  <sheetFormatPr baseColWidth="10" defaultRowHeight="14.5" x14ac:dyDescent="0.35"/>
  <cols>
    <col min="2" max="2" width="2.7265625" customWidth="1"/>
    <col min="3" max="3" width="22.08984375" bestFit="1" customWidth="1"/>
    <col min="4" max="4" width="17.6328125" bestFit="1" customWidth="1"/>
    <col min="5" max="5" width="0" hidden="1" customWidth="1"/>
    <col min="7" max="7" width="60.453125" bestFit="1" customWidth="1"/>
    <col min="8" max="8" width="17.6328125" bestFit="1" customWidth="1"/>
    <col min="9" max="9" width="2.7265625" customWidth="1"/>
  </cols>
  <sheetData>
    <row r="1" spans="2:9" ht="15" thickBot="1" x14ac:dyDescent="0.4"/>
    <row r="2" spans="2:9" ht="15" thickBot="1" x14ac:dyDescent="0.4">
      <c r="B2" s="4"/>
      <c r="C2" s="5"/>
      <c r="D2" s="5"/>
      <c r="E2" s="5"/>
      <c r="F2" s="5"/>
      <c r="G2" s="5"/>
      <c r="H2" s="5"/>
      <c r="I2" s="6"/>
    </row>
    <row r="3" spans="2:9" ht="48.75" customHeight="1" thickBot="1" x14ac:dyDescent="0.4">
      <c r="B3" s="7"/>
      <c r="C3" s="45"/>
      <c r="D3" s="50" t="s">
        <v>60</v>
      </c>
      <c r="E3" s="51"/>
      <c r="F3" s="51"/>
      <c r="G3" s="51"/>
      <c r="H3" s="52"/>
      <c r="I3" s="8"/>
    </row>
    <row r="4" spans="2:9" x14ac:dyDescent="0.35">
      <c r="B4" s="7"/>
      <c r="C4" s="45"/>
      <c r="D4" s="45"/>
      <c r="E4" s="45"/>
      <c r="F4" s="45"/>
      <c r="G4" s="45"/>
      <c r="H4" s="45"/>
      <c r="I4" s="8"/>
    </row>
    <row r="5" spans="2:9" x14ac:dyDescent="0.35">
      <c r="B5" s="7"/>
      <c r="C5" s="45"/>
      <c r="D5" s="45"/>
      <c r="E5" s="45"/>
      <c r="F5" s="45"/>
      <c r="G5" s="45"/>
      <c r="H5" s="45"/>
      <c r="I5" s="8"/>
    </row>
    <row r="6" spans="2:9" x14ac:dyDescent="0.35">
      <c r="B6" s="7"/>
      <c r="C6" s="45"/>
      <c r="D6" s="45"/>
      <c r="E6" s="45"/>
      <c r="F6" s="45"/>
      <c r="G6" s="45"/>
      <c r="H6" s="45"/>
      <c r="I6" s="8"/>
    </row>
    <row r="7" spans="2:9" x14ac:dyDescent="0.35">
      <c r="B7" s="7"/>
      <c r="C7" s="45"/>
      <c r="D7" s="45"/>
      <c r="E7" s="45"/>
      <c r="F7" s="45"/>
      <c r="G7" s="45"/>
      <c r="H7" s="45"/>
      <c r="I7" s="8"/>
    </row>
    <row r="8" spans="2:9" x14ac:dyDescent="0.35">
      <c r="B8" s="7"/>
      <c r="C8" s="45"/>
      <c r="D8" s="45"/>
      <c r="E8" s="45"/>
      <c r="F8" s="45"/>
      <c r="G8" s="45"/>
      <c r="H8" s="45"/>
      <c r="I8" s="8"/>
    </row>
    <row r="9" spans="2:9" x14ac:dyDescent="0.35">
      <c r="B9" s="7"/>
      <c r="C9" s="45"/>
      <c r="D9" s="45"/>
      <c r="E9" s="45"/>
      <c r="F9" s="45"/>
      <c r="G9" s="45"/>
      <c r="H9" s="45"/>
      <c r="I9" s="8"/>
    </row>
    <row r="10" spans="2:9" x14ac:dyDescent="0.35">
      <c r="B10" s="7"/>
      <c r="C10" s="45"/>
      <c r="D10" s="45"/>
      <c r="E10" s="45"/>
      <c r="F10" s="45"/>
      <c r="G10" s="45"/>
      <c r="H10" s="45"/>
      <c r="I10" s="8"/>
    </row>
    <row r="11" spans="2:9" x14ac:dyDescent="0.35">
      <c r="B11" s="7"/>
      <c r="C11" s="46"/>
      <c r="D11" s="46"/>
      <c r="E11" s="46"/>
      <c r="F11" s="46"/>
      <c r="G11" s="46"/>
      <c r="H11" s="46"/>
      <c r="I11" s="8"/>
    </row>
    <row r="12" spans="2:9" ht="15" thickBot="1" x14ac:dyDescent="0.4">
      <c r="B12" s="7"/>
      <c r="C12" s="45"/>
      <c r="D12" s="45"/>
      <c r="E12" s="45"/>
      <c r="F12" s="45"/>
      <c r="G12" s="45"/>
      <c r="H12" s="45"/>
      <c r="I12" s="8"/>
    </row>
    <row r="13" spans="2:9" ht="15" thickBot="1" x14ac:dyDescent="0.4">
      <c r="B13" s="7"/>
      <c r="C13" s="36" t="s">
        <v>39</v>
      </c>
      <c r="D13" s="12" t="s">
        <v>2</v>
      </c>
      <c r="E13" s="45"/>
      <c r="F13" s="45"/>
      <c r="G13" s="36" t="s">
        <v>40</v>
      </c>
      <c r="H13" s="14" t="s">
        <v>2</v>
      </c>
      <c r="I13" s="8"/>
    </row>
    <row r="14" spans="2:9" ht="15" thickBot="1" x14ac:dyDescent="0.4">
      <c r="B14" s="7"/>
      <c r="C14" s="39" t="s">
        <v>50</v>
      </c>
      <c r="D14" s="42">
        <v>3</v>
      </c>
      <c r="E14" s="45"/>
      <c r="F14" s="45"/>
      <c r="G14" s="37" t="s">
        <v>47</v>
      </c>
      <c r="H14" s="42"/>
      <c r="I14" s="8"/>
    </row>
    <row r="15" spans="2:9" ht="15" thickBot="1" x14ac:dyDescent="0.4">
      <c r="B15" s="7"/>
      <c r="C15" s="39" t="s">
        <v>51</v>
      </c>
      <c r="D15" s="43">
        <v>1</v>
      </c>
      <c r="E15" s="45"/>
      <c r="F15" s="45"/>
      <c r="G15" s="38" t="s">
        <v>41</v>
      </c>
      <c r="H15" s="43">
        <v>1</v>
      </c>
      <c r="I15" s="8"/>
    </row>
    <row r="16" spans="2:9" ht="15" thickBot="1" x14ac:dyDescent="0.4">
      <c r="B16" s="7"/>
      <c r="C16" s="39" t="s">
        <v>84</v>
      </c>
      <c r="D16" s="43">
        <v>1</v>
      </c>
      <c r="E16" s="45"/>
      <c r="F16" s="45"/>
      <c r="G16" s="37" t="s">
        <v>48</v>
      </c>
      <c r="H16" s="43"/>
      <c r="I16" s="8"/>
    </row>
    <row r="17" spans="2:9" ht="15" thickBot="1" x14ac:dyDescent="0.4">
      <c r="B17" s="7"/>
      <c r="C17" s="39" t="s">
        <v>49</v>
      </c>
      <c r="D17" s="43">
        <v>4</v>
      </c>
      <c r="E17" s="45"/>
      <c r="F17" s="45"/>
      <c r="G17" s="38" t="s">
        <v>41</v>
      </c>
      <c r="H17" s="43">
        <v>1</v>
      </c>
      <c r="I17" s="8"/>
    </row>
    <row r="18" spans="2:9" ht="15" thickBot="1" x14ac:dyDescent="0.4">
      <c r="B18" s="7"/>
      <c r="C18" s="37" t="s">
        <v>85</v>
      </c>
      <c r="D18" s="43">
        <v>1</v>
      </c>
      <c r="E18" s="45"/>
      <c r="F18" s="45"/>
      <c r="G18" s="37" t="s">
        <v>45</v>
      </c>
      <c r="H18" s="43"/>
      <c r="I18" s="8"/>
    </row>
    <row r="19" spans="2:9" ht="15" thickBot="1" x14ac:dyDescent="0.4">
      <c r="B19" s="7"/>
      <c r="C19" s="13" t="s">
        <v>0</v>
      </c>
      <c r="D19" s="44">
        <v>10</v>
      </c>
      <c r="E19" s="47">
        <f>+GETPIVOTDATA("VIGENCIA",$C$13)</f>
        <v>10</v>
      </c>
      <c r="F19" s="47"/>
      <c r="G19" s="38" t="s">
        <v>41</v>
      </c>
      <c r="H19" s="43">
        <v>4</v>
      </c>
      <c r="I19" s="8"/>
    </row>
    <row r="20" spans="2:9" ht="15" thickBot="1" x14ac:dyDescent="0.4">
      <c r="B20" s="7"/>
      <c r="E20" s="47">
        <f>GETPIVOTDATA("VIGENCIA",$C$13)</f>
        <v>10</v>
      </c>
      <c r="F20" s="47"/>
      <c r="G20" s="37" t="s">
        <v>57</v>
      </c>
      <c r="H20" s="43"/>
      <c r="I20" s="8"/>
    </row>
    <row r="21" spans="2:9" x14ac:dyDescent="0.35">
      <c r="B21" s="7"/>
      <c r="C21" s="45"/>
      <c r="D21" s="45"/>
      <c r="E21" s="45"/>
      <c r="F21" s="45"/>
      <c r="G21" s="49" t="s">
        <v>81</v>
      </c>
      <c r="H21" s="43">
        <v>1</v>
      </c>
      <c r="I21" s="8"/>
    </row>
    <row r="22" spans="2:9" ht="15" thickBot="1" x14ac:dyDescent="0.4">
      <c r="B22" s="7"/>
      <c r="C22" s="45"/>
      <c r="D22" s="45"/>
      <c r="E22" s="45"/>
      <c r="F22" s="45"/>
      <c r="G22" s="37" t="s">
        <v>62</v>
      </c>
      <c r="H22" s="43"/>
      <c r="I22" s="8"/>
    </row>
    <row r="23" spans="2:9" ht="15" thickBot="1" x14ac:dyDescent="0.4">
      <c r="B23" s="7"/>
      <c r="C23" s="45"/>
      <c r="D23" s="45"/>
      <c r="E23" s="45"/>
      <c r="F23" s="45"/>
      <c r="G23" s="57" t="s">
        <v>63</v>
      </c>
      <c r="H23" s="43">
        <v>3</v>
      </c>
      <c r="I23" s="8"/>
    </row>
    <row r="24" spans="2:9" ht="15" thickBot="1" x14ac:dyDescent="0.4">
      <c r="B24" s="7"/>
      <c r="C24" s="45"/>
      <c r="D24" s="45"/>
      <c r="E24" s="45"/>
      <c r="F24" s="45"/>
      <c r="G24" s="13" t="s">
        <v>0</v>
      </c>
      <c r="H24" s="44">
        <v>10</v>
      </c>
      <c r="I24" s="8"/>
    </row>
    <row r="25" spans="2:9" x14ac:dyDescent="0.35">
      <c r="B25" s="7"/>
      <c r="C25" s="45"/>
      <c r="D25" s="45"/>
      <c r="E25" s="45"/>
      <c r="F25" s="45"/>
      <c r="I25" s="8"/>
    </row>
    <row r="26" spans="2:9" x14ac:dyDescent="0.35">
      <c r="B26" s="7"/>
      <c r="C26" s="48"/>
      <c r="D26" s="45"/>
      <c r="E26" s="45"/>
      <c r="F26" s="45"/>
      <c r="I26" s="8"/>
    </row>
    <row r="27" spans="2:9" ht="15" thickBot="1" x14ac:dyDescent="0.4">
      <c r="B27" s="7"/>
      <c r="C27" s="48"/>
      <c r="D27" s="45"/>
      <c r="E27" s="45"/>
      <c r="F27" s="45"/>
      <c r="I27" s="8"/>
    </row>
    <row r="28" spans="2:9" x14ac:dyDescent="0.35">
      <c r="B28" s="7"/>
      <c r="C28" s="48"/>
      <c r="D28" s="45"/>
      <c r="E28" s="45"/>
      <c r="F28" s="45"/>
      <c r="I28" s="8"/>
    </row>
    <row r="29" spans="2:9" ht="15" thickBot="1" x14ac:dyDescent="0.4">
      <c r="B29" s="7"/>
      <c r="C29" s="48"/>
      <c r="D29" s="45"/>
      <c r="E29" s="45"/>
      <c r="F29" s="45"/>
      <c r="I29" s="8"/>
    </row>
    <row r="30" spans="2:9" ht="15" thickBot="1" x14ac:dyDescent="0.4">
      <c r="B30" s="7"/>
      <c r="C30" s="48"/>
      <c r="D30" s="45"/>
      <c r="E30" s="45"/>
      <c r="F30" s="45"/>
      <c r="I30" s="8"/>
    </row>
    <row r="31" spans="2:9" ht="15" thickBot="1" x14ac:dyDescent="0.4">
      <c r="B31" s="7"/>
      <c r="C31" s="48"/>
      <c r="D31" s="45"/>
      <c r="E31" s="45"/>
      <c r="F31" s="45"/>
      <c r="I31" s="8"/>
    </row>
    <row r="32" spans="2:9" ht="15" thickBot="1" x14ac:dyDescent="0.4">
      <c r="B32" s="7"/>
      <c r="C32" s="48"/>
      <c r="D32" s="45"/>
      <c r="E32" s="45"/>
      <c r="F32" s="45"/>
      <c r="I32" s="8"/>
    </row>
    <row r="33" spans="2:9" ht="15" thickBot="1" x14ac:dyDescent="0.4">
      <c r="B33" s="7"/>
      <c r="C33" s="45"/>
      <c r="D33" s="45"/>
      <c r="E33" s="45"/>
      <c r="F33" s="45"/>
      <c r="I33" s="8"/>
    </row>
    <row r="34" spans="2:9" ht="15" thickBot="1" x14ac:dyDescent="0.4">
      <c r="B34" s="7"/>
      <c r="C34" s="45"/>
      <c r="D34" s="45"/>
      <c r="E34" s="45"/>
      <c r="F34" s="45"/>
      <c r="I34" s="8"/>
    </row>
    <row r="35" spans="2:9" ht="15" thickBot="1" x14ac:dyDescent="0.4">
      <c r="B35" s="9"/>
      <c r="C35" s="10"/>
      <c r="D35" s="10"/>
      <c r="E35" s="10"/>
      <c r="F35" s="10"/>
      <c r="G35" s="10"/>
      <c r="H35" s="10"/>
      <c r="I35" s="11"/>
    </row>
  </sheetData>
  <sheetProtection sheet="1" autoFilter="0"/>
  <pageMargins left="0.7" right="0.7" top="0.75" bottom="0.75" header="0.3" footer="0.3"/>
  <pageSetup paperSize="9" orientation="portrait" horizontalDpi="4294967294" verticalDpi="4294967294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AF20"/>
  <sheetViews>
    <sheetView showGridLines="0" zoomScale="85" zoomScaleNormal="85" workbookViewId="0">
      <pane ySplit="10" topLeftCell="A11" activePane="bottomLeft" state="frozen"/>
      <selection pane="bottomLeft" activeCell="B15" sqref="B15"/>
    </sheetView>
  </sheetViews>
  <sheetFormatPr baseColWidth="10" defaultRowHeight="14.5" x14ac:dyDescent="0.35"/>
  <cols>
    <col min="1" max="1" width="2.7265625" customWidth="1"/>
    <col min="2" max="2" width="16.1796875" customWidth="1"/>
    <col min="3" max="3" width="19.7265625" bestFit="1" customWidth="1"/>
    <col min="4" max="5" width="16.1796875" customWidth="1"/>
    <col min="6" max="6" width="36.7265625" customWidth="1"/>
    <col min="7" max="7" width="26.26953125" customWidth="1"/>
    <col min="10" max="10" width="32.26953125" customWidth="1"/>
    <col min="11" max="11" width="15.54296875" customWidth="1"/>
    <col min="12" max="12" width="15.453125" customWidth="1"/>
    <col min="13" max="13" width="18" customWidth="1"/>
    <col min="14" max="14" width="25.81640625" customWidth="1"/>
    <col min="15" max="15" width="19.1796875" customWidth="1"/>
    <col min="16" max="16" width="15.1796875" bestFit="1" customWidth="1"/>
    <col min="17" max="17" width="17.81640625" bestFit="1" customWidth="1"/>
    <col min="18" max="18" width="16.1796875" customWidth="1"/>
    <col min="19" max="19" width="17.81640625" customWidth="1"/>
    <col min="24" max="24" width="17.81640625" bestFit="1" customWidth="1"/>
    <col min="27" max="28" width="16.81640625" bestFit="1" customWidth="1"/>
    <col min="30" max="30" width="17.26953125" bestFit="1" customWidth="1"/>
    <col min="31" max="31" width="17.81640625" bestFit="1" customWidth="1"/>
    <col min="32" max="32" width="14.81640625" customWidth="1"/>
  </cols>
  <sheetData>
    <row r="2" spans="2:32" ht="41.25" customHeight="1" x14ac:dyDescent="0.35">
      <c r="B2" s="32" t="s">
        <v>60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2:32" x14ac:dyDescent="0.35">
      <c r="E3" s="3"/>
    </row>
    <row r="4" spans="2:32" x14ac:dyDescent="0.35">
      <c r="B4" s="29" t="s">
        <v>34</v>
      </c>
      <c r="C4" s="27" t="s">
        <v>35</v>
      </c>
      <c r="D4" s="28" t="s">
        <v>36</v>
      </c>
      <c r="E4" s="3"/>
    </row>
    <row r="5" spans="2:32" x14ac:dyDescent="0.35">
      <c r="B5" s="26"/>
      <c r="C5" s="30">
        <v>45689</v>
      </c>
      <c r="D5" s="31">
        <v>45716</v>
      </c>
      <c r="E5" s="3"/>
    </row>
    <row r="6" spans="2:32" x14ac:dyDescent="0.35">
      <c r="B6" s="24"/>
      <c r="E6" s="3"/>
    </row>
    <row r="7" spans="2:32" x14ac:dyDescent="0.35">
      <c r="B7" s="25" t="s">
        <v>1</v>
      </c>
      <c r="C7" s="3"/>
      <c r="E7" s="2"/>
    </row>
    <row r="8" spans="2:32" ht="15" thickBot="1" x14ac:dyDescent="0.4">
      <c r="B8" s="2" t="s">
        <v>33</v>
      </c>
      <c r="C8" s="2"/>
      <c r="D8" s="2"/>
      <c r="E8" s="2"/>
    </row>
    <row r="9" spans="2:32" ht="18.75" customHeight="1" x14ac:dyDescent="0.35">
      <c r="B9" s="15" t="s">
        <v>29</v>
      </c>
      <c r="C9" s="16"/>
      <c r="D9" s="16"/>
      <c r="E9" s="16"/>
      <c r="F9" s="21"/>
      <c r="G9" s="21"/>
      <c r="H9" s="21"/>
      <c r="I9" s="21"/>
      <c r="J9" s="22"/>
      <c r="K9" s="18" t="s">
        <v>43</v>
      </c>
      <c r="L9" s="19"/>
      <c r="M9" s="19"/>
      <c r="N9" s="19"/>
      <c r="O9" s="19"/>
      <c r="P9" s="19"/>
      <c r="Q9" s="19"/>
      <c r="R9" s="20"/>
      <c r="S9" s="20"/>
      <c r="T9" s="15" t="s">
        <v>28</v>
      </c>
      <c r="U9" s="16"/>
      <c r="V9" s="16"/>
      <c r="W9" s="16"/>
      <c r="X9" s="16"/>
      <c r="Y9" s="16"/>
      <c r="Z9" s="16"/>
      <c r="AA9" s="16"/>
      <c r="AB9" s="16"/>
      <c r="AC9" s="16"/>
      <c r="AD9" s="16"/>
      <c r="AE9" s="17"/>
      <c r="AF9" s="17"/>
    </row>
    <row r="10" spans="2:32" ht="56.25" customHeight="1" thickBot="1" x14ac:dyDescent="0.4">
      <c r="B10" s="33" t="s">
        <v>3</v>
      </c>
      <c r="C10" s="34" t="s">
        <v>4</v>
      </c>
      <c r="D10" s="34" t="s">
        <v>30</v>
      </c>
      <c r="E10" s="34" t="s">
        <v>31</v>
      </c>
      <c r="F10" s="34" t="s">
        <v>26</v>
      </c>
      <c r="G10" s="34" t="s">
        <v>27</v>
      </c>
      <c r="H10" s="34" t="s">
        <v>25</v>
      </c>
      <c r="I10" s="34" t="s">
        <v>24</v>
      </c>
      <c r="J10" s="35" t="s">
        <v>8</v>
      </c>
      <c r="K10" s="53" t="s">
        <v>5</v>
      </c>
      <c r="L10" s="54" t="s">
        <v>6</v>
      </c>
      <c r="M10" s="54" t="s">
        <v>7</v>
      </c>
      <c r="N10" s="54" t="s">
        <v>37</v>
      </c>
      <c r="O10" s="54" t="s">
        <v>9</v>
      </c>
      <c r="P10" s="54" t="s">
        <v>10</v>
      </c>
      <c r="Q10" s="54" t="s">
        <v>11</v>
      </c>
      <c r="R10" s="54" t="s">
        <v>12</v>
      </c>
      <c r="S10" s="55" t="s">
        <v>32</v>
      </c>
      <c r="T10" s="33" t="s">
        <v>13</v>
      </c>
      <c r="U10" s="34" t="s">
        <v>14</v>
      </c>
      <c r="V10" s="34" t="s">
        <v>15</v>
      </c>
      <c r="W10" s="40" t="s">
        <v>16</v>
      </c>
      <c r="X10" s="34" t="s">
        <v>17</v>
      </c>
      <c r="Y10" s="34" t="s">
        <v>18</v>
      </c>
      <c r="Z10" s="34" t="s">
        <v>19</v>
      </c>
      <c r="AA10" s="34" t="s">
        <v>38</v>
      </c>
      <c r="AB10" s="34" t="s">
        <v>20</v>
      </c>
      <c r="AC10" s="34" t="s">
        <v>21</v>
      </c>
      <c r="AD10" s="34" t="s">
        <v>22</v>
      </c>
      <c r="AE10" s="34" t="s">
        <v>23</v>
      </c>
      <c r="AF10" s="35" t="s">
        <v>42</v>
      </c>
    </row>
    <row r="11" spans="2:32" x14ac:dyDescent="0.35">
      <c r="B11">
        <v>2025</v>
      </c>
      <c r="C11">
        <v>250036</v>
      </c>
      <c r="D11" t="s">
        <v>44</v>
      </c>
      <c r="E11" s="41" t="s">
        <v>61</v>
      </c>
      <c r="F11" t="s">
        <v>62</v>
      </c>
      <c r="G11" t="s">
        <v>63</v>
      </c>
      <c r="H11" t="s">
        <v>54</v>
      </c>
      <c r="I11" t="s">
        <v>46</v>
      </c>
      <c r="J11" t="s">
        <v>64</v>
      </c>
      <c r="K11" t="s">
        <v>49</v>
      </c>
      <c r="L11" s="1">
        <v>45699</v>
      </c>
      <c r="O11" s="23">
        <v>73800000</v>
      </c>
      <c r="P11" s="23">
        <v>2430000</v>
      </c>
      <c r="Q11" s="23">
        <v>76230000</v>
      </c>
      <c r="R11" s="23">
        <v>0</v>
      </c>
      <c r="S11" s="23">
        <v>270</v>
      </c>
      <c r="T11" s="1">
        <v>45667</v>
      </c>
      <c r="U11" s="1">
        <v>45670</v>
      </c>
      <c r="V11">
        <v>270</v>
      </c>
      <c r="W11" s="1">
        <v>45943</v>
      </c>
      <c r="X11" s="23">
        <f>+Contratos[[#This Row],[VALOR CONTRATO PRINCIPAL]]</f>
        <v>73800000</v>
      </c>
      <c r="Y11" s="41">
        <f>$D$5-Contratos[[#This Row],[Fecha de Inicio]]</f>
        <v>46</v>
      </c>
      <c r="Z11">
        <f>ROUND(Contratos[[#This Row],[dias ejecutados]]/(Contratos[[#This Row],[Fecha Finalizacion Programada]]-Contratos[[#This Row],[Fecha de Inicio]])*100,2)</f>
        <v>16.850000000000001</v>
      </c>
      <c r="AA11" s="23">
        <v>5082000</v>
      </c>
      <c r="AB11" s="23">
        <f>+Contratos[[#This Row],[Vr. Total con Adiciones]]-Contratos[[#This Row],[Recursos totales Ejecutados o pagados]]</f>
        <v>71148000</v>
      </c>
      <c r="AC11">
        <v>1</v>
      </c>
      <c r="AD11" s="23">
        <v>2430000</v>
      </c>
      <c r="AE11" s="23">
        <f>+Contratos[[#This Row],[VALOR TOTAL]]</f>
        <v>76230000</v>
      </c>
      <c r="AF11">
        <f>+Contratos[[#This Row],[PLAZO TOTAL
(DÍAS)*]]</f>
        <v>270</v>
      </c>
    </row>
    <row r="12" spans="2:32" x14ac:dyDescent="0.35">
      <c r="B12">
        <v>2025</v>
      </c>
      <c r="C12">
        <v>250127</v>
      </c>
      <c r="D12" s="41" t="s">
        <v>44</v>
      </c>
      <c r="E12" s="41" t="s">
        <v>65</v>
      </c>
      <c r="F12" s="41" t="s">
        <v>62</v>
      </c>
      <c r="G12" s="41" t="s">
        <v>63</v>
      </c>
      <c r="H12" s="41" t="s">
        <v>66</v>
      </c>
      <c r="I12" s="41" t="s">
        <v>46</v>
      </c>
      <c r="J12" s="41" t="s">
        <v>67</v>
      </c>
      <c r="K12" t="s">
        <v>84</v>
      </c>
      <c r="L12" s="1">
        <v>45706</v>
      </c>
      <c r="M12">
        <v>1052392288</v>
      </c>
      <c r="N12" s="41" t="s">
        <v>86</v>
      </c>
      <c r="O12" s="23">
        <v>39060000</v>
      </c>
      <c r="P12" s="56">
        <v>0</v>
      </c>
      <c r="Q12" s="23">
        <v>39060000</v>
      </c>
      <c r="R12" s="56">
        <v>0</v>
      </c>
      <c r="S12" s="56">
        <v>210</v>
      </c>
      <c r="T12" s="1">
        <v>45674</v>
      </c>
      <c r="U12" s="1">
        <v>45680</v>
      </c>
      <c r="V12" s="41">
        <v>210</v>
      </c>
      <c r="W12" s="1">
        <v>45892</v>
      </c>
      <c r="X12" s="23">
        <f>+Contratos[[#This Row],[VALOR CONTRATO PRINCIPAL]]</f>
        <v>39060000</v>
      </c>
      <c r="Y12" s="41">
        <f>$D$5-Contratos[[#This Row],[Fecha de Inicio]]</f>
        <v>36</v>
      </c>
      <c r="Z12" s="41">
        <f>ROUND(Contratos[[#This Row],[dias ejecutados]]/(Contratos[[#This Row],[Fecha Finalizacion Programada]]-Contratos[[#This Row],[Fecha de Inicio]])*100,2)</f>
        <v>16.98</v>
      </c>
      <c r="AA12" s="56">
        <v>1488000</v>
      </c>
      <c r="AB12" s="56">
        <f>+Contratos[[#This Row],[Vr. Total con Adiciones]]-Contratos[[#This Row],[Recursos totales Ejecutados o pagados]]</f>
        <v>37572000</v>
      </c>
      <c r="AC12" s="41">
        <v>0</v>
      </c>
      <c r="AD12" s="23">
        <v>0</v>
      </c>
      <c r="AE12" s="23">
        <f>+Contratos[[#This Row],[VALOR TOTAL]]</f>
        <v>39060000</v>
      </c>
      <c r="AF12" s="41">
        <f>+Contratos[[#This Row],[PLAZO TOTAL
(DÍAS)*]]</f>
        <v>210</v>
      </c>
    </row>
    <row r="13" spans="2:32" x14ac:dyDescent="0.35">
      <c r="B13">
        <v>2025</v>
      </c>
      <c r="C13">
        <v>250238</v>
      </c>
      <c r="D13" s="41" t="s">
        <v>44</v>
      </c>
      <c r="E13" s="41" t="s">
        <v>68</v>
      </c>
      <c r="F13" s="41" t="s">
        <v>62</v>
      </c>
      <c r="G13" s="41" t="s">
        <v>63</v>
      </c>
      <c r="H13" s="41" t="s">
        <v>69</v>
      </c>
      <c r="I13" s="41" t="s">
        <v>46</v>
      </c>
      <c r="J13" s="41" t="s">
        <v>70</v>
      </c>
      <c r="K13" t="s">
        <v>85</v>
      </c>
      <c r="L13" s="1">
        <v>45708</v>
      </c>
      <c r="N13" s="41"/>
      <c r="O13" s="23">
        <v>259000000</v>
      </c>
      <c r="P13" s="56">
        <v>0</v>
      </c>
      <c r="Q13" s="23">
        <v>259000000</v>
      </c>
      <c r="R13" s="56">
        <v>0</v>
      </c>
      <c r="S13" s="56">
        <v>300</v>
      </c>
      <c r="T13" s="1">
        <v>45685</v>
      </c>
      <c r="U13" s="1">
        <v>45694</v>
      </c>
      <c r="V13" s="41">
        <v>300</v>
      </c>
      <c r="W13" s="1">
        <v>45997</v>
      </c>
      <c r="X13" s="23">
        <f>+Contratos[[#This Row],[VALOR CONTRATO PRINCIPAL]]</f>
        <v>259000000</v>
      </c>
      <c r="Y13" s="41">
        <f>$D$5-Contratos[[#This Row],[Fecha de Inicio]]</f>
        <v>22</v>
      </c>
      <c r="Z13" s="41">
        <f>ROUND(Contratos[[#This Row],[dias ejecutados]]/(Contratos[[#This Row],[Fecha Finalizacion Programada]]-Contratos[[#This Row],[Fecha de Inicio]])*100,2)</f>
        <v>7.26</v>
      </c>
      <c r="AA13" s="56">
        <v>0</v>
      </c>
      <c r="AB13" s="56">
        <f>+Contratos[[#This Row],[Vr. Total con Adiciones]]-Contratos[[#This Row],[Recursos totales Ejecutados o pagados]]</f>
        <v>259000000</v>
      </c>
      <c r="AC13" s="41">
        <v>0</v>
      </c>
      <c r="AD13" s="23">
        <v>0</v>
      </c>
      <c r="AE13" s="23">
        <f>+Contratos[[#This Row],[VALOR TOTAL]]</f>
        <v>259000000</v>
      </c>
      <c r="AF13" s="41">
        <f>+Contratos[[#This Row],[PLAZO TOTAL
(DÍAS)*]]</f>
        <v>300</v>
      </c>
    </row>
    <row r="14" spans="2:32" x14ac:dyDescent="0.35">
      <c r="B14">
        <v>2024</v>
      </c>
      <c r="C14">
        <v>240442</v>
      </c>
      <c r="D14" s="41" t="s">
        <v>44</v>
      </c>
      <c r="E14" s="41" t="s">
        <v>71</v>
      </c>
      <c r="F14" s="41" t="s">
        <v>45</v>
      </c>
      <c r="G14" s="41" t="s">
        <v>41</v>
      </c>
      <c r="H14" s="41" t="s">
        <v>72</v>
      </c>
      <c r="I14" s="41" t="s">
        <v>46</v>
      </c>
      <c r="J14" s="41" t="s">
        <v>73</v>
      </c>
      <c r="K14" t="s">
        <v>50</v>
      </c>
      <c r="L14" s="1">
        <v>45694</v>
      </c>
      <c r="N14" s="41"/>
      <c r="O14" s="23">
        <v>525348000</v>
      </c>
      <c r="P14" s="56">
        <v>262674000</v>
      </c>
      <c r="Q14" s="23">
        <v>788022000</v>
      </c>
      <c r="R14" s="56">
        <v>60</v>
      </c>
      <c r="S14" s="56">
        <v>388</v>
      </c>
      <c r="T14" s="1">
        <v>45364</v>
      </c>
      <c r="U14" s="1">
        <v>45369</v>
      </c>
      <c r="V14" s="41">
        <v>285</v>
      </c>
      <c r="W14" s="1">
        <v>45762</v>
      </c>
      <c r="X14" s="23">
        <f>+Contratos[[#This Row],[VALOR CONTRATO PRINCIPAL]]</f>
        <v>525348000</v>
      </c>
      <c r="Y14" s="41">
        <f>$D$5-Contratos[[#This Row],[Fecha de Inicio]]</f>
        <v>347</v>
      </c>
      <c r="Z14" s="41">
        <f>ROUND(Contratos[[#This Row],[dias ejecutados]]/(Contratos[[#This Row],[Fecha Finalizacion Programada]]-Contratos[[#This Row],[Fecha de Inicio]])*100,2)</f>
        <v>88.3</v>
      </c>
      <c r="AA14" s="56">
        <v>488013600</v>
      </c>
      <c r="AB14" s="56">
        <f>+Contratos[[#This Row],[Vr. Total con Adiciones]]-Contratos[[#This Row],[Recursos totales Ejecutados o pagados]]</f>
        <v>300008400</v>
      </c>
      <c r="AC14" s="41">
        <v>1</v>
      </c>
      <c r="AD14" s="23">
        <v>262674000</v>
      </c>
      <c r="AE14" s="23">
        <f>+Contratos[[#This Row],[VALOR TOTAL]]</f>
        <v>788022000</v>
      </c>
      <c r="AF14" s="41">
        <f>+Contratos[[#This Row],[PLAZO TOTAL
(DÍAS)*]]</f>
        <v>388</v>
      </c>
    </row>
    <row r="15" spans="2:32" x14ac:dyDescent="0.35">
      <c r="B15">
        <v>2024</v>
      </c>
      <c r="C15">
        <v>240496</v>
      </c>
      <c r="D15" s="41" t="s">
        <v>44</v>
      </c>
      <c r="E15" s="41" t="s">
        <v>74</v>
      </c>
      <c r="F15" s="41" t="s">
        <v>48</v>
      </c>
      <c r="G15" s="41" t="s">
        <v>41</v>
      </c>
      <c r="H15" s="41" t="s">
        <v>54</v>
      </c>
      <c r="I15" s="41" t="s">
        <v>46</v>
      </c>
      <c r="J15" s="41" t="s">
        <v>75</v>
      </c>
      <c r="K15" t="s">
        <v>51</v>
      </c>
      <c r="L15" s="1">
        <v>45716</v>
      </c>
      <c r="N15" s="41"/>
      <c r="O15" s="23">
        <v>13362000</v>
      </c>
      <c r="P15" s="56">
        <v>0</v>
      </c>
      <c r="Q15" s="23">
        <v>13362000</v>
      </c>
      <c r="R15" s="56">
        <v>90</v>
      </c>
      <c r="S15" s="56">
        <v>390</v>
      </c>
      <c r="T15" s="1">
        <v>45402</v>
      </c>
      <c r="U15" s="1">
        <v>45412</v>
      </c>
      <c r="V15" s="41">
        <v>300</v>
      </c>
      <c r="W15" s="1">
        <v>45809</v>
      </c>
      <c r="X15" s="23">
        <f>+Contratos[[#This Row],[VALOR CONTRATO PRINCIPAL]]</f>
        <v>13362000</v>
      </c>
      <c r="Y15" s="41">
        <f>$D$5-Contratos[[#This Row],[Fecha de Inicio]]</f>
        <v>304</v>
      </c>
      <c r="Z15" s="41">
        <f>ROUND(Contratos[[#This Row],[dias ejecutados]]/(Contratos[[#This Row],[Fecha Finalizacion Programada]]-Contratos[[#This Row],[Fecha de Inicio]])*100,2)</f>
        <v>76.569999999999993</v>
      </c>
      <c r="AA15" s="56">
        <v>8064284</v>
      </c>
      <c r="AB15" s="56">
        <f>+Contratos[[#This Row],[Vr. Total con Adiciones]]-Contratos[[#This Row],[Recursos totales Ejecutados o pagados]]</f>
        <v>5297716</v>
      </c>
      <c r="AC15" s="41">
        <v>1</v>
      </c>
      <c r="AD15" s="23">
        <v>0</v>
      </c>
      <c r="AE15" s="23">
        <f>+Contratos[[#This Row],[VALOR TOTAL]]</f>
        <v>13362000</v>
      </c>
      <c r="AF15" s="41">
        <f>+Contratos[[#This Row],[PLAZO TOTAL
(DÍAS)*]]</f>
        <v>390</v>
      </c>
    </row>
    <row r="16" spans="2:32" x14ac:dyDescent="0.35">
      <c r="B16">
        <v>2024</v>
      </c>
      <c r="C16">
        <v>240519</v>
      </c>
      <c r="D16" s="41" t="s">
        <v>44</v>
      </c>
      <c r="E16" s="41" t="s">
        <v>76</v>
      </c>
      <c r="F16" s="41" t="s">
        <v>45</v>
      </c>
      <c r="G16" s="41" t="s">
        <v>41</v>
      </c>
      <c r="H16" s="41" t="s">
        <v>55</v>
      </c>
      <c r="I16" s="41" t="s">
        <v>46</v>
      </c>
      <c r="J16" s="41" t="s">
        <v>77</v>
      </c>
      <c r="K16" t="s">
        <v>49</v>
      </c>
      <c r="L16" s="1">
        <v>45691</v>
      </c>
      <c r="N16" s="41"/>
      <c r="O16" s="23">
        <v>2952407000</v>
      </c>
      <c r="P16" s="56">
        <v>165178817</v>
      </c>
      <c r="Q16" s="23">
        <v>4428610500</v>
      </c>
      <c r="R16" s="56">
        <v>0</v>
      </c>
      <c r="S16" s="56">
        <v>330</v>
      </c>
      <c r="T16" s="1">
        <v>45408</v>
      </c>
      <c r="U16" s="1">
        <v>45415</v>
      </c>
      <c r="V16" s="41">
        <v>240</v>
      </c>
      <c r="W16" s="1">
        <v>45750</v>
      </c>
      <c r="X16" s="23">
        <f>+Contratos[[#This Row],[VALOR CONTRATO PRINCIPAL]]</f>
        <v>2952407000</v>
      </c>
      <c r="Y16" s="41">
        <f>$D$5-Contratos[[#This Row],[Fecha de Inicio]]</f>
        <v>301</v>
      </c>
      <c r="Z16" s="41">
        <f>ROUND(Contratos[[#This Row],[dias ejecutados]]/(Contratos[[#This Row],[Fecha Finalizacion Programada]]-Contratos[[#This Row],[Fecha de Inicio]])*100,2)</f>
        <v>89.85</v>
      </c>
      <c r="AA16" s="56">
        <v>4341273291</v>
      </c>
      <c r="AB16" s="56">
        <f>+Contratos[[#This Row],[Vr. Total con Adiciones]]-Contratos[[#This Row],[Recursos totales Ejecutados o pagados]]</f>
        <v>87337209</v>
      </c>
      <c r="AC16" s="41">
        <v>3</v>
      </c>
      <c r="AD16" s="23">
        <v>1476203500</v>
      </c>
      <c r="AE16" s="23">
        <f>+Contratos[[#This Row],[VALOR TOTAL]]</f>
        <v>4428610500</v>
      </c>
      <c r="AF16" s="41">
        <f>+Contratos[[#This Row],[PLAZO TOTAL
(DÍAS)*]]</f>
        <v>330</v>
      </c>
    </row>
    <row r="17" spans="2:32" x14ac:dyDescent="0.35">
      <c r="B17">
        <v>2024</v>
      </c>
      <c r="C17">
        <v>240519</v>
      </c>
      <c r="D17" s="41" t="s">
        <v>44</v>
      </c>
      <c r="E17" s="41" t="s">
        <v>76</v>
      </c>
      <c r="F17" s="41" t="s">
        <v>45</v>
      </c>
      <c r="G17" s="41" t="s">
        <v>41</v>
      </c>
      <c r="H17" s="41" t="s">
        <v>55</v>
      </c>
      <c r="I17" s="41" t="s">
        <v>46</v>
      </c>
      <c r="J17" s="41" t="s">
        <v>77</v>
      </c>
      <c r="K17" t="s">
        <v>49</v>
      </c>
      <c r="L17" s="1">
        <v>45716</v>
      </c>
      <c r="N17" s="41"/>
      <c r="O17" s="23">
        <v>2952407000</v>
      </c>
      <c r="P17" s="56">
        <v>165178817</v>
      </c>
      <c r="Q17" s="23">
        <v>4428610500</v>
      </c>
      <c r="R17" s="56">
        <v>0</v>
      </c>
      <c r="S17" s="56">
        <v>330</v>
      </c>
      <c r="T17" s="1">
        <v>45408</v>
      </c>
      <c r="U17" s="1">
        <v>45415</v>
      </c>
      <c r="V17" s="41">
        <v>240</v>
      </c>
      <c r="W17" s="1">
        <v>45750</v>
      </c>
      <c r="X17" s="23">
        <f>+Contratos[[#This Row],[VALOR CONTRATO PRINCIPAL]]</f>
        <v>2952407000</v>
      </c>
      <c r="Y17" s="41">
        <f>$D$5-Contratos[[#This Row],[Fecha de Inicio]]</f>
        <v>301</v>
      </c>
      <c r="Z17" s="41">
        <f>ROUND(Contratos[[#This Row],[dias ejecutados]]/(Contratos[[#This Row],[Fecha Finalizacion Programada]]-Contratos[[#This Row],[Fecha de Inicio]])*100,2)</f>
        <v>89.85</v>
      </c>
      <c r="AA17" s="56">
        <v>4341273291</v>
      </c>
      <c r="AB17" s="56">
        <f>+Contratos[[#This Row],[Vr. Total con Adiciones]]-Contratos[[#This Row],[Recursos totales Ejecutados o pagados]]</f>
        <v>87337209</v>
      </c>
      <c r="AC17" s="41">
        <v>3</v>
      </c>
      <c r="AD17" s="23">
        <v>1476203500</v>
      </c>
      <c r="AE17" s="23">
        <f>+Contratos[[#This Row],[VALOR TOTAL]]</f>
        <v>4428610500</v>
      </c>
      <c r="AF17" s="41">
        <f>+Contratos[[#This Row],[PLAZO TOTAL
(DÍAS)*]]</f>
        <v>330</v>
      </c>
    </row>
    <row r="18" spans="2:32" x14ac:dyDescent="0.35">
      <c r="B18">
        <v>2024</v>
      </c>
      <c r="C18">
        <v>240614</v>
      </c>
      <c r="D18" s="41" t="s">
        <v>44</v>
      </c>
      <c r="E18" s="41" t="s">
        <v>59</v>
      </c>
      <c r="F18" s="41" t="s">
        <v>47</v>
      </c>
      <c r="G18" s="41" t="s">
        <v>41</v>
      </c>
      <c r="H18" s="41" t="s">
        <v>54</v>
      </c>
      <c r="I18" s="41" t="s">
        <v>46</v>
      </c>
      <c r="J18" s="41" t="s">
        <v>58</v>
      </c>
      <c r="K18" t="s">
        <v>50</v>
      </c>
      <c r="L18" s="1">
        <v>45716</v>
      </c>
      <c r="N18" s="41"/>
      <c r="O18" s="23">
        <v>132000000</v>
      </c>
      <c r="P18" s="56">
        <v>25000000</v>
      </c>
      <c r="Q18" s="23">
        <v>157000000</v>
      </c>
      <c r="R18" s="56">
        <v>60</v>
      </c>
      <c r="S18" s="56">
        <v>291</v>
      </c>
      <c r="T18" s="1">
        <v>45467</v>
      </c>
      <c r="U18" s="1">
        <v>45481</v>
      </c>
      <c r="V18" s="41">
        <v>180</v>
      </c>
      <c r="W18" s="1">
        <v>45777</v>
      </c>
      <c r="X18" s="23">
        <f>+Contratos[[#This Row],[VALOR CONTRATO PRINCIPAL]]</f>
        <v>132000000</v>
      </c>
      <c r="Y18" s="41">
        <f>$D$5-Contratos[[#This Row],[Fecha de Inicio]]</f>
        <v>235</v>
      </c>
      <c r="Z18" s="41">
        <f>ROUND(Contratos[[#This Row],[dias ejecutados]]/(Contratos[[#This Row],[Fecha Finalizacion Programada]]-Contratos[[#This Row],[Fecha de Inicio]])*100,2)</f>
        <v>79.39</v>
      </c>
      <c r="AA18" s="56">
        <v>110912373</v>
      </c>
      <c r="AB18" s="56">
        <f>+Contratos[[#This Row],[Vr. Total con Adiciones]]-Contratos[[#This Row],[Recursos totales Ejecutados o pagados]]</f>
        <v>46087627</v>
      </c>
      <c r="AC18" s="41">
        <v>1</v>
      </c>
      <c r="AD18" s="23">
        <v>25000000</v>
      </c>
      <c r="AE18" s="23">
        <f>+Contratos[[#This Row],[VALOR TOTAL]]</f>
        <v>157000000</v>
      </c>
      <c r="AF18" s="41">
        <f>+Contratos[[#This Row],[PLAZO TOTAL
(DÍAS)*]]</f>
        <v>291</v>
      </c>
    </row>
    <row r="19" spans="2:32" x14ac:dyDescent="0.35">
      <c r="B19">
        <v>2024</v>
      </c>
      <c r="C19">
        <v>240672</v>
      </c>
      <c r="D19" s="41" t="s">
        <v>44</v>
      </c>
      <c r="E19" s="41" t="s">
        <v>78</v>
      </c>
      <c r="F19" s="41" t="s">
        <v>45</v>
      </c>
      <c r="G19" s="41" t="s">
        <v>41</v>
      </c>
      <c r="H19" s="41" t="s">
        <v>52</v>
      </c>
      <c r="I19" s="41" t="s">
        <v>53</v>
      </c>
      <c r="J19" s="41" t="s">
        <v>79</v>
      </c>
      <c r="K19" t="s">
        <v>50</v>
      </c>
      <c r="L19" s="1">
        <v>45693</v>
      </c>
      <c r="N19" s="41"/>
      <c r="O19" s="23">
        <v>875000000</v>
      </c>
      <c r="P19" s="56">
        <v>419500000</v>
      </c>
      <c r="Q19" s="23">
        <v>1294500000</v>
      </c>
      <c r="R19" s="56">
        <v>90</v>
      </c>
      <c r="S19" s="56">
        <v>270</v>
      </c>
      <c r="T19" s="1">
        <v>45504</v>
      </c>
      <c r="U19" s="1">
        <v>45509</v>
      </c>
      <c r="V19" s="41">
        <v>180</v>
      </c>
      <c r="W19" s="1">
        <v>45782</v>
      </c>
      <c r="X19" s="23">
        <f>+Contratos[[#This Row],[VALOR CONTRATO PRINCIPAL]]</f>
        <v>875000000</v>
      </c>
      <c r="Y19" s="41">
        <f>$D$5-Contratos[[#This Row],[Fecha de Inicio]]</f>
        <v>207</v>
      </c>
      <c r="Z19" s="41">
        <f>ROUND(Contratos[[#This Row],[dias ejecutados]]/(Contratos[[#This Row],[Fecha Finalizacion Programada]]-Contratos[[#This Row],[Fecha de Inicio]])*100,2)</f>
        <v>75.819999999999993</v>
      </c>
      <c r="AA19" s="56">
        <v>792329390</v>
      </c>
      <c r="AB19" s="56">
        <f>+Contratos[[#This Row],[Vr. Total con Adiciones]]-Contratos[[#This Row],[Recursos totales Ejecutados o pagados]]</f>
        <v>502170610</v>
      </c>
      <c r="AC19" s="41">
        <v>1</v>
      </c>
      <c r="AD19" s="23">
        <v>419500000</v>
      </c>
      <c r="AE19" s="23">
        <f>+Contratos[[#This Row],[VALOR TOTAL]]</f>
        <v>1294500000</v>
      </c>
      <c r="AF19" s="41">
        <f>+Contratos[[#This Row],[PLAZO TOTAL
(DÍAS)*]]</f>
        <v>270</v>
      </c>
    </row>
    <row r="20" spans="2:32" x14ac:dyDescent="0.35">
      <c r="B20">
        <v>2024</v>
      </c>
      <c r="C20">
        <v>240925</v>
      </c>
      <c r="D20" s="41" t="s">
        <v>56</v>
      </c>
      <c r="E20" s="41" t="s">
        <v>80</v>
      </c>
      <c r="F20" s="41" t="s">
        <v>57</v>
      </c>
      <c r="G20" s="41" t="s">
        <v>81</v>
      </c>
      <c r="H20" s="41" t="s">
        <v>82</v>
      </c>
      <c r="I20" s="41" t="s">
        <v>46</v>
      </c>
      <c r="J20" s="41" t="s">
        <v>83</v>
      </c>
      <c r="K20" t="s">
        <v>49</v>
      </c>
      <c r="L20" s="1">
        <v>45698</v>
      </c>
      <c r="N20" s="41"/>
      <c r="O20" s="23">
        <v>33420000</v>
      </c>
      <c r="P20" s="56">
        <v>30000000</v>
      </c>
      <c r="Q20" s="23">
        <v>112257236</v>
      </c>
      <c r="R20" s="56">
        <v>0</v>
      </c>
      <c r="S20" s="56">
        <v>180</v>
      </c>
      <c r="T20" s="1">
        <v>45601</v>
      </c>
      <c r="U20" s="1">
        <v>45604</v>
      </c>
      <c r="V20" s="41">
        <v>180</v>
      </c>
      <c r="W20" s="1">
        <v>45722</v>
      </c>
      <c r="X20" s="23">
        <f>+Contratos[[#This Row],[VALOR CONTRATO PRINCIPAL]]</f>
        <v>33420000</v>
      </c>
      <c r="Y20" s="41">
        <f>$D$5-Contratos[[#This Row],[Fecha de Inicio]]</f>
        <v>112</v>
      </c>
      <c r="Z20" s="41">
        <f>ROUND(Contratos[[#This Row],[dias ejecutados]]/(Contratos[[#This Row],[Fecha Finalizacion Programada]]-Contratos[[#This Row],[Fecha de Inicio]])*100,2)</f>
        <v>94.92</v>
      </c>
      <c r="AA20" s="56">
        <v>82116590</v>
      </c>
      <c r="AB20" s="56">
        <f>+Contratos[[#This Row],[Vr. Total con Adiciones]]-Contratos[[#This Row],[Recursos totales Ejecutados o pagados]]</f>
        <v>30140646</v>
      </c>
      <c r="AC20" s="41">
        <v>1</v>
      </c>
      <c r="AD20" s="23">
        <v>30000000</v>
      </c>
      <c r="AE20" s="23">
        <f>+Contratos[[#This Row],[VALOR TOTAL]]</f>
        <v>112257236</v>
      </c>
      <c r="AF20" s="41">
        <f>+Contratos[[#This Row],[PLAZO TOTAL
(DÍAS)*]]</f>
        <v>180</v>
      </c>
    </row>
  </sheetData>
  <sheetProtection sheet="1" objects="1" scenarios="1"/>
  <hyperlinks>
    <hyperlink ref="E11" r:id="rId1" display="https://www.contratos.gov.co/consultas/detalleProceso.do?numConstancia=13-12-1378452" xr:uid="{02CD3D72-11B5-457A-8655-20E17319D20A}"/>
  </hyperlinks>
  <pageMargins left="0.7" right="0.7" top="0.75" bottom="0.75" header="0.3" footer="0.3"/>
  <pageSetup paperSize="9" orientation="portrait" horizontalDpi="4294967294" verticalDpi="4294967294" r:id="rId2"/>
  <drawing r:id="rId3"/>
  <tableParts count="1"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E2B4700-6FC0-4055-9946-3A5516ADBC7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Detalle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Gonzalez Castellanos, Hector Fabio</dc:creator>
  <cp:lastModifiedBy>Asus</cp:lastModifiedBy>
  <cp:lastPrinted>2022-12-01T01:47:00Z</cp:lastPrinted>
  <dcterms:created xsi:type="dcterms:W3CDTF">2022-10-06T16:30:05Z</dcterms:created>
  <dcterms:modified xsi:type="dcterms:W3CDTF">2025-03-25T01:03:58Z</dcterms:modified>
</cp:coreProperties>
</file>