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SDH\1_Informes_SDH\9_Pagina_web\"/>
    </mc:Choice>
  </mc:AlternateContent>
  <xr:revisionPtr revIDLastSave="0" documentId="13_ncr:1_{4A902437-0ABB-4271-8E0A-38108B305AA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sumen" sheetId="1" r:id="rId1"/>
    <sheet name="Detalle" sheetId="2" r:id="rId2"/>
  </sheets>
  <definedNames>
    <definedName name="_xlnm._FilterDatabase" localSheetId="1" hidden="1">Detalle!$B$10:$L$76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" i="2" l="1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Y12" i="2"/>
  <c r="Z12" i="2" s="1"/>
  <c r="Y13" i="2"/>
  <c r="Z13" i="2" s="1"/>
  <c r="Y14" i="2"/>
  <c r="Z14" i="2" s="1"/>
  <c r="Y15" i="2"/>
  <c r="Z15" i="2" s="1"/>
  <c r="Y16" i="2"/>
  <c r="Z16" i="2" s="1"/>
  <c r="Y17" i="2"/>
  <c r="Z17" i="2" s="1"/>
  <c r="Y18" i="2"/>
  <c r="Z18" i="2" s="1"/>
  <c r="Y19" i="2"/>
  <c r="Z19" i="2" s="1"/>
  <c r="Y20" i="2"/>
  <c r="Z20" i="2" s="1"/>
  <c r="Y21" i="2"/>
  <c r="Z21" i="2" s="1"/>
  <c r="Y22" i="2"/>
  <c r="Z22" i="2" s="1"/>
  <c r="Y23" i="2"/>
  <c r="Z23" i="2" s="1"/>
  <c r="Y24" i="2"/>
  <c r="Z24" i="2" s="1"/>
  <c r="Y25" i="2"/>
  <c r="Z25" i="2" s="1"/>
  <c r="Y26" i="2"/>
  <c r="Z26" i="2" s="1"/>
  <c r="Y27" i="2"/>
  <c r="Z27" i="2" s="1"/>
  <c r="Y28" i="2"/>
  <c r="Z28" i="2" s="1"/>
  <c r="Y29" i="2"/>
  <c r="Z29" i="2" s="1"/>
  <c r="Y30" i="2"/>
  <c r="Z30" i="2" s="1"/>
  <c r="Y31" i="2"/>
  <c r="Z31" i="2" s="1"/>
  <c r="Y32" i="2"/>
  <c r="Z32" i="2" s="1"/>
  <c r="Y33" i="2"/>
  <c r="Z33" i="2" s="1"/>
  <c r="Y34" i="2"/>
  <c r="Z34" i="2" s="1"/>
  <c r="Y35" i="2"/>
  <c r="Z35" i="2" s="1"/>
  <c r="Y36" i="2"/>
  <c r="Z36" i="2" s="1"/>
  <c r="Y37" i="2"/>
  <c r="Z37" i="2" s="1"/>
  <c r="Y38" i="2"/>
  <c r="Z38" i="2" s="1"/>
  <c r="Y39" i="2"/>
  <c r="Z39" i="2" s="1"/>
  <c r="Y40" i="2"/>
  <c r="Z40" i="2" s="1"/>
  <c r="Y41" i="2"/>
  <c r="Z41" i="2" s="1"/>
  <c r="Y42" i="2"/>
  <c r="Z42" i="2" s="1"/>
  <c r="Y43" i="2"/>
  <c r="Z43" i="2" s="1"/>
  <c r="Y44" i="2"/>
  <c r="Z44" i="2" s="1"/>
  <c r="Y45" i="2"/>
  <c r="Z45" i="2" s="1"/>
  <c r="Y46" i="2"/>
  <c r="Z46" i="2" s="1"/>
  <c r="Y47" i="2"/>
  <c r="Z47" i="2" s="1"/>
  <c r="Y48" i="2"/>
  <c r="Z48" i="2" s="1"/>
  <c r="Y49" i="2"/>
  <c r="Z49" i="2" s="1"/>
  <c r="Y50" i="2"/>
  <c r="Z50" i="2" s="1"/>
  <c r="Y51" i="2"/>
  <c r="Z51" i="2" s="1"/>
  <c r="Y52" i="2"/>
  <c r="Z52" i="2" s="1"/>
  <c r="Y53" i="2"/>
  <c r="Z53" i="2" s="1"/>
  <c r="Y54" i="2"/>
  <c r="Z54" i="2" s="1"/>
  <c r="Y55" i="2"/>
  <c r="Z55" i="2" s="1"/>
  <c r="Y56" i="2"/>
  <c r="Z56" i="2" s="1"/>
  <c r="Y57" i="2"/>
  <c r="Z57" i="2" s="1"/>
  <c r="Y58" i="2"/>
  <c r="Z58" i="2" s="1"/>
  <c r="Y59" i="2"/>
  <c r="Z59" i="2" s="1"/>
  <c r="Y60" i="2"/>
  <c r="Z60" i="2" s="1"/>
  <c r="Y61" i="2"/>
  <c r="Z61" i="2" s="1"/>
  <c r="Y62" i="2"/>
  <c r="Z62" i="2" s="1"/>
  <c r="Y63" i="2"/>
  <c r="Z63" i="2" s="1"/>
  <c r="Y64" i="2"/>
  <c r="Z64" i="2" s="1"/>
  <c r="Y65" i="2"/>
  <c r="Z65" i="2" s="1"/>
  <c r="Y66" i="2"/>
  <c r="Z66" i="2" s="1"/>
  <c r="Y67" i="2"/>
  <c r="Z67" i="2" s="1"/>
  <c r="Y68" i="2"/>
  <c r="Z68" i="2" s="1"/>
  <c r="Y69" i="2"/>
  <c r="Z69" i="2" s="1"/>
  <c r="Y70" i="2"/>
  <c r="Z70" i="2" s="1"/>
  <c r="Y71" i="2"/>
  <c r="Z71" i="2" s="1"/>
  <c r="Y72" i="2"/>
  <c r="Z72" i="2" s="1"/>
  <c r="Y73" i="2"/>
  <c r="Z73" i="2" s="1"/>
  <c r="Y74" i="2"/>
  <c r="Z74" i="2" s="1"/>
  <c r="Y75" i="2"/>
  <c r="Z75" i="2" s="1"/>
  <c r="Y76" i="2"/>
  <c r="Z76" i="2" s="1"/>
  <c r="AE12" i="2"/>
  <c r="AB12" i="2" s="1"/>
  <c r="AE13" i="2"/>
  <c r="AB13" i="2" s="1"/>
  <c r="AE14" i="2"/>
  <c r="AB14" i="2" s="1"/>
  <c r="AE15" i="2"/>
  <c r="AB15" i="2" s="1"/>
  <c r="AE16" i="2"/>
  <c r="AB16" i="2" s="1"/>
  <c r="AE17" i="2"/>
  <c r="AB17" i="2" s="1"/>
  <c r="AE18" i="2"/>
  <c r="AB18" i="2" s="1"/>
  <c r="AE19" i="2"/>
  <c r="AB19" i="2" s="1"/>
  <c r="AE20" i="2"/>
  <c r="AB20" i="2" s="1"/>
  <c r="AE21" i="2"/>
  <c r="AB21" i="2" s="1"/>
  <c r="AE22" i="2"/>
  <c r="AB22" i="2" s="1"/>
  <c r="AE23" i="2"/>
  <c r="AB23" i="2" s="1"/>
  <c r="AE24" i="2"/>
  <c r="AB24" i="2" s="1"/>
  <c r="AE25" i="2"/>
  <c r="AB25" i="2" s="1"/>
  <c r="AE26" i="2"/>
  <c r="AB26" i="2" s="1"/>
  <c r="AE27" i="2"/>
  <c r="AB27" i="2" s="1"/>
  <c r="AE28" i="2"/>
  <c r="AB28" i="2" s="1"/>
  <c r="AE29" i="2"/>
  <c r="AB29" i="2" s="1"/>
  <c r="AE30" i="2"/>
  <c r="AB30" i="2" s="1"/>
  <c r="AE31" i="2"/>
  <c r="AB31" i="2" s="1"/>
  <c r="AE32" i="2"/>
  <c r="AB32" i="2" s="1"/>
  <c r="AE33" i="2"/>
  <c r="AB33" i="2" s="1"/>
  <c r="AE34" i="2"/>
  <c r="AB34" i="2" s="1"/>
  <c r="AE35" i="2"/>
  <c r="AB35" i="2" s="1"/>
  <c r="AE36" i="2"/>
  <c r="AB36" i="2" s="1"/>
  <c r="AE37" i="2"/>
  <c r="AB37" i="2" s="1"/>
  <c r="AE38" i="2"/>
  <c r="AB38" i="2" s="1"/>
  <c r="AE39" i="2"/>
  <c r="AB39" i="2" s="1"/>
  <c r="AE40" i="2"/>
  <c r="AB40" i="2" s="1"/>
  <c r="AE41" i="2"/>
  <c r="AB41" i="2" s="1"/>
  <c r="AE42" i="2"/>
  <c r="AB42" i="2" s="1"/>
  <c r="AE43" i="2"/>
  <c r="AB43" i="2" s="1"/>
  <c r="AE44" i="2"/>
  <c r="AB44" i="2" s="1"/>
  <c r="AE45" i="2"/>
  <c r="AB45" i="2" s="1"/>
  <c r="AE46" i="2"/>
  <c r="AB46" i="2" s="1"/>
  <c r="AE47" i="2"/>
  <c r="AB47" i="2" s="1"/>
  <c r="AE48" i="2"/>
  <c r="AB48" i="2" s="1"/>
  <c r="AE49" i="2"/>
  <c r="AB49" i="2" s="1"/>
  <c r="AE50" i="2"/>
  <c r="AB50" i="2" s="1"/>
  <c r="AE51" i="2"/>
  <c r="AB51" i="2" s="1"/>
  <c r="AE52" i="2"/>
  <c r="AB52" i="2" s="1"/>
  <c r="AE53" i="2"/>
  <c r="AB53" i="2" s="1"/>
  <c r="AE54" i="2"/>
  <c r="AB54" i="2" s="1"/>
  <c r="AE55" i="2"/>
  <c r="AB55" i="2" s="1"/>
  <c r="AE56" i="2"/>
  <c r="AB56" i="2" s="1"/>
  <c r="AE57" i="2"/>
  <c r="AB57" i="2" s="1"/>
  <c r="AE58" i="2"/>
  <c r="AB58" i="2" s="1"/>
  <c r="AE59" i="2"/>
  <c r="AB59" i="2" s="1"/>
  <c r="AE60" i="2"/>
  <c r="AB60" i="2" s="1"/>
  <c r="AE61" i="2"/>
  <c r="AB61" i="2" s="1"/>
  <c r="AE62" i="2"/>
  <c r="AB62" i="2" s="1"/>
  <c r="AE63" i="2"/>
  <c r="AB63" i="2" s="1"/>
  <c r="AE64" i="2"/>
  <c r="AB64" i="2" s="1"/>
  <c r="AE65" i="2"/>
  <c r="AB65" i="2" s="1"/>
  <c r="AE66" i="2"/>
  <c r="AB66" i="2" s="1"/>
  <c r="AE67" i="2"/>
  <c r="AB67" i="2" s="1"/>
  <c r="AE68" i="2"/>
  <c r="AB68" i="2" s="1"/>
  <c r="AE69" i="2"/>
  <c r="AB69" i="2" s="1"/>
  <c r="AE70" i="2"/>
  <c r="AB70" i="2" s="1"/>
  <c r="AE71" i="2"/>
  <c r="AB71" i="2" s="1"/>
  <c r="AE72" i="2"/>
  <c r="AB72" i="2" s="1"/>
  <c r="AE73" i="2"/>
  <c r="AB73" i="2" s="1"/>
  <c r="AE74" i="2"/>
  <c r="AB74" i="2" s="1"/>
  <c r="AE75" i="2"/>
  <c r="AB75" i="2" s="1"/>
  <c r="AE76" i="2"/>
  <c r="AB76" i="2" s="1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E11" i="2" l="1"/>
  <c r="AB11" i="2" s="1"/>
  <c r="AF11" i="2" l="1"/>
  <c r="X11" i="2"/>
  <c r="Y11" i="2" l="1"/>
  <c r="Z11" i="2" s="1"/>
  <c r="E19" i="1"/>
  <c r="E2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A27A38-766A-42BB-B389-B205E2DEF053}" keepAlive="1" name="Consulta - 2022_Reporte de Ejecución Contractual" description="Conexión a la consulta '2022_Reporte de Ejecución Contractual' en el libro." type="5" refreshedVersion="0" background="1">
    <dbPr connection="Provider=Microsoft.Mashup.OleDb.1;Data Source=$Workbook$;Location=&quot;2022_Reporte de Ejecución Contractual&quot;;Extended Properties=&quot;&quot;" command="SELECT * FROM [2022_Reporte de Ejecución Contractual]"/>
  </connection>
  <connection id="2" xr16:uid="{41725CCB-6227-4BB5-A7E3-6C00E9DD81CC}" keepAlive="1" name="Consulta - 2022_Reporte de Ejecución Contractual (2)" description="Conexión a la consulta '2022_Reporte de Ejecución Contractual (2)' en el libro." type="5" refreshedVersion="0" background="1">
    <dbPr connection="Provider=Microsoft.Mashup.OleDb.1;Data Source=$Workbook$;Location=&quot;2022_Reporte de Ejecución Contractual (2)&quot;;Extended Properties=&quot;&quot;" command="SELECT * FROM [2022_Reporte de Ejecución Contractual (2)]"/>
  </connection>
  <connection id="3" xr16:uid="{A12C0135-9FE0-46A3-B3BA-529EC0A067FF}" keepAlive="1" name="Consulta - 2023_Reporte de Ejecución Contractual" description="Conexión a la consulta '2023_Reporte de Ejecución Contractual' en el libro." type="5" refreshedVersion="0" background="1">
    <dbPr connection="Provider=Microsoft.Mashup.OleDb.1;Data Source=$Workbook$;Location=&quot;2023_Reporte de Ejecución Contractual&quot;;Extended Properties=&quot;&quot;" command="SELECT * FROM [2023_Reporte de Ejecución Contractual]"/>
  </connection>
  <connection id="4" xr16:uid="{82883B91-AF54-43D1-8768-6C09B784CD83}" keepAlive="1" name="Consulta - 2023_Reporte de Ejecución Contractual (2)" description="Conexión a la consulta '2023_Reporte de Ejecución Contractual (2)' en el libro." type="5" refreshedVersion="0" background="1">
    <dbPr connection="Provider=Microsoft.Mashup.OleDb.1;Data Source=$Workbook$;Location=&quot;2023_Reporte de Ejecución Contractual (2)&quot;;Extended Properties=&quot;&quot;" command="SELECT * FROM [2023_Reporte de Ejecución Contractual (2)]"/>
  </connection>
  <connection id="5" xr16:uid="{5F80A6DC-66C1-420C-9B38-A9E520ECAE9E}" keepAlive="1" name="Consulta - 2023_Reporte de Ejecución Contractual (3)" description="Conexión a la consulta '2023_Reporte de Ejecución Contractual (3)' en el libro." type="5" refreshedVersion="0" background="1">
    <dbPr connection="Provider=Microsoft.Mashup.OleDb.1;Data Source=$Workbook$;Location=&quot;2023_Reporte de Ejecución Contractual (3)&quot;;Extended Properties=&quot;&quot;" command="SELECT * FROM [2023_Reporte de Ejecución Contractual (3)]"/>
  </connection>
  <connection id="6" xr16:uid="{F3569E03-1D73-4F66-86DB-9B1EED766D5B}" keepAlive="1" name="Consulta - Informe_Supervisor" description="Conexión a la consulta 'Informe_Supervisor' en el libro." type="5" refreshedVersion="8" background="1" saveData="1">
    <dbPr connection="Provider=Microsoft.Mashup.OleDb.1;Data Source=$Workbook$;Location=Informe_Supervisor;Extended Properties=&quot;&quot;" command="SELECT * FROM [Informe_Supervisor]"/>
  </connection>
  <connection id="7" xr16:uid="{3E4C20E8-8C71-445D-B56D-7B83A14A675E}" keepAlive="1" name="Consulta - Reporte Informes de Supervisión" description="Conexión a la consulta 'Reporte Informes de Supervisión' en el libro." type="5" refreshedVersion="0" background="1">
    <dbPr connection="Provider=Microsoft.Mashup.OleDb.1;Data Source=$Workbook$;Location=&quot;Reporte Informes de Supervisión&quot;;Extended Properties=&quot;&quot;" command="SELECT * FROM [Reporte Informes de Supervisión]"/>
  </connection>
</connections>
</file>

<file path=xl/sharedStrings.xml><?xml version="1.0" encoding="utf-8"?>
<sst xmlns="http://schemas.openxmlformats.org/spreadsheetml/2006/main" count="600" uniqueCount="208">
  <si>
    <t>Total general</t>
  </si>
  <si>
    <t>Fuente: Datos Abiertos, BogData</t>
  </si>
  <si>
    <t>No. Contratos/Conv</t>
  </si>
  <si>
    <t>VIGENCIA</t>
  </si>
  <si>
    <t>NÚMERO CONTRATO</t>
  </si>
  <si>
    <t>CLASE MODIFICACIÓN</t>
  </si>
  <si>
    <t>FECHA SUSCRIPCIÓN DE LA MODIFICACIÓN</t>
  </si>
  <si>
    <t>IDENTIFICACIÓN CONTRATISTA</t>
  </si>
  <si>
    <t>OBJETO</t>
  </si>
  <si>
    <t>VALOR CONTRATO PRINCIPAL</t>
  </si>
  <si>
    <t>VALOR ADICIÓN</t>
  </si>
  <si>
    <t>VALOR TOTAL</t>
  </si>
  <si>
    <t>PLAZO MODIFICACIÓN (Días)</t>
  </si>
  <si>
    <t>Fecha de suscripción</t>
  </si>
  <si>
    <t>Fecha de Inicio</t>
  </si>
  <si>
    <t>Plazo Inicial (dias)</t>
  </si>
  <si>
    <t>Fecha Finalizacion Programada</t>
  </si>
  <si>
    <t>Valor del Contrato
inical</t>
  </si>
  <si>
    <t>dias ejecutados</t>
  </si>
  <si>
    <t>% Ejecución</t>
  </si>
  <si>
    <t>Recursos pendientes de ejecutar.</t>
  </si>
  <si>
    <t>Cantidad de Adiciones/
prórrogas</t>
  </si>
  <si>
    <t>Vr. Adiciones</t>
  </si>
  <si>
    <t>Vr. Total con Adiciones</t>
  </si>
  <si>
    <t>NOMBRE UNIDAD EJECUTORA</t>
  </si>
  <si>
    <t>DEPENDENCIA DESTINO</t>
  </si>
  <si>
    <t>PROCESO SELECCIÓN</t>
  </si>
  <si>
    <t>CLASE CONTRATO</t>
  </si>
  <si>
    <t>INFORMACIÓN CONSOLIDADA DEL CONTRATO A LA FECHA CON TODAS LAS NOVEDADES/CAMBIOS Y/O MODIFICACIONES</t>
  </si>
  <si>
    <t>INFORMACIÓN GENERAL DEL CONTRATO MODIFICADO</t>
  </si>
  <si>
    <t>PORTAL CONTRATACION</t>
  </si>
  <si>
    <t>URL SECOP</t>
  </si>
  <si>
    <t>PLAZO TOTAL
(DÍAS)*</t>
  </si>
  <si>
    <t>* Los plazos en días se contabilizan a partir de meses contables de 30 días</t>
  </si>
  <si>
    <t xml:space="preserve">Corte: </t>
  </si>
  <si>
    <t>Del</t>
  </si>
  <si>
    <t>Hasta</t>
  </si>
  <si>
    <t>RAZÓN SOCIAL
CESIONARIO</t>
  </si>
  <si>
    <t>Recursos totales Ejecutados o pagados</t>
  </si>
  <si>
    <t>Tipo Modificaciones</t>
  </si>
  <si>
    <t>Modalidad / Clase Contrato - Conve</t>
  </si>
  <si>
    <t>Prestación de Servicios</t>
  </si>
  <si>
    <t>Plazo total con prorrogas (días)</t>
  </si>
  <si>
    <t>DATOS DE LA MODIFICACION SUSCRITA EN EL PERIODO</t>
  </si>
  <si>
    <t>SECOP-II</t>
  </si>
  <si>
    <t>Selección Abreviada - Subasta Inversa</t>
  </si>
  <si>
    <t>0111-01 - Secretaría Distrital de Hacienda</t>
  </si>
  <si>
    <t>(CPS) Directa Prestacion Servicios Profesionales y Apoyo a la Gestión</t>
  </si>
  <si>
    <t>(CPS) Prestación Servicios Profesionales</t>
  </si>
  <si>
    <t>Directa Otras Causales</t>
  </si>
  <si>
    <t>(CPS) Prestación Servicio Apoyo a la Gestión</t>
  </si>
  <si>
    <t>Mínima Cuantía</t>
  </si>
  <si>
    <t>SUBD. INFRAESTRUCTURA TIC</t>
  </si>
  <si>
    <t>Selección Abreviada - Menor Cuantía</t>
  </si>
  <si>
    <t>2 2. Adición</t>
  </si>
  <si>
    <t>4 4. Adición / Prórroga</t>
  </si>
  <si>
    <t>8 8. Otro SI</t>
  </si>
  <si>
    <t>3 3. Prorroga</t>
  </si>
  <si>
    <t>FONDO CUENTA CONCEJO DE BOGOTA, D.C.</t>
  </si>
  <si>
    <t>0111-04 - Fondo Cuenta Concejo de Bogotá, D.C.</t>
  </si>
  <si>
    <t>https://community.secop.gov.co/Public/Tendering/OpportunityDetail/Index?noticeUID=CO1.NTC.4216137&amp;isFromPublicArea=True&amp;isModal=true&amp;asPopupView=true</t>
  </si>
  <si>
    <t>SUBD. ADMINISTRATIVA Y FINANCIERA</t>
  </si>
  <si>
    <t>PRESTAR LOS SERVICIOS DE MANTENIMIENTO PREVENTIVO Y CORRECTIVO PARA ELSISTEMA DE EXTINCIÓN DE INCENDIOS Y DEL SISTEMA DE CONTROL DE ACCESO YDETECCIÓN DE INCENDIOS DE LAS TORRES A Y B DEL CENTRO ADMINISTRATIVODISTRITAL CAD Y DE LAS SEDES DE LA SDH</t>
  </si>
  <si>
    <t>https://community.secop.gov.co/Public/Tendering/OpportunityDetail/Index?noticeUID=CO1.NTC.5934641&amp;isFromPublicArea=True&amp;isModal=true&amp;asPopupView=true</t>
  </si>
  <si>
    <t>Convenio Interadministrativo</t>
  </si>
  <si>
    <t>Aunar esfuerzos humanos, técnicos, logísticos y administrativos, paragarantizar el esquema de seguridad, requerido por los concejales delDistrito Capital que cuenten con riesgo extraordinario y/o extremo comoresultado de la evaluación del riesgo efectuada para los Concejales deBogotá D.C.  por la Unidad Nacional de Protección</t>
  </si>
  <si>
    <t>https://community.secop.gov.co/Public/Tendering/OpportunityDetail/Index?noticeUID=CO1.NTC.5948430&amp;isFromPublicArea=True&amp;isModal=true&amp;asPopupView=true</t>
  </si>
  <si>
    <t>Prestar servicios de apoyo a la gestión para la ejecución de lasfunciones a cargo de la Secretaria General de la Corporación, necesariaspara llevar a cabo las sesiones y eventos.</t>
  </si>
  <si>
    <t>https://community.secop.gov.co/Public/Tendering/OpportunityDetail/Index?noticeUID=CO1.NTC.5887086&amp;isFromPublicArea=True&amp;isModal=true&amp;asPopupView=true</t>
  </si>
  <si>
    <t>SUBD. EDUCACION TRIBUTARIA Y SERVICIO</t>
  </si>
  <si>
    <t>Proveer el soporte logístico, técnico y tecnológico para robustecer laslabores que conllevan a formar, informar e incentivar a la ciudadanía entorno a la realidad tributaria y sus principios, en el marco de laestrategia de educación tributaria y de servicio.</t>
  </si>
  <si>
    <t>SUBD. ANALISIS SECTORIAL</t>
  </si>
  <si>
    <t>https://community.secop.gov.co/Public/Tendering/OpportunityDetail/Index?noticeUID=CO1.NTC.6140404&amp;isFromPublicArea=True&amp;isModal=true&amp;asPopupView=true</t>
  </si>
  <si>
    <t>Prestar los servicios de vigilancia y seguridad privada para lapermanente y adecuada protección de los funcionarios, contratistas,visitantes, contribuyentes y usuarios del Concejo de Bogotá D.C y losbienes muebles e inmuebles objeto de esta contratación, de conformidadcon lo dispuesto en el pliego de condiciones.</t>
  </si>
  <si>
    <t>OF. GESTION SERVICIO Y NOTIFICACIONES</t>
  </si>
  <si>
    <t>https://community.secop.gov.co/Public/Tendering/OpportunityDetail/Index?noticeUID=CO1.NTC.6377120&amp;isFromPublicArea=True&amp;isModal=true&amp;asPopupView=true</t>
  </si>
  <si>
    <t>SUBD. ANALISIS Y SOSTENIBILIDAD PPTAL.</t>
  </si>
  <si>
    <t>Prestar servicios profesionales a la Subdirección de Análisis ySostenibilidad Presupuestal de la Dirección Distrital de Presupuesto,para apoyar la implementación y seguimiento a los procesos que adelantala Subdirección para orientar el uso eficaz y eficiente de los recursospúblicos en las entidades y organismos distritales.</t>
  </si>
  <si>
    <t>Prestar servicios profesionales a la  Dirección Distrital de Presupuestopara asesorar, consolidar y analizar la información producida en materiapresupuestal, fiscal y financiera por las Entidades y organismosDistritales.</t>
  </si>
  <si>
    <t>SUBD. TALENTO HUMANO</t>
  </si>
  <si>
    <t>Secretaría Distrital de Hacienda
Gestión Contractual Diciembre 2024 - Modificaciones</t>
  </si>
  <si>
    <t>140422-0-2014</t>
  </si>
  <si>
    <t>https://community.secop.gov.co/Public/Tendering/OpportunityDetail/Index?noticeUID=CO1.NTC.5536900&amp;isFromPublicArea=True&amp;isModal=true&amp;asPopupView=true</t>
  </si>
  <si>
    <t>Suministro</t>
  </si>
  <si>
    <t>Suministro de combustible para la Secretaria Distrital De Hacienda</t>
  </si>
  <si>
    <t>https://community.secop.gov.co/Public/Tendering/OpportunityDetail/Index?noticeUID=CO1.NTC.5655342&amp;isFromPublicArea=True&amp;isModal=true&amp;asPopupView=true</t>
  </si>
  <si>
    <t>DESPACHO DIR. DISTRITAL COBRO</t>
  </si>
  <si>
    <t>Prestar los servicios para la publicación de los avisos, edictos ynotificaciones que requieran las distintas áreas de la SecretaríaDistrital de Hacienda, en un periódico de amplia circulación nacional.</t>
  </si>
  <si>
    <t>https://community.secop.gov.co/Public/Tendering/OpportunityDetail/Index?noticeUID=CO1.NTC.5948954&amp;isFromPublicArea=True&amp;isModal=true&amp;asPopupView=true</t>
  </si>
  <si>
    <t>Prestar servicios profesionales especializados para ofrecer respaldo ala Direccion Administrativa en asuntos juridicos relacionados concontratacion y liquidaciones, en cumplimiento a los procesosadministrativos y misionales de la Corporacion.</t>
  </si>
  <si>
    <t>https://community.secop.gov.co/Public/Tendering/OpportunityDetail/Index?noticeUID=CO1.NTC.5938930&amp;isFromPublicArea=True&amp;isModal=true&amp;asPopupView=true</t>
  </si>
  <si>
    <t>Prestar servicios profesionales para realizar la programación,seguimiento y evaluación de los planes, programas y proyectos a cargodel proceso de gestión financiera, en el marco de las diferentes etapascontractuales.</t>
  </si>
  <si>
    <t>https://community.secop.gov.co/Public/Tendering/OpportunityDetail/Index?noticeUID=CO1.NTC.5945493&amp;isFromPublicArea=True&amp;isModal=true&amp;asPopupView=true</t>
  </si>
  <si>
    <t>Prestar los servicios profesionales especializados a la DirecciónJurídica del Concejo de Bogotá para la generación de insumos técnicos yconceptos requeridos para la defensa de la Corporación con ocasión deprocesos judiciales y administrativos. De mayor complejidad.</t>
  </si>
  <si>
    <t>https://community.secop.gov.co/Public/Tendering/OpportunityDetail/Index?noticeUID=CO1.NTC.5939276&amp;isFromPublicArea=True&amp;isModal=true&amp;asPopupView=true</t>
  </si>
  <si>
    <t>Prestar los servicios profesionales para adelantar las actuacionesjurídicas y judiciales y apoyo en la generación de conceptos en el marcode los procesos de la Corporación</t>
  </si>
  <si>
    <t>https://community.secop.gov.co/Public/Tendering/OpportunityDetail/Index?noticeUID=CO1.NTC.5959652&amp;isFromPublicArea=True&amp;isModal=true&amp;asPopupView=true</t>
  </si>
  <si>
    <t>Prestar servicios de apoyo a la gestión a la Secretaría General delConcejo de Bogotá para el proceso de depuración del archivo requeridapara la trasferencia documental al Archivo Distrital.</t>
  </si>
  <si>
    <t>https://community.secop.gov.co/Public/Tendering/OpportunityDetail/Index?noticeUID=CO1.NTC.5967882&amp;isFromPublicArea=True&amp;isModal=true&amp;asPopupView=true</t>
  </si>
  <si>
    <t>Prestar servicios técnicos  para la ejecución las funciones a cargo dela Oficina Asesora de Comunicaciones, relativas a la divulgación yprensa de las actividades de la Corporación, así como el apoyo para larealización de eventos internos y externos del Concejo de Bogotá</t>
  </si>
  <si>
    <t>https://community.secop.gov.co/Public/Tendering/OpportunityDetail/Index?noticeUID=CO1.NTC.5990947&amp;isFromPublicArea=True&amp;isModal=true&amp;asPopupView=true</t>
  </si>
  <si>
    <t>Prestar los servicios profesionales para realizar las actividadesrequeridas en las etapas planeación, seguimiento y liquidación de losprocesos contractuales que ejecuta la Corporación, en el marco de losplanes institucionales.</t>
  </si>
  <si>
    <t>https://community.secop.gov.co/Public/Tendering/OpportunityDetail/Index?noticeUID=CO1.NTC.5932977&amp;isFromPublicArea=True&amp;isModal=true&amp;asPopupView=true</t>
  </si>
  <si>
    <t>Prestar los servicios profesionales para el trámite y seguimiento parala consolidación y respuesta de los requerimientos recibidos en el marcode la misionalidad de la Corporación, generando mecanismos para laoperatividad de la participación ciudadana.</t>
  </si>
  <si>
    <t>https://community.secop.gov.co/Public/Tendering/OpportunityDetail/Index?noticeUID=CO1.NTC.6030889&amp;isFromPublicArea=True&amp;isModal=False</t>
  </si>
  <si>
    <t>Prestar servicios de asistencia a los procesos relativos a la divulgación y prensa de las actividades de la Corporación, así como el apoyo de asistencia para la realización audiovisual en el marco de las funciones de la oficina asesora de comunicaciones.</t>
  </si>
  <si>
    <t>https://community.secop.gov.co/Public/Tendering/OpportunityDetail/Index?noticeUID=CO1.NTC.6045817&amp;isFromPublicArea=True&amp;isModal=False</t>
  </si>
  <si>
    <t>Prestar servicios profesionales a la oficina asesora de comunicaciones relacionados con la planeación y realización de estrategias de contenido y gestión de medios de comunicación que resulten en la visibilización de la corporación.</t>
  </si>
  <si>
    <t>https://community.secop.gov.co/Public/Tendering/OpportunityDetail/Index?noticeUID=CO1.NTC.6038416&amp;isFromPublicArea=True&amp;isModal=False</t>
  </si>
  <si>
    <t>Prestar los servicios profesionales para el desarrollo de lasactividades del modelo integrado de planeación y gestión de los procesosque se encuentran a cargo de la Dirección Jurídica</t>
  </si>
  <si>
    <t>https://community.secop.gov.co/Public/Tendering/OpportunityDetail/Index?noticeUID=CO1.NTC.5939054&amp;isFromPublicArea=True&amp;isModal=true&amp;asPopupView=true</t>
  </si>
  <si>
    <t>OF. ASESORA DE COMUNICACIONES</t>
  </si>
  <si>
    <t>Prestar los servicios de monitoreo, análisis y suministro de lainformación sobre publicaciones periodísticas de interés para la Secretaría Distrital de Hacienda.</t>
  </si>
  <si>
    <t>https://community.secop.gov.co/Public/Tendering/OpportunityDetail/Index?noticeUID=CO1.NTC.6078980&amp;isFromPublicArea=True&amp;isModal=true&amp;asPopupView=true</t>
  </si>
  <si>
    <t>Prestar los servicios profesionales en la Oficina Asesora deComunicaciones para la atención, administración de redes sociales y latransmisión de eventos virtuales a través de las diferentes plataformasdigitales.</t>
  </si>
  <si>
    <t>https://community.secop.gov.co/Public/Tendering/OpportunityDetail/Index?noticeUID=CO1.NTC.6070287&amp;isFromPublicArea=True&amp;isModal=true&amp;asPopupView=true</t>
  </si>
  <si>
    <t>Prestar los servicios profesionales especializados a la DirecciónJurídica del Concejo de Bogotá para la generación de insumos técnicos yconceptos requeridos para la defensa de la Corporación con ocasión deprocesos judiciales y administrativos.</t>
  </si>
  <si>
    <t>https://community.secop.gov.co/Public/Tendering/OpportunityDetail/Index?noticeUID=CO1.NTC.6086188&amp;isFromPublicArea=True&amp;isModal=true&amp;asPopupView=true</t>
  </si>
  <si>
    <t>Prestar servicios profesionales a la oficina asesora de comunicacionesrelacionados con la creación de contenido comunicativo, estrategiacreativa, notas y comunicados  de prensa.</t>
  </si>
  <si>
    <t>https://community.secop.gov.co/Public/Tendering/OpportunityDetail/Index?noticeUID=CO1.NTC.6123440&amp;isFromPublicArea=True&amp;isModal=true&amp;asPopupView=true</t>
  </si>
  <si>
    <t>Prestar los servicios de apoyo a la gestión para la preparación,alistamiento y organización del archivo que se encuentra a cargo de lasección de recursos fisicos en la dirección adminitrativa.</t>
  </si>
  <si>
    <t>https://community.secop.gov.co/Public/Tendering/OpportunityDetail/Index?noticeUID=CO1.NTC.6151042&amp;isFromPublicArea=True&amp;isModal=true&amp;asPopupView=true</t>
  </si>
  <si>
    <t>Directa Prestacion Servicios Profesionales y Apoyo a la Gestión</t>
  </si>
  <si>
    <t>Prestación Servicio Apoyo a la Gestión</t>
  </si>
  <si>
    <t>Prestar servicios para desarrollar las actividades contenidas en losPlanes de Bienestar e Incentivos y Mejoramiento del Clima Laboral parael Concejo de Bogotá D.C.</t>
  </si>
  <si>
    <t>https://community.secop.gov.co/Public/Tendering/OpportunityDetail/Index?noticeUID=CO1.NTC.6067070&amp;isFromPublicArea=True&amp;isModal=true&amp;asPopupView=true</t>
  </si>
  <si>
    <t>Suministro de combustible para los vehículos del Concejo de Bogotá</t>
  </si>
  <si>
    <t>https://community.secop.gov.co/Public/Tendering/OpportunityDetail/Index?noticeUID=CO1.NTC.6171357&amp;isFromPublicArea=True&amp;isModal=true&amp;asPopupView=true</t>
  </si>
  <si>
    <t>Prestar servicios profesionales especializados para realizar yestructurar  los planes y actividades que se deban formular y ejecutarcon ocasión de la gestión del Laboratorio de Innovación y Gestión delConocimiento</t>
  </si>
  <si>
    <t>https://community.secop.gov.co/Public/Tendering/OpportunityDetail/Index?noticeUID=CO1.NTC.6161708&amp;isFromPublicArea=True&amp;isModal=true&amp;asPopupView=true</t>
  </si>
  <si>
    <t>Prestar servicios en la Dirección de Estudios y Estadísticas Fiscalespara realizar el análisis y la proyección de variables económicas de laciudad utilizando modelos económicos cuantitativos y estadísticos.</t>
  </si>
  <si>
    <t>https://community.secop.gov.co/Public/Tendering/OpportunityDetail/Index?noticeUID=CO1.NTC.6207416&amp;isFromPublicArea=True&amp;isModal=true&amp;asPopupView=true</t>
  </si>
  <si>
    <t>Prestar servicios profesionales relacionados con las actividadesinherentes a los procesos de la oficina asesora de comunicaciones de lacorporación.</t>
  </si>
  <si>
    <t>https://community.secop.gov.co/Public/Tendering/OpportunityDetail/Index?noticeUID=CO1.NTC.4448441&amp;isFromPublicArea=True&amp;isModal=true&amp;asPopupView=true</t>
  </si>
  <si>
    <t>Suministro de tiquetes aéreos para los funcionarios de SecretaríaDistrital de Hacienda.</t>
  </si>
  <si>
    <t>https://community.secop.gov.co/Public/Tendering/OpportunityDetail/Index?noticeUID=CO1.NTC.6270195&amp;isFromPublicArea=True&amp;isModal=true&amp;asPopupView=true</t>
  </si>
  <si>
    <t>Interadministrativo</t>
  </si>
  <si>
    <t>Contratar los servicios de un centro de contacto omnicanal y/omulticanal, para la atención de la ciudadanía a través de los canalesrequeridos por la Secretaría Distrital de Hacienda</t>
  </si>
  <si>
    <t>https://community.secop.gov.co/Public/Tendering/OpportunityDetail/Index?noticeUID=CO1.NTC.6269151&amp;isFromPublicArea=True&amp;isModal=true&amp;asPopupView=true</t>
  </si>
  <si>
    <t>Prestar los servicios de apoyo a la gestión para el desarrollo logísticode las actividades contenidas dentro de los programas de bienestar,incentivos, mejoramiento de clima laboral para los servidores y susfamilias, desarrollar el plan de integridad y fortalecer el conocimientoen los procesos y productos de la entidad en los servidores, que genereun cambio proactivo al interior de la entidad.</t>
  </si>
  <si>
    <t>https://community.secop.gov.co/Public/Tendering/OpportunityDetail/Index?noticeUID=CO1.NTC.6611847&amp;isFromPublicArea=True&amp;isModal=true&amp;asPopupView=true</t>
  </si>
  <si>
    <t>Arrendamiento</t>
  </si>
  <si>
    <t>Entregar a título de arrendamiento un espacio ubicado en el CAD destinado a la venta de bebidas y productos alimenticios de cafetería tipo gourmet</t>
  </si>
  <si>
    <t>https://community.secop.gov.co/Public/Tendering/OpportunityDetail/Index?noticeUID=CO1.NTC.6526713&amp;isFromPublicArea=True&amp;isModal=true&amp;asPopupView=true</t>
  </si>
  <si>
    <t>PRESTAR SERVICIOS PROFESIONALES PARA APOYAR LAS ACTIVIDADES DE LASUBDIRECCIÓN ADMINISTRATIVA Y FINANCIERA EN LO REFERENTE A TEMAS TRIBUTARIOS, PRESUPUESTALES Y DE PAGOS DE CONFORMIDAD A LOS PROCEDIMIENTOS, GUÍAS Y NORMATIVIDAD VIGENTES</t>
  </si>
  <si>
    <t>https://community.secop.gov.co/Public/Tendering/OpportunityDetail/Index?noticeUID=CO1.NTC.6564160&amp;isFromPublicArea=True&amp;isModal=true&amp;asPopupView=true</t>
  </si>
  <si>
    <t>Prestar servicios profesionales de apoyo a la SubdirecciónAdministrativa y Financiera en la liquidación de saldos de contratos,validación de las consistencias en los reportes generados por el área  yel trámite de los traslados presupuestales de conformidad a losprocedimientos, guías y normatividad vigentes.</t>
  </si>
  <si>
    <t>https://community.secop.gov.co/Public/Tendering/OpportunityDetail/Index?noticeUID=CO1.NTC.6553717&amp;isFromPublicArea=True&amp;isModal=true&amp;asPopupView=true</t>
  </si>
  <si>
    <t>Prestar servicios profesionales a la Subdirección de Talento Humano paraadelantar el desarrollo de políticas, estrategias e instrumentos para elcumplimiento del Plan de bienestar e incentivos de la SDH.</t>
  </si>
  <si>
    <t>https://community.secop.gov.co/Public/Tendering/OpportunityDetail/Index?noticeUID=CO1.NTC.6383423&amp;isFromPublicArea=True&amp;isModal=true&amp;asPopupView=true</t>
  </si>
  <si>
    <t>Realizar exámenes médicos ocupacionales y complementarios igualmente laaplicación de vacunas para funcionarios y contratistas de la SecretaríaDistrital de Hacienda</t>
  </si>
  <si>
    <t>https://community.secop.gov.co/Public/Tendering/OpportunityDetail/Index?noticeUID=CO1.NTC.6617543&amp;isFromPublicArea=True&amp;isModal=true&amp;asPopupView=true</t>
  </si>
  <si>
    <t>DESPACHO SUBSECRETARIO GENERAL</t>
  </si>
  <si>
    <t>Prestar los servicios profesionales en el fortalecimiento, gestión yapoyo a la contratación, además de acompañar y hacerle seguimiento a loscontratos, planes y programas relacionados.</t>
  </si>
  <si>
    <t>https://community.secop.gov.co/Public/Tendering/OpportunityDetail/Index?noticeUID=CO1.NTC.6601735&amp;isFromPublicArea=True&amp;isModal=true&amp;asPopupView=true</t>
  </si>
  <si>
    <t>SUBD. DESARROLLO SOCIAL</t>
  </si>
  <si>
    <t>https://community.secop.gov.co/Public/Tendering/OpportunityDetail/Index?noticeUID=CO1.NTC.6605098&amp;isFromPublicArea=True&amp;isModal=true&amp;asPopupView=true</t>
  </si>
  <si>
    <t>Prestar servicios para la proyección de respuestas a requerimientos deusuarios internos y externos, registro análisis y aplicación denovedades de nómina, proyección de respuestas y actos administrativos desolicitudes relacionadas con liquidaciones de prestaciones sociales dela nómina de la SDH.</t>
  </si>
  <si>
    <t>https://community.secop.gov.co/Public/Tendering/OpportunityDetail/Index?noticeUID=CO1.NTC.4638127&amp;isFromPublicArea=True&amp;isModal=False</t>
  </si>
  <si>
    <t>SUBD. GESTION DOCUMENTAL</t>
  </si>
  <si>
    <t>Suministro de certificados firma digital de personas, así como elservicio de estampado cronológico y correo electrónico certificado, paragarantizar el firmado electrónico de documentos generados por laSecretaría Distrital de Hacienda.</t>
  </si>
  <si>
    <t>https://community.secop.gov.co/Public/Tendering/OpportunityDetail/Index?noticeUID=CO1.NTC.6476656&amp;isFromPublicArea=True&amp;isModal=true&amp;asPopupView=true</t>
  </si>
  <si>
    <t>Compraventa</t>
  </si>
  <si>
    <t>Adquisición de equipos activos de conectividad para la SecretaríaDistrital de Hacienda.</t>
  </si>
  <si>
    <t>https://community.secop.gov.co/Public/Tendering/OpportunityDetail/Index?noticeUID=CO1.NTC.6679701&amp;isFromPublicArea=True&amp;isModal=true&amp;asPopupView=true</t>
  </si>
  <si>
    <t>Prestar servicios profesionales especializados en el Sistema deVigilancia Epidemiológica de Riesgo Psicosocial y en el Sistema de Gestión de Seguridad y Salud en el Trabajo de la Secretaría Distrital de Hacienda.</t>
  </si>
  <si>
    <t>https://community.secop.gov.co/Public/Tendering/OpportunityDetail/Index?noticeUID=CO1.NTC.6749663&amp;isFromPublicArea=True&amp;isModal=true&amp;asPopupView=true</t>
  </si>
  <si>
    <t>Prestación Servicios Profesionales</t>
  </si>
  <si>
    <t>SUBD. GESTION JUDICIAL</t>
  </si>
  <si>
    <t>Prestar servicios de representación judicial, extrajudicial y/oadministrativa a Bogotá D.C.- Secretaría Distrital de Hacienda en laatención de procesos concursales, de acuerdo a lo establecido en losestudios previos.</t>
  </si>
  <si>
    <t>https://community.secop.gov.co/Public/Tendering/OpportunityDetail/Index?noticeUID=CO1.NTC.6749848&amp;isFromPublicArea=True&amp;isModal=true&amp;asPopupView=true</t>
  </si>
  <si>
    <t>Prestar servicios de representación judicial, extrajudicial y/oadministrativa a Bogotá D.C.- Secretaría Distrital de Hacienda en laatención de procesos judiciales, de acuerdo a lo establecido en losestudios previos.</t>
  </si>
  <si>
    <t>https://community.secop.gov.co/Public/Tendering/OpportunityDetail/Index?noticeUID=CO1.NTC.6535872&amp;isFromPublicArea=True&amp;isModal=true&amp;asPopupView=true</t>
  </si>
  <si>
    <t>contratar servicio para REALIZAR INVENTARIO FORESTAL Y PLAN DE PODAS ENEL CAD.</t>
  </si>
  <si>
    <t>https://community.secop.gov.co/Public/Tendering/OpportunityDetail/Index?noticeUID=CO1.NTC.6780625&amp;isFromPublicArea=True&amp;isModal=true&amp;asPopupView=true</t>
  </si>
  <si>
    <t>OF. OPERACION SISTEMA GESTION DOCUMENTAL</t>
  </si>
  <si>
    <t>Prestar servicios para la gestión de correspondencia y mensajeríaexpresa masiva para la Secretaría Distrital de Hacienda</t>
  </si>
  <si>
    <t>https://community.secop.gov.co/Public/Tendering/OpportunityDetail/Index?noticeUID=CO1.NTC.6806756&amp;isFromPublicArea=True&amp;isModal=true&amp;asPopupView=true</t>
  </si>
  <si>
    <t>Apoyar el alistamiento y proyección de las respuestas a las PQRS ytrámites en las diversas etapas del proceso administrativo de laDirección Distrital de Cobro, y las PQRS del componente de servicio ylas relacionadas con los alivios tributarios de competencia de laDirección de Impuestos de Bogotá; así como el apoyo a la gestiónpersuasiva de contribuyentes con deudas causadas en la vigencia 2024 yla depuración de la cartera tributaria</t>
  </si>
  <si>
    <t>https://community.secop.gov.co/Public/Tendering/OpportunityDetail/Index?noticeUID=CO1.NTC.6577839&amp;isFromPublicArea=True&amp;isModal=true&amp;asPopupView=true</t>
  </si>
  <si>
    <t>Licitación Pública</t>
  </si>
  <si>
    <t>PRESTAR LOS SERVICIOS DE VIGILANCIA Y SEGURIDAD PRIVADA PARA LAPERMANENTE Y ADECUADA PROTECCIÓN DE LOS FUNCIONARIOS, CONTRATISTAS,VISITANTES, CONTRIBUYENTES Y USUARIOS DE LA SECRETARÍA DISTRITAL DEHACIENDA, ÁREAS COMUNES DEL CENTRO ADMINISTRATIVO DISTRITAL. CAD Y LOSBIENES MUEBLES E INMUEBLES OBJETO DE ESTA  CONTRATACIÓN, DE CONFORMIDADCON LO DISPUESTO EN EL PLIEGO DE CONDICIONES.</t>
  </si>
  <si>
    <t>https://community.secop.gov.co/Public/Tendering/OpportunityDetail/Index?noticeUID=CO1.NTC.6829092&amp;isFromPublicArea=True&amp;isModal=true&amp;asPopupView=true</t>
  </si>
  <si>
    <t>SUBD. CONSOLIDACION, GESTION E INVEST.</t>
  </si>
  <si>
    <t>Apoyar a la Subdirección de Consolidación, Gestión e Investigación parabrindar servicios de asesoría técnica contable, acompañamiento y apoyoen los procesos relacionados con asistencia técnica, generación ysocialización de documentos y consolidación y revelación de los hechoseconómicos de la información contable consolidada del Distrito Capital,bajo los marcos normativos contables dispuestos por la ContaduríaGeneral de la Nación aplicables a las entidades y empresas Distritales.</t>
  </si>
  <si>
    <t>https://community.secop.gov.co/Public/Tendering/OpportunityDetail/Index?noticeUID=CO1.NTC.6893043&amp;isFromPublicArea=True&amp;isModal=true&amp;asPopupView=true</t>
  </si>
  <si>
    <t>Realizar la implementación y parametrización de nuevos módulos en elaplicativo Kactus del Concejo de Bogotá D.C.</t>
  </si>
  <si>
    <t>https://community.secop.gov.co/Public/Tendering/OpportunityDetail/Index?noticeUID=CO1.NTC.6966234&amp;isFromPublicArea=True&amp;isModal=true&amp;asPopupView=true</t>
  </si>
  <si>
    <t>Prestar los servicios profesionales para apoyar a la Oficina Asesora deComunicaciones en todas las actividades relacionadas con procesosadministrativos y de correspondencia a cargo del área.</t>
  </si>
  <si>
    <t>https://community.secop.gov.co/Public/Tendering/OpportunityDetail/Index?noticeUID=CO1.NTC.7010610&amp;isFromPublicArea=True&amp;isModal=true&amp;asPopupView=true</t>
  </si>
  <si>
    <t>Prestar los servicios en la Oficina Asesora de Comunicaciones pararealizar el diseño de piezas comunicativas de las diferentes estrategiasde comunicación de la Secretaría Distrital de Hacienda.</t>
  </si>
  <si>
    <t>TVEC</t>
  </si>
  <si>
    <t>https://www.colombiacompra.gov.co/tienda-virtual-del-estado-colombiano/ordenes-compra/135244</t>
  </si>
  <si>
    <t>Selección Abreviada - Acuerdo Marco</t>
  </si>
  <si>
    <t>Adquisición de equipos de computo y periféricos para el Concejo deBogotá D.C.</t>
  </si>
  <si>
    <t>https://community.secop.gov.co/Public/Tendering/OpportunityDetail/Index?noticeUID=CO1.NTC.7064814&amp;isFromPublicArea=True&amp;isModal=true&amp;asPopupView=true</t>
  </si>
  <si>
    <t>Prestar servicios de apoyo a la gestión para la correcta y oportunaejecución y control de las obligaciones propias del contrato deimpresión y distribución de los actos administrativos emitidos en losprocesos de cobro sujetos a surtir el proceso de notificación en lascondiciones definidas por la Oficina. Así como el soporte a los procesosde atención al ciudadano, de acuerdo con las necesidades y metasdefinidas en la Oficina de Gestión del Servicio y Notificaciones.</t>
  </si>
  <si>
    <t>https://community.secop.gov.co/Public/Tendering/OpportunityDetail/Index?noticeUID=CO1.NTC.7072319&amp;isFromPublicArea=True&amp;isModal=true&amp;asPopupView=true</t>
  </si>
  <si>
    <t>OF. GESTION DE COBRO</t>
  </si>
  <si>
    <t>Prestar los servicios profesionales para el desarrollo de actividades dela gestión de actos administrativos, respuesta a solicitudes,elaboración de informes y aquellas labores necesarias para impulsar lagestión de los procesos de cobro no tributario a cargo de la Oficina deGestión de Cobro</t>
  </si>
  <si>
    <t>https://community.secop.gov.co/Public/Tendering/OpportunityDetail/Index?noticeUID=CO1.NTC.7155680&amp;isFromPublicArea=True&amp;isModal=true&amp;asPopupView=true</t>
  </si>
  <si>
    <t>SUBD. GESTION INFORMACION PPTAL.</t>
  </si>
  <si>
    <t>Prestar servicios a la Subdirección de Gestión de la InformaciónPresupuestal de la Dirección Distrital de Presupuesto, para apoyar lagestión administrativa del área y el control de roles y usuarios delSistema de Información Presupuestal del Distrito.</t>
  </si>
  <si>
    <t>https://community.secop.gov.co/Public/Tendering/OpportunityDetail/Index?noticeUID=CO1.NTC.7154634&amp;isFromPublicArea=True&amp;isModal=true&amp;asPopupView=true</t>
  </si>
  <si>
    <t>Prestar los servicios profesionales en la Oficina Asesora deComunicaciones para la atención de medios de comunicación,difusión de contenidos de la Secretaría Distrital de Hacienda y en laredacción de información para las diferentes piezasde comunicación de la entidad.</t>
  </si>
  <si>
    <t>SECOP-I</t>
  </si>
  <si>
    <t>https://www.contratos.gov.co/consultas/detalleProceso.do?numConstancia=15-12-3272948</t>
  </si>
  <si>
    <t>Constitución de un Fondo en Administración denominado "FONDO CUENTACONCEJO DE BOGOTÁ, D.C., SECRETARIA DISTRITAL DE HACIENDA - ICETEX", conlos recursos entregados por EL CONSTITUYENTE a EL ICETEX, quien actuarácomo administrador y mandatario, con el fin de financiar programas deeducación formal, para los empleados de Carrera Administrativa y LibreNombramiento y Remoción del Concejo de Bogotá.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</si>
</sst>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center"/>
    </xf>
    <xf numFmtId="0" fontId="4" fillId="4" borderId="16" xfId="0" applyFont="1" applyFill="1" applyBorder="1" applyAlignment="1">
      <alignment horizontal="centerContinuous" vertical="center"/>
    </xf>
    <xf numFmtId="0" fontId="4" fillId="4" borderId="17" xfId="0" applyFont="1" applyFill="1" applyBorder="1" applyAlignment="1">
      <alignment horizontal="centerContinuous" vertical="center"/>
    </xf>
    <xf numFmtId="0" fontId="4" fillId="4" borderId="18" xfId="0" applyFont="1" applyFill="1" applyBorder="1" applyAlignment="1">
      <alignment horizontal="centerContinuous" vertical="center"/>
    </xf>
    <xf numFmtId="0" fontId="4" fillId="5" borderId="16" xfId="0" applyFont="1" applyFill="1" applyBorder="1" applyAlignment="1">
      <alignment horizontal="centerContinuous" vertical="center" wrapText="1"/>
    </xf>
    <xf numFmtId="0" fontId="4" fillId="5" borderId="17" xfId="0" applyFont="1" applyFill="1" applyBorder="1" applyAlignment="1">
      <alignment horizontal="centerContinuous" vertical="center" wrapText="1"/>
    </xf>
    <xf numFmtId="0" fontId="4" fillId="5" borderId="18" xfId="0" applyFont="1" applyFill="1" applyBorder="1" applyAlignment="1">
      <alignment horizontal="centerContinuous" vertical="center" wrapText="1"/>
    </xf>
    <xf numFmtId="0" fontId="5" fillId="4" borderId="17" xfId="0" applyFont="1" applyFill="1" applyBorder="1" applyAlignment="1">
      <alignment horizontal="centerContinuous" vertical="center"/>
    </xf>
    <xf numFmtId="0" fontId="5" fillId="4" borderId="18" xfId="0" applyFont="1" applyFill="1" applyBorder="1" applyAlignment="1">
      <alignment horizontal="centerContinuous" vertical="center"/>
    </xf>
    <xf numFmtId="164" fontId="0" fillId="0" borderId="0" xfId="1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25" xfId="0" applyFont="1" applyBorder="1" applyAlignment="1">
      <alignment horizontal="right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right" vertical="center"/>
    </xf>
    <xf numFmtId="14" fontId="1" fillId="0" borderId="26" xfId="0" applyNumberFormat="1" applyFont="1" applyBorder="1" applyAlignment="1">
      <alignment horizontal="center"/>
    </xf>
    <xf numFmtId="14" fontId="1" fillId="0" borderId="27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Continuous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pivotButton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/>
    </xf>
    <xf numFmtId="14" fontId="0" fillId="0" borderId="20" xfId="0" applyNumberFormat="1" applyBorder="1" applyAlignment="1">
      <alignment horizontal="center" vertical="center" wrapText="1"/>
    </xf>
    <xf numFmtId="0" fontId="0" fillId="0" borderId="0" xfId="0" applyNumberFormat="1"/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7" fillId="0" borderId="0" xfId="0" applyFont="1" applyBorder="1"/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3" fillId="3" borderId="1" xfId="0" applyFont="1" applyFill="1" applyBorder="1" applyAlignment="1">
      <alignment horizontal="centerContinuous" vertical="center" wrapText="1"/>
    </xf>
    <xf numFmtId="0" fontId="3" fillId="3" borderId="2" xfId="0" applyFont="1" applyFill="1" applyBorder="1" applyAlignment="1">
      <alignment horizontal="centerContinuous" vertical="center" wrapText="1"/>
    </xf>
    <xf numFmtId="0" fontId="3" fillId="3" borderId="3" xfId="0" applyFont="1" applyFill="1" applyBorder="1" applyAlignment="1">
      <alignment horizontal="centerContinuous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10" fillId="0" borderId="0" xfId="2" applyFont="1"/>
    <xf numFmtId="164" fontId="0" fillId="0" borderId="0" xfId="0" applyNumberFormat="1"/>
    <xf numFmtId="0" fontId="0" fillId="0" borderId="14" xfId="0" applyBorder="1" applyAlignment="1">
      <alignment horizontal="left" indent="1"/>
    </xf>
  </cellXfs>
  <cellStyles count="3">
    <cellStyle name="Hipervínculo" xfId="2" builtinId="8"/>
    <cellStyle name="Millares" xfId="1" builtinId="3"/>
    <cellStyle name="Normal" xfId="0" builtinId="0"/>
  </cellStyles>
  <dxfs count="121"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0" formatCode="General"/>
    </dxf>
    <dxf>
      <numFmt numFmtId="164" formatCode="_-* #,##0_-;\-* #,##0_-;_-* &quot;-&quot;??_-;_-@_-"/>
    </dxf>
    <dxf>
      <numFmt numFmtId="19" formatCode="d/mm/yyyy"/>
    </dxf>
    <dxf>
      <numFmt numFmtId="0" formatCode="General"/>
    </dxf>
    <dxf>
      <numFmt numFmtId="19" formatCode="d/mm/yyyy"/>
    </dxf>
    <dxf>
      <numFmt numFmtId="19" formatCode="d/mm/yyyy"/>
    </dxf>
    <dxf>
      <numFmt numFmtId="0" formatCode="General"/>
    </dxf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19" formatCode="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left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/>
      </font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025" name="AutoShape 1" descr="Secretaría Distrital de Hacienda | Red Empresarial de Seguridad Vi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114299</xdr:colOff>
      <xdr:row>3</xdr:row>
      <xdr:rowOff>133350</xdr:rowOff>
    </xdr:from>
    <xdr:to>
      <xdr:col>3</xdr:col>
      <xdr:colOff>952500</xdr:colOff>
      <xdr:row>10</xdr:row>
      <xdr:rowOff>66675</xdr:rowOff>
    </xdr:to>
    <xdr:grpSp>
      <xdr:nvGrpSpPr>
        <xdr:cNvPr id="22" name="Grupo 21" descr="Descripción del total de modificaciones realizadas en el mes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876299" y="1130300"/>
          <a:ext cx="2571751" cy="1222375"/>
          <a:chOff x="3829049" y="1276350"/>
          <a:chExt cx="2343151" cy="1009651"/>
        </a:xfrm>
      </xdr:grpSpPr>
      <xdr:grpSp>
        <xdr:nvGrpSpPr>
          <xdr:cNvPr id="20" name="Grup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4114802" y="1276350"/>
            <a:ext cx="1333498" cy="733426"/>
            <a:chOff x="4114802" y="1276350"/>
            <a:chExt cx="1333498" cy="733426"/>
          </a:xfrm>
        </xdr:grpSpPr>
        <xdr:grpSp>
          <xdr:nvGrpSpPr>
            <xdr:cNvPr id="13" name="Groupe 1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4114802" y="1276350"/>
              <a:ext cx="1333498" cy="733426"/>
              <a:chOff x="4136627" y="2734860"/>
              <a:chExt cx="2110791" cy="1335778"/>
            </a:xfrm>
          </xdr:grpSpPr>
          <xdr:sp macro="" textlink="">
            <xdr:nvSpPr>
              <xdr:cNvPr id="14" name="Forme libre : forme 22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 flipH="1">
                <a:off x="4136627" y="2734860"/>
                <a:ext cx="1817867" cy="1318521"/>
              </a:xfrm>
              <a:custGeom>
                <a:avLst/>
                <a:gdLst>
                  <a:gd name="connsiteX0" fmla="*/ 1168903 w 1817867"/>
                  <a:gd name="connsiteY0" fmla="*/ 0 h 1318520"/>
                  <a:gd name="connsiteX1" fmla="*/ 1168897 w 1817867"/>
                  <a:gd name="connsiteY1" fmla="*/ 5 h 1318520"/>
                  <a:gd name="connsiteX2" fmla="*/ 1164494 w 1817867"/>
                  <a:gd name="connsiteY2" fmla="*/ 5 h 1318520"/>
                  <a:gd name="connsiteX3" fmla="*/ 1163518 w 1817867"/>
                  <a:gd name="connsiteY3" fmla="*/ 4367 h 1318520"/>
                  <a:gd name="connsiteX4" fmla="*/ 941742 w 1817867"/>
                  <a:gd name="connsiteY4" fmla="*/ 184223 h 1318520"/>
                  <a:gd name="connsiteX5" fmla="*/ 240301 w 1817867"/>
                  <a:gd name="connsiteY5" fmla="*/ 184223 h 1318520"/>
                  <a:gd name="connsiteX6" fmla="*/ 0 w 1817867"/>
                  <a:gd name="connsiteY6" fmla="*/ 1318520 h 1318520"/>
                  <a:gd name="connsiteX7" fmla="*/ 1498589 w 1817867"/>
                  <a:gd name="connsiteY7" fmla="*/ 1318520 h 1318520"/>
                  <a:gd name="connsiteX8" fmla="*/ 1498589 w 1817867"/>
                  <a:gd name="connsiteY8" fmla="*/ 1318519 h 1318520"/>
                  <a:gd name="connsiteX9" fmla="*/ 1554139 w 1817867"/>
                  <a:gd name="connsiteY9" fmla="*/ 1318519 h 1318520"/>
                  <a:gd name="connsiteX10" fmla="*/ 1817867 w 1817867"/>
                  <a:gd name="connsiteY10" fmla="*/ 139977 h 1318520"/>
                  <a:gd name="connsiteX11" fmla="*/ 1681103 w 1817867"/>
                  <a:gd name="connsiteY11" fmla="*/ 5 h 1318520"/>
                  <a:gd name="connsiteX12" fmla="*/ 1168903 w 1817867"/>
                  <a:gd name="connsiteY12" fmla="*/ 5 h 13185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</a:cxnLst>
                <a:rect l="l" t="t" r="r" b="b"/>
                <a:pathLst>
                  <a:path w="1817867" h="1318520">
                    <a:moveTo>
                      <a:pt x="1168903" y="0"/>
                    </a:moveTo>
                    <a:lnTo>
                      <a:pt x="1168897" y="5"/>
                    </a:lnTo>
                    <a:lnTo>
                      <a:pt x="1164494" y="5"/>
                    </a:lnTo>
                    <a:lnTo>
                      <a:pt x="1163518" y="4367"/>
                    </a:lnTo>
                    <a:lnTo>
                      <a:pt x="941742" y="184223"/>
                    </a:lnTo>
                    <a:lnTo>
                      <a:pt x="240301" y="184223"/>
                    </a:lnTo>
                    <a:lnTo>
                      <a:pt x="0" y="1318520"/>
                    </a:lnTo>
                    <a:lnTo>
                      <a:pt x="1498589" y="1318520"/>
                    </a:lnTo>
                    <a:lnTo>
                      <a:pt x="1498589" y="1318519"/>
                    </a:lnTo>
                    <a:lnTo>
                      <a:pt x="1554139" y="1318519"/>
                    </a:lnTo>
                    <a:lnTo>
                      <a:pt x="1817867" y="139977"/>
                    </a:lnTo>
                    <a:lnTo>
                      <a:pt x="1681103" y="5"/>
                    </a:lnTo>
                    <a:lnTo>
                      <a:pt x="1168903" y="5"/>
                    </a:lnTo>
                    <a:close/>
                  </a:path>
                </a:pathLst>
              </a:custGeom>
              <a:solidFill>
                <a:srgbClr val="0070C0">
                  <a:lumMod val="75000"/>
                </a:srgbClr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5" name="Rectangle 26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4398229" y="3111690"/>
                <a:ext cx="1405719" cy="941695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3175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6" name="Rectangle 27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>
              <a:xfrm rot="335292">
                <a:off x="4468035" y="3042682"/>
                <a:ext cx="1405719" cy="941695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3175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7" name="Rectangle 28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/>
            </xdr:nvSpPr>
            <xdr:spPr>
              <a:xfrm rot="775497">
                <a:off x="4540330" y="2965048"/>
                <a:ext cx="1405719" cy="941695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3175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8" name="Forme libre : forme 23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/>
            </xdr:nvSpPr>
            <xdr:spPr>
              <a:xfrm>
                <a:off x="4398229" y="2838375"/>
                <a:ext cx="1849189" cy="1232263"/>
              </a:xfrm>
              <a:custGeom>
                <a:avLst/>
                <a:gdLst>
                  <a:gd name="connsiteX0" fmla="*/ 1168903 w 1849189"/>
                  <a:gd name="connsiteY0" fmla="*/ 0 h 1232263"/>
                  <a:gd name="connsiteX1" fmla="*/ 1168903 w 1849189"/>
                  <a:gd name="connsiteY1" fmla="*/ 4 h 1232263"/>
                  <a:gd name="connsiteX2" fmla="*/ 1849189 w 1849189"/>
                  <a:gd name="connsiteY2" fmla="*/ 4 h 1232263"/>
                  <a:gd name="connsiteX3" fmla="*/ 1554139 w 1849189"/>
                  <a:gd name="connsiteY3" fmla="*/ 1232262 h 1232263"/>
                  <a:gd name="connsiteX4" fmla="*/ 1514310 w 1849189"/>
                  <a:gd name="connsiteY4" fmla="*/ 1232262 h 1232263"/>
                  <a:gd name="connsiteX5" fmla="*/ 1514310 w 1849189"/>
                  <a:gd name="connsiteY5" fmla="*/ 1232263 h 1232263"/>
                  <a:gd name="connsiteX6" fmla="*/ 0 w 1849189"/>
                  <a:gd name="connsiteY6" fmla="*/ 1232263 h 1232263"/>
                  <a:gd name="connsiteX7" fmla="*/ 224580 w 1849189"/>
                  <a:gd name="connsiteY7" fmla="*/ 172171 h 1232263"/>
                  <a:gd name="connsiteX8" fmla="*/ 1123271 w 1849189"/>
                  <a:gd name="connsiteY8" fmla="*/ 172171 h 1232263"/>
                  <a:gd name="connsiteX9" fmla="*/ 1123271 w 1849189"/>
                  <a:gd name="connsiteY9" fmla="*/ 172170 h 1232263"/>
                  <a:gd name="connsiteX10" fmla="*/ 941742 w 1849189"/>
                  <a:gd name="connsiteY10" fmla="*/ 172170 h 1232263"/>
                  <a:gd name="connsiteX11" fmla="*/ 1163518 w 1849189"/>
                  <a:gd name="connsiteY11" fmla="*/ 4082 h 1232263"/>
                  <a:gd name="connsiteX12" fmla="*/ 1164494 w 1849189"/>
                  <a:gd name="connsiteY12" fmla="*/ 4 h 1232263"/>
                  <a:gd name="connsiteX13" fmla="*/ 1168898 w 1849189"/>
                  <a:gd name="connsiteY13" fmla="*/ 4 h 123226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</a:cxnLst>
                <a:rect l="l" t="t" r="r" b="b"/>
                <a:pathLst>
                  <a:path w="1849189" h="1232263">
                    <a:moveTo>
                      <a:pt x="1168903" y="0"/>
                    </a:moveTo>
                    <a:lnTo>
                      <a:pt x="1168903" y="4"/>
                    </a:lnTo>
                    <a:lnTo>
                      <a:pt x="1849189" y="4"/>
                    </a:lnTo>
                    <a:lnTo>
                      <a:pt x="1554139" y="1232262"/>
                    </a:lnTo>
                    <a:lnTo>
                      <a:pt x="1514310" y="1232262"/>
                    </a:lnTo>
                    <a:lnTo>
                      <a:pt x="1514310" y="1232263"/>
                    </a:lnTo>
                    <a:lnTo>
                      <a:pt x="0" y="1232263"/>
                    </a:lnTo>
                    <a:lnTo>
                      <a:pt x="224580" y="172171"/>
                    </a:lnTo>
                    <a:lnTo>
                      <a:pt x="1123271" y="172171"/>
                    </a:lnTo>
                    <a:lnTo>
                      <a:pt x="1123271" y="172170"/>
                    </a:lnTo>
                    <a:lnTo>
                      <a:pt x="941742" y="172170"/>
                    </a:lnTo>
                    <a:lnTo>
                      <a:pt x="1163518" y="4082"/>
                    </a:lnTo>
                    <a:lnTo>
                      <a:pt x="1164494" y="4"/>
                    </a:lnTo>
                    <a:lnTo>
                      <a:pt x="1168898" y="4"/>
                    </a:lnTo>
                    <a:close/>
                  </a:path>
                </a:pathLst>
              </a:custGeom>
              <a:solidFill>
                <a:srgbClr val="0070C0"/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4400" b="0" i="0" u="none" strike="noStrike" kern="120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9" name="Forme libre : forme 25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/>
            </xdr:nvSpPr>
            <xdr:spPr>
              <a:xfrm>
                <a:off x="4398229" y="3713721"/>
                <a:ext cx="1635329" cy="356915"/>
              </a:xfrm>
              <a:custGeom>
                <a:avLst/>
                <a:gdLst>
                  <a:gd name="connsiteX0" fmla="*/ 1639597 w 1639597"/>
                  <a:gd name="connsiteY0" fmla="*/ 0 h 356915"/>
                  <a:gd name="connsiteX1" fmla="*/ 1554137 w 1639597"/>
                  <a:gd name="connsiteY1" fmla="*/ 356915 h 356915"/>
                  <a:gd name="connsiteX2" fmla="*/ 0 w 1639597"/>
                  <a:gd name="connsiteY2" fmla="*/ 356915 h 35691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1639597" h="356915">
                    <a:moveTo>
                      <a:pt x="1639597" y="0"/>
                    </a:moveTo>
                    <a:lnTo>
                      <a:pt x="1554137" y="356915"/>
                    </a:lnTo>
                    <a:lnTo>
                      <a:pt x="0" y="356915"/>
                    </a:lnTo>
                    <a:close/>
                  </a:path>
                </a:pathLst>
              </a:custGeom>
              <a:solidFill>
                <a:srgbClr val="0070C0">
                  <a:lumMod val="75000"/>
                </a:srgbClr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</xdr:grpSp>
        <xdr:sp macro="" textlink="$E$19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414837" y="1476375"/>
              <a:ext cx="881062" cy="4476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C8C83EF-013D-425F-92D7-1974928E12BF}" type="TxLink">
                <a:rPr lang="en-US" sz="3600" b="1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ctr"/>
                <a:t>66</a:t>
              </a:fld>
              <a:endParaRPr lang="es-CO" sz="3600" b="1">
                <a:solidFill>
                  <a:schemeClr val="bg1"/>
                </a:solidFill>
              </a:endParaRPr>
            </a:p>
          </xdr:txBody>
        </xdr:sp>
      </xdr:grp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3829049" y="1981201"/>
            <a:ext cx="2343151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800" b="1">
                <a:solidFill>
                  <a:sysClr val="windowText" lastClr="000000"/>
                </a:solidFill>
              </a:rPr>
              <a:t>Modificaciones Suscritos</a:t>
            </a:r>
            <a:endParaRPr lang="es-CO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3771899</xdr:colOff>
      <xdr:row>4</xdr:row>
      <xdr:rowOff>19049</xdr:rowOff>
    </xdr:from>
    <xdr:to>
      <xdr:col>8</xdr:col>
      <xdr:colOff>6978</xdr:colOff>
      <xdr:row>7</xdr:row>
      <xdr:rowOff>76199</xdr:rowOff>
    </xdr:to>
    <xdr:grpSp>
      <xdr:nvGrpSpPr>
        <xdr:cNvPr id="25" name="Grupo 24" descr="Descripción de la fuente de datos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8261349" y="1200149"/>
          <a:ext cx="1346829" cy="609600"/>
          <a:chOff x="6524625" y="1409699"/>
          <a:chExt cx="1416679" cy="628650"/>
        </a:xfrm>
      </xdr:grpSpPr>
      <xdr:pic>
        <xdr:nvPicPr>
          <xdr:cNvPr id="26" name="Imagen 25" descr="Patela en guijarro como variación anatómica: reporte de ...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10000" b="90000" l="10000" r="9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77100" y="1695450"/>
            <a:ext cx="664204" cy="342899"/>
          </a:xfrm>
          <a:prstGeom prst="rect">
            <a:avLst/>
          </a:prstGeom>
          <a:ln>
            <a:noFill/>
          </a:ln>
          <a:effectLst>
            <a:outerShdw blurRad="190500" algn="tl" rotWithShape="0">
              <a:srgbClr val="000000">
                <a:alpha val="70000"/>
              </a:srgbClr>
            </a:outerShdw>
          </a:effectLst>
        </xdr:spPr>
      </xdr:pic>
      <xdr:sp macro="" textlink="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6524625" y="1409699"/>
            <a:ext cx="1381125" cy="6000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900"/>
              <a:t>Fuente:</a:t>
            </a:r>
            <a:r>
              <a:rPr lang="es-CO" sz="900" baseline="0"/>
              <a:t> www.datos.gov.co / BogData</a:t>
            </a:r>
            <a:endParaRPr lang="es-CO" sz="900"/>
          </a:p>
        </xdr:txBody>
      </xdr:sp>
    </xdr:grpSp>
    <xdr:clientData/>
  </xdr:twoCellAnchor>
  <xdr:twoCellAnchor>
    <xdr:from>
      <xdr:col>6</xdr:col>
      <xdr:colOff>3362330</xdr:colOff>
      <xdr:row>7</xdr:row>
      <xdr:rowOff>85725</xdr:rowOff>
    </xdr:from>
    <xdr:to>
      <xdr:col>8</xdr:col>
      <xdr:colOff>171453</xdr:colOff>
      <xdr:row>9</xdr:row>
      <xdr:rowOff>114300</xdr:rowOff>
    </xdr:to>
    <xdr:grpSp>
      <xdr:nvGrpSpPr>
        <xdr:cNvPr id="43" name="Grupo 42" descr="Fechas del periodo del informe.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/>
      </xdr:nvGrpSpPr>
      <xdr:grpSpPr>
        <a:xfrm>
          <a:off x="7851780" y="1819275"/>
          <a:ext cx="1920873" cy="396875"/>
          <a:chOff x="6705600" y="2047875"/>
          <a:chExt cx="1287724" cy="295275"/>
        </a:xfrm>
      </xdr:grpSpPr>
      <xdr:grpSp>
        <xdr:nvGrpSpPr>
          <xdr:cNvPr id="37" name="POWER_USER_ID_ICONS_Clipboard3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6705600" y="2047875"/>
            <a:ext cx="217506" cy="290231"/>
            <a:chOff x="63" y="9"/>
            <a:chExt cx="326" cy="435"/>
          </a:xfrm>
          <a:solidFill>
            <a:srgbClr val="505046"/>
          </a:solidFill>
        </xdr:grpSpPr>
        <xdr:sp macro="" textlink="">
          <xdr:nvSpPr>
            <xdr:cNvPr id="38" name="POWER_USER_ID_ICONS_Clipboard3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63" y="9"/>
              <a:ext cx="326" cy="435"/>
            </a:xfrm>
            <a:custGeom>
              <a:avLst/>
              <a:gdLst>
                <a:gd name="T0" fmla="*/ 206 w 225"/>
                <a:gd name="T1" fmla="*/ 24 h 299"/>
                <a:gd name="T2" fmla="*/ 175 w 225"/>
                <a:gd name="T3" fmla="*/ 24 h 299"/>
                <a:gd name="T4" fmla="*/ 172 w 225"/>
                <a:gd name="T5" fmla="*/ 25 h 299"/>
                <a:gd name="T6" fmla="*/ 150 w 225"/>
                <a:gd name="T7" fmla="*/ 12 h 299"/>
                <a:gd name="T8" fmla="*/ 129 w 225"/>
                <a:gd name="T9" fmla="*/ 12 h 299"/>
                <a:gd name="T10" fmla="*/ 112 w 225"/>
                <a:gd name="T11" fmla="*/ 0 h 299"/>
                <a:gd name="T12" fmla="*/ 95 w 225"/>
                <a:gd name="T13" fmla="*/ 12 h 299"/>
                <a:gd name="T14" fmla="*/ 74 w 225"/>
                <a:gd name="T15" fmla="*/ 12 h 299"/>
                <a:gd name="T16" fmla="*/ 52 w 225"/>
                <a:gd name="T17" fmla="*/ 25 h 299"/>
                <a:gd name="T18" fmla="*/ 50 w 225"/>
                <a:gd name="T19" fmla="*/ 24 h 299"/>
                <a:gd name="T20" fmla="*/ 18 w 225"/>
                <a:gd name="T21" fmla="*/ 24 h 299"/>
                <a:gd name="T22" fmla="*/ 0 w 225"/>
                <a:gd name="T23" fmla="*/ 43 h 299"/>
                <a:gd name="T24" fmla="*/ 0 w 225"/>
                <a:gd name="T25" fmla="*/ 280 h 299"/>
                <a:gd name="T26" fmla="*/ 18 w 225"/>
                <a:gd name="T27" fmla="*/ 299 h 299"/>
                <a:gd name="T28" fmla="*/ 206 w 225"/>
                <a:gd name="T29" fmla="*/ 299 h 299"/>
                <a:gd name="T30" fmla="*/ 225 w 225"/>
                <a:gd name="T31" fmla="*/ 280 h 299"/>
                <a:gd name="T32" fmla="*/ 225 w 225"/>
                <a:gd name="T33" fmla="*/ 43 h 299"/>
                <a:gd name="T34" fmla="*/ 206 w 225"/>
                <a:gd name="T35" fmla="*/ 24 h 299"/>
                <a:gd name="T36" fmla="*/ 62 w 225"/>
                <a:gd name="T37" fmla="*/ 36 h 299"/>
                <a:gd name="T38" fmla="*/ 74 w 225"/>
                <a:gd name="T39" fmla="*/ 24 h 299"/>
                <a:gd name="T40" fmla="*/ 100 w 225"/>
                <a:gd name="T41" fmla="*/ 24 h 299"/>
                <a:gd name="T42" fmla="*/ 100 w 225"/>
                <a:gd name="T43" fmla="*/ 24 h 299"/>
                <a:gd name="T44" fmla="*/ 100 w 225"/>
                <a:gd name="T45" fmla="*/ 24 h 299"/>
                <a:gd name="T46" fmla="*/ 107 w 225"/>
                <a:gd name="T47" fmla="*/ 18 h 299"/>
                <a:gd name="T48" fmla="*/ 112 w 225"/>
                <a:gd name="T49" fmla="*/ 12 h 299"/>
                <a:gd name="T50" fmla="*/ 117 w 225"/>
                <a:gd name="T51" fmla="*/ 18 h 299"/>
                <a:gd name="T52" fmla="*/ 124 w 225"/>
                <a:gd name="T53" fmla="*/ 24 h 299"/>
                <a:gd name="T54" fmla="*/ 124 w 225"/>
                <a:gd name="T55" fmla="*/ 24 h 299"/>
                <a:gd name="T56" fmla="*/ 124 w 225"/>
                <a:gd name="T57" fmla="*/ 24 h 299"/>
                <a:gd name="T58" fmla="*/ 150 w 225"/>
                <a:gd name="T59" fmla="*/ 24 h 299"/>
                <a:gd name="T60" fmla="*/ 162 w 225"/>
                <a:gd name="T61" fmla="*/ 36 h 299"/>
                <a:gd name="T62" fmla="*/ 162 w 225"/>
                <a:gd name="T63" fmla="*/ 49 h 299"/>
                <a:gd name="T64" fmla="*/ 62 w 225"/>
                <a:gd name="T65" fmla="*/ 49 h 299"/>
                <a:gd name="T66" fmla="*/ 62 w 225"/>
                <a:gd name="T67" fmla="*/ 36 h 299"/>
                <a:gd name="T68" fmla="*/ 212 w 225"/>
                <a:gd name="T69" fmla="*/ 280 h 299"/>
                <a:gd name="T70" fmla="*/ 206 w 225"/>
                <a:gd name="T71" fmla="*/ 287 h 299"/>
                <a:gd name="T72" fmla="*/ 18 w 225"/>
                <a:gd name="T73" fmla="*/ 287 h 299"/>
                <a:gd name="T74" fmla="*/ 12 w 225"/>
                <a:gd name="T75" fmla="*/ 280 h 299"/>
                <a:gd name="T76" fmla="*/ 12 w 225"/>
                <a:gd name="T77" fmla="*/ 43 h 299"/>
                <a:gd name="T78" fmla="*/ 18 w 225"/>
                <a:gd name="T79" fmla="*/ 37 h 299"/>
                <a:gd name="T80" fmla="*/ 50 w 225"/>
                <a:gd name="T81" fmla="*/ 37 h 299"/>
                <a:gd name="T82" fmla="*/ 50 w 225"/>
                <a:gd name="T83" fmla="*/ 55 h 299"/>
                <a:gd name="T84" fmla="*/ 56 w 225"/>
                <a:gd name="T85" fmla="*/ 62 h 299"/>
                <a:gd name="T86" fmla="*/ 168 w 225"/>
                <a:gd name="T87" fmla="*/ 62 h 299"/>
                <a:gd name="T88" fmla="*/ 175 w 225"/>
                <a:gd name="T89" fmla="*/ 55 h 299"/>
                <a:gd name="T90" fmla="*/ 175 w 225"/>
                <a:gd name="T91" fmla="*/ 37 h 299"/>
                <a:gd name="T92" fmla="*/ 206 w 225"/>
                <a:gd name="T93" fmla="*/ 37 h 299"/>
                <a:gd name="T94" fmla="*/ 212 w 225"/>
                <a:gd name="T95" fmla="*/ 43 h 299"/>
                <a:gd name="T96" fmla="*/ 212 w 225"/>
                <a:gd name="T97" fmla="*/ 280 h 2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</a:cxnLst>
              <a:rect l="0" t="0" r="r" b="b"/>
              <a:pathLst>
                <a:path w="225" h="299">
                  <a:moveTo>
                    <a:pt x="206" y="24"/>
                  </a:moveTo>
                  <a:lnTo>
                    <a:pt x="175" y="24"/>
                  </a:lnTo>
                  <a:cubicBezTo>
                    <a:pt x="173" y="24"/>
                    <a:pt x="173" y="24"/>
                    <a:pt x="172" y="25"/>
                  </a:cubicBezTo>
                  <a:cubicBezTo>
                    <a:pt x="168" y="17"/>
                    <a:pt x="159" y="12"/>
                    <a:pt x="150" y="12"/>
                  </a:cubicBezTo>
                  <a:lnTo>
                    <a:pt x="129" y="12"/>
                  </a:lnTo>
                  <a:cubicBezTo>
                    <a:pt x="126" y="5"/>
                    <a:pt x="120" y="0"/>
                    <a:pt x="112" y="0"/>
                  </a:cubicBezTo>
                  <a:cubicBezTo>
                    <a:pt x="104" y="0"/>
                    <a:pt x="98" y="5"/>
                    <a:pt x="95" y="12"/>
                  </a:cubicBezTo>
                  <a:lnTo>
                    <a:pt x="74" y="12"/>
                  </a:lnTo>
                  <a:cubicBezTo>
                    <a:pt x="65" y="12"/>
                    <a:pt x="56" y="17"/>
                    <a:pt x="52" y="25"/>
                  </a:cubicBezTo>
                  <a:cubicBezTo>
                    <a:pt x="51" y="24"/>
                    <a:pt x="51" y="24"/>
                    <a:pt x="50" y="24"/>
                  </a:cubicBezTo>
                  <a:lnTo>
                    <a:pt x="18" y="24"/>
                  </a:lnTo>
                  <a:cubicBezTo>
                    <a:pt x="8" y="24"/>
                    <a:pt x="0" y="32"/>
                    <a:pt x="0" y="43"/>
                  </a:cubicBezTo>
                  <a:lnTo>
                    <a:pt x="0" y="280"/>
                  </a:lnTo>
                  <a:cubicBezTo>
                    <a:pt x="0" y="291"/>
                    <a:pt x="8" y="299"/>
                    <a:pt x="18" y="299"/>
                  </a:cubicBezTo>
                  <a:lnTo>
                    <a:pt x="206" y="299"/>
                  </a:lnTo>
                  <a:cubicBezTo>
                    <a:pt x="216" y="299"/>
                    <a:pt x="225" y="291"/>
                    <a:pt x="225" y="280"/>
                  </a:cubicBezTo>
                  <a:lnTo>
                    <a:pt x="225" y="43"/>
                  </a:lnTo>
                  <a:cubicBezTo>
                    <a:pt x="225" y="32"/>
                    <a:pt x="216" y="24"/>
                    <a:pt x="206" y="24"/>
                  </a:cubicBezTo>
                  <a:close/>
                  <a:moveTo>
                    <a:pt x="62" y="36"/>
                  </a:moveTo>
                  <a:cubicBezTo>
                    <a:pt x="62" y="29"/>
                    <a:pt x="67" y="24"/>
                    <a:pt x="74" y="24"/>
                  </a:cubicBezTo>
                  <a:lnTo>
                    <a:pt x="100" y="24"/>
                  </a:lnTo>
                  <a:lnTo>
                    <a:pt x="100" y="24"/>
                  </a:lnTo>
                  <a:lnTo>
                    <a:pt x="100" y="24"/>
                  </a:lnTo>
                  <a:cubicBezTo>
                    <a:pt x="104" y="24"/>
                    <a:pt x="107" y="21"/>
                    <a:pt x="107" y="18"/>
                  </a:cubicBezTo>
                  <a:cubicBezTo>
                    <a:pt x="107" y="15"/>
                    <a:pt x="109" y="12"/>
                    <a:pt x="112" y="12"/>
                  </a:cubicBezTo>
                  <a:cubicBezTo>
                    <a:pt x="115" y="12"/>
                    <a:pt x="117" y="15"/>
                    <a:pt x="117" y="18"/>
                  </a:cubicBezTo>
                  <a:cubicBezTo>
                    <a:pt x="117" y="21"/>
                    <a:pt x="120" y="24"/>
                    <a:pt x="124" y="24"/>
                  </a:cubicBezTo>
                  <a:lnTo>
                    <a:pt x="124" y="24"/>
                  </a:lnTo>
                  <a:lnTo>
                    <a:pt x="124" y="24"/>
                  </a:lnTo>
                  <a:lnTo>
                    <a:pt x="150" y="24"/>
                  </a:lnTo>
                  <a:cubicBezTo>
                    <a:pt x="157" y="24"/>
                    <a:pt x="162" y="29"/>
                    <a:pt x="162" y="36"/>
                  </a:cubicBezTo>
                  <a:lnTo>
                    <a:pt x="162" y="49"/>
                  </a:lnTo>
                  <a:lnTo>
                    <a:pt x="62" y="49"/>
                  </a:lnTo>
                  <a:lnTo>
                    <a:pt x="62" y="36"/>
                  </a:lnTo>
                  <a:close/>
                  <a:moveTo>
                    <a:pt x="212" y="280"/>
                  </a:moveTo>
                  <a:cubicBezTo>
                    <a:pt x="212" y="284"/>
                    <a:pt x="209" y="287"/>
                    <a:pt x="206" y="287"/>
                  </a:cubicBezTo>
                  <a:lnTo>
                    <a:pt x="18" y="287"/>
                  </a:lnTo>
                  <a:cubicBezTo>
                    <a:pt x="15" y="287"/>
                    <a:pt x="12" y="284"/>
                    <a:pt x="12" y="280"/>
                  </a:cubicBezTo>
                  <a:lnTo>
                    <a:pt x="12" y="43"/>
                  </a:lnTo>
                  <a:cubicBezTo>
                    <a:pt x="12" y="39"/>
                    <a:pt x="15" y="37"/>
                    <a:pt x="18" y="37"/>
                  </a:cubicBezTo>
                  <a:lnTo>
                    <a:pt x="50" y="37"/>
                  </a:lnTo>
                  <a:lnTo>
                    <a:pt x="50" y="55"/>
                  </a:lnTo>
                  <a:cubicBezTo>
                    <a:pt x="50" y="59"/>
                    <a:pt x="52" y="62"/>
                    <a:pt x="56" y="62"/>
                  </a:cubicBezTo>
                  <a:lnTo>
                    <a:pt x="168" y="62"/>
                  </a:lnTo>
                  <a:cubicBezTo>
                    <a:pt x="172" y="62"/>
                    <a:pt x="175" y="59"/>
                    <a:pt x="175" y="55"/>
                  </a:cubicBezTo>
                  <a:lnTo>
                    <a:pt x="175" y="37"/>
                  </a:lnTo>
                  <a:lnTo>
                    <a:pt x="206" y="37"/>
                  </a:lnTo>
                  <a:cubicBezTo>
                    <a:pt x="209" y="37"/>
                    <a:pt x="212" y="39"/>
                    <a:pt x="212" y="43"/>
                  </a:cubicBezTo>
                  <a:lnTo>
                    <a:pt x="212" y="280"/>
                  </a:ln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endParaRPr>
            </a:p>
          </xdr:txBody>
        </xdr:sp>
        <xdr:sp macro="" textlink="">
          <xdr:nvSpPr>
            <xdr:cNvPr id="39" name="POWER_USER_ID_ICONS_Clipboard3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>
              <a:spLocks/>
            </xdr:cNvSpPr>
          </xdr:nvSpPr>
          <xdr:spPr bwMode="auto">
            <a:xfrm>
              <a:off x="125" y="245"/>
              <a:ext cx="201" cy="17"/>
            </a:xfrm>
            <a:custGeom>
              <a:avLst/>
              <a:gdLst>
                <a:gd name="T0" fmla="*/ 132 w 138"/>
                <a:gd name="T1" fmla="*/ 12 h 12"/>
                <a:gd name="T2" fmla="*/ 7 w 138"/>
                <a:gd name="T3" fmla="*/ 12 h 12"/>
                <a:gd name="T4" fmla="*/ 0 w 138"/>
                <a:gd name="T5" fmla="*/ 6 h 12"/>
                <a:gd name="T6" fmla="*/ 7 w 138"/>
                <a:gd name="T7" fmla="*/ 0 h 12"/>
                <a:gd name="T8" fmla="*/ 132 w 138"/>
                <a:gd name="T9" fmla="*/ 0 h 12"/>
                <a:gd name="T10" fmla="*/ 138 w 138"/>
                <a:gd name="T11" fmla="*/ 6 h 12"/>
                <a:gd name="T12" fmla="*/ 132 w 138"/>
                <a:gd name="T13" fmla="*/ 12 h 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38" h="12">
                  <a:moveTo>
                    <a:pt x="132" y="12"/>
                  </a:moveTo>
                  <a:lnTo>
                    <a:pt x="7" y="12"/>
                  </a:lnTo>
                  <a:cubicBezTo>
                    <a:pt x="3" y="12"/>
                    <a:pt x="0" y="9"/>
                    <a:pt x="0" y="6"/>
                  </a:cubicBezTo>
                  <a:cubicBezTo>
                    <a:pt x="0" y="2"/>
                    <a:pt x="3" y="0"/>
                    <a:pt x="7" y="0"/>
                  </a:cubicBezTo>
                  <a:lnTo>
                    <a:pt x="132" y="0"/>
                  </a:lnTo>
                  <a:cubicBezTo>
                    <a:pt x="135" y="0"/>
                    <a:pt x="138" y="2"/>
                    <a:pt x="138" y="6"/>
                  </a:cubicBezTo>
                  <a:cubicBezTo>
                    <a:pt x="138" y="9"/>
                    <a:pt x="135" y="12"/>
                    <a:pt x="132" y="12"/>
                  </a:cubicBez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endParaRPr>
            </a:p>
          </xdr:txBody>
        </xdr:sp>
        <xdr:sp macro="" textlink="">
          <xdr:nvSpPr>
            <xdr:cNvPr id="40" name="POWER_USER_ID_ICONS_Clipboard3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>
              <a:spLocks/>
            </xdr:cNvSpPr>
          </xdr:nvSpPr>
          <xdr:spPr bwMode="auto">
            <a:xfrm>
              <a:off x="125" y="299"/>
              <a:ext cx="201" cy="19"/>
            </a:xfrm>
            <a:custGeom>
              <a:avLst/>
              <a:gdLst>
                <a:gd name="T0" fmla="*/ 132 w 138"/>
                <a:gd name="T1" fmla="*/ 13 h 13"/>
                <a:gd name="T2" fmla="*/ 7 w 138"/>
                <a:gd name="T3" fmla="*/ 13 h 13"/>
                <a:gd name="T4" fmla="*/ 0 w 138"/>
                <a:gd name="T5" fmla="*/ 6 h 13"/>
                <a:gd name="T6" fmla="*/ 7 w 138"/>
                <a:gd name="T7" fmla="*/ 0 h 13"/>
                <a:gd name="T8" fmla="*/ 132 w 138"/>
                <a:gd name="T9" fmla="*/ 0 h 13"/>
                <a:gd name="T10" fmla="*/ 138 w 138"/>
                <a:gd name="T11" fmla="*/ 6 h 13"/>
                <a:gd name="T12" fmla="*/ 132 w 138"/>
                <a:gd name="T13" fmla="*/ 13 h 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38" h="13">
                  <a:moveTo>
                    <a:pt x="132" y="13"/>
                  </a:moveTo>
                  <a:lnTo>
                    <a:pt x="7" y="13"/>
                  </a:lnTo>
                  <a:cubicBezTo>
                    <a:pt x="3" y="13"/>
                    <a:pt x="0" y="10"/>
                    <a:pt x="0" y="6"/>
                  </a:cubicBezTo>
                  <a:cubicBezTo>
                    <a:pt x="0" y="3"/>
                    <a:pt x="3" y="0"/>
                    <a:pt x="7" y="0"/>
                  </a:cubicBezTo>
                  <a:lnTo>
                    <a:pt x="132" y="0"/>
                  </a:lnTo>
                  <a:cubicBezTo>
                    <a:pt x="135" y="0"/>
                    <a:pt x="138" y="3"/>
                    <a:pt x="138" y="6"/>
                  </a:cubicBezTo>
                  <a:cubicBezTo>
                    <a:pt x="138" y="10"/>
                    <a:pt x="135" y="13"/>
                    <a:pt x="132" y="13"/>
                  </a:cubicBez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endParaRPr>
            </a:p>
          </xdr:txBody>
        </xdr:sp>
        <xdr:sp macro="" textlink="">
          <xdr:nvSpPr>
            <xdr:cNvPr id="41" name="POWER_USER_ID_ICONS_Clipboard3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>
              <a:spLocks/>
            </xdr:cNvSpPr>
          </xdr:nvSpPr>
          <xdr:spPr bwMode="auto">
            <a:xfrm>
              <a:off x="125" y="354"/>
              <a:ext cx="109" cy="17"/>
            </a:xfrm>
            <a:custGeom>
              <a:avLst/>
              <a:gdLst>
                <a:gd name="T0" fmla="*/ 69 w 75"/>
                <a:gd name="T1" fmla="*/ 12 h 12"/>
                <a:gd name="T2" fmla="*/ 7 w 75"/>
                <a:gd name="T3" fmla="*/ 12 h 12"/>
                <a:gd name="T4" fmla="*/ 0 w 75"/>
                <a:gd name="T5" fmla="*/ 6 h 12"/>
                <a:gd name="T6" fmla="*/ 7 w 75"/>
                <a:gd name="T7" fmla="*/ 0 h 12"/>
                <a:gd name="T8" fmla="*/ 69 w 75"/>
                <a:gd name="T9" fmla="*/ 0 h 12"/>
                <a:gd name="T10" fmla="*/ 75 w 75"/>
                <a:gd name="T11" fmla="*/ 6 h 12"/>
                <a:gd name="T12" fmla="*/ 69 w 75"/>
                <a:gd name="T13" fmla="*/ 12 h 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75" h="12">
                  <a:moveTo>
                    <a:pt x="69" y="12"/>
                  </a:moveTo>
                  <a:lnTo>
                    <a:pt x="7" y="12"/>
                  </a:lnTo>
                  <a:cubicBezTo>
                    <a:pt x="3" y="12"/>
                    <a:pt x="0" y="9"/>
                    <a:pt x="0" y="6"/>
                  </a:cubicBezTo>
                  <a:cubicBezTo>
                    <a:pt x="0" y="2"/>
                    <a:pt x="3" y="0"/>
                    <a:pt x="7" y="0"/>
                  </a:cubicBezTo>
                  <a:lnTo>
                    <a:pt x="69" y="0"/>
                  </a:lnTo>
                  <a:cubicBezTo>
                    <a:pt x="72" y="0"/>
                    <a:pt x="75" y="2"/>
                    <a:pt x="75" y="6"/>
                  </a:cubicBezTo>
                  <a:cubicBezTo>
                    <a:pt x="75" y="9"/>
                    <a:pt x="72" y="12"/>
                    <a:pt x="69" y="12"/>
                  </a:cubicBez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endParaRPr>
            </a:p>
          </xdr:txBody>
        </xdr:sp>
      </xdr:grpSp>
      <xdr:sp macro="" textlink="">
        <xdr:nvSpPr>
          <xdr:cNvPr id="42" name="CuadroTexto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6886575" y="2095500"/>
            <a:ext cx="1106749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800"/>
              <a:t>Corte:</a:t>
            </a:r>
            <a:r>
              <a:rPr lang="es-CO" sz="800" baseline="0"/>
              <a:t> 01/12/2024 - 31/12/2024</a:t>
            </a:r>
            <a:endParaRPr lang="es-CO" sz="800"/>
          </a:p>
        </xdr:txBody>
      </xdr:sp>
    </xdr:grpSp>
    <xdr:clientData/>
  </xdr:twoCellAnchor>
  <xdr:twoCellAnchor editAs="oneCell">
    <xdr:from>
      <xdr:col>2</xdr:col>
      <xdr:colOff>133349</xdr:colOff>
      <xdr:row>1</xdr:row>
      <xdr:rowOff>152399</xdr:rowOff>
    </xdr:from>
    <xdr:to>
      <xdr:col>2</xdr:col>
      <xdr:colOff>1504950</xdr:colOff>
      <xdr:row>3</xdr:row>
      <xdr:rowOff>57150</xdr:rowOff>
    </xdr:to>
    <xdr:pic>
      <xdr:nvPicPr>
        <xdr:cNvPr id="27" name="Imagen 26" descr="Logotipo Bogotá">
          <a:extLst>
            <a:ext uri="{FF2B5EF4-FFF2-40B4-BE49-F238E27FC236}">
              <a16:creationId xmlns:a16="http://schemas.microsoft.com/office/drawing/2014/main" id="{55F53BC2-784B-4D83-853F-25CA0D02220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93" t="22376" r="41503" b="18982"/>
        <a:stretch/>
      </xdr:blipFill>
      <xdr:spPr>
        <a:xfrm>
          <a:off x="1076324" y="352424"/>
          <a:ext cx="1371601" cy="723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33619</xdr:colOff>
      <xdr:row>0</xdr:row>
      <xdr:rowOff>123265</xdr:rowOff>
    </xdr:from>
    <xdr:to>
      <xdr:col>2</xdr:col>
      <xdr:colOff>280148</xdr:colOff>
      <xdr:row>2</xdr:row>
      <xdr:rowOff>73960</xdr:rowOff>
    </xdr:to>
    <xdr:pic>
      <xdr:nvPicPr>
        <xdr:cNvPr id="3" name="Imagen 2" descr="Logotipo Bogotá">
          <a:extLst>
            <a:ext uri="{FF2B5EF4-FFF2-40B4-BE49-F238E27FC236}">
              <a16:creationId xmlns:a16="http://schemas.microsoft.com/office/drawing/2014/main" id="{775E0B62-3FE3-4136-B570-E5480021B3B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93" t="22376" r="41503" b="18982"/>
        <a:stretch/>
      </xdr:blipFill>
      <xdr:spPr>
        <a:xfrm>
          <a:off x="212913" y="123265"/>
          <a:ext cx="1322294" cy="66787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us" refreshedDate="45679.99663321759" createdVersion="6" refreshedVersion="7" minRefreshableVersion="3" recordCount="66" xr:uid="{00000000-000A-0000-FFFF-FFFF07000000}">
  <cacheSource type="worksheet">
    <worksheetSource name="Contratos"/>
  </cacheSource>
  <cacheFields count="31">
    <cacheField name="VIGENCIA" numFmtId="0">
      <sharedItems containsSemiMixedTypes="0" containsString="0" containsNumber="1" containsInteger="1" minValue="2014" maxValue="2024"/>
    </cacheField>
    <cacheField name="NÚMERO CONTRATO" numFmtId="0">
      <sharedItems containsMixedTypes="1" containsNumber="1" containsInteger="1" minValue="230490" maxValue="241057"/>
    </cacheField>
    <cacheField name="PORTAL CONTRATACION" numFmtId="0">
      <sharedItems containsBlank="1" count="6">
        <s v="SECOP-I"/>
        <s v="SECOP-II"/>
        <s v="TVEC"/>
        <m u="1"/>
        <s v="SECOP_I" u="1"/>
        <s v="SECOP_II" u="1"/>
      </sharedItems>
    </cacheField>
    <cacheField name="URL SECOP" numFmtId="0">
      <sharedItems/>
    </cacheField>
    <cacheField name="PROCESO SELECCIÓN" numFmtId="0">
      <sharedItems containsBlank="1" count="14">
        <s v="Directa Otras Causales"/>
        <s v="Mínima Cuantía"/>
        <s v="Selección Abreviada - Subasta Inversa"/>
        <s v="(CPS) Directa Prestacion Servicios Profesionales y Apoyo a la Gestión"/>
        <s v="Directa Prestacion Servicios Profesionales y Apoyo a la Gestión"/>
        <s v="Selección Abreviada - Menor Cuantía"/>
        <s v="Licitación Pública"/>
        <s v="Selección Abreviada - Acuerdo Marco"/>
        <m u="1"/>
        <s v="Operaciones Conexas de Crédito Público" u="1"/>
        <s v="Régimen Especial - Régimen Especial" u="1"/>
        <s v="Subasta Inversa" u="1"/>
        <s v="Concurso de Méritos Abierto" u="1"/>
        <s v="Directa Prestacion Serv para Ejecución de Trabajos Artísticos " u="1"/>
      </sharedItems>
    </cacheField>
    <cacheField name="CLASE CONTRATO" numFmtId="0">
      <sharedItems containsBlank="1" count="19">
        <s v="Convenio Interadministrativo"/>
        <s v="Suministro"/>
        <s v="Prestación de Servicios"/>
        <s v="(CPS) Prestación Servicios Profesionales"/>
        <s v="(CPS) Prestación Servicio Apoyo a la Gestión"/>
        <s v="Prestación Servicio Apoyo a la Gestión"/>
        <s v="Interadministrativo"/>
        <s v="Arrendamiento"/>
        <s v="Compraventa"/>
        <s v="Prestación Servicios Profesionales"/>
        <m u="1"/>
        <s v="Convenio de Cooperacion" u="1"/>
        <s v="Seguros" u="1"/>
        <s v="Manejo de cuenta" u="1"/>
        <s v="Consultoría" u="1"/>
        <s v="Corretaje" u="1"/>
        <s v="Deposito Valores" u="1"/>
        <s v="Obra" u="1"/>
        <s v="Suscripción" u="1"/>
      </sharedItems>
    </cacheField>
    <cacheField name="DEPENDENCIA DESTINO" numFmtId="0">
      <sharedItems/>
    </cacheField>
    <cacheField name="NOMBRE UNIDAD EJECUTORA" numFmtId="0">
      <sharedItems/>
    </cacheField>
    <cacheField name="OBJETO" numFmtId="0">
      <sharedItems longText="1"/>
    </cacheField>
    <cacheField name="CLASE MODIFICACIÓN" numFmtId="0">
      <sharedItems count="16">
        <s v="3 3. Prorroga"/>
        <s v="4 4. Adición / Prórroga"/>
        <s v="8 8. Otro SI"/>
        <s v="2 2. Adición"/>
        <s v="Suspensión" u="1"/>
        <s v="Cesión" u="1"/>
        <s v="Adición / Prórroga" u="1"/>
        <s v="Adición/Prorroga" u="1"/>
        <s v="Adición" u="1"/>
        <s v="1 1. Suspensión" u="1"/>
        <s v="Prorroga" u="1"/>
        <s v="1 1. Cesión" u="1"/>
        <s v="Prorroga/Otro sí" u="1"/>
        <s v="9 9.Suspensión" u="1"/>
        <s v="Otro sí" u="1"/>
        <s v="Adición/Prorroga/Otro sí" u="1"/>
      </sharedItems>
    </cacheField>
    <cacheField name="FECHA SUSCRIPCIÓN DE LA MODIFICACIÓN" numFmtId="14">
      <sharedItems containsSemiMixedTypes="0" containsNonDate="0" containsDate="1" containsString="0" minDate="2024-12-02T00:00:00" maxDate="2025-01-01T00:00:00"/>
    </cacheField>
    <cacheField name="IDENTIFICACIÓN CONTRATISTA" numFmtId="0">
      <sharedItems containsNonDate="0" containsString="0" containsBlank="1"/>
    </cacheField>
    <cacheField name="RAZÓN SOCIAL_x000a_CESIONARIO" numFmtId="0">
      <sharedItems containsNonDate="0" containsString="0" containsBlank="1"/>
    </cacheField>
    <cacheField name="VALOR CONTRATO PRINCIPAL" numFmtId="164">
      <sharedItems containsSemiMixedTypes="0" containsString="0" containsNumber="1" containsInteger="1" minValue="0" maxValue="7121104474"/>
    </cacheField>
    <cacheField name="VALOR ADICIÓN" numFmtId="164">
      <sharedItems containsSemiMixedTypes="0" containsString="0" containsNumber="1" containsInteger="1" minValue="0" maxValue="1100000000"/>
    </cacheField>
    <cacheField name="VALOR TOTAL" numFmtId="164">
      <sharedItems containsSemiMixedTypes="0" containsString="0" containsNumber="1" containsInteger="1" minValue="0" maxValue="10867650437"/>
    </cacheField>
    <cacheField name="PLAZO MODIFICACIÓN (Días)" numFmtId="0">
      <sharedItems containsSemiMixedTypes="0" containsString="0" containsNumber="1" containsInteger="1" minValue="0" maxValue="1080"/>
    </cacheField>
    <cacheField name="PLAZO TOTAL_x000a_(DÍAS)*" numFmtId="0">
      <sharedItems containsSemiMixedTypes="0" containsString="0" containsNumber="1" containsInteger="1" minValue="30" maxValue="4680"/>
    </cacheField>
    <cacheField name="Fecha de suscripción" numFmtId="14">
      <sharedItems containsSemiMixedTypes="0" containsNonDate="0" containsDate="1" containsString="0" minDate="2014-12-29T00:00:00" maxDate="2024-12-07T00:00:00"/>
    </cacheField>
    <cacheField name="Fecha de Inicio" numFmtId="14">
      <sharedItems containsSemiMixedTypes="0" containsNonDate="0" containsDate="1" containsString="0" minDate="2014-12-29T00:00:00" maxDate="2024-12-11T00:00:00"/>
    </cacheField>
    <cacheField name="Plazo Inicial (dias)" numFmtId="0">
      <sharedItems containsSemiMixedTypes="0" containsString="0" containsNumber="1" containsInteger="1" minValue="30" maxValue="1800"/>
    </cacheField>
    <cacheField name="Fecha Finalizacion Programada" numFmtId="14">
      <sharedItems containsSemiMixedTypes="0" containsNonDate="0" containsDate="1" containsString="0" minDate="2024-12-16T00:00:00" maxDate="2028-01-26T00:00:00"/>
    </cacheField>
    <cacheField name="Valor del Contrato_x000a_inical" numFmtId="164">
      <sharedItems containsSemiMixedTypes="0" containsString="0" containsNumber="1" containsInteger="1" minValue="0" maxValue="7121104474"/>
    </cacheField>
    <cacheField name="dias ejecutados" numFmtId="0">
      <sharedItems containsSemiMixedTypes="0" containsString="0" containsNumber="1" containsInteger="1" minValue="21" maxValue="3655"/>
    </cacheField>
    <cacheField name="% Ejecución" numFmtId="0">
      <sharedItems containsSemiMixedTypes="0" containsString="0" containsNumber="1" minValue="7.97" maxValue="113.1"/>
    </cacheField>
    <cacheField name="Recursos totales Ejecutados o pagados" numFmtId="164">
      <sharedItems containsSemiMixedTypes="0" containsString="0" containsNumber="1" containsInteger="1" minValue="0" maxValue="4673137039"/>
    </cacheField>
    <cacheField name="Recursos pendientes de ejecutar." numFmtId="164">
      <sharedItems containsSemiMixedTypes="0" containsString="0" containsNumber="1" containsInteger="1" minValue="0" maxValue="10213682313"/>
    </cacheField>
    <cacheField name="Cantidad de Adiciones/_x000a_prórrogas" numFmtId="0">
      <sharedItems containsSemiMixedTypes="0" containsString="0" containsNumber="1" containsInteger="1" minValue="0" maxValue="7"/>
    </cacheField>
    <cacheField name="Vr. Adiciones" numFmtId="164">
      <sharedItems containsSemiMixedTypes="0" containsString="0" containsNumber="1" containsInteger="1" minValue="0" maxValue="2451000499"/>
    </cacheField>
    <cacheField name="Vr. Total con Adiciones" numFmtId="164">
      <sharedItems containsSemiMixedTypes="0" containsString="0" containsNumber="1" containsInteger="1" minValue="0" maxValue="10867650437"/>
    </cacheField>
    <cacheField name="Plazo total con prorrogas (días)" numFmtId="0">
      <sharedItems containsSemiMixedTypes="0" containsString="0" containsNumber="1" containsInteger="1" minValue="30" maxValue="46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n v="2014"/>
    <s v="140422-0-2014"/>
    <x v="0"/>
    <s v="https://www.contratos.gov.co/consultas/detalleProceso.do?numConstancia=15-12-3272948"/>
    <x v="0"/>
    <x v="0"/>
    <s v="FONDO CUENTA CONCEJO DE BOGOTA, D.C."/>
    <s v="0111-04 - Fondo Cuenta Concejo de Bogotá, D.C."/>
    <s v="Constitución de un Fondo en Administración denominado &quot;FONDO CUENTACONCEJO DE BOGOTÁ, D.C., SECRETARIA DISTRITAL DE HACIENDA - ICETEX&quot;, conlos recursos entregados por EL CONSTITUYENTE a EL ICETEX, quien actuarácomo administrador y mandatario, con el fin de financiar programas deeducación formal, para los empleados de Carrera Administrativa y LibreNombramiento y Remoción del Concejo de Bogotá."/>
    <x v="0"/>
    <d v="2024-12-09T00:00:00"/>
    <m/>
    <m/>
    <n v="300000000"/>
    <n v="0"/>
    <n v="2700000000"/>
    <n v="1080"/>
    <n v="4680"/>
    <d v="2014-12-29T00:00:00"/>
    <d v="2014-12-29T00:00:00"/>
    <n v="1800"/>
    <d v="2027-12-29T00:00:00"/>
    <n v="300000000"/>
    <n v="3655"/>
    <n v="76.98"/>
    <n v="1200000000"/>
    <n v="1500000000"/>
    <n v="7"/>
    <n v="2400000000"/>
    <n v="2700000000"/>
    <n v="4680"/>
  </r>
  <r>
    <n v="2024"/>
    <n v="240335"/>
    <x v="1"/>
    <s v="https://community.secop.gov.co/Public/Tendering/OpportunityDetail/Index?noticeUID=CO1.NTC.5536900&amp;isFromPublicArea=True&amp;isModal=true&amp;asPopupView=true"/>
    <x v="1"/>
    <x v="1"/>
    <s v="SUBD. ADMINISTRATIVA Y FINANCIERA"/>
    <s v="0111-01 - Secretaría Distrital de Hacienda"/>
    <s v="Suministro de combustible para la Secretaria Distrital De Hacienda"/>
    <x v="0"/>
    <d v="2024-12-27T00:00:00"/>
    <m/>
    <m/>
    <n v="80960000"/>
    <n v="0"/>
    <n v="80960000"/>
    <n v="33"/>
    <n v="333"/>
    <d v="2024-02-12T00:00:00"/>
    <d v="2024-02-29T00:00:00"/>
    <n v="300"/>
    <d v="2025-01-31T00:00:00"/>
    <n v="80960000"/>
    <n v="306"/>
    <n v="90.8"/>
    <n v="54600463"/>
    <n v="26359537"/>
    <n v="1"/>
    <n v="0"/>
    <n v="80960000"/>
    <n v="333"/>
  </r>
  <r>
    <n v="2024"/>
    <n v="240442"/>
    <x v="1"/>
    <s v="https://community.secop.gov.co/Public/Tendering/OpportunityDetail/Index?noticeUID=CO1.NTC.5655342&amp;isFromPublicArea=True&amp;isModal=true&amp;asPopupView=true"/>
    <x v="2"/>
    <x v="2"/>
    <s v="DESPACHO DIR. DISTRITAL COBRO"/>
    <s v="0111-01 - Secretaría Distrital de Hacienda"/>
    <s v="Prestar los servicios para la publicación de los avisos, edictos ynotificaciones que requieran las distintas áreas de la SecretaríaDistrital de Hacienda, en un periódico de amplia circulación nacional."/>
    <x v="0"/>
    <d v="2024-12-30T00:00:00"/>
    <m/>
    <m/>
    <n v="525348000"/>
    <n v="0"/>
    <n v="525348000"/>
    <n v="43"/>
    <n v="328"/>
    <d v="2024-03-13T00:00:00"/>
    <d v="2024-03-18T00:00:00"/>
    <n v="285"/>
    <d v="2025-02-15T00:00:00"/>
    <n v="525348000"/>
    <n v="288"/>
    <n v="86.23"/>
    <n v="396686400"/>
    <n v="128661600"/>
    <n v="1"/>
    <n v="0"/>
    <n v="525348000"/>
    <n v="328"/>
  </r>
  <r>
    <n v="2024"/>
    <n v="240478"/>
    <x v="1"/>
    <s v="https://community.secop.gov.co/Public/Tendering/OpportunityDetail/Index?noticeUID=CO1.NTC.5948954&amp;isFromPublicArea=True&amp;isModal=true&amp;asPopupView=true"/>
    <x v="3"/>
    <x v="3"/>
    <s v="FONDO CUENTA CONCEJO DE BOGOTA, D.C."/>
    <s v="0111-04 - Fondo Cuenta Concejo de Bogotá, D.C."/>
    <s v="Prestar servicios profesionales especializados para ofrecer respaldo ala Direccion Administrativa en asuntos juridicos relacionados concontratacion y liquidaciones, en cumplimiento a los procesosadministrativos y misionales de la Corporacion."/>
    <x v="1"/>
    <d v="2024-12-09T00:00:00"/>
    <m/>
    <m/>
    <n v="80000000"/>
    <n v="7000000"/>
    <n v="87000000"/>
    <n v="21"/>
    <n v="261"/>
    <d v="2024-04-08T00:00:00"/>
    <d v="2024-04-10T00:00:00"/>
    <n v="240"/>
    <d v="2024-12-31T00:00:00"/>
    <n v="80000000"/>
    <n v="265"/>
    <n v="100"/>
    <n v="77000000"/>
    <n v="10000000"/>
    <n v="1"/>
    <n v="7000000"/>
    <n v="87000000"/>
    <n v="261"/>
  </r>
  <r>
    <n v="2024"/>
    <n v="240463"/>
    <x v="1"/>
    <s v="https://community.secop.gov.co/Public/Tendering/OpportunityDetail/Index?noticeUID=CO1.NTC.5938930&amp;isFromPublicArea=True&amp;isModal=true&amp;asPopupView=true"/>
    <x v="3"/>
    <x v="3"/>
    <s v="FONDO CUENTA CONCEJO DE BOGOTA, D.C."/>
    <s v="0111-04 - Fondo Cuenta Concejo de Bogotá, D.C."/>
    <s v="Prestar servicios profesionales para realizar la programación,seguimiento y evaluación de los planes, programas y proyectos a cargodel proceso de gestión financiera, en el marco de las diferentes etapascontractuales."/>
    <x v="1"/>
    <d v="2024-12-09T00:00:00"/>
    <m/>
    <m/>
    <n v="35200000"/>
    <n v="7333333"/>
    <n v="42533333"/>
    <n v="50"/>
    <n v="290"/>
    <d v="2024-04-05T00:00:00"/>
    <d v="2024-04-10T00:00:00"/>
    <n v="240"/>
    <d v="2025-01-30T00:00:00"/>
    <n v="35200000"/>
    <n v="265"/>
    <n v="89.83"/>
    <n v="33880000"/>
    <n v="8653333"/>
    <n v="1"/>
    <n v="7333333"/>
    <n v="42533333"/>
    <n v="290"/>
  </r>
  <r>
    <n v="2024"/>
    <n v="240473"/>
    <x v="1"/>
    <s v="https://community.secop.gov.co/Public/Tendering/OpportunityDetail/Index?noticeUID=CO1.NTC.5945493&amp;isFromPublicArea=True&amp;isModal=true&amp;asPopupView=true"/>
    <x v="3"/>
    <x v="3"/>
    <s v="FONDO CUENTA CONCEJO DE BOGOTA, D.C."/>
    <s v="0111-04 - Fondo Cuenta Concejo de Bogotá, D.C."/>
    <s v="Prestar los servicios profesionales especializados a la DirecciónJurídica del Concejo de Bogotá para la generación de insumos técnicos yconceptos requeridos para la defensa de la Corporación con ocasión deprocesos judiciales y administrativos. De mayor complejidad."/>
    <x v="1"/>
    <d v="2024-12-09T00:00:00"/>
    <m/>
    <m/>
    <n v="75200000"/>
    <n v="15666667"/>
    <n v="90866667"/>
    <n v="50"/>
    <n v="290"/>
    <d v="2024-04-08T00:00:00"/>
    <d v="2024-04-10T00:00:00"/>
    <n v="240"/>
    <d v="2025-01-30T00:00:00"/>
    <n v="75200000"/>
    <n v="265"/>
    <n v="89.83"/>
    <n v="72380000"/>
    <n v="18486667"/>
    <n v="1"/>
    <n v="15666667"/>
    <n v="90866667"/>
    <n v="290"/>
  </r>
  <r>
    <n v="2023"/>
    <n v="230490"/>
    <x v="1"/>
    <s v="https://community.secop.gov.co/Public/Tendering/OpportunityDetail/Index?noticeUID=CO1.NTC.4216137&amp;isFromPublicArea=True&amp;isModal=true&amp;asPopupView=true"/>
    <x v="1"/>
    <x v="2"/>
    <s v="SUBD. ADMINISTRATIVA Y FINANCIERA"/>
    <s v="0111-01 - Secretaría Distrital de Hacienda"/>
    <s v="PRESTAR LOS SERVICIOS DE MANTENIMIENTO PREVENTIVO Y CORRECTIVO PARA ELSISTEMA DE EXTINCIÓN DE INCENDIOS Y DEL SISTEMA DE CONTROL DE ACCESO YDETECCIÓN DE INCENDIOS DE LAS TORRES A Y B DEL CENTRO ADMINISTRATIVODISTRITAL CAD Y DE LAS SEDES DE LA SDH"/>
    <x v="0"/>
    <d v="2024-12-03T00:00:00"/>
    <m/>
    <m/>
    <n v="106000000"/>
    <n v="0"/>
    <n v="158000000"/>
    <n v="28"/>
    <n v="598"/>
    <d v="2023-04-21T00:00:00"/>
    <d v="2023-05-03T00:00:00"/>
    <n v="270"/>
    <d v="2024-12-31T00:00:00"/>
    <n v="106000000"/>
    <n v="608"/>
    <n v="100"/>
    <n v="91512787"/>
    <n v="66487213"/>
    <n v="1"/>
    <n v="52000000"/>
    <n v="158000000"/>
    <n v="598"/>
  </r>
  <r>
    <n v="2024"/>
    <n v="240475"/>
    <x v="1"/>
    <s v="https://community.secop.gov.co/Public/Tendering/OpportunityDetail/Index?noticeUID=CO1.NTC.5948430&amp;isFromPublicArea=True&amp;isModal=true&amp;asPopupView=true"/>
    <x v="3"/>
    <x v="4"/>
    <s v="FONDO CUENTA CONCEJO DE BOGOTA, D.C."/>
    <s v="0111-04 - Fondo Cuenta Concejo de Bogotá, D.C."/>
    <s v="Prestar servicios de apoyo a la gestión para la ejecución de lasfunciones a cargo de la Secretaria General de la Corporación, necesariaspara llevar a cabo las sesiones y eventos."/>
    <x v="1"/>
    <d v="2024-12-09T00:00:00"/>
    <m/>
    <m/>
    <n v="26400000"/>
    <n v="2200000"/>
    <n v="28600000"/>
    <n v="20"/>
    <n v="260"/>
    <d v="2024-04-08T00:00:00"/>
    <d v="2024-04-10T00:00:00"/>
    <n v="240"/>
    <d v="2024-12-30T00:00:00"/>
    <n v="26400000"/>
    <n v="265"/>
    <n v="100.38"/>
    <n v="25410000"/>
    <n v="3190000"/>
    <n v="1"/>
    <n v="2200000"/>
    <n v="28600000"/>
    <n v="260"/>
  </r>
  <r>
    <n v="2024"/>
    <n v="240476"/>
    <x v="1"/>
    <s v="https://community.secop.gov.co/Public/Tendering/OpportunityDetail/Index?noticeUID=CO1.NTC.5948430&amp;isFromPublicArea=True&amp;isModal=true&amp;asPopupView=true"/>
    <x v="3"/>
    <x v="4"/>
    <s v="FONDO CUENTA CONCEJO DE BOGOTA, D.C."/>
    <s v="0111-04 - Fondo Cuenta Concejo de Bogotá, D.C."/>
    <s v="Prestar servicios de apoyo a la gestión para la ejecución de lasfunciones a cargo de la Secretaria General de la Corporación, necesariaspara llevar a cabo las sesiones y eventos."/>
    <x v="1"/>
    <d v="2024-12-06T00:00:00"/>
    <m/>
    <m/>
    <n v="26400000"/>
    <n v="5500000"/>
    <n v="31900000"/>
    <n v="50"/>
    <n v="290"/>
    <d v="2024-04-08T00:00:00"/>
    <d v="2024-04-10T00:00:00"/>
    <n v="240"/>
    <d v="2025-01-30T00:00:00"/>
    <n v="26400000"/>
    <n v="265"/>
    <n v="89.83"/>
    <n v="25410000"/>
    <n v="6490000"/>
    <n v="1"/>
    <n v="5500000"/>
    <n v="31900000"/>
    <n v="290"/>
  </r>
  <r>
    <n v="2024"/>
    <n v="240472"/>
    <x v="1"/>
    <s v="https://community.secop.gov.co/Public/Tendering/OpportunityDetail/Index?noticeUID=CO1.NTC.5939276&amp;isFromPublicArea=True&amp;isModal=true&amp;asPopupView=true"/>
    <x v="3"/>
    <x v="3"/>
    <s v="FONDO CUENTA CONCEJO DE BOGOTA, D.C."/>
    <s v="0111-04 - Fondo Cuenta Concejo de Bogotá, D.C."/>
    <s v="Prestar los servicios profesionales para adelantar las actuacionesjurídicas y judiciales y apoyo en la generación de conceptos en el marcode los procesos de la Corporación"/>
    <x v="1"/>
    <d v="2024-12-09T00:00:00"/>
    <m/>
    <m/>
    <n v="35200000"/>
    <n v="7333333"/>
    <n v="42533333"/>
    <n v="50"/>
    <n v="290"/>
    <d v="2024-04-08T00:00:00"/>
    <d v="2024-04-10T00:00:00"/>
    <n v="240"/>
    <d v="2025-01-30T00:00:00"/>
    <n v="35200000"/>
    <n v="265"/>
    <n v="89.83"/>
    <n v="33880000"/>
    <n v="8653333"/>
    <n v="1"/>
    <n v="7333333"/>
    <n v="42533333"/>
    <n v="290"/>
  </r>
  <r>
    <n v="2024"/>
    <n v="240467"/>
    <x v="1"/>
    <s v="https://community.secop.gov.co/Public/Tendering/OpportunityDetail/Index?noticeUID=CO1.NTC.5934641&amp;isFromPublicArea=True&amp;isModal=true&amp;asPopupView=true"/>
    <x v="0"/>
    <x v="0"/>
    <s v="FONDO CUENTA CONCEJO DE BOGOTA, D.C."/>
    <s v="0111-04 - Fondo Cuenta Concejo de Bogotá, D.C."/>
    <s v="Aunar esfuerzos humanos, técnicos, logísticos y administrativos, paragarantizar el esquema de seguridad, requerido por los concejales delDistrito Capital que cuenten con riesgo extraordinario y/o extremo comoresultado de la evaluación del riesgo efectuada para los Concejales deBogotá D.C.  por la Unidad Nacional de Protección"/>
    <x v="1"/>
    <d v="2024-12-05T00:00:00"/>
    <m/>
    <m/>
    <n v="6500000000"/>
    <n v="1100000000"/>
    <n v="9943312253"/>
    <n v="40"/>
    <n v="280"/>
    <d v="2024-04-04T00:00:00"/>
    <d v="2024-04-05T00:00:00"/>
    <n v="210"/>
    <d v="2025-03-08T00:00:00"/>
    <n v="6500000000"/>
    <n v="270"/>
    <n v="80.12"/>
    <n v="4673137039"/>
    <n v="5270175214"/>
    <n v="2"/>
    <n v="2451000499"/>
    <n v="9943312253"/>
    <n v="280"/>
  </r>
  <r>
    <n v="2024"/>
    <n v="240480"/>
    <x v="1"/>
    <s v="https://community.secop.gov.co/Public/Tendering/OpportunityDetail/Index?noticeUID=CO1.NTC.5959652&amp;isFromPublicArea=True&amp;isModal=true&amp;asPopupView=true"/>
    <x v="3"/>
    <x v="4"/>
    <s v="FONDO CUENTA CONCEJO DE BOGOTA, D.C."/>
    <s v="0111-04 - Fondo Cuenta Concejo de Bogotá, D.C."/>
    <s v="Prestar servicios de apoyo a la gestión a la Secretaría General delConcejo de Bogotá para el proceso de depuración del archivo requeridapara la trasferencia documental al Archivo Distrital."/>
    <x v="1"/>
    <d v="2024-12-06T00:00:00"/>
    <m/>
    <m/>
    <n v="16000000"/>
    <n v="733333"/>
    <n v="16733333"/>
    <n v="11"/>
    <n v="251"/>
    <d v="2024-04-11T00:00:00"/>
    <d v="2024-04-19T00:00:00"/>
    <n v="240"/>
    <d v="2024-12-30T00:00:00"/>
    <n v="16000000"/>
    <n v="256"/>
    <n v="100.39"/>
    <n v="14800000"/>
    <n v="1933333"/>
    <n v="1"/>
    <n v="733333"/>
    <n v="16733333"/>
    <n v="251"/>
  </r>
  <r>
    <n v="2024"/>
    <n v="240484"/>
    <x v="1"/>
    <s v="https://community.secop.gov.co/Public/Tendering/OpportunityDetail/Index?noticeUID=CO1.NTC.5959652&amp;isFromPublicArea=True&amp;isModal=true&amp;asPopupView=true"/>
    <x v="3"/>
    <x v="4"/>
    <s v="FONDO CUENTA CONCEJO DE BOGOTA, D.C."/>
    <s v="0111-04 - Fondo Cuenta Concejo de Bogotá, D.C."/>
    <s v="Prestar servicios de apoyo a la gestión a la Secretaría General delConcejo de Bogotá para el proceso de depuración del archivo requeridapara la trasferencia documental al Archivo Distrital."/>
    <x v="1"/>
    <d v="2024-12-11T00:00:00"/>
    <m/>
    <m/>
    <n v="16000000"/>
    <n v="1000000"/>
    <n v="17000000"/>
    <n v="15"/>
    <n v="255"/>
    <d v="2024-04-11T00:00:00"/>
    <d v="2024-04-15T00:00:00"/>
    <n v="240"/>
    <d v="2024-12-30T00:00:00"/>
    <n v="16000000"/>
    <n v="260"/>
    <n v="100.39"/>
    <n v="15066667"/>
    <n v="1933333"/>
    <n v="1"/>
    <n v="1000000"/>
    <n v="17000000"/>
    <n v="255"/>
  </r>
  <r>
    <n v="2024"/>
    <n v="240493"/>
    <x v="1"/>
    <s v="https://community.secop.gov.co/Public/Tendering/OpportunityDetail/Index?noticeUID=CO1.NTC.5967882&amp;isFromPublicArea=True&amp;isModal=true&amp;asPopupView=true"/>
    <x v="3"/>
    <x v="4"/>
    <s v="FONDO CUENTA CONCEJO DE BOGOTA, D.C."/>
    <s v="0111-04 - Fondo Cuenta Concejo de Bogotá, D.C."/>
    <s v="Prestar servicios técnicos  para la ejecución las funciones a cargo dela Oficina Asesora de Comunicaciones, relativas a la divulgación yprensa de las actividades de la Corporación, así como el apoyo para larealización de eventos internos y externos del Concejo de Bogotá"/>
    <x v="1"/>
    <d v="2024-12-09T00:00:00"/>
    <m/>
    <m/>
    <n v="28800000"/>
    <n v="4080000"/>
    <n v="32880000"/>
    <n v="34"/>
    <n v="274"/>
    <d v="2024-04-19T00:00:00"/>
    <d v="2024-04-26T00:00:00"/>
    <n v="240"/>
    <d v="2025-01-30T00:00:00"/>
    <n v="28800000"/>
    <n v="249"/>
    <n v="89.25"/>
    <n v="22200000"/>
    <n v="10680000"/>
    <n v="1"/>
    <n v="4080000"/>
    <n v="32880000"/>
    <n v="274"/>
  </r>
  <r>
    <n v="2024"/>
    <n v="240494"/>
    <x v="1"/>
    <s v="https://community.secop.gov.co/Public/Tendering/OpportunityDetail/Index?noticeUID=CO1.NTC.5990947&amp;isFromPublicArea=True&amp;isModal=true&amp;asPopupView=true"/>
    <x v="3"/>
    <x v="3"/>
    <s v="FONDO CUENTA CONCEJO DE BOGOTA, D.C."/>
    <s v="0111-04 - Fondo Cuenta Concejo de Bogotá, D.C."/>
    <s v="Prestar los servicios profesionales para realizar las actividadesrequeridas en las etapas planeación, seguimiento y liquidación de losprocesos contractuales que ejecuta la Corporación, en el marco de losplanes institucionales."/>
    <x v="1"/>
    <d v="2024-12-09T00:00:00"/>
    <m/>
    <m/>
    <n v="43200000"/>
    <n v="6300000"/>
    <n v="49500000"/>
    <n v="35"/>
    <n v="275"/>
    <d v="2024-04-19T00:00:00"/>
    <d v="2024-04-25T00:00:00"/>
    <n v="240"/>
    <d v="2025-01-30T00:00:00"/>
    <n v="43200000"/>
    <n v="250"/>
    <n v="89.29"/>
    <n v="33480000"/>
    <n v="16020000"/>
    <n v="1"/>
    <n v="6300000"/>
    <n v="49500000"/>
    <n v="275"/>
  </r>
  <r>
    <n v="2024"/>
    <n v="240509"/>
    <x v="1"/>
    <s v="https://community.secop.gov.co/Public/Tendering/OpportunityDetail/Index?noticeUID=CO1.NTC.5932977&amp;isFromPublicArea=True&amp;isModal=true&amp;asPopupView=true"/>
    <x v="3"/>
    <x v="3"/>
    <s v="FONDO CUENTA CONCEJO DE BOGOTA, D.C."/>
    <s v="0111-04 - Fondo Cuenta Concejo de Bogotá, D.C."/>
    <s v="Prestar los servicios profesionales para el trámite y seguimiento parala consolidación y respuesta de los requerimientos recibidos en el marcode la misionalidad de la Corporación, generando mecanismos para laoperatividad de la participación ciudadana."/>
    <x v="1"/>
    <d v="2024-12-03T00:00:00"/>
    <m/>
    <m/>
    <n v="27300000"/>
    <n v="7540000"/>
    <n v="34840000"/>
    <n v="58"/>
    <n v="268"/>
    <d v="2024-04-24T00:00:00"/>
    <d v="2024-05-02T00:00:00"/>
    <n v="210"/>
    <d v="2025-01-30T00:00:00"/>
    <n v="27300000"/>
    <n v="243"/>
    <n v="89.01"/>
    <n v="27170000"/>
    <n v="7670000"/>
    <n v="1"/>
    <n v="7540000"/>
    <n v="34840000"/>
    <n v="268"/>
  </r>
  <r>
    <n v="2024"/>
    <n v="240510"/>
    <x v="1"/>
    <s v="https://community.secop.gov.co/Public/Tendering/OpportunityDetail/Index?noticeUID=CO1.NTC.6030889&amp;isFromPublicArea=True&amp;isModal=False"/>
    <x v="3"/>
    <x v="4"/>
    <s v="FONDO CUENTA CONCEJO DE BOGOTA, D.C."/>
    <s v="0111-04 - Fondo Cuenta Concejo de Bogotá, D.C."/>
    <s v="Prestar servicios de asistencia a los procesos relativos a la divulgación y prensa de las actividades de la Corporación, así como el apoyo de asistencia para la realización audiovisual en el marco de las funciones de la oficina asesora de comunicaciones."/>
    <x v="1"/>
    <d v="2024-12-09T00:00:00"/>
    <m/>
    <m/>
    <n v="14000000"/>
    <n v="1400000"/>
    <n v="15400000"/>
    <n v="21"/>
    <n v="231"/>
    <d v="2024-04-26T00:00:00"/>
    <d v="2024-05-09T00:00:00"/>
    <n v="210"/>
    <d v="2024-12-30T00:00:00"/>
    <n v="14000000"/>
    <n v="236"/>
    <n v="100.43"/>
    <n v="9466667"/>
    <n v="5933333"/>
    <n v="1"/>
    <n v="1400000"/>
    <n v="15400000"/>
    <n v="231"/>
  </r>
  <r>
    <n v="2024"/>
    <n v="240519"/>
    <x v="1"/>
    <s v="https://community.secop.gov.co/Public/Tendering/OpportunityDetail/Index?noticeUID=CO1.NTC.5887086&amp;isFromPublicArea=True&amp;isModal=true&amp;asPopupView=true"/>
    <x v="2"/>
    <x v="2"/>
    <s v="SUBD. EDUCACION TRIBUTARIA Y SERVICIO"/>
    <s v="0111-01 - Secretaría Distrital de Hacienda"/>
    <s v="Proveer el soporte logístico, técnico y tecnológico para robustecer laslabores que conllevan a formar, informar e incentivar a la ciudadanía entorno a la realidad tributaria y sus principios, en el marco de laestrategia de educación tributaria y de servicio."/>
    <x v="1"/>
    <d v="2024-12-24T00:00:00"/>
    <m/>
    <m/>
    <n v="2952407000"/>
    <n v="600000000"/>
    <n v="4263431683"/>
    <n v="60"/>
    <n v="300"/>
    <d v="2024-04-26T00:00:00"/>
    <d v="2024-05-03T00:00:00"/>
    <n v="240"/>
    <d v="2025-03-03T00:00:00"/>
    <n v="2952407000"/>
    <n v="242"/>
    <n v="79.61"/>
    <n v="3454752270"/>
    <n v="808679413"/>
    <n v="2"/>
    <n v="1311024683"/>
    <n v="4263431683"/>
    <n v="300"/>
  </r>
  <r>
    <n v="2024"/>
    <n v="240520"/>
    <x v="1"/>
    <s v="https://community.secop.gov.co/Public/Tendering/OpportunityDetail/Index?noticeUID=CO1.NTC.6045817&amp;isFromPublicArea=True&amp;isModal=False"/>
    <x v="3"/>
    <x v="3"/>
    <s v="FONDO CUENTA CONCEJO DE BOGOTA, D.C."/>
    <s v="0111-04 - Fondo Cuenta Concejo de Bogotá, D.C."/>
    <s v="Prestar servicios profesionales a la oficina asesora de comunicaciones relacionados con la planeación y realización de estrategias de contenido y gestión de medios de comunicación que resulten en la visibilización de la corporación."/>
    <x v="1"/>
    <d v="2024-12-03T00:00:00"/>
    <m/>
    <m/>
    <n v="37800000"/>
    <n v="4860000"/>
    <n v="42660000"/>
    <n v="27"/>
    <n v="237"/>
    <d v="2024-04-29T00:00:00"/>
    <d v="2024-05-03T00:00:00"/>
    <n v="210"/>
    <d v="2024-12-30T00:00:00"/>
    <n v="37800000"/>
    <n v="242"/>
    <n v="100.41"/>
    <n v="37440000"/>
    <n v="5220000"/>
    <n v="1"/>
    <n v="4860000"/>
    <n v="42660000"/>
    <n v="237"/>
  </r>
  <r>
    <n v="2024"/>
    <n v="240528"/>
    <x v="1"/>
    <s v="https://community.secop.gov.co/Public/Tendering/OpportunityDetail/Index?noticeUID=CO1.NTC.5959652&amp;isFromPublicArea=True&amp;isModal=true&amp;asPopupView=true"/>
    <x v="3"/>
    <x v="4"/>
    <s v="FONDO CUENTA CONCEJO DE BOGOTA, D.C."/>
    <s v="0111-04 - Fondo Cuenta Concejo de Bogotá, D.C."/>
    <s v="Prestar servicios de apoyo a la gestión a la Secretaría General delConcejo de Bogotá para el proceso de depuración del archivo requeridapara la trasferencia documental al Archivo Distrital."/>
    <x v="1"/>
    <d v="2024-12-16T00:00:00"/>
    <m/>
    <m/>
    <n v="16000000"/>
    <n v="1600000"/>
    <n v="17600000"/>
    <n v="24"/>
    <n v="264"/>
    <d v="2024-04-30T00:00:00"/>
    <d v="2024-05-06T00:00:00"/>
    <n v="240"/>
    <d v="2025-01-24T00:00:00"/>
    <n v="16000000"/>
    <n v="239"/>
    <n v="90.87"/>
    <n v="13666666"/>
    <n v="3933334"/>
    <n v="1"/>
    <n v="1600000"/>
    <n v="17600000"/>
    <n v="264"/>
  </r>
  <r>
    <n v="2024"/>
    <n v="240532"/>
    <x v="1"/>
    <s v="https://community.secop.gov.co/Public/Tendering/OpportunityDetail/Index?noticeUID=CO1.NTC.6038416&amp;isFromPublicArea=True&amp;isModal=False"/>
    <x v="3"/>
    <x v="3"/>
    <s v="FONDO CUENTA CONCEJO DE BOGOTA, D.C."/>
    <s v="0111-04 - Fondo Cuenta Concejo de Bogotá, D.C."/>
    <s v="Prestar los servicios profesionales para el desarrollo de lasactividades del modelo integrado de planeación y gestión de los procesosque se encuentran a cargo de la Dirección Jurídica"/>
    <x v="1"/>
    <d v="2024-12-02T00:00:00"/>
    <m/>
    <m/>
    <n v="34300000"/>
    <n v="4736667"/>
    <n v="39036667"/>
    <n v="29"/>
    <n v="239"/>
    <d v="2024-04-30T00:00:00"/>
    <d v="2024-05-02T00:00:00"/>
    <n v="210"/>
    <d v="2024-12-31T00:00:00"/>
    <n v="34300000"/>
    <n v="243"/>
    <n v="100"/>
    <n v="34136667"/>
    <n v="4900000"/>
    <n v="1"/>
    <n v="4736667"/>
    <n v="39036667"/>
    <n v="239"/>
  </r>
  <r>
    <n v="2024"/>
    <n v="240526"/>
    <x v="1"/>
    <s v="https://community.secop.gov.co/Public/Tendering/OpportunityDetail/Index?noticeUID=CO1.NTC.5939054&amp;isFromPublicArea=True&amp;isModal=true&amp;asPopupView=true"/>
    <x v="1"/>
    <x v="2"/>
    <s v="OF. ASESORA DE COMUNICACIONES"/>
    <s v="0111-01 - Secretaría Distrital de Hacienda"/>
    <s v="Prestar los servicios de monitoreo, análisis y suministro de lainformación sobre publicaciones periodísticas de interés para la Secretaría Distrital de Hacienda."/>
    <x v="1"/>
    <d v="2024-12-10T00:00:00"/>
    <m/>
    <m/>
    <n v="16660000"/>
    <n v="1666000"/>
    <n v="18326000"/>
    <n v="21"/>
    <n v="231"/>
    <d v="2024-05-02T00:00:00"/>
    <d v="2024-05-10T00:00:00"/>
    <n v="210"/>
    <d v="2024-12-31T00:00:00"/>
    <n v="16660000"/>
    <n v="235"/>
    <n v="100"/>
    <n v="15946000"/>
    <n v="2380000"/>
    <n v="1"/>
    <n v="1666000"/>
    <n v="18326000"/>
    <n v="231"/>
  </r>
  <r>
    <n v="2024"/>
    <n v="240540"/>
    <x v="1"/>
    <s v="https://community.secop.gov.co/Public/Tendering/OpportunityDetail/Index?noticeUID=CO1.NTC.6078980&amp;isFromPublicArea=True&amp;isModal=true&amp;asPopupView=true"/>
    <x v="3"/>
    <x v="3"/>
    <s v="OF. ASESORA DE COMUNICACIONES"/>
    <s v="0111-01 - Secretaría Distrital de Hacienda"/>
    <s v="Prestar los servicios profesionales en la Oficina Asesora deComunicaciones para la atención, administración de redes sociales y latransmisión de eventos virtuales a través de las diferentes plataformasdigitales."/>
    <x v="2"/>
    <d v="2024-12-31T00:00:00"/>
    <m/>
    <m/>
    <n v="39200000"/>
    <n v="0"/>
    <n v="39200000"/>
    <n v="0"/>
    <n v="240"/>
    <d v="2024-05-07T00:00:00"/>
    <d v="2024-05-10T00:00:00"/>
    <n v="240"/>
    <d v="2024-12-31T00:00:00"/>
    <n v="39200000"/>
    <n v="235"/>
    <n v="100"/>
    <n v="32013333"/>
    <n v="7186667"/>
    <n v="0"/>
    <n v="0"/>
    <n v="39200000"/>
    <n v="240"/>
  </r>
  <r>
    <n v="2024"/>
    <n v="240545"/>
    <x v="1"/>
    <s v="https://community.secop.gov.co/Public/Tendering/OpportunityDetail/Index?noticeUID=CO1.NTC.6070287&amp;isFromPublicArea=True&amp;isModal=true&amp;asPopupView=true"/>
    <x v="3"/>
    <x v="3"/>
    <s v="FONDO CUENTA CONCEJO DE BOGOTA, D.C."/>
    <s v="0111-04 - Fondo Cuenta Concejo de Bogotá, D.C."/>
    <s v="Prestar los servicios profesionales especializados a la DirecciónJurídica del Concejo de Bogotá para la generación de insumos técnicos yconceptos requeridos para la defensa de la Corporación con ocasión deprocesos judiciales y administrativos."/>
    <x v="1"/>
    <d v="2024-12-17T00:00:00"/>
    <m/>
    <m/>
    <n v="49000000"/>
    <n v="3266667"/>
    <n v="52266667"/>
    <n v="14"/>
    <n v="224"/>
    <d v="2024-05-07T00:00:00"/>
    <d v="2024-05-17T00:00:00"/>
    <n v="210"/>
    <d v="2024-12-31T00:00:00"/>
    <n v="49000000"/>
    <n v="228"/>
    <n v="100"/>
    <n v="45266666"/>
    <n v="7000001"/>
    <n v="1"/>
    <n v="3266667"/>
    <n v="52266667"/>
    <n v="224"/>
  </r>
  <r>
    <n v="2024"/>
    <n v="240543"/>
    <x v="1"/>
    <s v="https://community.secop.gov.co/Public/Tendering/OpportunityDetail/Index?noticeUID=CO1.NTC.6086188&amp;isFromPublicArea=True&amp;isModal=true&amp;asPopupView=true"/>
    <x v="3"/>
    <x v="3"/>
    <s v="FONDO CUENTA CONCEJO DE BOGOTA, D.C."/>
    <s v="0111-04 - Fondo Cuenta Concejo de Bogotá, D.C."/>
    <s v="Prestar servicios profesionales a la oficina asesora de comunicacionesrelacionados con la creación de contenido comunicativo, estrategiacreativa, notas y comunicados  de prensa."/>
    <x v="1"/>
    <d v="2024-12-09T00:00:00"/>
    <m/>
    <m/>
    <n v="27300000"/>
    <n v="2730000"/>
    <n v="30030000"/>
    <n v="21"/>
    <n v="231"/>
    <d v="2024-05-07T00:00:00"/>
    <d v="2024-05-09T00:00:00"/>
    <n v="210"/>
    <d v="2024-12-30T00:00:00"/>
    <n v="27300000"/>
    <n v="236"/>
    <n v="100.43"/>
    <n v="26260000"/>
    <n v="3770000"/>
    <n v="1"/>
    <n v="2730000"/>
    <n v="30030000"/>
    <n v="231"/>
  </r>
  <r>
    <n v="2024"/>
    <n v="240555"/>
    <x v="1"/>
    <s v="https://community.secop.gov.co/Public/Tendering/OpportunityDetail/Index?noticeUID=CO1.NTC.6123440&amp;isFromPublicArea=True&amp;isModal=true&amp;asPopupView=true"/>
    <x v="3"/>
    <x v="4"/>
    <s v="FONDO CUENTA CONCEJO DE BOGOTA, D.C."/>
    <s v="0111-04 - Fondo Cuenta Concejo de Bogotá, D.C."/>
    <s v="Prestar los servicios de apoyo a la gestión para la preparación,alistamiento y organización del archivo que se encuentra a cargo de lasección de recursos fisicos en la dirección adminitrativa."/>
    <x v="1"/>
    <d v="2024-12-13T00:00:00"/>
    <m/>
    <m/>
    <n v="18200000"/>
    <n v="3380000"/>
    <n v="21580000"/>
    <n v="39"/>
    <n v="249"/>
    <d v="2024-05-17T00:00:00"/>
    <d v="2024-05-21T00:00:00"/>
    <n v="210"/>
    <d v="2025-01-30T00:00:00"/>
    <n v="18200000"/>
    <n v="224"/>
    <n v="88.19"/>
    <n v="16466700"/>
    <n v="5113300"/>
    <n v="1"/>
    <n v="3380000"/>
    <n v="21580000"/>
    <n v="249"/>
  </r>
  <r>
    <n v="2024"/>
    <n v="240565"/>
    <x v="1"/>
    <s v="https://community.secop.gov.co/Public/Tendering/OpportunityDetail/Index?noticeUID=CO1.NTC.6151042&amp;isFromPublicArea=True&amp;isModal=true&amp;asPopupView=true"/>
    <x v="4"/>
    <x v="5"/>
    <s v="FONDO CUENTA CONCEJO DE BOGOTA, D.C."/>
    <s v="0111-04 - Fondo Cuenta Concejo de Bogotá, D.C."/>
    <s v="Prestar servicios para desarrollar las actividades contenidas en losPlanes de Bienestar e Incentivos y Mejoramiento del Clima Laboral parael Concejo de Bogotá D.C."/>
    <x v="3"/>
    <d v="2024-12-16T00:00:00"/>
    <m/>
    <m/>
    <n v="1300000000"/>
    <n v="174000000"/>
    <n v="1474000000"/>
    <n v="0"/>
    <n v="210"/>
    <d v="2024-05-22T00:00:00"/>
    <d v="2024-05-31T00:00:00"/>
    <n v="210"/>
    <d v="2024-12-31T00:00:00"/>
    <n v="1300000000"/>
    <n v="214"/>
    <n v="100"/>
    <n v="500392779"/>
    <n v="973607221"/>
    <n v="1"/>
    <n v="174000000"/>
    <n v="1474000000"/>
    <n v="210"/>
  </r>
  <r>
    <n v="2024"/>
    <n v="240559"/>
    <x v="1"/>
    <s v="https://community.secop.gov.co/Public/Tendering/OpportunityDetail/Index?noticeUID=CO1.NTC.5959652&amp;isFromPublicArea=True&amp;isModal=true&amp;asPopupView=true"/>
    <x v="3"/>
    <x v="4"/>
    <s v="FONDO CUENTA CONCEJO DE BOGOTA, D.C."/>
    <s v="0111-04 - Fondo Cuenta Concejo de Bogotá, D.C."/>
    <s v="Prestar servicios de apoyo a la gestión a la Secretaría General delConcejo de Bogotá para el proceso de depuración del archivo requeridapara la trasferencia documental al Archivo Distrital."/>
    <x v="1"/>
    <d v="2024-12-06T00:00:00"/>
    <m/>
    <m/>
    <n v="16000000"/>
    <n v="2000000"/>
    <n v="18000000"/>
    <n v="30"/>
    <n v="270"/>
    <d v="2024-05-20T00:00:00"/>
    <d v="2024-05-21T00:00:00"/>
    <n v="240"/>
    <d v="2025-01-30T00:00:00"/>
    <n v="16000000"/>
    <n v="224"/>
    <n v="88.19"/>
    <n v="12666667"/>
    <n v="5333333"/>
    <n v="1"/>
    <n v="2000000"/>
    <n v="18000000"/>
    <n v="270"/>
  </r>
  <r>
    <n v="2024"/>
    <n v="240574"/>
    <x v="1"/>
    <s v="https://community.secop.gov.co/Public/Tendering/OpportunityDetail/Index?noticeUID=CO1.NTC.6067070&amp;isFromPublicArea=True&amp;isModal=true&amp;asPopupView=true"/>
    <x v="1"/>
    <x v="1"/>
    <s v="FONDO CUENTA CONCEJO DE BOGOTA, D.C."/>
    <s v="0111-04 - Fondo Cuenta Concejo de Bogotá, D.C."/>
    <s v="Suministro de combustible para los vehículos del Concejo de Bogotá"/>
    <x v="0"/>
    <d v="2024-12-30T00:00:00"/>
    <m/>
    <m/>
    <n v="45000000"/>
    <n v="0"/>
    <n v="45000000"/>
    <n v="30"/>
    <n v="240"/>
    <d v="2024-05-24T00:00:00"/>
    <d v="2024-06-14T00:00:00"/>
    <n v="210"/>
    <d v="2025-01-31T00:00:00"/>
    <n v="45000000"/>
    <n v="200"/>
    <n v="86.58"/>
    <n v="17507858"/>
    <n v="27492142"/>
    <n v="1"/>
    <n v="0"/>
    <n v="45000000"/>
    <n v="240"/>
  </r>
  <r>
    <n v="2024"/>
    <n v="240595"/>
    <x v="1"/>
    <s v="https://community.secop.gov.co/Public/Tendering/OpportunityDetail/Index?noticeUID=CO1.NTC.6171357&amp;isFromPublicArea=True&amp;isModal=true&amp;asPopupView=true"/>
    <x v="3"/>
    <x v="3"/>
    <s v="FONDO CUENTA CONCEJO DE BOGOTA, D.C."/>
    <s v="0111-04 - Fondo Cuenta Concejo de Bogotá, D.C."/>
    <s v="Prestar servicios profesionales especializados para realizar yestructurar  los planes y actividades que se deban formular y ejecutarcon ocasión de la gestión del Laboratorio de Innovación y Gestión delConocimiento"/>
    <x v="0"/>
    <d v="2024-12-26T00:00:00"/>
    <m/>
    <m/>
    <n v="70000000"/>
    <n v="0"/>
    <n v="70000000"/>
    <n v="18"/>
    <n v="228"/>
    <d v="2024-06-07T00:00:00"/>
    <d v="2024-06-18T00:00:00"/>
    <n v="210"/>
    <d v="2025-01-18T00:00:00"/>
    <n v="70000000"/>
    <n v="196"/>
    <n v="91.59"/>
    <n v="54333333"/>
    <n v="15666667"/>
    <n v="1"/>
    <n v="0"/>
    <n v="70000000"/>
    <n v="228"/>
  </r>
  <r>
    <n v="2024"/>
    <n v="240584"/>
    <x v="1"/>
    <s v="https://community.secop.gov.co/Public/Tendering/OpportunityDetail/Index?noticeUID=CO1.NTC.6161708&amp;isFromPublicArea=True&amp;isModal=true&amp;asPopupView=true"/>
    <x v="3"/>
    <x v="3"/>
    <s v="SUBD. ANALISIS SECTORIAL"/>
    <s v="0111-01 - Secretaría Distrital de Hacienda"/>
    <s v="Prestar servicios en la Dirección de Estudios y Estadísticas Fiscalespara realizar el análisis y la proyección de variables económicas de laciudad utilizando modelos económicos cuantitativos y estadísticos."/>
    <x v="1"/>
    <d v="2024-12-07T00:00:00"/>
    <m/>
    <m/>
    <n v="32400000"/>
    <n v="3600000"/>
    <n v="36000000"/>
    <n v="20"/>
    <n v="200"/>
    <d v="2024-05-29T00:00:00"/>
    <d v="2024-06-11T00:00:00"/>
    <n v="180"/>
    <d v="2024-12-30T00:00:00"/>
    <n v="32400000"/>
    <n v="203"/>
    <n v="100.5"/>
    <n v="30600000"/>
    <n v="5400000"/>
    <n v="1"/>
    <n v="3600000"/>
    <n v="36000000"/>
    <n v="200"/>
  </r>
  <r>
    <n v="2024"/>
    <n v="240592"/>
    <x v="1"/>
    <s v="https://community.secop.gov.co/Public/Tendering/OpportunityDetail/Index?noticeUID=CO1.NTC.5948430&amp;isFromPublicArea=True&amp;isModal=true&amp;asPopupView=true"/>
    <x v="3"/>
    <x v="4"/>
    <s v="FONDO CUENTA CONCEJO DE BOGOTA, D.C."/>
    <s v="0111-04 - Fondo Cuenta Concejo de Bogotá, D.C."/>
    <s v="Prestar servicios de apoyo a la gestión para la ejecución de lasfunciones a cargo de la Secretaria General de la Corporación, necesariaspara llevar a cabo las sesiones y eventos."/>
    <x v="1"/>
    <d v="2024-12-06T00:00:00"/>
    <m/>
    <m/>
    <n v="26400000"/>
    <n v="3300000"/>
    <n v="29700000"/>
    <n v="30"/>
    <n v="270"/>
    <d v="2024-06-04T00:00:00"/>
    <d v="2024-06-11T00:00:00"/>
    <n v="240"/>
    <d v="2025-01-30T00:00:00"/>
    <n v="26400000"/>
    <n v="203"/>
    <n v="87.12"/>
    <n v="18700000"/>
    <n v="11000000"/>
    <n v="1"/>
    <n v="3300000"/>
    <n v="29700000"/>
    <n v="270"/>
  </r>
  <r>
    <n v="2024"/>
    <n v="240593"/>
    <x v="1"/>
    <s v="https://community.secop.gov.co/Public/Tendering/OpportunityDetail/Index?noticeUID=CO1.NTC.6207416&amp;isFromPublicArea=True&amp;isModal=true&amp;asPopupView=true"/>
    <x v="3"/>
    <x v="3"/>
    <s v="FONDO CUENTA CONCEJO DE BOGOTA, D.C."/>
    <s v="0111-04 - Fondo Cuenta Concejo de Bogotá, D.C."/>
    <s v="Prestar servicios profesionales relacionados con las actividadesinherentes a los procesos de la oficina asesora de comunicaciones de lacorporación."/>
    <x v="1"/>
    <d v="2024-12-10T00:00:00"/>
    <m/>
    <m/>
    <n v="26400000"/>
    <n v="2640000"/>
    <n v="29040000"/>
    <n v="18"/>
    <n v="198"/>
    <d v="2024-06-04T00:00:00"/>
    <d v="2024-06-12T00:00:00"/>
    <n v="180"/>
    <d v="2024-12-30T00:00:00"/>
    <n v="26400000"/>
    <n v="202"/>
    <n v="100.5"/>
    <n v="24786667"/>
    <n v="4253333"/>
    <n v="1"/>
    <n v="2640000"/>
    <n v="29040000"/>
    <n v="198"/>
  </r>
  <r>
    <n v="2023"/>
    <n v="230625"/>
    <x v="1"/>
    <s v="https://community.secop.gov.co/Public/Tendering/OpportunityDetail/Index?noticeUID=CO1.NTC.4448441&amp;isFromPublicArea=True&amp;isModal=true&amp;asPopupView=true"/>
    <x v="1"/>
    <x v="1"/>
    <s v="SUBD. TALENTO HUMANO"/>
    <s v="0111-01 - Secretaría Distrital de Hacienda"/>
    <s v="Suministro de tiquetes aéreos para los funcionarios de SecretaríaDistrital de Hacienda."/>
    <x v="2"/>
    <d v="2024-12-30T00:00:00"/>
    <m/>
    <m/>
    <n v="21800000"/>
    <n v="0"/>
    <n v="21800000"/>
    <n v="0"/>
    <n v="527"/>
    <d v="2023-06-15T00:00:00"/>
    <d v="2023-07-14T00:00:00"/>
    <n v="270"/>
    <d v="2024-12-31T00:00:00"/>
    <n v="21800000"/>
    <n v="536"/>
    <n v="100"/>
    <n v="1490000"/>
    <n v="20310000"/>
    <n v="0"/>
    <n v="0"/>
    <n v="21800000"/>
    <n v="527"/>
  </r>
  <r>
    <n v="2024"/>
    <n v="240608"/>
    <x v="1"/>
    <s v="https://community.secop.gov.co/Public/Tendering/OpportunityDetail/Index?noticeUID=CO1.NTC.6270195&amp;isFromPublicArea=True&amp;isModal=true&amp;asPopupView=true"/>
    <x v="0"/>
    <x v="6"/>
    <s v="SUBD. EDUCACION TRIBUTARIA Y SERVICIO"/>
    <s v="0111-01 - Secretaría Distrital de Hacienda"/>
    <s v="Contratar los servicios de un centro de contacto omnicanal y/omulticanal, para la atención de la ciudadanía a través de los canalesrequeridos por la Secretaría Distrital de Hacienda"/>
    <x v="1"/>
    <d v="2024-12-20T00:00:00"/>
    <m/>
    <m/>
    <n v="3485514694"/>
    <n v="770000000"/>
    <n v="4255514694"/>
    <n v="15"/>
    <n v="210"/>
    <d v="2024-06-17T00:00:00"/>
    <d v="2024-06-21T00:00:00"/>
    <n v="195"/>
    <d v="2025-01-20T00:00:00"/>
    <n v="3485514694"/>
    <n v="193"/>
    <n v="90.61"/>
    <n v="2712213378"/>
    <n v="1543301316"/>
    <n v="1"/>
    <n v="770000000"/>
    <n v="4255514694"/>
    <n v="210"/>
  </r>
  <r>
    <n v="2024"/>
    <n v="240607"/>
    <x v="1"/>
    <s v="https://community.secop.gov.co/Public/Tendering/OpportunityDetail/Index?noticeUID=CO1.NTC.6269151&amp;isFromPublicArea=True&amp;isModal=true&amp;asPopupView=true"/>
    <x v="4"/>
    <x v="5"/>
    <s v="SUBD. TALENTO HUMANO"/>
    <s v="0111-01 - Secretaría Distrital de Hacienda"/>
    <s v="Prestar los servicios de apoyo a la gestión para el desarrollo logísticode las actividades contenidas dentro de los programas de bienestar,incentivos, mejoramiento de clima laboral para los servidores y susfamilias, desarrollar el plan de integridad y fortalecer el conocimientoen los procesos y productos de la entidad en los servidores, que genereun cambio proactivo al interior de la entidad."/>
    <x v="2"/>
    <d v="2024-12-31T00:00:00"/>
    <m/>
    <m/>
    <n v="1803690000"/>
    <n v="0"/>
    <n v="1803690000"/>
    <n v="0"/>
    <n v="200"/>
    <d v="2024-06-18T00:00:00"/>
    <d v="2024-06-20T00:00:00"/>
    <n v="200"/>
    <d v="2024-12-31T00:00:00"/>
    <n v="1803690000"/>
    <n v="194"/>
    <n v="100"/>
    <n v="1370934924"/>
    <n v="432755076"/>
    <n v="0"/>
    <n v="0"/>
    <n v="1803690000"/>
    <n v="200"/>
  </r>
  <r>
    <n v="2024"/>
    <n v="240617"/>
    <x v="1"/>
    <s v="https://community.secop.gov.co/Public/Tendering/OpportunityDetail/Index?noticeUID=CO1.NTC.6140404&amp;isFromPublicArea=True&amp;isModal=true&amp;asPopupView=true"/>
    <x v="5"/>
    <x v="2"/>
    <s v="FONDO CUENTA CONCEJO DE BOGOTA, D.C."/>
    <s v="0111-04 - Fondo Cuenta Concejo de Bogotá, D.C."/>
    <s v="Prestar los servicios de vigilancia y seguridad privada para lapermanente y adecuada protección de los funcionarios, contratistas,visitantes, contribuyentes y usuarios del Concejo de Bogotá D.C y losbienes muebles e inmuebles objeto de esta contratación, de conformidadcon lo dispuesto en el pliego de condiciones."/>
    <x v="1"/>
    <d v="2024-12-06T00:00:00"/>
    <m/>
    <m/>
    <n v="1192443384"/>
    <n v="86528430"/>
    <n v="1358303170"/>
    <n v="10"/>
    <n v="156"/>
    <d v="2024-06-24T00:00:00"/>
    <d v="2024-07-10T00:00:00"/>
    <n v="120"/>
    <d v="2024-12-16T00:00:00"/>
    <n v="1192443384"/>
    <n v="174"/>
    <n v="109.43"/>
    <n v="1219857681"/>
    <n v="138445489"/>
    <n v="2"/>
    <n v="165859786"/>
    <n v="1358303170"/>
    <n v="156"/>
  </r>
  <r>
    <n v="2024"/>
    <n v="240631"/>
    <x v="1"/>
    <s v="https://community.secop.gov.co/Public/Tendering/OpportunityDetail/Index?noticeUID=CO1.NTC.6377120&amp;isFromPublicArea=True&amp;isModal=true&amp;asPopupView=true"/>
    <x v="3"/>
    <x v="3"/>
    <s v="SUBD. ANALISIS Y SOSTENIBILIDAD PPTAL."/>
    <s v="0111-01 - Secretaría Distrital de Hacienda"/>
    <s v="Prestar servicios profesionales a la Subdirección de Análisis ySostenibilidad Presupuestal de la Dirección Distrital de Presupuesto,para apoyar la implementación y seguimiento a los procesos que adelantala Subdirección para orientar el uso eficaz y eficiente de los recursospúblicos en las entidades y organismos distritales."/>
    <x v="2"/>
    <d v="2024-12-13T00:00:00"/>
    <m/>
    <m/>
    <n v="38733333"/>
    <n v="0"/>
    <n v="38733333"/>
    <n v="0"/>
    <n v="156"/>
    <d v="2024-07-10T00:00:00"/>
    <d v="2024-07-11T00:00:00"/>
    <n v="166"/>
    <d v="2024-12-27T00:00:00"/>
    <n v="38733333"/>
    <n v="173"/>
    <n v="102.37"/>
    <n v="32200000"/>
    <n v="6533333"/>
    <n v="0"/>
    <n v="0"/>
    <n v="38733333"/>
    <n v="156"/>
  </r>
  <r>
    <n v="2024"/>
    <n v="240766"/>
    <x v="1"/>
    <s v="https://community.secop.gov.co/Public/Tendering/OpportunityDetail/Index?noticeUID=CO1.NTC.6611847&amp;isFromPublicArea=True&amp;isModal=true&amp;asPopupView=true"/>
    <x v="0"/>
    <x v="7"/>
    <s v="SUBD. ADMINISTRATIVA Y FINANCIERA"/>
    <s v="0111-01 - Secretaría Distrital de Hacienda"/>
    <s v="Entregar a título de arrendamiento un espacio ubicado en el CAD destinado a la venta de bebidas y productos alimenticios de cafetería tipo gourmet"/>
    <x v="2"/>
    <d v="2024-12-10T00:00:00"/>
    <m/>
    <m/>
    <n v="0"/>
    <n v="0"/>
    <n v="0"/>
    <n v="0"/>
    <n v="1200"/>
    <d v="2024-08-28T00:00:00"/>
    <d v="2024-09-25T00:00:00"/>
    <n v="1200"/>
    <d v="2028-01-25T00:00:00"/>
    <n v="0"/>
    <n v="97"/>
    <n v="7.97"/>
    <n v="0"/>
    <n v="0"/>
    <n v="0"/>
    <n v="0"/>
    <n v="0"/>
    <n v="1200"/>
  </r>
  <r>
    <n v="2024"/>
    <n v="240699"/>
    <x v="1"/>
    <s v="https://community.secop.gov.co/Public/Tendering/OpportunityDetail/Index?noticeUID=CO1.NTC.6526713&amp;isFromPublicArea=True&amp;isModal=true&amp;asPopupView=true"/>
    <x v="3"/>
    <x v="3"/>
    <s v="SUBD. ADMINISTRATIVA Y FINANCIERA"/>
    <s v="0111-01 - Secretaría Distrital de Hacienda"/>
    <s v="PRESTAR SERVICIOS PROFESIONALES PARA APOYAR LAS ACTIVIDADES DE LASUBDIRECCIÓN ADMINISTRATIVA Y FINANCIERA EN LO REFERENTE A TEMAS TRIBUTARIOS, PRESUPUESTALES Y DE PAGOS DE CONFORMIDAD A LOS PROCEDIMIENTOS, GUÍAS Y NORMATIVIDAD VIGENTES"/>
    <x v="2"/>
    <d v="2024-12-16T00:00:00"/>
    <m/>
    <m/>
    <n v="42533333"/>
    <n v="0"/>
    <n v="42533333"/>
    <n v="0"/>
    <n v="145"/>
    <d v="2024-08-12T00:00:00"/>
    <d v="2024-08-12T00:00:00"/>
    <n v="145"/>
    <d v="2024-12-31T00:00:00"/>
    <n v="42533333"/>
    <n v="141"/>
    <n v="100"/>
    <n v="31973333"/>
    <n v="10560000"/>
    <n v="0"/>
    <n v="0"/>
    <n v="42533333"/>
    <n v="145"/>
  </r>
  <r>
    <n v="2024"/>
    <n v="240732"/>
    <x v="1"/>
    <s v="https://community.secop.gov.co/Public/Tendering/OpportunityDetail/Index?noticeUID=CO1.NTC.6564160&amp;isFromPublicArea=True&amp;isModal=true&amp;asPopupView=true"/>
    <x v="3"/>
    <x v="3"/>
    <s v="SUBD. ADMINISTRATIVA Y FINANCIERA"/>
    <s v="0111-01 - Secretaría Distrital de Hacienda"/>
    <s v="Prestar servicios profesionales de apoyo a la SubdirecciónAdministrativa y Financiera en la liquidación de saldos de contratos,validación de las consistencias en los reportes generados por el área  yel trámite de los traslados presupuestales de conformidad a losprocedimientos, guías y normatividad vigentes."/>
    <x v="2"/>
    <d v="2024-12-17T00:00:00"/>
    <m/>
    <m/>
    <n v="34960000"/>
    <n v="0"/>
    <n v="34960000"/>
    <n v="0"/>
    <n v="138"/>
    <d v="2024-08-16T00:00:00"/>
    <d v="2024-08-21T00:00:00"/>
    <n v="138"/>
    <d v="2024-12-31T00:00:00"/>
    <n v="34960000"/>
    <n v="132"/>
    <n v="100"/>
    <n v="25333333"/>
    <n v="9626667"/>
    <n v="0"/>
    <n v="0"/>
    <n v="34960000"/>
    <n v="138"/>
  </r>
  <r>
    <n v="2024"/>
    <n v="240713"/>
    <x v="1"/>
    <s v="https://community.secop.gov.co/Public/Tendering/OpportunityDetail/Index?noticeUID=CO1.NTC.6553717&amp;isFromPublicArea=True&amp;isModal=true&amp;asPopupView=true"/>
    <x v="3"/>
    <x v="3"/>
    <s v="SUBD. TALENTO HUMANO"/>
    <s v="0111-01 - Secretaría Distrital de Hacienda"/>
    <s v="Prestar servicios profesionales a la Subdirección de Talento Humano paraadelantar el desarrollo de políticas, estrategias e instrumentos para elcumplimiento del Plan de bienestar e incentivos de la SDH."/>
    <x v="1"/>
    <d v="2024-12-20T00:00:00"/>
    <m/>
    <m/>
    <n v="23600000"/>
    <n v="1966666"/>
    <n v="25566666"/>
    <n v="10"/>
    <n v="130"/>
    <d v="2024-08-15T00:00:00"/>
    <d v="2024-08-20T00:00:00"/>
    <n v="120"/>
    <d v="2024-12-30T00:00:00"/>
    <n v="23600000"/>
    <n v="133"/>
    <n v="100.76"/>
    <n v="19863333"/>
    <n v="5703333"/>
    <n v="1"/>
    <n v="1966666"/>
    <n v="25566666"/>
    <n v="130"/>
  </r>
  <r>
    <n v="2024"/>
    <n v="240719"/>
    <x v="1"/>
    <s v="https://community.secop.gov.co/Public/Tendering/OpportunityDetail/Index?noticeUID=CO1.NTC.6383423&amp;isFromPublicArea=True&amp;isModal=true&amp;asPopupView=true"/>
    <x v="5"/>
    <x v="2"/>
    <s v="SUBD. TALENTO HUMANO"/>
    <s v="0111-01 - Secretaría Distrital de Hacienda"/>
    <s v="Realizar exámenes médicos ocupacionales y complementarios igualmente laaplicación de vacunas para funcionarios y contratistas de la SecretaríaDistrital de Hacienda"/>
    <x v="2"/>
    <d v="2024-12-27T00:00:00"/>
    <m/>
    <m/>
    <n v="195872182"/>
    <n v="0"/>
    <n v="195872182"/>
    <n v="0"/>
    <n v="180"/>
    <d v="2024-08-20T00:00:00"/>
    <d v="2024-08-29T00:00:00"/>
    <n v="180"/>
    <d v="2024-12-31T00:00:00"/>
    <n v="195872182"/>
    <n v="124"/>
    <n v="100"/>
    <n v="62631600"/>
    <n v="133240582"/>
    <n v="0"/>
    <n v="0"/>
    <n v="195872182"/>
    <n v="180"/>
  </r>
  <r>
    <n v="2024"/>
    <n v="240767"/>
    <x v="1"/>
    <s v="https://community.secop.gov.co/Public/Tendering/OpportunityDetail/Index?noticeUID=CO1.NTC.6617543&amp;isFromPublicArea=True&amp;isModal=true&amp;asPopupView=true"/>
    <x v="3"/>
    <x v="3"/>
    <s v="DESPACHO SUBSECRETARIO GENERAL"/>
    <s v="0111-01 - Secretaría Distrital de Hacienda"/>
    <s v="Prestar los servicios profesionales en el fortalecimiento, gestión yapoyo a la contratación, además de acompañar y hacerle seguimiento a loscontratos, planes y programas relacionados."/>
    <x v="2"/>
    <d v="2024-12-24T00:00:00"/>
    <m/>
    <m/>
    <n v="18040000"/>
    <n v="0"/>
    <n v="18040000"/>
    <n v="0"/>
    <n v="123"/>
    <d v="2024-08-28T00:00:00"/>
    <d v="2024-08-29T00:00:00"/>
    <n v="123"/>
    <d v="2024-12-31T00:00:00"/>
    <n v="18040000"/>
    <n v="124"/>
    <n v="100"/>
    <n v="13493333"/>
    <n v="4546667"/>
    <n v="0"/>
    <n v="0"/>
    <n v="18040000"/>
    <n v="123"/>
  </r>
  <r>
    <n v="2024"/>
    <n v="240757"/>
    <x v="1"/>
    <s v="https://community.secop.gov.co/Public/Tendering/OpportunityDetail/Index?noticeUID=CO1.NTC.6601735&amp;isFromPublicArea=True&amp;isModal=true&amp;asPopupView=true"/>
    <x v="3"/>
    <x v="3"/>
    <s v="SUBD. DESARROLLO SOCIAL"/>
    <s v="0111-01 - Secretaría Distrital de Hacienda"/>
    <s v="Prestar servicios profesionales a la  Dirección Distrital de Presupuestopara asesorar, consolidar y analizar la información producida en materiapresupuestal, fiscal y financiera por las Entidades y organismosDistritales."/>
    <x v="2"/>
    <d v="2024-12-12T00:00:00"/>
    <m/>
    <m/>
    <n v="31266667"/>
    <n v="0"/>
    <n v="31266667"/>
    <n v="0"/>
    <n v="134"/>
    <d v="2024-08-26T00:00:00"/>
    <d v="2024-08-29T00:00:00"/>
    <n v="134"/>
    <d v="2024-12-31T00:00:00"/>
    <n v="31266667"/>
    <n v="124"/>
    <n v="100"/>
    <n v="21466666"/>
    <n v="9800001"/>
    <n v="0"/>
    <n v="0"/>
    <n v="31266667"/>
    <n v="134"/>
  </r>
  <r>
    <n v="2024"/>
    <n v="240753"/>
    <x v="1"/>
    <s v="https://community.secop.gov.co/Public/Tendering/OpportunityDetail/Index?noticeUID=CO1.NTC.6601735&amp;isFromPublicArea=True&amp;isModal=true&amp;asPopupView=true"/>
    <x v="3"/>
    <x v="3"/>
    <s v="SUBD. DESARROLLO SOCIAL"/>
    <s v="0111-01 - Secretaría Distrital de Hacienda"/>
    <s v="Prestar servicios profesionales a la  Dirección Distrital de Presupuestopara asesorar, consolidar y analizar la información producida en materiapresupuestal, fiscal y financiera por las Entidades y organismosDistritales."/>
    <x v="2"/>
    <d v="2024-12-16T00:00:00"/>
    <m/>
    <m/>
    <n v="31266667"/>
    <n v="0"/>
    <n v="31266667"/>
    <n v="0"/>
    <n v="134"/>
    <d v="2024-08-26T00:00:00"/>
    <d v="2024-08-29T00:00:00"/>
    <n v="134"/>
    <d v="2024-12-31T00:00:00"/>
    <n v="31266667"/>
    <n v="124"/>
    <n v="100"/>
    <n v="21466666"/>
    <n v="9800001"/>
    <n v="0"/>
    <n v="0"/>
    <n v="31266667"/>
    <n v="134"/>
  </r>
  <r>
    <n v="2024"/>
    <n v="240761"/>
    <x v="1"/>
    <s v="https://community.secop.gov.co/Public/Tendering/OpportunityDetail/Index?noticeUID=CO1.NTC.6605098&amp;isFromPublicArea=True&amp;isModal=true&amp;asPopupView=true"/>
    <x v="3"/>
    <x v="3"/>
    <s v="SUBD. TALENTO HUMANO"/>
    <s v="0111-01 - Secretaría Distrital de Hacienda"/>
    <s v="Prestar servicios para la proyección de respuestas a requerimientos deusuarios internos y externos, registro análisis y aplicación denovedades de nómina, proyección de respuestas y actos administrativos desolicitudes relacionadas con liquidaciones de prestaciones sociales dela nómina de la SDH."/>
    <x v="1"/>
    <d v="2024-12-10T00:00:00"/>
    <m/>
    <m/>
    <n v="20650000"/>
    <n v="2753333"/>
    <n v="23403333"/>
    <n v="14"/>
    <n v="119"/>
    <d v="2024-08-28T00:00:00"/>
    <d v="2024-09-02T00:00:00"/>
    <n v="105"/>
    <d v="2024-12-31T00:00:00"/>
    <n v="20650000"/>
    <n v="120"/>
    <n v="100"/>
    <n v="17503333"/>
    <n v="5900000"/>
    <n v="1"/>
    <n v="2753333"/>
    <n v="23403333"/>
    <n v="119"/>
  </r>
  <r>
    <n v="2023"/>
    <n v="230845"/>
    <x v="1"/>
    <s v="https://community.secop.gov.co/Public/Tendering/OpportunityDetail/Index?noticeUID=CO1.NTC.4638127&amp;isFromPublicArea=True&amp;isModal=False"/>
    <x v="2"/>
    <x v="2"/>
    <s v="SUBD. GESTION DOCUMENTAL"/>
    <s v="0111-01 - Secretaría Distrital de Hacienda"/>
    <s v="Suministro de certificados firma digital de personas, así como elservicio de estampado cronológico y correo electrónico certificado, paragarantizar el firmado electrónico de documentos generados por laSecretaría Distrital de Hacienda."/>
    <x v="0"/>
    <d v="2024-12-26T00:00:00"/>
    <m/>
    <m/>
    <n v="166948659"/>
    <n v="0"/>
    <n v="166948659"/>
    <n v="270"/>
    <n v="733"/>
    <d v="2023-09-01T00:00:00"/>
    <d v="2023-09-18T00:00:00"/>
    <n v="360"/>
    <d v="2025-10-30T00:00:00"/>
    <n v="166948659"/>
    <n v="470"/>
    <n v="60.8"/>
    <n v="57018770"/>
    <n v="109929889"/>
    <n v="1"/>
    <n v="0"/>
    <n v="166948659"/>
    <n v="733"/>
  </r>
  <r>
    <n v="2024"/>
    <n v="240774"/>
    <x v="1"/>
    <s v="https://community.secop.gov.co/Public/Tendering/OpportunityDetail/Index?noticeUID=CO1.NTC.6476656&amp;isFromPublicArea=True&amp;isModal=true&amp;asPopupView=true"/>
    <x v="2"/>
    <x v="8"/>
    <s v="SUBD. INFRAESTRUCTURA TIC"/>
    <s v="0111-01 - Secretaría Distrital de Hacienda"/>
    <s v="Adquisición de equipos activos de conectividad para la SecretaríaDistrital de Hacienda."/>
    <x v="0"/>
    <d v="2024-12-23T00:00:00"/>
    <m/>
    <m/>
    <n v="2284591859"/>
    <n v="0"/>
    <n v="2284591859"/>
    <n v="90"/>
    <n v="240"/>
    <d v="2024-09-03T00:00:00"/>
    <d v="2024-09-10T00:00:00"/>
    <n v="150"/>
    <d v="2025-03-31T00:00:00"/>
    <n v="2284591859"/>
    <n v="112"/>
    <n v="55.45"/>
    <n v="2020481072"/>
    <n v="264110787"/>
    <n v="1"/>
    <n v="0"/>
    <n v="2284591859"/>
    <n v="240"/>
  </r>
  <r>
    <n v="2024"/>
    <n v="240796"/>
    <x v="1"/>
    <s v="https://community.secop.gov.co/Public/Tendering/OpportunityDetail/Index?noticeUID=CO1.NTC.6679701&amp;isFromPublicArea=True&amp;isModal=true&amp;asPopupView=true"/>
    <x v="3"/>
    <x v="3"/>
    <s v="SUBD. TALENTO HUMANO"/>
    <s v="0111-01 - Secretaría Distrital de Hacienda"/>
    <s v="Prestar servicios profesionales especializados en el Sistema deVigilancia Epidemiológica de Riesgo Psicosocial y en el Sistema de Gestión de Seguridad y Salud en el Trabajo de la Secretaría Distrital de Hacienda."/>
    <x v="1"/>
    <d v="2024-12-06T00:00:00"/>
    <m/>
    <m/>
    <n v="21000000"/>
    <n v="4666667"/>
    <n v="25666667"/>
    <n v="20"/>
    <n v="110"/>
    <d v="2024-09-06T00:00:00"/>
    <d v="2024-09-11T00:00:00"/>
    <n v="90"/>
    <d v="2024-12-31T00:00:00"/>
    <n v="21000000"/>
    <n v="111"/>
    <n v="100"/>
    <n v="18666667"/>
    <n v="7000000"/>
    <n v="1"/>
    <n v="4666667"/>
    <n v="25666667"/>
    <n v="110"/>
  </r>
  <r>
    <n v="2024"/>
    <n v="240836"/>
    <x v="1"/>
    <s v="https://community.secop.gov.co/Public/Tendering/OpportunityDetail/Index?noticeUID=CO1.NTC.6749663&amp;isFromPublicArea=True&amp;isModal=true&amp;asPopupView=true"/>
    <x v="4"/>
    <x v="9"/>
    <s v="SUBD. GESTION JUDICIAL"/>
    <s v="0111-01 - Secretaría Distrital de Hacienda"/>
    <s v="Prestar servicios de representación judicial, extrajudicial y/oadministrativa a Bogotá D.C.- Secretaría Distrital de Hacienda en laatención de procesos concursales, de acuerdo a lo establecido en losestudios previos."/>
    <x v="2"/>
    <d v="2024-12-12T00:00:00"/>
    <m/>
    <m/>
    <n v="65400000"/>
    <n v="0"/>
    <n v="65400000"/>
    <n v="0"/>
    <n v="109"/>
    <d v="2024-09-20T00:00:00"/>
    <d v="2024-09-24T00:00:00"/>
    <n v="109"/>
    <d v="2024-12-20T00:00:00"/>
    <n v="65400000"/>
    <n v="98"/>
    <n v="112.64"/>
    <n v="40200000"/>
    <n v="25200000"/>
    <n v="0"/>
    <n v="0"/>
    <n v="65400000"/>
    <n v="109"/>
  </r>
  <r>
    <n v="2024"/>
    <n v="240837"/>
    <x v="1"/>
    <s v="https://community.secop.gov.co/Public/Tendering/OpportunityDetail/Index?noticeUID=CO1.NTC.6749848&amp;isFromPublicArea=True&amp;isModal=true&amp;asPopupView=true"/>
    <x v="4"/>
    <x v="9"/>
    <s v="SUBD. GESTION JUDICIAL"/>
    <s v="0111-01 - Secretaría Distrital de Hacienda"/>
    <s v="Prestar servicios de representación judicial, extrajudicial y/oadministrativa a Bogotá D.C.- Secretaría Distrital de Hacienda en laatención de procesos judiciales, de acuerdo a lo establecido en losestudios previos."/>
    <x v="2"/>
    <d v="2024-12-11T00:00:00"/>
    <m/>
    <m/>
    <n v="65400000"/>
    <n v="0"/>
    <n v="65400000"/>
    <n v="0"/>
    <n v="109"/>
    <d v="2024-09-20T00:00:00"/>
    <d v="2024-09-24T00:00:00"/>
    <n v="109"/>
    <d v="2024-12-20T00:00:00"/>
    <n v="65400000"/>
    <n v="98"/>
    <n v="112.64"/>
    <n v="40200000"/>
    <n v="25200000"/>
    <n v="0"/>
    <n v="0"/>
    <n v="65400000"/>
    <n v="109"/>
  </r>
  <r>
    <n v="2024"/>
    <n v="240846"/>
    <x v="1"/>
    <s v="https://community.secop.gov.co/Public/Tendering/OpportunityDetail/Index?noticeUID=CO1.NTC.6535872&amp;isFromPublicArea=True&amp;isModal=true&amp;asPopupView=true"/>
    <x v="1"/>
    <x v="2"/>
    <s v="SUBD. ADMINISTRATIVA Y FINANCIERA"/>
    <s v="0111-01 - Secretaría Distrital de Hacienda"/>
    <s v="contratar servicio para REALIZAR INVENTARIO FORESTAL Y PLAN DE PODAS ENEL CAD."/>
    <x v="0"/>
    <d v="2024-12-27T00:00:00"/>
    <m/>
    <m/>
    <n v="18418265"/>
    <n v="0"/>
    <n v="18418265"/>
    <n v="90"/>
    <n v="210"/>
    <d v="2024-09-25T00:00:00"/>
    <d v="2024-10-08T00:00:00"/>
    <n v="120"/>
    <d v="2025-03-31T00:00:00"/>
    <n v="18418265"/>
    <n v="84"/>
    <n v="48.28"/>
    <n v="16576437"/>
    <n v="1841828"/>
    <n v="1"/>
    <n v="0"/>
    <n v="18418265"/>
    <n v="210"/>
  </r>
  <r>
    <n v="2024"/>
    <n v="240847"/>
    <x v="1"/>
    <s v="https://community.secop.gov.co/Public/Tendering/OpportunityDetail/Index?noticeUID=CO1.NTC.6780625&amp;isFromPublicArea=True&amp;isModal=true&amp;asPopupView=true"/>
    <x v="0"/>
    <x v="6"/>
    <s v="OF. OPERACION SISTEMA GESTION DOCUMENTAL"/>
    <s v="0111-01 - Secretaría Distrital de Hacienda"/>
    <s v="Prestar servicios para la gestión de correspondencia y mensajeríaexpresa masiva para la Secretaría Distrital de Hacienda"/>
    <x v="2"/>
    <d v="2024-12-31T00:00:00"/>
    <m/>
    <m/>
    <n v="575981204"/>
    <n v="0"/>
    <n v="5834731722"/>
    <n v="0"/>
    <n v="960"/>
    <d v="2024-09-27T00:00:00"/>
    <d v="2024-10-01T00:00:00"/>
    <n v="960"/>
    <d v="2027-05-31T00:00:00"/>
    <n v="575981204"/>
    <n v="91"/>
    <n v="9.36"/>
    <n v="348835888"/>
    <n v="5485895834"/>
    <n v="0"/>
    <n v="0"/>
    <n v="5834731722"/>
    <n v="960"/>
  </r>
  <r>
    <n v="2024"/>
    <n v="240845"/>
    <x v="1"/>
    <s v="https://community.secop.gov.co/Public/Tendering/OpportunityDetail/Index?noticeUID=CO1.NTC.6749663&amp;isFromPublicArea=True&amp;isModal=true&amp;asPopupView=true"/>
    <x v="4"/>
    <x v="9"/>
    <s v="SUBD. GESTION JUDICIAL"/>
    <s v="0111-01 - Secretaría Distrital de Hacienda"/>
    <s v="Prestar servicios de representación judicial, extrajudicial y/oadministrativa a Bogotá D.C.- Secretaría Distrital de Hacienda en laatención de procesos concursales, de acuerdo a lo establecido en losestudios previos."/>
    <x v="2"/>
    <d v="2024-12-12T00:00:00"/>
    <m/>
    <m/>
    <n v="65400000"/>
    <n v="0"/>
    <n v="65400000"/>
    <n v="0"/>
    <n v="109"/>
    <d v="2024-09-24T00:00:00"/>
    <d v="2024-09-27T00:00:00"/>
    <n v="109"/>
    <d v="2024-12-20T00:00:00"/>
    <n v="65400000"/>
    <n v="95"/>
    <n v="113.1"/>
    <n v="38400000"/>
    <n v="27000000"/>
    <n v="0"/>
    <n v="0"/>
    <n v="65400000"/>
    <n v="109"/>
  </r>
  <r>
    <n v="2024"/>
    <n v="240866"/>
    <x v="1"/>
    <s v="https://community.secop.gov.co/Public/Tendering/OpportunityDetail/Index?noticeUID=CO1.NTC.6806756&amp;isFromPublicArea=True&amp;isModal=true&amp;asPopupView=true"/>
    <x v="0"/>
    <x v="2"/>
    <s v="DESPACHO DIR. DISTRITAL COBRO"/>
    <s v="0111-01 - Secretaría Distrital de Hacienda"/>
    <s v="Apoyar el alistamiento y proyección de las respuestas a las PQRS ytrámites en las diversas etapas del proceso administrativo de laDirección Distrital de Cobro, y las PQRS del componente de servicio ylas relacionadas con los alivios tributarios de competencia de laDirección de Impuestos de Bogotá; así como el apoyo a la gestiónpersuasiva de contribuyentes con deudas causadas en la vigencia 2024 yla depuración de la cartera tributaria"/>
    <x v="0"/>
    <d v="2024-12-30T00:00:00"/>
    <m/>
    <m/>
    <n v="7121104474"/>
    <n v="0"/>
    <n v="7121104474"/>
    <n v="90"/>
    <n v="180"/>
    <d v="2024-09-30T00:00:00"/>
    <d v="2024-10-01T00:00:00"/>
    <n v="90"/>
    <d v="2025-03-31T00:00:00"/>
    <n v="7121104474"/>
    <n v="91"/>
    <n v="50.28"/>
    <n v="2168131866"/>
    <n v="4952972608"/>
    <n v="1"/>
    <n v="0"/>
    <n v="7121104474"/>
    <n v="180"/>
  </r>
  <r>
    <n v="2024"/>
    <n v="240858"/>
    <x v="1"/>
    <s v="https://community.secop.gov.co/Public/Tendering/OpportunityDetail/Index?noticeUID=CO1.NTC.6577839&amp;isFromPublicArea=True&amp;isModal=true&amp;asPopupView=true"/>
    <x v="6"/>
    <x v="2"/>
    <s v="SUBD. ADMINISTRATIVA Y FINANCIERA"/>
    <s v="0111-01 - Secretaría Distrital de Hacienda"/>
    <s v="PRESTAR LOS SERVICIOS DE VIGILANCIA Y SEGURIDAD PRIVADA PARA LAPERMANENTE Y ADECUADA PROTECCIÓN DE LOS FUNCIONARIOS, CONTRATISTAS,VISITANTES, CONTRIBUYENTES Y USUARIOS DE LA SECRETARÍA DISTRITAL DEHACIENDA, ÁREAS COMUNES DEL CENTRO ADMINISTRATIVO DISTRITAL. CAD Y LOSBIENES MUEBLES E INMUEBLES OBJETO DE ESTA  CONTRATACIÓN, DE CONFORMIDADCON LO DISPUESTO EN EL PLIEGO DE CONDICIONES."/>
    <x v="3"/>
    <d v="2024-12-10T00:00:00"/>
    <m/>
    <m/>
    <n v="936018437"/>
    <n v="63408000"/>
    <n v="10867650437"/>
    <n v="0"/>
    <n v="990"/>
    <d v="2024-09-26T00:00:00"/>
    <d v="2024-10-01T00:00:00"/>
    <n v="990"/>
    <d v="2027-06-30T00:00:00"/>
    <n v="936018437"/>
    <n v="91"/>
    <n v="9.08"/>
    <n v="653968124"/>
    <n v="10213682313"/>
    <n v="1"/>
    <n v="63408000"/>
    <n v="10867650437"/>
    <n v="990"/>
  </r>
  <r>
    <n v="2024"/>
    <n v="240874"/>
    <x v="1"/>
    <s v="https://community.secop.gov.co/Public/Tendering/OpportunityDetail/Index?noticeUID=CO1.NTC.6829092&amp;isFromPublicArea=True&amp;isModal=true&amp;asPopupView=true"/>
    <x v="4"/>
    <x v="9"/>
    <s v="SUBD. CONSOLIDACION, GESTION E INVEST."/>
    <s v="0111-01 - Secretaría Distrital de Hacienda"/>
    <s v="Apoyar a la Subdirección de Consolidación, Gestión e Investigación parabrindar servicios de asesoría técnica contable, acompañamiento y apoyoen los procesos relacionados con asistencia técnica, generación ysocialización de documentos y consolidación y revelación de los hechoseconómicos de la información contable consolidada del Distrito Capital,bajo los marcos normativos contables dispuestos por la ContaduríaGeneral de la Nación aplicables a las entidades y empresas Distritales."/>
    <x v="2"/>
    <d v="2024-12-18T00:00:00"/>
    <m/>
    <m/>
    <n v="150000000"/>
    <n v="0"/>
    <n v="150000000"/>
    <n v="0"/>
    <n v="90"/>
    <d v="2024-10-08T00:00:00"/>
    <d v="2024-10-10T00:00:00"/>
    <n v="90"/>
    <d v="2024-12-31T00:00:00"/>
    <n v="150000000"/>
    <n v="82"/>
    <n v="100"/>
    <n v="85000000"/>
    <n v="65000000"/>
    <n v="0"/>
    <n v="0"/>
    <n v="150000000"/>
    <n v="90"/>
  </r>
  <r>
    <n v="2024"/>
    <n v="240890"/>
    <x v="1"/>
    <s v="https://community.secop.gov.co/Public/Tendering/OpportunityDetail/Index?noticeUID=CO1.NTC.6893043&amp;isFromPublicArea=True&amp;isModal=true&amp;asPopupView=true"/>
    <x v="0"/>
    <x v="1"/>
    <s v="FONDO CUENTA CONCEJO DE BOGOTA, D.C."/>
    <s v="0111-04 - Fondo Cuenta Concejo de Bogotá, D.C."/>
    <s v="Realizar la implementación y parametrización de nuevos módulos en elaplicativo Kactus del Concejo de Bogotá D.C."/>
    <x v="0"/>
    <d v="2024-12-26T00:00:00"/>
    <m/>
    <m/>
    <n v="250000000"/>
    <n v="0"/>
    <n v="250000000"/>
    <n v="30"/>
    <n v="90"/>
    <d v="2024-10-16T00:00:00"/>
    <d v="2024-10-28T00:00:00"/>
    <n v="60"/>
    <d v="2025-01-28T00:00:00"/>
    <n v="250000000"/>
    <n v="64"/>
    <n v="69.569999999999993"/>
    <n v="104316590"/>
    <n v="145683410"/>
    <n v="1"/>
    <n v="0"/>
    <n v="250000000"/>
    <n v="90"/>
  </r>
  <r>
    <n v="2024"/>
    <n v="240915"/>
    <x v="1"/>
    <s v="https://community.secop.gov.co/Public/Tendering/OpportunityDetail/Index?noticeUID=CO1.NTC.6966234&amp;isFromPublicArea=True&amp;isModal=true&amp;asPopupView=true"/>
    <x v="3"/>
    <x v="3"/>
    <s v="OF. ASESORA DE COMUNICACIONES"/>
    <s v="0111-01 - Secretaría Distrital de Hacienda"/>
    <s v="Prestar los servicios profesionales para apoyar a la Oficina Asesora deComunicaciones en todas las actividades relacionadas con procesosadministrativos y de correspondencia a cargo del área."/>
    <x v="2"/>
    <d v="2024-12-26T00:00:00"/>
    <m/>
    <m/>
    <n v="7800000"/>
    <n v="0"/>
    <n v="7800000"/>
    <n v="0"/>
    <n v="60"/>
    <d v="2024-10-29T00:00:00"/>
    <d v="2024-11-05T00:00:00"/>
    <n v="60"/>
    <d v="2024-12-31T00:00:00"/>
    <n v="7800000"/>
    <n v="56"/>
    <n v="100"/>
    <n v="3380000"/>
    <n v="4420000"/>
    <n v="0"/>
    <n v="0"/>
    <n v="7800000"/>
    <n v="60"/>
  </r>
  <r>
    <n v="2024"/>
    <n v="240927"/>
    <x v="1"/>
    <s v="https://community.secop.gov.co/Public/Tendering/OpportunityDetail/Index?noticeUID=CO1.NTC.7010610&amp;isFromPublicArea=True&amp;isModal=true&amp;asPopupView=true"/>
    <x v="3"/>
    <x v="3"/>
    <s v="OF. ASESORA DE COMUNICACIONES"/>
    <s v="0111-01 - Secretaría Distrital de Hacienda"/>
    <s v="Prestar los servicios en la Oficina Asesora de Comunicaciones pararealizar el diseño de piezas comunicativas de las diferentes estrategiasde comunicación de la Secretaría Distrital de Hacienda."/>
    <x v="2"/>
    <d v="2024-12-26T00:00:00"/>
    <m/>
    <m/>
    <n v="7560000"/>
    <n v="0"/>
    <n v="7560000"/>
    <n v="0"/>
    <n v="42"/>
    <d v="2024-11-08T00:00:00"/>
    <d v="2024-11-20T00:00:00"/>
    <n v="42"/>
    <d v="2024-12-31T00:00:00"/>
    <n v="7560000"/>
    <n v="41"/>
    <n v="100"/>
    <n v="1980000"/>
    <n v="5580000"/>
    <n v="0"/>
    <n v="0"/>
    <n v="7560000"/>
    <n v="42"/>
  </r>
  <r>
    <n v="2024"/>
    <n v="240923"/>
    <x v="2"/>
    <s v="https://www.colombiacompra.gov.co/tienda-virtual-del-estado-colombiano/ordenes-compra/135244"/>
    <x v="7"/>
    <x v="8"/>
    <s v="FONDO CUENTA CONCEJO DE BOGOTA, D.C."/>
    <s v="0111-04 - Fondo Cuenta Concejo de Bogotá, D.C."/>
    <s v="Adquisición de equipos de computo y periféricos para el Concejo deBogotá D.C."/>
    <x v="0"/>
    <d v="2024-12-31T00:00:00"/>
    <m/>
    <m/>
    <n v="891786460"/>
    <n v="0"/>
    <n v="891786460"/>
    <n v="74"/>
    <n v="209"/>
    <d v="2024-10-24T00:00:00"/>
    <d v="2024-11-05T00:00:00"/>
    <n v="135"/>
    <d v="2025-03-14T00:00:00"/>
    <n v="891786460"/>
    <n v="56"/>
    <n v="43.41"/>
    <n v="0"/>
    <n v="891786460"/>
    <n v="1"/>
    <n v="0"/>
    <n v="891786460"/>
    <n v="209"/>
  </r>
  <r>
    <n v="2024"/>
    <n v="240944"/>
    <x v="1"/>
    <s v="https://community.secop.gov.co/Public/Tendering/OpportunityDetail/Index?noticeUID=CO1.NTC.7064814&amp;isFromPublicArea=True&amp;isModal=true&amp;asPopupView=true"/>
    <x v="3"/>
    <x v="4"/>
    <s v="OF. GESTION SERVICIO Y NOTIFICACIONES"/>
    <s v="0111-01 - Secretaría Distrital de Hacienda"/>
    <s v="Prestar servicios de apoyo a la gestión para la correcta y oportunaejecución y control de las obligaciones propias del contrato deimpresión y distribución de los actos administrativos emitidos en losprocesos de cobro sujetos a surtir el proceso de notificación en lascondiciones definidas por la Oficina. Así como el soporte a los procesosde atención al ciudadano, de acuerdo con las necesidades y metasdefinidas en la Oficina de Gestión del Servicio y Notificaciones."/>
    <x v="2"/>
    <d v="2024-12-10T00:00:00"/>
    <m/>
    <m/>
    <n v="3900000"/>
    <n v="0"/>
    <n v="3900000"/>
    <n v="0"/>
    <n v="45"/>
    <d v="2024-11-19T00:00:00"/>
    <d v="2024-11-20T00:00:00"/>
    <n v="45"/>
    <d v="2024-12-31T00:00:00"/>
    <n v="3900000"/>
    <n v="41"/>
    <n v="100"/>
    <n v="953333"/>
    <n v="2946667"/>
    <n v="0"/>
    <n v="0"/>
    <n v="3900000"/>
    <n v="45"/>
  </r>
  <r>
    <n v="2024"/>
    <n v="240953"/>
    <x v="1"/>
    <s v="https://community.secop.gov.co/Public/Tendering/OpportunityDetail/Index?noticeUID=CO1.NTC.7072319&amp;isFromPublicArea=True&amp;isModal=true&amp;asPopupView=true"/>
    <x v="3"/>
    <x v="3"/>
    <s v="OF. GESTION DE COBRO"/>
    <s v="0111-01 - Secretaría Distrital de Hacienda"/>
    <s v="Prestar los servicios profesionales para el desarrollo de actividades dela gestión de actos administrativos, respuesta a solicitudes,elaboración de informes y aquellas labores necesarias para impulsar lagestión de los procesos de cobro no tributario a cargo de la Oficina deGestión de Cobro"/>
    <x v="2"/>
    <d v="2024-12-24T00:00:00"/>
    <m/>
    <m/>
    <n v="9600000"/>
    <n v="0"/>
    <n v="9600000"/>
    <n v="0"/>
    <n v="45"/>
    <d v="2024-11-20T00:00:00"/>
    <d v="2024-11-25T00:00:00"/>
    <n v="45"/>
    <d v="2024-12-31T00:00:00"/>
    <n v="9600000"/>
    <n v="36"/>
    <n v="100"/>
    <n v="1280000"/>
    <n v="8320000"/>
    <n v="0"/>
    <n v="0"/>
    <n v="9600000"/>
    <n v="45"/>
  </r>
  <r>
    <n v="2024"/>
    <n v="241046"/>
    <x v="1"/>
    <s v="https://community.secop.gov.co/Public/Tendering/OpportunityDetail/Index?noticeUID=CO1.NTC.7155680&amp;isFromPublicArea=True&amp;isModal=true&amp;asPopupView=true"/>
    <x v="3"/>
    <x v="4"/>
    <s v="SUBD. GESTION INFORMACION PPTAL."/>
    <s v="0111-01 - Secretaría Distrital de Hacienda"/>
    <s v="Prestar servicios a la Subdirección de Gestión de la InformaciónPresupuestal de la Dirección Distrital de Presupuesto, para apoyar lagestión administrativa del área y el control de roles y usuarios delSistema de Información Presupuestal del Distrito."/>
    <x v="2"/>
    <d v="2024-12-26T00:00:00"/>
    <m/>
    <m/>
    <n v="2520000"/>
    <n v="0"/>
    <n v="5400000"/>
    <n v="0"/>
    <n v="45"/>
    <d v="2024-12-06T00:00:00"/>
    <d v="2024-12-10T00:00:00"/>
    <n v="45"/>
    <d v="2024-12-31T00:00:00"/>
    <n v="2520000"/>
    <n v="21"/>
    <n v="100"/>
    <n v="0"/>
    <n v="5400000"/>
    <n v="0"/>
    <n v="0"/>
    <n v="5400000"/>
    <n v="45"/>
  </r>
  <r>
    <n v="2024"/>
    <n v="241057"/>
    <x v="1"/>
    <s v="https://community.secop.gov.co/Public/Tendering/OpportunityDetail/Index?noticeUID=CO1.NTC.7154634&amp;isFromPublicArea=True&amp;isModal=true&amp;asPopupView=true"/>
    <x v="3"/>
    <x v="3"/>
    <s v="OF. ASESORA DE COMUNICACIONES"/>
    <s v="0111-01 - Secretaría Distrital de Hacienda"/>
    <s v="Prestar los servicios profesionales en la Oficina Asesora deComunicaciones para la atención de medios de comunicación,difusión de contenidos de la Secretaría Distrital de Hacienda y en laredacción de información para las diferentes piezasde comunicación de la entidad."/>
    <x v="2"/>
    <d v="2024-12-30T00:00:00"/>
    <m/>
    <m/>
    <n v="6400000"/>
    <n v="0"/>
    <n v="6400000"/>
    <n v="0"/>
    <n v="30"/>
    <d v="2024-12-04T00:00:00"/>
    <d v="2024-12-06T00:00:00"/>
    <n v="30"/>
    <d v="2024-12-31T00:00:00"/>
    <n v="6400000"/>
    <n v="25"/>
    <n v="100"/>
    <n v="0"/>
    <n v="6400000"/>
    <n v="0"/>
    <n v="0"/>
    <n v="6400000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2" cacheId="9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Tipo Modificaciones">
  <location ref="C13:D18" firstHeaderRow="1" firstDataRow="1" firstDataCol="1"/>
  <pivotFields count="31">
    <pivotField dataField="1" showAll="0" defaultSubtotal="0"/>
    <pivotField showAll="0" defaultSubtotal="0"/>
    <pivotField showAll="0" defaultSubtotal="0">
      <items count="6">
        <item m="1" x="5"/>
        <item x="2"/>
        <item m="1" x="4"/>
        <item x="1"/>
        <item x="0"/>
        <item m="1" x="3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6">
        <item m="1" x="8"/>
        <item m="1" x="7"/>
        <item m="1" x="15"/>
        <item m="1" x="5"/>
        <item m="1" x="10"/>
        <item m="1" x="4"/>
        <item m="1" x="6"/>
        <item m="1" x="14"/>
        <item x="1"/>
        <item x="0"/>
        <item m="1" x="11"/>
        <item x="3"/>
        <item x="2"/>
        <item m="1" x="9"/>
        <item m="1" x="13"/>
        <item m="1" x="12"/>
      </items>
    </pivotField>
    <pivotField numFmtId="14" showAll="0" defaultSubtotal="0"/>
    <pivotField showAll="0" defaultSubtotal="0"/>
    <pivotField showAll="0" defaultSubtotal="0"/>
    <pivotField numFmtId="164" showAll="0" defaultSubtotal="0"/>
    <pivotField numFmtId="164" showAll="0" defaultSubtotal="0"/>
    <pivotField numFmtId="164" showAll="0" defaultSubtotal="0"/>
    <pivotField showAll="0" defaultSubtotal="0"/>
    <pivotField showAll="0" defaultSubtotal="0"/>
    <pivotField numFmtId="14" showAll="0" defaultSubtotal="0"/>
    <pivotField numFmtId="14" showAll="0" defaultSubtotal="0"/>
    <pivotField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numFmtId="164" showAll="0" defaultSubtotal="0"/>
    <pivotField numFmtId="164" showAll="0" defaultSubtotal="0"/>
    <pivotField showAll="0" defaultSubtotal="0"/>
  </pivotFields>
  <rowFields count="1">
    <field x="9"/>
  </rowFields>
  <rowItems count="5">
    <i>
      <x v="8"/>
    </i>
    <i>
      <x v="9"/>
    </i>
    <i>
      <x v="11"/>
    </i>
    <i>
      <x v="12"/>
    </i>
    <i t="grand">
      <x/>
    </i>
  </rowItems>
  <colItems count="1">
    <i/>
  </colItems>
  <dataFields count="1">
    <dataField name="No. Contratos/Conv" fld="0" subtotal="count" baseField="0" baseItem="0"/>
  </dataFields>
  <formats count="29">
    <format dxfId="58">
      <pivotArea type="all" dataOnly="0" outline="0" fieldPosition="0"/>
    </format>
    <format dxfId="57">
      <pivotArea outline="0" collapsedLevelsAreSubtotals="1" fieldPosition="0"/>
    </format>
    <format dxfId="56">
      <pivotArea dataOnly="0" labelOnly="1" outline="0" axis="axisValues" fieldPosition="0"/>
    </format>
    <format dxfId="55">
      <pivotArea dataOnly="0" labelOnly="1" grandRow="1" outline="0" fieldPosition="0"/>
    </format>
    <format dxfId="54">
      <pivotArea dataOnly="0" labelOnly="1" outline="0" axis="axisValues" fieldPosition="0"/>
    </format>
    <format dxfId="53">
      <pivotArea dataOnly="0" labelOnly="1" grandRow="1" outline="0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dataOnly="0" labelOnly="1" outline="0" axis="axisValues" fieldPosition="0"/>
    </format>
    <format dxfId="49">
      <pivotArea dataOnly="0" labelOnly="1" grandRow="1" outline="0" fieldPosition="0"/>
    </format>
    <format dxfId="48">
      <pivotArea dataOnly="0" labelOnly="1" outline="0" axis="axisValues" fieldPosition="0"/>
    </format>
    <format dxfId="47">
      <pivotArea type="all" dataOnly="0" outline="0" fieldPosition="0"/>
    </format>
    <format dxfId="46">
      <pivotArea type="all" dataOnly="0" outline="0" fieldPosition="0"/>
    </format>
    <format dxfId="45">
      <pivotArea field="2" type="button" dataOnly="0" labelOnly="1" outline="0"/>
    </format>
    <format dxfId="44">
      <pivotArea type="all" dataOnly="0" outline="0" fieldPosition="0"/>
    </format>
    <format dxfId="43">
      <pivotArea field="2" type="button" dataOnly="0" labelOnly="1" outline="0"/>
    </format>
    <format dxfId="42">
      <pivotArea dataOnly="0" labelOnly="1" fieldPosition="0">
        <references count="1">
          <reference field="9" count="0"/>
        </references>
      </pivotArea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9" type="button" dataOnly="0" labelOnly="1" outline="0" axis="axisRow" fieldPosition="0"/>
    </format>
    <format dxfId="38">
      <pivotArea dataOnly="0" labelOnly="1" fieldPosition="0">
        <references count="1">
          <reference field="9" count="0"/>
        </references>
      </pivotArea>
    </format>
    <format dxfId="37">
      <pivotArea dataOnly="0" labelOnly="1" grandRow="1" outline="0" fieldPosition="0"/>
    </format>
    <format dxfId="36">
      <pivotArea dataOnly="0" labelOnly="1" outline="0" axis="axisValues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9" type="button" dataOnly="0" labelOnly="1" outline="0" axis="axisRow" fieldPosition="0"/>
    </format>
    <format dxfId="32">
      <pivotArea dataOnly="0" labelOnly="1" fieldPosition="0">
        <references count="1">
          <reference field="9" count="0"/>
        </references>
      </pivotArea>
    </format>
    <format dxfId="31">
      <pivotArea dataOnly="0" labelOnly="1" grandRow="1" outline="0" fieldPosition="0"/>
    </format>
    <format dxfId="30">
      <pivotArea dataOnly="0" labelOnly="1" outline="0" axis="axisValues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laDinámica3" cacheId="9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odalidad / Clase Contrato - Conve">
  <location ref="G13:H34" firstHeaderRow="1" firstDataRow="1" firstDataCol="1"/>
  <pivotFields count="31">
    <pivotField dataField="1" showAll="0" defaultSubtotal="0"/>
    <pivotField showAll="0" defaultSubtotal="0"/>
    <pivotField showAll="0" defaultSubtotal="0"/>
    <pivotField showAll="0" defaultSubtotal="0"/>
    <pivotField axis="axisRow" showAll="0" defaultSubtotal="0">
      <items count="14">
        <item m="1" x="12"/>
        <item x="0"/>
        <item x="4"/>
        <item x="6"/>
        <item x="1"/>
        <item x="5"/>
        <item x="2"/>
        <item m="1" x="11"/>
        <item x="7"/>
        <item m="1" x="13"/>
        <item m="1" x="10"/>
        <item m="1" x="8"/>
        <item m="1" x="9"/>
        <item x="3"/>
      </items>
    </pivotField>
    <pivotField axis="axisRow" showAll="0" defaultSubtotal="0">
      <items count="19">
        <item m="1" x="14"/>
        <item m="1" x="17"/>
        <item x="2"/>
        <item m="1" x="12"/>
        <item x="1"/>
        <item x="9"/>
        <item x="5"/>
        <item x="0"/>
        <item x="6"/>
        <item m="1" x="18"/>
        <item x="8"/>
        <item m="1" x="11"/>
        <item m="1" x="13"/>
        <item x="7"/>
        <item m="1" x="15"/>
        <item m="1" x="16"/>
        <item m="1" x="10"/>
        <item x="3"/>
        <item x="4"/>
      </items>
    </pivotField>
    <pivotField showAll="0" defaultSubtotal="0"/>
    <pivotField showAll="0" defaultSubtotal="0"/>
    <pivotField showAll="0" defaultSubtotal="0"/>
    <pivotField showAll="0" defaultSubtotal="0"/>
    <pivotField numFmtId="14" showAll="0" defaultSubtotal="0"/>
    <pivotField showAll="0" defaultSubtotal="0"/>
    <pivotField showAll="0" defaultSubtotal="0"/>
    <pivotField numFmtId="164" showAll="0" defaultSubtotal="0"/>
    <pivotField numFmtId="164" showAll="0" defaultSubtotal="0"/>
    <pivotField numFmtId="164" showAll="0" defaultSubtotal="0"/>
    <pivotField showAll="0" defaultSubtotal="0"/>
    <pivotField showAll="0" defaultSubtotal="0"/>
    <pivotField numFmtId="14" showAll="0" defaultSubtotal="0"/>
    <pivotField numFmtId="14" showAll="0" defaultSubtotal="0"/>
    <pivotField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numFmtId="164" showAll="0" defaultSubtotal="0"/>
    <pivotField numFmtId="164" showAll="0" defaultSubtotal="0"/>
    <pivotField showAll="0" defaultSubtotal="0"/>
  </pivotFields>
  <rowFields count="2">
    <field x="4"/>
    <field x="5"/>
  </rowFields>
  <rowItems count="25">
    <i>
      <x v="1"/>
    </i>
    <i r="1">
      <x v="2"/>
    </i>
    <i r="1">
      <x v="4"/>
    </i>
    <i r="1">
      <x v="7"/>
    </i>
    <i r="1">
      <x v="8"/>
    </i>
    <i r="1">
      <x v="13"/>
    </i>
    <i>
      <x v="2"/>
    </i>
    <i r="1">
      <x v="5"/>
    </i>
    <i r="1">
      <x v="6"/>
    </i>
    <i>
      <x v="3"/>
    </i>
    <i r="1">
      <x v="2"/>
    </i>
    <i>
      <x v="4"/>
    </i>
    <i r="1">
      <x v="2"/>
    </i>
    <i r="1">
      <x v="4"/>
    </i>
    <i>
      <x v="5"/>
    </i>
    <i r="1">
      <x v="2"/>
    </i>
    <i>
      <x v="6"/>
    </i>
    <i r="1">
      <x v="2"/>
    </i>
    <i r="1">
      <x v="10"/>
    </i>
    <i>
      <x v="8"/>
    </i>
    <i r="1">
      <x v="10"/>
    </i>
    <i>
      <x v="13"/>
    </i>
    <i r="1">
      <x v="17"/>
    </i>
    <i r="1">
      <x v="18"/>
    </i>
    <i t="grand">
      <x/>
    </i>
  </rowItems>
  <colItems count="1">
    <i/>
  </colItems>
  <dataFields count="1">
    <dataField name="No. Contratos/Conv" fld="0" subtotal="count" baseField="0" baseItem="0"/>
  </dataFields>
  <formats count="62">
    <format dxfId="120">
      <pivotArea type="all" dataOnly="0" outline="0" fieldPosition="0"/>
    </format>
    <format dxfId="119">
      <pivotArea outline="0" collapsedLevelsAreSubtotals="1" fieldPosition="0"/>
    </format>
    <format dxfId="118">
      <pivotArea dataOnly="0" labelOnly="1" outline="0" axis="axisValues" fieldPosition="0"/>
    </format>
    <format dxfId="117">
      <pivotArea dataOnly="0" labelOnly="1" grandRow="1" outline="0" fieldPosition="0"/>
    </format>
    <format dxfId="116">
      <pivotArea dataOnly="0" labelOnly="1" outline="0" axis="axisValues" fieldPosition="0"/>
    </format>
    <format dxfId="115">
      <pivotArea dataOnly="0" labelOnly="1" grandRow="1" outline="0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dataOnly="0" labelOnly="1" outline="0" axis="axisValues" fieldPosition="0"/>
    </format>
    <format dxfId="111">
      <pivotArea dataOnly="0" labelOnly="1" grandRow="1" outline="0" fieldPosition="0"/>
    </format>
    <format dxfId="110">
      <pivotArea dataOnly="0" labelOnly="1" outline="0" axis="axisValues" fieldPosition="0"/>
    </format>
    <format dxfId="109">
      <pivotArea dataOnly="0" labelOnly="1" outline="0" axis="axisValues" fieldPosition="0"/>
    </format>
    <format dxfId="108">
      <pivotArea dataOnly="0" labelOnly="1" outline="0" axis="axisValues" fieldPosition="0"/>
    </format>
    <format dxfId="107">
      <pivotArea type="all" dataOnly="0" outline="0" fieldPosition="0"/>
    </format>
    <format dxfId="106">
      <pivotArea dataOnly="0" labelOnly="1" grandRow="1" outline="0" fieldPosition="0"/>
    </format>
    <format dxfId="105">
      <pivotArea type="all" dataOnly="0" outline="0" fieldPosition="0"/>
    </format>
    <format dxfId="104">
      <pivotArea dataOnly="0" labelOnly="1" grandRow="1" outline="0" fieldPosition="0"/>
    </format>
    <format dxfId="103">
      <pivotArea dataOnly="0" labelOnly="1" fieldPosition="0">
        <references count="1">
          <reference field="5" count="0"/>
        </references>
      </pivotArea>
    </format>
    <format dxfId="102">
      <pivotArea dataOnly="0" labelOnly="1" fieldPosition="0">
        <references count="1">
          <reference field="4" count="0"/>
        </references>
      </pivotArea>
    </format>
    <format dxfId="101">
      <pivotArea dataOnly="0" labelOnly="1" grandRow="1" outline="0" fieldPosition="0"/>
    </format>
    <format dxfId="100">
      <pivotArea dataOnly="0" labelOnly="1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99">
      <pivotArea dataOnly="0" labelOnly="1" fieldPosition="0">
        <references count="2">
          <reference field="4" count="1" selected="0">
            <x v="1"/>
          </reference>
          <reference field="5" count="1">
            <x v="2"/>
          </reference>
        </references>
      </pivotArea>
    </format>
    <format dxfId="98">
      <pivotArea dataOnly="0" labelOnly="1" fieldPosition="0">
        <references count="2">
          <reference field="4" count="1" selected="0">
            <x v="2"/>
          </reference>
          <reference field="5" count="1">
            <x v="2"/>
          </reference>
        </references>
      </pivotArea>
    </format>
    <format dxfId="97">
      <pivotArea dataOnly="0" labelOnly="1" fieldPosition="0">
        <references count="2">
          <reference field="4" count="1" selected="0">
            <x v="3"/>
          </reference>
          <reference field="5" count="3">
            <x v="1"/>
            <x v="3"/>
            <x v="4"/>
          </reference>
        </references>
      </pivotArea>
    </format>
    <format dxfId="96">
      <pivotArea dataOnly="0" labelOnly="1" fieldPosition="0">
        <references count="2">
          <reference field="4" count="1" selected="0">
            <x v="4"/>
          </reference>
          <reference field="5" count="1">
            <x v="2"/>
          </reference>
        </references>
      </pivotArea>
    </format>
    <format dxfId="95">
      <pivotArea dataOnly="0" labelOnly="1" fieldPosition="0">
        <references count="2">
          <reference field="4" count="1" selected="0">
            <x v="5"/>
          </reference>
          <reference field="5" count="1">
            <x v="2"/>
          </reference>
        </references>
      </pivotArea>
    </format>
    <format dxfId="94">
      <pivotArea dataOnly="0" labelOnly="1" fieldPosition="0">
        <references count="2">
          <reference field="4" count="1" selected="0">
            <x v="6"/>
          </reference>
          <reference field="5" count="1">
            <x v="2"/>
          </reference>
        </references>
      </pivotArea>
    </format>
    <format dxfId="93">
      <pivotArea dataOnly="0" labelOnly="1" fieldPosition="0">
        <references count="1">
          <reference field="4" count="0"/>
        </references>
      </pivotArea>
    </format>
    <format dxfId="92">
      <pivotArea dataOnly="0" labelOnly="1" grandRow="1" outline="0" fieldPosition="0"/>
    </format>
    <format dxfId="91">
      <pivotArea dataOnly="0" labelOnly="1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90">
      <pivotArea dataOnly="0" labelOnly="1" fieldPosition="0">
        <references count="2">
          <reference field="4" count="1" selected="0">
            <x v="1"/>
          </reference>
          <reference field="5" count="1">
            <x v="2"/>
          </reference>
        </references>
      </pivotArea>
    </format>
    <format dxfId="89">
      <pivotArea dataOnly="0" labelOnly="1" fieldPosition="0">
        <references count="2">
          <reference field="4" count="1" selected="0">
            <x v="2"/>
          </reference>
          <reference field="5" count="1">
            <x v="2"/>
          </reference>
        </references>
      </pivotArea>
    </format>
    <format dxfId="88">
      <pivotArea dataOnly="0" labelOnly="1" fieldPosition="0">
        <references count="2">
          <reference field="4" count="1" selected="0">
            <x v="3"/>
          </reference>
          <reference field="5" count="3">
            <x v="1"/>
            <x v="3"/>
            <x v="4"/>
          </reference>
        </references>
      </pivotArea>
    </format>
    <format dxfId="87">
      <pivotArea dataOnly="0" labelOnly="1" fieldPosition="0">
        <references count="2">
          <reference field="4" count="1" selected="0">
            <x v="4"/>
          </reference>
          <reference field="5" count="1">
            <x v="2"/>
          </reference>
        </references>
      </pivotArea>
    </format>
    <format dxfId="86">
      <pivotArea dataOnly="0" labelOnly="1" fieldPosition="0">
        <references count="2">
          <reference field="4" count="1" selected="0">
            <x v="5"/>
          </reference>
          <reference field="5" count="1">
            <x v="2"/>
          </reference>
        </references>
      </pivotArea>
    </format>
    <format dxfId="85">
      <pivotArea dataOnly="0" labelOnly="1" fieldPosition="0">
        <references count="2">
          <reference field="4" count="1" selected="0">
            <x v="6"/>
          </reference>
          <reference field="5" count="1">
            <x v="2"/>
          </reference>
        </references>
      </pivotArea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4" type="button" dataOnly="0" labelOnly="1" outline="0" axis="axisRow" fieldPosition="0"/>
    </format>
    <format dxfId="81">
      <pivotArea dataOnly="0" labelOnly="1" fieldPosition="0">
        <references count="1">
          <reference field="4" count="0"/>
        </references>
      </pivotArea>
    </format>
    <format dxfId="80">
      <pivotArea dataOnly="0" labelOnly="1" grandRow="1" outline="0" fieldPosition="0"/>
    </format>
    <format dxfId="79">
      <pivotArea dataOnly="0" labelOnly="1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78">
      <pivotArea dataOnly="0" labelOnly="1" fieldPosition="0">
        <references count="2">
          <reference field="4" count="1" selected="0">
            <x v="1"/>
          </reference>
          <reference field="5" count="3">
            <x v="2"/>
            <x v="7"/>
            <x v="8"/>
          </reference>
        </references>
      </pivotArea>
    </format>
    <format dxfId="77">
      <pivotArea dataOnly="0" labelOnly="1" fieldPosition="0">
        <references count="2">
          <reference field="4" count="1" selected="0">
            <x v="2"/>
          </reference>
          <reference field="5" count="2">
            <x v="5"/>
            <x v="6"/>
          </reference>
        </references>
      </pivotArea>
    </format>
    <format dxfId="76">
      <pivotArea dataOnly="0" labelOnly="1" fieldPosition="0">
        <references count="2">
          <reference field="4" count="1" selected="0">
            <x v="3"/>
          </reference>
          <reference field="5" count="1">
            <x v="2"/>
          </reference>
        </references>
      </pivotArea>
    </format>
    <format dxfId="75">
      <pivotArea dataOnly="0" labelOnly="1" fieldPosition="0">
        <references count="2">
          <reference field="4" count="1" selected="0">
            <x v="4"/>
          </reference>
          <reference field="5" count="2">
            <x v="2"/>
            <x v="3"/>
          </reference>
        </references>
      </pivotArea>
    </format>
    <format dxfId="74">
      <pivotArea dataOnly="0" labelOnly="1" fieldPosition="0">
        <references count="2">
          <reference field="4" count="1" selected="0">
            <x v="5"/>
          </reference>
          <reference field="5" count="1">
            <x v="2"/>
          </reference>
        </references>
      </pivotArea>
    </format>
    <format dxfId="73">
      <pivotArea dataOnly="0" labelOnly="1" fieldPosition="0">
        <references count="2">
          <reference field="4" count="1" selected="0">
            <x v="6"/>
          </reference>
          <reference field="5" count="1">
            <x v="2"/>
          </reference>
        </references>
      </pivotArea>
    </format>
    <format dxfId="72">
      <pivotArea dataOnly="0" labelOnly="1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71">
      <pivotArea dataOnly="0" labelOnly="1" outline="0" axis="axisValues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4" type="button" dataOnly="0" labelOnly="1" outline="0" axis="axisRow" fieldPosition="0"/>
    </format>
    <format dxfId="67">
      <pivotArea dataOnly="0" labelOnly="1" fieldPosition="0">
        <references count="1">
          <reference field="4" count="0"/>
        </references>
      </pivotArea>
    </format>
    <format dxfId="66">
      <pivotArea dataOnly="0" labelOnly="1" grandRow="1" outline="0" fieldPosition="0"/>
    </format>
    <format dxfId="65">
      <pivotArea dataOnly="0" labelOnly="1" fieldPosition="0">
        <references count="2">
          <reference field="4" count="1" selected="0">
            <x v="1"/>
          </reference>
          <reference field="5" count="3">
            <x v="2"/>
            <x v="8"/>
            <x v="13"/>
          </reference>
        </references>
      </pivotArea>
    </format>
    <format dxfId="64">
      <pivotArea dataOnly="0" labelOnly="1" fieldPosition="0">
        <references count="2">
          <reference field="4" count="1" selected="0">
            <x v="2"/>
          </reference>
          <reference field="5" count="1">
            <x v="5"/>
          </reference>
        </references>
      </pivotArea>
    </format>
    <format dxfId="63">
      <pivotArea dataOnly="0" labelOnly="1" fieldPosition="0">
        <references count="2">
          <reference field="4" count="1" selected="0">
            <x v="5"/>
          </reference>
          <reference field="5" count="2">
            <x v="2"/>
            <x v="4"/>
          </reference>
        </references>
      </pivotArea>
    </format>
    <format dxfId="62">
      <pivotArea dataOnly="0" labelOnly="1" fieldPosition="0">
        <references count="2">
          <reference field="4" count="1" selected="0">
            <x v="6"/>
          </reference>
          <reference field="5" count="1">
            <x v="2"/>
          </reference>
        </references>
      </pivotArea>
    </format>
    <format dxfId="61">
      <pivotArea dataOnly="0" labelOnly="1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60">
      <pivotArea dataOnly="0" labelOnly="1" fieldPosition="0">
        <references count="2">
          <reference field="4" count="1" selected="0">
            <x v="13"/>
          </reference>
          <reference field="5" count="2">
            <x v="17"/>
            <x v="18"/>
          </reference>
        </references>
      </pivotArea>
    </format>
    <format dxfId="59">
      <pivotArea dataOnly="0" labelOnly="1" outline="0" axis="axisValues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ratos" displayName="Contratos" ref="B10:AF76" totalsRowShown="0" headerRowDxfId="29" headerRowBorderDxfId="28">
  <autoFilter ref="B10:AF76" xr:uid="{00000000-000C-0000-FFFF-FFFF00000000}"/>
  <sortState xmlns:xlrd2="http://schemas.microsoft.com/office/spreadsheetml/2017/richdata2" ref="B8:AF10">
    <sortCondition ref="L7:L10"/>
  </sortState>
  <tableColumns count="31">
    <tableColumn id="1" xr3:uid="{00000000-0010-0000-0000-000001000000}" name="VIGENCIA"/>
    <tableColumn id="13" xr3:uid="{00000000-0010-0000-0000-00000D000000}" name="NÚMERO CONTRATO"/>
    <tableColumn id="26" xr3:uid="{00000000-0010-0000-0000-00001A000000}" name="PORTAL CONTRATACION" dataDxfId="27"/>
    <tableColumn id="6" xr3:uid="{00000000-0010-0000-0000-000006000000}" name="URL SECOP" dataDxfId="26"/>
    <tableColumn id="33" xr3:uid="{00000000-0010-0000-0000-000021000000}" name="PROCESO SELECCIÓN" dataDxfId="25"/>
    <tableColumn id="32" xr3:uid="{00000000-0010-0000-0000-000020000000}" name="CLASE CONTRATO" dataDxfId="24"/>
    <tableColumn id="35" xr3:uid="{00000000-0010-0000-0000-000023000000}" name="DEPENDENCIA DESTINO" dataDxfId="23"/>
    <tableColumn id="31" xr3:uid="{00000000-0010-0000-0000-00001F000000}" name="NOMBRE UNIDAD EJECUTORA" dataDxfId="22"/>
    <tableColumn id="34" xr3:uid="{00000000-0010-0000-0000-000022000000}" name="OBJETO" dataDxfId="21"/>
    <tableColumn id="2" xr3:uid="{00000000-0010-0000-0000-000002000000}" name="CLASE MODIFICACIÓN" dataDxfId="20"/>
    <tableColumn id="3" xr3:uid="{00000000-0010-0000-0000-000003000000}" name="FECHA SUSCRIPCIÓN DE LA MODIFICACIÓN" dataDxfId="19"/>
    <tableColumn id="5" xr3:uid="{00000000-0010-0000-0000-000005000000}" name="IDENTIFICACIÓN CONTRATISTA"/>
    <tableColumn id="4" xr3:uid="{00000000-0010-0000-0000-000004000000}" name="RAZÓN SOCIAL_x000a_CESIONARIO" dataDxfId="18"/>
    <tableColumn id="14" xr3:uid="{00000000-0010-0000-0000-00000E000000}" name="VALOR CONTRATO PRINCIPAL" dataDxfId="17" dataCellStyle="Millares"/>
    <tableColumn id="15" xr3:uid="{00000000-0010-0000-0000-00000F000000}" name="VALOR ADICIÓN" dataDxfId="16"/>
    <tableColumn id="16" xr3:uid="{00000000-0010-0000-0000-000010000000}" name="VALOR TOTAL" dataDxfId="15" dataCellStyle="Millares"/>
    <tableColumn id="17" xr3:uid="{00000000-0010-0000-0000-000011000000}" name="PLAZO MODIFICACIÓN (Días)" dataDxfId="14"/>
    <tableColumn id="7" xr3:uid="{00000000-0010-0000-0000-000007000000}" name="PLAZO TOTAL_x000a_(DÍAS)*" dataDxfId="13"/>
    <tableColumn id="8" xr3:uid="{00000000-0010-0000-0000-000008000000}" name="Fecha de suscripción" dataDxfId="12"/>
    <tableColumn id="18" xr3:uid="{00000000-0010-0000-0000-000012000000}" name="Fecha de Inicio" dataDxfId="11"/>
    <tableColumn id="19" xr3:uid="{00000000-0010-0000-0000-000013000000}" name="Plazo Inicial (dias)" dataDxfId="10"/>
    <tableColumn id="9" xr3:uid="{00000000-0010-0000-0000-000009000000}" name="Fecha Finalizacion Programada" dataDxfId="9"/>
    <tableColumn id="10" xr3:uid="{00000000-0010-0000-0000-00000A000000}" name="Valor del Contrato_x000a_inical" dataDxfId="8" dataCellStyle="Millares">
      <calculatedColumnFormula>+Contratos[[#This Row],[VALOR CONTRATO PRINCIPAL]]</calculatedColumnFormula>
    </tableColumn>
    <tableColumn id="25" xr3:uid="{00000000-0010-0000-0000-000019000000}" name="dias ejecutados" dataDxfId="7">
      <calculatedColumnFormula>$D$5-Contratos[[#This Row],[Fecha de Inicio]]</calculatedColumnFormula>
    </tableColumn>
    <tableColumn id="11" xr3:uid="{00000000-0010-0000-0000-00000B000000}" name="% Ejecución" dataDxfId="6">
      <calculatedColumnFormula>ROUND(Contratos[[#This Row],[dias ejecutados]]/(Contratos[[#This Row],[Fecha Finalizacion Programada]]-Contratos[[#This Row],[Fecha de Inicio]])*100,2)</calculatedColumnFormula>
    </tableColumn>
    <tableColumn id="12" xr3:uid="{00000000-0010-0000-0000-00000C000000}" name="Recursos totales Ejecutados o pagados" dataDxfId="5"/>
    <tableColumn id="21" xr3:uid="{00000000-0010-0000-0000-000015000000}" name="Recursos pendientes de ejecutar." dataDxfId="4">
      <calculatedColumnFormula>+Contratos[[#This Row],[Vr. Total con Adiciones]]-Contratos[[#This Row],[Recursos totales Ejecutados o pagados]]</calculatedColumnFormula>
    </tableColumn>
    <tableColumn id="22" xr3:uid="{00000000-0010-0000-0000-000016000000}" name="Cantidad de Adiciones/_x000a_prórrogas" dataDxfId="3"/>
    <tableColumn id="23" xr3:uid="{00000000-0010-0000-0000-000017000000}" name="Vr. Adiciones" dataDxfId="2" dataCellStyle="Millares"/>
    <tableColumn id="24" xr3:uid="{00000000-0010-0000-0000-000018000000}" name="Vr. Total con Adiciones" dataDxfId="1" dataCellStyle="Millares">
      <calculatedColumnFormula>+Contratos[[#This Row],[VALOR TOTAL]]</calculatedColumnFormula>
    </tableColumn>
    <tableColumn id="20" xr3:uid="{00000000-0010-0000-0000-000014000000}" name="Plazo total con prorrogas (días)" dataDxfId="0">
      <calculatedColumnFormula>+Contratos[[#This Row],[PLAZO TOTAL
(DÍAS)*]]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5"/>
  <sheetViews>
    <sheetView showGridLines="0" tabSelected="1" zoomScaleNormal="100" workbookViewId="0">
      <selection activeCell="G13" sqref="G13"/>
    </sheetView>
  </sheetViews>
  <sheetFormatPr baseColWidth="10" defaultRowHeight="14.5" x14ac:dyDescent="0.35"/>
  <cols>
    <col min="2" max="2" width="2.7265625" customWidth="1"/>
    <col min="3" max="3" width="22.08984375" bestFit="1" customWidth="1"/>
    <col min="4" max="4" width="17.6328125" bestFit="1" customWidth="1"/>
    <col min="5" max="5" width="0" hidden="1" customWidth="1"/>
    <col min="7" max="7" width="55.54296875" bestFit="1" customWidth="1"/>
    <col min="8" max="8" width="17.6328125" bestFit="1" customWidth="1"/>
    <col min="9" max="9" width="2.7265625" customWidth="1"/>
  </cols>
  <sheetData>
    <row r="1" spans="2:9" ht="15" thickBot="1" x14ac:dyDescent="0.4"/>
    <row r="2" spans="2:9" ht="15" thickBot="1" x14ac:dyDescent="0.4">
      <c r="B2" s="4"/>
      <c r="C2" s="5"/>
      <c r="D2" s="5"/>
      <c r="E2" s="5"/>
      <c r="F2" s="5"/>
      <c r="G2" s="5"/>
      <c r="H2" s="5"/>
      <c r="I2" s="6"/>
    </row>
    <row r="3" spans="2:9" ht="48.75" customHeight="1" thickBot="1" x14ac:dyDescent="0.4">
      <c r="B3" s="7"/>
      <c r="C3" s="45"/>
      <c r="D3" s="51" t="s">
        <v>80</v>
      </c>
      <c r="E3" s="52"/>
      <c r="F3" s="52"/>
      <c r="G3" s="52"/>
      <c r="H3" s="53"/>
      <c r="I3" s="8"/>
    </row>
    <row r="4" spans="2:9" x14ac:dyDescent="0.35">
      <c r="B4" s="7"/>
      <c r="C4" s="45"/>
      <c r="D4" s="45"/>
      <c r="E4" s="45"/>
      <c r="F4" s="45"/>
      <c r="G4" s="45"/>
      <c r="H4" s="45"/>
      <c r="I4" s="8"/>
    </row>
    <row r="5" spans="2:9" x14ac:dyDescent="0.35">
      <c r="B5" s="7"/>
      <c r="C5" s="45"/>
      <c r="D5" s="45"/>
      <c r="E5" s="45"/>
      <c r="F5" s="45"/>
      <c r="G5" s="45"/>
      <c r="H5" s="45"/>
      <c r="I5" s="8"/>
    </row>
    <row r="6" spans="2:9" x14ac:dyDescent="0.35">
      <c r="B6" s="7"/>
      <c r="C6" s="45"/>
      <c r="D6" s="45"/>
      <c r="E6" s="45"/>
      <c r="F6" s="45"/>
      <c r="G6" s="45"/>
      <c r="H6" s="45"/>
      <c r="I6" s="8"/>
    </row>
    <row r="7" spans="2:9" x14ac:dyDescent="0.35">
      <c r="B7" s="7"/>
      <c r="C7" s="45"/>
      <c r="D7" s="45"/>
      <c r="E7" s="45"/>
      <c r="F7" s="45"/>
      <c r="G7" s="45"/>
      <c r="H7" s="45"/>
      <c r="I7" s="8"/>
    </row>
    <row r="8" spans="2:9" x14ac:dyDescent="0.35">
      <c r="B8" s="7"/>
      <c r="C8" s="45"/>
      <c r="D8" s="45"/>
      <c r="E8" s="45"/>
      <c r="F8" s="45"/>
      <c r="G8" s="45"/>
      <c r="H8" s="45"/>
      <c r="I8" s="8"/>
    </row>
    <row r="9" spans="2:9" x14ac:dyDescent="0.35">
      <c r="B9" s="7"/>
      <c r="C9" s="45"/>
      <c r="D9" s="45"/>
      <c r="E9" s="45"/>
      <c r="F9" s="45"/>
      <c r="G9" s="45"/>
      <c r="H9" s="45"/>
      <c r="I9" s="8"/>
    </row>
    <row r="10" spans="2:9" x14ac:dyDescent="0.35">
      <c r="B10" s="7"/>
      <c r="C10" s="45"/>
      <c r="D10" s="45"/>
      <c r="E10" s="45"/>
      <c r="F10" s="45"/>
      <c r="G10" s="45"/>
      <c r="H10" s="45"/>
      <c r="I10" s="8"/>
    </row>
    <row r="11" spans="2:9" x14ac:dyDescent="0.35">
      <c r="B11" s="7"/>
      <c r="C11" s="46"/>
      <c r="D11" s="46"/>
      <c r="E11" s="46"/>
      <c r="F11" s="46"/>
      <c r="G11" s="46"/>
      <c r="H11" s="46"/>
      <c r="I11" s="8"/>
    </row>
    <row r="12" spans="2:9" ht="15" thickBot="1" x14ac:dyDescent="0.4">
      <c r="B12" s="7"/>
      <c r="C12" s="45"/>
      <c r="D12" s="45"/>
      <c r="E12" s="45"/>
      <c r="F12" s="45"/>
      <c r="G12" s="45"/>
      <c r="H12" s="45"/>
      <c r="I12" s="8"/>
    </row>
    <row r="13" spans="2:9" ht="15" thickBot="1" x14ac:dyDescent="0.4">
      <c r="B13" s="7"/>
      <c r="C13" s="36" t="s">
        <v>39</v>
      </c>
      <c r="D13" s="12" t="s">
        <v>2</v>
      </c>
      <c r="E13" s="45"/>
      <c r="F13" s="45"/>
      <c r="G13" s="36" t="s">
        <v>40</v>
      </c>
      <c r="H13" s="14" t="s">
        <v>2</v>
      </c>
      <c r="I13" s="8"/>
    </row>
    <row r="14" spans="2:9" ht="15" thickBot="1" x14ac:dyDescent="0.4">
      <c r="B14" s="7"/>
      <c r="C14" s="39" t="s">
        <v>55</v>
      </c>
      <c r="D14" s="42">
        <v>30</v>
      </c>
      <c r="E14" s="45"/>
      <c r="F14" s="45"/>
      <c r="G14" s="37" t="s">
        <v>49</v>
      </c>
      <c r="H14" s="42"/>
      <c r="I14" s="8"/>
    </row>
    <row r="15" spans="2:9" ht="15" thickBot="1" x14ac:dyDescent="0.4">
      <c r="B15" s="7"/>
      <c r="C15" s="39" t="s">
        <v>57</v>
      </c>
      <c r="D15" s="43">
        <v>12</v>
      </c>
      <c r="E15" s="45"/>
      <c r="F15" s="45"/>
      <c r="G15" s="38" t="s">
        <v>41</v>
      </c>
      <c r="H15" s="43">
        <v>1</v>
      </c>
      <c r="I15" s="8"/>
    </row>
    <row r="16" spans="2:9" x14ac:dyDescent="0.35">
      <c r="B16" s="7"/>
      <c r="C16" s="39" t="s">
        <v>54</v>
      </c>
      <c r="D16" s="43">
        <v>2</v>
      </c>
      <c r="E16" s="45"/>
      <c r="F16" s="45"/>
      <c r="G16" s="50" t="s">
        <v>83</v>
      </c>
      <c r="H16" s="43">
        <v>1</v>
      </c>
      <c r="I16" s="8"/>
    </row>
    <row r="17" spans="2:9" ht="15" thickBot="1" x14ac:dyDescent="0.4">
      <c r="B17" s="7"/>
      <c r="C17" s="37" t="s">
        <v>56</v>
      </c>
      <c r="D17" s="43">
        <v>22</v>
      </c>
      <c r="E17" s="45"/>
      <c r="F17" s="45"/>
      <c r="G17" s="59" t="s">
        <v>64</v>
      </c>
      <c r="H17" s="43">
        <v>2</v>
      </c>
      <c r="I17" s="8"/>
    </row>
    <row r="18" spans="2:9" ht="15" thickBot="1" x14ac:dyDescent="0.4">
      <c r="B18" s="7"/>
      <c r="C18" s="13" t="s">
        <v>0</v>
      </c>
      <c r="D18" s="44">
        <v>66</v>
      </c>
      <c r="E18" s="45"/>
      <c r="F18" s="45"/>
      <c r="G18" s="38" t="s">
        <v>136</v>
      </c>
      <c r="H18" s="43">
        <v>2</v>
      </c>
      <c r="I18" s="8"/>
    </row>
    <row r="19" spans="2:9" ht="15" thickBot="1" x14ac:dyDescent="0.4">
      <c r="B19" s="7"/>
      <c r="E19" s="47">
        <f>+GETPIVOTDATA("VIGENCIA",$C$13)</f>
        <v>66</v>
      </c>
      <c r="F19" s="47"/>
      <c r="G19" s="49" t="s">
        <v>141</v>
      </c>
      <c r="H19" s="43">
        <v>1</v>
      </c>
      <c r="I19" s="8"/>
    </row>
    <row r="20" spans="2:9" ht="15" thickBot="1" x14ac:dyDescent="0.4">
      <c r="B20" s="7"/>
      <c r="E20" s="47">
        <f>GETPIVOTDATA("VIGENCIA",$C$13)</f>
        <v>66</v>
      </c>
      <c r="F20" s="47"/>
      <c r="G20" s="37" t="s">
        <v>122</v>
      </c>
      <c r="H20" s="43"/>
      <c r="I20" s="8"/>
    </row>
    <row r="21" spans="2:9" ht="15" thickBot="1" x14ac:dyDescent="0.4">
      <c r="B21" s="7"/>
      <c r="C21" s="45"/>
      <c r="D21" s="45"/>
      <c r="E21" s="45"/>
      <c r="F21" s="45"/>
      <c r="G21" s="38" t="s">
        <v>167</v>
      </c>
      <c r="H21" s="43">
        <v>4</v>
      </c>
      <c r="I21" s="8"/>
    </row>
    <row r="22" spans="2:9" ht="15" thickBot="1" x14ac:dyDescent="0.4">
      <c r="B22" s="7"/>
      <c r="C22" s="45"/>
      <c r="D22" s="45"/>
      <c r="E22" s="45"/>
      <c r="F22" s="45"/>
      <c r="G22" s="38" t="s">
        <v>123</v>
      </c>
      <c r="H22" s="43">
        <v>2</v>
      </c>
      <c r="I22" s="8"/>
    </row>
    <row r="23" spans="2:9" ht="15" thickBot="1" x14ac:dyDescent="0.4">
      <c r="B23" s="7"/>
      <c r="C23" s="45"/>
      <c r="D23" s="45"/>
      <c r="E23" s="45"/>
      <c r="F23" s="45"/>
      <c r="G23" s="37" t="s">
        <v>180</v>
      </c>
      <c r="H23" s="43"/>
      <c r="I23" s="8"/>
    </row>
    <row r="24" spans="2:9" ht="15" thickBot="1" x14ac:dyDescent="0.4">
      <c r="B24" s="7"/>
      <c r="C24" s="45"/>
      <c r="D24" s="45"/>
      <c r="E24" s="45"/>
      <c r="F24" s="45"/>
      <c r="G24" s="38" t="s">
        <v>41</v>
      </c>
      <c r="H24" s="43">
        <v>1</v>
      </c>
      <c r="I24" s="8"/>
    </row>
    <row r="25" spans="2:9" ht="15" thickBot="1" x14ac:dyDescent="0.4">
      <c r="B25" s="7"/>
      <c r="C25" s="45"/>
      <c r="D25" s="45"/>
      <c r="E25" s="45"/>
      <c r="F25" s="45"/>
      <c r="G25" s="37" t="s">
        <v>51</v>
      </c>
      <c r="H25" s="43"/>
      <c r="I25" s="8"/>
    </row>
    <row r="26" spans="2:9" ht="15" thickBot="1" x14ac:dyDescent="0.4">
      <c r="B26" s="7"/>
      <c r="C26" s="48"/>
      <c r="D26" s="45"/>
      <c r="E26" s="45"/>
      <c r="F26" s="45"/>
      <c r="G26" s="38" t="s">
        <v>41</v>
      </c>
      <c r="H26" s="43">
        <v>3</v>
      </c>
      <c r="I26" s="8"/>
    </row>
    <row r="27" spans="2:9" x14ac:dyDescent="0.35">
      <c r="B27" s="7"/>
      <c r="C27" s="48"/>
      <c r="D27" s="45"/>
      <c r="E27" s="45"/>
      <c r="F27" s="45"/>
      <c r="G27" s="50" t="s">
        <v>83</v>
      </c>
      <c r="H27" s="43">
        <v>3</v>
      </c>
      <c r="I27" s="8"/>
    </row>
    <row r="28" spans="2:9" ht="15" thickBot="1" x14ac:dyDescent="0.4">
      <c r="B28" s="7"/>
      <c r="C28" s="48"/>
      <c r="D28" s="45"/>
      <c r="E28" s="45"/>
      <c r="F28" s="45"/>
      <c r="G28" s="37" t="s">
        <v>53</v>
      </c>
      <c r="H28" s="43"/>
      <c r="I28" s="8"/>
    </row>
    <row r="29" spans="2:9" ht="15" thickBot="1" x14ac:dyDescent="0.4">
      <c r="B29" s="7"/>
      <c r="C29" s="48"/>
      <c r="D29" s="45"/>
      <c r="E29" s="45"/>
      <c r="F29" s="45"/>
      <c r="G29" s="38" t="s">
        <v>41</v>
      </c>
      <c r="H29" s="43">
        <v>2</v>
      </c>
      <c r="I29" s="8"/>
    </row>
    <row r="30" spans="2:9" ht="15" thickBot="1" x14ac:dyDescent="0.4">
      <c r="B30" s="7"/>
      <c r="C30" s="48"/>
      <c r="D30" s="45"/>
      <c r="E30" s="45"/>
      <c r="F30" s="45"/>
      <c r="G30" s="37" t="s">
        <v>45</v>
      </c>
      <c r="H30" s="43"/>
      <c r="I30" s="8"/>
    </row>
    <row r="31" spans="2:9" ht="15" thickBot="1" x14ac:dyDescent="0.4">
      <c r="B31" s="7"/>
      <c r="C31" s="48"/>
      <c r="D31" s="45"/>
      <c r="E31" s="45"/>
      <c r="F31" s="45"/>
      <c r="G31" s="38" t="s">
        <v>41</v>
      </c>
      <c r="H31" s="43">
        <v>3</v>
      </c>
      <c r="I31" s="8"/>
    </row>
    <row r="32" spans="2:9" x14ac:dyDescent="0.35">
      <c r="B32" s="7"/>
      <c r="C32" s="48"/>
      <c r="D32" s="45"/>
      <c r="E32" s="45"/>
      <c r="F32" s="45"/>
      <c r="G32" s="50" t="s">
        <v>162</v>
      </c>
      <c r="H32" s="43">
        <v>1</v>
      </c>
      <c r="I32" s="8"/>
    </row>
    <row r="33" spans="2:9" ht="15" thickBot="1" x14ac:dyDescent="0.4">
      <c r="B33" s="7"/>
      <c r="C33" s="45"/>
      <c r="D33" s="45"/>
      <c r="E33" s="45"/>
      <c r="F33" s="45"/>
      <c r="G33" s="37" t="s">
        <v>193</v>
      </c>
      <c r="H33" s="43"/>
      <c r="I33" s="8"/>
    </row>
    <row r="34" spans="2:9" ht="15" thickBot="1" x14ac:dyDescent="0.4">
      <c r="B34" s="7"/>
      <c r="C34" s="45"/>
      <c r="D34" s="45"/>
      <c r="E34" s="45"/>
      <c r="F34" s="45"/>
      <c r="G34" s="49" t="s">
        <v>162</v>
      </c>
      <c r="H34" s="44">
        <v>1</v>
      </c>
      <c r="I34" s="8"/>
    </row>
    <row r="35" spans="2:9" ht="15" thickBot="1" x14ac:dyDescent="0.4">
      <c r="B35" s="9"/>
      <c r="C35" s="10"/>
      <c r="D35" s="10"/>
      <c r="E35" s="10"/>
      <c r="F35" s="10"/>
      <c r="G35" s="10"/>
      <c r="H35" s="10"/>
      <c r="I35" s="11"/>
    </row>
  </sheetData>
  <sheetProtection sheet="1" autoFilter="0"/>
  <pageMargins left="0.7" right="0.7" top="0.75" bottom="0.75" header="0.3" footer="0.3"/>
  <pageSetup paperSize="9"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F76"/>
  <sheetViews>
    <sheetView showGridLines="0" zoomScale="85" zoomScaleNormal="85" workbookViewId="0">
      <pane ySplit="10" topLeftCell="A11" activePane="bottomLeft" state="frozen"/>
      <selection pane="bottomLeft" activeCell="D15" sqref="D15"/>
    </sheetView>
  </sheetViews>
  <sheetFormatPr baseColWidth="10" defaultRowHeight="14.5" x14ac:dyDescent="0.35"/>
  <cols>
    <col min="1" max="1" width="2.7265625" customWidth="1"/>
    <col min="2" max="2" width="16.1796875" customWidth="1"/>
    <col min="3" max="3" width="19.7265625" bestFit="1" customWidth="1"/>
    <col min="4" max="5" width="16.1796875" customWidth="1"/>
    <col min="6" max="6" width="36.7265625" customWidth="1"/>
    <col min="7" max="7" width="26.26953125" customWidth="1"/>
    <col min="10" max="10" width="32.26953125" customWidth="1"/>
    <col min="11" max="11" width="15.54296875" customWidth="1"/>
    <col min="12" max="12" width="15.453125" customWidth="1"/>
    <col min="13" max="13" width="18" customWidth="1"/>
    <col min="14" max="14" width="25.81640625" customWidth="1"/>
    <col min="15" max="15" width="19.1796875" customWidth="1"/>
    <col min="16" max="16" width="15.1796875" bestFit="1" customWidth="1"/>
    <col min="17" max="17" width="17.81640625" bestFit="1" customWidth="1"/>
    <col min="18" max="18" width="16.1796875" customWidth="1"/>
    <col min="19" max="19" width="17.81640625" customWidth="1"/>
    <col min="24" max="24" width="17.81640625" bestFit="1" customWidth="1"/>
    <col min="27" max="28" width="16.81640625" bestFit="1" customWidth="1"/>
    <col min="30" max="30" width="17.26953125" bestFit="1" customWidth="1"/>
    <col min="31" max="31" width="17.81640625" bestFit="1" customWidth="1"/>
    <col min="32" max="32" width="14.81640625" customWidth="1"/>
  </cols>
  <sheetData>
    <row r="2" spans="2:32" ht="41.25" customHeight="1" x14ac:dyDescent="0.35">
      <c r="B2" s="32" t="s">
        <v>80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2:32" x14ac:dyDescent="0.35">
      <c r="E3" s="3"/>
    </row>
    <row r="4" spans="2:32" x14ac:dyDescent="0.35">
      <c r="B4" s="29" t="s">
        <v>34</v>
      </c>
      <c r="C4" s="27" t="s">
        <v>35</v>
      </c>
      <c r="D4" s="28" t="s">
        <v>36</v>
      </c>
      <c r="E4" s="3"/>
    </row>
    <row r="5" spans="2:32" x14ac:dyDescent="0.35">
      <c r="B5" s="26"/>
      <c r="C5" s="30">
        <v>45627</v>
      </c>
      <c r="D5" s="31">
        <v>45657</v>
      </c>
      <c r="E5" s="3"/>
    </row>
    <row r="6" spans="2:32" x14ac:dyDescent="0.35">
      <c r="B6" s="24"/>
      <c r="E6" s="3"/>
    </row>
    <row r="7" spans="2:32" x14ac:dyDescent="0.35">
      <c r="B7" s="25" t="s">
        <v>1</v>
      </c>
      <c r="C7" s="3"/>
      <c r="E7" s="2"/>
    </row>
    <row r="8" spans="2:32" ht="15" thickBot="1" x14ac:dyDescent="0.4">
      <c r="B8" s="2" t="s">
        <v>33</v>
      </c>
      <c r="C8" s="2"/>
      <c r="D8" s="2"/>
      <c r="E8" s="2"/>
    </row>
    <row r="9" spans="2:32" ht="18.75" customHeight="1" x14ac:dyDescent="0.35">
      <c r="B9" s="15" t="s">
        <v>29</v>
      </c>
      <c r="C9" s="16"/>
      <c r="D9" s="16"/>
      <c r="E9" s="16"/>
      <c r="F9" s="21"/>
      <c r="G9" s="21"/>
      <c r="H9" s="21"/>
      <c r="I9" s="21"/>
      <c r="J9" s="22"/>
      <c r="K9" s="18" t="s">
        <v>43</v>
      </c>
      <c r="L9" s="19"/>
      <c r="M9" s="19"/>
      <c r="N9" s="19"/>
      <c r="O9" s="19"/>
      <c r="P9" s="19"/>
      <c r="Q9" s="19"/>
      <c r="R9" s="20"/>
      <c r="S9" s="20"/>
      <c r="T9" s="15" t="s">
        <v>28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7"/>
      <c r="AF9" s="17"/>
    </row>
    <row r="10" spans="2:32" ht="56.25" customHeight="1" thickBot="1" x14ac:dyDescent="0.4">
      <c r="B10" s="33" t="s">
        <v>3</v>
      </c>
      <c r="C10" s="34" t="s">
        <v>4</v>
      </c>
      <c r="D10" s="34" t="s">
        <v>30</v>
      </c>
      <c r="E10" s="34" t="s">
        <v>31</v>
      </c>
      <c r="F10" s="34" t="s">
        <v>26</v>
      </c>
      <c r="G10" s="34" t="s">
        <v>27</v>
      </c>
      <c r="H10" s="34" t="s">
        <v>25</v>
      </c>
      <c r="I10" s="34" t="s">
        <v>24</v>
      </c>
      <c r="J10" s="35" t="s">
        <v>8</v>
      </c>
      <c r="K10" s="54" t="s">
        <v>5</v>
      </c>
      <c r="L10" s="55" t="s">
        <v>6</v>
      </c>
      <c r="M10" s="55" t="s">
        <v>7</v>
      </c>
      <c r="N10" s="55" t="s">
        <v>37</v>
      </c>
      <c r="O10" s="55" t="s">
        <v>9</v>
      </c>
      <c r="P10" s="55" t="s">
        <v>10</v>
      </c>
      <c r="Q10" s="55" t="s">
        <v>11</v>
      </c>
      <c r="R10" s="55" t="s">
        <v>12</v>
      </c>
      <c r="S10" s="56" t="s">
        <v>32</v>
      </c>
      <c r="T10" s="33" t="s">
        <v>13</v>
      </c>
      <c r="U10" s="34" t="s">
        <v>14</v>
      </c>
      <c r="V10" s="34" t="s">
        <v>15</v>
      </c>
      <c r="W10" s="40" t="s">
        <v>16</v>
      </c>
      <c r="X10" s="34" t="s">
        <v>17</v>
      </c>
      <c r="Y10" s="34" t="s">
        <v>18</v>
      </c>
      <c r="Z10" s="34" t="s">
        <v>19</v>
      </c>
      <c r="AA10" s="34" t="s">
        <v>38</v>
      </c>
      <c r="AB10" s="34" t="s">
        <v>20</v>
      </c>
      <c r="AC10" s="34" t="s">
        <v>21</v>
      </c>
      <c r="AD10" s="34" t="s">
        <v>22</v>
      </c>
      <c r="AE10" s="34" t="s">
        <v>23</v>
      </c>
      <c r="AF10" s="35" t="s">
        <v>42</v>
      </c>
    </row>
    <row r="11" spans="2:32" x14ac:dyDescent="0.35">
      <c r="B11">
        <v>2014</v>
      </c>
      <c r="C11" t="s">
        <v>81</v>
      </c>
      <c r="D11" t="s">
        <v>205</v>
      </c>
      <c r="E11" s="57" t="s">
        <v>206</v>
      </c>
      <c r="F11" t="s">
        <v>49</v>
      </c>
      <c r="G11" t="s">
        <v>64</v>
      </c>
      <c r="H11" t="s">
        <v>58</v>
      </c>
      <c r="I11" t="s">
        <v>59</v>
      </c>
      <c r="J11" t="s">
        <v>207</v>
      </c>
      <c r="K11" t="s">
        <v>57</v>
      </c>
      <c r="L11" s="1">
        <v>45635</v>
      </c>
      <c r="O11" s="23">
        <v>300000000</v>
      </c>
      <c r="P11" s="23">
        <v>0</v>
      </c>
      <c r="Q11" s="23">
        <v>2700000000</v>
      </c>
      <c r="R11" s="23">
        <v>1080</v>
      </c>
      <c r="S11" s="23">
        <v>4680</v>
      </c>
      <c r="T11" s="1">
        <v>42002</v>
      </c>
      <c r="U11" s="1">
        <v>42002</v>
      </c>
      <c r="V11">
        <v>1800</v>
      </c>
      <c r="W11" s="1">
        <v>46750</v>
      </c>
      <c r="X11" s="23">
        <f>+Contratos[[#This Row],[VALOR CONTRATO PRINCIPAL]]</f>
        <v>300000000</v>
      </c>
      <c r="Y11" s="41">
        <f>$D$5-Contratos[[#This Row],[Fecha de Inicio]]</f>
        <v>3655</v>
      </c>
      <c r="Z11">
        <f>ROUND(Contratos[[#This Row],[dias ejecutados]]/(Contratos[[#This Row],[Fecha Finalizacion Programada]]-Contratos[[#This Row],[Fecha de Inicio]])*100,2)</f>
        <v>76.98</v>
      </c>
      <c r="AA11" s="23">
        <v>1200000000</v>
      </c>
      <c r="AB11" s="23">
        <f>+Contratos[[#This Row],[Vr. Total con Adiciones]]-Contratos[[#This Row],[Recursos totales Ejecutados o pagados]]</f>
        <v>1500000000</v>
      </c>
      <c r="AC11">
        <v>7</v>
      </c>
      <c r="AD11" s="23">
        <v>2400000000</v>
      </c>
      <c r="AE11" s="23">
        <f>+Contratos[[#This Row],[VALOR TOTAL]]</f>
        <v>2700000000</v>
      </c>
      <c r="AF11">
        <f>+Contratos[[#This Row],[PLAZO TOTAL
(DÍAS)*]]</f>
        <v>4680</v>
      </c>
    </row>
    <row r="12" spans="2:32" x14ac:dyDescent="0.35">
      <c r="B12">
        <v>2024</v>
      </c>
      <c r="C12">
        <v>240335</v>
      </c>
      <c r="D12" s="41" t="s">
        <v>44</v>
      </c>
      <c r="E12" s="41" t="s">
        <v>82</v>
      </c>
      <c r="F12" s="41" t="s">
        <v>51</v>
      </c>
      <c r="G12" s="41" t="s">
        <v>83</v>
      </c>
      <c r="H12" s="41" t="s">
        <v>61</v>
      </c>
      <c r="I12" s="41" t="s">
        <v>46</v>
      </c>
      <c r="J12" s="41" t="s">
        <v>84</v>
      </c>
      <c r="K12" t="s">
        <v>57</v>
      </c>
      <c r="L12" s="1">
        <v>45653</v>
      </c>
      <c r="N12" s="41"/>
      <c r="O12" s="23">
        <v>80960000</v>
      </c>
      <c r="P12" s="58">
        <v>0</v>
      </c>
      <c r="Q12" s="23">
        <v>80960000</v>
      </c>
      <c r="R12" s="41">
        <v>33</v>
      </c>
      <c r="S12" s="41">
        <v>333</v>
      </c>
      <c r="T12" s="1">
        <v>45334</v>
      </c>
      <c r="U12" s="1">
        <v>45351</v>
      </c>
      <c r="V12" s="41">
        <v>300</v>
      </c>
      <c r="W12" s="1">
        <v>45688</v>
      </c>
      <c r="X12" s="23">
        <f>+Contratos[[#This Row],[VALOR CONTRATO PRINCIPAL]]</f>
        <v>80960000</v>
      </c>
      <c r="Y12" s="41">
        <f>$D$5-Contratos[[#This Row],[Fecha de Inicio]]</f>
        <v>306</v>
      </c>
      <c r="Z12" s="41">
        <f>ROUND(Contratos[[#This Row],[dias ejecutados]]/(Contratos[[#This Row],[Fecha Finalizacion Programada]]-Contratos[[#This Row],[Fecha de Inicio]])*100,2)</f>
        <v>90.8</v>
      </c>
      <c r="AA12" s="58">
        <v>54600463</v>
      </c>
      <c r="AB12" s="58">
        <f>+Contratos[[#This Row],[Vr. Total con Adiciones]]-Contratos[[#This Row],[Recursos totales Ejecutados o pagados]]</f>
        <v>26359537</v>
      </c>
      <c r="AC12" s="41">
        <v>1</v>
      </c>
      <c r="AD12" s="23">
        <v>0</v>
      </c>
      <c r="AE12" s="23">
        <f>+Contratos[[#This Row],[VALOR TOTAL]]</f>
        <v>80960000</v>
      </c>
      <c r="AF12" s="41">
        <f>+Contratos[[#This Row],[PLAZO TOTAL
(DÍAS)*]]</f>
        <v>333</v>
      </c>
    </row>
    <row r="13" spans="2:32" x14ac:dyDescent="0.35">
      <c r="B13">
        <v>2024</v>
      </c>
      <c r="C13">
        <v>240442</v>
      </c>
      <c r="D13" s="41" t="s">
        <v>44</v>
      </c>
      <c r="E13" s="41" t="s">
        <v>85</v>
      </c>
      <c r="F13" s="41" t="s">
        <v>45</v>
      </c>
      <c r="G13" s="41" t="s">
        <v>41</v>
      </c>
      <c r="H13" s="41" t="s">
        <v>86</v>
      </c>
      <c r="I13" s="41" t="s">
        <v>46</v>
      </c>
      <c r="J13" s="41" t="s">
        <v>87</v>
      </c>
      <c r="K13" t="s">
        <v>57</v>
      </c>
      <c r="L13" s="1">
        <v>45656</v>
      </c>
      <c r="N13" s="41"/>
      <c r="O13" s="23">
        <v>525348000</v>
      </c>
      <c r="P13" s="58">
        <v>0</v>
      </c>
      <c r="Q13" s="23">
        <v>525348000</v>
      </c>
      <c r="R13" s="41">
        <v>43</v>
      </c>
      <c r="S13" s="41">
        <v>328</v>
      </c>
      <c r="T13" s="1">
        <v>45364</v>
      </c>
      <c r="U13" s="1">
        <v>45369</v>
      </c>
      <c r="V13" s="41">
        <v>285</v>
      </c>
      <c r="W13" s="1">
        <v>45703</v>
      </c>
      <c r="X13" s="23">
        <f>+Contratos[[#This Row],[VALOR CONTRATO PRINCIPAL]]</f>
        <v>525348000</v>
      </c>
      <c r="Y13" s="41">
        <f>$D$5-Contratos[[#This Row],[Fecha de Inicio]]</f>
        <v>288</v>
      </c>
      <c r="Z13" s="41">
        <f>ROUND(Contratos[[#This Row],[dias ejecutados]]/(Contratos[[#This Row],[Fecha Finalizacion Programada]]-Contratos[[#This Row],[Fecha de Inicio]])*100,2)</f>
        <v>86.23</v>
      </c>
      <c r="AA13" s="58">
        <v>396686400</v>
      </c>
      <c r="AB13" s="58">
        <f>+Contratos[[#This Row],[Vr. Total con Adiciones]]-Contratos[[#This Row],[Recursos totales Ejecutados o pagados]]</f>
        <v>128661600</v>
      </c>
      <c r="AC13" s="41">
        <v>1</v>
      </c>
      <c r="AD13" s="23">
        <v>0</v>
      </c>
      <c r="AE13" s="23">
        <f>+Contratos[[#This Row],[VALOR TOTAL]]</f>
        <v>525348000</v>
      </c>
      <c r="AF13" s="41">
        <f>+Contratos[[#This Row],[PLAZO TOTAL
(DÍAS)*]]</f>
        <v>328</v>
      </c>
    </row>
    <row r="14" spans="2:32" x14ac:dyDescent="0.35">
      <c r="B14">
        <v>2024</v>
      </c>
      <c r="C14">
        <v>240478</v>
      </c>
      <c r="D14" s="41" t="s">
        <v>44</v>
      </c>
      <c r="E14" s="41" t="s">
        <v>88</v>
      </c>
      <c r="F14" s="41" t="s">
        <v>47</v>
      </c>
      <c r="G14" s="41" t="s">
        <v>48</v>
      </c>
      <c r="H14" s="41" t="s">
        <v>58</v>
      </c>
      <c r="I14" s="41" t="s">
        <v>59</v>
      </c>
      <c r="J14" s="41" t="s">
        <v>89</v>
      </c>
      <c r="K14" s="41" t="s">
        <v>55</v>
      </c>
      <c r="L14" s="1">
        <v>45635</v>
      </c>
      <c r="N14" s="41"/>
      <c r="O14" s="23">
        <v>80000000</v>
      </c>
      <c r="P14" s="58">
        <v>7000000</v>
      </c>
      <c r="Q14" s="23">
        <v>87000000</v>
      </c>
      <c r="R14" s="41">
        <v>21</v>
      </c>
      <c r="S14" s="41">
        <v>261</v>
      </c>
      <c r="T14" s="1">
        <v>45390</v>
      </c>
      <c r="U14" s="1">
        <v>45392</v>
      </c>
      <c r="V14" s="41">
        <v>240</v>
      </c>
      <c r="W14" s="1">
        <v>45657</v>
      </c>
      <c r="X14" s="23">
        <f>+Contratos[[#This Row],[VALOR CONTRATO PRINCIPAL]]</f>
        <v>80000000</v>
      </c>
      <c r="Y14" s="41">
        <f>$D$5-Contratos[[#This Row],[Fecha de Inicio]]</f>
        <v>265</v>
      </c>
      <c r="Z14" s="41">
        <f>ROUND(Contratos[[#This Row],[dias ejecutados]]/(Contratos[[#This Row],[Fecha Finalizacion Programada]]-Contratos[[#This Row],[Fecha de Inicio]])*100,2)</f>
        <v>100</v>
      </c>
      <c r="AA14" s="58">
        <v>77000000</v>
      </c>
      <c r="AB14" s="58">
        <f>+Contratos[[#This Row],[Vr. Total con Adiciones]]-Contratos[[#This Row],[Recursos totales Ejecutados o pagados]]</f>
        <v>10000000</v>
      </c>
      <c r="AC14" s="41">
        <v>1</v>
      </c>
      <c r="AD14" s="23">
        <v>7000000</v>
      </c>
      <c r="AE14" s="23">
        <f>+Contratos[[#This Row],[VALOR TOTAL]]</f>
        <v>87000000</v>
      </c>
      <c r="AF14" s="41">
        <f>+Contratos[[#This Row],[PLAZO TOTAL
(DÍAS)*]]</f>
        <v>261</v>
      </c>
    </row>
    <row r="15" spans="2:32" x14ac:dyDescent="0.35">
      <c r="B15">
        <v>2024</v>
      </c>
      <c r="C15">
        <v>240463</v>
      </c>
      <c r="D15" s="41" t="s">
        <v>44</v>
      </c>
      <c r="E15" s="41" t="s">
        <v>90</v>
      </c>
      <c r="F15" s="41" t="s">
        <v>47</v>
      </c>
      <c r="G15" s="41" t="s">
        <v>48</v>
      </c>
      <c r="H15" s="41" t="s">
        <v>58</v>
      </c>
      <c r="I15" s="41" t="s">
        <v>59</v>
      </c>
      <c r="J15" s="41" t="s">
        <v>91</v>
      </c>
      <c r="K15" s="41" t="s">
        <v>55</v>
      </c>
      <c r="L15" s="1">
        <v>45635</v>
      </c>
      <c r="N15" s="41"/>
      <c r="O15" s="23">
        <v>35200000</v>
      </c>
      <c r="P15" s="58">
        <v>7333333</v>
      </c>
      <c r="Q15" s="23">
        <v>42533333</v>
      </c>
      <c r="R15" s="41">
        <v>50</v>
      </c>
      <c r="S15" s="41">
        <v>290</v>
      </c>
      <c r="T15" s="1">
        <v>45387</v>
      </c>
      <c r="U15" s="1">
        <v>45392</v>
      </c>
      <c r="V15" s="41">
        <v>240</v>
      </c>
      <c r="W15" s="1">
        <v>45687</v>
      </c>
      <c r="X15" s="23">
        <f>+Contratos[[#This Row],[VALOR CONTRATO PRINCIPAL]]</f>
        <v>35200000</v>
      </c>
      <c r="Y15" s="41">
        <f>$D$5-Contratos[[#This Row],[Fecha de Inicio]]</f>
        <v>265</v>
      </c>
      <c r="Z15" s="41">
        <f>ROUND(Contratos[[#This Row],[dias ejecutados]]/(Contratos[[#This Row],[Fecha Finalizacion Programada]]-Contratos[[#This Row],[Fecha de Inicio]])*100,2)</f>
        <v>89.83</v>
      </c>
      <c r="AA15" s="58">
        <v>33880000</v>
      </c>
      <c r="AB15" s="58">
        <f>+Contratos[[#This Row],[Vr. Total con Adiciones]]-Contratos[[#This Row],[Recursos totales Ejecutados o pagados]]</f>
        <v>8653333</v>
      </c>
      <c r="AC15" s="41">
        <v>1</v>
      </c>
      <c r="AD15" s="23">
        <v>7333333</v>
      </c>
      <c r="AE15" s="23">
        <f>+Contratos[[#This Row],[VALOR TOTAL]]</f>
        <v>42533333</v>
      </c>
      <c r="AF15" s="41">
        <f>+Contratos[[#This Row],[PLAZO TOTAL
(DÍAS)*]]</f>
        <v>290</v>
      </c>
    </row>
    <row r="16" spans="2:32" x14ac:dyDescent="0.35">
      <c r="B16">
        <v>2024</v>
      </c>
      <c r="C16">
        <v>240473</v>
      </c>
      <c r="D16" s="41" t="s">
        <v>44</v>
      </c>
      <c r="E16" s="41" t="s">
        <v>92</v>
      </c>
      <c r="F16" s="41" t="s">
        <v>47</v>
      </c>
      <c r="G16" s="41" t="s">
        <v>48</v>
      </c>
      <c r="H16" s="41" t="s">
        <v>58</v>
      </c>
      <c r="I16" s="41" t="s">
        <v>59</v>
      </c>
      <c r="J16" s="41" t="s">
        <v>93</v>
      </c>
      <c r="K16" s="41" t="s">
        <v>55</v>
      </c>
      <c r="L16" s="1">
        <v>45635</v>
      </c>
      <c r="N16" s="41"/>
      <c r="O16" s="23">
        <v>75200000</v>
      </c>
      <c r="P16" s="58">
        <v>15666667</v>
      </c>
      <c r="Q16" s="23">
        <v>90866667</v>
      </c>
      <c r="R16" s="41">
        <v>50</v>
      </c>
      <c r="S16" s="41">
        <v>290</v>
      </c>
      <c r="T16" s="1">
        <v>45390</v>
      </c>
      <c r="U16" s="1">
        <v>45392</v>
      </c>
      <c r="V16" s="41">
        <v>240</v>
      </c>
      <c r="W16" s="1">
        <v>45687</v>
      </c>
      <c r="X16" s="23">
        <f>+Contratos[[#This Row],[VALOR CONTRATO PRINCIPAL]]</f>
        <v>75200000</v>
      </c>
      <c r="Y16" s="41">
        <f>$D$5-Contratos[[#This Row],[Fecha de Inicio]]</f>
        <v>265</v>
      </c>
      <c r="Z16" s="41">
        <f>ROUND(Contratos[[#This Row],[dias ejecutados]]/(Contratos[[#This Row],[Fecha Finalizacion Programada]]-Contratos[[#This Row],[Fecha de Inicio]])*100,2)</f>
        <v>89.83</v>
      </c>
      <c r="AA16" s="58">
        <v>72380000</v>
      </c>
      <c r="AB16" s="58">
        <f>+Contratos[[#This Row],[Vr. Total con Adiciones]]-Contratos[[#This Row],[Recursos totales Ejecutados o pagados]]</f>
        <v>18486667</v>
      </c>
      <c r="AC16" s="41">
        <v>1</v>
      </c>
      <c r="AD16" s="23">
        <v>15666667</v>
      </c>
      <c r="AE16" s="23">
        <f>+Contratos[[#This Row],[VALOR TOTAL]]</f>
        <v>90866667</v>
      </c>
      <c r="AF16" s="41">
        <f>+Contratos[[#This Row],[PLAZO TOTAL
(DÍAS)*]]</f>
        <v>290</v>
      </c>
    </row>
    <row r="17" spans="2:32" x14ac:dyDescent="0.35">
      <c r="B17">
        <v>2023</v>
      </c>
      <c r="C17">
        <v>230490</v>
      </c>
      <c r="D17" s="41" t="s">
        <v>44</v>
      </c>
      <c r="E17" s="41" t="s">
        <v>60</v>
      </c>
      <c r="F17" s="41" t="s">
        <v>51</v>
      </c>
      <c r="G17" s="41" t="s">
        <v>41</v>
      </c>
      <c r="H17" s="41" t="s">
        <v>61</v>
      </c>
      <c r="I17" s="41" t="s">
        <v>46</v>
      </c>
      <c r="J17" s="41" t="s">
        <v>62</v>
      </c>
      <c r="K17" t="s">
        <v>57</v>
      </c>
      <c r="L17" s="1">
        <v>45629</v>
      </c>
      <c r="N17" s="41"/>
      <c r="O17" s="23">
        <v>106000000</v>
      </c>
      <c r="P17" s="58">
        <v>0</v>
      </c>
      <c r="Q17" s="23">
        <v>158000000</v>
      </c>
      <c r="R17" s="41">
        <v>28</v>
      </c>
      <c r="S17" s="41">
        <v>598</v>
      </c>
      <c r="T17" s="1">
        <v>45037</v>
      </c>
      <c r="U17" s="1">
        <v>45049</v>
      </c>
      <c r="V17" s="41">
        <v>270</v>
      </c>
      <c r="W17" s="1">
        <v>45657</v>
      </c>
      <c r="X17" s="23">
        <f>+Contratos[[#This Row],[VALOR CONTRATO PRINCIPAL]]</f>
        <v>106000000</v>
      </c>
      <c r="Y17" s="41">
        <f>$D$5-Contratos[[#This Row],[Fecha de Inicio]]</f>
        <v>608</v>
      </c>
      <c r="Z17" s="41">
        <f>ROUND(Contratos[[#This Row],[dias ejecutados]]/(Contratos[[#This Row],[Fecha Finalizacion Programada]]-Contratos[[#This Row],[Fecha de Inicio]])*100,2)</f>
        <v>100</v>
      </c>
      <c r="AA17" s="58">
        <v>91512787</v>
      </c>
      <c r="AB17" s="58">
        <f>+Contratos[[#This Row],[Vr. Total con Adiciones]]-Contratos[[#This Row],[Recursos totales Ejecutados o pagados]]</f>
        <v>66487213</v>
      </c>
      <c r="AC17" s="41">
        <v>1</v>
      </c>
      <c r="AD17" s="23">
        <v>52000000</v>
      </c>
      <c r="AE17" s="23">
        <f>+Contratos[[#This Row],[VALOR TOTAL]]</f>
        <v>158000000</v>
      </c>
      <c r="AF17" s="41">
        <f>+Contratos[[#This Row],[PLAZO TOTAL
(DÍAS)*]]</f>
        <v>598</v>
      </c>
    </row>
    <row r="18" spans="2:32" x14ac:dyDescent="0.35">
      <c r="B18">
        <v>2024</v>
      </c>
      <c r="C18">
        <v>240475</v>
      </c>
      <c r="D18" s="41" t="s">
        <v>44</v>
      </c>
      <c r="E18" s="41" t="s">
        <v>66</v>
      </c>
      <c r="F18" s="41" t="s">
        <v>47</v>
      </c>
      <c r="G18" s="41" t="s">
        <v>50</v>
      </c>
      <c r="H18" s="41" t="s">
        <v>58</v>
      </c>
      <c r="I18" s="41" t="s">
        <v>59</v>
      </c>
      <c r="J18" s="41" t="s">
        <v>67</v>
      </c>
      <c r="K18" s="41" t="s">
        <v>55</v>
      </c>
      <c r="L18" s="1">
        <v>45635</v>
      </c>
      <c r="N18" s="41"/>
      <c r="O18" s="23">
        <v>26400000</v>
      </c>
      <c r="P18" s="58">
        <v>2200000</v>
      </c>
      <c r="Q18" s="23">
        <v>28600000</v>
      </c>
      <c r="R18" s="41">
        <v>20</v>
      </c>
      <c r="S18" s="41">
        <v>260</v>
      </c>
      <c r="T18" s="1">
        <v>45390</v>
      </c>
      <c r="U18" s="1">
        <v>45392</v>
      </c>
      <c r="V18" s="41">
        <v>240</v>
      </c>
      <c r="W18" s="1">
        <v>45656</v>
      </c>
      <c r="X18" s="23">
        <f>+Contratos[[#This Row],[VALOR CONTRATO PRINCIPAL]]</f>
        <v>26400000</v>
      </c>
      <c r="Y18" s="41">
        <f>$D$5-Contratos[[#This Row],[Fecha de Inicio]]</f>
        <v>265</v>
      </c>
      <c r="Z18" s="41">
        <f>ROUND(Contratos[[#This Row],[dias ejecutados]]/(Contratos[[#This Row],[Fecha Finalizacion Programada]]-Contratos[[#This Row],[Fecha de Inicio]])*100,2)</f>
        <v>100.38</v>
      </c>
      <c r="AA18" s="58">
        <v>25410000</v>
      </c>
      <c r="AB18" s="58">
        <f>+Contratos[[#This Row],[Vr. Total con Adiciones]]-Contratos[[#This Row],[Recursos totales Ejecutados o pagados]]</f>
        <v>3190000</v>
      </c>
      <c r="AC18" s="41">
        <v>1</v>
      </c>
      <c r="AD18" s="23">
        <v>2200000</v>
      </c>
      <c r="AE18" s="23">
        <f>+Contratos[[#This Row],[VALOR TOTAL]]</f>
        <v>28600000</v>
      </c>
      <c r="AF18" s="41">
        <f>+Contratos[[#This Row],[PLAZO TOTAL
(DÍAS)*]]</f>
        <v>260</v>
      </c>
    </row>
    <row r="19" spans="2:32" x14ac:dyDescent="0.35">
      <c r="B19">
        <v>2024</v>
      </c>
      <c r="C19">
        <v>240476</v>
      </c>
      <c r="D19" s="41" t="s">
        <v>44</v>
      </c>
      <c r="E19" s="41" t="s">
        <v>66</v>
      </c>
      <c r="F19" s="41" t="s">
        <v>47</v>
      </c>
      <c r="G19" s="41" t="s">
        <v>50</v>
      </c>
      <c r="H19" s="41" t="s">
        <v>58</v>
      </c>
      <c r="I19" s="41" t="s">
        <v>59</v>
      </c>
      <c r="J19" s="41" t="s">
        <v>67</v>
      </c>
      <c r="K19" s="41" t="s">
        <v>55</v>
      </c>
      <c r="L19" s="1">
        <v>45632</v>
      </c>
      <c r="N19" s="41"/>
      <c r="O19" s="23">
        <v>26400000</v>
      </c>
      <c r="P19" s="58">
        <v>5500000</v>
      </c>
      <c r="Q19" s="23">
        <v>31900000</v>
      </c>
      <c r="R19" s="41">
        <v>50</v>
      </c>
      <c r="S19" s="41">
        <v>290</v>
      </c>
      <c r="T19" s="1">
        <v>45390</v>
      </c>
      <c r="U19" s="1">
        <v>45392</v>
      </c>
      <c r="V19" s="41">
        <v>240</v>
      </c>
      <c r="W19" s="1">
        <v>45687</v>
      </c>
      <c r="X19" s="23">
        <f>+Contratos[[#This Row],[VALOR CONTRATO PRINCIPAL]]</f>
        <v>26400000</v>
      </c>
      <c r="Y19" s="41">
        <f>$D$5-Contratos[[#This Row],[Fecha de Inicio]]</f>
        <v>265</v>
      </c>
      <c r="Z19" s="41">
        <f>ROUND(Contratos[[#This Row],[dias ejecutados]]/(Contratos[[#This Row],[Fecha Finalizacion Programada]]-Contratos[[#This Row],[Fecha de Inicio]])*100,2)</f>
        <v>89.83</v>
      </c>
      <c r="AA19" s="58">
        <v>25410000</v>
      </c>
      <c r="AB19" s="58">
        <f>+Contratos[[#This Row],[Vr. Total con Adiciones]]-Contratos[[#This Row],[Recursos totales Ejecutados o pagados]]</f>
        <v>6490000</v>
      </c>
      <c r="AC19" s="41">
        <v>1</v>
      </c>
      <c r="AD19" s="23">
        <v>5500000</v>
      </c>
      <c r="AE19" s="23">
        <f>+Contratos[[#This Row],[VALOR TOTAL]]</f>
        <v>31900000</v>
      </c>
      <c r="AF19" s="41">
        <f>+Contratos[[#This Row],[PLAZO TOTAL
(DÍAS)*]]</f>
        <v>290</v>
      </c>
    </row>
    <row r="20" spans="2:32" x14ac:dyDescent="0.35">
      <c r="B20">
        <v>2024</v>
      </c>
      <c r="C20">
        <v>240472</v>
      </c>
      <c r="D20" s="41" t="s">
        <v>44</v>
      </c>
      <c r="E20" s="41" t="s">
        <v>94</v>
      </c>
      <c r="F20" s="41" t="s">
        <v>47</v>
      </c>
      <c r="G20" s="41" t="s">
        <v>48</v>
      </c>
      <c r="H20" s="41" t="s">
        <v>58</v>
      </c>
      <c r="I20" s="41" t="s">
        <v>59</v>
      </c>
      <c r="J20" s="41" t="s">
        <v>95</v>
      </c>
      <c r="K20" s="41" t="s">
        <v>55</v>
      </c>
      <c r="L20" s="1">
        <v>45635</v>
      </c>
      <c r="N20" s="41"/>
      <c r="O20" s="23">
        <v>35200000</v>
      </c>
      <c r="P20" s="58">
        <v>7333333</v>
      </c>
      <c r="Q20" s="23">
        <v>42533333</v>
      </c>
      <c r="R20" s="41">
        <v>50</v>
      </c>
      <c r="S20" s="41">
        <v>290</v>
      </c>
      <c r="T20" s="1">
        <v>45390</v>
      </c>
      <c r="U20" s="1">
        <v>45392</v>
      </c>
      <c r="V20" s="41">
        <v>240</v>
      </c>
      <c r="W20" s="1">
        <v>45687</v>
      </c>
      <c r="X20" s="23">
        <f>+Contratos[[#This Row],[VALOR CONTRATO PRINCIPAL]]</f>
        <v>35200000</v>
      </c>
      <c r="Y20" s="41">
        <f>$D$5-Contratos[[#This Row],[Fecha de Inicio]]</f>
        <v>265</v>
      </c>
      <c r="Z20" s="41">
        <f>ROUND(Contratos[[#This Row],[dias ejecutados]]/(Contratos[[#This Row],[Fecha Finalizacion Programada]]-Contratos[[#This Row],[Fecha de Inicio]])*100,2)</f>
        <v>89.83</v>
      </c>
      <c r="AA20" s="58">
        <v>33880000</v>
      </c>
      <c r="AB20" s="58">
        <f>+Contratos[[#This Row],[Vr. Total con Adiciones]]-Contratos[[#This Row],[Recursos totales Ejecutados o pagados]]</f>
        <v>8653333</v>
      </c>
      <c r="AC20" s="41">
        <v>1</v>
      </c>
      <c r="AD20" s="23">
        <v>7333333</v>
      </c>
      <c r="AE20" s="23">
        <f>+Contratos[[#This Row],[VALOR TOTAL]]</f>
        <v>42533333</v>
      </c>
      <c r="AF20" s="41">
        <f>+Contratos[[#This Row],[PLAZO TOTAL
(DÍAS)*]]</f>
        <v>290</v>
      </c>
    </row>
    <row r="21" spans="2:32" x14ac:dyDescent="0.35">
      <c r="B21">
        <v>2024</v>
      </c>
      <c r="C21">
        <v>240467</v>
      </c>
      <c r="D21" s="41" t="s">
        <v>44</v>
      </c>
      <c r="E21" s="41" t="s">
        <v>63</v>
      </c>
      <c r="F21" s="41" t="s">
        <v>49</v>
      </c>
      <c r="G21" s="41" t="s">
        <v>64</v>
      </c>
      <c r="H21" s="41" t="s">
        <v>58</v>
      </c>
      <c r="I21" s="41" t="s">
        <v>59</v>
      </c>
      <c r="J21" s="41" t="s">
        <v>65</v>
      </c>
      <c r="K21" s="41" t="s">
        <v>55</v>
      </c>
      <c r="L21" s="1">
        <v>45631</v>
      </c>
      <c r="N21" s="41"/>
      <c r="O21" s="23">
        <v>6500000000</v>
      </c>
      <c r="P21" s="58">
        <v>1100000000</v>
      </c>
      <c r="Q21" s="23">
        <v>9943312253</v>
      </c>
      <c r="R21" s="41">
        <v>40</v>
      </c>
      <c r="S21" s="41">
        <v>280</v>
      </c>
      <c r="T21" s="1">
        <v>45386</v>
      </c>
      <c r="U21" s="1">
        <v>45387</v>
      </c>
      <c r="V21" s="41">
        <v>210</v>
      </c>
      <c r="W21" s="1">
        <v>45724</v>
      </c>
      <c r="X21" s="23">
        <f>+Contratos[[#This Row],[VALOR CONTRATO PRINCIPAL]]</f>
        <v>6500000000</v>
      </c>
      <c r="Y21" s="41">
        <f>$D$5-Contratos[[#This Row],[Fecha de Inicio]]</f>
        <v>270</v>
      </c>
      <c r="Z21" s="41">
        <f>ROUND(Contratos[[#This Row],[dias ejecutados]]/(Contratos[[#This Row],[Fecha Finalizacion Programada]]-Contratos[[#This Row],[Fecha de Inicio]])*100,2)</f>
        <v>80.12</v>
      </c>
      <c r="AA21" s="58">
        <v>4673137039</v>
      </c>
      <c r="AB21" s="58">
        <f>+Contratos[[#This Row],[Vr. Total con Adiciones]]-Contratos[[#This Row],[Recursos totales Ejecutados o pagados]]</f>
        <v>5270175214</v>
      </c>
      <c r="AC21" s="41">
        <v>2</v>
      </c>
      <c r="AD21" s="23">
        <v>2451000499</v>
      </c>
      <c r="AE21" s="23">
        <f>+Contratos[[#This Row],[VALOR TOTAL]]</f>
        <v>9943312253</v>
      </c>
      <c r="AF21" s="41">
        <f>+Contratos[[#This Row],[PLAZO TOTAL
(DÍAS)*]]</f>
        <v>280</v>
      </c>
    </row>
    <row r="22" spans="2:32" x14ac:dyDescent="0.35">
      <c r="B22">
        <v>2024</v>
      </c>
      <c r="C22">
        <v>240480</v>
      </c>
      <c r="D22" s="41" t="s">
        <v>44</v>
      </c>
      <c r="E22" s="41" t="s">
        <v>96</v>
      </c>
      <c r="F22" s="41" t="s">
        <v>47</v>
      </c>
      <c r="G22" s="41" t="s">
        <v>50</v>
      </c>
      <c r="H22" s="41" t="s">
        <v>58</v>
      </c>
      <c r="I22" s="41" t="s">
        <v>59</v>
      </c>
      <c r="J22" s="41" t="s">
        <v>97</v>
      </c>
      <c r="K22" s="41" t="s">
        <v>55</v>
      </c>
      <c r="L22" s="1">
        <v>45632</v>
      </c>
      <c r="N22" s="41"/>
      <c r="O22" s="23">
        <v>16000000</v>
      </c>
      <c r="P22" s="58">
        <v>733333</v>
      </c>
      <c r="Q22" s="23">
        <v>16733333</v>
      </c>
      <c r="R22" s="41">
        <v>11</v>
      </c>
      <c r="S22" s="41">
        <v>251</v>
      </c>
      <c r="T22" s="1">
        <v>45393</v>
      </c>
      <c r="U22" s="1">
        <v>45401</v>
      </c>
      <c r="V22" s="41">
        <v>240</v>
      </c>
      <c r="W22" s="1">
        <v>45656</v>
      </c>
      <c r="X22" s="23">
        <f>+Contratos[[#This Row],[VALOR CONTRATO PRINCIPAL]]</f>
        <v>16000000</v>
      </c>
      <c r="Y22" s="41">
        <f>$D$5-Contratos[[#This Row],[Fecha de Inicio]]</f>
        <v>256</v>
      </c>
      <c r="Z22" s="41">
        <f>ROUND(Contratos[[#This Row],[dias ejecutados]]/(Contratos[[#This Row],[Fecha Finalizacion Programada]]-Contratos[[#This Row],[Fecha de Inicio]])*100,2)</f>
        <v>100.39</v>
      </c>
      <c r="AA22" s="58">
        <v>14800000</v>
      </c>
      <c r="AB22" s="58">
        <f>+Contratos[[#This Row],[Vr. Total con Adiciones]]-Contratos[[#This Row],[Recursos totales Ejecutados o pagados]]</f>
        <v>1933333</v>
      </c>
      <c r="AC22" s="41">
        <v>1</v>
      </c>
      <c r="AD22" s="23">
        <v>733333</v>
      </c>
      <c r="AE22" s="23">
        <f>+Contratos[[#This Row],[VALOR TOTAL]]</f>
        <v>16733333</v>
      </c>
      <c r="AF22" s="41">
        <f>+Contratos[[#This Row],[PLAZO TOTAL
(DÍAS)*]]</f>
        <v>251</v>
      </c>
    </row>
    <row r="23" spans="2:32" x14ac:dyDescent="0.35">
      <c r="B23">
        <v>2024</v>
      </c>
      <c r="C23">
        <v>240484</v>
      </c>
      <c r="D23" s="41" t="s">
        <v>44</v>
      </c>
      <c r="E23" s="41" t="s">
        <v>96</v>
      </c>
      <c r="F23" s="41" t="s">
        <v>47</v>
      </c>
      <c r="G23" s="41" t="s">
        <v>50</v>
      </c>
      <c r="H23" s="41" t="s">
        <v>58</v>
      </c>
      <c r="I23" s="41" t="s">
        <v>59</v>
      </c>
      <c r="J23" s="41" t="s">
        <v>97</v>
      </c>
      <c r="K23" s="41" t="s">
        <v>55</v>
      </c>
      <c r="L23" s="1">
        <v>45637</v>
      </c>
      <c r="N23" s="41"/>
      <c r="O23" s="23">
        <v>16000000</v>
      </c>
      <c r="P23" s="58">
        <v>1000000</v>
      </c>
      <c r="Q23" s="23">
        <v>17000000</v>
      </c>
      <c r="R23" s="41">
        <v>15</v>
      </c>
      <c r="S23" s="41">
        <v>255</v>
      </c>
      <c r="T23" s="1">
        <v>45393</v>
      </c>
      <c r="U23" s="1">
        <v>45397</v>
      </c>
      <c r="V23" s="41">
        <v>240</v>
      </c>
      <c r="W23" s="1">
        <v>45656</v>
      </c>
      <c r="X23" s="23">
        <f>+Contratos[[#This Row],[VALOR CONTRATO PRINCIPAL]]</f>
        <v>16000000</v>
      </c>
      <c r="Y23" s="41">
        <f>$D$5-Contratos[[#This Row],[Fecha de Inicio]]</f>
        <v>260</v>
      </c>
      <c r="Z23" s="41">
        <f>ROUND(Contratos[[#This Row],[dias ejecutados]]/(Contratos[[#This Row],[Fecha Finalizacion Programada]]-Contratos[[#This Row],[Fecha de Inicio]])*100,2)</f>
        <v>100.39</v>
      </c>
      <c r="AA23" s="58">
        <v>15066667</v>
      </c>
      <c r="AB23" s="58">
        <f>+Contratos[[#This Row],[Vr. Total con Adiciones]]-Contratos[[#This Row],[Recursos totales Ejecutados o pagados]]</f>
        <v>1933333</v>
      </c>
      <c r="AC23" s="41">
        <v>1</v>
      </c>
      <c r="AD23" s="23">
        <v>1000000</v>
      </c>
      <c r="AE23" s="23">
        <f>+Contratos[[#This Row],[VALOR TOTAL]]</f>
        <v>17000000</v>
      </c>
      <c r="AF23" s="41">
        <f>+Contratos[[#This Row],[PLAZO TOTAL
(DÍAS)*]]</f>
        <v>255</v>
      </c>
    </row>
    <row r="24" spans="2:32" x14ac:dyDescent="0.35">
      <c r="B24">
        <v>2024</v>
      </c>
      <c r="C24">
        <v>240493</v>
      </c>
      <c r="D24" s="41" t="s">
        <v>44</v>
      </c>
      <c r="E24" s="41" t="s">
        <v>98</v>
      </c>
      <c r="F24" s="41" t="s">
        <v>47</v>
      </c>
      <c r="G24" s="41" t="s">
        <v>50</v>
      </c>
      <c r="H24" s="41" t="s">
        <v>58</v>
      </c>
      <c r="I24" s="41" t="s">
        <v>59</v>
      </c>
      <c r="J24" s="41" t="s">
        <v>99</v>
      </c>
      <c r="K24" s="41" t="s">
        <v>55</v>
      </c>
      <c r="L24" s="1">
        <v>45635</v>
      </c>
      <c r="N24" s="41"/>
      <c r="O24" s="23">
        <v>28800000</v>
      </c>
      <c r="P24" s="58">
        <v>4080000</v>
      </c>
      <c r="Q24" s="23">
        <v>32880000</v>
      </c>
      <c r="R24" s="41">
        <v>34</v>
      </c>
      <c r="S24" s="41">
        <v>274</v>
      </c>
      <c r="T24" s="1">
        <v>45401</v>
      </c>
      <c r="U24" s="1">
        <v>45408</v>
      </c>
      <c r="V24" s="41">
        <v>240</v>
      </c>
      <c r="W24" s="1">
        <v>45687</v>
      </c>
      <c r="X24" s="23">
        <f>+Contratos[[#This Row],[VALOR CONTRATO PRINCIPAL]]</f>
        <v>28800000</v>
      </c>
      <c r="Y24" s="41">
        <f>$D$5-Contratos[[#This Row],[Fecha de Inicio]]</f>
        <v>249</v>
      </c>
      <c r="Z24" s="41">
        <f>ROUND(Contratos[[#This Row],[dias ejecutados]]/(Contratos[[#This Row],[Fecha Finalizacion Programada]]-Contratos[[#This Row],[Fecha de Inicio]])*100,2)</f>
        <v>89.25</v>
      </c>
      <c r="AA24" s="58">
        <v>22200000</v>
      </c>
      <c r="AB24" s="58">
        <f>+Contratos[[#This Row],[Vr. Total con Adiciones]]-Contratos[[#This Row],[Recursos totales Ejecutados o pagados]]</f>
        <v>10680000</v>
      </c>
      <c r="AC24" s="41">
        <v>1</v>
      </c>
      <c r="AD24" s="23">
        <v>4080000</v>
      </c>
      <c r="AE24" s="23">
        <f>+Contratos[[#This Row],[VALOR TOTAL]]</f>
        <v>32880000</v>
      </c>
      <c r="AF24" s="41">
        <f>+Contratos[[#This Row],[PLAZO TOTAL
(DÍAS)*]]</f>
        <v>274</v>
      </c>
    </row>
    <row r="25" spans="2:32" x14ac:dyDescent="0.35">
      <c r="B25">
        <v>2024</v>
      </c>
      <c r="C25">
        <v>240494</v>
      </c>
      <c r="D25" s="41" t="s">
        <v>44</v>
      </c>
      <c r="E25" s="41" t="s">
        <v>100</v>
      </c>
      <c r="F25" s="41" t="s">
        <v>47</v>
      </c>
      <c r="G25" s="41" t="s">
        <v>48</v>
      </c>
      <c r="H25" s="41" t="s">
        <v>58</v>
      </c>
      <c r="I25" s="41" t="s">
        <v>59</v>
      </c>
      <c r="J25" s="41" t="s">
        <v>101</v>
      </c>
      <c r="K25" s="41" t="s">
        <v>55</v>
      </c>
      <c r="L25" s="1">
        <v>45635</v>
      </c>
      <c r="N25" s="41"/>
      <c r="O25" s="23">
        <v>43200000</v>
      </c>
      <c r="P25" s="58">
        <v>6300000</v>
      </c>
      <c r="Q25" s="23">
        <v>49500000</v>
      </c>
      <c r="R25" s="41">
        <v>35</v>
      </c>
      <c r="S25" s="41">
        <v>275</v>
      </c>
      <c r="T25" s="1">
        <v>45401</v>
      </c>
      <c r="U25" s="1">
        <v>45407</v>
      </c>
      <c r="V25" s="41">
        <v>240</v>
      </c>
      <c r="W25" s="1">
        <v>45687</v>
      </c>
      <c r="X25" s="23">
        <f>+Contratos[[#This Row],[VALOR CONTRATO PRINCIPAL]]</f>
        <v>43200000</v>
      </c>
      <c r="Y25" s="41">
        <f>$D$5-Contratos[[#This Row],[Fecha de Inicio]]</f>
        <v>250</v>
      </c>
      <c r="Z25" s="41">
        <f>ROUND(Contratos[[#This Row],[dias ejecutados]]/(Contratos[[#This Row],[Fecha Finalizacion Programada]]-Contratos[[#This Row],[Fecha de Inicio]])*100,2)</f>
        <v>89.29</v>
      </c>
      <c r="AA25" s="58">
        <v>33480000</v>
      </c>
      <c r="AB25" s="58">
        <f>+Contratos[[#This Row],[Vr. Total con Adiciones]]-Contratos[[#This Row],[Recursos totales Ejecutados o pagados]]</f>
        <v>16020000</v>
      </c>
      <c r="AC25" s="41">
        <v>1</v>
      </c>
      <c r="AD25" s="23">
        <v>6300000</v>
      </c>
      <c r="AE25" s="23">
        <f>+Contratos[[#This Row],[VALOR TOTAL]]</f>
        <v>49500000</v>
      </c>
      <c r="AF25" s="41">
        <f>+Contratos[[#This Row],[PLAZO TOTAL
(DÍAS)*]]</f>
        <v>275</v>
      </c>
    </row>
    <row r="26" spans="2:32" x14ac:dyDescent="0.35">
      <c r="B26">
        <v>2024</v>
      </c>
      <c r="C26">
        <v>240509</v>
      </c>
      <c r="D26" s="41" t="s">
        <v>44</v>
      </c>
      <c r="E26" s="41" t="s">
        <v>102</v>
      </c>
      <c r="F26" s="41" t="s">
        <v>47</v>
      </c>
      <c r="G26" s="41" t="s">
        <v>48</v>
      </c>
      <c r="H26" s="41" t="s">
        <v>58</v>
      </c>
      <c r="I26" s="41" t="s">
        <v>59</v>
      </c>
      <c r="J26" s="41" t="s">
        <v>103</v>
      </c>
      <c r="K26" s="41" t="s">
        <v>55</v>
      </c>
      <c r="L26" s="1">
        <v>45629</v>
      </c>
      <c r="N26" s="41"/>
      <c r="O26" s="23">
        <v>27300000</v>
      </c>
      <c r="P26" s="58">
        <v>7540000</v>
      </c>
      <c r="Q26" s="23">
        <v>34840000</v>
      </c>
      <c r="R26" s="41">
        <v>58</v>
      </c>
      <c r="S26" s="41">
        <v>268</v>
      </c>
      <c r="T26" s="1">
        <v>45406</v>
      </c>
      <c r="U26" s="1">
        <v>45414</v>
      </c>
      <c r="V26" s="41">
        <v>210</v>
      </c>
      <c r="W26" s="1">
        <v>45687</v>
      </c>
      <c r="X26" s="23">
        <f>+Contratos[[#This Row],[VALOR CONTRATO PRINCIPAL]]</f>
        <v>27300000</v>
      </c>
      <c r="Y26" s="41">
        <f>$D$5-Contratos[[#This Row],[Fecha de Inicio]]</f>
        <v>243</v>
      </c>
      <c r="Z26" s="41">
        <f>ROUND(Contratos[[#This Row],[dias ejecutados]]/(Contratos[[#This Row],[Fecha Finalizacion Programada]]-Contratos[[#This Row],[Fecha de Inicio]])*100,2)</f>
        <v>89.01</v>
      </c>
      <c r="AA26" s="58">
        <v>27170000</v>
      </c>
      <c r="AB26" s="58">
        <f>+Contratos[[#This Row],[Vr. Total con Adiciones]]-Contratos[[#This Row],[Recursos totales Ejecutados o pagados]]</f>
        <v>7670000</v>
      </c>
      <c r="AC26" s="41">
        <v>1</v>
      </c>
      <c r="AD26" s="23">
        <v>7540000</v>
      </c>
      <c r="AE26" s="23">
        <f>+Contratos[[#This Row],[VALOR TOTAL]]</f>
        <v>34840000</v>
      </c>
      <c r="AF26" s="41">
        <f>+Contratos[[#This Row],[PLAZO TOTAL
(DÍAS)*]]</f>
        <v>268</v>
      </c>
    </row>
    <row r="27" spans="2:32" x14ac:dyDescent="0.35">
      <c r="B27">
        <v>2024</v>
      </c>
      <c r="C27">
        <v>240510</v>
      </c>
      <c r="D27" s="41" t="s">
        <v>44</v>
      </c>
      <c r="E27" s="41" t="s">
        <v>104</v>
      </c>
      <c r="F27" s="41" t="s">
        <v>47</v>
      </c>
      <c r="G27" s="41" t="s">
        <v>50</v>
      </c>
      <c r="H27" s="41" t="s">
        <v>58</v>
      </c>
      <c r="I27" s="41" t="s">
        <v>59</v>
      </c>
      <c r="J27" s="41" t="s">
        <v>105</v>
      </c>
      <c r="K27" s="41" t="s">
        <v>55</v>
      </c>
      <c r="L27" s="1">
        <v>45635</v>
      </c>
      <c r="N27" s="41"/>
      <c r="O27" s="23">
        <v>14000000</v>
      </c>
      <c r="P27" s="58">
        <v>1400000</v>
      </c>
      <c r="Q27" s="23">
        <v>15400000</v>
      </c>
      <c r="R27" s="41">
        <v>21</v>
      </c>
      <c r="S27" s="41">
        <v>231</v>
      </c>
      <c r="T27" s="1">
        <v>45408</v>
      </c>
      <c r="U27" s="1">
        <v>45421</v>
      </c>
      <c r="V27" s="41">
        <v>210</v>
      </c>
      <c r="W27" s="1">
        <v>45656</v>
      </c>
      <c r="X27" s="23">
        <f>+Contratos[[#This Row],[VALOR CONTRATO PRINCIPAL]]</f>
        <v>14000000</v>
      </c>
      <c r="Y27" s="41">
        <f>$D$5-Contratos[[#This Row],[Fecha de Inicio]]</f>
        <v>236</v>
      </c>
      <c r="Z27" s="41">
        <f>ROUND(Contratos[[#This Row],[dias ejecutados]]/(Contratos[[#This Row],[Fecha Finalizacion Programada]]-Contratos[[#This Row],[Fecha de Inicio]])*100,2)</f>
        <v>100.43</v>
      </c>
      <c r="AA27" s="58">
        <v>9466667</v>
      </c>
      <c r="AB27" s="58">
        <f>+Contratos[[#This Row],[Vr. Total con Adiciones]]-Contratos[[#This Row],[Recursos totales Ejecutados o pagados]]</f>
        <v>5933333</v>
      </c>
      <c r="AC27" s="41">
        <v>1</v>
      </c>
      <c r="AD27" s="23">
        <v>1400000</v>
      </c>
      <c r="AE27" s="23">
        <f>+Contratos[[#This Row],[VALOR TOTAL]]</f>
        <v>15400000</v>
      </c>
      <c r="AF27" s="41">
        <f>+Contratos[[#This Row],[PLAZO TOTAL
(DÍAS)*]]</f>
        <v>231</v>
      </c>
    </row>
    <row r="28" spans="2:32" x14ac:dyDescent="0.35">
      <c r="B28">
        <v>2024</v>
      </c>
      <c r="C28">
        <v>240519</v>
      </c>
      <c r="D28" s="41" t="s">
        <v>44</v>
      </c>
      <c r="E28" s="41" t="s">
        <v>68</v>
      </c>
      <c r="F28" s="41" t="s">
        <v>45</v>
      </c>
      <c r="G28" s="41" t="s">
        <v>41</v>
      </c>
      <c r="H28" s="41" t="s">
        <v>69</v>
      </c>
      <c r="I28" s="41" t="s">
        <v>46</v>
      </c>
      <c r="J28" s="41" t="s">
        <v>70</v>
      </c>
      <c r="K28" s="41" t="s">
        <v>55</v>
      </c>
      <c r="L28" s="1">
        <v>45650</v>
      </c>
      <c r="N28" s="41"/>
      <c r="O28" s="23">
        <v>2952407000</v>
      </c>
      <c r="P28" s="58">
        <v>600000000</v>
      </c>
      <c r="Q28" s="23">
        <v>4263431683</v>
      </c>
      <c r="R28" s="41">
        <v>60</v>
      </c>
      <c r="S28" s="41">
        <v>300</v>
      </c>
      <c r="T28" s="1">
        <v>45408</v>
      </c>
      <c r="U28" s="1">
        <v>45415</v>
      </c>
      <c r="V28" s="41">
        <v>240</v>
      </c>
      <c r="W28" s="1">
        <v>45719</v>
      </c>
      <c r="X28" s="23">
        <f>+Contratos[[#This Row],[VALOR CONTRATO PRINCIPAL]]</f>
        <v>2952407000</v>
      </c>
      <c r="Y28" s="41">
        <f>$D$5-Contratos[[#This Row],[Fecha de Inicio]]</f>
        <v>242</v>
      </c>
      <c r="Z28" s="41">
        <f>ROUND(Contratos[[#This Row],[dias ejecutados]]/(Contratos[[#This Row],[Fecha Finalizacion Programada]]-Contratos[[#This Row],[Fecha de Inicio]])*100,2)</f>
        <v>79.61</v>
      </c>
      <c r="AA28" s="58">
        <v>3454752270</v>
      </c>
      <c r="AB28" s="58">
        <f>+Contratos[[#This Row],[Vr. Total con Adiciones]]-Contratos[[#This Row],[Recursos totales Ejecutados o pagados]]</f>
        <v>808679413</v>
      </c>
      <c r="AC28" s="41">
        <v>2</v>
      </c>
      <c r="AD28" s="23">
        <v>1311024683</v>
      </c>
      <c r="AE28" s="23">
        <f>+Contratos[[#This Row],[VALOR TOTAL]]</f>
        <v>4263431683</v>
      </c>
      <c r="AF28" s="41">
        <f>+Contratos[[#This Row],[PLAZO TOTAL
(DÍAS)*]]</f>
        <v>300</v>
      </c>
    </row>
    <row r="29" spans="2:32" x14ac:dyDescent="0.35">
      <c r="B29">
        <v>2024</v>
      </c>
      <c r="C29">
        <v>240520</v>
      </c>
      <c r="D29" s="41" t="s">
        <v>44</v>
      </c>
      <c r="E29" s="41" t="s">
        <v>106</v>
      </c>
      <c r="F29" s="41" t="s">
        <v>47</v>
      </c>
      <c r="G29" s="41" t="s">
        <v>48</v>
      </c>
      <c r="H29" s="41" t="s">
        <v>58</v>
      </c>
      <c r="I29" s="41" t="s">
        <v>59</v>
      </c>
      <c r="J29" s="41" t="s">
        <v>107</v>
      </c>
      <c r="K29" s="41" t="s">
        <v>55</v>
      </c>
      <c r="L29" s="1">
        <v>45629</v>
      </c>
      <c r="N29" s="41"/>
      <c r="O29" s="23">
        <v>37800000</v>
      </c>
      <c r="P29" s="58">
        <v>4860000</v>
      </c>
      <c r="Q29" s="23">
        <v>42660000</v>
      </c>
      <c r="R29" s="41">
        <v>27</v>
      </c>
      <c r="S29" s="41">
        <v>237</v>
      </c>
      <c r="T29" s="1">
        <v>45411</v>
      </c>
      <c r="U29" s="1">
        <v>45415</v>
      </c>
      <c r="V29" s="41">
        <v>210</v>
      </c>
      <c r="W29" s="1">
        <v>45656</v>
      </c>
      <c r="X29" s="23">
        <f>+Contratos[[#This Row],[VALOR CONTRATO PRINCIPAL]]</f>
        <v>37800000</v>
      </c>
      <c r="Y29" s="41">
        <f>$D$5-Contratos[[#This Row],[Fecha de Inicio]]</f>
        <v>242</v>
      </c>
      <c r="Z29" s="41">
        <f>ROUND(Contratos[[#This Row],[dias ejecutados]]/(Contratos[[#This Row],[Fecha Finalizacion Programada]]-Contratos[[#This Row],[Fecha de Inicio]])*100,2)</f>
        <v>100.41</v>
      </c>
      <c r="AA29" s="58">
        <v>37440000</v>
      </c>
      <c r="AB29" s="58">
        <f>+Contratos[[#This Row],[Vr. Total con Adiciones]]-Contratos[[#This Row],[Recursos totales Ejecutados o pagados]]</f>
        <v>5220000</v>
      </c>
      <c r="AC29" s="41">
        <v>1</v>
      </c>
      <c r="AD29" s="23">
        <v>4860000</v>
      </c>
      <c r="AE29" s="23">
        <f>+Contratos[[#This Row],[VALOR TOTAL]]</f>
        <v>42660000</v>
      </c>
      <c r="AF29" s="41">
        <f>+Contratos[[#This Row],[PLAZO TOTAL
(DÍAS)*]]</f>
        <v>237</v>
      </c>
    </row>
    <row r="30" spans="2:32" x14ac:dyDescent="0.35">
      <c r="B30">
        <v>2024</v>
      </c>
      <c r="C30">
        <v>240528</v>
      </c>
      <c r="D30" s="41" t="s">
        <v>44</v>
      </c>
      <c r="E30" s="41" t="s">
        <v>96</v>
      </c>
      <c r="F30" s="41" t="s">
        <v>47</v>
      </c>
      <c r="G30" s="41" t="s">
        <v>50</v>
      </c>
      <c r="H30" s="41" t="s">
        <v>58</v>
      </c>
      <c r="I30" s="41" t="s">
        <v>59</v>
      </c>
      <c r="J30" s="41" t="s">
        <v>97</v>
      </c>
      <c r="K30" s="41" t="s">
        <v>55</v>
      </c>
      <c r="L30" s="1">
        <v>45642</v>
      </c>
      <c r="N30" s="41"/>
      <c r="O30" s="23">
        <v>16000000</v>
      </c>
      <c r="P30" s="58">
        <v>1600000</v>
      </c>
      <c r="Q30" s="23">
        <v>17600000</v>
      </c>
      <c r="R30" s="41">
        <v>24</v>
      </c>
      <c r="S30" s="41">
        <v>264</v>
      </c>
      <c r="T30" s="1">
        <v>45412</v>
      </c>
      <c r="U30" s="1">
        <v>45418</v>
      </c>
      <c r="V30" s="41">
        <v>240</v>
      </c>
      <c r="W30" s="1">
        <v>45681</v>
      </c>
      <c r="X30" s="23">
        <f>+Contratos[[#This Row],[VALOR CONTRATO PRINCIPAL]]</f>
        <v>16000000</v>
      </c>
      <c r="Y30" s="41">
        <f>$D$5-Contratos[[#This Row],[Fecha de Inicio]]</f>
        <v>239</v>
      </c>
      <c r="Z30" s="41">
        <f>ROUND(Contratos[[#This Row],[dias ejecutados]]/(Contratos[[#This Row],[Fecha Finalizacion Programada]]-Contratos[[#This Row],[Fecha de Inicio]])*100,2)</f>
        <v>90.87</v>
      </c>
      <c r="AA30" s="58">
        <v>13666666</v>
      </c>
      <c r="AB30" s="58">
        <f>+Contratos[[#This Row],[Vr. Total con Adiciones]]-Contratos[[#This Row],[Recursos totales Ejecutados o pagados]]</f>
        <v>3933334</v>
      </c>
      <c r="AC30" s="41">
        <v>1</v>
      </c>
      <c r="AD30" s="23">
        <v>1600000</v>
      </c>
      <c r="AE30" s="23">
        <f>+Contratos[[#This Row],[VALOR TOTAL]]</f>
        <v>17600000</v>
      </c>
      <c r="AF30" s="41">
        <f>+Contratos[[#This Row],[PLAZO TOTAL
(DÍAS)*]]</f>
        <v>264</v>
      </c>
    </row>
    <row r="31" spans="2:32" x14ac:dyDescent="0.35">
      <c r="B31">
        <v>2024</v>
      </c>
      <c r="C31">
        <v>240532</v>
      </c>
      <c r="D31" s="41" t="s">
        <v>44</v>
      </c>
      <c r="E31" s="41" t="s">
        <v>108</v>
      </c>
      <c r="F31" s="41" t="s">
        <v>47</v>
      </c>
      <c r="G31" s="41" t="s">
        <v>48</v>
      </c>
      <c r="H31" s="41" t="s">
        <v>58</v>
      </c>
      <c r="I31" s="41" t="s">
        <v>59</v>
      </c>
      <c r="J31" s="41" t="s">
        <v>109</v>
      </c>
      <c r="K31" s="41" t="s">
        <v>55</v>
      </c>
      <c r="L31" s="1">
        <v>45628</v>
      </c>
      <c r="N31" s="41"/>
      <c r="O31" s="23">
        <v>34300000</v>
      </c>
      <c r="P31" s="58">
        <v>4736667</v>
      </c>
      <c r="Q31" s="23">
        <v>39036667</v>
      </c>
      <c r="R31" s="41">
        <v>29</v>
      </c>
      <c r="S31" s="41">
        <v>239</v>
      </c>
      <c r="T31" s="1">
        <v>45412</v>
      </c>
      <c r="U31" s="1">
        <v>45414</v>
      </c>
      <c r="V31" s="41">
        <v>210</v>
      </c>
      <c r="W31" s="1">
        <v>45657</v>
      </c>
      <c r="X31" s="23">
        <f>+Contratos[[#This Row],[VALOR CONTRATO PRINCIPAL]]</f>
        <v>34300000</v>
      </c>
      <c r="Y31" s="41">
        <f>$D$5-Contratos[[#This Row],[Fecha de Inicio]]</f>
        <v>243</v>
      </c>
      <c r="Z31" s="41">
        <f>ROUND(Contratos[[#This Row],[dias ejecutados]]/(Contratos[[#This Row],[Fecha Finalizacion Programada]]-Contratos[[#This Row],[Fecha de Inicio]])*100,2)</f>
        <v>100</v>
      </c>
      <c r="AA31" s="58">
        <v>34136667</v>
      </c>
      <c r="AB31" s="58">
        <f>+Contratos[[#This Row],[Vr. Total con Adiciones]]-Contratos[[#This Row],[Recursos totales Ejecutados o pagados]]</f>
        <v>4900000</v>
      </c>
      <c r="AC31" s="41">
        <v>1</v>
      </c>
      <c r="AD31" s="23">
        <v>4736667</v>
      </c>
      <c r="AE31" s="23">
        <f>+Contratos[[#This Row],[VALOR TOTAL]]</f>
        <v>39036667</v>
      </c>
      <c r="AF31" s="41">
        <f>+Contratos[[#This Row],[PLAZO TOTAL
(DÍAS)*]]</f>
        <v>239</v>
      </c>
    </row>
    <row r="32" spans="2:32" x14ac:dyDescent="0.35">
      <c r="B32">
        <v>2024</v>
      </c>
      <c r="C32">
        <v>240526</v>
      </c>
      <c r="D32" s="41" t="s">
        <v>44</v>
      </c>
      <c r="E32" s="41" t="s">
        <v>110</v>
      </c>
      <c r="F32" s="41" t="s">
        <v>51</v>
      </c>
      <c r="G32" s="41" t="s">
        <v>41</v>
      </c>
      <c r="H32" s="41" t="s">
        <v>111</v>
      </c>
      <c r="I32" s="41" t="s">
        <v>46</v>
      </c>
      <c r="J32" s="41" t="s">
        <v>112</v>
      </c>
      <c r="K32" s="41" t="s">
        <v>55</v>
      </c>
      <c r="L32" s="1">
        <v>45636</v>
      </c>
      <c r="N32" s="41"/>
      <c r="O32" s="23">
        <v>16660000</v>
      </c>
      <c r="P32" s="58">
        <v>1666000</v>
      </c>
      <c r="Q32" s="23">
        <v>18326000</v>
      </c>
      <c r="R32" s="41">
        <v>21</v>
      </c>
      <c r="S32" s="41">
        <v>231</v>
      </c>
      <c r="T32" s="1">
        <v>45414</v>
      </c>
      <c r="U32" s="1">
        <v>45422</v>
      </c>
      <c r="V32" s="41">
        <v>210</v>
      </c>
      <c r="W32" s="1">
        <v>45657</v>
      </c>
      <c r="X32" s="23">
        <f>+Contratos[[#This Row],[VALOR CONTRATO PRINCIPAL]]</f>
        <v>16660000</v>
      </c>
      <c r="Y32" s="41">
        <f>$D$5-Contratos[[#This Row],[Fecha de Inicio]]</f>
        <v>235</v>
      </c>
      <c r="Z32" s="41">
        <f>ROUND(Contratos[[#This Row],[dias ejecutados]]/(Contratos[[#This Row],[Fecha Finalizacion Programada]]-Contratos[[#This Row],[Fecha de Inicio]])*100,2)</f>
        <v>100</v>
      </c>
      <c r="AA32" s="58">
        <v>15946000</v>
      </c>
      <c r="AB32" s="58">
        <f>+Contratos[[#This Row],[Vr. Total con Adiciones]]-Contratos[[#This Row],[Recursos totales Ejecutados o pagados]]</f>
        <v>2380000</v>
      </c>
      <c r="AC32" s="41">
        <v>1</v>
      </c>
      <c r="AD32" s="23">
        <v>1666000</v>
      </c>
      <c r="AE32" s="23">
        <f>+Contratos[[#This Row],[VALOR TOTAL]]</f>
        <v>18326000</v>
      </c>
      <c r="AF32" s="41">
        <f>+Contratos[[#This Row],[PLAZO TOTAL
(DÍAS)*]]</f>
        <v>231</v>
      </c>
    </row>
    <row r="33" spans="2:32" x14ac:dyDescent="0.35">
      <c r="B33">
        <v>2024</v>
      </c>
      <c r="C33">
        <v>240540</v>
      </c>
      <c r="D33" s="41" t="s">
        <v>44</v>
      </c>
      <c r="E33" s="41" t="s">
        <v>113</v>
      </c>
      <c r="F33" s="41" t="s">
        <v>47</v>
      </c>
      <c r="G33" s="41" t="s">
        <v>48</v>
      </c>
      <c r="H33" s="41" t="s">
        <v>111</v>
      </c>
      <c r="I33" s="41" t="s">
        <v>46</v>
      </c>
      <c r="J33" s="41" t="s">
        <v>114</v>
      </c>
      <c r="K33" s="41" t="s">
        <v>56</v>
      </c>
      <c r="L33" s="1">
        <v>45657</v>
      </c>
      <c r="N33" s="41"/>
      <c r="O33" s="23">
        <v>39200000</v>
      </c>
      <c r="P33" s="58">
        <v>0</v>
      </c>
      <c r="Q33" s="23">
        <v>39200000</v>
      </c>
      <c r="R33" s="41">
        <v>0</v>
      </c>
      <c r="S33" s="41">
        <v>240</v>
      </c>
      <c r="T33" s="1">
        <v>45419</v>
      </c>
      <c r="U33" s="1">
        <v>45422</v>
      </c>
      <c r="V33" s="41">
        <v>240</v>
      </c>
      <c r="W33" s="1">
        <v>45657</v>
      </c>
      <c r="X33" s="23">
        <f>+Contratos[[#This Row],[VALOR CONTRATO PRINCIPAL]]</f>
        <v>39200000</v>
      </c>
      <c r="Y33" s="41">
        <f>$D$5-Contratos[[#This Row],[Fecha de Inicio]]</f>
        <v>235</v>
      </c>
      <c r="Z33" s="41">
        <f>ROUND(Contratos[[#This Row],[dias ejecutados]]/(Contratos[[#This Row],[Fecha Finalizacion Programada]]-Contratos[[#This Row],[Fecha de Inicio]])*100,2)</f>
        <v>100</v>
      </c>
      <c r="AA33" s="58">
        <v>32013333</v>
      </c>
      <c r="AB33" s="58">
        <f>+Contratos[[#This Row],[Vr. Total con Adiciones]]-Contratos[[#This Row],[Recursos totales Ejecutados o pagados]]</f>
        <v>7186667</v>
      </c>
      <c r="AC33" s="41">
        <v>0</v>
      </c>
      <c r="AD33" s="23">
        <v>0</v>
      </c>
      <c r="AE33" s="23">
        <f>+Contratos[[#This Row],[VALOR TOTAL]]</f>
        <v>39200000</v>
      </c>
      <c r="AF33" s="41">
        <f>+Contratos[[#This Row],[PLAZO TOTAL
(DÍAS)*]]</f>
        <v>240</v>
      </c>
    </row>
    <row r="34" spans="2:32" x14ac:dyDescent="0.35">
      <c r="B34">
        <v>2024</v>
      </c>
      <c r="C34">
        <v>240545</v>
      </c>
      <c r="D34" s="41" t="s">
        <v>44</v>
      </c>
      <c r="E34" s="41" t="s">
        <v>115</v>
      </c>
      <c r="F34" s="41" t="s">
        <v>47</v>
      </c>
      <c r="G34" s="41" t="s">
        <v>48</v>
      </c>
      <c r="H34" s="41" t="s">
        <v>58</v>
      </c>
      <c r="I34" s="41" t="s">
        <v>59</v>
      </c>
      <c r="J34" s="41" t="s">
        <v>116</v>
      </c>
      <c r="K34" s="41" t="s">
        <v>55</v>
      </c>
      <c r="L34" s="1">
        <v>45643</v>
      </c>
      <c r="N34" s="41"/>
      <c r="O34" s="23">
        <v>49000000</v>
      </c>
      <c r="P34" s="58">
        <v>3266667</v>
      </c>
      <c r="Q34" s="23">
        <v>52266667</v>
      </c>
      <c r="R34" s="41">
        <v>14</v>
      </c>
      <c r="S34" s="41">
        <v>224</v>
      </c>
      <c r="T34" s="1">
        <v>45419</v>
      </c>
      <c r="U34" s="1">
        <v>45429</v>
      </c>
      <c r="V34" s="41">
        <v>210</v>
      </c>
      <c r="W34" s="1">
        <v>45657</v>
      </c>
      <c r="X34" s="23">
        <f>+Contratos[[#This Row],[VALOR CONTRATO PRINCIPAL]]</f>
        <v>49000000</v>
      </c>
      <c r="Y34" s="41">
        <f>$D$5-Contratos[[#This Row],[Fecha de Inicio]]</f>
        <v>228</v>
      </c>
      <c r="Z34" s="41">
        <f>ROUND(Contratos[[#This Row],[dias ejecutados]]/(Contratos[[#This Row],[Fecha Finalizacion Programada]]-Contratos[[#This Row],[Fecha de Inicio]])*100,2)</f>
        <v>100</v>
      </c>
      <c r="AA34" s="58">
        <v>45266666</v>
      </c>
      <c r="AB34" s="58">
        <f>+Contratos[[#This Row],[Vr. Total con Adiciones]]-Contratos[[#This Row],[Recursos totales Ejecutados o pagados]]</f>
        <v>7000001</v>
      </c>
      <c r="AC34" s="41">
        <v>1</v>
      </c>
      <c r="AD34" s="23">
        <v>3266667</v>
      </c>
      <c r="AE34" s="23">
        <f>+Contratos[[#This Row],[VALOR TOTAL]]</f>
        <v>52266667</v>
      </c>
      <c r="AF34" s="41">
        <f>+Contratos[[#This Row],[PLAZO TOTAL
(DÍAS)*]]</f>
        <v>224</v>
      </c>
    </row>
    <row r="35" spans="2:32" x14ac:dyDescent="0.35">
      <c r="B35">
        <v>2024</v>
      </c>
      <c r="C35">
        <v>240543</v>
      </c>
      <c r="D35" s="41" t="s">
        <v>44</v>
      </c>
      <c r="E35" s="41" t="s">
        <v>117</v>
      </c>
      <c r="F35" s="41" t="s">
        <v>47</v>
      </c>
      <c r="G35" s="41" t="s">
        <v>48</v>
      </c>
      <c r="H35" s="41" t="s">
        <v>58</v>
      </c>
      <c r="I35" s="41" t="s">
        <v>59</v>
      </c>
      <c r="J35" s="41" t="s">
        <v>118</v>
      </c>
      <c r="K35" s="41" t="s">
        <v>55</v>
      </c>
      <c r="L35" s="1">
        <v>45635</v>
      </c>
      <c r="N35" s="41"/>
      <c r="O35" s="23">
        <v>27300000</v>
      </c>
      <c r="P35" s="58">
        <v>2730000</v>
      </c>
      <c r="Q35" s="23">
        <v>30030000</v>
      </c>
      <c r="R35" s="41">
        <v>21</v>
      </c>
      <c r="S35" s="41">
        <v>231</v>
      </c>
      <c r="T35" s="1">
        <v>45419</v>
      </c>
      <c r="U35" s="1">
        <v>45421</v>
      </c>
      <c r="V35" s="41">
        <v>210</v>
      </c>
      <c r="W35" s="1">
        <v>45656</v>
      </c>
      <c r="X35" s="23">
        <f>+Contratos[[#This Row],[VALOR CONTRATO PRINCIPAL]]</f>
        <v>27300000</v>
      </c>
      <c r="Y35" s="41">
        <f>$D$5-Contratos[[#This Row],[Fecha de Inicio]]</f>
        <v>236</v>
      </c>
      <c r="Z35" s="41">
        <f>ROUND(Contratos[[#This Row],[dias ejecutados]]/(Contratos[[#This Row],[Fecha Finalizacion Programada]]-Contratos[[#This Row],[Fecha de Inicio]])*100,2)</f>
        <v>100.43</v>
      </c>
      <c r="AA35" s="58">
        <v>26260000</v>
      </c>
      <c r="AB35" s="58">
        <f>+Contratos[[#This Row],[Vr. Total con Adiciones]]-Contratos[[#This Row],[Recursos totales Ejecutados o pagados]]</f>
        <v>3770000</v>
      </c>
      <c r="AC35" s="41">
        <v>1</v>
      </c>
      <c r="AD35" s="23">
        <v>2730000</v>
      </c>
      <c r="AE35" s="23">
        <f>+Contratos[[#This Row],[VALOR TOTAL]]</f>
        <v>30030000</v>
      </c>
      <c r="AF35" s="41">
        <f>+Contratos[[#This Row],[PLAZO TOTAL
(DÍAS)*]]</f>
        <v>231</v>
      </c>
    </row>
    <row r="36" spans="2:32" x14ac:dyDescent="0.35">
      <c r="B36">
        <v>2024</v>
      </c>
      <c r="C36">
        <v>240555</v>
      </c>
      <c r="D36" s="41" t="s">
        <v>44</v>
      </c>
      <c r="E36" s="41" t="s">
        <v>119</v>
      </c>
      <c r="F36" s="41" t="s">
        <v>47</v>
      </c>
      <c r="G36" s="41" t="s">
        <v>50</v>
      </c>
      <c r="H36" s="41" t="s">
        <v>58</v>
      </c>
      <c r="I36" s="41" t="s">
        <v>59</v>
      </c>
      <c r="J36" s="41" t="s">
        <v>120</v>
      </c>
      <c r="K36" s="41" t="s">
        <v>55</v>
      </c>
      <c r="L36" s="1">
        <v>45639</v>
      </c>
      <c r="N36" s="41"/>
      <c r="O36" s="23">
        <v>18200000</v>
      </c>
      <c r="P36" s="58">
        <v>3380000</v>
      </c>
      <c r="Q36" s="23">
        <v>21580000</v>
      </c>
      <c r="R36" s="41">
        <v>39</v>
      </c>
      <c r="S36" s="41">
        <v>249</v>
      </c>
      <c r="T36" s="1">
        <v>45429</v>
      </c>
      <c r="U36" s="1">
        <v>45433</v>
      </c>
      <c r="V36" s="41">
        <v>210</v>
      </c>
      <c r="W36" s="1">
        <v>45687</v>
      </c>
      <c r="X36" s="23">
        <f>+Contratos[[#This Row],[VALOR CONTRATO PRINCIPAL]]</f>
        <v>18200000</v>
      </c>
      <c r="Y36" s="41">
        <f>$D$5-Contratos[[#This Row],[Fecha de Inicio]]</f>
        <v>224</v>
      </c>
      <c r="Z36" s="41">
        <f>ROUND(Contratos[[#This Row],[dias ejecutados]]/(Contratos[[#This Row],[Fecha Finalizacion Programada]]-Contratos[[#This Row],[Fecha de Inicio]])*100,2)</f>
        <v>88.19</v>
      </c>
      <c r="AA36" s="58">
        <v>16466700</v>
      </c>
      <c r="AB36" s="58">
        <f>+Contratos[[#This Row],[Vr. Total con Adiciones]]-Contratos[[#This Row],[Recursos totales Ejecutados o pagados]]</f>
        <v>5113300</v>
      </c>
      <c r="AC36" s="41">
        <v>1</v>
      </c>
      <c r="AD36" s="23">
        <v>3380000</v>
      </c>
      <c r="AE36" s="23">
        <f>+Contratos[[#This Row],[VALOR TOTAL]]</f>
        <v>21580000</v>
      </c>
      <c r="AF36" s="41">
        <f>+Contratos[[#This Row],[PLAZO TOTAL
(DÍAS)*]]</f>
        <v>249</v>
      </c>
    </row>
    <row r="37" spans="2:32" x14ac:dyDescent="0.35">
      <c r="B37">
        <v>2024</v>
      </c>
      <c r="C37">
        <v>240565</v>
      </c>
      <c r="D37" s="41" t="s">
        <v>44</v>
      </c>
      <c r="E37" s="41" t="s">
        <v>121</v>
      </c>
      <c r="F37" s="41" t="s">
        <v>122</v>
      </c>
      <c r="G37" s="41" t="s">
        <v>123</v>
      </c>
      <c r="H37" s="41" t="s">
        <v>58</v>
      </c>
      <c r="I37" s="41" t="s">
        <v>59</v>
      </c>
      <c r="J37" s="41" t="s">
        <v>124</v>
      </c>
      <c r="K37" s="41" t="s">
        <v>54</v>
      </c>
      <c r="L37" s="1">
        <v>45642</v>
      </c>
      <c r="N37" s="41"/>
      <c r="O37" s="23">
        <v>1300000000</v>
      </c>
      <c r="P37" s="58">
        <v>174000000</v>
      </c>
      <c r="Q37" s="23">
        <v>1474000000</v>
      </c>
      <c r="R37" s="41">
        <v>0</v>
      </c>
      <c r="S37" s="41">
        <v>210</v>
      </c>
      <c r="T37" s="1">
        <v>45434</v>
      </c>
      <c r="U37" s="1">
        <v>45443</v>
      </c>
      <c r="V37" s="41">
        <v>210</v>
      </c>
      <c r="W37" s="1">
        <v>45657</v>
      </c>
      <c r="X37" s="23">
        <f>+Contratos[[#This Row],[VALOR CONTRATO PRINCIPAL]]</f>
        <v>1300000000</v>
      </c>
      <c r="Y37" s="41">
        <f>$D$5-Contratos[[#This Row],[Fecha de Inicio]]</f>
        <v>214</v>
      </c>
      <c r="Z37" s="41">
        <f>ROUND(Contratos[[#This Row],[dias ejecutados]]/(Contratos[[#This Row],[Fecha Finalizacion Programada]]-Contratos[[#This Row],[Fecha de Inicio]])*100,2)</f>
        <v>100</v>
      </c>
      <c r="AA37" s="58">
        <v>500392779</v>
      </c>
      <c r="AB37" s="58">
        <f>+Contratos[[#This Row],[Vr. Total con Adiciones]]-Contratos[[#This Row],[Recursos totales Ejecutados o pagados]]</f>
        <v>973607221</v>
      </c>
      <c r="AC37" s="41">
        <v>1</v>
      </c>
      <c r="AD37" s="23">
        <v>174000000</v>
      </c>
      <c r="AE37" s="23">
        <f>+Contratos[[#This Row],[VALOR TOTAL]]</f>
        <v>1474000000</v>
      </c>
      <c r="AF37" s="41">
        <f>+Contratos[[#This Row],[PLAZO TOTAL
(DÍAS)*]]</f>
        <v>210</v>
      </c>
    </row>
    <row r="38" spans="2:32" x14ac:dyDescent="0.35">
      <c r="B38">
        <v>2024</v>
      </c>
      <c r="C38">
        <v>240559</v>
      </c>
      <c r="D38" s="41" t="s">
        <v>44</v>
      </c>
      <c r="E38" s="41" t="s">
        <v>96</v>
      </c>
      <c r="F38" s="41" t="s">
        <v>47</v>
      </c>
      <c r="G38" s="41" t="s">
        <v>50</v>
      </c>
      <c r="H38" s="41" t="s">
        <v>58</v>
      </c>
      <c r="I38" s="41" t="s">
        <v>59</v>
      </c>
      <c r="J38" s="41" t="s">
        <v>97</v>
      </c>
      <c r="K38" s="41" t="s">
        <v>55</v>
      </c>
      <c r="L38" s="1">
        <v>45632</v>
      </c>
      <c r="N38" s="41"/>
      <c r="O38" s="23">
        <v>16000000</v>
      </c>
      <c r="P38" s="58">
        <v>2000000</v>
      </c>
      <c r="Q38" s="23">
        <v>18000000</v>
      </c>
      <c r="R38" s="41">
        <v>30</v>
      </c>
      <c r="S38" s="41">
        <v>270</v>
      </c>
      <c r="T38" s="1">
        <v>45432</v>
      </c>
      <c r="U38" s="1">
        <v>45433</v>
      </c>
      <c r="V38" s="41">
        <v>240</v>
      </c>
      <c r="W38" s="1">
        <v>45687</v>
      </c>
      <c r="X38" s="23">
        <f>+Contratos[[#This Row],[VALOR CONTRATO PRINCIPAL]]</f>
        <v>16000000</v>
      </c>
      <c r="Y38" s="41">
        <f>$D$5-Contratos[[#This Row],[Fecha de Inicio]]</f>
        <v>224</v>
      </c>
      <c r="Z38" s="41">
        <f>ROUND(Contratos[[#This Row],[dias ejecutados]]/(Contratos[[#This Row],[Fecha Finalizacion Programada]]-Contratos[[#This Row],[Fecha de Inicio]])*100,2)</f>
        <v>88.19</v>
      </c>
      <c r="AA38" s="58">
        <v>12666667</v>
      </c>
      <c r="AB38" s="58">
        <f>+Contratos[[#This Row],[Vr. Total con Adiciones]]-Contratos[[#This Row],[Recursos totales Ejecutados o pagados]]</f>
        <v>5333333</v>
      </c>
      <c r="AC38" s="41">
        <v>1</v>
      </c>
      <c r="AD38" s="23">
        <v>2000000</v>
      </c>
      <c r="AE38" s="23">
        <f>+Contratos[[#This Row],[VALOR TOTAL]]</f>
        <v>18000000</v>
      </c>
      <c r="AF38" s="41">
        <f>+Contratos[[#This Row],[PLAZO TOTAL
(DÍAS)*]]</f>
        <v>270</v>
      </c>
    </row>
    <row r="39" spans="2:32" x14ac:dyDescent="0.35">
      <c r="B39">
        <v>2024</v>
      </c>
      <c r="C39">
        <v>240574</v>
      </c>
      <c r="D39" s="41" t="s">
        <v>44</v>
      </c>
      <c r="E39" s="41" t="s">
        <v>125</v>
      </c>
      <c r="F39" s="41" t="s">
        <v>51</v>
      </c>
      <c r="G39" s="41" t="s">
        <v>83</v>
      </c>
      <c r="H39" s="41" t="s">
        <v>58</v>
      </c>
      <c r="I39" s="41" t="s">
        <v>59</v>
      </c>
      <c r="J39" s="41" t="s">
        <v>126</v>
      </c>
      <c r="K39" t="s">
        <v>57</v>
      </c>
      <c r="L39" s="1">
        <v>45656</v>
      </c>
      <c r="N39" s="41"/>
      <c r="O39" s="23">
        <v>45000000</v>
      </c>
      <c r="P39" s="58">
        <v>0</v>
      </c>
      <c r="Q39" s="23">
        <v>45000000</v>
      </c>
      <c r="R39" s="41">
        <v>30</v>
      </c>
      <c r="S39" s="41">
        <v>240</v>
      </c>
      <c r="T39" s="1">
        <v>45436</v>
      </c>
      <c r="U39" s="1">
        <v>45457</v>
      </c>
      <c r="V39" s="41">
        <v>210</v>
      </c>
      <c r="W39" s="1">
        <v>45688</v>
      </c>
      <c r="X39" s="23">
        <f>+Contratos[[#This Row],[VALOR CONTRATO PRINCIPAL]]</f>
        <v>45000000</v>
      </c>
      <c r="Y39" s="41">
        <f>$D$5-Contratos[[#This Row],[Fecha de Inicio]]</f>
        <v>200</v>
      </c>
      <c r="Z39" s="41">
        <f>ROUND(Contratos[[#This Row],[dias ejecutados]]/(Contratos[[#This Row],[Fecha Finalizacion Programada]]-Contratos[[#This Row],[Fecha de Inicio]])*100,2)</f>
        <v>86.58</v>
      </c>
      <c r="AA39" s="58">
        <v>17507858</v>
      </c>
      <c r="AB39" s="58">
        <f>+Contratos[[#This Row],[Vr. Total con Adiciones]]-Contratos[[#This Row],[Recursos totales Ejecutados o pagados]]</f>
        <v>27492142</v>
      </c>
      <c r="AC39" s="41">
        <v>1</v>
      </c>
      <c r="AD39" s="23">
        <v>0</v>
      </c>
      <c r="AE39" s="23">
        <f>+Contratos[[#This Row],[VALOR TOTAL]]</f>
        <v>45000000</v>
      </c>
      <c r="AF39" s="41">
        <f>+Contratos[[#This Row],[PLAZO TOTAL
(DÍAS)*]]</f>
        <v>240</v>
      </c>
    </row>
    <row r="40" spans="2:32" x14ac:dyDescent="0.35">
      <c r="B40">
        <v>2024</v>
      </c>
      <c r="C40">
        <v>240595</v>
      </c>
      <c r="D40" s="41" t="s">
        <v>44</v>
      </c>
      <c r="E40" s="41" t="s">
        <v>127</v>
      </c>
      <c r="F40" s="41" t="s">
        <v>47</v>
      </c>
      <c r="G40" s="41" t="s">
        <v>48</v>
      </c>
      <c r="H40" s="41" t="s">
        <v>58</v>
      </c>
      <c r="I40" s="41" t="s">
        <v>59</v>
      </c>
      <c r="J40" s="41" t="s">
        <v>128</v>
      </c>
      <c r="K40" t="s">
        <v>57</v>
      </c>
      <c r="L40" s="1">
        <v>45652</v>
      </c>
      <c r="N40" s="41"/>
      <c r="O40" s="23">
        <v>70000000</v>
      </c>
      <c r="P40" s="58">
        <v>0</v>
      </c>
      <c r="Q40" s="23">
        <v>70000000</v>
      </c>
      <c r="R40" s="41">
        <v>18</v>
      </c>
      <c r="S40" s="41">
        <v>228</v>
      </c>
      <c r="T40" s="1">
        <v>45450</v>
      </c>
      <c r="U40" s="1">
        <v>45461</v>
      </c>
      <c r="V40" s="41">
        <v>210</v>
      </c>
      <c r="W40" s="1">
        <v>45675</v>
      </c>
      <c r="X40" s="23">
        <f>+Contratos[[#This Row],[VALOR CONTRATO PRINCIPAL]]</f>
        <v>70000000</v>
      </c>
      <c r="Y40" s="41">
        <f>$D$5-Contratos[[#This Row],[Fecha de Inicio]]</f>
        <v>196</v>
      </c>
      <c r="Z40" s="41">
        <f>ROUND(Contratos[[#This Row],[dias ejecutados]]/(Contratos[[#This Row],[Fecha Finalizacion Programada]]-Contratos[[#This Row],[Fecha de Inicio]])*100,2)</f>
        <v>91.59</v>
      </c>
      <c r="AA40" s="58">
        <v>54333333</v>
      </c>
      <c r="AB40" s="58">
        <f>+Contratos[[#This Row],[Vr. Total con Adiciones]]-Contratos[[#This Row],[Recursos totales Ejecutados o pagados]]</f>
        <v>15666667</v>
      </c>
      <c r="AC40" s="41">
        <v>1</v>
      </c>
      <c r="AD40" s="23">
        <v>0</v>
      </c>
      <c r="AE40" s="23">
        <f>+Contratos[[#This Row],[VALOR TOTAL]]</f>
        <v>70000000</v>
      </c>
      <c r="AF40" s="41">
        <f>+Contratos[[#This Row],[PLAZO TOTAL
(DÍAS)*]]</f>
        <v>228</v>
      </c>
    </row>
    <row r="41" spans="2:32" x14ac:dyDescent="0.35">
      <c r="B41">
        <v>2024</v>
      </c>
      <c r="C41">
        <v>240584</v>
      </c>
      <c r="D41" s="41" t="s">
        <v>44</v>
      </c>
      <c r="E41" s="41" t="s">
        <v>129</v>
      </c>
      <c r="F41" s="41" t="s">
        <v>47</v>
      </c>
      <c r="G41" s="41" t="s">
        <v>48</v>
      </c>
      <c r="H41" s="41" t="s">
        <v>71</v>
      </c>
      <c r="I41" s="41" t="s">
        <v>46</v>
      </c>
      <c r="J41" s="41" t="s">
        <v>130</v>
      </c>
      <c r="K41" s="41" t="s">
        <v>55</v>
      </c>
      <c r="L41" s="1">
        <v>45633</v>
      </c>
      <c r="N41" s="41"/>
      <c r="O41" s="23">
        <v>32400000</v>
      </c>
      <c r="P41" s="58">
        <v>3600000</v>
      </c>
      <c r="Q41" s="23">
        <v>36000000</v>
      </c>
      <c r="R41" s="41">
        <v>20</v>
      </c>
      <c r="S41" s="41">
        <v>200</v>
      </c>
      <c r="T41" s="1">
        <v>45441</v>
      </c>
      <c r="U41" s="1">
        <v>45454</v>
      </c>
      <c r="V41" s="41">
        <v>180</v>
      </c>
      <c r="W41" s="1">
        <v>45656</v>
      </c>
      <c r="X41" s="23">
        <f>+Contratos[[#This Row],[VALOR CONTRATO PRINCIPAL]]</f>
        <v>32400000</v>
      </c>
      <c r="Y41" s="41">
        <f>$D$5-Contratos[[#This Row],[Fecha de Inicio]]</f>
        <v>203</v>
      </c>
      <c r="Z41" s="41">
        <f>ROUND(Contratos[[#This Row],[dias ejecutados]]/(Contratos[[#This Row],[Fecha Finalizacion Programada]]-Contratos[[#This Row],[Fecha de Inicio]])*100,2)</f>
        <v>100.5</v>
      </c>
      <c r="AA41" s="58">
        <v>30600000</v>
      </c>
      <c r="AB41" s="58">
        <f>+Contratos[[#This Row],[Vr. Total con Adiciones]]-Contratos[[#This Row],[Recursos totales Ejecutados o pagados]]</f>
        <v>5400000</v>
      </c>
      <c r="AC41" s="41">
        <v>1</v>
      </c>
      <c r="AD41" s="23">
        <v>3600000</v>
      </c>
      <c r="AE41" s="23">
        <f>+Contratos[[#This Row],[VALOR TOTAL]]</f>
        <v>36000000</v>
      </c>
      <c r="AF41" s="41">
        <f>+Contratos[[#This Row],[PLAZO TOTAL
(DÍAS)*]]</f>
        <v>200</v>
      </c>
    </row>
    <row r="42" spans="2:32" x14ac:dyDescent="0.35">
      <c r="B42">
        <v>2024</v>
      </c>
      <c r="C42">
        <v>240592</v>
      </c>
      <c r="D42" s="41" t="s">
        <v>44</v>
      </c>
      <c r="E42" s="41" t="s">
        <v>66</v>
      </c>
      <c r="F42" s="41" t="s">
        <v>47</v>
      </c>
      <c r="G42" s="41" t="s">
        <v>50</v>
      </c>
      <c r="H42" s="41" t="s">
        <v>58</v>
      </c>
      <c r="I42" s="41" t="s">
        <v>59</v>
      </c>
      <c r="J42" s="41" t="s">
        <v>67</v>
      </c>
      <c r="K42" s="41" t="s">
        <v>55</v>
      </c>
      <c r="L42" s="1">
        <v>45632</v>
      </c>
      <c r="N42" s="41"/>
      <c r="O42" s="23">
        <v>26400000</v>
      </c>
      <c r="P42" s="58">
        <v>3300000</v>
      </c>
      <c r="Q42" s="23">
        <v>29700000</v>
      </c>
      <c r="R42" s="41">
        <v>30</v>
      </c>
      <c r="S42" s="41">
        <v>270</v>
      </c>
      <c r="T42" s="1">
        <v>45447</v>
      </c>
      <c r="U42" s="1">
        <v>45454</v>
      </c>
      <c r="V42" s="41">
        <v>240</v>
      </c>
      <c r="W42" s="1">
        <v>45687</v>
      </c>
      <c r="X42" s="23">
        <f>+Contratos[[#This Row],[VALOR CONTRATO PRINCIPAL]]</f>
        <v>26400000</v>
      </c>
      <c r="Y42" s="41">
        <f>$D$5-Contratos[[#This Row],[Fecha de Inicio]]</f>
        <v>203</v>
      </c>
      <c r="Z42" s="41">
        <f>ROUND(Contratos[[#This Row],[dias ejecutados]]/(Contratos[[#This Row],[Fecha Finalizacion Programada]]-Contratos[[#This Row],[Fecha de Inicio]])*100,2)</f>
        <v>87.12</v>
      </c>
      <c r="AA42" s="58">
        <v>18700000</v>
      </c>
      <c r="AB42" s="58">
        <f>+Contratos[[#This Row],[Vr. Total con Adiciones]]-Contratos[[#This Row],[Recursos totales Ejecutados o pagados]]</f>
        <v>11000000</v>
      </c>
      <c r="AC42" s="41">
        <v>1</v>
      </c>
      <c r="AD42" s="23">
        <v>3300000</v>
      </c>
      <c r="AE42" s="23">
        <f>+Contratos[[#This Row],[VALOR TOTAL]]</f>
        <v>29700000</v>
      </c>
      <c r="AF42" s="41">
        <f>+Contratos[[#This Row],[PLAZO TOTAL
(DÍAS)*]]</f>
        <v>270</v>
      </c>
    </row>
    <row r="43" spans="2:32" x14ac:dyDescent="0.35">
      <c r="B43">
        <v>2024</v>
      </c>
      <c r="C43">
        <v>240593</v>
      </c>
      <c r="D43" s="41" t="s">
        <v>44</v>
      </c>
      <c r="E43" s="41" t="s">
        <v>131</v>
      </c>
      <c r="F43" s="41" t="s">
        <v>47</v>
      </c>
      <c r="G43" s="41" t="s">
        <v>48</v>
      </c>
      <c r="H43" s="41" t="s">
        <v>58</v>
      </c>
      <c r="I43" s="41" t="s">
        <v>59</v>
      </c>
      <c r="J43" s="41" t="s">
        <v>132</v>
      </c>
      <c r="K43" s="41" t="s">
        <v>55</v>
      </c>
      <c r="L43" s="1">
        <v>45636</v>
      </c>
      <c r="N43" s="41"/>
      <c r="O43" s="23">
        <v>26400000</v>
      </c>
      <c r="P43" s="58">
        <v>2640000</v>
      </c>
      <c r="Q43" s="23">
        <v>29040000</v>
      </c>
      <c r="R43" s="41">
        <v>18</v>
      </c>
      <c r="S43" s="41">
        <v>198</v>
      </c>
      <c r="T43" s="1">
        <v>45447</v>
      </c>
      <c r="U43" s="1">
        <v>45455</v>
      </c>
      <c r="V43" s="41">
        <v>180</v>
      </c>
      <c r="W43" s="1">
        <v>45656</v>
      </c>
      <c r="X43" s="23">
        <f>+Contratos[[#This Row],[VALOR CONTRATO PRINCIPAL]]</f>
        <v>26400000</v>
      </c>
      <c r="Y43" s="41">
        <f>$D$5-Contratos[[#This Row],[Fecha de Inicio]]</f>
        <v>202</v>
      </c>
      <c r="Z43" s="41">
        <f>ROUND(Contratos[[#This Row],[dias ejecutados]]/(Contratos[[#This Row],[Fecha Finalizacion Programada]]-Contratos[[#This Row],[Fecha de Inicio]])*100,2)</f>
        <v>100.5</v>
      </c>
      <c r="AA43" s="58">
        <v>24786667</v>
      </c>
      <c r="AB43" s="58">
        <f>+Contratos[[#This Row],[Vr. Total con Adiciones]]-Contratos[[#This Row],[Recursos totales Ejecutados o pagados]]</f>
        <v>4253333</v>
      </c>
      <c r="AC43" s="41">
        <v>1</v>
      </c>
      <c r="AD43" s="23">
        <v>2640000</v>
      </c>
      <c r="AE43" s="23">
        <f>+Contratos[[#This Row],[VALOR TOTAL]]</f>
        <v>29040000</v>
      </c>
      <c r="AF43" s="41">
        <f>+Contratos[[#This Row],[PLAZO TOTAL
(DÍAS)*]]</f>
        <v>198</v>
      </c>
    </row>
    <row r="44" spans="2:32" x14ac:dyDescent="0.35">
      <c r="B44">
        <v>2023</v>
      </c>
      <c r="C44">
        <v>230625</v>
      </c>
      <c r="D44" s="41" t="s">
        <v>44</v>
      </c>
      <c r="E44" s="41" t="s">
        <v>133</v>
      </c>
      <c r="F44" s="41" t="s">
        <v>51</v>
      </c>
      <c r="G44" s="41" t="s">
        <v>83</v>
      </c>
      <c r="H44" s="41" t="s">
        <v>79</v>
      </c>
      <c r="I44" s="41" t="s">
        <v>46</v>
      </c>
      <c r="J44" s="41" t="s">
        <v>134</v>
      </c>
      <c r="K44" s="41" t="s">
        <v>56</v>
      </c>
      <c r="L44" s="1">
        <v>45656</v>
      </c>
      <c r="N44" s="41"/>
      <c r="O44" s="23">
        <v>21800000</v>
      </c>
      <c r="P44" s="58">
        <v>0</v>
      </c>
      <c r="Q44" s="23">
        <v>21800000</v>
      </c>
      <c r="R44" s="41">
        <v>0</v>
      </c>
      <c r="S44" s="41">
        <v>527</v>
      </c>
      <c r="T44" s="1">
        <v>45092</v>
      </c>
      <c r="U44" s="1">
        <v>45121</v>
      </c>
      <c r="V44" s="41">
        <v>270</v>
      </c>
      <c r="W44" s="1">
        <v>45657</v>
      </c>
      <c r="X44" s="23">
        <f>+Contratos[[#This Row],[VALOR CONTRATO PRINCIPAL]]</f>
        <v>21800000</v>
      </c>
      <c r="Y44" s="41">
        <f>$D$5-Contratos[[#This Row],[Fecha de Inicio]]</f>
        <v>536</v>
      </c>
      <c r="Z44" s="41">
        <f>ROUND(Contratos[[#This Row],[dias ejecutados]]/(Contratos[[#This Row],[Fecha Finalizacion Programada]]-Contratos[[#This Row],[Fecha de Inicio]])*100,2)</f>
        <v>100</v>
      </c>
      <c r="AA44" s="58">
        <v>1490000</v>
      </c>
      <c r="AB44" s="58">
        <f>+Contratos[[#This Row],[Vr. Total con Adiciones]]-Contratos[[#This Row],[Recursos totales Ejecutados o pagados]]</f>
        <v>20310000</v>
      </c>
      <c r="AC44" s="41">
        <v>0</v>
      </c>
      <c r="AD44" s="23">
        <v>0</v>
      </c>
      <c r="AE44" s="23">
        <f>+Contratos[[#This Row],[VALOR TOTAL]]</f>
        <v>21800000</v>
      </c>
      <c r="AF44" s="41">
        <f>+Contratos[[#This Row],[PLAZO TOTAL
(DÍAS)*]]</f>
        <v>527</v>
      </c>
    </row>
    <row r="45" spans="2:32" x14ac:dyDescent="0.35">
      <c r="B45">
        <v>2024</v>
      </c>
      <c r="C45">
        <v>240608</v>
      </c>
      <c r="D45" s="41" t="s">
        <v>44</v>
      </c>
      <c r="E45" s="41" t="s">
        <v>135</v>
      </c>
      <c r="F45" s="41" t="s">
        <v>49</v>
      </c>
      <c r="G45" s="41" t="s">
        <v>136</v>
      </c>
      <c r="H45" s="41" t="s">
        <v>69</v>
      </c>
      <c r="I45" s="41" t="s">
        <v>46</v>
      </c>
      <c r="J45" s="41" t="s">
        <v>137</v>
      </c>
      <c r="K45" s="41" t="s">
        <v>55</v>
      </c>
      <c r="L45" s="1">
        <v>45646</v>
      </c>
      <c r="N45" s="41"/>
      <c r="O45" s="23">
        <v>3485514694</v>
      </c>
      <c r="P45" s="58">
        <v>770000000</v>
      </c>
      <c r="Q45" s="23">
        <v>4255514694</v>
      </c>
      <c r="R45" s="41">
        <v>15</v>
      </c>
      <c r="S45" s="41">
        <v>210</v>
      </c>
      <c r="T45" s="1">
        <v>45460</v>
      </c>
      <c r="U45" s="1">
        <v>45464</v>
      </c>
      <c r="V45" s="41">
        <v>195</v>
      </c>
      <c r="W45" s="1">
        <v>45677</v>
      </c>
      <c r="X45" s="23">
        <f>+Contratos[[#This Row],[VALOR CONTRATO PRINCIPAL]]</f>
        <v>3485514694</v>
      </c>
      <c r="Y45" s="41">
        <f>$D$5-Contratos[[#This Row],[Fecha de Inicio]]</f>
        <v>193</v>
      </c>
      <c r="Z45" s="41">
        <f>ROUND(Contratos[[#This Row],[dias ejecutados]]/(Contratos[[#This Row],[Fecha Finalizacion Programada]]-Contratos[[#This Row],[Fecha de Inicio]])*100,2)</f>
        <v>90.61</v>
      </c>
      <c r="AA45" s="58">
        <v>2712213378</v>
      </c>
      <c r="AB45" s="58">
        <f>+Contratos[[#This Row],[Vr. Total con Adiciones]]-Contratos[[#This Row],[Recursos totales Ejecutados o pagados]]</f>
        <v>1543301316</v>
      </c>
      <c r="AC45" s="41">
        <v>1</v>
      </c>
      <c r="AD45" s="23">
        <v>770000000</v>
      </c>
      <c r="AE45" s="23">
        <f>+Contratos[[#This Row],[VALOR TOTAL]]</f>
        <v>4255514694</v>
      </c>
      <c r="AF45" s="41">
        <f>+Contratos[[#This Row],[PLAZO TOTAL
(DÍAS)*]]</f>
        <v>210</v>
      </c>
    </row>
    <row r="46" spans="2:32" x14ac:dyDescent="0.35">
      <c r="B46">
        <v>2024</v>
      </c>
      <c r="C46">
        <v>240607</v>
      </c>
      <c r="D46" s="41" t="s">
        <v>44</v>
      </c>
      <c r="E46" s="41" t="s">
        <v>138</v>
      </c>
      <c r="F46" s="41" t="s">
        <v>122</v>
      </c>
      <c r="G46" s="41" t="s">
        <v>123</v>
      </c>
      <c r="H46" s="41" t="s">
        <v>79</v>
      </c>
      <c r="I46" s="41" t="s">
        <v>46</v>
      </c>
      <c r="J46" s="41" t="s">
        <v>139</v>
      </c>
      <c r="K46" s="41" t="s">
        <v>56</v>
      </c>
      <c r="L46" s="1">
        <v>45657</v>
      </c>
      <c r="N46" s="41"/>
      <c r="O46" s="23">
        <v>1803690000</v>
      </c>
      <c r="P46" s="58">
        <v>0</v>
      </c>
      <c r="Q46" s="23">
        <v>1803690000</v>
      </c>
      <c r="R46" s="41">
        <v>0</v>
      </c>
      <c r="S46" s="41">
        <v>200</v>
      </c>
      <c r="T46" s="1">
        <v>45461</v>
      </c>
      <c r="U46" s="1">
        <v>45463</v>
      </c>
      <c r="V46" s="41">
        <v>200</v>
      </c>
      <c r="W46" s="1">
        <v>45657</v>
      </c>
      <c r="X46" s="23">
        <f>+Contratos[[#This Row],[VALOR CONTRATO PRINCIPAL]]</f>
        <v>1803690000</v>
      </c>
      <c r="Y46" s="41">
        <f>$D$5-Contratos[[#This Row],[Fecha de Inicio]]</f>
        <v>194</v>
      </c>
      <c r="Z46" s="41">
        <f>ROUND(Contratos[[#This Row],[dias ejecutados]]/(Contratos[[#This Row],[Fecha Finalizacion Programada]]-Contratos[[#This Row],[Fecha de Inicio]])*100,2)</f>
        <v>100</v>
      </c>
      <c r="AA46" s="58">
        <v>1370934924</v>
      </c>
      <c r="AB46" s="58">
        <f>+Contratos[[#This Row],[Vr. Total con Adiciones]]-Contratos[[#This Row],[Recursos totales Ejecutados o pagados]]</f>
        <v>432755076</v>
      </c>
      <c r="AC46" s="41">
        <v>0</v>
      </c>
      <c r="AD46" s="23">
        <v>0</v>
      </c>
      <c r="AE46" s="23">
        <f>+Contratos[[#This Row],[VALOR TOTAL]]</f>
        <v>1803690000</v>
      </c>
      <c r="AF46" s="41">
        <f>+Contratos[[#This Row],[PLAZO TOTAL
(DÍAS)*]]</f>
        <v>200</v>
      </c>
    </row>
    <row r="47" spans="2:32" x14ac:dyDescent="0.35">
      <c r="B47">
        <v>2024</v>
      </c>
      <c r="C47">
        <v>240617</v>
      </c>
      <c r="D47" s="41" t="s">
        <v>44</v>
      </c>
      <c r="E47" s="41" t="s">
        <v>72</v>
      </c>
      <c r="F47" s="41" t="s">
        <v>53</v>
      </c>
      <c r="G47" s="41" t="s">
        <v>41</v>
      </c>
      <c r="H47" s="41" t="s">
        <v>58</v>
      </c>
      <c r="I47" s="41" t="s">
        <v>59</v>
      </c>
      <c r="J47" s="41" t="s">
        <v>73</v>
      </c>
      <c r="K47" s="41" t="s">
        <v>55</v>
      </c>
      <c r="L47" s="1">
        <v>45632</v>
      </c>
      <c r="N47" s="41"/>
      <c r="O47" s="23">
        <v>1192443384</v>
      </c>
      <c r="P47" s="58">
        <v>86528430</v>
      </c>
      <c r="Q47" s="23">
        <v>1358303170</v>
      </c>
      <c r="R47" s="41">
        <v>10</v>
      </c>
      <c r="S47" s="41">
        <v>156</v>
      </c>
      <c r="T47" s="1">
        <v>45467</v>
      </c>
      <c r="U47" s="1">
        <v>45483</v>
      </c>
      <c r="V47" s="41">
        <v>120</v>
      </c>
      <c r="W47" s="1">
        <v>45642</v>
      </c>
      <c r="X47" s="23">
        <f>+Contratos[[#This Row],[VALOR CONTRATO PRINCIPAL]]</f>
        <v>1192443384</v>
      </c>
      <c r="Y47" s="41">
        <f>$D$5-Contratos[[#This Row],[Fecha de Inicio]]</f>
        <v>174</v>
      </c>
      <c r="Z47" s="41">
        <f>ROUND(Contratos[[#This Row],[dias ejecutados]]/(Contratos[[#This Row],[Fecha Finalizacion Programada]]-Contratos[[#This Row],[Fecha de Inicio]])*100,2)</f>
        <v>109.43</v>
      </c>
      <c r="AA47" s="58">
        <v>1219857681</v>
      </c>
      <c r="AB47" s="58">
        <f>+Contratos[[#This Row],[Vr. Total con Adiciones]]-Contratos[[#This Row],[Recursos totales Ejecutados o pagados]]</f>
        <v>138445489</v>
      </c>
      <c r="AC47" s="41">
        <v>2</v>
      </c>
      <c r="AD47" s="23">
        <v>165859786</v>
      </c>
      <c r="AE47" s="23">
        <f>+Contratos[[#This Row],[VALOR TOTAL]]</f>
        <v>1358303170</v>
      </c>
      <c r="AF47" s="41">
        <f>+Contratos[[#This Row],[PLAZO TOTAL
(DÍAS)*]]</f>
        <v>156</v>
      </c>
    </row>
    <row r="48" spans="2:32" x14ac:dyDescent="0.35">
      <c r="B48">
        <v>2024</v>
      </c>
      <c r="C48">
        <v>240631</v>
      </c>
      <c r="D48" s="41" t="s">
        <v>44</v>
      </c>
      <c r="E48" s="41" t="s">
        <v>75</v>
      </c>
      <c r="F48" s="41" t="s">
        <v>47</v>
      </c>
      <c r="G48" s="41" t="s">
        <v>48</v>
      </c>
      <c r="H48" s="41" t="s">
        <v>76</v>
      </c>
      <c r="I48" s="41" t="s">
        <v>46</v>
      </c>
      <c r="J48" s="41" t="s">
        <v>77</v>
      </c>
      <c r="K48" s="41" t="s">
        <v>56</v>
      </c>
      <c r="L48" s="1">
        <v>45639</v>
      </c>
      <c r="N48" s="41"/>
      <c r="O48" s="23">
        <v>38733333</v>
      </c>
      <c r="P48" s="58">
        <v>0</v>
      </c>
      <c r="Q48" s="23">
        <v>38733333</v>
      </c>
      <c r="R48" s="41">
        <v>0</v>
      </c>
      <c r="S48" s="41">
        <v>156</v>
      </c>
      <c r="T48" s="1">
        <v>45483</v>
      </c>
      <c r="U48" s="1">
        <v>45484</v>
      </c>
      <c r="V48" s="41">
        <v>166</v>
      </c>
      <c r="W48" s="1">
        <v>45653</v>
      </c>
      <c r="X48" s="23">
        <f>+Contratos[[#This Row],[VALOR CONTRATO PRINCIPAL]]</f>
        <v>38733333</v>
      </c>
      <c r="Y48" s="41">
        <f>$D$5-Contratos[[#This Row],[Fecha de Inicio]]</f>
        <v>173</v>
      </c>
      <c r="Z48" s="41">
        <f>ROUND(Contratos[[#This Row],[dias ejecutados]]/(Contratos[[#This Row],[Fecha Finalizacion Programada]]-Contratos[[#This Row],[Fecha de Inicio]])*100,2)</f>
        <v>102.37</v>
      </c>
      <c r="AA48" s="58">
        <v>32200000</v>
      </c>
      <c r="AB48" s="58">
        <f>+Contratos[[#This Row],[Vr. Total con Adiciones]]-Contratos[[#This Row],[Recursos totales Ejecutados o pagados]]</f>
        <v>6533333</v>
      </c>
      <c r="AC48" s="41">
        <v>0</v>
      </c>
      <c r="AD48" s="23">
        <v>0</v>
      </c>
      <c r="AE48" s="23">
        <f>+Contratos[[#This Row],[VALOR TOTAL]]</f>
        <v>38733333</v>
      </c>
      <c r="AF48" s="41">
        <f>+Contratos[[#This Row],[PLAZO TOTAL
(DÍAS)*]]</f>
        <v>156</v>
      </c>
    </row>
    <row r="49" spans="2:32" x14ac:dyDescent="0.35">
      <c r="B49">
        <v>2024</v>
      </c>
      <c r="C49">
        <v>240766</v>
      </c>
      <c r="D49" s="41" t="s">
        <v>44</v>
      </c>
      <c r="E49" s="41" t="s">
        <v>140</v>
      </c>
      <c r="F49" s="41" t="s">
        <v>49</v>
      </c>
      <c r="G49" s="41" t="s">
        <v>141</v>
      </c>
      <c r="H49" s="41" t="s">
        <v>61</v>
      </c>
      <c r="I49" s="41" t="s">
        <v>46</v>
      </c>
      <c r="J49" s="41" t="s">
        <v>142</v>
      </c>
      <c r="K49" s="41" t="s">
        <v>56</v>
      </c>
      <c r="L49" s="1">
        <v>45636</v>
      </c>
      <c r="N49" s="41"/>
      <c r="O49" s="23">
        <v>0</v>
      </c>
      <c r="P49" s="58">
        <v>0</v>
      </c>
      <c r="Q49" s="23">
        <v>0</v>
      </c>
      <c r="R49" s="41">
        <v>0</v>
      </c>
      <c r="S49" s="41">
        <v>1200</v>
      </c>
      <c r="T49" s="1">
        <v>45532</v>
      </c>
      <c r="U49" s="1">
        <v>45560</v>
      </c>
      <c r="V49" s="41">
        <v>1200</v>
      </c>
      <c r="W49" s="1">
        <v>46777</v>
      </c>
      <c r="X49" s="23">
        <f>+Contratos[[#This Row],[VALOR CONTRATO PRINCIPAL]]</f>
        <v>0</v>
      </c>
      <c r="Y49" s="41">
        <f>$D$5-Contratos[[#This Row],[Fecha de Inicio]]</f>
        <v>97</v>
      </c>
      <c r="Z49" s="41">
        <f>ROUND(Contratos[[#This Row],[dias ejecutados]]/(Contratos[[#This Row],[Fecha Finalizacion Programada]]-Contratos[[#This Row],[Fecha de Inicio]])*100,2)</f>
        <v>7.97</v>
      </c>
      <c r="AA49" s="58">
        <v>0</v>
      </c>
      <c r="AB49" s="58">
        <f>+Contratos[[#This Row],[Vr. Total con Adiciones]]-Contratos[[#This Row],[Recursos totales Ejecutados o pagados]]</f>
        <v>0</v>
      </c>
      <c r="AC49" s="41">
        <v>0</v>
      </c>
      <c r="AD49" s="23">
        <v>0</v>
      </c>
      <c r="AE49" s="23">
        <f>+Contratos[[#This Row],[VALOR TOTAL]]</f>
        <v>0</v>
      </c>
      <c r="AF49" s="41">
        <f>+Contratos[[#This Row],[PLAZO TOTAL
(DÍAS)*]]</f>
        <v>1200</v>
      </c>
    </row>
    <row r="50" spans="2:32" x14ac:dyDescent="0.35">
      <c r="B50">
        <v>2024</v>
      </c>
      <c r="C50">
        <v>240699</v>
      </c>
      <c r="D50" s="41" t="s">
        <v>44</v>
      </c>
      <c r="E50" s="41" t="s">
        <v>143</v>
      </c>
      <c r="F50" s="41" t="s">
        <v>47</v>
      </c>
      <c r="G50" s="41" t="s">
        <v>48</v>
      </c>
      <c r="H50" s="41" t="s">
        <v>61</v>
      </c>
      <c r="I50" s="41" t="s">
        <v>46</v>
      </c>
      <c r="J50" s="41" t="s">
        <v>144</v>
      </c>
      <c r="K50" s="41" t="s">
        <v>56</v>
      </c>
      <c r="L50" s="1">
        <v>45642</v>
      </c>
      <c r="N50" s="41"/>
      <c r="O50" s="23">
        <v>42533333</v>
      </c>
      <c r="P50" s="58">
        <v>0</v>
      </c>
      <c r="Q50" s="23">
        <v>42533333</v>
      </c>
      <c r="R50" s="41">
        <v>0</v>
      </c>
      <c r="S50" s="41">
        <v>145</v>
      </c>
      <c r="T50" s="1">
        <v>45516</v>
      </c>
      <c r="U50" s="1">
        <v>45516</v>
      </c>
      <c r="V50" s="41">
        <v>145</v>
      </c>
      <c r="W50" s="1">
        <v>45657</v>
      </c>
      <c r="X50" s="23">
        <f>+Contratos[[#This Row],[VALOR CONTRATO PRINCIPAL]]</f>
        <v>42533333</v>
      </c>
      <c r="Y50" s="41">
        <f>$D$5-Contratos[[#This Row],[Fecha de Inicio]]</f>
        <v>141</v>
      </c>
      <c r="Z50" s="41">
        <f>ROUND(Contratos[[#This Row],[dias ejecutados]]/(Contratos[[#This Row],[Fecha Finalizacion Programada]]-Contratos[[#This Row],[Fecha de Inicio]])*100,2)</f>
        <v>100</v>
      </c>
      <c r="AA50" s="58">
        <v>31973333</v>
      </c>
      <c r="AB50" s="58">
        <f>+Contratos[[#This Row],[Vr. Total con Adiciones]]-Contratos[[#This Row],[Recursos totales Ejecutados o pagados]]</f>
        <v>10560000</v>
      </c>
      <c r="AC50" s="41">
        <v>0</v>
      </c>
      <c r="AD50" s="23">
        <v>0</v>
      </c>
      <c r="AE50" s="23">
        <f>+Contratos[[#This Row],[VALOR TOTAL]]</f>
        <v>42533333</v>
      </c>
      <c r="AF50" s="41">
        <f>+Contratos[[#This Row],[PLAZO TOTAL
(DÍAS)*]]</f>
        <v>145</v>
      </c>
    </row>
    <row r="51" spans="2:32" x14ac:dyDescent="0.35">
      <c r="B51">
        <v>2024</v>
      </c>
      <c r="C51">
        <v>240732</v>
      </c>
      <c r="D51" s="41" t="s">
        <v>44</v>
      </c>
      <c r="E51" s="41" t="s">
        <v>145</v>
      </c>
      <c r="F51" s="41" t="s">
        <v>47</v>
      </c>
      <c r="G51" s="41" t="s">
        <v>48</v>
      </c>
      <c r="H51" s="41" t="s">
        <v>61</v>
      </c>
      <c r="I51" s="41" t="s">
        <v>46</v>
      </c>
      <c r="J51" s="41" t="s">
        <v>146</v>
      </c>
      <c r="K51" s="41" t="s">
        <v>56</v>
      </c>
      <c r="L51" s="1">
        <v>45643</v>
      </c>
      <c r="N51" s="41"/>
      <c r="O51" s="23">
        <v>34960000</v>
      </c>
      <c r="P51" s="58">
        <v>0</v>
      </c>
      <c r="Q51" s="23">
        <v>34960000</v>
      </c>
      <c r="R51" s="41">
        <v>0</v>
      </c>
      <c r="S51" s="41">
        <v>138</v>
      </c>
      <c r="T51" s="1">
        <v>45520</v>
      </c>
      <c r="U51" s="1">
        <v>45525</v>
      </c>
      <c r="V51" s="41">
        <v>138</v>
      </c>
      <c r="W51" s="1">
        <v>45657</v>
      </c>
      <c r="X51" s="23">
        <f>+Contratos[[#This Row],[VALOR CONTRATO PRINCIPAL]]</f>
        <v>34960000</v>
      </c>
      <c r="Y51" s="41">
        <f>$D$5-Contratos[[#This Row],[Fecha de Inicio]]</f>
        <v>132</v>
      </c>
      <c r="Z51" s="41">
        <f>ROUND(Contratos[[#This Row],[dias ejecutados]]/(Contratos[[#This Row],[Fecha Finalizacion Programada]]-Contratos[[#This Row],[Fecha de Inicio]])*100,2)</f>
        <v>100</v>
      </c>
      <c r="AA51" s="58">
        <v>25333333</v>
      </c>
      <c r="AB51" s="58">
        <f>+Contratos[[#This Row],[Vr. Total con Adiciones]]-Contratos[[#This Row],[Recursos totales Ejecutados o pagados]]</f>
        <v>9626667</v>
      </c>
      <c r="AC51" s="41">
        <v>0</v>
      </c>
      <c r="AD51" s="23">
        <v>0</v>
      </c>
      <c r="AE51" s="23">
        <f>+Contratos[[#This Row],[VALOR TOTAL]]</f>
        <v>34960000</v>
      </c>
      <c r="AF51" s="41">
        <f>+Contratos[[#This Row],[PLAZO TOTAL
(DÍAS)*]]</f>
        <v>138</v>
      </c>
    </row>
    <row r="52" spans="2:32" x14ac:dyDescent="0.35">
      <c r="B52">
        <v>2024</v>
      </c>
      <c r="C52">
        <v>240713</v>
      </c>
      <c r="D52" s="41" t="s">
        <v>44</v>
      </c>
      <c r="E52" s="41" t="s">
        <v>147</v>
      </c>
      <c r="F52" s="41" t="s">
        <v>47</v>
      </c>
      <c r="G52" s="41" t="s">
        <v>48</v>
      </c>
      <c r="H52" s="41" t="s">
        <v>79</v>
      </c>
      <c r="I52" s="41" t="s">
        <v>46</v>
      </c>
      <c r="J52" s="41" t="s">
        <v>148</v>
      </c>
      <c r="K52" s="41" t="s">
        <v>55</v>
      </c>
      <c r="L52" s="1">
        <v>45646</v>
      </c>
      <c r="N52" s="41"/>
      <c r="O52" s="23">
        <v>23600000</v>
      </c>
      <c r="P52" s="58">
        <v>1966666</v>
      </c>
      <c r="Q52" s="23">
        <v>25566666</v>
      </c>
      <c r="R52" s="41">
        <v>10</v>
      </c>
      <c r="S52" s="41">
        <v>130</v>
      </c>
      <c r="T52" s="1">
        <v>45519</v>
      </c>
      <c r="U52" s="1">
        <v>45524</v>
      </c>
      <c r="V52" s="41">
        <v>120</v>
      </c>
      <c r="W52" s="1">
        <v>45656</v>
      </c>
      <c r="X52" s="23">
        <f>+Contratos[[#This Row],[VALOR CONTRATO PRINCIPAL]]</f>
        <v>23600000</v>
      </c>
      <c r="Y52" s="41">
        <f>$D$5-Contratos[[#This Row],[Fecha de Inicio]]</f>
        <v>133</v>
      </c>
      <c r="Z52" s="41">
        <f>ROUND(Contratos[[#This Row],[dias ejecutados]]/(Contratos[[#This Row],[Fecha Finalizacion Programada]]-Contratos[[#This Row],[Fecha de Inicio]])*100,2)</f>
        <v>100.76</v>
      </c>
      <c r="AA52" s="58">
        <v>19863333</v>
      </c>
      <c r="AB52" s="58">
        <f>+Contratos[[#This Row],[Vr. Total con Adiciones]]-Contratos[[#This Row],[Recursos totales Ejecutados o pagados]]</f>
        <v>5703333</v>
      </c>
      <c r="AC52" s="41">
        <v>1</v>
      </c>
      <c r="AD52" s="23">
        <v>1966666</v>
      </c>
      <c r="AE52" s="23">
        <f>+Contratos[[#This Row],[VALOR TOTAL]]</f>
        <v>25566666</v>
      </c>
      <c r="AF52" s="41">
        <f>+Contratos[[#This Row],[PLAZO TOTAL
(DÍAS)*]]</f>
        <v>130</v>
      </c>
    </row>
    <row r="53" spans="2:32" x14ac:dyDescent="0.35">
      <c r="B53">
        <v>2024</v>
      </c>
      <c r="C53">
        <v>240719</v>
      </c>
      <c r="D53" s="41" t="s">
        <v>44</v>
      </c>
      <c r="E53" s="41" t="s">
        <v>149</v>
      </c>
      <c r="F53" s="41" t="s">
        <v>53</v>
      </c>
      <c r="G53" s="41" t="s">
        <v>41</v>
      </c>
      <c r="H53" s="41" t="s">
        <v>79</v>
      </c>
      <c r="I53" s="41" t="s">
        <v>46</v>
      </c>
      <c r="J53" s="41" t="s">
        <v>150</v>
      </c>
      <c r="K53" s="41" t="s">
        <v>56</v>
      </c>
      <c r="L53" s="1">
        <v>45653</v>
      </c>
      <c r="N53" s="41"/>
      <c r="O53" s="23">
        <v>195872182</v>
      </c>
      <c r="P53" s="58">
        <v>0</v>
      </c>
      <c r="Q53" s="23">
        <v>195872182</v>
      </c>
      <c r="R53" s="41">
        <v>0</v>
      </c>
      <c r="S53" s="41">
        <v>180</v>
      </c>
      <c r="T53" s="1">
        <v>45524</v>
      </c>
      <c r="U53" s="1">
        <v>45533</v>
      </c>
      <c r="V53" s="41">
        <v>180</v>
      </c>
      <c r="W53" s="1">
        <v>45657</v>
      </c>
      <c r="X53" s="23">
        <f>+Contratos[[#This Row],[VALOR CONTRATO PRINCIPAL]]</f>
        <v>195872182</v>
      </c>
      <c r="Y53" s="41">
        <f>$D$5-Contratos[[#This Row],[Fecha de Inicio]]</f>
        <v>124</v>
      </c>
      <c r="Z53" s="41">
        <f>ROUND(Contratos[[#This Row],[dias ejecutados]]/(Contratos[[#This Row],[Fecha Finalizacion Programada]]-Contratos[[#This Row],[Fecha de Inicio]])*100,2)</f>
        <v>100</v>
      </c>
      <c r="AA53" s="58">
        <v>62631600</v>
      </c>
      <c r="AB53" s="58">
        <f>+Contratos[[#This Row],[Vr. Total con Adiciones]]-Contratos[[#This Row],[Recursos totales Ejecutados o pagados]]</f>
        <v>133240582</v>
      </c>
      <c r="AC53" s="41">
        <v>0</v>
      </c>
      <c r="AD53" s="23">
        <v>0</v>
      </c>
      <c r="AE53" s="23">
        <f>+Contratos[[#This Row],[VALOR TOTAL]]</f>
        <v>195872182</v>
      </c>
      <c r="AF53" s="41">
        <f>+Contratos[[#This Row],[PLAZO TOTAL
(DÍAS)*]]</f>
        <v>180</v>
      </c>
    </row>
    <row r="54" spans="2:32" x14ac:dyDescent="0.35">
      <c r="B54">
        <v>2024</v>
      </c>
      <c r="C54">
        <v>240767</v>
      </c>
      <c r="D54" s="41" t="s">
        <v>44</v>
      </c>
      <c r="E54" s="41" t="s">
        <v>151</v>
      </c>
      <c r="F54" s="41" t="s">
        <v>47</v>
      </c>
      <c r="G54" s="41" t="s">
        <v>48</v>
      </c>
      <c r="H54" s="41" t="s">
        <v>152</v>
      </c>
      <c r="I54" s="41" t="s">
        <v>46</v>
      </c>
      <c r="J54" s="41" t="s">
        <v>153</v>
      </c>
      <c r="K54" s="41" t="s">
        <v>56</v>
      </c>
      <c r="L54" s="1">
        <v>45650</v>
      </c>
      <c r="N54" s="41"/>
      <c r="O54" s="23">
        <v>18040000</v>
      </c>
      <c r="P54" s="58">
        <v>0</v>
      </c>
      <c r="Q54" s="23">
        <v>18040000</v>
      </c>
      <c r="R54" s="41">
        <v>0</v>
      </c>
      <c r="S54" s="41">
        <v>123</v>
      </c>
      <c r="T54" s="1">
        <v>45532</v>
      </c>
      <c r="U54" s="1">
        <v>45533</v>
      </c>
      <c r="V54" s="41">
        <v>123</v>
      </c>
      <c r="W54" s="1">
        <v>45657</v>
      </c>
      <c r="X54" s="23">
        <f>+Contratos[[#This Row],[VALOR CONTRATO PRINCIPAL]]</f>
        <v>18040000</v>
      </c>
      <c r="Y54" s="41">
        <f>$D$5-Contratos[[#This Row],[Fecha de Inicio]]</f>
        <v>124</v>
      </c>
      <c r="Z54" s="41">
        <f>ROUND(Contratos[[#This Row],[dias ejecutados]]/(Contratos[[#This Row],[Fecha Finalizacion Programada]]-Contratos[[#This Row],[Fecha de Inicio]])*100,2)</f>
        <v>100</v>
      </c>
      <c r="AA54" s="58">
        <v>13493333</v>
      </c>
      <c r="AB54" s="58">
        <f>+Contratos[[#This Row],[Vr. Total con Adiciones]]-Contratos[[#This Row],[Recursos totales Ejecutados o pagados]]</f>
        <v>4546667</v>
      </c>
      <c r="AC54" s="41">
        <v>0</v>
      </c>
      <c r="AD54" s="23">
        <v>0</v>
      </c>
      <c r="AE54" s="23">
        <f>+Contratos[[#This Row],[VALOR TOTAL]]</f>
        <v>18040000</v>
      </c>
      <c r="AF54" s="41">
        <f>+Contratos[[#This Row],[PLAZO TOTAL
(DÍAS)*]]</f>
        <v>123</v>
      </c>
    </row>
    <row r="55" spans="2:32" x14ac:dyDescent="0.35">
      <c r="B55">
        <v>2024</v>
      </c>
      <c r="C55">
        <v>240757</v>
      </c>
      <c r="D55" s="41" t="s">
        <v>44</v>
      </c>
      <c r="E55" s="41" t="s">
        <v>154</v>
      </c>
      <c r="F55" s="41" t="s">
        <v>47</v>
      </c>
      <c r="G55" s="41" t="s">
        <v>48</v>
      </c>
      <c r="H55" s="41" t="s">
        <v>155</v>
      </c>
      <c r="I55" s="41" t="s">
        <v>46</v>
      </c>
      <c r="J55" s="41" t="s">
        <v>78</v>
      </c>
      <c r="K55" s="41" t="s">
        <v>56</v>
      </c>
      <c r="L55" s="1">
        <v>45638</v>
      </c>
      <c r="N55" s="41"/>
      <c r="O55" s="23">
        <v>31266667</v>
      </c>
      <c r="P55" s="58">
        <v>0</v>
      </c>
      <c r="Q55" s="23">
        <v>31266667</v>
      </c>
      <c r="R55" s="41">
        <v>0</v>
      </c>
      <c r="S55" s="41">
        <v>134</v>
      </c>
      <c r="T55" s="1">
        <v>45530</v>
      </c>
      <c r="U55" s="1">
        <v>45533</v>
      </c>
      <c r="V55" s="41">
        <v>134</v>
      </c>
      <c r="W55" s="1">
        <v>45657</v>
      </c>
      <c r="X55" s="23">
        <f>+Contratos[[#This Row],[VALOR CONTRATO PRINCIPAL]]</f>
        <v>31266667</v>
      </c>
      <c r="Y55" s="41">
        <f>$D$5-Contratos[[#This Row],[Fecha de Inicio]]</f>
        <v>124</v>
      </c>
      <c r="Z55" s="41">
        <f>ROUND(Contratos[[#This Row],[dias ejecutados]]/(Contratos[[#This Row],[Fecha Finalizacion Programada]]-Contratos[[#This Row],[Fecha de Inicio]])*100,2)</f>
        <v>100</v>
      </c>
      <c r="AA55" s="58">
        <v>21466666</v>
      </c>
      <c r="AB55" s="58">
        <f>+Contratos[[#This Row],[Vr. Total con Adiciones]]-Contratos[[#This Row],[Recursos totales Ejecutados o pagados]]</f>
        <v>9800001</v>
      </c>
      <c r="AC55" s="41">
        <v>0</v>
      </c>
      <c r="AD55" s="23">
        <v>0</v>
      </c>
      <c r="AE55" s="23">
        <f>+Contratos[[#This Row],[VALOR TOTAL]]</f>
        <v>31266667</v>
      </c>
      <c r="AF55" s="41">
        <f>+Contratos[[#This Row],[PLAZO TOTAL
(DÍAS)*]]</f>
        <v>134</v>
      </c>
    </row>
    <row r="56" spans="2:32" x14ac:dyDescent="0.35">
      <c r="B56">
        <v>2024</v>
      </c>
      <c r="C56">
        <v>240753</v>
      </c>
      <c r="D56" s="41" t="s">
        <v>44</v>
      </c>
      <c r="E56" s="41" t="s">
        <v>154</v>
      </c>
      <c r="F56" s="41" t="s">
        <v>47</v>
      </c>
      <c r="G56" s="41" t="s">
        <v>48</v>
      </c>
      <c r="H56" s="41" t="s">
        <v>155</v>
      </c>
      <c r="I56" s="41" t="s">
        <v>46</v>
      </c>
      <c r="J56" s="41" t="s">
        <v>78</v>
      </c>
      <c r="K56" s="41" t="s">
        <v>56</v>
      </c>
      <c r="L56" s="1">
        <v>45642</v>
      </c>
      <c r="N56" s="41"/>
      <c r="O56" s="23">
        <v>31266667</v>
      </c>
      <c r="P56" s="58">
        <v>0</v>
      </c>
      <c r="Q56" s="23">
        <v>31266667</v>
      </c>
      <c r="R56" s="41">
        <v>0</v>
      </c>
      <c r="S56" s="41">
        <v>134</v>
      </c>
      <c r="T56" s="1">
        <v>45530</v>
      </c>
      <c r="U56" s="1">
        <v>45533</v>
      </c>
      <c r="V56" s="41">
        <v>134</v>
      </c>
      <c r="W56" s="1">
        <v>45657</v>
      </c>
      <c r="X56" s="23">
        <f>+Contratos[[#This Row],[VALOR CONTRATO PRINCIPAL]]</f>
        <v>31266667</v>
      </c>
      <c r="Y56" s="41">
        <f>$D$5-Contratos[[#This Row],[Fecha de Inicio]]</f>
        <v>124</v>
      </c>
      <c r="Z56" s="41">
        <f>ROUND(Contratos[[#This Row],[dias ejecutados]]/(Contratos[[#This Row],[Fecha Finalizacion Programada]]-Contratos[[#This Row],[Fecha de Inicio]])*100,2)</f>
        <v>100</v>
      </c>
      <c r="AA56" s="58">
        <v>21466666</v>
      </c>
      <c r="AB56" s="58">
        <f>+Contratos[[#This Row],[Vr. Total con Adiciones]]-Contratos[[#This Row],[Recursos totales Ejecutados o pagados]]</f>
        <v>9800001</v>
      </c>
      <c r="AC56" s="41">
        <v>0</v>
      </c>
      <c r="AD56" s="23">
        <v>0</v>
      </c>
      <c r="AE56" s="23">
        <f>+Contratos[[#This Row],[VALOR TOTAL]]</f>
        <v>31266667</v>
      </c>
      <c r="AF56" s="41">
        <f>+Contratos[[#This Row],[PLAZO TOTAL
(DÍAS)*]]</f>
        <v>134</v>
      </c>
    </row>
    <row r="57" spans="2:32" x14ac:dyDescent="0.35">
      <c r="B57">
        <v>2024</v>
      </c>
      <c r="C57">
        <v>240761</v>
      </c>
      <c r="D57" s="41" t="s">
        <v>44</v>
      </c>
      <c r="E57" s="41" t="s">
        <v>156</v>
      </c>
      <c r="F57" s="41" t="s">
        <v>47</v>
      </c>
      <c r="G57" s="41" t="s">
        <v>48</v>
      </c>
      <c r="H57" s="41" t="s">
        <v>79</v>
      </c>
      <c r="I57" s="41" t="s">
        <v>46</v>
      </c>
      <c r="J57" s="41" t="s">
        <v>157</v>
      </c>
      <c r="K57" s="41" t="s">
        <v>55</v>
      </c>
      <c r="L57" s="1">
        <v>45636</v>
      </c>
      <c r="N57" s="41"/>
      <c r="O57" s="23">
        <v>20650000</v>
      </c>
      <c r="P57" s="58">
        <v>2753333</v>
      </c>
      <c r="Q57" s="23">
        <v>23403333</v>
      </c>
      <c r="R57" s="41">
        <v>14</v>
      </c>
      <c r="S57" s="41">
        <v>119</v>
      </c>
      <c r="T57" s="1">
        <v>45532</v>
      </c>
      <c r="U57" s="1">
        <v>45537</v>
      </c>
      <c r="V57" s="41">
        <v>105</v>
      </c>
      <c r="W57" s="1">
        <v>45657</v>
      </c>
      <c r="X57" s="23">
        <f>+Contratos[[#This Row],[VALOR CONTRATO PRINCIPAL]]</f>
        <v>20650000</v>
      </c>
      <c r="Y57" s="41">
        <f>$D$5-Contratos[[#This Row],[Fecha de Inicio]]</f>
        <v>120</v>
      </c>
      <c r="Z57" s="41">
        <f>ROUND(Contratos[[#This Row],[dias ejecutados]]/(Contratos[[#This Row],[Fecha Finalizacion Programada]]-Contratos[[#This Row],[Fecha de Inicio]])*100,2)</f>
        <v>100</v>
      </c>
      <c r="AA57" s="58">
        <v>17503333</v>
      </c>
      <c r="AB57" s="58">
        <f>+Contratos[[#This Row],[Vr. Total con Adiciones]]-Contratos[[#This Row],[Recursos totales Ejecutados o pagados]]</f>
        <v>5900000</v>
      </c>
      <c r="AC57" s="41">
        <v>1</v>
      </c>
      <c r="AD57" s="23">
        <v>2753333</v>
      </c>
      <c r="AE57" s="23">
        <f>+Contratos[[#This Row],[VALOR TOTAL]]</f>
        <v>23403333</v>
      </c>
      <c r="AF57" s="41">
        <f>+Contratos[[#This Row],[PLAZO TOTAL
(DÍAS)*]]</f>
        <v>119</v>
      </c>
    </row>
    <row r="58" spans="2:32" x14ac:dyDescent="0.35">
      <c r="B58">
        <v>2023</v>
      </c>
      <c r="C58">
        <v>230845</v>
      </c>
      <c r="D58" s="41" t="s">
        <v>44</v>
      </c>
      <c r="E58" s="41" t="s">
        <v>158</v>
      </c>
      <c r="F58" s="41" t="s">
        <v>45</v>
      </c>
      <c r="G58" s="41" t="s">
        <v>41</v>
      </c>
      <c r="H58" s="41" t="s">
        <v>159</v>
      </c>
      <c r="I58" s="41" t="s">
        <v>46</v>
      </c>
      <c r="J58" s="41" t="s">
        <v>160</v>
      </c>
      <c r="K58" t="s">
        <v>57</v>
      </c>
      <c r="L58" s="1">
        <v>45652</v>
      </c>
      <c r="N58" s="41"/>
      <c r="O58" s="23">
        <v>166948659</v>
      </c>
      <c r="P58" s="58">
        <v>0</v>
      </c>
      <c r="Q58" s="23">
        <v>166948659</v>
      </c>
      <c r="R58" s="41">
        <v>270</v>
      </c>
      <c r="S58" s="41">
        <v>733</v>
      </c>
      <c r="T58" s="1">
        <v>45170</v>
      </c>
      <c r="U58" s="1">
        <v>45187</v>
      </c>
      <c r="V58" s="41">
        <v>360</v>
      </c>
      <c r="W58" s="1">
        <v>45960</v>
      </c>
      <c r="X58" s="23">
        <f>+Contratos[[#This Row],[VALOR CONTRATO PRINCIPAL]]</f>
        <v>166948659</v>
      </c>
      <c r="Y58" s="41">
        <f>$D$5-Contratos[[#This Row],[Fecha de Inicio]]</f>
        <v>470</v>
      </c>
      <c r="Z58" s="41">
        <f>ROUND(Contratos[[#This Row],[dias ejecutados]]/(Contratos[[#This Row],[Fecha Finalizacion Programada]]-Contratos[[#This Row],[Fecha de Inicio]])*100,2)</f>
        <v>60.8</v>
      </c>
      <c r="AA58" s="58">
        <v>57018770</v>
      </c>
      <c r="AB58" s="58">
        <f>+Contratos[[#This Row],[Vr. Total con Adiciones]]-Contratos[[#This Row],[Recursos totales Ejecutados o pagados]]</f>
        <v>109929889</v>
      </c>
      <c r="AC58" s="41">
        <v>1</v>
      </c>
      <c r="AD58" s="23">
        <v>0</v>
      </c>
      <c r="AE58" s="23">
        <f>+Contratos[[#This Row],[VALOR TOTAL]]</f>
        <v>166948659</v>
      </c>
      <c r="AF58" s="41">
        <f>+Contratos[[#This Row],[PLAZO TOTAL
(DÍAS)*]]</f>
        <v>733</v>
      </c>
    </row>
    <row r="59" spans="2:32" x14ac:dyDescent="0.35">
      <c r="B59">
        <v>2024</v>
      </c>
      <c r="C59">
        <v>240774</v>
      </c>
      <c r="D59" s="41" t="s">
        <v>44</v>
      </c>
      <c r="E59" s="41" t="s">
        <v>161</v>
      </c>
      <c r="F59" s="41" t="s">
        <v>45</v>
      </c>
      <c r="G59" s="41" t="s">
        <v>162</v>
      </c>
      <c r="H59" s="41" t="s">
        <v>52</v>
      </c>
      <c r="I59" s="41" t="s">
        <v>46</v>
      </c>
      <c r="J59" s="41" t="s">
        <v>163</v>
      </c>
      <c r="K59" t="s">
        <v>57</v>
      </c>
      <c r="L59" s="1">
        <v>45649</v>
      </c>
      <c r="N59" s="41"/>
      <c r="O59" s="23">
        <v>2284591859</v>
      </c>
      <c r="P59" s="58">
        <v>0</v>
      </c>
      <c r="Q59" s="23">
        <v>2284591859</v>
      </c>
      <c r="R59" s="41">
        <v>90</v>
      </c>
      <c r="S59" s="41">
        <v>240</v>
      </c>
      <c r="T59" s="1">
        <v>45538</v>
      </c>
      <c r="U59" s="1">
        <v>45545</v>
      </c>
      <c r="V59" s="41">
        <v>150</v>
      </c>
      <c r="W59" s="1">
        <v>45747</v>
      </c>
      <c r="X59" s="23">
        <f>+Contratos[[#This Row],[VALOR CONTRATO PRINCIPAL]]</f>
        <v>2284591859</v>
      </c>
      <c r="Y59" s="41">
        <f>$D$5-Contratos[[#This Row],[Fecha de Inicio]]</f>
        <v>112</v>
      </c>
      <c r="Z59" s="41">
        <f>ROUND(Contratos[[#This Row],[dias ejecutados]]/(Contratos[[#This Row],[Fecha Finalizacion Programada]]-Contratos[[#This Row],[Fecha de Inicio]])*100,2)</f>
        <v>55.45</v>
      </c>
      <c r="AA59" s="58">
        <v>2020481072</v>
      </c>
      <c r="AB59" s="58">
        <f>+Contratos[[#This Row],[Vr. Total con Adiciones]]-Contratos[[#This Row],[Recursos totales Ejecutados o pagados]]</f>
        <v>264110787</v>
      </c>
      <c r="AC59" s="41">
        <v>1</v>
      </c>
      <c r="AD59" s="23">
        <v>0</v>
      </c>
      <c r="AE59" s="23">
        <f>+Contratos[[#This Row],[VALOR TOTAL]]</f>
        <v>2284591859</v>
      </c>
      <c r="AF59" s="41">
        <f>+Contratos[[#This Row],[PLAZO TOTAL
(DÍAS)*]]</f>
        <v>240</v>
      </c>
    </row>
    <row r="60" spans="2:32" x14ac:dyDescent="0.35">
      <c r="B60">
        <v>2024</v>
      </c>
      <c r="C60">
        <v>240796</v>
      </c>
      <c r="D60" s="41" t="s">
        <v>44</v>
      </c>
      <c r="E60" s="41" t="s">
        <v>164</v>
      </c>
      <c r="F60" s="41" t="s">
        <v>47</v>
      </c>
      <c r="G60" s="41" t="s">
        <v>48</v>
      </c>
      <c r="H60" s="41" t="s">
        <v>79</v>
      </c>
      <c r="I60" s="41" t="s">
        <v>46</v>
      </c>
      <c r="J60" s="41" t="s">
        <v>165</v>
      </c>
      <c r="K60" s="41" t="s">
        <v>55</v>
      </c>
      <c r="L60" s="1">
        <v>45632</v>
      </c>
      <c r="N60" s="41"/>
      <c r="O60" s="23">
        <v>21000000</v>
      </c>
      <c r="P60" s="58">
        <v>4666667</v>
      </c>
      <c r="Q60" s="23">
        <v>25666667</v>
      </c>
      <c r="R60" s="41">
        <v>20</v>
      </c>
      <c r="S60" s="41">
        <v>110</v>
      </c>
      <c r="T60" s="1">
        <v>45541</v>
      </c>
      <c r="U60" s="1">
        <v>45546</v>
      </c>
      <c r="V60" s="41">
        <v>90</v>
      </c>
      <c r="W60" s="1">
        <v>45657</v>
      </c>
      <c r="X60" s="23">
        <f>+Contratos[[#This Row],[VALOR CONTRATO PRINCIPAL]]</f>
        <v>21000000</v>
      </c>
      <c r="Y60" s="41">
        <f>$D$5-Contratos[[#This Row],[Fecha de Inicio]]</f>
        <v>111</v>
      </c>
      <c r="Z60" s="41">
        <f>ROUND(Contratos[[#This Row],[dias ejecutados]]/(Contratos[[#This Row],[Fecha Finalizacion Programada]]-Contratos[[#This Row],[Fecha de Inicio]])*100,2)</f>
        <v>100</v>
      </c>
      <c r="AA60" s="58">
        <v>18666667</v>
      </c>
      <c r="AB60" s="58">
        <f>+Contratos[[#This Row],[Vr. Total con Adiciones]]-Contratos[[#This Row],[Recursos totales Ejecutados o pagados]]</f>
        <v>7000000</v>
      </c>
      <c r="AC60" s="41">
        <v>1</v>
      </c>
      <c r="AD60" s="23">
        <v>4666667</v>
      </c>
      <c r="AE60" s="23">
        <f>+Contratos[[#This Row],[VALOR TOTAL]]</f>
        <v>25666667</v>
      </c>
      <c r="AF60" s="41">
        <f>+Contratos[[#This Row],[PLAZO TOTAL
(DÍAS)*]]</f>
        <v>110</v>
      </c>
    </row>
    <row r="61" spans="2:32" x14ac:dyDescent="0.35">
      <c r="B61">
        <v>2024</v>
      </c>
      <c r="C61">
        <v>240836</v>
      </c>
      <c r="D61" s="41" t="s">
        <v>44</v>
      </c>
      <c r="E61" s="41" t="s">
        <v>166</v>
      </c>
      <c r="F61" s="41" t="s">
        <v>122</v>
      </c>
      <c r="G61" s="41" t="s">
        <v>167</v>
      </c>
      <c r="H61" s="41" t="s">
        <v>168</v>
      </c>
      <c r="I61" s="41" t="s">
        <v>46</v>
      </c>
      <c r="J61" s="41" t="s">
        <v>169</v>
      </c>
      <c r="K61" s="41" t="s">
        <v>56</v>
      </c>
      <c r="L61" s="1">
        <v>45638</v>
      </c>
      <c r="N61" s="41"/>
      <c r="O61" s="23">
        <v>65400000</v>
      </c>
      <c r="P61" s="58">
        <v>0</v>
      </c>
      <c r="Q61" s="23">
        <v>65400000</v>
      </c>
      <c r="R61" s="41">
        <v>0</v>
      </c>
      <c r="S61" s="41">
        <v>109</v>
      </c>
      <c r="T61" s="1">
        <v>45555</v>
      </c>
      <c r="U61" s="1">
        <v>45559</v>
      </c>
      <c r="V61" s="41">
        <v>109</v>
      </c>
      <c r="W61" s="1">
        <v>45646</v>
      </c>
      <c r="X61" s="23">
        <f>+Contratos[[#This Row],[VALOR CONTRATO PRINCIPAL]]</f>
        <v>65400000</v>
      </c>
      <c r="Y61" s="41">
        <f>$D$5-Contratos[[#This Row],[Fecha de Inicio]]</f>
        <v>98</v>
      </c>
      <c r="Z61" s="41">
        <f>ROUND(Contratos[[#This Row],[dias ejecutados]]/(Contratos[[#This Row],[Fecha Finalizacion Programada]]-Contratos[[#This Row],[Fecha de Inicio]])*100,2)</f>
        <v>112.64</v>
      </c>
      <c r="AA61" s="58">
        <v>40200000</v>
      </c>
      <c r="AB61" s="58">
        <f>+Contratos[[#This Row],[Vr. Total con Adiciones]]-Contratos[[#This Row],[Recursos totales Ejecutados o pagados]]</f>
        <v>25200000</v>
      </c>
      <c r="AC61" s="41">
        <v>0</v>
      </c>
      <c r="AD61" s="23">
        <v>0</v>
      </c>
      <c r="AE61" s="23">
        <f>+Contratos[[#This Row],[VALOR TOTAL]]</f>
        <v>65400000</v>
      </c>
      <c r="AF61" s="41">
        <f>+Contratos[[#This Row],[PLAZO TOTAL
(DÍAS)*]]</f>
        <v>109</v>
      </c>
    </row>
    <row r="62" spans="2:32" x14ac:dyDescent="0.35">
      <c r="B62">
        <v>2024</v>
      </c>
      <c r="C62">
        <v>240837</v>
      </c>
      <c r="D62" s="41" t="s">
        <v>44</v>
      </c>
      <c r="E62" s="41" t="s">
        <v>170</v>
      </c>
      <c r="F62" s="41" t="s">
        <v>122</v>
      </c>
      <c r="G62" s="41" t="s">
        <v>167</v>
      </c>
      <c r="H62" s="41" t="s">
        <v>168</v>
      </c>
      <c r="I62" s="41" t="s">
        <v>46</v>
      </c>
      <c r="J62" s="41" t="s">
        <v>171</v>
      </c>
      <c r="K62" s="41" t="s">
        <v>56</v>
      </c>
      <c r="L62" s="1">
        <v>45637</v>
      </c>
      <c r="N62" s="41"/>
      <c r="O62" s="23">
        <v>65400000</v>
      </c>
      <c r="P62" s="58">
        <v>0</v>
      </c>
      <c r="Q62" s="23">
        <v>65400000</v>
      </c>
      <c r="R62" s="41">
        <v>0</v>
      </c>
      <c r="S62" s="41">
        <v>109</v>
      </c>
      <c r="T62" s="1">
        <v>45555</v>
      </c>
      <c r="U62" s="1">
        <v>45559</v>
      </c>
      <c r="V62" s="41">
        <v>109</v>
      </c>
      <c r="W62" s="1">
        <v>45646</v>
      </c>
      <c r="X62" s="23">
        <f>+Contratos[[#This Row],[VALOR CONTRATO PRINCIPAL]]</f>
        <v>65400000</v>
      </c>
      <c r="Y62" s="41">
        <f>$D$5-Contratos[[#This Row],[Fecha de Inicio]]</f>
        <v>98</v>
      </c>
      <c r="Z62" s="41">
        <f>ROUND(Contratos[[#This Row],[dias ejecutados]]/(Contratos[[#This Row],[Fecha Finalizacion Programada]]-Contratos[[#This Row],[Fecha de Inicio]])*100,2)</f>
        <v>112.64</v>
      </c>
      <c r="AA62" s="58">
        <v>40200000</v>
      </c>
      <c r="AB62" s="58">
        <f>+Contratos[[#This Row],[Vr. Total con Adiciones]]-Contratos[[#This Row],[Recursos totales Ejecutados o pagados]]</f>
        <v>25200000</v>
      </c>
      <c r="AC62" s="41">
        <v>0</v>
      </c>
      <c r="AD62" s="23">
        <v>0</v>
      </c>
      <c r="AE62" s="23">
        <f>+Contratos[[#This Row],[VALOR TOTAL]]</f>
        <v>65400000</v>
      </c>
      <c r="AF62" s="41">
        <f>+Contratos[[#This Row],[PLAZO TOTAL
(DÍAS)*]]</f>
        <v>109</v>
      </c>
    </row>
    <row r="63" spans="2:32" x14ac:dyDescent="0.35">
      <c r="B63">
        <v>2024</v>
      </c>
      <c r="C63">
        <v>240846</v>
      </c>
      <c r="D63" s="41" t="s">
        <v>44</v>
      </c>
      <c r="E63" s="41" t="s">
        <v>172</v>
      </c>
      <c r="F63" s="41" t="s">
        <v>51</v>
      </c>
      <c r="G63" s="41" t="s">
        <v>41</v>
      </c>
      <c r="H63" s="41" t="s">
        <v>61</v>
      </c>
      <c r="I63" s="41" t="s">
        <v>46</v>
      </c>
      <c r="J63" s="41" t="s">
        <v>173</v>
      </c>
      <c r="K63" t="s">
        <v>57</v>
      </c>
      <c r="L63" s="1">
        <v>45653</v>
      </c>
      <c r="N63" s="41"/>
      <c r="O63" s="23">
        <v>18418265</v>
      </c>
      <c r="P63" s="58">
        <v>0</v>
      </c>
      <c r="Q63" s="23">
        <v>18418265</v>
      </c>
      <c r="R63" s="41">
        <v>90</v>
      </c>
      <c r="S63" s="41">
        <v>210</v>
      </c>
      <c r="T63" s="1">
        <v>45560</v>
      </c>
      <c r="U63" s="1">
        <v>45573</v>
      </c>
      <c r="V63" s="41">
        <v>120</v>
      </c>
      <c r="W63" s="1">
        <v>45747</v>
      </c>
      <c r="X63" s="23">
        <f>+Contratos[[#This Row],[VALOR CONTRATO PRINCIPAL]]</f>
        <v>18418265</v>
      </c>
      <c r="Y63" s="41">
        <f>$D$5-Contratos[[#This Row],[Fecha de Inicio]]</f>
        <v>84</v>
      </c>
      <c r="Z63" s="41">
        <f>ROUND(Contratos[[#This Row],[dias ejecutados]]/(Contratos[[#This Row],[Fecha Finalizacion Programada]]-Contratos[[#This Row],[Fecha de Inicio]])*100,2)</f>
        <v>48.28</v>
      </c>
      <c r="AA63" s="58">
        <v>16576437</v>
      </c>
      <c r="AB63" s="58">
        <f>+Contratos[[#This Row],[Vr. Total con Adiciones]]-Contratos[[#This Row],[Recursos totales Ejecutados o pagados]]</f>
        <v>1841828</v>
      </c>
      <c r="AC63" s="41">
        <v>1</v>
      </c>
      <c r="AD63" s="23">
        <v>0</v>
      </c>
      <c r="AE63" s="23">
        <f>+Contratos[[#This Row],[VALOR TOTAL]]</f>
        <v>18418265</v>
      </c>
      <c r="AF63" s="41">
        <f>+Contratos[[#This Row],[PLAZO TOTAL
(DÍAS)*]]</f>
        <v>210</v>
      </c>
    </row>
    <row r="64" spans="2:32" x14ac:dyDescent="0.35">
      <c r="B64">
        <v>2024</v>
      </c>
      <c r="C64">
        <v>240847</v>
      </c>
      <c r="D64" s="41" t="s">
        <v>44</v>
      </c>
      <c r="E64" s="41" t="s">
        <v>174</v>
      </c>
      <c r="F64" s="41" t="s">
        <v>49</v>
      </c>
      <c r="G64" s="41" t="s">
        <v>136</v>
      </c>
      <c r="H64" s="41" t="s">
        <v>175</v>
      </c>
      <c r="I64" s="41" t="s">
        <v>46</v>
      </c>
      <c r="J64" s="41" t="s">
        <v>176</v>
      </c>
      <c r="K64" s="41" t="s">
        <v>56</v>
      </c>
      <c r="L64" s="1">
        <v>45657</v>
      </c>
      <c r="N64" s="41"/>
      <c r="O64" s="23">
        <v>575981204</v>
      </c>
      <c r="P64" s="58">
        <v>0</v>
      </c>
      <c r="Q64" s="23">
        <v>5834731722</v>
      </c>
      <c r="R64" s="41">
        <v>0</v>
      </c>
      <c r="S64" s="41">
        <v>960</v>
      </c>
      <c r="T64" s="1">
        <v>45562</v>
      </c>
      <c r="U64" s="1">
        <v>45566</v>
      </c>
      <c r="V64" s="41">
        <v>960</v>
      </c>
      <c r="W64" s="1">
        <v>46538</v>
      </c>
      <c r="X64" s="23">
        <f>+Contratos[[#This Row],[VALOR CONTRATO PRINCIPAL]]</f>
        <v>575981204</v>
      </c>
      <c r="Y64" s="41">
        <f>$D$5-Contratos[[#This Row],[Fecha de Inicio]]</f>
        <v>91</v>
      </c>
      <c r="Z64" s="41">
        <f>ROUND(Contratos[[#This Row],[dias ejecutados]]/(Contratos[[#This Row],[Fecha Finalizacion Programada]]-Contratos[[#This Row],[Fecha de Inicio]])*100,2)</f>
        <v>9.36</v>
      </c>
      <c r="AA64" s="58">
        <v>348835888</v>
      </c>
      <c r="AB64" s="58">
        <f>+Contratos[[#This Row],[Vr. Total con Adiciones]]-Contratos[[#This Row],[Recursos totales Ejecutados o pagados]]</f>
        <v>5485895834</v>
      </c>
      <c r="AC64" s="41">
        <v>0</v>
      </c>
      <c r="AD64" s="23">
        <v>0</v>
      </c>
      <c r="AE64" s="23">
        <f>+Contratos[[#This Row],[VALOR TOTAL]]</f>
        <v>5834731722</v>
      </c>
      <c r="AF64" s="41">
        <f>+Contratos[[#This Row],[PLAZO TOTAL
(DÍAS)*]]</f>
        <v>960</v>
      </c>
    </row>
    <row r="65" spans="2:32" x14ac:dyDescent="0.35">
      <c r="B65">
        <v>2024</v>
      </c>
      <c r="C65">
        <v>240845</v>
      </c>
      <c r="D65" s="41" t="s">
        <v>44</v>
      </c>
      <c r="E65" s="41" t="s">
        <v>166</v>
      </c>
      <c r="F65" s="41" t="s">
        <v>122</v>
      </c>
      <c r="G65" s="41" t="s">
        <v>167</v>
      </c>
      <c r="H65" s="41" t="s">
        <v>168</v>
      </c>
      <c r="I65" s="41" t="s">
        <v>46</v>
      </c>
      <c r="J65" s="41" t="s">
        <v>169</v>
      </c>
      <c r="K65" s="41" t="s">
        <v>56</v>
      </c>
      <c r="L65" s="1">
        <v>45638</v>
      </c>
      <c r="N65" s="41"/>
      <c r="O65" s="23">
        <v>65400000</v>
      </c>
      <c r="P65" s="58">
        <v>0</v>
      </c>
      <c r="Q65" s="23">
        <v>65400000</v>
      </c>
      <c r="R65" s="41">
        <v>0</v>
      </c>
      <c r="S65" s="41">
        <v>109</v>
      </c>
      <c r="T65" s="1">
        <v>45559</v>
      </c>
      <c r="U65" s="1">
        <v>45562</v>
      </c>
      <c r="V65" s="41">
        <v>109</v>
      </c>
      <c r="W65" s="1">
        <v>45646</v>
      </c>
      <c r="X65" s="23">
        <f>+Contratos[[#This Row],[VALOR CONTRATO PRINCIPAL]]</f>
        <v>65400000</v>
      </c>
      <c r="Y65" s="41">
        <f>$D$5-Contratos[[#This Row],[Fecha de Inicio]]</f>
        <v>95</v>
      </c>
      <c r="Z65" s="41">
        <f>ROUND(Contratos[[#This Row],[dias ejecutados]]/(Contratos[[#This Row],[Fecha Finalizacion Programada]]-Contratos[[#This Row],[Fecha de Inicio]])*100,2)</f>
        <v>113.1</v>
      </c>
      <c r="AA65" s="58">
        <v>38400000</v>
      </c>
      <c r="AB65" s="58">
        <f>+Contratos[[#This Row],[Vr. Total con Adiciones]]-Contratos[[#This Row],[Recursos totales Ejecutados o pagados]]</f>
        <v>27000000</v>
      </c>
      <c r="AC65" s="41">
        <v>0</v>
      </c>
      <c r="AD65" s="23">
        <v>0</v>
      </c>
      <c r="AE65" s="23">
        <f>+Contratos[[#This Row],[VALOR TOTAL]]</f>
        <v>65400000</v>
      </c>
      <c r="AF65" s="41">
        <f>+Contratos[[#This Row],[PLAZO TOTAL
(DÍAS)*]]</f>
        <v>109</v>
      </c>
    </row>
    <row r="66" spans="2:32" x14ac:dyDescent="0.35">
      <c r="B66">
        <v>2024</v>
      </c>
      <c r="C66">
        <v>240866</v>
      </c>
      <c r="D66" s="41" t="s">
        <v>44</v>
      </c>
      <c r="E66" s="41" t="s">
        <v>177</v>
      </c>
      <c r="F66" s="41" t="s">
        <v>49</v>
      </c>
      <c r="G66" s="41" t="s">
        <v>41</v>
      </c>
      <c r="H66" s="41" t="s">
        <v>86</v>
      </c>
      <c r="I66" s="41" t="s">
        <v>46</v>
      </c>
      <c r="J66" s="41" t="s">
        <v>178</v>
      </c>
      <c r="K66" t="s">
        <v>57</v>
      </c>
      <c r="L66" s="1">
        <v>45656</v>
      </c>
      <c r="N66" s="41"/>
      <c r="O66" s="23">
        <v>7121104474</v>
      </c>
      <c r="P66" s="58">
        <v>0</v>
      </c>
      <c r="Q66" s="23">
        <v>7121104474</v>
      </c>
      <c r="R66" s="41">
        <v>90</v>
      </c>
      <c r="S66" s="41">
        <v>180</v>
      </c>
      <c r="T66" s="1">
        <v>45565</v>
      </c>
      <c r="U66" s="1">
        <v>45566</v>
      </c>
      <c r="V66" s="41">
        <v>90</v>
      </c>
      <c r="W66" s="1">
        <v>45747</v>
      </c>
      <c r="X66" s="23">
        <f>+Contratos[[#This Row],[VALOR CONTRATO PRINCIPAL]]</f>
        <v>7121104474</v>
      </c>
      <c r="Y66" s="41">
        <f>$D$5-Contratos[[#This Row],[Fecha de Inicio]]</f>
        <v>91</v>
      </c>
      <c r="Z66" s="41">
        <f>ROUND(Contratos[[#This Row],[dias ejecutados]]/(Contratos[[#This Row],[Fecha Finalizacion Programada]]-Contratos[[#This Row],[Fecha de Inicio]])*100,2)</f>
        <v>50.28</v>
      </c>
      <c r="AA66" s="58">
        <v>2168131866</v>
      </c>
      <c r="AB66" s="58">
        <f>+Contratos[[#This Row],[Vr. Total con Adiciones]]-Contratos[[#This Row],[Recursos totales Ejecutados o pagados]]</f>
        <v>4952972608</v>
      </c>
      <c r="AC66" s="41">
        <v>1</v>
      </c>
      <c r="AD66" s="23">
        <v>0</v>
      </c>
      <c r="AE66" s="23">
        <f>+Contratos[[#This Row],[VALOR TOTAL]]</f>
        <v>7121104474</v>
      </c>
      <c r="AF66" s="41">
        <f>+Contratos[[#This Row],[PLAZO TOTAL
(DÍAS)*]]</f>
        <v>180</v>
      </c>
    </row>
    <row r="67" spans="2:32" x14ac:dyDescent="0.35">
      <c r="B67">
        <v>2024</v>
      </c>
      <c r="C67">
        <v>240858</v>
      </c>
      <c r="D67" s="41" t="s">
        <v>44</v>
      </c>
      <c r="E67" s="41" t="s">
        <v>179</v>
      </c>
      <c r="F67" s="41" t="s">
        <v>180</v>
      </c>
      <c r="G67" s="41" t="s">
        <v>41</v>
      </c>
      <c r="H67" s="41" t="s">
        <v>61</v>
      </c>
      <c r="I67" s="41" t="s">
        <v>46</v>
      </c>
      <c r="J67" s="41" t="s">
        <v>181</v>
      </c>
      <c r="K67" s="41" t="s">
        <v>54</v>
      </c>
      <c r="L67" s="1">
        <v>45636</v>
      </c>
      <c r="N67" s="41"/>
      <c r="O67" s="23">
        <v>936018437</v>
      </c>
      <c r="P67" s="58">
        <v>63408000</v>
      </c>
      <c r="Q67" s="23">
        <v>10867650437</v>
      </c>
      <c r="R67" s="41">
        <v>0</v>
      </c>
      <c r="S67" s="41">
        <v>990</v>
      </c>
      <c r="T67" s="1">
        <v>45561</v>
      </c>
      <c r="U67" s="1">
        <v>45566</v>
      </c>
      <c r="V67" s="41">
        <v>990</v>
      </c>
      <c r="W67" s="1">
        <v>46568</v>
      </c>
      <c r="X67" s="23">
        <f>+Contratos[[#This Row],[VALOR CONTRATO PRINCIPAL]]</f>
        <v>936018437</v>
      </c>
      <c r="Y67" s="41">
        <f>$D$5-Contratos[[#This Row],[Fecha de Inicio]]</f>
        <v>91</v>
      </c>
      <c r="Z67" s="41">
        <f>ROUND(Contratos[[#This Row],[dias ejecutados]]/(Contratos[[#This Row],[Fecha Finalizacion Programada]]-Contratos[[#This Row],[Fecha de Inicio]])*100,2)</f>
        <v>9.08</v>
      </c>
      <c r="AA67" s="58">
        <v>653968124</v>
      </c>
      <c r="AB67" s="58">
        <f>+Contratos[[#This Row],[Vr. Total con Adiciones]]-Contratos[[#This Row],[Recursos totales Ejecutados o pagados]]</f>
        <v>10213682313</v>
      </c>
      <c r="AC67" s="41">
        <v>1</v>
      </c>
      <c r="AD67" s="23">
        <v>63408000</v>
      </c>
      <c r="AE67" s="23">
        <f>+Contratos[[#This Row],[VALOR TOTAL]]</f>
        <v>10867650437</v>
      </c>
      <c r="AF67" s="41">
        <f>+Contratos[[#This Row],[PLAZO TOTAL
(DÍAS)*]]</f>
        <v>990</v>
      </c>
    </row>
    <row r="68" spans="2:32" x14ac:dyDescent="0.35">
      <c r="B68">
        <v>2024</v>
      </c>
      <c r="C68">
        <v>240874</v>
      </c>
      <c r="D68" s="41" t="s">
        <v>44</v>
      </c>
      <c r="E68" s="41" t="s">
        <v>182</v>
      </c>
      <c r="F68" s="41" t="s">
        <v>122</v>
      </c>
      <c r="G68" s="41" t="s">
        <v>167</v>
      </c>
      <c r="H68" s="41" t="s">
        <v>183</v>
      </c>
      <c r="I68" s="41" t="s">
        <v>46</v>
      </c>
      <c r="J68" s="41" t="s">
        <v>184</v>
      </c>
      <c r="K68" s="41" t="s">
        <v>56</v>
      </c>
      <c r="L68" s="1">
        <v>45644</v>
      </c>
      <c r="N68" s="41"/>
      <c r="O68" s="23">
        <v>150000000</v>
      </c>
      <c r="P68" s="58">
        <v>0</v>
      </c>
      <c r="Q68" s="23">
        <v>150000000</v>
      </c>
      <c r="R68" s="41">
        <v>0</v>
      </c>
      <c r="S68" s="41">
        <v>90</v>
      </c>
      <c r="T68" s="1">
        <v>45573</v>
      </c>
      <c r="U68" s="1">
        <v>45575</v>
      </c>
      <c r="V68" s="41">
        <v>90</v>
      </c>
      <c r="W68" s="1">
        <v>45657</v>
      </c>
      <c r="X68" s="23">
        <f>+Contratos[[#This Row],[VALOR CONTRATO PRINCIPAL]]</f>
        <v>150000000</v>
      </c>
      <c r="Y68" s="41">
        <f>$D$5-Contratos[[#This Row],[Fecha de Inicio]]</f>
        <v>82</v>
      </c>
      <c r="Z68" s="41">
        <f>ROUND(Contratos[[#This Row],[dias ejecutados]]/(Contratos[[#This Row],[Fecha Finalizacion Programada]]-Contratos[[#This Row],[Fecha de Inicio]])*100,2)</f>
        <v>100</v>
      </c>
      <c r="AA68" s="58">
        <v>85000000</v>
      </c>
      <c r="AB68" s="58">
        <f>+Contratos[[#This Row],[Vr. Total con Adiciones]]-Contratos[[#This Row],[Recursos totales Ejecutados o pagados]]</f>
        <v>65000000</v>
      </c>
      <c r="AC68" s="41">
        <v>0</v>
      </c>
      <c r="AD68" s="23">
        <v>0</v>
      </c>
      <c r="AE68" s="23">
        <f>+Contratos[[#This Row],[VALOR TOTAL]]</f>
        <v>150000000</v>
      </c>
      <c r="AF68" s="41">
        <f>+Contratos[[#This Row],[PLAZO TOTAL
(DÍAS)*]]</f>
        <v>90</v>
      </c>
    </row>
    <row r="69" spans="2:32" x14ac:dyDescent="0.35">
      <c r="B69">
        <v>2024</v>
      </c>
      <c r="C69">
        <v>240890</v>
      </c>
      <c r="D69" s="41" t="s">
        <v>44</v>
      </c>
      <c r="E69" s="41" t="s">
        <v>185</v>
      </c>
      <c r="F69" s="41" t="s">
        <v>49</v>
      </c>
      <c r="G69" s="41" t="s">
        <v>83</v>
      </c>
      <c r="H69" s="41" t="s">
        <v>58</v>
      </c>
      <c r="I69" s="41" t="s">
        <v>59</v>
      </c>
      <c r="J69" s="41" t="s">
        <v>186</v>
      </c>
      <c r="K69" t="s">
        <v>57</v>
      </c>
      <c r="L69" s="1">
        <v>45652</v>
      </c>
      <c r="N69" s="41"/>
      <c r="O69" s="23">
        <v>250000000</v>
      </c>
      <c r="P69" s="58">
        <v>0</v>
      </c>
      <c r="Q69" s="23">
        <v>250000000</v>
      </c>
      <c r="R69" s="41">
        <v>30</v>
      </c>
      <c r="S69" s="41">
        <v>90</v>
      </c>
      <c r="T69" s="1">
        <v>45581</v>
      </c>
      <c r="U69" s="1">
        <v>45593</v>
      </c>
      <c r="V69" s="41">
        <v>60</v>
      </c>
      <c r="W69" s="1">
        <v>45685</v>
      </c>
      <c r="X69" s="23">
        <f>+Contratos[[#This Row],[VALOR CONTRATO PRINCIPAL]]</f>
        <v>250000000</v>
      </c>
      <c r="Y69" s="41">
        <f>$D$5-Contratos[[#This Row],[Fecha de Inicio]]</f>
        <v>64</v>
      </c>
      <c r="Z69" s="41">
        <f>ROUND(Contratos[[#This Row],[dias ejecutados]]/(Contratos[[#This Row],[Fecha Finalizacion Programada]]-Contratos[[#This Row],[Fecha de Inicio]])*100,2)</f>
        <v>69.569999999999993</v>
      </c>
      <c r="AA69" s="58">
        <v>104316590</v>
      </c>
      <c r="AB69" s="58">
        <f>+Contratos[[#This Row],[Vr. Total con Adiciones]]-Contratos[[#This Row],[Recursos totales Ejecutados o pagados]]</f>
        <v>145683410</v>
      </c>
      <c r="AC69" s="41">
        <v>1</v>
      </c>
      <c r="AD69" s="23">
        <v>0</v>
      </c>
      <c r="AE69" s="23">
        <f>+Contratos[[#This Row],[VALOR TOTAL]]</f>
        <v>250000000</v>
      </c>
      <c r="AF69" s="41">
        <f>+Contratos[[#This Row],[PLAZO TOTAL
(DÍAS)*]]</f>
        <v>90</v>
      </c>
    </row>
    <row r="70" spans="2:32" x14ac:dyDescent="0.35">
      <c r="B70">
        <v>2024</v>
      </c>
      <c r="C70">
        <v>240915</v>
      </c>
      <c r="D70" s="41" t="s">
        <v>44</v>
      </c>
      <c r="E70" s="41" t="s">
        <v>187</v>
      </c>
      <c r="F70" s="41" t="s">
        <v>47</v>
      </c>
      <c r="G70" s="41" t="s">
        <v>48</v>
      </c>
      <c r="H70" s="41" t="s">
        <v>111</v>
      </c>
      <c r="I70" s="41" t="s">
        <v>46</v>
      </c>
      <c r="J70" s="41" t="s">
        <v>188</v>
      </c>
      <c r="K70" s="41" t="s">
        <v>56</v>
      </c>
      <c r="L70" s="1">
        <v>45652</v>
      </c>
      <c r="N70" s="41"/>
      <c r="O70" s="23">
        <v>7800000</v>
      </c>
      <c r="P70" s="58">
        <v>0</v>
      </c>
      <c r="Q70" s="23">
        <v>7800000</v>
      </c>
      <c r="R70" s="41">
        <v>0</v>
      </c>
      <c r="S70" s="41">
        <v>60</v>
      </c>
      <c r="T70" s="1">
        <v>45594</v>
      </c>
      <c r="U70" s="1">
        <v>45601</v>
      </c>
      <c r="V70" s="41">
        <v>60</v>
      </c>
      <c r="W70" s="1">
        <v>45657</v>
      </c>
      <c r="X70" s="23">
        <f>+Contratos[[#This Row],[VALOR CONTRATO PRINCIPAL]]</f>
        <v>7800000</v>
      </c>
      <c r="Y70" s="41">
        <f>$D$5-Contratos[[#This Row],[Fecha de Inicio]]</f>
        <v>56</v>
      </c>
      <c r="Z70" s="41">
        <f>ROUND(Contratos[[#This Row],[dias ejecutados]]/(Contratos[[#This Row],[Fecha Finalizacion Programada]]-Contratos[[#This Row],[Fecha de Inicio]])*100,2)</f>
        <v>100</v>
      </c>
      <c r="AA70" s="58">
        <v>3380000</v>
      </c>
      <c r="AB70" s="58">
        <f>+Contratos[[#This Row],[Vr. Total con Adiciones]]-Contratos[[#This Row],[Recursos totales Ejecutados o pagados]]</f>
        <v>4420000</v>
      </c>
      <c r="AC70" s="41">
        <v>0</v>
      </c>
      <c r="AD70" s="23">
        <v>0</v>
      </c>
      <c r="AE70" s="23">
        <f>+Contratos[[#This Row],[VALOR TOTAL]]</f>
        <v>7800000</v>
      </c>
      <c r="AF70" s="41">
        <f>+Contratos[[#This Row],[PLAZO TOTAL
(DÍAS)*]]</f>
        <v>60</v>
      </c>
    </row>
    <row r="71" spans="2:32" x14ac:dyDescent="0.35">
      <c r="B71">
        <v>2024</v>
      </c>
      <c r="C71">
        <v>240927</v>
      </c>
      <c r="D71" s="41" t="s">
        <v>44</v>
      </c>
      <c r="E71" s="41" t="s">
        <v>189</v>
      </c>
      <c r="F71" s="41" t="s">
        <v>47</v>
      </c>
      <c r="G71" s="41" t="s">
        <v>48</v>
      </c>
      <c r="H71" s="41" t="s">
        <v>111</v>
      </c>
      <c r="I71" s="41" t="s">
        <v>46</v>
      </c>
      <c r="J71" s="41" t="s">
        <v>190</v>
      </c>
      <c r="K71" s="41" t="s">
        <v>56</v>
      </c>
      <c r="L71" s="1">
        <v>45652</v>
      </c>
      <c r="N71" s="41"/>
      <c r="O71" s="23">
        <v>7560000</v>
      </c>
      <c r="P71" s="58">
        <v>0</v>
      </c>
      <c r="Q71" s="23">
        <v>7560000</v>
      </c>
      <c r="R71" s="41">
        <v>0</v>
      </c>
      <c r="S71" s="41">
        <v>42</v>
      </c>
      <c r="T71" s="1">
        <v>45604</v>
      </c>
      <c r="U71" s="1">
        <v>45616</v>
      </c>
      <c r="V71" s="41">
        <v>42</v>
      </c>
      <c r="W71" s="1">
        <v>45657</v>
      </c>
      <c r="X71" s="23">
        <f>+Contratos[[#This Row],[VALOR CONTRATO PRINCIPAL]]</f>
        <v>7560000</v>
      </c>
      <c r="Y71" s="41">
        <f>$D$5-Contratos[[#This Row],[Fecha de Inicio]]</f>
        <v>41</v>
      </c>
      <c r="Z71" s="41">
        <f>ROUND(Contratos[[#This Row],[dias ejecutados]]/(Contratos[[#This Row],[Fecha Finalizacion Programada]]-Contratos[[#This Row],[Fecha de Inicio]])*100,2)</f>
        <v>100</v>
      </c>
      <c r="AA71" s="58">
        <v>1980000</v>
      </c>
      <c r="AB71" s="58">
        <f>+Contratos[[#This Row],[Vr. Total con Adiciones]]-Contratos[[#This Row],[Recursos totales Ejecutados o pagados]]</f>
        <v>5580000</v>
      </c>
      <c r="AC71" s="41">
        <v>0</v>
      </c>
      <c r="AD71" s="23">
        <v>0</v>
      </c>
      <c r="AE71" s="23">
        <f>+Contratos[[#This Row],[VALOR TOTAL]]</f>
        <v>7560000</v>
      </c>
      <c r="AF71" s="41">
        <f>+Contratos[[#This Row],[PLAZO TOTAL
(DÍAS)*]]</f>
        <v>42</v>
      </c>
    </row>
    <row r="72" spans="2:32" x14ac:dyDescent="0.35">
      <c r="B72">
        <v>2024</v>
      </c>
      <c r="C72">
        <v>240923</v>
      </c>
      <c r="D72" s="41" t="s">
        <v>191</v>
      </c>
      <c r="E72" s="41" t="s">
        <v>192</v>
      </c>
      <c r="F72" s="41" t="s">
        <v>193</v>
      </c>
      <c r="G72" s="41" t="s">
        <v>162</v>
      </c>
      <c r="H72" s="41" t="s">
        <v>58</v>
      </c>
      <c r="I72" s="41" t="s">
        <v>59</v>
      </c>
      <c r="J72" s="41" t="s">
        <v>194</v>
      </c>
      <c r="K72" t="s">
        <v>57</v>
      </c>
      <c r="L72" s="1">
        <v>45657</v>
      </c>
      <c r="N72" s="41"/>
      <c r="O72" s="23">
        <v>891786460</v>
      </c>
      <c r="P72" s="58">
        <v>0</v>
      </c>
      <c r="Q72" s="23">
        <v>891786460</v>
      </c>
      <c r="R72" s="41">
        <v>74</v>
      </c>
      <c r="S72" s="41">
        <v>209</v>
      </c>
      <c r="T72" s="1">
        <v>45589</v>
      </c>
      <c r="U72" s="1">
        <v>45601</v>
      </c>
      <c r="V72" s="41">
        <v>135</v>
      </c>
      <c r="W72" s="1">
        <v>45730</v>
      </c>
      <c r="X72" s="23">
        <f>+Contratos[[#This Row],[VALOR CONTRATO PRINCIPAL]]</f>
        <v>891786460</v>
      </c>
      <c r="Y72" s="41">
        <f>$D$5-Contratos[[#This Row],[Fecha de Inicio]]</f>
        <v>56</v>
      </c>
      <c r="Z72" s="41">
        <f>ROUND(Contratos[[#This Row],[dias ejecutados]]/(Contratos[[#This Row],[Fecha Finalizacion Programada]]-Contratos[[#This Row],[Fecha de Inicio]])*100,2)</f>
        <v>43.41</v>
      </c>
      <c r="AA72" s="58">
        <v>0</v>
      </c>
      <c r="AB72" s="58">
        <f>+Contratos[[#This Row],[Vr. Total con Adiciones]]-Contratos[[#This Row],[Recursos totales Ejecutados o pagados]]</f>
        <v>891786460</v>
      </c>
      <c r="AC72" s="41">
        <v>1</v>
      </c>
      <c r="AD72" s="23">
        <v>0</v>
      </c>
      <c r="AE72" s="23">
        <f>+Contratos[[#This Row],[VALOR TOTAL]]</f>
        <v>891786460</v>
      </c>
      <c r="AF72" s="41">
        <f>+Contratos[[#This Row],[PLAZO TOTAL
(DÍAS)*]]</f>
        <v>209</v>
      </c>
    </row>
    <row r="73" spans="2:32" x14ac:dyDescent="0.35">
      <c r="B73">
        <v>2024</v>
      </c>
      <c r="C73">
        <v>240944</v>
      </c>
      <c r="D73" s="41" t="s">
        <v>44</v>
      </c>
      <c r="E73" s="41" t="s">
        <v>195</v>
      </c>
      <c r="F73" s="41" t="s">
        <v>47</v>
      </c>
      <c r="G73" s="41" t="s">
        <v>50</v>
      </c>
      <c r="H73" s="41" t="s">
        <v>74</v>
      </c>
      <c r="I73" s="41" t="s">
        <v>46</v>
      </c>
      <c r="J73" s="41" t="s">
        <v>196</v>
      </c>
      <c r="K73" s="41" t="s">
        <v>56</v>
      </c>
      <c r="L73" s="1">
        <v>45636</v>
      </c>
      <c r="N73" s="41"/>
      <c r="O73" s="23">
        <v>3900000</v>
      </c>
      <c r="P73" s="58">
        <v>0</v>
      </c>
      <c r="Q73" s="23">
        <v>3900000</v>
      </c>
      <c r="R73" s="41">
        <v>0</v>
      </c>
      <c r="S73" s="41">
        <v>45</v>
      </c>
      <c r="T73" s="1">
        <v>45615</v>
      </c>
      <c r="U73" s="1">
        <v>45616</v>
      </c>
      <c r="V73" s="41">
        <v>45</v>
      </c>
      <c r="W73" s="1">
        <v>45657</v>
      </c>
      <c r="X73" s="23">
        <f>+Contratos[[#This Row],[VALOR CONTRATO PRINCIPAL]]</f>
        <v>3900000</v>
      </c>
      <c r="Y73" s="41">
        <f>$D$5-Contratos[[#This Row],[Fecha de Inicio]]</f>
        <v>41</v>
      </c>
      <c r="Z73" s="41">
        <f>ROUND(Contratos[[#This Row],[dias ejecutados]]/(Contratos[[#This Row],[Fecha Finalizacion Programada]]-Contratos[[#This Row],[Fecha de Inicio]])*100,2)</f>
        <v>100</v>
      </c>
      <c r="AA73" s="58">
        <v>953333</v>
      </c>
      <c r="AB73" s="58">
        <f>+Contratos[[#This Row],[Vr. Total con Adiciones]]-Contratos[[#This Row],[Recursos totales Ejecutados o pagados]]</f>
        <v>2946667</v>
      </c>
      <c r="AC73" s="41">
        <v>0</v>
      </c>
      <c r="AD73" s="23">
        <v>0</v>
      </c>
      <c r="AE73" s="23">
        <f>+Contratos[[#This Row],[VALOR TOTAL]]</f>
        <v>3900000</v>
      </c>
      <c r="AF73" s="41">
        <f>+Contratos[[#This Row],[PLAZO TOTAL
(DÍAS)*]]</f>
        <v>45</v>
      </c>
    </row>
    <row r="74" spans="2:32" x14ac:dyDescent="0.35">
      <c r="B74">
        <v>2024</v>
      </c>
      <c r="C74">
        <v>240953</v>
      </c>
      <c r="D74" s="41" t="s">
        <v>44</v>
      </c>
      <c r="E74" s="41" t="s">
        <v>197</v>
      </c>
      <c r="F74" s="41" t="s">
        <v>47</v>
      </c>
      <c r="G74" s="41" t="s">
        <v>48</v>
      </c>
      <c r="H74" s="41" t="s">
        <v>198</v>
      </c>
      <c r="I74" s="41" t="s">
        <v>46</v>
      </c>
      <c r="J74" s="41" t="s">
        <v>199</v>
      </c>
      <c r="K74" s="41" t="s">
        <v>56</v>
      </c>
      <c r="L74" s="1">
        <v>45650</v>
      </c>
      <c r="N74" s="41"/>
      <c r="O74" s="23">
        <v>9600000</v>
      </c>
      <c r="P74" s="58">
        <v>0</v>
      </c>
      <c r="Q74" s="23">
        <v>9600000</v>
      </c>
      <c r="R74" s="41">
        <v>0</v>
      </c>
      <c r="S74" s="41">
        <v>45</v>
      </c>
      <c r="T74" s="1">
        <v>45616</v>
      </c>
      <c r="U74" s="1">
        <v>45621</v>
      </c>
      <c r="V74" s="41">
        <v>45</v>
      </c>
      <c r="W74" s="1">
        <v>45657</v>
      </c>
      <c r="X74" s="23">
        <f>+Contratos[[#This Row],[VALOR CONTRATO PRINCIPAL]]</f>
        <v>9600000</v>
      </c>
      <c r="Y74" s="41">
        <f>$D$5-Contratos[[#This Row],[Fecha de Inicio]]</f>
        <v>36</v>
      </c>
      <c r="Z74" s="41">
        <f>ROUND(Contratos[[#This Row],[dias ejecutados]]/(Contratos[[#This Row],[Fecha Finalizacion Programada]]-Contratos[[#This Row],[Fecha de Inicio]])*100,2)</f>
        <v>100</v>
      </c>
      <c r="AA74" s="58">
        <v>1280000</v>
      </c>
      <c r="AB74" s="58">
        <f>+Contratos[[#This Row],[Vr. Total con Adiciones]]-Contratos[[#This Row],[Recursos totales Ejecutados o pagados]]</f>
        <v>8320000</v>
      </c>
      <c r="AC74" s="41">
        <v>0</v>
      </c>
      <c r="AD74" s="23">
        <v>0</v>
      </c>
      <c r="AE74" s="23">
        <f>+Contratos[[#This Row],[VALOR TOTAL]]</f>
        <v>9600000</v>
      </c>
      <c r="AF74" s="41">
        <f>+Contratos[[#This Row],[PLAZO TOTAL
(DÍAS)*]]</f>
        <v>45</v>
      </c>
    </row>
    <row r="75" spans="2:32" x14ac:dyDescent="0.35">
      <c r="B75">
        <v>2024</v>
      </c>
      <c r="C75">
        <v>241046</v>
      </c>
      <c r="D75" s="41" t="s">
        <v>44</v>
      </c>
      <c r="E75" s="41" t="s">
        <v>200</v>
      </c>
      <c r="F75" s="41" t="s">
        <v>47</v>
      </c>
      <c r="G75" s="41" t="s">
        <v>50</v>
      </c>
      <c r="H75" s="41" t="s">
        <v>201</v>
      </c>
      <c r="I75" s="41" t="s">
        <v>46</v>
      </c>
      <c r="J75" s="41" t="s">
        <v>202</v>
      </c>
      <c r="K75" s="41" t="s">
        <v>56</v>
      </c>
      <c r="L75" s="1">
        <v>45652</v>
      </c>
      <c r="N75" s="41"/>
      <c r="O75" s="23">
        <v>2520000</v>
      </c>
      <c r="P75" s="58">
        <v>0</v>
      </c>
      <c r="Q75" s="23">
        <v>5400000</v>
      </c>
      <c r="R75" s="41">
        <v>0</v>
      </c>
      <c r="S75" s="41">
        <v>45</v>
      </c>
      <c r="T75" s="1">
        <v>45632</v>
      </c>
      <c r="U75" s="1">
        <v>45636</v>
      </c>
      <c r="V75" s="41">
        <v>45</v>
      </c>
      <c r="W75" s="1">
        <v>45657</v>
      </c>
      <c r="X75" s="23">
        <f>+Contratos[[#This Row],[VALOR CONTRATO PRINCIPAL]]</f>
        <v>2520000</v>
      </c>
      <c r="Y75" s="41">
        <f>$D$5-Contratos[[#This Row],[Fecha de Inicio]]</f>
        <v>21</v>
      </c>
      <c r="Z75" s="41">
        <f>ROUND(Contratos[[#This Row],[dias ejecutados]]/(Contratos[[#This Row],[Fecha Finalizacion Programada]]-Contratos[[#This Row],[Fecha de Inicio]])*100,2)</f>
        <v>100</v>
      </c>
      <c r="AA75" s="58">
        <v>0</v>
      </c>
      <c r="AB75" s="58">
        <f>+Contratos[[#This Row],[Vr. Total con Adiciones]]-Contratos[[#This Row],[Recursos totales Ejecutados o pagados]]</f>
        <v>5400000</v>
      </c>
      <c r="AC75" s="41">
        <v>0</v>
      </c>
      <c r="AD75" s="23">
        <v>0</v>
      </c>
      <c r="AE75" s="23">
        <f>+Contratos[[#This Row],[VALOR TOTAL]]</f>
        <v>5400000</v>
      </c>
      <c r="AF75" s="41">
        <f>+Contratos[[#This Row],[PLAZO TOTAL
(DÍAS)*]]</f>
        <v>45</v>
      </c>
    </row>
    <row r="76" spans="2:32" x14ac:dyDescent="0.35">
      <c r="B76">
        <v>2024</v>
      </c>
      <c r="C76">
        <v>241057</v>
      </c>
      <c r="D76" s="41" t="s">
        <v>44</v>
      </c>
      <c r="E76" s="41" t="s">
        <v>203</v>
      </c>
      <c r="F76" s="41" t="s">
        <v>47</v>
      </c>
      <c r="G76" s="41" t="s">
        <v>48</v>
      </c>
      <c r="H76" s="41" t="s">
        <v>111</v>
      </c>
      <c r="I76" s="41" t="s">
        <v>46</v>
      </c>
      <c r="J76" s="41" t="s">
        <v>204</v>
      </c>
      <c r="K76" s="41" t="s">
        <v>56</v>
      </c>
      <c r="L76" s="1">
        <v>45656</v>
      </c>
      <c r="N76" s="41"/>
      <c r="O76" s="23">
        <v>6400000</v>
      </c>
      <c r="P76" s="58">
        <v>0</v>
      </c>
      <c r="Q76" s="23">
        <v>6400000</v>
      </c>
      <c r="R76" s="41">
        <v>0</v>
      </c>
      <c r="S76" s="41">
        <v>30</v>
      </c>
      <c r="T76" s="1">
        <v>45630</v>
      </c>
      <c r="U76" s="1">
        <v>45632</v>
      </c>
      <c r="V76" s="41">
        <v>30</v>
      </c>
      <c r="W76" s="1">
        <v>45657</v>
      </c>
      <c r="X76" s="23">
        <f>+Contratos[[#This Row],[VALOR CONTRATO PRINCIPAL]]</f>
        <v>6400000</v>
      </c>
      <c r="Y76" s="41">
        <f>$D$5-Contratos[[#This Row],[Fecha de Inicio]]</f>
        <v>25</v>
      </c>
      <c r="Z76" s="41">
        <f>ROUND(Contratos[[#This Row],[dias ejecutados]]/(Contratos[[#This Row],[Fecha Finalizacion Programada]]-Contratos[[#This Row],[Fecha de Inicio]])*100,2)</f>
        <v>100</v>
      </c>
      <c r="AA76" s="58">
        <v>0</v>
      </c>
      <c r="AB76" s="58">
        <f>+Contratos[[#This Row],[Vr. Total con Adiciones]]-Contratos[[#This Row],[Recursos totales Ejecutados o pagados]]</f>
        <v>6400000</v>
      </c>
      <c r="AC76" s="41">
        <v>0</v>
      </c>
      <c r="AD76" s="23">
        <v>0</v>
      </c>
      <c r="AE76" s="23">
        <f>+Contratos[[#This Row],[VALOR TOTAL]]</f>
        <v>6400000</v>
      </c>
      <c r="AF76" s="41">
        <f>+Contratos[[#This Row],[PLAZO TOTAL
(DÍAS)*]]</f>
        <v>30</v>
      </c>
    </row>
  </sheetData>
  <sheetProtection sheet="1" objects="1" scenarios="1"/>
  <pageMargins left="0.7" right="0.7" top="0.75" bottom="0.75" header="0.3" footer="0.3"/>
  <pageSetup paperSize="9" orientation="portrait" horizontalDpi="4294967294" verticalDpi="4294967294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2B4700-6FC0-4055-9946-3A5516ADBC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Castellanos, Hector Fabio</dc:creator>
  <cp:lastModifiedBy>Asus</cp:lastModifiedBy>
  <cp:lastPrinted>2022-12-01T01:47:00Z</cp:lastPrinted>
  <dcterms:created xsi:type="dcterms:W3CDTF">2022-10-06T16:30:05Z</dcterms:created>
  <dcterms:modified xsi:type="dcterms:W3CDTF">2025-01-23T04:56:42Z</dcterms:modified>
</cp:coreProperties>
</file>