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/>
  <mc:AlternateContent xmlns:mc="http://schemas.openxmlformats.org/markup-compatibility/2006">
    <mc:Choice Requires="x15">
      <x15ac:absPath xmlns:x15ac="http://schemas.microsoft.com/office/spreadsheetml/2010/11/ac" url="D:\SDH\1_Informes_SDH\9_Pagina_web\"/>
    </mc:Choice>
  </mc:AlternateContent>
  <xr:revisionPtr revIDLastSave="0" documentId="13_ncr:1_{5A73DDF1-9331-4323-9757-D32F5ED80517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  <sheet name="Detalle" sheetId="2" r:id="rId2"/>
  </sheets>
  <definedNames>
    <definedName name="_xlnm._FilterDatabase" localSheetId="1" hidden="1">Detalle!$B$10:$L$27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2" l="1"/>
  <c r="X12" i="2" l="1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Y12" i="2"/>
  <c r="Z12" i="2" s="1"/>
  <c r="Y13" i="2"/>
  <c r="Z13" i="2" s="1"/>
  <c r="Y14" i="2"/>
  <c r="Z14" i="2" s="1"/>
  <c r="Y15" i="2"/>
  <c r="Z15" i="2" s="1"/>
  <c r="Y16" i="2"/>
  <c r="Z16" i="2" s="1"/>
  <c r="Y17" i="2"/>
  <c r="Z17" i="2" s="1"/>
  <c r="Y18" i="2"/>
  <c r="Z18" i="2" s="1"/>
  <c r="Y19" i="2"/>
  <c r="Z19" i="2" s="1"/>
  <c r="Y20" i="2"/>
  <c r="Z20" i="2" s="1"/>
  <c r="Y21" i="2"/>
  <c r="Y22" i="2"/>
  <c r="Z22" i="2" s="1"/>
  <c r="Y23" i="2"/>
  <c r="Z23" i="2" s="1"/>
  <c r="Y24" i="2"/>
  <c r="Z24" i="2" s="1"/>
  <c r="Y25" i="2"/>
  <c r="Y26" i="2"/>
  <c r="Z26" i="2" s="1"/>
  <c r="Y27" i="2"/>
  <c r="Z27" i="2" s="1"/>
  <c r="Z21" i="2"/>
  <c r="Z25" i="2"/>
  <c r="AE12" i="2"/>
  <c r="AB12" i="2" s="1"/>
  <c r="AE13" i="2"/>
  <c r="AB13" i="2" s="1"/>
  <c r="AE14" i="2"/>
  <c r="AB14" i="2" s="1"/>
  <c r="AE15" i="2"/>
  <c r="AB15" i="2" s="1"/>
  <c r="AE16" i="2"/>
  <c r="AB16" i="2" s="1"/>
  <c r="AE17" i="2"/>
  <c r="AB17" i="2" s="1"/>
  <c r="AE18" i="2"/>
  <c r="AB18" i="2" s="1"/>
  <c r="AE19" i="2"/>
  <c r="AB19" i="2" s="1"/>
  <c r="AE20" i="2"/>
  <c r="AB20" i="2" s="1"/>
  <c r="AE21" i="2"/>
  <c r="AB21" i="2" s="1"/>
  <c r="AE22" i="2"/>
  <c r="AB22" i="2" s="1"/>
  <c r="AE23" i="2"/>
  <c r="AB23" i="2" s="1"/>
  <c r="AE24" i="2"/>
  <c r="AB24" i="2" s="1"/>
  <c r="AE25" i="2"/>
  <c r="AB25" i="2" s="1"/>
  <c r="AE26" i="2"/>
  <c r="AB26" i="2" s="1"/>
  <c r="AE27" i="2"/>
  <c r="AB27" i="2" s="1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E11" i="2" l="1"/>
  <c r="AB11" i="2" s="1"/>
  <c r="AF11" i="2" l="1"/>
  <c r="X11" i="2"/>
  <c r="Y11" i="2" l="1"/>
  <c r="Z11" i="2" s="1"/>
  <c r="E19" i="1"/>
  <c r="E2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A27A38-766A-42BB-B389-B205E2DEF053}" keepAlive="1" name="Consulta - 2022_Reporte de Ejecución Contractual" description="Conexión a la consulta '2022_Reporte de Ejecución Contractual' en el libro." type="5" refreshedVersion="0" background="1">
    <dbPr connection="Provider=Microsoft.Mashup.OleDb.1;Data Source=$Workbook$;Location=&quot;2022_Reporte de Ejecución Contractual&quot;;Extended Properties=&quot;&quot;" command="SELECT * FROM [2022_Reporte de Ejecución Contractual]"/>
  </connection>
  <connection id="2" xr16:uid="{41725CCB-6227-4BB5-A7E3-6C00E9DD81CC}" keepAlive="1" name="Consulta - 2022_Reporte de Ejecución Contractual (2)" description="Conexión a la consulta '2022_Reporte de Ejecución Contractual (2)' en el libro." type="5" refreshedVersion="0" background="1">
    <dbPr connection="Provider=Microsoft.Mashup.OleDb.1;Data Source=$Workbook$;Location=&quot;2022_Reporte de Ejecución Contractual (2)&quot;;Extended Properties=&quot;&quot;" command="SELECT * FROM [2022_Reporte de Ejecución Contractual (2)]"/>
  </connection>
  <connection id="3" xr16:uid="{A12C0135-9FE0-46A3-B3BA-529EC0A067FF}" keepAlive="1" name="Consulta - 2023_Reporte de Ejecución Contractual" description="Conexión a la consulta '2023_Reporte de Ejecución Contractual' en el libro." type="5" refreshedVersion="0" background="1">
    <dbPr connection="Provider=Microsoft.Mashup.OleDb.1;Data Source=$Workbook$;Location=&quot;2023_Reporte de Ejecución Contractual&quot;;Extended Properties=&quot;&quot;" command="SELECT * FROM [2023_Reporte de Ejecución Contractual]"/>
  </connection>
  <connection id="4" xr16:uid="{82883B91-AF54-43D1-8768-6C09B784CD83}" keepAlive="1" name="Consulta - 2023_Reporte de Ejecución Contractual (2)" description="Conexión a la consulta '2023_Reporte de Ejecución Contractual (2)' en el libro." type="5" refreshedVersion="0" background="1">
    <dbPr connection="Provider=Microsoft.Mashup.OleDb.1;Data Source=$Workbook$;Location=&quot;2023_Reporte de Ejecución Contractual (2)&quot;;Extended Properties=&quot;&quot;" command="SELECT * FROM [2023_Reporte de Ejecución Contractual (2)]"/>
  </connection>
  <connection id="5" xr16:uid="{5F80A6DC-66C1-420C-9B38-A9E520ECAE9E}" keepAlive="1" name="Consulta - 2023_Reporte de Ejecución Contractual (3)" description="Conexión a la consulta '2023_Reporte de Ejecución Contractual (3)' en el libro." type="5" refreshedVersion="0" background="1">
    <dbPr connection="Provider=Microsoft.Mashup.OleDb.1;Data Source=$Workbook$;Location=&quot;2023_Reporte de Ejecución Contractual (3)&quot;;Extended Properties=&quot;&quot;" command="SELECT * FROM [2023_Reporte de Ejecución Contractual (3)]"/>
  </connection>
  <connection id="6" xr16:uid="{F3569E03-1D73-4F66-86DB-9B1EED766D5B}" keepAlive="1" name="Consulta - Informe_Supervisor" description="Conexión a la consulta 'Informe_Supervisor' en el libro." type="5" refreshedVersion="8" background="1" saveData="1">
    <dbPr connection="Provider=Microsoft.Mashup.OleDb.1;Data Source=$Workbook$;Location=Informe_Supervisor;Extended Properties=&quot;&quot;" command="SELECT * FROM [Informe_Supervisor]"/>
  </connection>
  <connection id="7" xr16:uid="{3E4C20E8-8C71-445D-B56D-7B83A14A675E}" keepAlive="1" name="Consulta - Reporte Informes de Supervisión" description="Conexión a la consulta 'Reporte Informes de Supervisión' en el libro." type="5" refreshedVersion="0" background="1">
    <dbPr connection="Provider=Microsoft.Mashup.OleDb.1;Data Source=$Workbook$;Location=&quot;Reporte Informes de Supervisión&quot;;Extended Properties=&quot;&quot;" command="SELECT * FROM [Reporte Informes de Supervisión]"/>
  </connection>
</connections>
</file>

<file path=xl/sharedStrings.xml><?xml version="1.0" encoding="utf-8"?>
<sst xmlns="http://schemas.openxmlformats.org/spreadsheetml/2006/main" count="207" uniqueCount="114">
  <si>
    <t>Total general</t>
  </si>
  <si>
    <t>Fuente: Datos Abiertos, BogData</t>
  </si>
  <si>
    <t>No. Contratos/Conv</t>
  </si>
  <si>
    <t>VIGENCIA</t>
  </si>
  <si>
    <t>NÚMERO CONTRATO</t>
  </si>
  <si>
    <t>CLASE MODIFICACIÓN</t>
  </si>
  <si>
    <t>FECHA SUSCRIPCIÓN DE LA MODIFICACIÓN</t>
  </si>
  <si>
    <t>IDENTIFICACIÓN CONTRATISTA</t>
  </si>
  <si>
    <t>OBJETO</t>
  </si>
  <si>
    <t>VALOR CONTRATO PRINCIPAL</t>
  </si>
  <si>
    <t>VALOR ADICIÓN</t>
  </si>
  <si>
    <t>VALOR TOTAL</t>
  </si>
  <si>
    <t>PLAZO MODIFICACIÓN (Días)</t>
  </si>
  <si>
    <t>Fecha de suscripción</t>
  </si>
  <si>
    <t>Fecha de Inicio</t>
  </si>
  <si>
    <t>Plazo Inicial (dias)</t>
  </si>
  <si>
    <t>Fecha Finalizacion Programada</t>
  </si>
  <si>
    <t>Valor del Contrato
inical</t>
  </si>
  <si>
    <t>dias ejecutados</t>
  </si>
  <si>
    <t>% Ejecución</t>
  </si>
  <si>
    <t>Recursos pendientes de ejecutar.</t>
  </si>
  <si>
    <t>Cantidad de Adiciones/
prórrogas</t>
  </si>
  <si>
    <t>Vr. Adiciones</t>
  </si>
  <si>
    <t>Vr. Total con Adiciones</t>
  </si>
  <si>
    <t>NOMBRE UNIDAD EJECUTORA</t>
  </si>
  <si>
    <t>DEPENDENCIA DESTINO</t>
  </si>
  <si>
    <t>PROCESO SELECCIÓN</t>
  </si>
  <si>
    <t>CLASE CONTRATO</t>
  </si>
  <si>
    <t>INFORMACIÓN CONSOLIDADA DEL CONTRATO A LA FECHA CON TODAS LAS NOVEDADES/CAMBIOS Y/O MODIFICACIONES</t>
  </si>
  <si>
    <t>INFORMACIÓN GENERAL DEL CONTRATO MODIFICADO</t>
  </si>
  <si>
    <t>PORTAL CONTRATACION</t>
  </si>
  <si>
    <t>URL SECOP</t>
  </si>
  <si>
    <t>PLAZO TOTAL
(DÍAS)*</t>
  </si>
  <si>
    <t>* Los plazos en días se contabilizan a partir de meses contables de 30 días</t>
  </si>
  <si>
    <t xml:space="preserve">Corte: </t>
  </si>
  <si>
    <t>Del</t>
  </si>
  <si>
    <t>Hasta</t>
  </si>
  <si>
    <t>RAZÓN SOCIAL
CESIONARIO</t>
  </si>
  <si>
    <t>Recursos totales Ejecutados o pagados</t>
  </si>
  <si>
    <t>Tipo Modificaciones</t>
  </si>
  <si>
    <t>Modalidad / Clase Contrato - Conve</t>
  </si>
  <si>
    <t>Prestación de Servicios</t>
  </si>
  <si>
    <t>Plazo total con prorrogas (días)</t>
  </si>
  <si>
    <t>DATOS DE LA MODIFICACION SUSCRITA EN EL PERIODO</t>
  </si>
  <si>
    <t>SUBD. ADMINISTRATIVA Y FINANCIERA</t>
  </si>
  <si>
    <t>SECOP-II</t>
  </si>
  <si>
    <t>FONDO CUENTA CONCEJO DE BOGOTA, D.C.</t>
  </si>
  <si>
    <t>OF. ASESORA DE COMUNICACIONES</t>
  </si>
  <si>
    <t>Selección Abreviada - Subasta Inversa</t>
  </si>
  <si>
    <t>0111-01 - Secretaría Distrital de Hacienda</t>
  </si>
  <si>
    <t>(CPS) Directa Prestacion Servicios Profesionales y Apoyo a la Gestión</t>
  </si>
  <si>
    <t>(CPS) Prestación Servicios Profesionales</t>
  </si>
  <si>
    <t>TVEC</t>
  </si>
  <si>
    <t>Selección Abreviada - Acuerdo Marco</t>
  </si>
  <si>
    <t>Directa Otras Causales</t>
  </si>
  <si>
    <t>Secretaría Distrital de Hacienda
Gestión Contractual Septiembre 2024 - Modificaciones</t>
  </si>
  <si>
    <t>Cesión</t>
  </si>
  <si>
    <t>Suspensión</t>
  </si>
  <si>
    <t>Adición/Prorroga</t>
  </si>
  <si>
    <t>Prorroga</t>
  </si>
  <si>
    <t>Otro sí</t>
  </si>
  <si>
    <t>Prorroga/Otro sí</t>
  </si>
  <si>
    <t>https://community.secop.gov.co/Public/Tendering/OpportunityDetail/Index?noticeUID=CO1.NTC.5504414&amp;isFromPublicArea=True&amp;isModal=true&amp;asPopupView=true</t>
  </si>
  <si>
    <t>SUBD. ANALISIS FISCAL</t>
  </si>
  <si>
    <t>Prestar servicios profesionales en la DEEF para realizar la revisión yconsolidación de normativa nacional y territorial que impacten losingresos distritales, así como el procesamiento de bases de datos quepermitan fortalecer el seguimiento, análisis, y la proyección de losingresos corrientes.</t>
  </si>
  <si>
    <t>https://community.secop.gov.co/Public/Tendering/OpportunityDetail/Index?noticeUID=CO1.NTC.5481937&amp;isFromPublicArea=True&amp;isModal=true&amp;asPopupView=true</t>
  </si>
  <si>
    <t>Prestar los servicios profesionales para la estructuración, ejecución ycierre de los proyectos de intervención de la infraestructura de lassedes de la SDH y el CAD y apoyo a la supervisión de los contratosasociados.</t>
  </si>
  <si>
    <t>https://community.secop.gov.co/Public/Tendering/OpportunityDetail/Index?noticeUID=CO1.NTC.5440535&amp;isFromPublicArea=True&amp;isModal=true&amp;asPopupView=true</t>
  </si>
  <si>
    <t>OF. GESTION DE COBRO</t>
  </si>
  <si>
    <t>Prestar los servicios profesionales para el desarrollo de actividadesrelacionadas con la proyección de actos administrativos, respuestas aderechos de petición de usuarios internos y externos y atención detutelas, seguimiento a la gestión, apoyo operativo de las actividadesencargadas, atención de usuarios, actualización de los sistemas degestión, liquidación, emisión y generación de recibos de pago,aplicación fraccionamiento y devolución de títulos de depósito judicial,apoyo en la actualización de los sistemas de contratación y en generalcualquier actividad enmarcada en los procesos de cobro que adelante laOficina de Gestión de Cobro. Así como el procesamiento, actualización,selección, limpieza, seguimiento, organización de información, emisión,revisión y análisis cuali cuantitativo en los informes que se obtienende los sistemas de información para la gestión de la Cartera NoTributaria en aras de lograr las metas establecidas en el PlanOperativo.</t>
  </si>
  <si>
    <t>https://community.secop.gov.co/Public/Tendering/OpportunityDetail/Index?noticeUID=CO1.NTC.5764024&amp;isFromPublicArea=True&amp;isModal=true&amp;asPopupView=true</t>
  </si>
  <si>
    <t>DESPACHO DIR. DISTRITAL PRESUPUESTO</t>
  </si>
  <si>
    <t>Prestar servicios profesionales a la Dirección Distrital de Presupuestopara apoyar actividades relacionadas con los procesos de planeación ygestión contractual de la dependencia.</t>
  </si>
  <si>
    <t>https://community.secop.gov.co/Public/Tendering/OpportunityDetail/Index?noticeUID=CO1.NTC.5844694&amp;isFromPublicArea=True&amp;isModal=true&amp;asPopupView=true</t>
  </si>
  <si>
    <t>(CPS) Prestación Servicio Apoyo a la Gestión</t>
  </si>
  <si>
    <t>Prestar servicios técnicos, para apoyar la gestión operativa deorganización documental del archivo de la Dirección Distrital de Presupuesto.</t>
  </si>
  <si>
    <t>https://community.secop.gov.co/Public/Tendering/OpportunityDetail/Index?noticeUID=CO1.NTC.2987061&amp;isFromPublicArea=True&amp;isModal=true&amp;asPopupView=true</t>
  </si>
  <si>
    <t>Interadministrativo</t>
  </si>
  <si>
    <t>OF. OPERACION SISTEMA GESTION DOCUMENTAL</t>
  </si>
  <si>
    <t>Prestar servicios para la gestión de correspondencia y mensajeríaexpresa masiva para la Secretaría Distrital de Hacienda</t>
  </si>
  <si>
    <t>https://www.colombiacompra.gov.co/tienda-virtual-del-estado-colombiano/ordenes-compra/107354</t>
  </si>
  <si>
    <t>SUBD. SERVICIOS TIC</t>
  </si>
  <si>
    <t>Proveer el outsourcing integral para los servicios de gestión de mesa deayuda.</t>
  </si>
  <si>
    <t>https://community.secop.gov.co/Public/Tendering/OpportunityDetail/Index?noticeUID=CO1.NTC.2979909&amp;isFromPublicArea=True&amp;isModal=true&amp;asPopupView=true</t>
  </si>
  <si>
    <t>PRESTAR LOS SERVICIOS INTEGRALES DE ASEO Y CAFETERÍA Y EL SERVICIO DEFUMIGACIÓN PARA LAS INSTALACIONES DE LA SECRETARIA DISTRITAL DE HACIENDADE BOGOTA D.C. Y ZONAS COMUNES DEL CENTRO ADMINISTRATIVO DISTRITAL CAD.</t>
  </si>
  <si>
    <t>https://community.secop.gov.co/Public/Tendering/OpportunityDetail/Index?noticeUID=CO1.NTC.6042205&amp;isFromPublicArea=True&amp;isModal=False</t>
  </si>
  <si>
    <t>0111-04 - Fondo Cuenta Concejo de Bogotá, D.C.</t>
  </si>
  <si>
    <t>Prestar los servicios profesionales para realizar actividades de lagestión contractual, así como apoyo a la supervisión de los contratos yconvenios a cargo de la Dirección financiera con el fin de verificar elcumplimiento del objeto y las obligaciones contractuales.</t>
  </si>
  <si>
    <t>https://community.secop.gov.co/Public/Tendering/OpportunityDetail/Index?noticeUID=CO1.NTC.6078980&amp;isFromPublicArea=True&amp;isModal=true&amp;asPopupView=true</t>
  </si>
  <si>
    <t>Prestar los servicios profesionales en la Oficina Asesora deComunicaciones para la atención, administración de redes sociales y latransmisión de eventos virtuales a través de las diferentes plataformasdigitales.</t>
  </si>
  <si>
    <t>https://community.secop.gov.co/Public/Tendering/OpportunityDetail/Index?noticeUID=CO1.NTC.6266427&amp;isFromPublicArea=True&amp;isModal=true&amp;asPopupView=true</t>
  </si>
  <si>
    <t>OF. GESTION SERVICIO Y NOTIFICACIONES</t>
  </si>
  <si>
    <t>Prestar servicios profesionales para el desarrollo de actividades deatención al público, notificaciones, elaboración de informes y estudios,manejo de bases de datos, aporte al mejoramiento continuo de procesos,manejo de programas corporativos y respuesta a PQRS en la Oficina deGestión del Servicio y Notificaciones.</t>
  </si>
  <si>
    <t>https://community.secop.gov.co/Public/Tendering/OpportunityDetail/Index?noticeUID=CO1.NTC.3155498&amp;isFromPublicArea=True&amp;isModal=true&amp;asPopupView=true</t>
  </si>
  <si>
    <t>Licitación Pública</t>
  </si>
  <si>
    <t>Obra</t>
  </si>
  <si>
    <t>PRESTAR LOS SERVICIOS DE MANTENIMIENTO PREVENTIVO Y CORRECTIVO ALSISTEMA ELÉCTRICO; AL SISTEMA HIDRÁULICO, INCLUIDOS LOS TANQUES DEALMACENAMIENTO; AL MOBILIARIO; ASÍ COMO EL MANTENIMIENTO INTEGRAL A LASINSTALACIONES LOCATIVAS Y LAS OBRAS DE MEJORA QUE SE REQUIERAN, CON ELSUMINISTRO DE PERSONAL, EQUIPO, MATERIALES Y REPUESTOS, EN LASINSTALACIONES FÍSICAS DE LA SECRETARIA DISTRITAL DE HACIENDA Y ZONASCOMUNES DEL CENTRO ADMINISTRATIVO DISTRITAL CAD Y LAS DIFERENTES SEDES.</t>
  </si>
  <si>
    <t>https://community.secop.gov.co/Public/Tendering/OpportunityDetail/Index?noticeUID=CO1.NTC.4740079&amp;isFromPublicArea=True&amp;isModal=true&amp;asPopupView=true</t>
  </si>
  <si>
    <t>Mínima Cuantía</t>
  </si>
  <si>
    <t>Prestar servicios de almacenamiento y custodia de los medios magnéticoscorrespondientes a las copias de respaldo de los sistemas de informacióndel Concejo de Bogotá D.C.</t>
  </si>
  <si>
    <t>https://community.secop.gov.co/Public/Tendering/OpportunityDetail/Index?noticeUID=CO1.NTC.6502892&amp;isFromPublicArea=True&amp;isModal=true&amp;asPopupView=true</t>
  </si>
  <si>
    <t>DESPACHO TESORERO DISTRITAL</t>
  </si>
  <si>
    <t>Prestar servicios profesionales y financieros en la Dirección Distritalde Tesorería, para realizar el seguimiento y control de diversosproyectos en ejecución, de la operación asociada a las estrategias encurso y la preparación de los documentos necesarios para el eficienteproceso y pago de recursos, a través de análisis financiero yestadístico.</t>
  </si>
  <si>
    <t>https://community.secop.gov.co/Public/Tendering/OpportunityDetail/Index?noticeUID=CO1.NTC.4638127&amp;isFromPublicArea=True&amp;isModal=False</t>
  </si>
  <si>
    <t>SUBD. GESTION DOCUMENTAL</t>
  </si>
  <si>
    <t>Suministro de certificados firma digital de personas, así como elservicio de estampado cronológico y correo electrónico certificado, paragarantizar el firmado electrónico de documentos generados por laSecretaría Distrital de Hacienda.</t>
  </si>
  <si>
    <t>https://community.secop.gov.co/Public/Tendering/OpportunityDetail/Index?noticeUID=CO1.NTC.6643609&amp;isFromPublicArea=True&amp;isModal=true&amp;asPopupView=true</t>
  </si>
  <si>
    <t>OF. CONSOLIDACION</t>
  </si>
  <si>
    <t>Prestar servicios profesionales en la Dirección Distrital de Tesorería,para realizar la consolidación de las operaciones de tesorería,conciliación de cuentas y depósitos, obligaciones tributarias a cargodel tesoro distrital, y todas aquellas actividades relacionadas a niveltecnológico y del proceso operativo.</t>
  </si>
  <si>
    <t>CLAUDIA PATRICIA RODRIGUEZ COBOS</t>
  </si>
  <si>
    <t>OLGA MARIA BASALLO</t>
  </si>
  <si>
    <t>ANI NAYDU NOVA RAMIREZ</t>
  </si>
  <si>
    <t>SONIA PATRICIA BUSTOS RINCON</t>
  </si>
  <si>
    <t>CAMILO ANDRES CASTILLO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</si>
</sst>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4" fillId="4" borderId="16" xfId="0" applyFont="1" applyFill="1" applyBorder="1" applyAlignment="1">
      <alignment horizontal="centerContinuous" vertical="center"/>
    </xf>
    <xf numFmtId="0" fontId="4" fillId="4" borderId="17" xfId="0" applyFont="1" applyFill="1" applyBorder="1" applyAlignment="1">
      <alignment horizontal="centerContinuous" vertical="center"/>
    </xf>
    <xf numFmtId="0" fontId="4" fillId="4" borderId="18" xfId="0" applyFont="1" applyFill="1" applyBorder="1" applyAlignment="1">
      <alignment horizontal="centerContinuous" vertical="center"/>
    </xf>
    <xf numFmtId="0" fontId="4" fillId="5" borderId="16" xfId="0" applyFont="1" applyFill="1" applyBorder="1" applyAlignment="1">
      <alignment horizontal="centerContinuous" vertical="center" wrapText="1"/>
    </xf>
    <xf numFmtId="0" fontId="4" fillId="5" borderId="17" xfId="0" applyFont="1" applyFill="1" applyBorder="1" applyAlignment="1">
      <alignment horizontal="centerContinuous" vertical="center" wrapText="1"/>
    </xf>
    <xf numFmtId="0" fontId="4" fillId="5" borderId="18" xfId="0" applyFont="1" applyFill="1" applyBorder="1" applyAlignment="1">
      <alignment horizontal="centerContinuous" vertical="center" wrapText="1"/>
    </xf>
    <xf numFmtId="0" fontId="5" fillId="4" borderId="17" xfId="0" applyFont="1" applyFill="1" applyBorder="1" applyAlignment="1">
      <alignment horizontal="centerContinuous" vertical="center"/>
    </xf>
    <xf numFmtId="0" fontId="5" fillId="4" borderId="18" xfId="0" applyFont="1" applyFill="1" applyBorder="1" applyAlignment="1">
      <alignment horizontal="centerContinuous" vertical="center"/>
    </xf>
    <xf numFmtId="164" fontId="0" fillId="0" borderId="0" xfId="1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25" xfId="0" applyFont="1" applyBorder="1" applyAlignment="1">
      <alignment horizontal="right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right" vertical="center"/>
    </xf>
    <xf numFmtId="14" fontId="1" fillId="0" borderId="26" xfId="0" applyNumberFormat="1" applyFont="1" applyBorder="1" applyAlignment="1">
      <alignment horizontal="center"/>
    </xf>
    <xf numFmtId="14" fontId="1" fillId="0" borderId="27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Continuous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pivotButton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/>
    </xf>
    <xf numFmtId="164" fontId="0" fillId="0" borderId="0" xfId="0" applyNumberFormat="1"/>
    <xf numFmtId="14" fontId="0" fillId="0" borderId="20" xfId="0" applyNumberFormat="1" applyBorder="1" applyAlignment="1">
      <alignment horizontal="center" vertical="center" wrapText="1"/>
    </xf>
    <xf numFmtId="0" fontId="0" fillId="0" borderId="0" xfId="0" applyNumberFormat="1"/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7" fillId="0" borderId="0" xfId="0" applyFont="1" applyBorder="1"/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3" fillId="3" borderId="1" xfId="0" applyFont="1" applyFill="1" applyBorder="1" applyAlignment="1">
      <alignment horizontal="centerContinuous" vertical="center" wrapText="1"/>
    </xf>
    <xf numFmtId="0" fontId="3" fillId="3" borderId="2" xfId="0" applyFont="1" applyFill="1" applyBorder="1" applyAlignment="1">
      <alignment horizontal="centerContinuous" vertical="center" wrapText="1"/>
    </xf>
    <xf numFmtId="0" fontId="3" fillId="3" borderId="3" xfId="0" applyFont="1" applyFill="1" applyBorder="1" applyAlignment="1">
      <alignment horizontal="centerContinuous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10" fillId="0" borderId="0" xfId="2" applyFont="1"/>
    <xf numFmtId="3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121"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164" formatCode="_-* #,##0_-;\-* #,##0_-;_-* &quot;-&quot;??_-;_-@_-"/>
    </dxf>
    <dxf>
      <numFmt numFmtId="19" formatCode="d/mm/yyyy"/>
    </dxf>
    <dxf>
      <numFmt numFmtId="0" formatCode="General"/>
    </dxf>
    <dxf>
      <numFmt numFmtId="19" formatCode="d/mm/yyyy"/>
    </dxf>
    <dxf>
      <numFmt numFmtId="19" formatCode="d/mm/yyyy"/>
    </dxf>
    <dxf>
      <numFmt numFmtId="0" formatCode="General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19" formatCode="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left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025" name="AutoShape 1" descr="Secretaría Distrital de Hacienda | Red Empresarial de Seguridad Vi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114299</xdr:colOff>
      <xdr:row>3</xdr:row>
      <xdr:rowOff>133350</xdr:rowOff>
    </xdr:from>
    <xdr:to>
      <xdr:col>3</xdr:col>
      <xdr:colOff>952500</xdr:colOff>
      <xdr:row>10</xdr:row>
      <xdr:rowOff>66675</xdr:rowOff>
    </xdr:to>
    <xdr:grpSp>
      <xdr:nvGrpSpPr>
        <xdr:cNvPr id="22" name="Grupo 21" descr="Descripción del total de modificaciones realizadas en el mes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876299" y="1152525"/>
          <a:ext cx="2590801" cy="1266825"/>
          <a:chOff x="3829049" y="1276350"/>
          <a:chExt cx="2343151" cy="1009651"/>
        </a:xfrm>
      </xdr:grpSpPr>
      <xdr:grpSp>
        <xdr:nvGrpSpPr>
          <xdr:cNvPr id="20" name="Grup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4114802" y="1276350"/>
            <a:ext cx="1333498" cy="733426"/>
            <a:chOff x="4114802" y="1276350"/>
            <a:chExt cx="1333498" cy="733426"/>
          </a:xfrm>
        </xdr:grpSpPr>
        <xdr:grpSp>
          <xdr:nvGrpSpPr>
            <xdr:cNvPr id="13" name="Groupe 1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4114802" y="1276350"/>
              <a:ext cx="1333498" cy="733426"/>
              <a:chOff x="4136627" y="2734860"/>
              <a:chExt cx="2110791" cy="1335778"/>
            </a:xfrm>
          </xdr:grpSpPr>
          <xdr:sp macro="" textlink="">
            <xdr:nvSpPr>
              <xdr:cNvPr id="14" name="Forme libre : forme 22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 flipH="1">
                <a:off x="4136627" y="2734860"/>
                <a:ext cx="1817867" cy="1318521"/>
              </a:xfrm>
              <a:custGeom>
                <a:avLst/>
                <a:gdLst>
                  <a:gd name="connsiteX0" fmla="*/ 1168903 w 1817867"/>
                  <a:gd name="connsiteY0" fmla="*/ 0 h 1318520"/>
                  <a:gd name="connsiteX1" fmla="*/ 1168897 w 1817867"/>
                  <a:gd name="connsiteY1" fmla="*/ 5 h 1318520"/>
                  <a:gd name="connsiteX2" fmla="*/ 1164494 w 1817867"/>
                  <a:gd name="connsiteY2" fmla="*/ 5 h 1318520"/>
                  <a:gd name="connsiteX3" fmla="*/ 1163518 w 1817867"/>
                  <a:gd name="connsiteY3" fmla="*/ 4367 h 1318520"/>
                  <a:gd name="connsiteX4" fmla="*/ 941742 w 1817867"/>
                  <a:gd name="connsiteY4" fmla="*/ 184223 h 1318520"/>
                  <a:gd name="connsiteX5" fmla="*/ 240301 w 1817867"/>
                  <a:gd name="connsiteY5" fmla="*/ 184223 h 1318520"/>
                  <a:gd name="connsiteX6" fmla="*/ 0 w 1817867"/>
                  <a:gd name="connsiteY6" fmla="*/ 1318520 h 1318520"/>
                  <a:gd name="connsiteX7" fmla="*/ 1498589 w 1817867"/>
                  <a:gd name="connsiteY7" fmla="*/ 1318520 h 1318520"/>
                  <a:gd name="connsiteX8" fmla="*/ 1498589 w 1817867"/>
                  <a:gd name="connsiteY8" fmla="*/ 1318519 h 1318520"/>
                  <a:gd name="connsiteX9" fmla="*/ 1554139 w 1817867"/>
                  <a:gd name="connsiteY9" fmla="*/ 1318519 h 1318520"/>
                  <a:gd name="connsiteX10" fmla="*/ 1817867 w 1817867"/>
                  <a:gd name="connsiteY10" fmla="*/ 139977 h 1318520"/>
                  <a:gd name="connsiteX11" fmla="*/ 1681103 w 1817867"/>
                  <a:gd name="connsiteY11" fmla="*/ 5 h 1318520"/>
                  <a:gd name="connsiteX12" fmla="*/ 1168903 w 1817867"/>
                  <a:gd name="connsiteY12" fmla="*/ 5 h 13185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</a:cxnLst>
                <a:rect l="l" t="t" r="r" b="b"/>
                <a:pathLst>
                  <a:path w="1817867" h="1318520">
                    <a:moveTo>
                      <a:pt x="1168903" y="0"/>
                    </a:moveTo>
                    <a:lnTo>
                      <a:pt x="1168897" y="5"/>
                    </a:lnTo>
                    <a:lnTo>
                      <a:pt x="1164494" y="5"/>
                    </a:lnTo>
                    <a:lnTo>
                      <a:pt x="1163518" y="4367"/>
                    </a:lnTo>
                    <a:lnTo>
                      <a:pt x="941742" y="184223"/>
                    </a:lnTo>
                    <a:lnTo>
                      <a:pt x="240301" y="184223"/>
                    </a:lnTo>
                    <a:lnTo>
                      <a:pt x="0" y="1318520"/>
                    </a:lnTo>
                    <a:lnTo>
                      <a:pt x="1498589" y="1318520"/>
                    </a:lnTo>
                    <a:lnTo>
                      <a:pt x="1498589" y="1318519"/>
                    </a:lnTo>
                    <a:lnTo>
                      <a:pt x="1554139" y="1318519"/>
                    </a:lnTo>
                    <a:lnTo>
                      <a:pt x="1817867" y="139977"/>
                    </a:lnTo>
                    <a:lnTo>
                      <a:pt x="1681103" y="5"/>
                    </a:lnTo>
                    <a:lnTo>
                      <a:pt x="1168903" y="5"/>
                    </a:lnTo>
                    <a:close/>
                  </a:path>
                </a:pathLst>
              </a:custGeom>
              <a:solidFill>
                <a:srgbClr val="0070C0">
                  <a:lumMod val="75000"/>
                </a:srgbClr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5" name="Rectangle 26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4398229" y="3111690"/>
                <a:ext cx="1405719" cy="94169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6" name="Rectangle 27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>
              <a:xfrm rot="335292">
                <a:off x="4468035" y="3042682"/>
                <a:ext cx="1405719" cy="94169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7" name="Rectangle 28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>
              <a:xfrm rot="775497">
                <a:off x="4540330" y="2965048"/>
                <a:ext cx="1405719" cy="94169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8" name="Forme libre : forme 23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/>
            </xdr:nvSpPr>
            <xdr:spPr>
              <a:xfrm>
                <a:off x="4398229" y="2838375"/>
                <a:ext cx="1849189" cy="1232263"/>
              </a:xfrm>
              <a:custGeom>
                <a:avLst/>
                <a:gdLst>
                  <a:gd name="connsiteX0" fmla="*/ 1168903 w 1849189"/>
                  <a:gd name="connsiteY0" fmla="*/ 0 h 1232263"/>
                  <a:gd name="connsiteX1" fmla="*/ 1168903 w 1849189"/>
                  <a:gd name="connsiteY1" fmla="*/ 4 h 1232263"/>
                  <a:gd name="connsiteX2" fmla="*/ 1849189 w 1849189"/>
                  <a:gd name="connsiteY2" fmla="*/ 4 h 1232263"/>
                  <a:gd name="connsiteX3" fmla="*/ 1554139 w 1849189"/>
                  <a:gd name="connsiteY3" fmla="*/ 1232262 h 1232263"/>
                  <a:gd name="connsiteX4" fmla="*/ 1514310 w 1849189"/>
                  <a:gd name="connsiteY4" fmla="*/ 1232262 h 1232263"/>
                  <a:gd name="connsiteX5" fmla="*/ 1514310 w 1849189"/>
                  <a:gd name="connsiteY5" fmla="*/ 1232263 h 1232263"/>
                  <a:gd name="connsiteX6" fmla="*/ 0 w 1849189"/>
                  <a:gd name="connsiteY6" fmla="*/ 1232263 h 1232263"/>
                  <a:gd name="connsiteX7" fmla="*/ 224580 w 1849189"/>
                  <a:gd name="connsiteY7" fmla="*/ 172171 h 1232263"/>
                  <a:gd name="connsiteX8" fmla="*/ 1123271 w 1849189"/>
                  <a:gd name="connsiteY8" fmla="*/ 172171 h 1232263"/>
                  <a:gd name="connsiteX9" fmla="*/ 1123271 w 1849189"/>
                  <a:gd name="connsiteY9" fmla="*/ 172170 h 1232263"/>
                  <a:gd name="connsiteX10" fmla="*/ 941742 w 1849189"/>
                  <a:gd name="connsiteY10" fmla="*/ 172170 h 1232263"/>
                  <a:gd name="connsiteX11" fmla="*/ 1163518 w 1849189"/>
                  <a:gd name="connsiteY11" fmla="*/ 4082 h 1232263"/>
                  <a:gd name="connsiteX12" fmla="*/ 1164494 w 1849189"/>
                  <a:gd name="connsiteY12" fmla="*/ 4 h 1232263"/>
                  <a:gd name="connsiteX13" fmla="*/ 1168898 w 1849189"/>
                  <a:gd name="connsiteY13" fmla="*/ 4 h 123226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</a:cxnLst>
                <a:rect l="l" t="t" r="r" b="b"/>
                <a:pathLst>
                  <a:path w="1849189" h="1232263">
                    <a:moveTo>
                      <a:pt x="1168903" y="0"/>
                    </a:moveTo>
                    <a:lnTo>
                      <a:pt x="1168903" y="4"/>
                    </a:lnTo>
                    <a:lnTo>
                      <a:pt x="1849189" y="4"/>
                    </a:lnTo>
                    <a:lnTo>
                      <a:pt x="1554139" y="1232262"/>
                    </a:lnTo>
                    <a:lnTo>
                      <a:pt x="1514310" y="1232262"/>
                    </a:lnTo>
                    <a:lnTo>
                      <a:pt x="1514310" y="1232263"/>
                    </a:lnTo>
                    <a:lnTo>
                      <a:pt x="0" y="1232263"/>
                    </a:lnTo>
                    <a:lnTo>
                      <a:pt x="224580" y="172171"/>
                    </a:lnTo>
                    <a:lnTo>
                      <a:pt x="1123271" y="172171"/>
                    </a:lnTo>
                    <a:lnTo>
                      <a:pt x="1123271" y="172170"/>
                    </a:lnTo>
                    <a:lnTo>
                      <a:pt x="941742" y="172170"/>
                    </a:lnTo>
                    <a:lnTo>
                      <a:pt x="1163518" y="4082"/>
                    </a:lnTo>
                    <a:lnTo>
                      <a:pt x="1164494" y="4"/>
                    </a:lnTo>
                    <a:lnTo>
                      <a:pt x="1168898" y="4"/>
                    </a:lnTo>
                    <a:close/>
                  </a:path>
                </a:pathLst>
              </a:custGeom>
              <a:solidFill>
                <a:srgbClr val="0070C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4400" b="0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9" name="Forme libre : forme 25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/>
            </xdr:nvSpPr>
            <xdr:spPr>
              <a:xfrm>
                <a:off x="4398229" y="3713721"/>
                <a:ext cx="1635329" cy="356915"/>
              </a:xfrm>
              <a:custGeom>
                <a:avLst/>
                <a:gdLst>
                  <a:gd name="connsiteX0" fmla="*/ 1639597 w 1639597"/>
                  <a:gd name="connsiteY0" fmla="*/ 0 h 356915"/>
                  <a:gd name="connsiteX1" fmla="*/ 1554137 w 1639597"/>
                  <a:gd name="connsiteY1" fmla="*/ 356915 h 356915"/>
                  <a:gd name="connsiteX2" fmla="*/ 0 w 1639597"/>
                  <a:gd name="connsiteY2" fmla="*/ 356915 h 35691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1639597" h="356915">
                    <a:moveTo>
                      <a:pt x="1639597" y="0"/>
                    </a:moveTo>
                    <a:lnTo>
                      <a:pt x="1554137" y="356915"/>
                    </a:lnTo>
                    <a:lnTo>
                      <a:pt x="0" y="356915"/>
                    </a:lnTo>
                    <a:close/>
                  </a:path>
                </a:pathLst>
              </a:custGeom>
              <a:solidFill>
                <a:srgbClr val="0070C0">
                  <a:lumMod val="75000"/>
                </a:srgbClr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</xdr:grpSp>
        <xdr:sp macro="" textlink="$E$19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414837" y="1476375"/>
              <a:ext cx="881062" cy="4476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C8C83EF-013D-425F-92D7-1974928E12BF}" type="TxLink">
                <a:rPr lang="en-US" sz="3600" b="1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ctr"/>
                <a:t>17</a:t>
              </a:fld>
              <a:endParaRPr lang="es-CO" sz="3600" b="1">
                <a:solidFill>
                  <a:schemeClr val="bg1"/>
                </a:solidFill>
              </a:endParaRPr>
            </a:p>
          </xdr:txBody>
        </xdr:sp>
      </xdr:grp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3829049" y="1981201"/>
            <a:ext cx="2343151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800" b="1">
                <a:solidFill>
                  <a:sysClr val="windowText" lastClr="000000"/>
                </a:solidFill>
              </a:rPr>
              <a:t>Modificaciones Suscritos</a:t>
            </a:r>
            <a:endParaRPr lang="es-CO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3771899</xdr:colOff>
      <xdr:row>4</xdr:row>
      <xdr:rowOff>19049</xdr:rowOff>
    </xdr:from>
    <xdr:to>
      <xdr:col>8</xdr:col>
      <xdr:colOff>6978</xdr:colOff>
      <xdr:row>7</xdr:row>
      <xdr:rowOff>76199</xdr:rowOff>
    </xdr:to>
    <xdr:grpSp>
      <xdr:nvGrpSpPr>
        <xdr:cNvPr id="25" name="Grupo 24" descr="Descripción de la fuente de datos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8286749" y="1228724"/>
          <a:ext cx="1788154" cy="628650"/>
          <a:chOff x="6524625" y="1409699"/>
          <a:chExt cx="1416679" cy="628650"/>
        </a:xfrm>
      </xdr:grpSpPr>
      <xdr:pic>
        <xdr:nvPicPr>
          <xdr:cNvPr id="26" name="Imagen 25" descr="Patela en guijarro como variación anatómica: reporte de ...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0000" b="90000" l="10000" r="9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77100" y="1695450"/>
            <a:ext cx="664204" cy="342899"/>
          </a:xfrm>
          <a:prstGeom prst="rect">
            <a:avLst/>
          </a:prstGeom>
          <a:ln>
            <a:noFill/>
          </a:ln>
          <a:effectLst>
            <a:outerShdw blurRad="190500" algn="tl" rotWithShape="0">
              <a:srgbClr val="000000">
                <a:alpha val="70000"/>
              </a:srgbClr>
            </a:outerShdw>
          </a:effectLst>
        </xdr:spPr>
      </xdr:pic>
      <xdr:sp macro="" textlink="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6524625" y="1409699"/>
            <a:ext cx="1381125" cy="6000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900"/>
              <a:t>Fuente:</a:t>
            </a:r>
            <a:r>
              <a:rPr lang="es-CO" sz="900" baseline="0"/>
              <a:t> www.datos.gov.co / BogData</a:t>
            </a:r>
            <a:endParaRPr lang="es-CO" sz="900"/>
          </a:p>
        </xdr:txBody>
      </xdr:sp>
    </xdr:grpSp>
    <xdr:clientData/>
  </xdr:twoCellAnchor>
  <xdr:twoCellAnchor>
    <xdr:from>
      <xdr:col>6</xdr:col>
      <xdr:colOff>3362327</xdr:colOff>
      <xdr:row>7</xdr:row>
      <xdr:rowOff>85725</xdr:rowOff>
    </xdr:from>
    <xdr:to>
      <xdr:col>8</xdr:col>
      <xdr:colOff>19052</xdr:colOff>
      <xdr:row>9</xdr:row>
      <xdr:rowOff>114300</xdr:rowOff>
    </xdr:to>
    <xdr:grpSp>
      <xdr:nvGrpSpPr>
        <xdr:cNvPr id="43" name="Grupo 42" descr="Fechas del periodo del informe.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/>
      </xdr:nvGrpSpPr>
      <xdr:grpSpPr>
        <a:xfrm>
          <a:off x="7877177" y="1866900"/>
          <a:ext cx="2209800" cy="409575"/>
          <a:chOff x="6705600" y="2047875"/>
          <a:chExt cx="1185559" cy="295275"/>
        </a:xfrm>
      </xdr:grpSpPr>
      <xdr:grpSp>
        <xdr:nvGrpSpPr>
          <xdr:cNvPr id="37" name="POWER_USER_ID_ICONS_Clipboard3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6705600" y="2047875"/>
            <a:ext cx="217506" cy="290231"/>
            <a:chOff x="63" y="9"/>
            <a:chExt cx="326" cy="435"/>
          </a:xfrm>
          <a:solidFill>
            <a:srgbClr val="505046"/>
          </a:solidFill>
        </xdr:grpSpPr>
        <xdr:sp macro="" textlink="">
          <xdr:nvSpPr>
            <xdr:cNvPr id="38" name="POWER_USER_ID_ICONS_Clipboard3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63" y="9"/>
              <a:ext cx="326" cy="435"/>
            </a:xfrm>
            <a:custGeom>
              <a:avLst/>
              <a:gdLst>
                <a:gd name="T0" fmla="*/ 206 w 225"/>
                <a:gd name="T1" fmla="*/ 24 h 299"/>
                <a:gd name="T2" fmla="*/ 175 w 225"/>
                <a:gd name="T3" fmla="*/ 24 h 299"/>
                <a:gd name="T4" fmla="*/ 172 w 225"/>
                <a:gd name="T5" fmla="*/ 25 h 299"/>
                <a:gd name="T6" fmla="*/ 150 w 225"/>
                <a:gd name="T7" fmla="*/ 12 h 299"/>
                <a:gd name="T8" fmla="*/ 129 w 225"/>
                <a:gd name="T9" fmla="*/ 12 h 299"/>
                <a:gd name="T10" fmla="*/ 112 w 225"/>
                <a:gd name="T11" fmla="*/ 0 h 299"/>
                <a:gd name="T12" fmla="*/ 95 w 225"/>
                <a:gd name="T13" fmla="*/ 12 h 299"/>
                <a:gd name="T14" fmla="*/ 74 w 225"/>
                <a:gd name="T15" fmla="*/ 12 h 299"/>
                <a:gd name="T16" fmla="*/ 52 w 225"/>
                <a:gd name="T17" fmla="*/ 25 h 299"/>
                <a:gd name="T18" fmla="*/ 50 w 225"/>
                <a:gd name="T19" fmla="*/ 24 h 299"/>
                <a:gd name="T20" fmla="*/ 18 w 225"/>
                <a:gd name="T21" fmla="*/ 24 h 299"/>
                <a:gd name="T22" fmla="*/ 0 w 225"/>
                <a:gd name="T23" fmla="*/ 43 h 299"/>
                <a:gd name="T24" fmla="*/ 0 w 225"/>
                <a:gd name="T25" fmla="*/ 280 h 299"/>
                <a:gd name="T26" fmla="*/ 18 w 225"/>
                <a:gd name="T27" fmla="*/ 299 h 299"/>
                <a:gd name="T28" fmla="*/ 206 w 225"/>
                <a:gd name="T29" fmla="*/ 299 h 299"/>
                <a:gd name="T30" fmla="*/ 225 w 225"/>
                <a:gd name="T31" fmla="*/ 280 h 299"/>
                <a:gd name="T32" fmla="*/ 225 w 225"/>
                <a:gd name="T33" fmla="*/ 43 h 299"/>
                <a:gd name="T34" fmla="*/ 206 w 225"/>
                <a:gd name="T35" fmla="*/ 24 h 299"/>
                <a:gd name="T36" fmla="*/ 62 w 225"/>
                <a:gd name="T37" fmla="*/ 36 h 299"/>
                <a:gd name="T38" fmla="*/ 74 w 225"/>
                <a:gd name="T39" fmla="*/ 24 h 299"/>
                <a:gd name="T40" fmla="*/ 100 w 225"/>
                <a:gd name="T41" fmla="*/ 24 h 299"/>
                <a:gd name="T42" fmla="*/ 100 w 225"/>
                <a:gd name="T43" fmla="*/ 24 h 299"/>
                <a:gd name="T44" fmla="*/ 100 w 225"/>
                <a:gd name="T45" fmla="*/ 24 h 299"/>
                <a:gd name="T46" fmla="*/ 107 w 225"/>
                <a:gd name="T47" fmla="*/ 18 h 299"/>
                <a:gd name="T48" fmla="*/ 112 w 225"/>
                <a:gd name="T49" fmla="*/ 12 h 299"/>
                <a:gd name="T50" fmla="*/ 117 w 225"/>
                <a:gd name="T51" fmla="*/ 18 h 299"/>
                <a:gd name="T52" fmla="*/ 124 w 225"/>
                <a:gd name="T53" fmla="*/ 24 h 299"/>
                <a:gd name="T54" fmla="*/ 124 w 225"/>
                <a:gd name="T55" fmla="*/ 24 h 299"/>
                <a:gd name="T56" fmla="*/ 124 w 225"/>
                <a:gd name="T57" fmla="*/ 24 h 299"/>
                <a:gd name="T58" fmla="*/ 150 w 225"/>
                <a:gd name="T59" fmla="*/ 24 h 299"/>
                <a:gd name="T60" fmla="*/ 162 w 225"/>
                <a:gd name="T61" fmla="*/ 36 h 299"/>
                <a:gd name="T62" fmla="*/ 162 w 225"/>
                <a:gd name="T63" fmla="*/ 49 h 299"/>
                <a:gd name="T64" fmla="*/ 62 w 225"/>
                <a:gd name="T65" fmla="*/ 49 h 299"/>
                <a:gd name="T66" fmla="*/ 62 w 225"/>
                <a:gd name="T67" fmla="*/ 36 h 299"/>
                <a:gd name="T68" fmla="*/ 212 w 225"/>
                <a:gd name="T69" fmla="*/ 280 h 299"/>
                <a:gd name="T70" fmla="*/ 206 w 225"/>
                <a:gd name="T71" fmla="*/ 287 h 299"/>
                <a:gd name="T72" fmla="*/ 18 w 225"/>
                <a:gd name="T73" fmla="*/ 287 h 299"/>
                <a:gd name="T74" fmla="*/ 12 w 225"/>
                <a:gd name="T75" fmla="*/ 280 h 299"/>
                <a:gd name="T76" fmla="*/ 12 w 225"/>
                <a:gd name="T77" fmla="*/ 43 h 299"/>
                <a:gd name="T78" fmla="*/ 18 w 225"/>
                <a:gd name="T79" fmla="*/ 37 h 299"/>
                <a:gd name="T80" fmla="*/ 50 w 225"/>
                <a:gd name="T81" fmla="*/ 37 h 299"/>
                <a:gd name="T82" fmla="*/ 50 w 225"/>
                <a:gd name="T83" fmla="*/ 55 h 299"/>
                <a:gd name="T84" fmla="*/ 56 w 225"/>
                <a:gd name="T85" fmla="*/ 62 h 299"/>
                <a:gd name="T86" fmla="*/ 168 w 225"/>
                <a:gd name="T87" fmla="*/ 62 h 299"/>
                <a:gd name="T88" fmla="*/ 175 w 225"/>
                <a:gd name="T89" fmla="*/ 55 h 299"/>
                <a:gd name="T90" fmla="*/ 175 w 225"/>
                <a:gd name="T91" fmla="*/ 37 h 299"/>
                <a:gd name="T92" fmla="*/ 206 w 225"/>
                <a:gd name="T93" fmla="*/ 37 h 299"/>
                <a:gd name="T94" fmla="*/ 212 w 225"/>
                <a:gd name="T95" fmla="*/ 43 h 299"/>
                <a:gd name="T96" fmla="*/ 212 w 225"/>
                <a:gd name="T97" fmla="*/ 280 h 2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225" h="299">
                  <a:moveTo>
                    <a:pt x="206" y="24"/>
                  </a:moveTo>
                  <a:lnTo>
                    <a:pt x="175" y="24"/>
                  </a:lnTo>
                  <a:cubicBezTo>
                    <a:pt x="173" y="24"/>
                    <a:pt x="173" y="24"/>
                    <a:pt x="172" y="25"/>
                  </a:cubicBezTo>
                  <a:cubicBezTo>
                    <a:pt x="168" y="17"/>
                    <a:pt x="159" y="12"/>
                    <a:pt x="150" y="12"/>
                  </a:cubicBezTo>
                  <a:lnTo>
                    <a:pt x="129" y="12"/>
                  </a:lnTo>
                  <a:cubicBezTo>
                    <a:pt x="126" y="5"/>
                    <a:pt x="120" y="0"/>
                    <a:pt x="112" y="0"/>
                  </a:cubicBezTo>
                  <a:cubicBezTo>
                    <a:pt x="104" y="0"/>
                    <a:pt x="98" y="5"/>
                    <a:pt x="95" y="12"/>
                  </a:cubicBezTo>
                  <a:lnTo>
                    <a:pt x="74" y="12"/>
                  </a:lnTo>
                  <a:cubicBezTo>
                    <a:pt x="65" y="12"/>
                    <a:pt x="56" y="17"/>
                    <a:pt x="52" y="25"/>
                  </a:cubicBezTo>
                  <a:cubicBezTo>
                    <a:pt x="51" y="24"/>
                    <a:pt x="51" y="24"/>
                    <a:pt x="50" y="24"/>
                  </a:cubicBezTo>
                  <a:lnTo>
                    <a:pt x="18" y="24"/>
                  </a:lnTo>
                  <a:cubicBezTo>
                    <a:pt x="8" y="24"/>
                    <a:pt x="0" y="32"/>
                    <a:pt x="0" y="43"/>
                  </a:cubicBezTo>
                  <a:lnTo>
                    <a:pt x="0" y="280"/>
                  </a:lnTo>
                  <a:cubicBezTo>
                    <a:pt x="0" y="291"/>
                    <a:pt x="8" y="299"/>
                    <a:pt x="18" y="299"/>
                  </a:cubicBezTo>
                  <a:lnTo>
                    <a:pt x="206" y="299"/>
                  </a:lnTo>
                  <a:cubicBezTo>
                    <a:pt x="216" y="299"/>
                    <a:pt x="225" y="291"/>
                    <a:pt x="225" y="280"/>
                  </a:cubicBezTo>
                  <a:lnTo>
                    <a:pt x="225" y="43"/>
                  </a:lnTo>
                  <a:cubicBezTo>
                    <a:pt x="225" y="32"/>
                    <a:pt x="216" y="24"/>
                    <a:pt x="206" y="24"/>
                  </a:cubicBezTo>
                  <a:close/>
                  <a:moveTo>
                    <a:pt x="62" y="36"/>
                  </a:moveTo>
                  <a:cubicBezTo>
                    <a:pt x="62" y="29"/>
                    <a:pt x="67" y="24"/>
                    <a:pt x="74" y="24"/>
                  </a:cubicBezTo>
                  <a:lnTo>
                    <a:pt x="100" y="24"/>
                  </a:lnTo>
                  <a:lnTo>
                    <a:pt x="100" y="24"/>
                  </a:lnTo>
                  <a:lnTo>
                    <a:pt x="100" y="24"/>
                  </a:lnTo>
                  <a:cubicBezTo>
                    <a:pt x="104" y="24"/>
                    <a:pt x="107" y="21"/>
                    <a:pt x="107" y="18"/>
                  </a:cubicBezTo>
                  <a:cubicBezTo>
                    <a:pt x="107" y="15"/>
                    <a:pt x="109" y="12"/>
                    <a:pt x="112" y="12"/>
                  </a:cubicBezTo>
                  <a:cubicBezTo>
                    <a:pt x="115" y="12"/>
                    <a:pt x="117" y="15"/>
                    <a:pt x="117" y="18"/>
                  </a:cubicBezTo>
                  <a:cubicBezTo>
                    <a:pt x="117" y="21"/>
                    <a:pt x="120" y="24"/>
                    <a:pt x="124" y="24"/>
                  </a:cubicBezTo>
                  <a:lnTo>
                    <a:pt x="124" y="24"/>
                  </a:lnTo>
                  <a:lnTo>
                    <a:pt x="124" y="24"/>
                  </a:lnTo>
                  <a:lnTo>
                    <a:pt x="150" y="24"/>
                  </a:lnTo>
                  <a:cubicBezTo>
                    <a:pt x="157" y="24"/>
                    <a:pt x="162" y="29"/>
                    <a:pt x="162" y="36"/>
                  </a:cubicBezTo>
                  <a:lnTo>
                    <a:pt x="162" y="49"/>
                  </a:lnTo>
                  <a:lnTo>
                    <a:pt x="62" y="49"/>
                  </a:lnTo>
                  <a:lnTo>
                    <a:pt x="62" y="36"/>
                  </a:lnTo>
                  <a:close/>
                  <a:moveTo>
                    <a:pt x="212" y="280"/>
                  </a:moveTo>
                  <a:cubicBezTo>
                    <a:pt x="212" y="284"/>
                    <a:pt x="209" y="287"/>
                    <a:pt x="206" y="287"/>
                  </a:cubicBezTo>
                  <a:lnTo>
                    <a:pt x="18" y="287"/>
                  </a:lnTo>
                  <a:cubicBezTo>
                    <a:pt x="15" y="287"/>
                    <a:pt x="12" y="284"/>
                    <a:pt x="12" y="280"/>
                  </a:cubicBezTo>
                  <a:lnTo>
                    <a:pt x="12" y="43"/>
                  </a:lnTo>
                  <a:cubicBezTo>
                    <a:pt x="12" y="39"/>
                    <a:pt x="15" y="37"/>
                    <a:pt x="18" y="37"/>
                  </a:cubicBezTo>
                  <a:lnTo>
                    <a:pt x="50" y="37"/>
                  </a:lnTo>
                  <a:lnTo>
                    <a:pt x="50" y="55"/>
                  </a:lnTo>
                  <a:cubicBezTo>
                    <a:pt x="50" y="59"/>
                    <a:pt x="52" y="62"/>
                    <a:pt x="56" y="62"/>
                  </a:cubicBezTo>
                  <a:lnTo>
                    <a:pt x="168" y="62"/>
                  </a:lnTo>
                  <a:cubicBezTo>
                    <a:pt x="172" y="62"/>
                    <a:pt x="175" y="59"/>
                    <a:pt x="175" y="55"/>
                  </a:cubicBezTo>
                  <a:lnTo>
                    <a:pt x="175" y="37"/>
                  </a:lnTo>
                  <a:lnTo>
                    <a:pt x="206" y="37"/>
                  </a:lnTo>
                  <a:cubicBezTo>
                    <a:pt x="209" y="37"/>
                    <a:pt x="212" y="39"/>
                    <a:pt x="212" y="43"/>
                  </a:cubicBezTo>
                  <a:lnTo>
                    <a:pt x="212" y="280"/>
                  </a:ln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  <xdr:sp macro="" textlink="">
          <xdr:nvSpPr>
            <xdr:cNvPr id="39" name="POWER_USER_ID_ICONS_Clipboard3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>
              <a:spLocks/>
            </xdr:cNvSpPr>
          </xdr:nvSpPr>
          <xdr:spPr bwMode="auto">
            <a:xfrm>
              <a:off x="125" y="245"/>
              <a:ext cx="201" cy="17"/>
            </a:xfrm>
            <a:custGeom>
              <a:avLst/>
              <a:gdLst>
                <a:gd name="T0" fmla="*/ 132 w 138"/>
                <a:gd name="T1" fmla="*/ 12 h 12"/>
                <a:gd name="T2" fmla="*/ 7 w 138"/>
                <a:gd name="T3" fmla="*/ 12 h 12"/>
                <a:gd name="T4" fmla="*/ 0 w 138"/>
                <a:gd name="T5" fmla="*/ 6 h 12"/>
                <a:gd name="T6" fmla="*/ 7 w 138"/>
                <a:gd name="T7" fmla="*/ 0 h 12"/>
                <a:gd name="T8" fmla="*/ 132 w 138"/>
                <a:gd name="T9" fmla="*/ 0 h 12"/>
                <a:gd name="T10" fmla="*/ 138 w 138"/>
                <a:gd name="T11" fmla="*/ 6 h 12"/>
                <a:gd name="T12" fmla="*/ 132 w 138"/>
                <a:gd name="T13" fmla="*/ 12 h 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38" h="12">
                  <a:moveTo>
                    <a:pt x="132" y="12"/>
                  </a:moveTo>
                  <a:lnTo>
                    <a:pt x="7" y="12"/>
                  </a:lnTo>
                  <a:cubicBezTo>
                    <a:pt x="3" y="12"/>
                    <a:pt x="0" y="9"/>
                    <a:pt x="0" y="6"/>
                  </a:cubicBezTo>
                  <a:cubicBezTo>
                    <a:pt x="0" y="2"/>
                    <a:pt x="3" y="0"/>
                    <a:pt x="7" y="0"/>
                  </a:cubicBezTo>
                  <a:lnTo>
                    <a:pt x="132" y="0"/>
                  </a:lnTo>
                  <a:cubicBezTo>
                    <a:pt x="135" y="0"/>
                    <a:pt x="138" y="2"/>
                    <a:pt x="138" y="6"/>
                  </a:cubicBezTo>
                  <a:cubicBezTo>
                    <a:pt x="138" y="9"/>
                    <a:pt x="135" y="12"/>
                    <a:pt x="132" y="12"/>
                  </a:cubicBez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  <xdr:sp macro="" textlink="">
          <xdr:nvSpPr>
            <xdr:cNvPr id="40" name="POWER_USER_ID_ICONS_Clipboard3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>
              <a:spLocks/>
            </xdr:cNvSpPr>
          </xdr:nvSpPr>
          <xdr:spPr bwMode="auto">
            <a:xfrm>
              <a:off x="125" y="299"/>
              <a:ext cx="201" cy="19"/>
            </a:xfrm>
            <a:custGeom>
              <a:avLst/>
              <a:gdLst>
                <a:gd name="T0" fmla="*/ 132 w 138"/>
                <a:gd name="T1" fmla="*/ 13 h 13"/>
                <a:gd name="T2" fmla="*/ 7 w 138"/>
                <a:gd name="T3" fmla="*/ 13 h 13"/>
                <a:gd name="T4" fmla="*/ 0 w 138"/>
                <a:gd name="T5" fmla="*/ 6 h 13"/>
                <a:gd name="T6" fmla="*/ 7 w 138"/>
                <a:gd name="T7" fmla="*/ 0 h 13"/>
                <a:gd name="T8" fmla="*/ 132 w 138"/>
                <a:gd name="T9" fmla="*/ 0 h 13"/>
                <a:gd name="T10" fmla="*/ 138 w 138"/>
                <a:gd name="T11" fmla="*/ 6 h 13"/>
                <a:gd name="T12" fmla="*/ 132 w 138"/>
                <a:gd name="T13" fmla="*/ 13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38" h="13">
                  <a:moveTo>
                    <a:pt x="132" y="13"/>
                  </a:moveTo>
                  <a:lnTo>
                    <a:pt x="7" y="13"/>
                  </a:lnTo>
                  <a:cubicBezTo>
                    <a:pt x="3" y="13"/>
                    <a:pt x="0" y="10"/>
                    <a:pt x="0" y="6"/>
                  </a:cubicBezTo>
                  <a:cubicBezTo>
                    <a:pt x="0" y="3"/>
                    <a:pt x="3" y="0"/>
                    <a:pt x="7" y="0"/>
                  </a:cubicBezTo>
                  <a:lnTo>
                    <a:pt x="132" y="0"/>
                  </a:lnTo>
                  <a:cubicBezTo>
                    <a:pt x="135" y="0"/>
                    <a:pt x="138" y="3"/>
                    <a:pt x="138" y="6"/>
                  </a:cubicBezTo>
                  <a:cubicBezTo>
                    <a:pt x="138" y="10"/>
                    <a:pt x="135" y="13"/>
                    <a:pt x="132" y="13"/>
                  </a:cubicBez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  <xdr:sp macro="" textlink="">
          <xdr:nvSpPr>
            <xdr:cNvPr id="41" name="POWER_USER_ID_ICONS_Clipboard3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>
              <a:spLocks/>
            </xdr:cNvSpPr>
          </xdr:nvSpPr>
          <xdr:spPr bwMode="auto">
            <a:xfrm>
              <a:off x="125" y="354"/>
              <a:ext cx="109" cy="17"/>
            </a:xfrm>
            <a:custGeom>
              <a:avLst/>
              <a:gdLst>
                <a:gd name="T0" fmla="*/ 69 w 75"/>
                <a:gd name="T1" fmla="*/ 12 h 12"/>
                <a:gd name="T2" fmla="*/ 7 w 75"/>
                <a:gd name="T3" fmla="*/ 12 h 12"/>
                <a:gd name="T4" fmla="*/ 0 w 75"/>
                <a:gd name="T5" fmla="*/ 6 h 12"/>
                <a:gd name="T6" fmla="*/ 7 w 75"/>
                <a:gd name="T7" fmla="*/ 0 h 12"/>
                <a:gd name="T8" fmla="*/ 69 w 75"/>
                <a:gd name="T9" fmla="*/ 0 h 12"/>
                <a:gd name="T10" fmla="*/ 75 w 75"/>
                <a:gd name="T11" fmla="*/ 6 h 12"/>
                <a:gd name="T12" fmla="*/ 69 w 75"/>
                <a:gd name="T13" fmla="*/ 12 h 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75" h="12">
                  <a:moveTo>
                    <a:pt x="69" y="12"/>
                  </a:moveTo>
                  <a:lnTo>
                    <a:pt x="7" y="12"/>
                  </a:lnTo>
                  <a:cubicBezTo>
                    <a:pt x="3" y="12"/>
                    <a:pt x="0" y="9"/>
                    <a:pt x="0" y="6"/>
                  </a:cubicBezTo>
                  <a:cubicBezTo>
                    <a:pt x="0" y="2"/>
                    <a:pt x="3" y="0"/>
                    <a:pt x="7" y="0"/>
                  </a:cubicBezTo>
                  <a:lnTo>
                    <a:pt x="69" y="0"/>
                  </a:lnTo>
                  <a:cubicBezTo>
                    <a:pt x="72" y="0"/>
                    <a:pt x="75" y="2"/>
                    <a:pt x="75" y="6"/>
                  </a:cubicBezTo>
                  <a:cubicBezTo>
                    <a:pt x="75" y="9"/>
                    <a:pt x="72" y="12"/>
                    <a:pt x="69" y="12"/>
                  </a:cubicBez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</xdr:grpSp>
      <xdr:sp macro="" textlink="">
        <xdr:nvSpPr>
          <xdr:cNvPr id="42" name="CuadroTexto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6886575" y="2095500"/>
            <a:ext cx="1004584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800"/>
              <a:t>Corte:</a:t>
            </a:r>
            <a:r>
              <a:rPr lang="es-CO" sz="800" baseline="0"/>
              <a:t> 01/09/2024 - 30/09/2024</a:t>
            </a:r>
            <a:endParaRPr lang="es-CO" sz="800"/>
          </a:p>
        </xdr:txBody>
      </xdr:sp>
    </xdr:grpSp>
    <xdr:clientData/>
  </xdr:twoCellAnchor>
  <xdr:twoCellAnchor editAs="oneCell">
    <xdr:from>
      <xdr:col>2</xdr:col>
      <xdr:colOff>133349</xdr:colOff>
      <xdr:row>1</xdr:row>
      <xdr:rowOff>152399</xdr:rowOff>
    </xdr:from>
    <xdr:to>
      <xdr:col>2</xdr:col>
      <xdr:colOff>1504950</xdr:colOff>
      <xdr:row>3</xdr:row>
      <xdr:rowOff>57150</xdr:rowOff>
    </xdr:to>
    <xdr:pic>
      <xdr:nvPicPr>
        <xdr:cNvPr id="27" name="Imagen 26" descr="Logotipo Bogotá">
          <a:extLst>
            <a:ext uri="{FF2B5EF4-FFF2-40B4-BE49-F238E27FC236}">
              <a16:creationId xmlns:a16="http://schemas.microsoft.com/office/drawing/2014/main" id="{55F53BC2-784B-4D83-853F-25CA0D02220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93" t="22376" r="41503" b="18982"/>
        <a:stretch/>
      </xdr:blipFill>
      <xdr:spPr>
        <a:xfrm>
          <a:off x="1076324" y="352424"/>
          <a:ext cx="1371601" cy="723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33619</xdr:colOff>
      <xdr:row>0</xdr:row>
      <xdr:rowOff>123265</xdr:rowOff>
    </xdr:from>
    <xdr:to>
      <xdr:col>2</xdr:col>
      <xdr:colOff>280148</xdr:colOff>
      <xdr:row>2</xdr:row>
      <xdr:rowOff>73960</xdr:rowOff>
    </xdr:to>
    <xdr:pic>
      <xdr:nvPicPr>
        <xdr:cNvPr id="3" name="Imagen 2" descr="Logotipo Bogotá">
          <a:extLst>
            <a:ext uri="{FF2B5EF4-FFF2-40B4-BE49-F238E27FC236}">
              <a16:creationId xmlns:a16="http://schemas.microsoft.com/office/drawing/2014/main" id="{775E0B62-3FE3-4136-B570-E5480021B3B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93" t="22376" r="41503" b="18982"/>
        <a:stretch/>
      </xdr:blipFill>
      <xdr:spPr>
        <a:xfrm>
          <a:off x="212913" y="123265"/>
          <a:ext cx="1322294" cy="66787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ctor" refreshedDate="45592.92313703704" createdVersion="6" refreshedVersion="6" minRefreshableVersion="3" recordCount="17" xr:uid="{00000000-000A-0000-FFFF-FFFF07000000}">
  <cacheSource type="worksheet">
    <worksheetSource name="Contratos"/>
  </cacheSource>
  <cacheFields count="31">
    <cacheField name="VIGENCIA" numFmtId="0">
      <sharedItems containsSemiMixedTypes="0" containsString="0" containsNumber="1" containsInteger="1" minValue="2022" maxValue="2024"/>
    </cacheField>
    <cacheField name="NÚMERO CONTRATO" numFmtId="0">
      <sharedItems containsSemiMixedTypes="0" containsString="0" containsNumber="1" containsInteger="1" minValue="220408" maxValue="240784"/>
    </cacheField>
    <cacheField name="PORTAL CONTRATACION" numFmtId="0">
      <sharedItems containsBlank="1" count="6">
        <s v="SECOP-II"/>
        <s v="TVEC"/>
        <m u="1"/>
        <s v="SECOP_I" u="1"/>
        <s v="SECOP-I" u="1"/>
        <s v="SECOP_II" u="1"/>
      </sharedItems>
    </cacheField>
    <cacheField name="URL SECOP" numFmtId="0">
      <sharedItems/>
    </cacheField>
    <cacheField name="PROCESO SELECCIÓN" numFmtId="0">
      <sharedItems containsBlank="1" count="14">
        <s v="(CPS) Directa Prestacion Servicios Profesionales y Apoyo a la Gestión"/>
        <s v="Directa Otras Causales"/>
        <s v="Selección Abreviada - Acuerdo Marco"/>
        <s v="Selección Abreviada - Subasta Inversa"/>
        <s v="Licitación Pública"/>
        <s v="Mínima Cuantía"/>
        <m u="1"/>
        <s v="Operaciones Conexas de Crédito Público" u="1"/>
        <s v="Selección Abreviada - Menor Cuantía" u="1"/>
        <s v="Directa Prestacion Servicios Profesionales y Apoyo a la Gestión" u="1"/>
        <s v="Régimen Especial - Régimen Especial" u="1"/>
        <s v="Subasta Inversa" u="1"/>
        <s v="Concurso de Méritos Abierto" u="1"/>
        <s v="Directa Prestacion Serv para Ejecución de Trabajos Artísticos " u="1"/>
      </sharedItems>
    </cacheField>
    <cacheField name="CLASE CONTRATO" numFmtId="0">
      <sharedItems containsBlank="1" count="19">
        <s v="(CPS) Prestación Servicios Profesionales"/>
        <s v="(CPS) Prestación Servicio Apoyo a la Gestión"/>
        <s v="Interadministrativo"/>
        <s v="Prestación de Servicios"/>
        <s v="Obra"/>
        <m u="1"/>
        <s v="Convenio de Cooperacion" u="1"/>
        <s v="Seguros" u="1"/>
        <s v="Manejo de cuenta" u="1"/>
        <s v="Arrendamiento" u="1"/>
        <s v="Consultoría" u="1"/>
        <s v="Convenio Interadministrativo" u="1"/>
        <s v="Prestación Servicio Apoyo a la Gestión" u="1"/>
        <s v="Corretaje" u="1"/>
        <s v="Compraventa" u="1"/>
        <s v="Deposito Valores" u="1"/>
        <s v="Prestación Servicios Profesionales" u="1"/>
        <s v="Suministro" u="1"/>
        <s v="Suscripción" u="1"/>
      </sharedItems>
    </cacheField>
    <cacheField name="DEPENDENCIA DESTINO" numFmtId="0">
      <sharedItems/>
    </cacheField>
    <cacheField name="NOMBRE UNIDAD EJECUTORA" numFmtId="0">
      <sharedItems/>
    </cacheField>
    <cacheField name="OBJETO" numFmtId="0">
      <sharedItems longText="1"/>
    </cacheField>
    <cacheField name="CLASE MODIFICACIÓN" numFmtId="0">
      <sharedItems count="16">
        <s v="Cesión"/>
        <s v="Suspensión"/>
        <s v="Adición/Prorroga"/>
        <s v="Prorroga"/>
        <s v="Otro sí"/>
        <s v="Prorroga/Otro sí"/>
        <s v="Adición / Prórroga" u="1"/>
        <s v="8 8. Otro SI" u="1"/>
        <s v="Adición" u="1"/>
        <s v="2 2. Adición" u="1"/>
        <s v="1 1. Suspensión" u="1"/>
        <s v="4 4. Adición / Prórroga" u="1"/>
        <s v="1 1. Cesión" u="1"/>
        <s v="9 9.Suspensión" u="1"/>
        <s v="3 3. Prorroga" u="1"/>
        <s v="Adición/Prorroga/Otro sí" u="1"/>
      </sharedItems>
    </cacheField>
    <cacheField name="FECHA SUSCRIPCIÓN DE LA MODIFICACIÓN" numFmtId="14">
      <sharedItems containsSemiMixedTypes="0" containsNonDate="0" containsDate="1" containsString="0" minDate="2024-09-02T00:00:00" maxDate="2024-10-01T00:00:00"/>
    </cacheField>
    <cacheField name="IDENTIFICACIÓN CONTRATISTA" numFmtId="0">
      <sharedItems containsString="0" containsBlank="1" containsNumber="1" containsInteger="1" minValue="35536816" maxValue="1015468805"/>
    </cacheField>
    <cacheField name="RAZÓN SOCIAL_x000a_CESIONARIO" numFmtId="0">
      <sharedItems containsBlank="1"/>
    </cacheField>
    <cacheField name="VALOR CONTRATO PRINCIPAL" numFmtId="164">
      <sharedItems containsSemiMixedTypes="0" containsString="0" containsNumber="1" containsInteger="1" minValue="5201194" maxValue="1291307804"/>
    </cacheField>
    <cacheField name="VALOR ADICIÓN" numFmtId="164">
      <sharedItems containsSemiMixedTypes="0" containsString="0" containsNumber="1" containsInteger="1" minValue="0" maxValue="125000000"/>
    </cacheField>
    <cacheField name="VALOR TOTAL" numFmtId="164">
      <sharedItems containsSemiMixedTypes="0" containsString="0" containsNumber="1" containsInteger="1" minValue="7201194" maxValue="4430681562"/>
    </cacheField>
    <cacheField name="PLAZO MODIFICACIÓN (Días)" numFmtId="164">
      <sharedItems containsSemiMixedTypes="0" containsString="0" containsNumber="1" containsInteger="1" minValue="0" maxValue="103"/>
    </cacheField>
    <cacheField name="PLAZO TOTAL_x000a_(DÍAS)*" numFmtId="164">
      <sharedItems containsSemiMixedTypes="0" containsString="0" containsNumber="1" containsInteger="1" minValue="119" maxValue="819"/>
    </cacheField>
    <cacheField name="Fecha de suscripción" numFmtId="14">
      <sharedItems containsSemiMixedTypes="0" containsNonDate="0" containsDate="1" containsString="0" minDate="2022-06-23T00:00:00" maxDate="2024-09-05T00:00:00"/>
    </cacheField>
    <cacheField name="Fecha de Inicio" numFmtId="14">
      <sharedItems containsSemiMixedTypes="0" containsNonDate="0" containsDate="1" containsString="0" minDate="2022-06-25T00:00:00" maxDate="2024-09-06T00:00:00"/>
    </cacheField>
    <cacheField name="Plazo Inicial (dias)" numFmtId="0">
      <sharedItems containsSemiMixedTypes="0" containsString="0" containsNumber="1" containsInteger="1" minValue="119" maxValue="546"/>
    </cacheField>
    <cacheField name="Fecha Finalizacion Programada" numFmtId="14">
      <sharedItems containsSemiMixedTypes="0" containsNonDate="0" containsDate="1" containsString="0" minDate="2024-09-25T00:00:00" maxDate="2025-01-01T00:00:00"/>
    </cacheField>
    <cacheField name="Valor del Contrato_x000a_inical" numFmtId="164">
      <sharedItems containsSemiMixedTypes="0" containsString="0" containsNumber="1" containsInteger="1" minValue="5201194" maxValue="1291307804"/>
    </cacheField>
    <cacheField name="dias ejecutados" numFmtId="0">
      <sharedItems containsSemiMixedTypes="0" containsString="0" containsNumber="1" containsInteger="1" minValue="25" maxValue="828"/>
    </cacheField>
    <cacheField name="% Ejecución" numFmtId="0">
      <sharedItems containsSemiMixedTypes="0" containsString="0" containsNumber="1" minValue="21.37" maxValue="102.22"/>
    </cacheField>
    <cacheField name="Recursos totales Ejecutados o pagados" numFmtId="164">
      <sharedItems containsNonDate="0" containsString="0" containsBlank="1"/>
    </cacheField>
    <cacheField name="Recursos pendientes de ejecutar." numFmtId="164">
      <sharedItems containsSemiMixedTypes="0" containsString="0" containsNumber="1" containsInteger="1" minValue="7201194" maxValue="4430681562"/>
    </cacheField>
    <cacheField name="Cantidad de Adiciones/_x000a_prórrogas" numFmtId="0">
      <sharedItems containsSemiMixedTypes="0" containsString="0" containsNumber="1" containsInteger="1" minValue="0" maxValue="5"/>
    </cacheField>
    <cacheField name="Vr. Adiciones" numFmtId="164">
      <sharedItems containsSemiMixedTypes="0" containsString="0" containsNumber="1" containsInteger="1" minValue="0" maxValue="1515003000"/>
    </cacheField>
    <cacheField name="Vr. Total con Adiciones" numFmtId="164">
      <sharedItems containsSemiMixedTypes="0" containsString="0" containsNumber="1" containsInteger="1" minValue="7201194" maxValue="4430681562"/>
    </cacheField>
    <cacheField name="Plazo total con prorrogas (días)" numFmtId="0">
      <sharedItems containsSemiMixedTypes="0" containsString="0" containsNumber="1" containsInteger="1" minValue="119" maxValue="8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n v="2024"/>
    <n v="240106"/>
    <x v="0"/>
    <s v="https://community.secop.gov.co/Public/Tendering/OpportunityDetail/Index?noticeUID=CO1.NTC.5504414&amp;isFromPublicArea=True&amp;isModal=true&amp;asPopupView=true"/>
    <x v="0"/>
    <x v="0"/>
    <s v="SUBD. ANALISIS FISCAL"/>
    <s v="0111-01 - Secretaría Distrital de Hacienda"/>
    <s v="Prestar servicios profesionales en la DEEF para realizar la revisión yconsolidación de normativa nacional y territorial que impacten losingresos distritales, así como el procesamiento de bases de datos quepermitan fortalecer el seguimiento, análisis, y la proyección de losingresos corrientes."/>
    <x v="0"/>
    <d v="2024-09-03T00:00:00"/>
    <n v="52122748"/>
    <s v="CLAUDIA PATRICIA RODRIGUEZ COBOS"/>
    <n v="49200000"/>
    <n v="0"/>
    <n v="73800000"/>
    <n v="0"/>
    <n v="270"/>
    <d v="2024-01-25T00:00:00"/>
    <d v="2024-02-01T00:00:00"/>
    <n v="180"/>
    <d v="2024-10-31T00:00:00"/>
    <n v="49200000"/>
    <n v="242"/>
    <n v="88.64"/>
    <m/>
    <n v="73800000"/>
    <n v="1"/>
    <n v="24600000"/>
    <n v="73800000"/>
    <n v="270"/>
  </r>
  <r>
    <n v="2024"/>
    <n v="240138"/>
    <x v="0"/>
    <s v="https://community.secop.gov.co/Public/Tendering/OpportunityDetail/Index?noticeUID=CO1.NTC.5481937&amp;isFromPublicArea=True&amp;isModal=true&amp;asPopupView=true"/>
    <x v="0"/>
    <x v="0"/>
    <s v="SUBD. ADMINISTRATIVA Y FINANCIERA"/>
    <s v="0111-01 - Secretaría Distrital de Hacienda"/>
    <s v="Prestar los servicios profesionales para la estructuración, ejecución ycierre de los proyectos de intervención de la infraestructura de lassedes de la SDH y el CAD y apoyo a la supervisión de los contratosasociados."/>
    <x v="1"/>
    <d v="2024-09-27T00:00:00"/>
    <m/>
    <m/>
    <n v="52800000"/>
    <n v="0"/>
    <n v="79200000"/>
    <n v="0"/>
    <n v="270"/>
    <d v="2024-01-31T00:00:00"/>
    <d v="2024-02-05T00:00:00"/>
    <n v="180"/>
    <d v="2024-11-05T00:00:00"/>
    <n v="52800000"/>
    <n v="238"/>
    <n v="86.86"/>
    <m/>
    <n v="79200000"/>
    <n v="1"/>
    <n v="26400000"/>
    <n v="79200000"/>
    <n v="270"/>
  </r>
  <r>
    <n v="2024"/>
    <n v="240327"/>
    <x v="0"/>
    <s v="https://community.secop.gov.co/Public/Tendering/OpportunityDetail/Index?noticeUID=CO1.NTC.5440535&amp;isFromPublicArea=True&amp;isModal=true&amp;asPopupView=true"/>
    <x v="0"/>
    <x v="0"/>
    <s v="OF. GESTION DE COBRO"/>
    <s v="0111-01 - Secretaría Distrital de Hacienda"/>
    <s v="Prestar los servicios profesionales para el desarrollo de actividadesrelacionadas con la proyección de actos administrativos, respuestas aderechos de petición de usuarios internos y externos y atención detutelas, seguimiento a la gestión, apoyo operativo de las actividadesencargadas, atención de usuarios, actualización de los sistemas degestión, liquidación, emisión y generación de recibos de pago,aplicación fraccionamiento y devolución de títulos de depósito judicial,apoyo en la actualización de los sistemas de contratación y en generalcualquier actividad enmarcada en los procesos de cobro que adelante laOficina de Gestión de Cobro. Así como el procesamiento, actualización,selección, limpieza, seguimiento, organización de información, emisión,revisión y análisis cuali cuantitativo en los informes que se obtienende los sistemas de información para la gestión de la Cartera NoTributaria en aras de lograr las metas establecidas en el PlanOperativo."/>
    <x v="0"/>
    <d v="2024-09-25T00:00:00"/>
    <n v="40392471"/>
    <s v="OLGA MARIA BASALLO"/>
    <n v="27000000"/>
    <n v="0"/>
    <n v="40500000"/>
    <n v="0"/>
    <n v="225"/>
    <d v="2024-02-09T00:00:00"/>
    <d v="2024-02-13T00:00:00"/>
    <n v="150"/>
    <d v="2024-09-25T00:00:00"/>
    <n v="27000000"/>
    <n v="230"/>
    <n v="102.22"/>
    <m/>
    <n v="40500000"/>
    <n v="1"/>
    <n v="13500000"/>
    <n v="40500000"/>
    <n v="225"/>
  </r>
  <r>
    <n v="2024"/>
    <n v="240432"/>
    <x v="0"/>
    <s v="https://community.secop.gov.co/Public/Tendering/OpportunityDetail/Index?noticeUID=CO1.NTC.5764024&amp;isFromPublicArea=True&amp;isModal=true&amp;asPopupView=true"/>
    <x v="0"/>
    <x v="0"/>
    <s v="DESPACHO DIR. DISTRITAL PRESUPUESTO"/>
    <s v="0111-01 - Secretaría Distrital de Hacienda"/>
    <s v="Prestar servicios profesionales a la Dirección Distrital de Presupuestopara apoyar actividades relacionadas con los procesos de planeación ygestión contractual de la dependencia."/>
    <x v="2"/>
    <d v="2024-09-02T00:00:00"/>
    <m/>
    <m/>
    <n v="56400000"/>
    <n v="28200000"/>
    <n v="84600000"/>
    <n v="90"/>
    <n v="270"/>
    <d v="2024-03-08T00:00:00"/>
    <d v="2024-03-12T00:00:00"/>
    <n v="180"/>
    <d v="2024-12-12T00:00:00"/>
    <n v="56400000"/>
    <n v="202"/>
    <n v="73.45"/>
    <m/>
    <n v="84600000"/>
    <n v="1"/>
    <n v="28200000"/>
    <n v="84600000"/>
    <n v="270"/>
  </r>
  <r>
    <n v="2024"/>
    <n v="240446"/>
    <x v="0"/>
    <s v="https://community.secop.gov.co/Public/Tendering/OpportunityDetail/Index?noticeUID=CO1.NTC.5844694&amp;isFromPublicArea=True&amp;isModal=true&amp;asPopupView=true"/>
    <x v="0"/>
    <x v="1"/>
    <s v="DESPACHO DIR. DISTRITAL PRESUPUESTO"/>
    <s v="0111-01 - Secretaría Distrital de Hacienda"/>
    <s v="Prestar servicios técnicos, para apoyar la gestión operativa deorganización documental del archivo de la Dirección Distrital de Presupuesto."/>
    <x v="2"/>
    <d v="2024-09-25T00:00:00"/>
    <m/>
    <m/>
    <n v="21600000"/>
    <n v="10680000"/>
    <n v="32280000"/>
    <n v="89"/>
    <n v="269"/>
    <d v="2024-03-18T00:00:00"/>
    <d v="2024-04-01T00:00:00"/>
    <n v="180"/>
    <d v="2024-12-30T00:00:00"/>
    <n v="21600000"/>
    <n v="182"/>
    <n v="66.67"/>
    <m/>
    <n v="32280000"/>
    <n v="1"/>
    <n v="10680000"/>
    <n v="32280000"/>
    <n v="269"/>
  </r>
  <r>
    <n v="2024"/>
    <n v="240469"/>
    <x v="0"/>
    <s v="https://community.secop.gov.co/Public/Tendering/OpportunityDetail/Index?noticeUID=CO1.NTC.5844694&amp;isFromPublicArea=True&amp;isModal=true&amp;asPopupView=true"/>
    <x v="0"/>
    <x v="1"/>
    <s v="DESPACHO DIR. DISTRITAL PRESUPUESTO"/>
    <s v="0111-01 - Secretaría Distrital de Hacienda"/>
    <s v="Prestar servicios técnicos, para apoyar la gestión operativa deorganización documental del archivo de la Dirección Distrital de Presupuesto."/>
    <x v="2"/>
    <d v="2024-09-25T00:00:00"/>
    <m/>
    <m/>
    <n v="21600000"/>
    <n v="9600000"/>
    <n v="31200000"/>
    <n v="80"/>
    <n v="260"/>
    <d v="2024-04-05T00:00:00"/>
    <d v="2024-04-10T00:00:00"/>
    <n v="180"/>
    <d v="2024-12-30T00:00:00"/>
    <n v="21600000"/>
    <n v="173"/>
    <n v="65.53"/>
    <m/>
    <n v="31200000"/>
    <n v="1"/>
    <n v="9600000"/>
    <n v="31200000"/>
    <n v="260"/>
  </r>
  <r>
    <n v="2022"/>
    <n v="220408"/>
    <x v="0"/>
    <s v="https://community.secop.gov.co/Public/Tendering/OpportunityDetail/Index?noticeUID=CO1.NTC.2987061&amp;isFromPublicArea=True&amp;isModal=true&amp;asPopupView=true"/>
    <x v="1"/>
    <x v="2"/>
    <s v="OF. OPERACION SISTEMA GESTION DOCUMENTAL"/>
    <s v="0111-01 - Secretaría Distrital de Hacienda"/>
    <s v="Prestar servicios para la gestión de correspondencia y mensajeríaexpresa masiva para la Secretaría Distrital de Hacienda"/>
    <x v="2"/>
    <d v="2024-09-05T00:00:00"/>
    <m/>
    <m/>
    <n v="869945665"/>
    <n v="110000000"/>
    <n v="4077491144"/>
    <n v="20"/>
    <n v="816"/>
    <d v="2022-06-23T00:00:00"/>
    <d v="2022-06-25T00:00:00"/>
    <n v="546"/>
    <d v="2024-09-30T00:00:00"/>
    <n v="869945665"/>
    <n v="828"/>
    <n v="100"/>
    <m/>
    <n v="4077491144"/>
    <n v="4"/>
    <n v="1400884000"/>
    <n v="4077491144"/>
    <n v="816"/>
  </r>
  <r>
    <n v="2023"/>
    <n v="230435"/>
    <x v="1"/>
    <s v="https://www.colombiacompra.gov.co/tienda-virtual-del-estado-colombiano/ordenes-compra/107354"/>
    <x v="2"/>
    <x v="3"/>
    <s v="SUBD. SERVICIOS TIC"/>
    <s v="0111-01 - Secretaría Distrital de Hacienda"/>
    <s v="Proveer el outsourcing integral para los servicios de gestión de mesa deayuda."/>
    <x v="3"/>
    <d v="2024-09-23T00:00:00"/>
    <m/>
    <m/>
    <n v="1291307804"/>
    <n v="0"/>
    <n v="1291307804"/>
    <n v="10"/>
    <n v="550"/>
    <d v="2023-04-04T00:00:00"/>
    <d v="2023-04-17T00:00:00"/>
    <n v="360"/>
    <d v="2024-10-27T00:00:00"/>
    <n v="1291307804"/>
    <n v="532"/>
    <n v="95.17"/>
    <m/>
    <n v="1291307804"/>
    <n v="2"/>
    <n v="645653902"/>
    <n v="1291307804"/>
    <n v="550"/>
  </r>
  <r>
    <n v="2022"/>
    <n v="220430"/>
    <x v="0"/>
    <s v="https://community.secop.gov.co/Public/Tendering/OpportunityDetail/Index?noticeUID=CO1.NTC.2979909&amp;isFromPublicArea=True&amp;isModal=true&amp;asPopupView=true"/>
    <x v="3"/>
    <x v="3"/>
    <s v="SUBD. ADMINISTRATIVA Y FINANCIERA"/>
    <s v="0111-01 - Secretaría Distrital de Hacienda"/>
    <s v="PRESTAR LOS SERVICIOS INTEGRALES DE ASEO Y CAFETERÍA Y EL SERVICIO DEFUMIGACIÓN PARA LAS INSTALACIONES DE LA SECRETARIA DISTRITAL DE HACIENDADE BOGOTA D.C. Y ZONAS COMUNES DEL CENTRO ADMINISTRATIVO DISTRITAL CAD."/>
    <x v="2"/>
    <d v="2024-09-26T00:00:00"/>
    <m/>
    <m/>
    <n v="946984967"/>
    <n v="125000000"/>
    <n v="4430681562"/>
    <n v="31"/>
    <n v="819"/>
    <d v="2022-07-15T00:00:00"/>
    <d v="2022-07-25T00:00:00"/>
    <n v="465"/>
    <d v="2024-10-31T00:00:00"/>
    <n v="946984967"/>
    <n v="798"/>
    <n v="96.26"/>
    <m/>
    <n v="4430681562"/>
    <n v="3"/>
    <n v="1460937000"/>
    <n v="4430681562"/>
    <n v="819"/>
  </r>
  <r>
    <n v="2024"/>
    <n v="240521"/>
    <x v="0"/>
    <s v="https://community.secop.gov.co/Public/Tendering/OpportunityDetail/Index?noticeUID=CO1.NTC.6042205&amp;isFromPublicArea=True&amp;isModal=False"/>
    <x v="0"/>
    <x v="0"/>
    <s v="FONDO CUENTA CONCEJO DE BOGOTA, D.C."/>
    <s v="0111-04 - Fondo Cuenta Concejo de Bogotá, D.C."/>
    <s v="Prestar los servicios profesionales para realizar actividades de lagestión contractual, así como apoyo a la supervisión de los contratos yconvenios a cargo de la Dirección financiera con el fin de verificar elcumplimiento del objeto y las obligaciones contractuales."/>
    <x v="0"/>
    <d v="2024-09-18T00:00:00"/>
    <n v="1015468805"/>
    <s v="ANI NAYDU NOVA RAMIREZ"/>
    <n v="27300000"/>
    <n v="0"/>
    <n v="27300000"/>
    <n v="0"/>
    <n v="210"/>
    <d v="2024-04-26T00:00:00"/>
    <d v="2024-05-02T00:00:00"/>
    <n v="210"/>
    <d v="2024-12-02T00:00:00"/>
    <n v="27300000"/>
    <n v="151"/>
    <n v="70.56"/>
    <m/>
    <n v="27300000"/>
    <n v="0"/>
    <n v="0"/>
    <n v="27300000"/>
    <n v="210"/>
  </r>
  <r>
    <n v="2024"/>
    <n v="240540"/>
    <x v="0"/>
    <s v="https://community.secop.gov.co/Public/Tendering/OpportunityDetail/Index?noticeUID=CO1.NTC.6078980&amp;isFromPublicArea=True&amp;isModal=true&amp;asPopupView=true"/>
    <x v="0"/>
    <x v="0"/>
    <s v="OF. ASESORA DE COMUNICACIONES"/>
    <s v="0111-01 - Secretaría Distrital de Hacienda"/>
    <s v="Prestar los servicios profesionales en la Oficina Asesora deComunicaciones para la atención, administración de redes sociales y latransmisión de eventos virtuales a través de las diferentes plataformasdigitales."/>
    <x v="0"/>
    <d v="2024-09-06T00:00:00"/>
    <n v="35536816"/>
    <s v="SONIA PATRICIA BUSTOS RINCON"/>
    <n v="39200000"/>
    <n v="0"/>
    <n v="39200000"/>
    <n v="0"/>
    <n v="240"/>
    <d v="2024-05-07T00:00:00"/>
    <d v="2024-05-10T00:00:00"/>
    <n v="240"/>
    <d v="2024-12-31T00:00:00"/>
    <n v="39200000"/>
    <n v="143"/>
    <n v="60.85"/>
    <m/>
    <n v="39200000"/>
    <n v="0"/>
    <n v="0"/>
    <n v="39200000"/>
    <n v="240"/>
  </r>
  <r>
    <n v="2024"/>
    <n v="240613"/>
    <x v="0"/>
    <s v="https://community.secop.gov.co/Public/Tendering/OpportunityDetail/Index?noticeUID=CO1.NTC.6266427&amp;isFromPublicArea=True&amp;isModal=true&amp;asPopupView=true"/>
    <x v="0"/>
    <x v="0"/>
    <s v="OF. GESTION SERVICIO Y NOTIFICACIONES"/>
    <s v="0111-01 - Secretaría Distrital de Hacienda"/>
    <s v="Prestar servicios profesionales para el desarrollo de actividades deatención al público, notificaciones, elaboración de informes y estudios,manejo de bases de datos, aporte al mejoramiento continuo de procesos,manejo de programas corporativos y respuesta a PQRS en la Oficina deGestión del Servicio y Notificaciones."/>
    <x v="0"/>
    <d v="2024-09-17T00:00:00"/>
    <n v="1010196758"/>
    <s v="CAMILO ANDRES CASTILLO MARTINEZ"/>
    <n v="26400000"/>
    <n v="0"/>
    <n v="26400000"/>
    <n v="0"/>
    <n v="180"/>
    <d v="2024-06-19T00:00:00"/>
    <d v="2024-06-21T00:00:00"/>
    <n v="180"/>
    <d v="2024-12-21T00:00:00"/>
    <n v="26400000"/>
    <n v="101"/>
    <n v="55.19"/>
    <m/>
    <n v="26400000"/>
    <n v="0"/>
    <n v="0"/>
    <n v="26400000"/>
    <n v="180"/>
  </r>
  <r>
    <n v="2022"/>
    <n v="220706"/>
    <x v="0"/>
    <s v="https://community.secop.gov.co/Public/Tendering/OpportunityDetail/Index?noticeUID=CO1.NTC.3155498&amp;isFromPublicArea=True&amp;isModal=true&amp;asPopupView=true"/>
    <x v="4"/>
    <x v="4"/>
    <s v="SUBD. ADMINISTRATIVA Y FINANCIERA"/>
    <s v="0111-01 - Secretaría Distrital de Hacienda"/>
    <s v="PRESTAR LOS SERVICIOS DE MANTENIMIENTO PREVENTIVO Y CORRECTIVO ALSISTEMA ELÉCTRICO; AL SISTEMA HIDRÁULICO, INCLUIDOS LOS TANQUES DEALMACENAMIENTO; AL MOBILIARIO; ASÍ COMO EL MANTENIMIENTO INTEGRAL A LASINSTALACIONES LOCATIVAS Y LAS OBRAS DE MEJORA QUE SE REQUIERAN, CON ELSUMINISTRO DE PERSONAL, EQUIPO, MATERIALES Y REPUESTOS, EN LASINSTALACIONES FÍSICAS DE LA SECRETARIA DISTRITAL DE HACIENDA Y ZONASCOMUNES DEL CENTRO ADMINISTRATIVO DISTRITAL CAD Y LAS DIFERENTES SEDES."/>
    <x v="2"/>
    <d v="2024-09-27T00:00:00"/>
    <m/>
    <m/>
    <n v="568100000"/>
    <n v="65000000"/>
    <n v="3693903437"/>
    <n v="30"/>
    <n v="716"/>
    <d v="2022-10-05T00:00:00"/>
    <d v="2022-11-04T00:00:00"/>
    <n v="483"/>
    <d v="2024-11-11T00:00:00"/>
    <n v="568100000"/>
    <n v="696"/>
    <n v="94.31"/>
    <m/>
    <n v="3693903437"/>
    <n v="5"/>
    <n v="1515003000"/>
    <n v="3693903437"/>
    <n v="716"/>
  </r>
  <r>
    <n v="2023"/>
    <n v="230733"/>
    <x v="0"/>
    <s v="https://community.secop.gov.co/Public/Tendering/OpportunityDetail/Index?noticeUID=CO1.NTC.4740079&amp;isFromPublicArea=True&amp;isModal=true&amp;asPopupView=true"/>
    <x v="5"/>
    <x v="3"/>
    <s v="FONDO CUENTA CONCEJO DE BOGOTA, D.C."/>
    <s v="0111-04 - Fondo Cuenta Concejo de Bogotá, D.C."/>
    <s v="Prestar servicios de almacenamiento y custodia de los medios magnéticoscorrespondientes a las copias de respaldo de los sistemas de informacióndel Concejo de Bogotá D.C."/>
    <x v="2"/>
    <d v="2024-09-12T00:00:00"/>
    <m/>
    <m/>
    <n v="5201194"/>
    <n v="2000000"/>
    <n v="7201194"/>
    <n v="90"/>
    <n v="450"/>
    <d v="2023-08-09T00:00:00"/>
    <d v="2023-09-18T00:00:00"/>
    <n v="360"/>
    <d v="2024-12-17T00:00:00"/>
    <n v="5201194"/>
    <n v="378"/>
    <n v="82.89"/>
    <m/>
    <n v="7201194"/>
    <n v="1"/>
    <n v="2000000"/>
    <n v="7201194"/>
    <n v="450"/>
  </r>
  <r>
    <n v="2024"/>
    <n v="240733"/>
    <x v="0"/>
    <s v="https://community.secop.gov.co/Public/Tendering/OpportunityDetail/Index?noticeUID=CO1.NTC.6502892&amp;isFromPublicArea=True&amp;isModal=true&amp;asPopupView=true"/>
    <x v="0"/>
    <x v="0"/>
    <s v="DESPACHO TESORERO DISTRITAL"/>
    <s v="0111-01 - Secretaría Distrital de Hacienda"/>
    <s v="Prestar servicios profesionales y financieros en la Dirección Distritalde Tesorería, para realizar el seguimiento y control de diversosproyectos en ejecución, de la operación asociada a las estrategias encurso y la preparación de los documentos necesarios para el eficienteproceso y pago de recursos, a través de análisis financiero yestadístico."/>
    <x v="4"/>
    <d v="2024-09-30T00:00:00"/>
    <m/>
    <m/>
    <n v="38813333"/>
    <n v="0"/>
    <n v="38813333"/>
    <n v="0"/>
    <n v="142"/>
    <d v="2024-08-20T00:00:00"/>
    <d v="2024-08-22T00:00:00"/>
    <n v="142"/>
    <d v="2024-12-31T00:00:00"/>
    <n v="38813333"/>
    <n v="39"/>
    <n v="29.77"/>
    <m/>
    <n v="38813333"/>
    <n v="0"/>
    <n v="0"/>
    <n v="38813333"/>
    <n v="142"/>
  </r>
  <r>
    <n v="2023"/>
    <n v="230845"/>
    <x v="0"/>
    <s v="https://community.secop.gov.co/Public/Tendering/OpportunityDetail/Index?noticeUID=CO1.NTC.4638127&amp;isFromPublicArea=True&amp;isModal=False"/>
    <x v="3"/>
    <x v="3"/>
    <s v="SUBD. GESTION DOCUMENTAL"/>
    <s v="0111-01 - Secretaría Distrital de Hacienda"/>
    <s v="Suministro de certificados firma digital de personas, así como elservicio de estampado cronológico y correo electrónico certificado, paragarantizar el firmado electrónico de documentos generados por laSecretaría Distrital de Hacienda."/>
    <x v="5"/>
    <d v="2024-09-13T00:00:00"/>
    <m/>
    <m/>
    <n v="166948659"/>
    <n v="0"/>
    <n v="166948659"/>
    <n v="103"/>
    <n v="463"/>
    <d v="2023-09-01T00:00:00"/>
    <d v="2023-09-18T00:00:00"/>
    <n v="360"/>
    <d v="2024-12-31T00:00:00"/>
    <n v="166948659"/>
    <n v="378"/>
    <n v="80.430000000000007"/>
    <m/>
    <n v="166948659"/>
    <n v="0"/>
    <n v="0"/>
    <n v="166948659"/>
    <n v="463"/>
  </r>
  <r>
    <n v="2024"/>
    <n v="240784"/>
    <x v="0"/>
    <s v="https://community.secop.gov.co/Public/Tendering/OpportunityDetail/Index?noticeUID=CO1.NTC.6643609&amp;isFromPublicArea=True&amp;isModal=true&amp;asPopupView=true"/>
    <x v="0"/>
    <x v="0"/>
    <s v="OF. CONSOLIDACION"/>
    <s v="0111-01 - Secretaría Distrital de Hacienda"/>
    <s v="Prestar servicios profesionales en la Dirección Distrital de Tesorería,para realizar la consolidación de las operaciones de tesorería,conciliación de cuentas y depósitos, obligaciones tributarias a cargodel tesoro distrital, y todas aquellas actividades relacionadas a niveltecnológico y del proceso operativo."/>
    <x v="4"/>
    <d v="2024-09-30T00:00:00"/>
    <m/>
    <m/>
    <n v="19436666"/>
    <n v="0"/>
    <n v="19436666"/>
    <n v="0"/>
    <n v="119"/>
    <d v="2024-09-04T00:00:00"/>
    <d v="2024-09-05T00:00:00"/>
    <n v="119"/>
    <d v="2024-12-31T00:00:00"/>
    <n v="19436666"/>
    <n v="25"/>
    <n v="21.37"/>
    <m/>
    <n v="19436666"/>
    <n v="0"/>
    <n v="0"/>
    <n v="19436666"/>
    <n v="1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Tipo Modificaciones">
  <location ref="C13:D20" firstHeaderRow="1" firstDataRow="1" firstDataCol="1"/>
  <pivotFields count="31">
    <pivotField dataField="1" showAll="0" defaultSubtotal="0"/>
    <pivotField showAll="0" defaultSubtotal="0"/>
    <pivotField showAll="0" defaultSubtotal="0">
      <items count="6">
        <item m="1" x="5"/>
        <item x="1"/>
        <item m="1" x="3"/>
        <item x="0"/>
        <item m="1" x="4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6">
        <item m="1" x="8"/>
        <item x="2"/>
        <item m="1" x="15"/>
        <item x="0"/>
        <item x="3"/>
        <item x="1"/>
        <item m="1" x="6"/>
        <item x="4"/>
        <item m="1" x="11"/>
        <item m="1" x="14"/>
        <item m="1" x="12"/>
        <item m="1" x="9"/>
        <item m="1" x="7"/>
        <item m="1" x="10"/>
        <item m="1" x="13"/>
        <item x="5"/>
      </items>
    </pivotField>
    <pivotField numFmtId="14" showAll="0" defaultSubtotal="0"/>
    <pivotField showAll="0" defaultSubtotal="0"/>
    <pivotField showAll="0" defaultSubtotal="0"/>
    <pivotField numFmtId="164" showAll="0" defaultSubtotal="0"/>
    <pivotField numFmtId="164" showAll="0" defaultSubtotal="0"/>
    <pivotField numFmtId="164" showAll="0" defaultSubtotal="0"/>
    <pivotField showAll="0" defaultSubtotal="0"/>
    <pivotField showAll="0" defaultSubtotal="0"/>
    <pivotField numFmtId="14" showAll="0" defaultSubtotal="0"/>
    <pivotField numFmtId="14" showAll="0" defaultSubtotal="0"/>
    <pivotField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numFmtId="164" showAll="0" defaultSubtotal="0"/>
    <pivotField numFmtId="164" showAll="0" defaultSubtotal="0"/>
    <pivotField showAll="0" defaultSubtotal="0"/>
  </pivotFields>
  <rowFields count="1">
    <field x="9"/>
  </rowFields>
  <rowItems count="7">
    <i>
      <x v="1"/>
    </i>
    <i>
      <x v="3"/>
    </i>
    <i>
      <x v="4"/>
    </i>
    <i>
      <x v="5"/>
    </i>
    <i>
      <x v="7"/>
    </i>
    <i>
      <x v="15"/>
    </i>
    <i t="grand">
      <x/>
    </i>
  </rowItems>
  <colItems count="1">
    <i/>
  </colItems>
  <dataFields count="1">
    <dataField name="No. Contratos/Conv" fld="0" subtotal="count" baseField="0" baseItem="0"/>
  </dataFields>
  <formats count="29">
    <format dxfId="58">
      <pivotArea type="all" dataOnly="0" outline="0" fieldPosition="0"/>
    </format>
    <format dxfId="57">
      <pivotArea outline="0" collapsedLevelsAreSubtotals="1" fieldPosition="0"/>
    </format>
    <format dxfId="56">
      <pivotArea dataOnly="0" labelOnly="1" outline="0" axis="axisValues" fieldPosition="0"/>
    </format>
    <format dxfId="55">
      <pivotArea dataOnly="0" labelOnly="1" grandRow="1" outline="0" fieldPosition="0"/>
    </format>
    <format dxfId="54">
      <pivotArea dataOnly="0" labelOnly="1" outline="0" axis="axisValues" fieldPosition="0"/>
    </format>
    <format dxfId="53">
      <pivotArea dataOnly="0" labelOnly="1" grandRow="1" outline="0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outline="0" axis="axisValues" fieldPosition="0"/>
    </format>
    <format dxfId="49">
      <pivotArea dataOnly="0" labelOnly="1" grandRow="1" outline="0" fieldPosition="0"/>
    </format>
    <format dxfId="48">
      <pivotArea dataOnly="0" labelOnly="1" outline="0" axis="axisValues" fieldPosition="0"/>
    </format>
    <format dxfId="47">
      <pivotArea type="all" dataOnly="0" outline="0" fieldPosition="0"/>
    </format>
    <format dxfId="46">
      <pivotArea type="all" dataOnly="0" outline="0" fieldPosition="0"/>
    </format>
    <format dxfId="45">
      <pivotArea field="2" type="button" dataOnly="0" labelOnly="1" outline="0"/>
    </format>
    <format dxfId="44">
      <pivotArea type="all" dataOnly="0" outline="0" fieldPosition="0"/>
    </format>
    <format dxfId="43">
      <pivotArea field="2" type="button" dataOnly="0" labelOnly="1" outline="0"/>
    </format>
    <format dxfId="42">
      <pivotArea dataOnly="0" labelOnly="1" fieldPosition="0">
        <references count="1">
          <reference field="9" count="0"/>
        </references>
      </pivotArea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9" type="button" dataOnly="0" labelOnly="1" outline="0" axis="axisRow" fieldPosition="0"/>
    </format>
    <format dxfId="38">
      <pivotArea dataOnly="0" labelOnly="1" fieldPosition="0">
        <references count="1">
          <reference field="9" count="0"/>
        </references>
      </pivotArea>
    </format>
    <format dxfId="37">
      <pivotArea dataOnly="0" labelOnly="1" grandRow="1" outline="0" fieldPosition="0"/>
    </format>
    <format dxfId="36">
      <pivotArea dataOnly="0" labelOnly="1" outline="0" axis="axisValues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9" type="button" dataOnly="0" labelOnly="1" outline="0" axis="axisRow" fieldPosition="0"/>
    </format>
    <format dxfId="32">
      <pivotArea dataOnly="0" labelOnly="1" fieldPosition="0">
        <references count="1">
          <reference field="9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Dinámica3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odalidad / Clase Contrato - Conve">
  <location ref="G13:H27" firstHeaderRow="1" firstDataRow="1" firstDataCol="1"/>
  <pivotFields count="31">
    <pivotField dataField="1" showAll="0" defaultSubtotal="0"/>
    <pivotField showAll="0" defaultSubtotal="0"/>
    <pivotField showAll="0" defaultSubtotal="0"/>
    <pivotField showAll="0" defaultSubtotal="0"/>
    <pivotField axis="axisRow" showAll="0" defaultSubtotal="0">
      <items count="14">
        <item m="1" x="12"/>
        <item x="1"/>
        <item m="1" x="9"/>
        <item x="4"/>
        <item x="5"/>
        <item m="1" x="8"/>
        <item x="3"/>
        <item m="1" x="11"/>
        <item x="2"/>
        <item m="1" x="13"/>
        <item m="1" x="10"/>
        <item m="1" x="6"/>
        <item m="1" x="7"/>
        <item x="0"/>
      </items>
    </pivotField>
    <pivotField axis="axisRow" showAll="0" defaultSubtotal="0">
      <items count="19">
        <item m="1" x="10"/>
        <item x="4"/>
        <item x="3"/>
        <item m="1" x="7"/>
        <item m="1" x="17"/>
        <item m="1" x="16"/>
        <item m="1" x="12"/>
        <item m="1" x="11"/>
        <item x="2"/>
        <item m="1" x="18"/>
        <item m="1" x="14"/>
        <item m="1" x="6"/>
        <item m="1" x="8"/>
        <item m="1" x="9"/>
        <item m="1" x="13"/>
        <item m="1" x="15"/>
        <item m="1" x="5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numFmtId="14" showAll="0" defaultSubtotal="0"/>
    <pivotField showAll="0" defaultSubtotal="0"/>
    <pivotField showAll="0" defaultSubtotal="0"/>
    <pivotField numFmtId="164" showAll="0" defaultSubtotal="0"/>
    <pivotField numFmtId="164" showAll="0" defaultSubtotal="0"/>
    <pivotField numFmtId="164" showAll="0" defaultSubtotal="0"/>
    <pivotField showAll="0" defaultSubtotal="0"/>
    <pivotField showAll="0" defaultSubtotal="0"/>
    <pivotField numFmtId="14" showAll="0" defaultSubtotal="0"/>
    <pivotField numFmtId="14" showAll="0" defaultSubtotal="0"/>
    <pivotField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numFmtId="164" showAll="0" defaultSubtotal="0"/>
    <pivotField numFmtId="164" showAll="0" defaultSubtotal="0"/>
    <pivotField showAll="0" defaultSubtotal="0"/>
  </pivotFields>
  <rowFields count="2">
    <field x="4"/>
    <field x="5"/>
  </rowFields>
  <rowItems count="14">
    <i>
      <x v="1"/>
    </i>
    <i r="1">
      <x v="8"/>
    </i>
    <i>
      <x v="3"/>
    </i>
    <i r="1">
      <x v="1"/>
    </i>
    <i>
      <x v="4"/>
    </i>
    <i r="1">
      <x v="2"/>
    </i>
    <i>
      <x v="6"/>
    </i>
    <i r="1">
      <x v="2"/>
    </i>
    <i>
      <x v="8"/>
    </i>
    <i r="1">
      <x v="2"/>
    </i>
    <i>
      <x v="13"/>
    </i>
    <i r="1">
      <x v="17"/>
    </i>
    <i r="1">
      <x v="18"/>
    </i>
    <i t="grand">
      <x/>
    </i>
  </rowItems>
  <colItems count="1">
    <i/>
  </colItems>
  <dataFields count="1">
    <dataField name="No. Contratos/Conv" fld="0" subtotal="count" baseField="0" baseItem="0"/>
  </dataFields>
  <formats count="62">
    <format dxfId="120">
      <pivotArea type="all" dataOnly="0" outline="0" fieldPosition="0"/>
    </format>
    <format dxfId="119">
      <pivotArea outline="0" collapsedLevelsAreSubtotals="1" fieldPosition="0"/>
    </format>
    <format dxfId="118">
      <pivotArea dataOnly="0" labelOnly="1" outline="0" axis="axisValues" fieldPosition="0"/>
    </format>
    <format dxfId="117">
      <pivotArea dataOnly="0" labelOnly="1" grandRow="1" outline="0" fieldPosition="0"/>
    </format>
    <format dxfId="116">
      <pivotArea dataOnly="0" labelOnly="1" outline="0" axis="axisValues" fieldPosition="0"/>
    </format>
    <format dxfId="115">
      <pivotArea dataOnly="0" labelOnly="1" grandRow="1" outline="0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dataOnly="0" labelOnly="1" outline="0" axis="axisValues" fieldPosition="0"/>
    </format>
    <format dxfId="111">
      <pivotArea dataOnly="0" labelOnly="1" grandRow="1" outline="0" fieldPosition="0"/>
    </format>
    <format dxfId="110">
      <pivotArea dataOnly="0" labelOnly="1" outline="0" axis="axisValues" fieldPosition="0"/>
    </format>
    <format dxfId="109">
      <pivotArea dataOnly="0" labelOnly="1" outline="0" axis="axisValues" fieldPosition="0"/>
    </format>
    <format dxfId="108">
      <pivotArea dataOnly="0" labelOnly="1" outline="0" axis="axisValues" fieldPosition="0"/>
    </format>
    <format dxfId="107">
      <pivotArea type="all" dataOnly="0" outline="0" fieldPosition="0"/>
    </format>
    <format dxfId="106">
      <pivotArea dataOnly="0" labelOnly="1" grandRow="1" outline="0" fieldPosition="0"/>
    </format>
    <format dxfId="105">
      <pivotArea type="all" dataOnly="0" outline="0" fieldPosition="0"/>
    </format>
    <format dxfId="104">
      <pivotArea dataOnly="0" labelOnly="1" grandRow="1" outline="0" fieldPosition="0"/>
    </format>
    <format dxfId="103">
      <pivotArea dataOnly="0" labelOnly="1" fieldPosition="0">
        <references count="1">
          <reference field="5" count="0"/>
        </references>
      </pivotArea>
    </format>
    <format dxfId="102">
      <pivotArea dataOnly="0" labelOnly="1" fieldPosition="0">
        <references count="1">
          <reference field="4" count="0"/>
        </references>
      </pivotArea>
    </format>
    <format dxfId="101">
      <pivotArea dataOnly="0" labelOnly="1" grandRow="1" outline="0" fieldPosition="0"/>
    </format>
    <format dxfId="100">
      <pivotArea dataOnly="0" labelOnly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99">
      <pivotArea dataOnly="0" labelOnly="1" fieldPosition="0">
        <references count="2">
          <reference field="4" count="1" selected="0">
            <x v="1"/>
          </reference>
          <reference field="5" count="1">
            <x v="2"/>
          </reference>
        </references>
      </pivotArea>
    </format>
    <format dxfId="98">
      <pivotArea dataOnly="0" labelOnly="1" fieldPosition="0">
        <references count="2">
          <reference field="4" count="1" selected="0">
            <x v="2"/>
          </reference>
          <reference field="5" count="1">
            <x v="2"/>
          </reference>
        </references>
      </pivotArea>
    </format>
    <format dxfId="97">
      <pivotArea dataOnly="0" labelOnly="1" fieldPosition="0">
        <references count="2">
          <reference field="4" count="1" selected="0">
            <x v="3"/>
          </reference>
          <reference field="5" count="3">
            <x v="1"/>
            <x v="3"/>
            <x v="4"/>
          </reference>
        </references>
      </pivotArea>
    </format>
    <format dxfId="96">
      <pivotArea dataOnly="0" labelOnly="1" fieldPosition="0">
        <references count="2">
          <reference field="4" count="1" selected="0">
            <x v="4"/>
          </reference>
          <reference field="5" count="1">
            <x v="2"/>
          </reference>
        </references>
      </pivotArea>
    </format>
    <format dxfId="95">
      <pivotArea dataOnly="0" labelOnly="1" fieldPosition="0">
        <references count="2">
          <reference field="4" count="1" selected="0">
            <x v="5"/>
          </reference>
          <reference field="5" count="1">
            <x v="2"/>
          </reference>
        </references>
      </pivotArea>
    </format>
    <format dxfId="94">
      <pivotArea dataOnly="0" labelOnly="1" fieldPosition="0">
        <references count="2">
          <reference field="4" count="1" selected="0">
            <x v="6"/>
          </reference>
          <reference field="5" count="1">
            <x v="2"/>
          </reference>
        </references>
      </pivotArea>
    </format>
    <format dxfId="93">
      <pivotArea dataOnly="0" labelOnly="1" fieldPosition="0">
        <references count="1">
          <reference field="4" count="0"/>
        </references>
      </pivotArea>
    </format>
    <format dxfId="92">
      <pivotArea dataOnly="0" labelOnly="1" grandRow="1" outline="0" fieldPosition="0"/>
    </format>
    <format dxfId="91">
      <pivotArea dataOnly="0" labelOnly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90">
      <pivotArea dataOnly="0" labelOnly="1" fieldPosition="0">
        <references count="2">
          <reference field="4" count="1" selected="0">
            <x v="1"/>
          </reference>
          <reference field="5" count="1">
            <x v="2"/>
          </reference>
        </references>
      </pivotArea>
    </format>
    <format dxfId="89">
      <pivotArea dataOnly="0" labelOnly="1" fieldPosition="0">
        <references count="2">
          <reference field="4" count="1" selected="0">
            <x v="2"/>
          </reference>
          <reference field="5" count="1">
            <x v="2"/>
          </reference>
        </references>
      </pivotArea>
    </format>
    <format dxfId="88">
      <pivotArea dataOnly="0" labelOnly="1" fieldPosition="0">
        <references count="2">
          <reference field="4" count="1" selected="0">
            <x v="3"/>
          </reference>
          <reference field="5" count="3">
            <x v="1"/>
            <x v="3"/>
            <x v="4"/>
          </reference>
        </references>
      </pivotArea>
    </format>
    <format dxfId="87">
      <pivotArea dataOnly="0" labelOnly="1" fieldPosition="0">
        <references count="2">
          <reference field="4" count="1" selected="0">
            <x v="4"/>
          </reference>
          <reference field="5" count="1">
            <x v="2"/>
          </reference>
        </references>
      </pivotArea>
    </format>
    <format dxfId="86">
      <pivotArea dataOnly="0" labelOnly="1" fieldPosition="0">
        <references count="2">
          <reference field="4" count="1" selected="0">
            <x v="5"/>
          </reference>
          <reference field="5" count="1">
            <x v="2"/>
          </reference>
        </references>
      </pivotArea>
    </format>
    <format dxfId="85">
      <pivotArea dataOnly="0" labelOnly="1" fieldPosition="0">
        <references count="2">
          <reference field="4" count="1" selected="0">
            <x v="6"/>
          </reference>
          <reference field="5" count="1">
            <x v="2"/>
          </reference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4" type="button" dataOnly="0" labelOnly="1" outline="0" axis="axisRow" fieldPosition="0"/>
    </format>
    <format dxfId="81">
      <pivotArea dataOnly="0" labelOnly="1" fieldPosition="0">
        <references count="1">
          <reference field="4" count="0"/>
        </references>
      </pivotArea>
    </format>
    <format dxfId="80">
      <pivotArea dataOnly="0" labelOnly="1" grandRow="1" outline="0" fieldPosition="0"/>
    </format>
    <format dxfId="79">
      <pivotArea dataOnly="0" labelOnly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78">
      <pivotArea dataOnly="0" labelOnly="1" fieldPosition="0">
        <references count="2">
          <reference field="4" count="1" selected="0">
            <x v="1"/>
          </reference>
          <reference field="5" count="3">
            <x v="2"/>
            <x v="7"/>
            <x v="8"/>
          </reference>
        </references>
      </pivotArea>
    </format>
    <format dxfId="77">
      <pivotArea dataOnly="0" labelOnly="1" fieldPosition="0">
        <references count="2">
          <reference field="4" count="1" selected="0">
            <x v="2"/>
          </reference>
          <reference field="5" count="2">
            <x v="5"/>
            <x v="6"/>
          </reference>
        </references>
      </pivotArea>
    </format>
    <format dxfId="76">
      <pivotArea dataOnly="0" labelOnly="1" fieldPosition="0">
        <references count="2">
          <reference field="4" count="1" selected="0">
            <x v="3"/>
          </reference>
          <reference field="5" count="1">
            <x v="2"/>
          </reference>
        </references>
      </pivotArea>
    </format>
    <format dxfId="75">
      <pivotArea dataOnly="0" labelOnly="1" fieldPosition="0">
        <references count="2">
          <reference field="4" count="1" selected="0">
            <x v="4"/>
          </reference>
          <reference field="5" count="2">
            <x v="2"/>
            <x v="3"/>
          </reference>
        </references>
      </pivotArea>
    </format>
    <format dxfId="74">
      <pivotArea dataOnly="0" labelOnly="1" fieldPosition="0">
        <references count="2">
          <reference field="4" count="1" selected="0">
            <x v="5"/>
          </reference>
          <reference field="5" count="1">
            <x v="2"/>
          </reference>
        </references>
      </pivotArea>
    </format>
    <format dxfId="73">
      <pivotArea dataOnly="0" labelOnly="1" fieldPosition="0">
        <references count="2">
          <reference field="4" count="1" selected="0">
            <x v="6"/>
          </reference>
          <reference field="5" count="1">
            <x v="2"/>
          </reference>
        </references>
      </pivotArea>
    </format>
    <format dxfId="72">
      <pivotArea dataOnly="0" labelOnly="1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71">
      <pivotArea dataOnly="0" labelOnly="1" outline="0" axis="axisValues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4" type="button" dataOnly="0" labelOnly="1" outline="0" axis="axisRow" fieldPosition="0"/>
    </format>
    <format dxfId="67">
      <pivotArea dataOnly="0" labelOnly="1" fieldPosition="0">
        <references count="1">
          <reference field="4" count="0"/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2">
          <reference field="4" count="1" selected="0">
            <x v="1"/>
          </reference>
          <reference field="5" count="3">
            <x v="2"/>
            <x v="8"/>
            <x v="13"/>
          </reference>
        </references>
      </pivotArea>
    </format>
    <format dxfId="64">
      <pivotArea dataOnly="0" labelOnly="1" fieldPosition="0">
        <references count="2">
          <reference field="4" count="1" selected="0">
            <x v="2"/>
          </reference>
          <reference field="5" count="1">
            <x v="5"/>
          </reference>
        </references>
      </pivotArea>
    </format>
    <format dxfId="63">
      <pivotArea dataOnly="0" labelOnly="1" fieldPosition="0">
        <references count="2">
          <reference field="4" count="1" selected="0">
            <x v="5"/>
          </reference>
          <reference field="5" count="2">
            <x v="2"/>
            <x v="4"/>
          </reference>
        </references>
      </pivotArea>
    </format>
    <format dxfId="62">
      <pivotArea dataOnly="0" labelOnly="1" fieldPosition="0">
        <references count="2">
          <reference field="4" count="1" selected="0">
            <x v="6"/>
          </reference>
          <reference field="5" count="1">
            <x v="2"/>
          </reference>
        </references>
      </pivotArea>
    </format>
    <format dxfId="61">
      <pivotArea dataOnly="0" labelOnly="1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60">
      <pivotArea dataOnly="0" labelOnly="1" fieldPosition="0">
        <references count="2">
          <reference field="4" count="1" selected="0">
            <x v="13"/>
          </reference>
          <reference field="5" count="2">
            <x v="17"/>
            <x v="18"/>
          </reference>
        </references>
      </pivotArea>
    </format>
    <format dxfId="59">
      <pivotArea dataOnly="0" labelOnly="1" outline="0" axis="axisValues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ratos" displayName="Contratos" ref="B10:AF27" totalsRowShown="0" headerRowDxfId="29" headerRowBorderDxfId="28">
  <autoFilter ref="B10:AF27" xr:uid="{4EDAE7AB-175F-48FD-B8A9-ED76D5DCF78D}"/>
  <sortState ref="B8:AF10">
    <sortCondition ref="L7:L10"/>
  </sortState>
  <tableColumns count="31">
    <tableColumn id="1" xr3:uid="{00000000-0010-0000-0000-000001000000}" name="VIGENCIA"/>
    <tableColumn id="13" xr3:uid="{00000000-0010-0000-0000-00000D000000}" name="NÚMERO CONTRATO"/>
    <tableColumn id="26" xr3:uid="{00000000-0010-0000-0000-00001A000000}" name="PORTAL CONTRATACION" dataDxfId="27"/>
    <tableColumn id="6" xr3:uid="{00000000-0010-0000-0000-000006000000}" name="URL SECOP" dataDxfId="26"/>
    <tableColumn id="33" xr3:uid="{00000000-0010-0000-0000-000021000000}" name="PROCESO SELECCIÓN" dataDxfId="25"/>
    <tableColumn id="32" xr3:uid="{00000000-0010-0000-0000-000020000000}" name="CLASE CONTRATO" dataDxfId="24"/>
    <tableColumn id="35" xr3:uid="{00000000-0010-0000-0000-000023000000}" name="DEPENDENCIA DESTINO" dataDxfId="23"/>
    <tableColumn id="31" xr3:uid="{00000000-0010-0000-0000-00001F000000}" name="NOMBRE UNIDAD EJECUTORA" dataDxfId="22"/>
    <tableColumn id="34" xr3:uid="{00000000-0010-0000-0000-000022000000}" name="OBJETO" dataDxfId="21"/>
    <tableColumn id="2" xr3:uid="{00000000-0010-0000-0000-000002000000}" name="CLASE MODIFICACIÓN" dataDxfId="20"/>
    <tableColumn id="3" xr3:uid="{00000000-0010-0000-0000-000003000000}" name="FECHA SUSCRIPCIÓN DE LA MODIFICACIÓN" dataDxfId="19"/>
    <tableColumn id="5" xr3:uid="{00000000-0010-0000-0000-000005000000}" name="IDENTIFICACIÓN CONTRATISTA"/>
    <tableColumn id="4" xr3:uid="{00000000-0010-0000-0000-000004000000}" name="RAZÓN SOCIAL_x000a_CESIONARIO" dataDxfId="18"/>
    <tableColumn id="14" xr3:uid="{00000000-0010-0000-0000-00000E000000}" name="VALOR CONTRATO PRINCIPAL" dataDxfId="17" dataCellStyle="Millares"/>
    <tableColumn id="15" xr3:uid="{00000000-0010-0000-0000-00000F000000}" name="VALOR ADICIÓN" dataDxfId="16"/>
    <tableColumn id="16" xr3:uid="{00000000-0010-0000-0000-000010000000}" name="VALOR TOTAL" dataDxfId="15" dataCellStyle="Millares"/>
    <tableColumn id="17" xr3:uid="{00000000-0010-0000-0000-000011000000}" name="PLAZO MODIFICACIÓN (Días)" dataDxfId="14"/>
    <tableColumn id="7" xr3:uid="{00000000-0010-0000-0000-000007000000}" name="PLAZO TOTAL_x000a_(DÍAS)*" dataDxfId="13"/>
    <tableColumn id="8" xr3:uid="{00000000-0010-0000-0000-000008000000}" name="Fecha de suscripción" dataDxfId="12"/>
    <tableColumn id="18" xr3:uid="{00000000-0010-0000-0000-000012000000}" name="Fecha de Inicio" dataDxfId="11"/>
    <tableColumn id="19" xr3:uid="{00000000-0010-0000-0000-000013000000}" name="Plazo Inicial (dias)" dataDxfId="10"/>
    <tableColumn id="9" xr3:uid="{00000000-0010-0000-0000-000009000000}" name="Fecha Finalizacion Programada" dataDxfId="9"/>
    <tableColumn id="10" xr3:uid="{00000000-0010-0000-0000-00000A000000}" name="Valor del Contrato_x000a_inical" dataDxfId="8" dataCellStyle="Millares">
      <calculatedColumnFormula>+Contratos[[#This Row],[VALOR CONTRATO PRINCIPAL]]</calculatedColumnFormula>
    </tableColumn>
    <tableColumn id="25" xr3:uid="{00000000-0010-0000-0000-000019000000}" name="dias ejecutados" dataDxfId="7">
      <calculatedColumnFormula>$D$5-Contratos[[#This Row],[Fecha de Inicio]]</calculatedColumnFormula>
    </tableColumn>
    <tableColumn id="11" xr3:uid="{00000000-0010-0000-0000-00000B000000}" name="% Ejecución" dataDxfId="6">
      <calculatedColumnFormula>ROUND(Contratos[[#This Row],[dias ejecutados]]/(Contratos[[#This Row],[Fecha Finalizacion Programada]]-Contratos[[#This Row],[Fecha de Inicio]])*100,2)</calculatedColumnFormula>
    </tableColumn>
    <tableColumn id="12" xr3:uid="{00000000-0010-0000-0000-00000C000000}" name="Recursos totales Ejecutados o pagados" dataDxfId="5"/>
    <tableColumn id="21" xr3:uid="{00000000-0010-0000-0000-000015000000}" name="Recursos pendientes de ejecutar." dataDxfId="4">
      <calculatedColumnFormula>+Contratos[[#This Row],[Vr. Total con Adiciones]]-Contratos[[#This Row],[Recursos totales Ejecutados o pagados]]</calculatedColumnFormula>
    </tableColumn>
    <tableColumn id="22" xr3:uid="{00000000-0010-0000-0000-000016000000}" name="Cantidad de Adiciones/_x000a_prórrogas" dataDxfId="3"/>
    <tableColumn id="23" xr3:uid="{00000000-0010-0000-0000-000017000000}" name="Vr. Adiciones" dataDxfId="2" dataCellStyle="Millares"/>
    <tableColumn id="24" xr3:uid="{00000000-0010-0000-0000-000018000000}" name="Vr. Total con Adiciones" dataDxfId="1" dataCellStyle="Millares">
      <calculatedColumnFormula>+Contratos[[#This Row],[VALOR TOTAL]]</calculatedColumnFormula>
    </tableColumn>
    <tableColumn id="20" xr3:uid="{00000000-0010-0000-0000-000014000000}" name="Plazo total con prorrogas (días)" dataDxfId="0">
      <calculatedColumnFormula>+Contratos[[#This Row],[PLAZO TOTAL
(DÍAS)*]]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5"/>
  <sheetViews>
    <sheetView showGridLines="0" tabSelected="1" zoomScaleNormal="100" workbookViewId="0">
      <selection activeCell="G15" sqref="G15"/>
    </sheetView>
  </sheetViews>
  <sheetFormatPr baseColWidth="10" defaultRowHeight="15" x14ac:dyDescent="0.25"/>
  <cols>
    <col min="2" max="2" width="2.7109375" customWidth="1"/>
    <col min="3" max="3" width="23.5703125" customWidth="1"/>
    <col min="4" max="4" width="18.5703125" bestFit="1" customWidth="1"/>
    <col min="5" max="5" width="0" hidden="1" customWidth="1"/>
    <col min="7" max="7" width="64.7109375" bestFit="1" customWidth="1"/>
    <col min="8" max="8" width="18.5703125" bestFit="1" customWidth="1"/>
    <col min="9" max="9" width="2.7109375" customWidth="1"/>
  </cols>
  <sheetData>
    <row r="1" spans="2:9" ht="15.75" thickBot="1" x14ac:dyDescent="0.3"/>
    <row r="2" spans="2:9" ht="15.75" thickBot="1" x14ac:dyDescent="0.3">
      <c r="B2" s="4"/>
      <c r="C2" s="5"/>
      <c r="D2" s="5"/>
      <c r="E2" s="5"/>
      <c r="F2" s="5"/>
      <c r="G2" s="5"/>
      <c r="H2" s="5"/>
      <c r="I2" s="6"/>
    </row>
    <row r="3" spans="2:9" ht="48.75" customHeight="1" thickBot="1" x14ac:dyDescent="0.3">
      <c r="B3" s="7"/>
      <c r="C3" s="46"/>
      <c r="D3" s="52" t="s">
        <v>55</v>
      </c>
      <c r="E3" s="53"/>
      <c r="F3" s="53"/>
      <c r="G3" s="53"/>
      <c r="H3" s="54"/>
      <c r="I3" s="8"/>
    </row>
    <row r="4" spans="2:9" x14ac:dyDescent="0.25">
      <c r="B4" s="7"/>
      <c r="C4" s="46"/>
      <c r="D4" s="46"/>
      <c r="E4" s="46"/>
      <c r="F4" s="46"/>
      <c r="G4" s="46"/>
      <c r="H4" s="46"/>
      <c r="I4" s="8"/>
    </row>
    <row r="5" spans="2:9" x14ac:dyDescent="0.25">
      <c r="B5" s="7"/>
      <c r="C5" s="46"/>
      <c r="D5" s="46"/>
      <c r="E5" s="46"/>
      <c r="F5" s="46"/>
      <c r="G5" s="46"/>
      <c r="H5" s="46"/>
      <c r="I5" s="8"/>
    </row>
    <row r="6" spans="2:9" x14ac:dyDescent="0.25">
      <c r="B6" s="7"/>
      <c r="C6" s="46"/>
      <c r="D6" s="46"/>
      <c r="E6" s="46"/>
      <c r="F6" s="46"/>
      <c r="G6" s="46"/>
      <c r="H6" s="46"/>
      <c r="I6" s="8"/>
    </row>
    <row r="7" spans="2:9" x14ac:dyDescent="0.25">
      <c r="B7" s="7"/>
      <c r="C7" s="46"/>
      <c r="D7" s="46"/>
      <c r="E7" s="46"/>
      <c r="F7" s="46"/>
      <c r="G7" s="46"/>
      <c r="H7" s="46"/>
      <c r="I7" s="8"/>
    </row>
    <row r="8" spans="2:9" x14ac:dyDescent="0.25">
      <c r="B8" s="7"/>
      <c r="C8" s="46"/>
      <c r="D8" s="46"/>
      <c r="E8" s="46"/>
      <c r="F8" s="46"/>
      <c r="G8" s="46"/>
      <c r="H8" s="46"/>
      <c r="I8" s="8"/>
    </row>
    <row r="9" spans="2:9" x14ac:dyDescent="0.25">
      <c r="B9" s="7"/>
      <c r="C9" s="46"/>
      <c r="D9" s="46"/>
      <c r="E9" s="46"/>
      <c r="F9" s="46"/>
      <c r="G9" s="46"/>
      <c r="H9" s="46"/>
      <c r="I9" s="8"/>
    </row>
    <row r="10" spans="2:9" x14ac:dyDescent="0.25">
      <c r="B10" s="7"/>
      <c r="C10" s="46"/>
      <c r="D10" s="46"/>
      <c r="E10" s="46"/>
      <c r="F10" s="46"/>
      <c r="G10" s="46"/>
      <c r="H10" s="46"/>
      <c r="I10" s="8"/>
    </row>
    <row r="11" spans="2:9" x14ac:dyDescent="0.25">
      <c r="B11" s="7"/>
      <c r="C11" s="47"/>
      <c r="D11" s="47"/>
      <c r="E11" s="47"/>
      <c r="F11" s="47"/>
      <c r="G11" s="47"/>
      <c r="H11" s="47"/>
      <c r="I11" s="8"/>
    </row>
    <row r="12" spans="2:9" ht="15.75" thickBot="1" x14ac:dyDescent="0.3">
      <c r="B12" s="7"/>
      <c r="C12" s="46"/>
      <c r="D12" s="46"/>
      <c r="E12" s="46"/>
      <c r="F12" s="46"/>
      <c r="G12" s="46"/>
      <c r="H12" s="46"/>
      <c r="I12" s="8"/>
    </row>
    <row r="13" spans="2:9" ht="15.75" thickBot="1" x14ac:dyDescent="0.3">
      <c r="B13" s="7"/>
      <c r="C13" s="36" t="s">
        <v>39</v>
      </c>
      <c r="D13" s="12" t="s">
        <v>2</v>
      </c>
      <c r="E13" s="46"/>
      <c r="F13" s="46"/>
      <c r="G13" s="36" t="s">
        <v>40</v>
      </c>
      <c r="H13" s="14" t="s">
        <v>2</v>
      </c>
      <c r="I13" s="8"/>
    </row>
    <row r="14" spans="2:9" ht="15.75" thickBot="1" x14ac:dyDescent="0.3">
      <c r="B14" s="7"/>
      <c r="C14" s="39" t="s">
        <v>58</v>
      </c>
      <c r="D14" s="43">
        <v>7</v>
      </c>
      <c r="E14" s="46"/>
      <c r="F14" s="46"/>
      <c r="G14" s="37" t="s">
        <v>54</v>
      </c>
      <c r="H14" s="43"/>
      <c r="I14" s="8"/>
    </row>
    <row r="15" spans="2:9" ht="15.75" thickBot="1" x14ac:dyDescent="0.3">
      <c r="B15" s="7"/>
      <c r="C15" s="39" t="s">
        <v>56</v>
      </c>
      <c r="D15" s="44">
        <v>5</v>
      </c>
      <c r="E15" s="46"/>
      <c r="F15" s="46"/>
      <c r="G15" s="38" t="s">
        <v>77</v>
      </c>
      <c r="H15" s="44">
        <v>1</v>
      </c>
      <c r="I15" s="8"/>
    </row>
    <row r="16" spans="2:9" ht="15.75" thickBot="1" x14ac:dyDescent="0.3">
      <c r="B16" s="7"/>
      <c r="C16" s="39" t="s">
        <v>59</v>
      </c>
      <c r="D16" s="44">
        <v>1</v>
      </c>
      <c r="E16" s="46"/>
      <c r="F16" s="46"/>
      <c r="G16" s="37" t="s">
        <v>94</v>
      </c>
      <c r="H16" s="44"/>
      <c r="I16" s="8"/>
    </row>
    <row r="17" spans="2:9" x14ac:dyDescent="0.25">
      <c r="B17" s="7"/>
      <c r="C17" s="39" t="s">
        <v>57</v>
      </c>
      <c r="D17" s="44">
        <v>1</v>
      </c>
      <c r="E17" s="46"/>
      <c r="F17" s="46"/>
      <c r="G17" s="51" t="s">
        <v>95</v>
      </c>
      <c r="H17" s="44">
        <v>1</v>
      </c>
      <c r="I17" s="8"/>
    </row>
    <row r="18" spans="2:9" ht="15.75" thickBot="1" x14ac:dyDescent="0.3">
      <c r="B18" s="7"/>
      <c r="C18" s="39" t="s">
        <v>60</v>
      </c>
      <c r="D18" s="44">
        <v>2</v>
      </c>
      <c r="E18" s="46"/>
      <c r="F18" s="46"/>
      <c r="G18" s="37" t="s">
        <v>98</v>
      </c>
      <c r="H18" s="44"/>
      <c r="I18" s="8"/>
    </row>
    <row r="19" spans="2:9" ht="15.75" thickBot="1" x14ac:dyDescent="0.3">
      <c r="B19" s="7"/>
      <c r="C19" s="37" t="s">
        <v>61</v>
      </c>
      <c r="D19" s="44">
        <v>1</v>
      </c>
      <c r="E19" s="48">
        <f>+GETPIVOTDATA("VIGENCIA",$C$13)</f>
        <v>17</v>
      </c>
      <c r="F19" s="48"/>
      <c r="G19" s="38" t="s">
        <v>41</v>
      </c>
      <c r="H19" s="44">
        <v>1</v>
      </c>
      <c r="I19" s="8"/>
    </row>
    <row r="20" spans="2:9" ht="15.75" thickBot="1" x14ac:dyDescent="0.3">
      <c r="B20" s="7"/>
      <c r="C20" s="13" t="s">
        <v>0</v>
      </c>
      <c r="D20" s="45">
        <v>17</v>
      </c>
      <c r="E20" s="48">
        <f>GETPIVOTDATA("VIGENCIA",$C$13)</f>
        <v>17</v>
      </c>
      <c r="F20" s="48"/>
      <c r="G20" s="37" t="s">
        <v>48</v>
      </c>
      <c r="H20" s="44"/>
      <c r="I20" s="8"/>
    </row>
    <row r="21" spans="2:9" ht="15.75" thickBot="1" x14ac:dyDescent="0.3">
      <c r="B21" s="7"/>
      <c r="C21" s="46"/>
      <c r="D21" s="46"/>
      <c r="E21" s="46"/>
      <c r="F21" s="46"/>
      <c r="G21" s="38" t="s">
        <v>41</v>
      </c>
      <c r="H21" s="44">
        <v>2</v>
      </c>
      <c r="I21" s="8"/>
    </row>
    <row r="22" spans="2:9" ht="15.75" thickBot="1" x14ac:dyDescent="0.3">
      <c r="B22" s="7"/>
      <c r="C22" s="46"/>
      <c r="D22" s="46"/>
      <c r="E22" s="46"/>
      <c r="F22" s="46"/>
      <c r="G22" s="37" t="s">
        <v>53</v>
      </c>
      <c r="H22" s="44"/>
      <c r="I22" s="8"/>
    </row>
    <row r="23" spans="2:9" ht="15.75" thickBot="1" x14ac:dyDescent="0.3">
      <c r="B23" s="7"/>
      <c r="C23" s="46"/>
      <c r="D23" s="46"/>
      <c r="E23" s="46"/>
      <c r="F23" s="46"/>
      <c r="G23" s="38" t="s">
        <v>41</v>
      </c>
      <c r="H23" s="44">
        <v>1</v>
      </c>
      <c r="I23" s="8"/>
    </row>
    <row r="24" spans="2:9" ht="15.75" thickBot="1" x14ac:dyDescent="0.3">
      <c r="B24" s="7"/>
      <c r="C24" s="46"/>
      <c r="D24" s="46"/>
      <c r="E24" s="46"/>
      <c r="F24" s="46"/>
      <c r="G24" s="37" t="s">
        <v>50</v>
      </c>
      <c r="H24" s="44"/>
      <c r="I24" s="8"/>
    </row>
    <row r="25" spans="2:9" x14ac:dyDescent="0.25">
      <c r="B25" s="7"/>
      <c r="C25" s="46"/>
      <c r="D25" s="46"/>
      <c r="E25" s="46"/>
      <c r="F25" s="46"/>
      <c r="G25" s="51" t="s">
        <v>51</v>
      </c>
      <c r="H25" s="44">
        <v>9</v>
      </c>
      <c r="I25" s="8"/>
    </row>
    <row r="26" spans="2:9" ht="15.75" thickBot="1" x14ac:dyDescent="0.3">
      <c r="B26" s="7"/>
      <c r="C26" s="49"/>
      <c r="D26" s="46"/>
      <c r="E26" s="46"/>
      <c r="F26" s="46"/>
      <c r="G26" s="50" t="s">
        <v>74</v>
      </c>
      <c r="H26" s="44">
        <v>2</v>
      </c>
      <c r="I26" s="8"/>
    </row>
    <row r="27" spans="2:9" ht="15.75" thickBot="1" x14ac:dyDescent="0.3">
      <c r="B27" s="7"/>
      <c r="C27" s="49"/>
      <c r="D27" s="46"/>
      <c r="E27" s="46"/>
      <c r="F27" s="46"/>
      <c r="G27" s="13" t="s">
        <v>0</v>
      </c>
      <c r="H27" s="45">
        <v>17</v>
      </c>
      <c r="I27" s="8"/>
    </row>
    <row r="28" spans="2:9" x14ac:dyDescent="0.25">
      <c r="B28" s="7"/>
      <c r="C28" s="49"/>
      <c r="D28" s="46"/>
      <c r="E28" s="46"/>
      <c r="F28" s="46"/>
      <c r="I28" s="8"/>
    </row>
    <row r="29" spans="2:9" x14ac:dyDescent="0.25">
      <c r="B29" s="7"/>
      <c r="C29" s="49"/>
      <c r="D29" s="46"/>
      <c r="E29" s="46"/>
      <c r="F29" s="46"/>
      <c r="I29" s="8"/>
    </row>
    <row r="30" spans="2:9" ht="15.75" thickBot="1" x14ac:dyDescent="0.3">
      <c r="B30" s="7"/>
      <c r="C30" s="49"/>
      <c r="D30" s="46"/>
      <c r="E30" s="46"/>
      <c r="F30" s="46"/>
      <c r="I30" s="8"/>
    </row>
    <row r="31" spans="2:9" x14ac:dyDescent="0.25">
      <c r="B31" s="7"/>
      <c r="C31" s="49"/>
      <c r="D31" s="46"/>
      <c r="E31" s="46"/>
      <c r="F31" s="46"/>
      <c r="G31" s="46"/>
      <c r="H31" s="46"/>
      <c r="I31" s="8"/>
    </row>
    <row r="32" spans="2:9" x14ac:dyDescent="0.25">
      <c r="B32" s="7"/>
      <c r="C32" s="49"/>
      <c r="D32" s="46"/>
      <c r="E32" s="46"/>
      <c r="F32" s="46"/>
      <c r="G32" s="46"/>
      <c r="H32" s="46"/>
      <c r="I32" s="8"/>
    </row>
    <row r="33" spans="2:9" x14ac:dyDescent="0.25">
      <c r="B33" s="7"/>
      <c r="C33" s="46"/>
      <c r="D33" s="46"/>
      <c r="E33" s="46"/>
      <c r="F33" s="46"/>
      <c r="G33" s="46"/>
      <c r="H33" s="46"/>
      <c r="I33" s="8"/>
    </row>
    <row r="34" spans="2:9" x14ac:dyDescent="0.25">
      <c r="B34" s="7"/>
      <c r="C34" s="46"/>
      <c r="D34" s="46"/>
      <c r="E34" s="46"/>
      <c r="F34" s="46"/>
      <c r="G34" s="46"/>
      <c r="H34" s="46"/>
      <c r="I34" s="8"/>
    </row>
    <row r="35" spans="2:9" ht="15.75" thickBot="1" x14ac:dyDescent="0.3">
      <c r="B35" s="9"/>
      <c r="C35" s="10"/>
      <c r="D35" s="10"/>
      <c r="E35" s="10"/>
      <c r="F35" s="10"/>
      <c r="G35" s="10"/>
      <c r="H35" s="10"/>
      <c r="I35" s="11"/>
    </row>
  </sheetData>
  <sheetProtection sheet="1" autoFilter="0"/>
  <pageMargins left="0.7" right="0.7" top="0.75" bottom="0.75" header="0.3" footer="0.3"/>
  <pageSetup paperSize="9"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F32"/>
  <sheetViews>
    <sheetView showGridLines="0" topLeftCell="B1" zoomScale="85" zoomScaleNormal="85" workbookViewId="0">
      <pane ySplit="10" topLeftCell="A11" activePane="bottomLeft" state="frozen"/>
      <selection pane="bottomLeft" activeCell="B10" sqref="B10"/>
    </sheetView>
  </sheetViews>
  <sheetFormatPr baseColWidth="10" defaultRowHeight="15" x14ac:dyDescent="0.25"/>
  <cols>
    <col min="1" max="1" width="2.7109375" customWidth="1"/>
    <col min="2" max="2" width="16.140625" customWidth="1"/>
    <col min="3" max="3" width="19.7109375" bestFit="1" customWidth="1"/>
    <col min="4" max="5" width="16.140625" customWidth="1"/>
    <col min="6" max="6" width="36.7109375" customWidth="1"/>
    <col min="7" max="7" width="26.28515625" customWidth="1"/>
    <col min="10" max="10" width="32.28515625" customWidth="1"/>
    <col min="11" max="11" width="15.5703125" customWidth="1"/>
    <col min="12" max="12" width="15.42578125" customWidth="1"/>
    <col min="13" max="13" width="18" customWidth="1"/>
    <col min="14" max="14" width="25.85546875" customWidth="1"/>
    <col min="15" max="15" width="19.140625" customWidth="1"/>
    <col min="16" max="16" width="15.140625" bestFit="1" customWidth="1"/>
    <col min="17" max="17" width="17.85546875" bestFit="1" customWidth="1"/>
    <col min="18" max="18" width="16.140625" customWidth="1"/>
    <col min="19" max="19" width="17.85546875" customWidth="1"/>
    <col min="24" max="24" width="17.85546875" bestFit="1" customWidth="1"/>
    <col min="27" max="28" width="16.85546875" bestFit="1" customWidth="1"/>
    <col min="30" max="30" width="17.28515625" bestFit="1" customWidth="1"/>
    <col min="31" max="31" width="17.85546875" bestFit="1" customWidth="1"/>
    <col min="32" max="32" width="14.85546875" customWidth="1"/>
  </cols>
  <sheetData>
    <row r="2" spans="2:32" ht="41.25" customHeight="1" x14ac:dyDescent="0.25">
      <c r="B2" s="32" t="s">
        <v>55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2:32" x14ac:dyDescent="0.25">
      <c r="E3" s="3"/>
    </row>
    <row r="4" spans="2:32" x14ac:dyDescent="0.25">
      <c r="B4" s="29" t="s">
        <v>34</v>
      </c>
      <c r="C4" s="27" t="s">
        <v>35</v>
      </c>
      <c r="D4" s="28" t="s">
        <v>36</v>
      </c>
      <c r="E4" s="3"/>
    </row>
    <row r="5" spans="2:32" x14ac:dyDescent="0.25">
      <c r="B5" s="26"/>
      <c r="C5" s="30">
        <v>45536</v>
      </c>
      <c r="D5" s="31">
        <v>45565</v>
      </c>
      <c r="E5" s="3"/>
    </row>
    <row r="6" spans="2:32" x14ac:dyDescent="0.25">
      <c r="B6" s="24"/>
      <c r="E6" s="3"/>
    </row>
    <row r="7" spans="2:32" x14ac:dyDescent="0.25">
      <c r="B7" s="25" t="s">
        <v>1</v>
      </c>
      <c r="C7" s="3"/>
      <c r="E7" s="2"/>
    </row>
    <row r="8" spans="2:32" ht="15.75" thickBot="1" x14ac:dyDescent="0.3">
      <c r="B8" s="2" t="s">
        <v>33</v>
      </c>
      <c r="C8" s="2"/>
      <c r="D8" s="2"/>
      <c r="E8" s="2"/>
    </row>
    <row r="9" spans="2:32" ht="18.75" customHeight="1" x14ac:dyDescent="0.25">
      <c r="B9" s="15" t="s">
        <v>29</v>
      </c>
      <c r="C9" s="16"/>
      <c r="D9" s="16"/>
      <c r="E9" s="16"/>
      <c r="F9" s="21"/>
      <c r="G9" s="21"/>
      <c r="H9" s="21"/>
      <c r="I9" s="21"/>
      <c r="J9" s="22"/>
      <c r="K9" s="18" t="s">
        <v>43</v>
      </c>
      <c r="L9" s="19"/>
      <c r="M9" s="19"/>
      <c r="N9" s="19"/>
      <c r="O9" s="19"/>
      <c r="P9" s="19"/>
      <c r="Q9" s="19"/>
      <c r="R9" s="20"/>
      <c r="S9" s="20"/>
      <c r="T9" s="15" t="s">
        <v>28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7"/>
      <c r="AF9" s="17"/>
    </row>
    <row r="10" spans="2:32" ht="56.25" customHeight="1" thickBot="1" x14ac:dyDescent="0.3">
      <c r="B10" s="33" t="s">
        <v>3</v>
      </c>
      <c r="C10" s="34" t="s">
        <v>4</v>
      </c>
      <c r="D10" s="34" t="s">
        <v>30</v>
      </c>
      <c r="E10" s="34" t="s">
        <v>31</v>
      </c>
      <c r="F10" s="34" t="s">
        <v>26</v>
      </c>
      <c r="G10" s="34" t="s">
        <v>27</v>
      </c>
      <c r="H10" s="34" t="s">
        <v>25</v>
      </c>
      <c r="I10" s="34" t="s">
        <v>24</v>
      </c>
      <c r="J10" s="35" t="s">
        <v>8</v>
      </c>
      <c r="K10" s="55" t="s">
        <v>5</v>
      </c>
      <c r="L10" s="56" t="s">
        <v>6</v>
      </c>
      <c r="M10" s="56" t="s">
        <v>7</v>
      </c>
      <c r="N10" s="56" t="s">
        <v>37</v>
      </c>
      <c r="O10" s="56" t="s">
        <v>9</v>
      </c>
      <c r="P10" s="56" t="s">
        <v>10</v>
      </c>
      <c r="Q10" s="56" t="s">
        <v>11</v>
      </c>
      <c r="R10" s="56" t="s">
        <v>12</v>
      </c>
      <c r="S10" s="57" t="s">
        <v>32</v>
      </c>
      <c r="T10" s="33" t="s">
        <v>13</v>
      </c>
      <c r="U10" s="34" t="s">
        <v>14</v>
      </c>
      <c r="V10" s="34" t="s">
        <v>15</v>
      </c>
      <c r="W10" s="41" t="s">
        <v>16</v>
      </c>
      <c r="X10" s="34" t="s">
        <v>17</v>
      </c>
      <c r="Y10" s="34" t="s">
        <v>18</v>
      </c>
      <c r="Z10" s="34" t="s">
        <v>19</v>
      </c>
      <c r="AA10" s="34" t="s">
        <v>38</v>
      </c>
      <c r="AB10" s="34" t="s">
        <v>20</v>
      </c>
      <c r="AC10" s="34" t="s">
        <v>21</v>
      </c>
      <c r="AD10" s="34" t="s">
        <v>22</v>
      </c>
      <c r="AE10" s="34" t="s">
        <v>23</v>
      </c>
      <c r="AF10" s="35" t="s">
        <v>42</v>
      </c>
    </row>
    <row r="11" spans="2:32" x14ac:dyDescent="0.25">
      <c r="B11">
        <v>2024</v>
      </c>
      <c r="C11">
        <v>240106</v>
      </c>
      <c r="D11" t="s">
        <v>45</v>
      </c>
      <c r="E11" s="58" t="s">
        <v>62</v>
      </c>
      <c r="F11" t="s">
        <v>50</v>
      </c>
      <c r="G11" t="s">
        <v>51</v>
      </c>
      <c r="H11" t="s">
        <v>63</v>
      </c>
      <c r="I11" t="s">
        <v>49</v>
      </c>
      <c r="J11" t="s">
        <v>64</v>
      </c>
      <c r="K11" t="s">
        <v>56</v>
      </c>
      <c r="L11" s="1">
        <v>45538</v>
      </c>
      <c r="M11">
        <v>52122748</v>
      </c>
      <c r="N11" t="s">
        <v>109</v>
      </c>
      <c r="O11" s="23">
        <v>49200000</v>
      </c>
      <c r="P11" s="23">
        <v>0</v>
      </c>
      <c r="Q11" s="23">
        <v>73800000</v>
      </c>
      <c r="R11" s="23">
        <v>0</v>
      </c>
      <c r="S11" s="23">
        <v>270</v>
      </c>
      <c r="T11" s="1">
        <v>45316</v>
      </c>
      <c r="U11" s="1">
        <v>45323</v>
      </c>
      <c r="V11">
        <v>180</v>
      </c>
      <c r="W11" s="1">
        <v>45596</v>
      </c>
      <c r="X11" s="23">
        <f>+Contratos[[#This Row],[VALOR CONTRATO PRINCIPAL]]</f>
        <v>49200000</v>
      </c>
      <c r="Y11" s="42">
        <f>$D$5-Contratos[[#This Row],[Fecha de Inicio]]</f>
        <v>242</v>
      </c>
      <c r="Z11">
        <f>ROUND(Contratos[[#This Row],[dias ejecutados]]/(Contratos[[#This Row],[Fecha Finalizacion Programada]]-Contratos[[#This Row],[Fecha de Inicio]])*100,2)</f>
        <v>88.64</v>
      </c>
      <c r="AA11" s="23">
        <v>64780000</v>
      </c>
      <c r="AB11" s="23">
        <f>+Contratos[[#This Row],[Vr. Total con Adiciones]]-Contratos[[#This Row],[Recursos totales Ejecutados o pagados]]</f>
        <v>9020000</v>
      </c>
      <c r="AC11">
        <v>1</v>
      </c>
      <c r="AD11" s="23">
        <v>24600000</v>
      </c>
      <c r="AE11" s="23">
        <f>+Contratos[[#This Row],[VALOR TOTAL]]</f>
        <v>73800000</v>
      </c>
      <c r="AF11">
        <f>+Contratos[[#This Row],[PLAZO TOTAL
(DÍAS)*]]</f>
        <v>270</v>
      </c>
    </row>
    <row r="12" spans="2:32" x14ac:dyDescent="0.25">
      <c r="B12">
        <v>2024</v>
      </c>
      <c r="C12">
        <v>240138</v>
      </c>
      <c r="D12" t="s">
        <v>45</v>
      </c>
      <c r="E12" s="58" t="s">
        <v>65</v>
      </c>
      <c r="F12" t="s">
        <v>50</v>
      </c>
      <c r="G12" t="s">
        <v>51</v>
      </c>
      <c r="H12" t="s">
        <v>44</v>
      </c>
      <c r="I12" t="s">
        <v>49</v>
      </c>
      <c r="J12" t="s">
        <v>66</v>
      </c>
      <c r="K12" s="42" t="s">
        <v>57</v>
      </c>
      <c r="L12" s="1">
        <v>45562</v>
      </c>
      <c r="O12" s="23">
        <v>52800000</v>
      </c>
      <c r="P12" s="23">
        <v>0</v>
      </c>
      <c r="Q12" s="23">
        <v>79200000</v>
      </c>
      <c r="R12" s="23">
        <v>0</v>
      </c>
      <c r="S12" s="23">
        <v>270</v>
      </c>
      <c r="T12" s="1">
        <v>45322</v>
      </c>
      <c r="U12" s="1">
        <v>45327</v>
      </c>
      <c r="V12">
        <v>180</v>
      </c>
      <c r="W12" s="1">
        <v>45601</v>
      </c>
      <c r="X12" s="23">
        <f>+Contratos[[#This Row],[VALOR CONTRATO PRINCIPAL]]</f>
        <v>52800000</v>
      </c>
      <c r="Y12" s="42">
        <f>$D$5-Contratos[[#This Row],[Fecha de Inicio]]</f>
        <v>238</v>
      </c>
      <c r="Z12" s="42">
        <f>ROUND(Contratos[[#This Row],[dias ejecutados]]/(Contratos[[#This Row],[Fecha Finalizacion Programada]]-Contratos[[#This Row],[Fecha de Inicio]])*100,2)</f>
        <v>86.86</v>
      </c>
      <c r="AA12" s="23">
        <v>68053334</v>
      </c>
      <c r="AB12" s="40">
        <f>+Contratos[[#This Row],[Vr. Total con Adiciones]]-Contratos[[#This Row],[Recursos totales Ejecutados o pagados]]</f>
        <v>11146666</v>
      </c>
      <c r="AC12">
        <v>1</v>
      </c>
      <c r="AD12" s="23">
        <v>26400000</v>
      </c>
      <c r="AE12" s="23">
        <f>+Contratos[[#This Row],[VALOR TOTAL]]</f>
        <v>79200000</v>
      </c>
      <c r="AF12" s="42">
        <f>+Contratos[[#This Row],[PLAZO TOTAL
(DÍAS)*]]</f>
        <v>270</v>
      </c>
    </row>
    <row r="13" spans="2:32" x14ac:dyDescent="0.25">
      <c r="B13">
        <v>2024</v>
      </c>
      <c r="C13">
        <v>240327</v>
      </c>
      <c r="D13" t="s">
        <v>45</v>
      </c>
      <c r="E13" s="58" t="s">
        <v>67</v>
      </c>
      <c r="F13" t="s">
        <v>50</v>
      </c>
      <c r="G13" t="s">
        <v>51</v>
      </c>
      <c r="H13" t="s">
        <v>68</v>
      </c>
      <c r="I13" t="s">
        <v>49</v>
      </c>
      <c r="J13" t="s">
        <v>69</v>
      </c>
      <c r="K13" s="42" t="s">
        <v>56</v>
      </c>
      <c r="L13" s="1">
        <v>45560</v>
      </c>
      <c r="M13">
        <v>40392471</v>
      </c>
      <c r="N13" t="s">
        <v>110</v>
      </c>
      <c r="O13" s="23">
        <v>27000000</v>
      </c>
      <c r="P13" s="23">
        <v>0</v>
      </c>
      <c r="Q13" s="23">
        <v>40500000</v>
      </c>
      <c r="R13" s="23">
        <v>0</v>
      </c>
      <c r="S13" s="23">
        <v>225</v>
      </c>
      <c r="T13" s="1">
        <v>45331</v>
      </c>
      <c r="U13" s="1">
        <v>45335</v>
      </c>
      <c r="V13">
        <v>150</v>
      </c>
      <c r="W13" s="1">
        <v>45560</v>
      </c>
      <c r="X13" s="23">
        <f>+Contratos[[#This Row],[VALOR CONTRATO PRINCIPAL]]</f>
        <v>27000000</v>
      </c>
      <c r="Y13" s="42">
        <f>$D$5-Contratos[[#This Row],[Fecha de Inicio]]</f>
        <v>230</v>
      </c>
      <c r="Z13" s="42">
        <f>ROUND(Contratos[[#This Row],[dias ejecutados]]/(Contratos[[#This Row],[Fecha Finalizacion Programada]]-Contratos[[#This Row],[Fecha de Inicio]])*100,2)</f>
        <v>102.22</v>
      </c>
      <c r="AA13" s="23">
        <v>27000000</v>
      </c>
      <c r="AB13" s="40">
        <f>+Contratos[[#This Row],[Vr. Total con Adiciones]]-Contratos[[#This Row],[Recursos totales Ejecutados o pagados]]</f>
        <v>13500000</v>
      </c>
      <c r="AC13">
        <v>1</v>
      </c>
      <c r="AD13" s="23">
        <v>13500000</v>
      </c>
      <c r="AE13" s="23">
        <f>+Contratos[[#This Row],[VALOR TOTAL]]</f>
        <v>40500000</v>
      </c>
      <c r="AF13" s="42">
        <f>+Contratos[[#This Row],[PLAZO TOTAL
(DÍAS)*]]</f>
        <v>225</v>
      </c>
    </row>
    <row r="14" spans="2:32" x14ac:dyDescent="0.25">
      <c r="B14">
        <v>2024</v>
      </c>
      <c r="C14">
        <v>240432</v>
      </c>
      <c r="D14" t="s">
        <v>45</v>
      </c>
      <c r="E14" s="58" t="s">
        <v>70</v>
      </c>
      <c r="F14" t="s">
        <v>50</v>
      </c>
      <c r="G14" t="s">
        <v>51</v>
      </c>
      <c r="H14" t="s">
        <v>71</v>
      </c>
      <c r="I14" t="s">
        <v>49</v>
      </c>
      <c r="J14" t="s">
        <v>72</v>
      </c>
      <c r="K14" s="42" t="s">
        <v>58</v>
      </c>
      <c r="L14" s="1">
        <v>45537</v>
      </c>
      <c r="O14" s="23">
        <v>56400000</v>
      </c>
      <c r="P14" s="23">
        <v>28200000</v>
      </c>
      <c r="Q14" s="23">
        <v>84600000</v>
      </c>
      <c r="R14" s="23">
        <v>90</v>
      </c>
      <c r="S14" s="23">
        <v>270</v>
      </c>
      <c r="T14" s="1">
        <v>45359</v>
      </c>
      <c r="U14" s="1">
        <v>45363</v>
      </c>
      <c r="V14">
        <v>180</v>
      </c>
      <c r="W14" s="1">
        <v>45638</v>
      </c>
      <c r="X14" s="23">
        <f>+Contratos[[#This Row],[VALOR CONTRATO PRINCIPAL]]</f>
        <v>56400000</v>
      </c>
      <c r="Y14" s="42">
        <f>$D$5-Contratos[[#This Row],[Fecha de Inicio]]</f>
        <v>202</v>
      </c>
      <c r="Z14" s="42">
        <f>ROUND(Contratos[[#This Row],[dias ejecutados]]/(Contratos[[#This Row],[Fecha Finalizacion Programada]]-Contratos[[#This Row],[Fecha de Inicio]])*100,2)</f>
        <v>73.45</v>
      </c>
      <c r="AA14" s="23">
        <v>62353333</v>
      </c>
      <c r="AB14" s="40">
        <f>+Contratos[[#This Row],[Vr. Total con Adiciones]]-Contratos[[#This Row],[Recursos totales Ejecutados o pagados]]</f>
        <v>22246667</v>
      </c>
      <c r="AC14">
        <v>1</v>
      </c>
      <c r="AD14" s="23">
        <v>28200000</v>
      </c>
      <c r="AE14" s="23">
        <f>+Contratos[[#This Row],[VALOR TOTAL]]</f>
        <v>84600000</v>
      </c>
      <c r="AF14" s="42">
        <f>+Contratos[[#This Row],[PLAZO TOTAL
(DÍAS)*]]</f>
        <v>270</v>
      </c>
    </row>
    <row r="15" spans="2:32" x14ac:dyDescent="0.25">
      <c r="B15">
        <v>2024</v>
      </c>
      <c r="C15">
        <v>240446</v>
      </c>
      <c r="D15" t="s">
        <v>45</v>
      </c>
      <c r="E15" s="58" t="s">
        <v>73</v>
      </c>
      <c r="F15" t="s">
        <v>50</v>
      </c>
      <c r="G15" t="s">
        <v>74</v>
      </c>
      <c r="H15" t="s">
        <v>71</v>
      </c>
      <c r="I15" t="s">
        <v>49</v>
      </c>
      <c r="J15" t="s">
        <v>75</v>
      </c>
      <c r="K15" s="42" t="s">
        <v>58</v>
      </c>
      <c r="L15" s="1">
        <v>45560</v>
      </c>
      <c r="O15" s="23">
        <v>21600000</v>
      </c>
      <c r="P15" s="23">
        <v>10680000</v>
      </c>
      <c r="Q15" s="23">
        <v>32280000</v>
      </c>
      <c r="R15" s="23">
        <v>89</v>
      </c>
      <c r="S15" s="23">
        <v>269</v>
      </c>
      <c r="T15" s="1">
        <v>45369</v>
      </c>
      <c r="U15" s="1">
        <v>45383</v>
      </c>
      <c r="V15">
        <v>180</v>
      </c>
      <c r="W15" s="1">
        <v>45656</v>
      </c>
      <c r="X15" s="23">
        <f>+Contratos[[#This Row],[VALOR CONTRATO PRINCIPAL]]</f>
        <v>21600000</v>
      </c>
      <c r="Y15" s="42">
        <f>$D$5-Contratos[[#This Row],[Fecha de Inicio]]</f>
        <v>182</v>
      </c>
      <c r="Z15" s="42">
        <f>ROUND(Contratos[[#This Row],[dias ejecutados]]/(Contratos[[#This Row],[Fecha Finalizacion Programada]]-Contratos[[#This Row],[Fecha de Inicio]])*100,2)</f>
        <v>66.67</v>
      </c>
      <c r="AA15" s="23">
        <v>21600000</v>
      </c>
      <c r="AB15" s="40">
        <f>+Contratos[[#This Row],[Vr. Total con Adiciones]]-Contratos[[#This Row],[Recursos totales Ejecutados o pagados]]</f>
        <v>10680000</v>
      </c>
      <c r="AC15">
        <v>1</v>
      </c>
      <c r="AD15" s="23">
        <v>10680000</v>
      </c>
      <c r="AE15" s="23">
        <f>+Contratos[[#This Row],[VALOR TOTAL]]</f>
        <v>32280000</v>
      </c>
      <c r="AF15" s="42">
        <f>+Contratos[[#This Row],[PLAZO TOTAL
(DÍAS)*]]</f>
        <v>269</v>
      </c>
    </row>
    <row r="16" spans="2:32" x14ac:dyDescent="0.25">
      <c r="B16">
        <v>2024</v>
      </c>
      <c r="C16">
        <v>240469</v>
      </c>
      <c r="D16" t="s">
        <v>45</v>
      </c>
      <c r="E16" s="58" t="s">
        <v>73</v>
      </c>
      <c r="F16" t="s">
        <v>50</v>
      </c>
      <c r="G16" t="s">
        <v>74</v>
      </c>
      <c r="H16" t="s">
        <v>71</v>
      </c>
      <c r="I16" t="s">
        <v>49</v>
      </c>
      <c r="J16" t="s">
        <v>75</v>
      </c>
      <c r="K16" s="42" t="s">
        <v>58</v>
      </c>
      <c r="L16" s="1">
        <v>45560</v>
      </c>
      <c r="O16" s="23">
        <v>21600000</v>
      </c>
      <c r="P16" s="23">
        <v>9600000</v>
      </c>
      <c r="Q16" s="23">
        <v>31200000</v>
      </c>
      <c r="R16" s="23">
        <v>80</v>
      </c>
      <c r="S16" s="23">
        <v>260</v>
      </c>
      <c r="T16" s="1">
        <v>45387</v>
      </c>
      <c r="U16" s="1">
        <v>45392</v>
      </c>
      <c r="V16">
        <v>180</v>
      </c>
      <c r="W16" s="1">
        <v>45656</v>
      </c>
      <c r="X16" s="23">
        <f>+Contratos[[#This Row],[VALOR CONTRATO PRINCIPAL]]</f>
        <v>21600000</v>
      </c>
      <c r="Y16" s="42">
        <f>$D$5-Contratos[[#This Row],[Fecha de Inicio]]</f>
        <v>173</v>
      </c>
      <c r="Z16" s="42">
        <f>ROUND(Contratos[[#This Row],[dias ejecutados]]/(Contratos[[#This Row],[Fecha Finalizacion Programada]]-Contratos[[#This Row],[Fecha de Inicio]])*100,2)</f>
        <v>65.53</v>
      </c>
      <c r="AA16" s="23">
        <v>20400000</v>
      </c>
      <c r="AB16" s="40">
        <f>+Contratos[[#This Row],[Vr. Total con Adiciones]]-Contratos[[#This Row],[Recursos totales Ejecutados o pagados]]</f>
        <v>10800000</v>
      </c>
      <c r="AC16">
        <v>1</v>
      </c>
      <c r="AD16" s="23">
        <v>9600000</v>
      </c>
      <c r="AE16" s="23">
        <f>+Contratos[[#This Row],[VALOR TOTAL]]</f>
        <v>31200000</v>
      </c>
      <c r="AF16" s="42">
        <f>+Contratos[[#This Row],[PLAZO TOTAL
(DÍAS)*]]</f>
        <v>260</v>
      </c>
    </row>
    <row r="17" spans="2:32" x14ac:dyDescent="0.25">
      <c r="B17">
        <v>2022</v>
      </c>
      <c r="C17">
        <v>220408</v>
      </c>
      <c r="D17" t="s">
        <v>45</v>
      </c>
      <c r="E17" s="58" t="s">
        <v>76</v>
      </c>
      <c r="F17" t="s">
        <v>54</v>
      </c>
      <c r="G17" t="s">
        <v>77</v>
      </c>
      <c r="H17" t="s">
        <v>78</v>
      </c>
      <c r="I17" t="s">
        <v>49</v>
      </c>
      <c r="J17" t="s">
        <v>79</v>
      </c>
      <c r="K17" s="42" t="s">
        <v>58</v>
      </c>
      <c r="L17" s="1">
        <v>45540</v>
      </c>
      <c r="O17" s="23">
        <v>869945665</v>
      </c>
      <c r="P17" s="23">
        <v>110000000</v>
      </c>
      <c r="Q17" s="23">
        <v>4077491144</v>
      </c>
      <c r="R17" s="23">
        <v>20</v>
      </c>
      <c r="S17" s="23">
        <v>816</v>
      </c>
      <c r="T17" s="1">
        <v>44735</v>
      </c>
      <c r="U17" s="1">
        <v>44737</v>
      </c>
      <c r="V17">
        <v>546</v>
      </c>
      <c r="W17" s="1">
        <v>45565</v>
      </c>
      <c r="X17" s="23">
        <f>+Contratos[[#This Row],[VALOR CONTRATO PRINCIPAL]]</f>
        <v>869945665</v>
      </c>
      <c r="Y17" s="42">
        <f>$D$5-Contratos[[#This Row],[Fecha de Inicio]]</f>
        <v>828</v>
      </c>
      <c r="Z17" s="42">
        <f>ROUND(Contratos[[#This Row],[dias ejecutados]]/(Contratos[[#This Row],[Fecha Finalizacion Programada]]-Contratos[[#This Row],[Fecha de Inicio]])*100,2)</f>
        <v>100</v>
      </c>
      <c r="AA17" s="23">
        <v>4010480841</v>
      </c>
      <c r="AB17" s="40">
        <f>+Contratos[[#This Row],[Vr. Total con Adiciones]]-Contratos[[#This Row],[Recursos totales Ejecutados o pagados]]</f>
        <v>67010303</v>
      </c>
      <c r="AC17">
        <v>4</v>
      </c>
      <c r="AD17" s="23">
        <v>1400884000</v>
      </c>
      <c r="AE17" s="23">
        <f>+Contratos[[#This Row],[VALOR TOTAL]]</f>
        <v>4077491144</v>
      </c>
      <c r="AF17" s="42">
        <f>+Contratos[[#This Row],[PLAZO TOTAL
(DÍAS)*]]</f>
        <v>816</v>
      </c>
    </row>
    <row r="18" spans="2:32" x14ac:dyDescent="0.25">
      <c r="B18">
        <v>2023</v>
      </c>
      <c r="C18">
        <v>230435</v>
      </c>
      <c r="D18" t="s">
        <v>52</v>
      </c>
      <c r="E18" s="58" t="s">
        <v>80</v>
      </c>
      <c r="F18" t="s">
        <v>53</v>
      </c>
      <c r="G18" t="s">
        <v>41</v>
      </c>
      <c r="H18" t="s">
        <v>81</v>
      </c>
      <c r="I18" t="s">
        <v>49</v>
      </c>
      <c r="J18" t="s">
        <v>82</v>
      </c>
      <c r="K18" s="42" t="s">
        <v>59</v>
      </c>
      <c r="L18" s="1">
        <v>45558</v>
      </c>
      <c r="O18" s="23">
        <v>1291307804</v>
      </c>
      <c r="P18" s="23">
        <v>0</v>
      </c>
      <c r="Q18" s="23">
        <v>1291307804</v>
      </c>
      <c r="R18" s="23">
        <v>10</v>
      </c>
      <c r="S18" s="23">
        <v>550</v>
      </c>
      <c r="T18" s="1">
        <v>45020</v>
      </c>
      <c r="U18" s="1">
        <v>45033</v>
      </c>
      <c r="V18">
        <v>360</v>
      </c>
      <c r="W18" s="1">
        <v>45592</v>
      </c>
      <c r="X18" s="23">
        <f>+Contratos[[#This Row],[VALOR CONTRATO PRINCIPAL]]</f>
        <v>1291307804</v>
      </c>
      <c r="Y18" s="42">
        <f>$D$5-Contratos[[#This Row],[Fecha de Inicio]]</f>
        <v>532</v>
      </c>
      <c r="Z18" s="42">
        <f>ROUND(Contratos[[#This Row],[dias ejecutados]]/(Contratos[[#This Row],[Fecha Finalizacion Programada]]-Contratos[[#This Row],[Fecha de Inicio]])*100,2)</f>
        <v>95.17</v>
      </c>
      <c r="AA18" s="23">
        <v>1680352282</v>
      </c>
      <c r="AB18" s="40">
        <f>+Contratos[[#This Row],[Vr. Total con Adiciones]]-Contratos[[#This Row],[Recursos totales Ejecutados o pagados]]</f>
        <v>-389044478</v>
      </c>
      <c r="AC18">
        <v>2</v>
      </c>
      <c r="AD18" s="23">
        <v>645653902</v>
      </c>
      <c r="AE18" s="23">
        <f>+Contratos[[#This Row],[VALOR TOTAL]]</f>
        <v>1291307804</v>
      </c>
      <c r="AF18" s="42">
        <f>+Contratos[[#This Row],[PLAZO TOTAL
(DÍAS)*]]</f>
        <v>550</v>
      </c>
    </row>
    <row r="19" spans="2:32" x14ac:dyDescent="0.25">
      <c r="B19">
        <v>2022</v>
      </c>
      <c r="C19">
        <v>220430</v>
      </c>
      <c r="D19" t="s">
        <v>45</v>
      </c>
      <c r="E19" s="58" t="s">
        <v>83</v>
      </c>
      <c r="F19" t="s">
        <v>48</v>
      </c>
      <c r="G19" t="s">
        <v>41</v>
      </c>
      <c r="H19" t="s">
        <v>44</v>
      </c>
      <c r="I19" t="s">
        <v>49</v>
      </c>
      <c r="J19" t="s">
        <v>84</v>
      </c>
      <c r="K19" s="42" t="s">
        <v>58</v>
      </c>
      <c r="L19" s="1">
        <v>45561</v>
      </c>
      <c r="O19" s="23">
        <v>946984967</v>
      </c>
      <c r="P19" s="23">
        <v>125000000</v>
      </c>
      <c r="Q19" s="23">
        <v>4430681562</v>
      </c>
      <c r="R19" s="23">
        <v>31</v>
      </c>
      <c r="S19" s="23">
        <v>819</v>
      </c>
      <c r="T19" s="1">
        <v>44757</v>
      </c>
      <c r="U19" s="1">
        <v>44767</v>
      </c>
      <c r="V19">
        <v>465</v>
      </c>
      <c r="W19" s="1">
        <v>45596</v>
      </c>
      <c r="X19" s="23">
        <f>+Contratos[[#This Row],[VALOR CONTRATO PRINCIPAL]]</f>
        <v>946984967</v>
      </c>
      <c r="Y19" s="42">
        <f>$D$5-Contratos[[#This Row],[Fecha de Inicio]]</f>
        <v>798</v>
      </c>
      <c r="Z19" s="42">
        <f>ROUND(Contratos[[#This Row],[dias ejecutados]]/(Contratos[[#This Row],[Fecha Finalizacion Programada]]-Contratos[[#This Row],[Fecha de Inicio]])*100,2)</f>
        <v>96.26</v>
      </c>
      <c r="AA19" s="23">
        <v>4075044681</v>
      </c>
      <c r="AB19" s="40">
        <f>+Contratos[[#This Row],[Vr. Total con Adiciones]]-Contratos[[#This Row],[Recursos totales Ejecutados o pagados]]</f>
        <v>355636881</v>
      </c>
      <c r="AC19">
        <v>3</v>
      </c>
      <c r="AD19" s="23">
        <v>1460937000</v>
      </c>
      <c r="AE19" s="23">
        <f>+Contratos[[#This Row],[VALOR TOTAL]]</f>
        <v>4430681562</v>
      </c>
      <c r="AF19" s="42">
        <f>+Contratos[[#This Row],[PLAZO TOTAL
(DÍAS)*]]</f>
        <v>819</v>
      </c>
    </row>
    <row r="20" spans="2:32" x14ac:dyDescent="0.25">
      <c r="B20">
        <v>2024</v>
      </c>
      <c r="C20">
        <v>240521</v>
      </c>
      <c r="D20" t="s">
        <v>45</v>
      </c>
      <c r="E20" s="58" t="s">
        <v>85</v>
      </c>
      <c r="F20" t="s">
        <v>50</v>
      </c>
      <c r="G20" t="s">
        <v>51</v>
      </c>
      <c r="H20" t="s">
        <v>46</v>
      </c>
      <c r="I20" t="s">
        <v>86</v>
      </c>
      <c r="J20" t="s">
        <v>87</v>
      </c>
      <c r="K20" s="42" t="s">
        <v>56</v>
      </c>
      <c r="L20" s="1">
        <v>45553</v>
      </c>
      <c r="M20">
        <v>1015468805</v>
      </c>
      <c r="N20" t="s">
        <v>111</v>
      </c>
      <c r="O20" s="23">
        <v>27300000</v>
      </c>
      <c r="P20" s="23">
        <v>0</v>
      </c>
      <c r="Q20" s="23">
        <v>27300000</v>
      </c>
      <c r="R20" s="23">
        <v>0</v>
      </c>
      <c r="S20" s="23">
        <v>210</v>
      </c>
      <c r="T20" s="1">
        <v>45408</v>
      </c>
      <c r="U20" s="1">
        <v>45414</v>
      </c>
      <c r="V20">
        <v>210</v>
      </c>
      <c r="W20" s="1">
        <v>45628</v>
      </c>
      <c r="X20" s="23">
        <f>+Contratos[[#This Row],[VALOR CONTRATO PRINCIPAL]]</f>
        <v>27300000</v>
      </c>
      <c r="Y20" s="42">
        <f>$D$5-Contratos[[#This Row],[Fecha de Inicio]]</f>
        <v>151</v>
      </c>
      <c r="Z20" s="42">
        <f>ROUND(Contratos[[#This Row],[dias ejecutados]]/(Contratos[[#This Row],[Fecha Finalizacion Programada]]-Contratos[[#This Row],[Fecha de Inicio]])*100,2)</f>
        <v>70.56</v>
      </c>
      <c r="AA20" s="23">
        <v>9100000</v>
      </c>
      <c r="AB20" s="40">
        <f>+Contratos[[#This Row],[Vr. Total con Adiciones]]-Contratos[[#This Row],[Recursos totales Ejecutados o pagados]]</f>
        <v>18200000</v>
      </c>
      <c r="AC20">
        <v>0</v>
      </c>
      <c r="AD20" s="23">
        <v>0</v>
      </c>
      <c r="AE20" s="23">
        <f>+Contratos[[#This Row],[VALOR TOTAL]]</f>
        <v>27300000</v>
      </c>
      <c r="AF20" s="42">
        <f>+Contratos[[#This Row],[PLAZO TOTAL
(DÍAS)*]]</f>
        <v>210</v>
      </c>
    </row>
    <row r="21" spans="2:32" x14ac:dyDescent="0.25">
      <c r="B21">
        <v>2024</v>
      </c>
      <c r="C21">
        <v>240540</v>
      </c>
      <c r="D21" t="s">
        <v>45</v>
      </c>
      <c r="E21" s="58" t="s">
        <v>88</v>
      </c>
      <c r="F21" t="s">
        <v>50</v>
      </c>
      <c r="G21" t="s">
        <v>51</v>
      </c>
      <c r="H21" t="s">
        <v>47</v>
      </c>
      <c r="I21" t="s">
        <v>49</v>
      </c>
      <c r="J21" t="s">
        <v>89</v>
      </c>
      <c r="K21" s="42" t="s">
        <v>56</v>
      </c>
      <c r="L21" s="1">
        <v>45541</v>
      </c>
      <c r="M21">
        <v>35536816</v>
      </c>
      <c r="N21" t="s">
        <v>112</v>
      </c>
      <c r="O21" s="23">
        <v>39200000</v>
      </c>
      <c r="P21" s="23">
        <v>0</v>
      </c>
      <c r="Q21" s="23">
        <v>39200000</v>
      </c>
      <c r="R21" s="23">
        <v>0</v>
      </c>
      <c r="S21" s="23">
        <v>240</v>
      </c>
      <c r="T21" s="1">
        <v>45419</v>
      </c>
      <c r="U21" s="1">
        <v>45422</v>
      </c>
      <c r="V21">
        <v>240</v>
      </c>
      <c r="W21" s="1">
        <v>45657</v>
      </c>
      <c r="X21" s="23">
        <f>+Contratos[[#This Row],[VALOR CONTRATO PRINCIPAL]]</f>
        <v>39200000</v>
      </c>
      <c r="Y21" s="42">
        <f>$D$5-Contratos[[#This Row],[Fecha de Inicio]]</f>
        <v>143</v>
      </c>
      <c r="Z21" s="42">
        <f>ROUND(Contratos[[#This Row],[dias ejecutados]]/(Contratos[[#This Row],[Fecha Finalizacion Programada]]-Contratos[[#This Row],[Fecha de Inicio]])*100,2)</f>
        <v>60.85</v>
      </c>
      <c r="AA21" s="23">
        <v>16333333</v>
      </c>
      <c r="AB21" s="40">
        <f>+Contratos[[#This Row],[Vr. Total con Adiciones]]-Contratos[[#This Row],[Recursos totales Ejecutados o pagados]]</f>
        <v>22866667</v>
      </c>
      <c r="AC21">
        <v>0</v>
      </c>
      <c r="AD21" s="23">
        <v>0</v>
      </c>
      <c r="AE21" s="23">
        <f>+Contratos[[#This Row],[VALOR TOTAL]]</f>
        <v>39200000</v>
      </c>
      <c r="AF21" s="42">
        <f>+Contratos[[#This Row],[PLAZO TOTAL
(DÍAS)*]]</f>
        <v>240</v>
      </c>
    </row>
    <row r="22" spans="2:32" x14ac:dyDescent="0.25">
      <c r="B22">
        <v>2024</v>
      </c>
      <c r="C22">
        <v>240613</v>
      </c>
      <c r="D22" t="s">
        <v>45</v>
      </c>
      <c r="E22" s="58" t="s">
        <v>90</v>
      </c>
      <c r="F22" t="s">
        <v>50</v>
      </c>
      <c r="G22" t="s">
        <v>51</v>
      </c>
      <c r="H22" t="s">
        <v>91</v>
      </c>
      <c r="I22" t="s">
        <v>49</v>
      </c>
      <c r="J22" t="s">
        <v>92</v>
      </c>
      <c r="K22" s="42" t="s">
        <v>56</v>
      </c>
      <c r="L22" s="1">
        <v>45552</v>
      </c>
      <c r="M22">
        <v>1010196758</v>
      </c>
      <c r="N22" t="s">
        <v>113</v>
      </c>
      <c r="O22" s="23">
        <v>26400000</v>
      </c>
      <c r="P22" s="23">
        <v>0</v>
      </c>
      <c r="Q22" s="23">
        <v>26400000</v>
      </c>
      <c r="R22" s="23">
        <v>0</v>
      </c>
      <c r="S22" s="23">
        <v>180</v>
      </c>
      <c r="T22" s="1">
        <v>45462</v>
      </c>
      <c r="U22" s="1">
        <v>45464</v>
      </c>
      <c r="V22">
        <v>180</v>
      </c>
      <c r="W22" s="1">
        <v>45647</v>
      </c>
      <c r="X22" s="23">
        <f>+Contratos[[#This Row],[VALOR CONTRATO PRINCIPAL]]</f>
        <v>26400000</v>
      </c>
      <c r="Y22" s="42">
        <f>$D$5-Contratos[[#This Row],[Fecha de Inicio]]</f>
        <v>101</v>
      </c>
      <c r="Z22" s="42">
        <f>ROUND(Contratos[[#This Row],[dias ejecutados]]/(Contratos[[#This Row],[Fecha Finalizacion Programada]]-Contratos[[#This Row],[Fecha de Inicio]])*100,2)</f>
        <v>55.19</v>
      </c>
      <c r="AA22" s="23">
        <v>1466000</v>
      </c>
      <c r="AB22" s="40">
        <f>+Contratos[[#This Row],[Vr. Total con Adiciones]]-Contratos[[#This Row],[Recursos totales Ejecutados o pagados]]</f>
        <v>24934000</v>
      </c>
      <c r="AC22">
        <v>0</v>
      </c>
      <c r="AD22" s="23">
        <v>0</v>
      </c>
      <c r="AE22" s="23">
        <f>+Contratos[[#This Row],[VALOR TOTAL]]</f>
        <v>26400000</v>
      </c>
      <c r="AF22" s="42">
        <f>+Contratos[[#This Row],[PLAZO TOTAL
(DÍAS)*]]</f>
        <v>180</v>
      </c>
    </row>
    <row r="23" spans="2:32" x14ac:dyDescent="0.25">
      <c r="B23">
        <v>2022</v>
      </c>
      <c r="C23">
        <v>220706</v>
      </c>
      <c r="D23" t="s">
        <v>45</v>
      </c>
      <c r="E23" s="58" t="s">
        <v>93</v>
      </c>
      <c r="F23" t="s">
        <v>94</v>
      </c>
      <c r="G23" t="s">
        <v>95</v>
      </c>
      <c r="H23" t="s">
        <v>44</v>
      </c>
      <c r="I23" t="s">
        <v>49</v>
      </c>
      <c r="J23" t="s">
        <v>96</v>
      </c>
      <c r="K23" s="42" t="s">
        <v>58</v>
      </c>
      <c r="L23" s="1">
        <v>45562</v>
      </c>
      <c r="O23" s="23">
        <v>568100000</v>
      </c>
      <c r="P23" s="23">
        <v>65000000</v>
      </c>
      <c r="Q23" s="23">
        <v>3693903437</v>
      </c>
      <c r="R23" s="23">
        <v>30</v>
      </c>
      <c r="S23" s="23">
        <v>716</v>
      </c>
      <c r="T23" s="1">
        <v>44839</v>
      </c>
      <c r="U23" s="1">
        <v>44869</v>
      </c>
      <c r="V23">
        <v>483</v>
      </c>
      <c r="W23" s="1">
        <v>45607</v>
      </c>
      <c r="X23" s="23">
        <f>+Contratos[[#This Row],[VALOR CONTRATO PRINCIPAL]]</f>
        <v>568100000</v>
      </c>
      <c r="Y23" s="42">
        <f>$D$5-Contratos[[#This Row],[Fecha de Inicio]]</f>
        <v>696</v>
      </c>
      <c r="Z23" s="42">
        <f>ROUND(Contratos[[#This Row],[dias ejecutados]]/(Contratos[[#This Row],[Fecha Finalizacion Programada]]-Contratos[[#This Row],[Fecha de Inicio]])*100,2)</f>
        <v>94.31</v>
      </c>
      <c r="AA23" s="23">
        <v>3344730082</v>
      </c>
      <c r="AB23" s="40">
        <f>+Contratos[[#This Row],[Vr. Total con Adiciones]]-Contratos[[#This Row],[Recursos totales Ejecutados o pagados]]</f>
        <v>349173355</v>
      </c>
      <c r="AC23">
        <v>5</v>
      </c>
      <c r="AD23" s="23">
        <v>1515003000</v>
      </c>
      <c r="AE23" s="23">
        <f>+Contratos[[#This Row],[VALOR TOTAL]]</f>
        <v>3693903437</v>
      </c>
      <c r="AF23" s="42">
        <f>+Contratos[[#This Row],[PLAZO TOTAL
(DÍAS)*]]</f>
        <v>716</v>
      </c>
    </row>
    <row r="24" spans="2:32" x14ac:dyDescent="0.25">
      <c r="B24">
        <v>2023</v>
      </c>
      <c r="C24">
        <v>230733</v>
      </c>
      <c r="D24" t="s">
        <v>45</v>
      </c>
      <c r="E24" s="58" t="s">
        <v>97</v>
      </c>
      <c r="F24" t="s">
        <v>98</v>
      </c>
      <c r="G24" t="s">
        <v>41</v>
      </c>
      <c r="H24" t="s">
        <v>46</v>
      </c>
      <c r="I24" t="s">
        <v>86</v>
      </c>
      <c r="J24" t="s">
        <v>99</v>
      </c>
      <c r="K24" s="42" t="s">
        <v>58</v>
      </c>
      <c r="L24" s="1">
        <v>45547</v>
      </c>
      <c r="O24" s="23">
        <v>5201194</v>
      </c>
      <c r="P24" s="23">
        <v>2000000</v>
      </c>
      <c r="Q24" s="23">
        <v>7201194</v>
      </c>
      <c r="R24" s="23">
        <v>90</v>
      </c>
      <c r="S24" s="23">
        <v>450</v>
      </c>
      <c r="T24" s="1">
        <v>45147</v>
      </c>
      <c r="U24" s="1">
        <v>45187</v>
      </c>
      <c r="V24">
        <v>360</v>
      </c>
      <c r="W24" s="1">
        <v>45643</v>
      </c>
      <c r="X24" s="23">
        <f>+Contratos[[#This Row],[VALOR CONTRATO PRINCIPAL]]</f>
        <v>5201194</v>
      </c>
      <c r="Y24" s="42">
        <f>$D$5-Contratos[[#This Row],[Fecha de Inicio]]</f>
        <v>378</v>
      </c>
      <c r="Z24" s="42">
        <f>ROUND(Contratos[[#This Row],[dias ejecutados]]/(Contratos[[#This Row],[Fecha Finalizacion Programada]]-Contratos[[#This Row],[Fecha de Inicio]])*100,2)</f>
        <v>82.89</v>
      </c>
      <c r="AA24" s="23">
        <v>1302420</v>
      </c>
      <c r="AB24" s="40">
        <f>+Contratos[[#This Row],[Vr. Total con Adiciones]]-Contratos[[#This Row],[Recursos totales Ejecutados o pagados]]</f>
        <v>5898774</v>
      </c>
      <c r="AC24">
        <v>1</v>
      </c>
      <c r="AD24" s="23">
        <v>2000000</v>
      </c>
      <c r="AE24" s="23">
        <f>+Contratos[[#This Row],[VALOR TOTAL]]</f>
        <v>7201194</v>
      </c>
      <c r="AF24" s="42">
        <f>+Contratos[[#This Row],[PLAZO TOTAL
(DÍAS)*]]</f>
        <v>450</v>
      </c>
    </row>
    <row r="25" spans="2:32" x14ac:dyDescent="0.25">
      <c r="B25">
        <v>2024</v>
      </c>
      <c r="C25">
        <v>240733</v>
      </c>
      <c r="D25" t="s">
        <v>45</v>
      </c>
      <c r="E25" s="58" t="s">
        <v>100</v>
      </c>
      <c r="F25" t="s">
        <v>50</v>
      </c>
      <c r="G25" t="s">
        <v>51</v>
      </c>
      <c r="H25" t="s">
        <v>101</v>
      </c>
      <c r="I25" t="s">
        <v>49</v>
      </c>
      <c r="J25" t="s">
        <v>102</v>
      </c>
      <c r="K25" s="42" t="s">
        <v>60</v>
      </c>
      <c r="L25" s="1">
        <v>45565</v>
      </c>
      <c r="O25" s="23">
        <v>38813333</v>
      </c>
      <c r="P25" s="23">
        <v>0</v>
      </c>
      <c r="Q25" s="23">
        <v>38813333</v>
      </c>
      <c r="R25" s="23">
        <v>0</v>
      </c>
      <c r="S25" s="23">
        <v>142</v>
      </c>
      <c r="T25" s="1">
        <v>45524</v>
      </c>
      <c r="U25" s="1">
        <v>45526</v>
      </c>
      <c r="V25">
        <v>142</v>
      </c>
      <c r="W25" s="1">
        <v>45657</v>
      </c>
      <c r="X25" s="23">
        <f>+Contratos[[#This Row],[VALOR CONTRATO PRINCIPAL]]</f>
        <v>38813333</v>
      </c>
      <c r="Y25" s="42">
        <f>$D$5-Contratos[[#This Row],[Fecha de Inicio]]</f>
        <v>39</v>
      </c>
      <c r="Z25" s="42">
        <f>ROUND(Contratos[[#This Row],[dias ejecutados]]/(Contratos[[#This Row],[Fecha Finalizacion Programada]]-Contratos[[#This Row],[Fecha de Inicio]])*100,2)</f>
        <v>29.77</v>
      </c>
      <c r="AA25" s="23">
        <v>38813333</v>
      </c>
      <c r="AB25" s="40">
        <f>+Contratos[[#This Row],[Vr. Total con Adiciones]]-Contratos[[#This Row],[Recursos totales Ejecutados o pagados]]</f>
        <v>0</v>
      </c>
      <c r="AC25">
        <v>0</v>
      </c>
      <c r="AD25" s="23">
        <v>0</v>
      </c>
      <c r="AE25" s="23">
        <f>+Contratos[[#This Row],[VALOR TOTAL]]</f>
        <v>38813333</v>
      </c>
      <c r="AF25" s="42">
        <f>+Contratos[[#This Row],[PLAZO TOTAL
(DÍAS)*]]</f>
        <v>142</v>
      </c>
    </row>
    <row r="26" spans="2:32" x14ac:dyDescent="0.25">
      <c r="B26">
        <v>2023</v>
      </c>
      <c r="C26">
        <v>230845</v>
      </c>
      <c r="D26" t="s">
        <v>45</v>
      </c>
      <c r="E26" s="58" t="s">
        <v>103</v>
      </c>
      <c r="F26" t="s">
        <v>48</v>
      </c>
      <c r="G26" t="s">
        <v>41</v>
      </c>
      <c r="H26" t="s">
        <v>104</v>
      </c>
      <c r="I26" t="s">
        <v>49</v>
      </c>
      <c r="J26" t="s">
        <v>105</v>
      </c>
      <c r="K26" s="42" t="s">
        <v>61</v>
      </c>
      <c r="L26" s="1">
        <v>45548</v>
      </c>
      <c r="N26" s="42"/>
      <c r="O26" s="23">
        <v>166948659</v>
      </c>
      <c r="P26" s="23">
        <v>0</v>
      </c>
      <c r="Q26" s="23">
        <v>166948659</v>
      </c>
      <c r="R26" s="23">
        <v>103</v>
      </c>
      <c r="S26" s="23">
        <v>463</v>
      </c>
      <c r="T26" s="1">
        <v>45170</v>
      </c>
      <c r="U26" s="1">
        <v>45187</v>
      </c>
      <c r="V26">
        <v>360</v>
      </c>
      <c r="W26" s="1">
        <v>45657</v>
      </c>
      <c r="X26" s="23">
        <f>+Contratos[[#This Row],[VALOR CONTRATO PRINCIPAL]]</f>
        <v>166948659</v>
      </c>
      <c r="Y26" s="42">
        <f>$D$5-Contratos[[#This Row],[Fecha de Inicio]]</f>
        <v>378</v>
      </c>
      <c r="Z26" s="42">
        <f>ROUND(Contratos[[#This Row],[dias ejecutados]]/(Contratos[[#This Row],[Fecha Finalizacion Programada]]-Contratos[[#This Row],[Fecha de Inicio]])*100,2)</f>
        <v>80.430000000000007</v>
      </c>
      <c r="AA26" s="23">
        <v>60268793</v>
      </c>
      <c r="AB26" s="40">
        <f>+Contratos[[#This Row],[Vr. Total con Adiciones]]-Contratos[[#This Row],[Recursos totales Ejecutados o pagados]]</f>
        <v>106679866</v>
      </c>
      <c r="AC26">
        <v>0</v>
      </c>
      <c r="AD26" s="23">
        <v>0</v>
      </c>
      <c r="AE26" s="23">
        <f>+Contratos[[#This Row],[VALOR TOTAL]]</f>
        <v>166948659</v>
      </c>
      <c r="AF26" s="42">
        <f>+Contratos[[#This Row],[PLAZO TOTAL
(DÍAS)*]]</f>
        <v>463</v>
      </c>
    </row>
    <row r="27" spans="2:32" x14ac:dyDescent="0.25">
      <c r="B27">
        <v>2024</v>
      </c>
      <c r="C27">
        <v>240784</v>
      </c>
      <c r="D27" t="s">
        <v>45</v>
      </c>
      <c r="E27" s="58" t="s">
        <v>106</v>
      </c>
      <c r="F27" t="s">
        <v>50</v>
      </c>
      <c r="G27" t="s">
        <v>51</v>
      </c>
      <c r="H27" t="s">
        <v>107</v>
      </c>
      <c r="I27" t="s">
        <v>49</v>
      </c>
      <c r="J27" t="s">
        <v>108</v>
      </c>
      <c r="K27" s="42" t="s">
        <v>60</v>
      </c>
      <c r="L27" s="1">
        <v>45565</v>
      </c>
      <c r="N27" s="42"/>
      <c r="O27" s="23">
        <v>19436666</v>
      </c>
      <c r="P27" s="23">
        <v>0</v>
      </c>
      <c r="Q27" s="23">
        <v>19436666</v>
      </c>
      <c r="R27" s="23">
        <v>0</v>
      </c>
      <c r="S27" s="23">
        <v>119</v>
      </c>
      <c r="T27" s="1">
        <v>45539</v>
      </c>
      <c r="U27" s="1">
        <v>45540</v>
      </c>
      <c r="V27">
        <v>119</v>
      </c>
      <c r="W27" s="1">
        <v>45657</v>
      </c>
      <c r="X27" s="23">
        <f>+Contratos[[#This Row],[VALOR CONTRATO PRINCIPAL]]</f>
        <v>19436666</v>
      </c>
      <c r="Y27" s="42">
        <f>$D$5-Contratos[[#This Row],[Fecha de Inicio]]</f>
        <v>25</v>
      </c>
      <c r="Z27" s="42">
        <f>ROUND(Contratos[[#This Row],[dias ejecutados]]/(Contratos[[#This Row],[Fecha Finalizacion Programada]]-Contratos[[#This Row],[Fecha de Inicio]])*100,2)</f>
        <v>21.37</v>
      </c>
      <c r="AA27" s="23">
        <v>0</v>
      </c>
      <c r="AB27" s="40">
        <f>+Contratos[[#This Row],[Vr. Total con Adiciones]]-Contratos[[#This Row],[Recursos totales Ejecutados o pagados]]</f>
        <v>19436666</v>
      </c>
      <c r="AC27">
        <v>0</v>
      </c>
      <c r="AD27" s="23">
        <v>0</v>
      </c>
      <c r="AE27" s="23">
        <f>+Contratos[[#This Row],[VALOR TOTAL]]</f>
        <v>19436666</v>
      </c>
      <c r="AF27" s="42">
        <f>+Contratos[[#This Row],[PLAZO TOTAL
(DÍAS)*]]</f>
        <v>119</v>
      </c>
    </row>
    <row r="29" spans="2:32" x14ac:dyDescent="0.25">
      <c r="AA29" s="59"/>
    </row>
    <row r="30" spans="2:32" x14ac:dyDescent="0.25">
      <c r="AA30" s="23"/>
    </row>
    <row r="31" spans="2:32" x14ac:dyDescent="0.25">
      <c r="AA31" s="23"/>
    </row>
    <row r="32" spans="2:32" x14ac:dyDescent="0.25">
      <c r="AA32" s="59"/>
    </row>
  </sheetData>
  <sheetProtection sheet="1" objects="1" scenarios="1"/>
  <pageMargins left="0.7" right="0.7" top="0.75" bottom="0.75" header="0.3" footer="0.3"/>
  <pageSetup paperSize="9" orientation="portrait" horizontalDpi="4294967294" verticalDpi="4294967294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2B4700-6FC0-4055-9946-3A5516ADBC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Castellanos, Hector Fabio</dc:creator>
  <cp:lastModifiedBy>Hector</cp:lastModifiedBy>
  <cp:lastPrinted>2022-12-01T01:47:00Z</cp:lastPrinted>
  <dcterms:created xsi:type="dcterms:W3CDTF">2022-10-06T16:30:05Z</dcterms:created>
  <dcterms:modified xsi:type="dcterms:W3CDTF">2024-10-28T03:24:40Z</dcterms:modified>
</cp:coreProperties>
</file>