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9DC36DA0-7CEC-4CE4-A3BE-DA0D1FF9CBE4}" xr6:coauthVersionLast="41" xr6:coauthVersionMax="47"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Detalle!$B$10:$L$59</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7" i="2" l="1"/>
  <c r="AB15" i="2"/>
  <c r="AB12" i="2"/>
  <c r="AB59" i="2"/>
  <c r="AB30" i="2"/>
  <c r="Y18" i="2"/>
  <c r="Y27" i="2"/>
  <c r="Y12" i="2" l="1"/>
  <c r="Y13" i="2"/>
  <c r="Z13" i="2" s="1"/>
  <c r="Y14" i="2"/>
  <c r="Z14" i="2" s="1"/>
  <c r="Y15" i="2"/>
  <c r="Z15" i="2" s="1"/>
  <c r="Y16" i="2"/>
  <c r="Y17" i="2"/>
  <c r="Y19" i="2"/>
  <c r="Z19" i="2" s="1"/>
  <c r="Y20" i="2"/>
  <c r="Z20" i="2" s="1"/>
  <c r="Y21" i="2"/>
  <c r="Y22" i="2"/>
  <c r="Y23" i="2"/>
  <c r="Z23" i="2" s="1"/>
  <c r="Y24" i="2"/>
  <c r="Z24" i="2" s="1"/>
  <c r="Y25" i="2"/>
  <c r="Z25" i="2" s="1"/>
  <c r="Y26" i="2"/>
  <c r="Z26" i="2" s="1"/>
  <c r="Y28" i="2"/>
  <c r="Z28" i="2" s="1"/>
  <c r="Y29" i="2"/>
  <c r="Z29" i="2" s="1"/>
  <c r="Y30" i="2"/>
  <c r="Y31" i="2"/>
  <c r="Y32" i="2"/>
  <c r="Z32" i="2" s="1"/>
  <c r="Y33" i="2"/>
  <c r="Z33" i="2" s="1"/>
  <c r="Y34" i="2"/>
  <c r="Z34" i="2" s="1"/>
  <c r="Y35" i="2"/>
  <c r="Z35" i="2" s="1"/>
  <c r="Y36" i="2"/>
  <c r="Z36" i="2" s="1"/>
  <c r="Y37" i="2"/>
  <c r="Z37" i="2" s="1"/>
  <c r="Y38" i="2"/>
  <c r="Y39" i="2"/>
  <c r="Y40" i="2"/>
  <c r="Z40" i="2" s="1"/>
  <c r="Y41" i="2"/>
  <c r="Z41" i="2" s="1"/>
  <c r="Y42" i="2"/>
  <c r="Z42" i="2" s="1"/>
  <c r="Y43" i="2"/>
  <c r="Z43" i="2" s="1"/>
  <c r="Y44" i="2"/>
  <c r="Z44" i="2" s="1"/>
  <c r="Y45" i="2"/>
  <c r="Z45" i="2" s="1"/>
  <c r="Y46" i="2"/>
  <c r="Y47" i="2"/>
  <c r="Y48" i="2"/>
  <c r="Z48" i="2" s="1"/>
  <c r="Y49" i="2"/>
  <c r="Z49" i="2" s="1"/>
  <c r="Y50" i="2"/>
  <c r="Z50" i="2" s="1"/>
  <c r="Y51" i="2"/>
  <c r="Z51" i="2" s="1"/>
  <c r="Y52" i="2"/>
  <c r="Z52" i="2" s="1"/>
  <c r="Y53" i="2"/>
  <c r="Z53" i="2" s="1"/>
  <c r="Y54" i="2"/>
  <c r="Y55" i="2"/>
  <c r="Y56" i="2"/>
  <c r="Z56" i="2" s="1"/>
  <c r="Y57" i="2"/>
  <c r="Z57" i="2" s="1"/>
  <c r="Y58" i="2"/>
  <c r="Z58" i="2" s="1"/>
  <c r="Y59" i="2"/>
  <c r="Z59" i="2" s="1"/>
  <c r="Z12" i="2"/>
  <c r="Z16" i="2"/>
  <c r="Z17" i="2"/>
  <c r="Z18" i="2"/>
  <c r="Z21" i="2"/>
  <c r="Z22" i="2"/>
  <c r="Z27" i="2"/>
  <c r="Z30" i="2"/>
  <c r="Z31" i="2"/>
  <c r="Z38" i="2"/>
  <c r="Z39" i="2"/>
  <c r="Z46" i="2"/>
  <c r="Z47" i="2"/>
  <c r="Z54" i="2"/>
  <c r="Z55" i="2"/>
  <c r="E19" i="1"/>
  <c r="Y11" i="2" l="1"/>
  <c r="Z11" i="2" l="1"/>
</calcChain>
</file>

<file path=xl/sharedStrings.xml><?xml version="1.0" encoding="utf-8"?>
<sst xmlns="http://schemas.openxmlformats.org/spreadsheetml/2006/main" count="559" uniqueCount="181">
  <si>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</si>
  <si>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</si>
  <si>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</si>
  <si>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</si>
  <si>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</si>
  <si>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</si>
  <si>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</si>
  <si>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</si>
  <si>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</si>
  <si>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</si>
  <si>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</si>
  <si>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</si>
  <si>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</si>
  <si>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</si>
  <si>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</si>
  <si>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</si>
  <si>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</si>
  <si>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</si>
  <si>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</si>
  <si>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</si>
  <si>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</si>
  <si>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</si>
  <si>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</si>
  <si>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</si>
  <si>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</si>
  <si>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</si>
  <si>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</si>
  <si>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</si>
  <si>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</si>
  <si>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</si>
  <si>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</si>
  <si>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</si>
  <si>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</si>
  <si>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</si>
  <si>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</si>
  <si>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</si>
  <si>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</si>
  <si>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</si>
  <si>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</si>
  <si>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</si>
  <si>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</si>
  <si>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</si>
  <si>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</si>
  <si>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</si>
  <si>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</si>
  <si>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0111-01</t>
  </si>
  <si>
    <t>Plazo total con prorrogas (días)</t>
  </si>
  <si>
    <t>4 4. Adición / Prórroga</t>
  </si>
  <si>
    <t>3 3. Prorroga</t>
  </si>
  <si>
    <t>1 1. Cesión</t>
  </si>
  <si>
    <t>Prestación Servicio Apoyo a la Gestión</t>
  </si>
  <si>
    <t/>
  </si>
  <si>
    <t>Selección Abreviada - Subasta Inversa</t>
  </si>
  <si>
    <t>Secretaría Distrital de Hacienda
Gestión Contractual Julio 2023 - Modificaciones</t>
  </si>
  <si>
    <t>2 2. Adición</t>
  </si>
  <si>
    <t>8 8. Otro SI</t>
  </si>
  <si>
    <t>DATOS DE LA MODIFICACION SUSCRITA EN EL PERIODO</t>
  </si>
  <si>
    <t>Directa Otras Causales</t>
  </si>
  <si>
    <t>Interadministrativo</t>
  </si>
  <si>
    <t>Convenio Interadministrativo</t>
  </si>
  <si>
    <t>140422-0-2014</t>
  </si>
  <si>
    <t>Secretaría Distrital de Hacienda
Gestión Contractual Agosto 2023 - Modificaciones</t>
  </si>
  <si>
    <t>https://community.secop.gov.co/Public/Tendering/OpportunityDetail/Index?noticeUID=CO1.NTC.2935430&amp;isFromPublicArea=True&amp;isModal=true&amp;asPopupView=true</t>
  </si>
  <si>
    <t>https://community.secop.gov.co/Public/Tendering/OpportunityDetail/Index?noticeUID=CO1.NTC.3206945&amp;isFromPublicArea=True&amp;isModal=true&amp;asPopupView=true</t>
  </si>
  <si>
    <t>https://www.colombiacompra.gov.co/tienda-virtual-del-estado-colombiano/ordenes-compra/98609</t>
  </si>
  <si>
    <t>https://community.secop.gov.co/Public/Tendering/OpportunityDetail/Index?noticeUID=CO1.NTC.3072735&amp;isFromPublicArea=True&amp;isModal=true&amp;asPopupView=true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</si>
  <si>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</si>
  <si>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https://community.secop.gov.co/Public/Tendering/OpportunityDetail/Index?noticeUID=CO1.NTC.2991267&amp;isFromPublicArea=True&amp;isModal=true&amp;asPopupView=true</t>
  </si>
  <si>
    <t>https://community.secop.gov.co/Public/Tendering/OpportunityDetail/Index?noticeUID=CO1.NTC.3680696&amp;isFromPublicArea=True&amp;isModal=true&amp;asPopupView=true</t>
  </si>
  <si>
    <t>https://community.secop.gov.co/Public/Tendering/OpportunityDetail/Index?noticeUID=CO1.NTC.3315871&amp;isFromPublicArea=True&amp;isModal=true&amp;asPopupView=true</t>
  </si>
  <si>
    <t>https://community.secop.gov.co/Public/Tendering/OpportunityDetail/Index?noticeUID=CO1.NTC.3487004&amp;isFromPublicArea=True&amp;isModal=true&amp;asPopupView=true</t>
  </si>
  <si>
    <t>TVEC</t>
  </si>
  <si>
    <t>SECOP-II</t>
  </si>
  <si>
    <t>https://community.secop.gov.co/Public/Tendering/OpportunityDetail/Index?noticeUID=CO1.NTC.4791388&amp;isFromPublicArea=True&amp;isModal=true&amp;asPopupView=true</t>
  </si>
  <si>
    <t>SECOP-I</t>
  </si>
  <si>
    <t>https://community.secop.gov.co/Public/Tendering/OpportunityDetail/Index?noticeUID=CO1.NTC.4218332&amp;isFromPublicArea=True&amp;isModal=true&amp;asPopupView=true</t>
  </si>
  <si>
    <t>https://community.secop.gov.co/Public/Tendering/OpportunityDetail/Index?noticeUID=CO1.NTC.4299795&amp;isFromPublicArea=True&amp;isModal=true&amp;asPopupView=true</t>
  </si>
  <si>
    <t>https://community.secop.gov.co/Public/Tendering/OpportunityDetail/Index?noticeUID=CO1.NTC.4508090&amp;isFromPublicArea=True&amp;isModal=true&amp;asPopupView=true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</si>
  <si>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</si>
  <si>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https://community.secop.gov.co/Public/Tendering/OpportunityDetail/Index?noticeUID=CO1.NTC.4409919&amp;isFromPublicArea=True&amp;isModal=true&amp;asPopupView=true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</si>
  <si>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</si>
  <si>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</si>
  <si>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</si>
  <si>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https://community.secop.gov.co/Public/Tendering/OpportunityDetail/Index?noticeUID=CO1.NTC.4173783&amp;isFromPublicArea=True&amp;isModal=true&amp;asPopupView=true</t>
  </si>
  <si>
    <t>https://community.secop.gov.co/Public/Tendering/OpportunityDetail/Index?noticeUID=CO1.NTC.4207067&amp;isFromPublicArea=True&amp;isModal=true&amp;asPopupView=true</t>
  </si>
  <si>
    <t>https://community.secop.gov.co/Public/Tendering/OpportunityDetail/Index?noticeUID=CO1.NTC.4223680&amp;isFromPublicArea=True&amp;isModal=true&amp;asPopupView=true</t>
  </si>
  <si>
    <t>https://community.secop.gov.co/Public/Tendering/OpportunityDetail/Index?noticeUID=CO1.NTC.4221353&amp;isFromPublicArea=True&amp;isModal=true&amp;asPopupView=true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</si>
  <si>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</si>
  <si>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</si>
  <si>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https://community.secop.gov.co/Public/Tendering/OpportunityDetail/Index?noticeUID=CO1.NTC.4199311&amp;isFromPublicArea=True&amp;isModal=true&amp;asPopupView=true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</si>
  <si>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</si>
  <si>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https://community.secop.gov.co/Public/Tendering/OpportunityDetail/Index?noticeUID=CO1.NTC.3720389&amp;isFromPublicArea=True&amp;isModal=true&amp;asPopupView=true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</si>
  <si>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</si>
  <si>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https://community.secop.gov.co/Public/Tendering/OpportunityDetail/Index?noticeUID=CO1.NTC.3865106&amp;isFromPublicArea=True&amp;isModal=true&amp;asPopupView=true</t>
  </si>
  <si>
    <t>https://community.secop.gov.co/Public/Tendering/OpportunityDetail/Index?noticeUID=CO1.NTC.4010494&amp;isFromPublicArea=True&amp;isModal=true&amp;asPopupView=true</t>
  </si>
  <si>
    <t>https://community.secop.gov.co/Public/Tendering/OpportunityDetail/Index?noticeUID=CO1.NTC.4236992&amp;isFromPublicArea=True&amp;isModal=true&amp;asPopupView=true</t>
  </si>
  <si>
    <t>https://community.secop.gov.co/Public/Tendering/OpportunityDetail/Index?noticeUID=CO1.NTC.3876599&amp;isFromPublicArea=True&amp;isModal=true&amp;asPopupView=true</t>
  </si>
  <si>
    <t>https://community.secop.gov.co/Public/Tendering/OpportunityDetail/Index?noticeUID=CO1.NTC.4295887&amp;isFromPublicArea=True&amp;isModal=true&amp;asPopupView=true</t>
  </si>
  <si>
    <t>15-12-3272948</t>
  </si>
  <si>
    <t>7 Mes(es) 15 Día(s)</t>
  </si>
  <si>
    <t>21 Mes(es)</t>
  </si>
  <si>
    <t>11 Mes(es)</t>
  </si>
  <si>
    <t>19 Mes(es) 15 Día(s)</t>
  </si>
  <si>
    <t>15 Mes(es) 11 Día(s)</t>
  </si>
  <si>
    <t>10 Mes(es) 15 Día(s)</t>
  </si>
  <si>
    <t>13 Mes(es)</t>
  </si>
  <si>
    <t>7 Mes(es) 11 Día(s)</t>
  </si>
  <si>
    <t>7 Mes(es)  6 Día(s)</t>
  </si>
  <si>
    <t>10 Mes(es)</t>
  </si>
  <si>
    <t>7 Mes(es)  5 Día(s)</t>
  </si>
  <si>
    <t>7 Mes(es)  2 Día(s)</t>
  </si>
  <si>
    <t>16 Mes(es)</t>
  </si>
  <si>
    <t>7 Mes(es)  3 Día(s)</t>
  </si>
  <si>
    <t>12 Mes(es)</t>
  </si>
  <si>
    <t>9 Mes(es)</t>
  </si>
  <si>
    <t>6 Mes(es) 20 Día(s)</t>
  </si>
  <si>
    <t>6 Mes(es)  8 Día(s)</t>
  </si>
  <si>
    <t>SUBD. ADMINISTRATIVA Y FINANCIERA</t>
  </si>
  <si>
    <t>PRESTAR LOS SERVICIOS DE MANTENIMIENTO PREVENTIVO Y CORRECTIVO CONSUMINISTRO DE REPUESTOS PARA LOS VEHÍCULOS DE PROPIEDAD DE LA SECRETARIADISTRITAL DE HACIENDA.</t>
  </si>
  <si>
    <t>FONDO CUENTA CONCEJO DE BOGOTA, D.C.</t>
  </si>
  <si>
    <t>0111-04</t>
  </si>
  <si>
    <t>Prestar servicios de mantenimiento para los tanques de almacenamiento yequipos de bombeo hidráulico de agua potable residual y aguas negras delConcejo de Bogotá</t>
  </si>
  <si>
    <t>Prestar servicios profesionales para la ejecución de las funciones acargo de las Comisiones Permanentes de la Corporación, relativas altrámite de los proyectos de acuerdo que correspondan a cada una de estassegún sus competencias normativas</t>
  </si>
  <si>
    <t>LIZ BRIGITTE RODRIGUEZ BECERRA</t>
  </si>
  <si>
    <t>Prestar servicios de apoyo a la gestión en relación con los procesos acargo de las Comisiones Permanentes de la Corporación</t>
  </si>
  <si>
    <t>JEFERSSON STEVEN PAEZ SILVA</t>
  </si>
  <si>
    <t>Prestar los servicios de apoyo a la gestión en el desarrollo de lasactividades establecidas en los planes, programas y proyectos definidosen el proceso de talento humano del Concejo de Bogotá D.C.</t>
  </si>
  <si>
    <t>NORMA CONSTANZA ORTIZ GONZALEZ</t>
  </si>
  <si>
    <t>OF. ASESORA DE COMUNICACIONES</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</si>
  <si>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</si>
  <si>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OLGA INES CHIGUASUQUE VARGAS</t>
  </si>
  <si>
    <t>Prestar los servicios de apoyo a la gestión para la preparación,alistamiento y organización del archivo que se encuentra a cargo de laMesa Directiva.</t>
  </si>
  <si>
    <t>JAIR OSVALDO BUITRAGO ESPINOSA</t>
  </si>
  <si>
    <t>OF. ASESORA DE PLANEACION</t>
  </si>
  <si>
    <t>Provisión de un software para la administración del Sistema de Gestión yservicios de implementación</t>
  </si>
  <si>
    <t>Implementar una solución tecnológica integral de interconexión para elnuevo edificio del Concejo de Bogotá D.C,.</t>
  </si>
  <si>
    <t>OF. TECNICA SISTEMA GESTION DOCUMENTAL</t>
  </si>
  <si>
    <t>Prestar servicios de custodia, consulta, préstamo y transporte dedocumentos de archivo de la Secretaría Distrital de Hacienda , deconformidad con lo establecido en el Pliego de Condiciones.</t>
  </si>
  <si>
    <t>Constitución de un Fondo en Administración denominado "FONDO CUENTACONCEJO DE BOGOTÁ, D.C., SECRETARIA DISTRITAL DE HACIENDA - ICETEX", conlos recursos entregados por EL CONSTITUYENTE a EL ICETEX, quien actuarácomo administrador y mandatario, con el fin de financiar programas deeducación formal, para los empleados de Carrera Administrativa y LibreNombramiento y Remoción del Concejo de Bogotá.</t>
  </si>
  <si>
    <t>SUBD. ANALISIS SECTORIAL</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</si>
  <si>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</si>
  <si>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SUBD. ANALISIS FISCAL</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</si>
  <si>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</si>
  <si>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SUBD. EDUCACION TRIBUTARIA Y SERVICIO</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</si>
  <si>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</si>
  <si>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NATALIA  RAMIREZ ORTEGA</t>
  </si>
  <si>
    <t>Prestar servicios profesionales en el proceso de organizacion, revisiony depuracion de la informacion generada para el cumplimiento de losprocesos a cargo de la Direccion Financiera de la Corporacion.</t>
  </si>
  <si>
    <t>Prestar servicios profesionales para la implementación, gestión yseguimiento de la política de riesgos definida por el DAFP.</t>
  </si>
  <si>
    <t>CARMEN CECILIA TAMAYO PACHECO</t>
  </si>
  <si>
    <t>SUBD. INFRAESTRUCTURA TIC</t>
  </si>
  <si>
    <t>Prestar servicios de soporte y mantenimiento técnico para los portalesweb e intranet de la Secretaria Distrital de Hacienda desarrolladossobre drupal.</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</si>
  <si>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</si>
  <si>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PABLO ALEJANDRO SUAREZ QUIROZ</t>
  </si>
  <si>
    <t>DESPACHO DIR. JURIDICA</t>
  </si>
  <si>
    <t>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t>
  </si>
  <si>
    <t>Prestar servicios profesionales para la ejecución las funciones a cargode la Dirección Administrativa, relativas al manejo de los recursosfísicos, servicios generales y gestión ambiental de la Corporación</t>
  </si>
  <si>
    <t>Prestar servicios profesionales para la ejecución las funciones a cargode la Dirección Administrativa, relativas a la ejecución de planes yprogramas definidos para el bienestar de los colaboradores de laCorporación</t>
  </si>
  <si>
    <t>SUBD. TALENTO HUMANO</t>
  </si>
  <si>
    <t>Prestar los servicios profesionales para desarrollar y ejecutar lasactividades relacionadas con el proceso de provisión de la planta depersonal de la Secretaría Distrital de Hacienda.</t>
  </si>
  <si>
    <t>ADRIANA CAROLINA IBAÑEZ SUAREZ</t>
  </si>
  <si>
    <t>Prestar los servicios de custodia, almacenamiento  y el transporte delos medios magnéticos correspondientes a las copias de respaldo de lossistemas de información de la Secretaría Distrital de Hacienda</t>
  </si>
  <si>
    <t>Concurso de Méritos Abierto</t>
  </si>
  <si>
    <t>Consultoría</t>
  </si>
  <si>
    <t>DESPACHO SECRETARIO DISTRITAL DE HDA.</t>
  </si>
  <si>
    <t>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</si>
  <si>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</si>
  <si>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los servicios de apoyo a la gestión en el proceso decorrespondencia en el marco de los lineamientos de la política de gestión documental</t>
  </si>
  <si>
    <t>Prestar servicios profesionales para apoyar al Observatorio Fiscal delDistrito – FiscalData en el desarrollo de los contenidos digitales delportal web de FiscalData, velando por el cumplimiento de loslineamientos de gobierno en línea.</t>
  </si>
  <si>
    <t>DESPACHO DIR. GESTION CORPORATIVA</t>
  </si>
  <si>
    <t>Prestar los servicios profesionales a la Dirección de GestiónCorporativa para apoyar la gestión de la Unidad Ejecutora 04 frente alos procesos contractuales.</t>
  </si>
  <si>
    <t>SUBD. ASUNTOS CONTRACTUALES</t>
  </si>
  <si>
    <t>Prestar los servicios profesionales para realizar apoyo de creación ycargue de información en el sistema Web Center Content de losexpedientes digitales y aplicación de las TRD y TVD de los expedientesfísicos en la Subdirección de Asuntos Contractuales.</t>
  </si>
  <si>
    <t>LILIANA  ZAMBRANO AYALA</t>
  </si>
  <si>
    <t>SUBD. GESTION JUDICIAL</t>
  </si>
  <si>
    <t>Prestar los servicios profesionales para proyectar la contestación delas acciones de tutela de Secretaría Distrital de Hacienda, y hacerseguimiento a los fallos favorables y desfavorables y revisión en laCorte Constitucional.</t>
  </si>
  <si>
    <t>Prestar servicios profesionales en el Programa de Medicina Preventiva ydel Trabajo del Sistema de Gestión de Seguridad y Salud en el Trabajo dela Secretaría Distrital de Hacienda.</t>
  </si>
  <si>
    <t>Prestar servicios profesionales para apoyar las funciones a cargo de laDirección Financiera, relativas a la gestión contable y la elaboraciónde balances y estados financieros de la Corporación.</t>
  </si>
  <si>
    <t>Prestar servicios profesionales para  representar judicial,extrajudicial y/o administrativamente a Bogotá D.C.- Secretaría Distrital de Hacienda  en la atención de procesos de diferente naturaleza, de acuerdo a lo establecido en los estudios previos.</t>
  </si>
  <si>
    <t>Prestar los servicios de apoyo operativo al proceso de Recursos Físicosde la Dirección Administrativa.</t>
  </si>
  <si>
    <t>LUIS ANGEL ACEVEDO ACEVEDO</t>
  </si>
  <si>
    <t>En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</si>
</sst>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0" xfId="0" applyAlignment="1">
      <alignment horizontal="left"/>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0" fillId="0" borderId="0" xfId="0" applyNumberFormat="1"/>
    <xf numFmtId="0" fontId="7" fillId="0" borderId="0" xfId="0" applyFont="1"/>
    <xf numFmtId="43" fontId="0" fillId="0" borderId="0" xfId="1" applyFon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25">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49</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01/08/2023 - 31/08/2023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184.339632175928" createdVersion="6" refreshedVersion="6" minRefreshableVersion="3" recordCount="49" xr:uid="{00000000-000A-0000-FFFF-FFFF07000000}">
  <cacheSource type="worksheet">
    <worksheetSource name="Contratos"/>
  </cacheSource>
  <cacheFields count="31">
    <cacheField name="VIGENCIA" numFmtId="0">
      <sharedItems containsSemiMixedTypes="0" containsString="0" containsNumber="1" containsInteger="1" minValue="2014" maxValue="2023"/>
    </cacheField>
    <cacheField name="NÚMERO CONTRATO" numFmtId="0">
      <sharedItems containsMixedTypes="1" containsNumber="1" containsInteger="1" minValue="220396" maxValue="230694"/>
    </cacheField>
    <cacheField name="PORTAL CONTRATACION" numFmtId="0">
      <sharedItems count="5">
        <s v="SECOP-II"/>
        <s v="TVEC"/>
        <s v="SECOP-I"/>
        <s v="SECOP_I" u="1"/>
        <s v="SECOP_II" u="1"/>
      </sharedItems>
    </cacheField>
    <cacheField name="URL SECOP" numFmtId="0">
      <sharedItems/>
    </cacheField>
    <cacheField name="PROCESO SELECCIÓN" numFmtId="0">
      <sharedItems count="11">
        <s v="Mínima Cuantía"/>
        <s v="Directa Prestacion Servicios Profesionales y Apoyo a la Gestión"/>
        <s v="Directa Otras Causales"/>
        <s v="Selección Abreviada - Subasta Inversa"/>
        <s v="Concurso de Méritos Abierto"/>
        <s v="Directa Prestacion Serv para Ejecución de Trabajos Artísticos " u="1"/>
        <s v="Selección Abreviada - Acuerdo Marco" u="1"/>
        <s v="Selección Abreviada - Menor Cuantía" u="1"/>
        <s v="Licitación Pública" u="1"/>
        <s v="Subasta Inversa" u="1"/>
        <s v="Régimen Especial - Régimen Especial" u="1"/>
      </sharedItems>
    </cacheField>
    <cacheField name="CLASE CONTRATO" numFmtId="0">
      <sharedItems count="14">
        <s v="Prestación de Servicios"/>
        <s v="Prestación Servicios Profesionales"/>
        <s v="Prestación Servicio Apoyo a la Gestión"/>
        <s v="Interadministrativo"/>
        <s v="Convenio Interadministrativo"/>
        <s v="Consultoría"/>
        <s v="Convenio de Cooperacion" u="1"/>
        <s v="Seguros" u="1"/>
        <s v="Manejo de cuenta" u="1"/>
        <s v="Arrendamiento" u="1"/>
        <s v="Compraventa" u="1"/>
        <s v="Obra" u="1"/>
        <s v="Suministro" u="1"/>
        <s v="Suscripción" u="1"/>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CLASE MODIFICACIÓN" numFmtId="0">
      <sharedItems count="13">
        <s v="4 4. Adición / Prórroga"/>
        <s v="3 3. Prorroga"/>
        <s v="1 1. Cesión"/>
        <s v="8 8. Otro SI"/>
        <s v="2 2. Adición"/>
        <s v="Suspensión" u="1"/>
        <s v="Cesión" u="1"/>
        <s v="Adición / Prórroga" u="1"/>
        <s v="Adición/Prorroga" u="1"/>
        <s v="Adición" u="1"/>
        <s v="Prorroga" u="1"/>
        <s v="Otro sí" u="1"/>
        <s v="Adición/Prorroga/Otro sí" u="1"/>
      </sharedItems>
    </cacheField>
    <cacheField name="FECHA SUSCRIPCIÓN DE LA MODIFICACIÓN" numFmtId="14">
      <sharedItems containsSemiMixedTypes="0" containsNonDate="0" containsDate="1" containsString="0" minDate="2023-08-03T00:00:00" maxDate="2023-09-01T00:00:00"/>
    </cacheField>
    <cacheField name="IDENTIFICACIÓN CONTRATISTA" numFmtId="0">
      <sharedItems containsMixedTypes="1" containsNumber="1" containsInteger="1" minValue="40277284" maxValue="1032372601"/>
    </cacheField>
    <cacheField name="RAZÓN SOCIAL_x000a_CESIONARIO" numFmtId="0">
      <sharedItems containsBlank="1"/>
    </cacheField>
    <cacheField name="VALOR CONTRATO PRINCIPAL" numFmtId="0">
      <sharedItems containsSemiMixedTypes="0" containsString="0" containsNumber="1" containsInteger="1" minValue="0" maxValue="3250551965"/>
    </cacheField>
    <cacheField name="VALOR ADICIÓN" numFmtId="164">
      <sharedItems containsSemiMixedTypes="0" containsString="0" containsNumber="1" containsInteger="1" minValue="0" maxValue="300000000"/>
    </cacheField>
    <cacheField name="VALOR TOTAL" numFmtId="0">
      <sharedItems containsSemiMixedTypes="0" containsString="0" containsNumber="1" containsInteger="1" minValue="0" maxValue="3545507657"/>
    </cacheField>
    <cacheField name="PLAZO MODIFICACIÓN (Días)" numFmtId="0">
      <sharedItems containsMixedTypes="1" containsNumber="1" containsInteger="1" minValue="30" maxValue="225"/>
    </cacheField>
    <cacheField name="PLAZO TOTAL_x000a_(DÍAS)*" numFmtId="0">
      <sharedItems containsMixedTypes="1" containsNumber="1" containsInteger="1" minValue="120" maxValue="360"/>
    </cacheField>
    <cacheField name="Fecha de suscripción" numFmtId="14">
      <sharedItems containsSemiMixedTypes="0" containsNonDate="0" containsDate="1" containsString="0" minDate="2014-12-29T00:00:00" maxDate="2023-08-04T00:00:00"/>
    </cacheField>
    <cacheField name="Fecha de Inicio" numFmtId="14">
      <sharedItems containsSemiMixedTypes="0" containsNonDate="0" containsDate="1" containsString="0" minDate="2014-12-29T00:00:00" maxDate="2023-08-11T00:00:00"/>
    </cacheField>
    <cacheField name="Plazo Inicial (dias)" numFmtId="0">
      <sharedItems containsSemiMixedTypes="0" containsString="0" containsNumber="1" containsInteger="1" minValue="120" maxValue="1800"/>
    </cacheField>
    <cacheField name="Fecha Finalizacion Programada" numFmtId="14">
      <sharedItems containsSemiMixedTypes="0" containsNonDate="0" containsDate="1" containsString="0" minDate="2023-08-24T00:00:00" maxDate="2024-12-30T00:00:00"/>
    </cacheField>
    <cacheField name="Valor del Contrato_x000a_inical" numFmtId="43">
      <sharedItems containsSemiMixedTypes="0" containsString="0" containsNumber="1" containsInteger="1" minValue="3118511" maxValue="3250551965"/>
    </cacheField>
    <cacheField name="dias ejecutados" numFmtId="0">
      <sharedItems containsSemiMixedTypes="0" containsString="0" containsNumber="1" containsInteger="1" minValue="21" maxValue="3167"/>
    </cacheField>
    <cacheField name="% Ejecución" numFmtId="0">
      <sharedItems containsSemiMixedTypes="0" containsString="0" containsNumber="1" minValue="17.21" maxValue="102.61"/>
    </cacheField>
    <cacheField name="Recursos totales Ejecutados o pagados" numFmtId="164">
      <sharedItems/>
    </cacheField>
    <cacheField name="Recursos pendientes de ejecutar." numFmtId="164">
      <sharedItems/>
    </cacheField>
    <cacheField name="Cantidad de Adiciones/_x000a_prórrogas" numFmtId="0">
      <sharedItems containsSemiMixedTypes="0" containsString="0" containsNumber="1" containsInteger="1" minValue="0" maxValue="6"/>
    </cacheField>
    <cacheField name="Vr. Adiciones" numFmtId="164">
      <sharedItems containsSemiMixedTypes="0" containsString="0" containsNumber="1" containsInteger="1" minValue="0" maxValue="2100000000"/>
    </cacheField>
    <cacheField name="Vr. Total con Adiciones" numFmtId="164">
      <sharedItems containsSemiMixedTypes="0" containsString="0" containsNumber="1" containsInteger="1" minValue="4677766" maxValue="3545507657"/>
    </cacheField>
    <cacheField name="Plazo total con prorrogas (días)" numFmtId="0">
      <sharedItems containsSemiMixedTypes="0" containsString="0" containsNumber="1" containsInteger="1" minValue="120" maxValue="3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n v="2014"/>
    <n v="220396"/>
    <x v="0"/>
    <s v="https://community.secop.gov.co/Public/Tendering/OpportunityDetail/Index?noticeUID=CO1.NTC.2935430&amp;isFromPublicArea=True&amp;isModal=true&amp;asPopupView=true"/>
    <x v="0"/>
    <x v="0"/>
    <s v="SUBD. ADMINISTRATIVA Y FINANCIERA"/>
    <s v="0111-01"/>
    <s v="PRESTAR LOS SERVICIOS DE MANTENIMIENTO PREVENTIVO Y CORRECTIVO CONSUMINISTRO DE REPUESTOS PARA LOS VEHÍCULOS DE PROPIEDAD DE LA SECRETARIADISTRITAL DE HACIENDA."/>
    <x v="0"/>
    <d v="2023-08-03T00:00:00"/>
    <s v=""/>
    <m/>
    <n v="63051000"/>
    <n v="35000000"/>
    <n v="98051000"/>
    <n v="210"/>
    <s v="21 Mes(es)"/>
    <d v="2022-06-08T00:00:00"/>
    <d v="2022-06-16T00:00:00"/>
    <n v="330"/>
    <d v="2024-03-16T00:00:00"/>
    <n v="63051000"/>
    <n v="441"/>
    <n v="69.010000000000005"/>
    <s v="En reivisión"/>
    <s v="En reivisión"/>
    <n v="1"/>
    <n v="35000000"/>
    <n v="98051000"/>
    <n v="630"/>
  </r>
  <r>
    <n v="2023"/>
    <n v="220609"/>
    <x v="0"/>
    <s v="https://community.secop.gov.co/Public/Tendering/OpportunityDetail/Index?noticeUID=CO1.NTC.3206945&amp;isFromPublicArea=True&amp;isModal=true&amp;asPopupView=true"/>
    <x v="0"/>
    <x v="0"/>
    <s v="FONDO CUENTA CONCEJO DE BOGOTA, D.C."/>
    <s v="0111-04"/>
    <s v="Prestar servicios de mantenimiento para los tanques de almacenamiento yequipos de bombeo hidráulico de agua potable residual y aguas negras delConcejo de Bogotá"/>
    <x v="1"/>
    <d v="2023-08-03T00:00:00"/>
    <s v=""/>
    <m/>
    <n v="9000000"/>
    <n v="0"/>
    <n v="9000000"/>
    <n v="30"/>
    <s v="11 Mes(es)"/>
    <d v="2022-09-23T00:00:00"/>
    <d v="2022-10-06T00:00:00"/>
    <n v="180"/>
    <d v="2023-11-06T00:00:00"/>
    <n v="9000000"/>
    <n v="329"/>
    <n v="83.08"/>
    <s v="En reivisión"/>
    <s v="En reivisión"/>
    <n v="0"/>
    <n v="0"/>
    <n v="9000000"/>
    <n v="390"/>
  </r>
  <r>
    <n v="2023"/>
    <n v="230401"/>
    <x v="0"/>
    <s v="https://community.secop.gov.co/Public/Tendering/OpportunityDetail/Index?noticeUID=CO1.NTC.4218332&amp;isFromPublicArea=True&amp;isModal=true&amp;asPopupView=true"/>
    <x v="1"/>
    <x v="1"/>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2"/>
    <d v="2023-08-04T00:00:00"/>
    <n v="1010247198"/>
    <s v="LIZ BRIGITTE RODRIGUEZ BECERRA"/>
    <n v="16285000"/>
    <n v="0"/>
    <n v="16285000"/>
    <s v=""/>
    <n v="150"/>
    <d v="2023-04-05T00:00:00"/>
    <d v="2023-04-21T00:00:00"/>
    <n v="150"/>
    <d v="2023-09-21T00:00:00"/>
    <n v="16285000"/>
    <n v="132"/>
    <n v="86.27"/>
    <s v="En reivisión"/>
    <s v="En reivisión"/>
    <n v="0"/>
    <n v="0"/>
    <n v="16285000"/>
    <n v="150"/>
  </r>
  <r>
    <n v="2023"/>
    <n v="230448"/>
    <x v="0"/>
    <s v="https://community.secop.gov.co/Public/Tendering/OpportunityDetail/Index?noticeUID=CO1.NTC.4299795&amp;isFromPublicArea=True&amp;isModal=true&amp;asPopupView=true"/>
    <x v="1"/>
    <x v="2"/>
    <s v="FONDO CUENTA CONCEJO DE BOGOTA, D.C."/>
    <s v="0111-04"/>
    <s v="Prestar servicios de apoyo a la gestión en relación con los procesos acargo de las Comisiones Permanentes de la Corporación"/>
    <x v="2"/>
    <d v="2023-08-08T00:00:00"/>
    <n v="1012446693"/>
    <s v="JEFERSSON STEVEN PAEZ SILVA"/>
    <n v="0"/>
    <n v="0"/>
    <n v="0"/>
    <s v=""/>
    <n v="150"/>
    <d v="2023-04-17T00:00:00"/>
    <d v="2023-04-18T00:00:00"/>
    <n v="150"/>
    <d v="2023-09-18T00:00:00"/>
    <n v="7755000"/>
    <n v="135"/>
    <n v="88.24"/>
    <s v="En reivisión"/>
    <s v="En reivisión"/>
    <n v="0"/>
    <n v="0"/>
    <n v="7755000"/>
    <n v="150"/>
  </r>
  <r>
    <n v="2023"/>
    <n v="230600"/>
    <x v="0"/>
    <s v="https://community.secop.gov.co/Public/Tendering/OpportunityDetail/Index?noticeUID=CO1.NTC.4508090&amp;isFromPublicArea=True&amp;isModal=true&amp;asPopupView=true"/>
    <x v="1"/>
    <x v="2"/>
    <s v="FONDO CUENTA CONCEJO DE BOGOTA, D.C."/>
    <s v="0111-04"/>
    <s v="Prestar los servicios de apoyo a la gestión en el desarrollo de lasactividades establecidas en los planes, programas y proyectos definidosen el proceso de talento humano del Concejo de Bogotá D.C."/>
    <x v="2"/>
    <d v="2023-08-09T00:00:00"/>
    <n v="52799008"/>
    <s v="NORMA CONSTANZA ORTIZ GONZALEZ"/>
    <n v="0"/>
    <n v="0"/>
    <n v="0"/>
    <s v=""/>
    <n v="150"/>
    <d v="2023-06-01T00:00:00"/>
    <d v="2023-06-13T00:00:00"/>
    <n v="150"/>
    <d v="2023-11-13T00:00:00"/>
    <n v="9940000"/>
    <n v="79"/>
    <n v="51.63"/>
    <s v="En reivisión"/>
    <s v="En reivisión"/>
    <n v="0"/>
    <n v="0"/>
    <n v="9940000"/>
    <n v="150"/>
  </r>
  <r>
    <n v="2023"/>
    <n v="230008"/>
    <x v="0"/>
    <s v="https://community.secop.gov.co/Public/Tendering/OpportunityDetail/Index?noticeUID=CO1.NTC.3742543&amp;isFromPublicArea=True&amp;isModal=true&amp;asPopupView=true"/>
    <x v="1"/>
    <x v="1"/>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x v="2"/>
    <d v="2023-08-10T00:00:00"/>
    <n v="52120423"/>
    <s v="OLGA INES CHIGUASUQUE VARGAS"/>
    <n v="0"/>
    <n v="0"/>
    <n v="0"/>
    <s v=""/>
    <n v="360"/>
    <d v="2023-01-12T00:00:00"/>
    <d v="2023-01-20T00:00:00"/>
    <n v="240"/>
    <d v="2024-01-20T00:00:00"/>
    <n v="52104000"/>
    <n v="223"/>
    <n v="61.1"/>
    <s v="En reivisión"/>
    <s v="En reivisión"/>
    <n v="1"/>
    <n v="26052000"/>
    <n v="78156000"/>
    <n v="360"/>
  </r>
  <r>
    <n v="2023"/>
    <n v="230544"/>
    <x v="0"/>
    <s v="https://community.secop.gov.co/Public/Tendering/OpportunityDetail/Index?noticeUID=CO1.NTC.4409919&amp;isFromPublicArea=True&amp;isModal=true&amp;asPopupView=true"/>
    <x v="1"/>
    <x v="2"/>
    <s v="FONDO CUENTA CONCEJO DE BOGOTA, D.C."/>
    <s v="0111-04"/>
    <s v="Prestar los servicios de apoyo a la gestión para la preparación,alistamiento y organización del archivo que se encuentra a cargo de laMesa Directiva."/>
    <x v="2"/>
    <d v="2023-08-10T00:00:00"/>
    <n v="80117277"/>
    <s v="JAIR OSVALDO BUITRAGO ESPINOSA"/>
    <n v="0"/>
    <n v="0"/>
    <n v="0"/>
    <s v=""/>
    <n v="150"/>
    <d v="2023-05-12T00:00:00"/>
    <d v="2023-05-19T00:00:00"/>
    <n v="150"/>
    <d v="2023-10-19T00:00:00"/>
    <n v="11630000"/>
    <n v="104"/>
    <n v="67.97"/>
    <s v="En reivisión"/>
    <s v="En reivisión"/>
    <n v="0"/>
    <n v="0"/>
    <n v="11630000"/>
    <n v="150"/>
  </r>
  <r>
    <n v="2023"/>
    <n v="220814"/>
    <x v="1"/>
    <s v="https://www.colombiacompra.gov.co/tienda-virtual-del-estado-colombiano/ordenes-compra/98609"/>
    <x v="2"/>
    <x v="0"/>
    <s v="OF. ASESORA DE PLANEACION"/>
    <s v="0111-01"/>
    <s v="Provisión de un software para la administración del Sistema de Gestión yservicios de implementación"/>
    <x v="3"/>
    <d v="2023-08-10T00:00:00"/>
    <s v=""/>
    <m/>
    <n v="107795321"/>
    <n v="0"/>
    <n v="107795321"/>
    <s v=""/>
    <s v=""/>
    <d v="2022-11-03T00:00:00"/>
    <d v="2022-11-11T00:00:00"/>
    <n v="300"/>
    <d v="2023-08-24T00:00:00"/>
    <n v="107795321"/>
    <n v="293"/>
    <n v="102.45"/>
    <s v="En reivisión"/>
    <s v="En reivisión"/>
    <n v="0"/>
    <n v="0"/>
    <n v="107795321"/>
    <n v="300"/>
  </r>
  <r>
    <n v="2023"/>
    <n v="220445"/>
    <x v="0"/>
    <s v="https://community.secop.gov.co/Public/Tendering/OpportunityDetail/Index?noticeUID=CO1.NTC.3072735&amp;isFromPublicArea=True&amp;isModal=true&amp;asPopupView=true"/>
    <x v="2"/>
    <x v="3"/>
    <s v="FONDO CUENTA CONCEJO DE BOGOTA, D.C."/>
    <s v="0111-04"/>
    <s v="Implementar una solución tecnológica integral de interconexión para elnuevo edificio del Concejo de Bogotá D.C,."/>
    <x v="0"/>
    <d v="2023-08-11T00:00:00"/>
    <s v=""/>
    <m/>
    <n v="3250551965"/>
    <n v="294955692"/>
    <n v="3545507657"/>
    <n v="225"/>
    <s v="19 Mes(es) 15 Día(s)"/>
    <d v="2022-08-03T00:00:00"/>
    <d v="2022-08-11T00:00:00"/>
    <n v="360"/>
    <d v="2024-03-27T00:00:00"/>
    <n v="3250551965"/>
    <n v="385"/>
    <n v="64.81"/>
    <s v="En reivisión"/>
    <s v="En reivisión"/>
    <n v="1"/>
    <n v="294955692"/>
    <n v="3545507657"/>
    <n v="585"/>
  </r>
  <r>
    <n v="2023"/>
    <n v="220404"/>
    <x v="0"/>
    <s v="https://community.secop.gov.co/Public/Tendering/OpportunityDetail/Index?noticeUID=CO1.NTC.2937787&amp;isFromPublicArea=True&amp;isModal=true&amp;asPopupView=true"/>
    <x v="3"/>
    <x v="0"/>
    <s v="OF. TECNICA SISTEMA GESTION DOCUMENTAL"/>
    <s v="0111-01"/>
    <s v="Prestar servicios de custodia, consulta, préstamo y transporte dedocumentos de archivo de la Secretaría Distrital de Hacienda , deconformidad con lo establecido en el Pliego de Condiciones."/>
    <x v="1"/>
    <d v="2023-08-14T00:00:00"/>
    <s v=""/>
    <m/>
    <n v="506491131"/>
    <n v="0"/>
    <n v="506491131"/>
    <n v="60"/>
    <s v="15 Mes(es) 11 Día(s)"/>
    <d v="2022-06-17T00:00:00"/>
    <d v="2022-07-06T00:00:00"/>
    <n v="401"/>
    <d v="2023-10-17T00:00:00"/>
    <n v="506491131"/>
    <n v="421"/>
    <n v="89.96"/>
    <s v="En reivisión"/>
    <s v="En reivisión"/>
    <n v="0"/>
    <n v="0"/>
    <n v="506491131"/>
    <n v="461"/>
  </r>
  <r>
    <n v="2023"/>
    <s v="140422-0-2014"/>
    <x v="2"/>
    <s v="15-12-3272948"/>
    <x v="2"/>
    <x v="4"/>
    <s v="FONDO CUENTA CONCEJO DE BOGOTA, D.C."/>
    <n v="0"/>
    <s v="Constitución de un Fondo en Administración denominado &quot;FONDO CUENTACONCEJO DE BOGOTÁ, D.C., SECRETARIA DISTRITAL DE HACIENDA - ICETEX&quot;, conlos recursos entregados por EL CONSTITUYENTE a EL ICETEX, quien actuarácomo administrador y mandatario, con el fin de financiar programas deeducación formal, para los empleados de Carrera Administrativa y LibreNombramiento y Remoción del Concejo de Bogotá."/>
    <x v="4"/>
    <d v="2023-08-16T00:00:00"/>
    <s v=""/>
    <m/>
    <n v="300000000"/>
    <n v="300000000"/>
    <n v="2400000000"/>
    <s v=""/>
    <s v=""/>
    <d v="2014-12-29T00:00:00"/>
    <d v="2014-12-29T00:00:00"/>
    <n v="1800"/>
    <d v="2024-12-29T00:00:00"/>
    <n v="300000000"/>
    <n v="3167"/>
    <n v="86.7"/>
    <s v="En reivisión"/>
    <s v="En reivisión"/>
    <n v="6"/>
    <n v="2100000000"/>
    <n v="2400000000"/>
    <n v="3600"/>
  </r>
  <r>
    <n v="2023"/>
    <n v="230066"/>
    <x v="0"/>
    <s v="https://community.secop.gov.co/Public/Tendering/OpportunityDetail/Index?noticeUID=CO1.NTC.3775572&amp;isFromPublicArea=True&amp;isModal=true&amp;asPopupView=true"/>
    <x v="1"/>
    <x v="1"/>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x v="0"/>
    <d v="2023-08-16T00:00:00"/>
    <s v=""/>
    <m/>
    <n v="24969000"/>
    <n v="12484500"/>
    <n v="37453500"/>
    <n v="105"/>
    <s v="10 Mes(es) 15 Día(s)"/>
    <d v="2023-01-17T00:00:00"/>
    <d v="2023-01-23T00:00:00"/>
    <n v="210"/>
    <d v="2023-12-07T00:00:00"/>
    <n v="24969000"/>
    <n v="220"/>
    <n v="69.180000000000007"/>
    <s v="En reivisión"/>
    <s v="En reivisión"/>
    <n v="1"/>
    <n v="12484500"/>
    <n v="37453500"/>
    <n v="315"/>
  </r>
  <r>
    <n v="2023"/>
    <n v="230134"/>
    <x v="0"/>
    <s v="https://community.secop.gov.co/Public/Tendering/OpportunityDetail/Index?noticeUID=CO1.NTC.3822309&amp;isFromPublicArea=True&amp;isModal=true&amp;asPopupView=true"/>
    <x v="1"/>
    <x v="1"/>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x v="0"/>
    <d v="2023-08-16T00:00:00"/>
    <s v=""/>
    <m/>
    <n v="53515000"/>
    <n v="26757500"/>
    <n v="80272500"/>
    <n v="105"/>
    <s v="10 Mes(es) 15 Día(s)"/>
    <d v="2023-01-23T00:00:00"/>
    <d v="2023-01-27T00:00:00"/>
    <n v="210"/>
    <d v="2023-12-11T00:00:00"/>
    <n v="53515000"/>
    <n v="216"/>
    <n v="67.92"/>
    <s v="En reivisión"/>
    <s v="En reivisión"/>
    <n v="1"/>
    <n v="26757500"/>
    <n v="80272500"/>
    <n v="315"/>
  </r>
  <r>
    <n v="2023"/>
    <n v="230166"/>
    <x v="0"/>
    <s v="https://community.secop.gov.co/Public/Tendering/OpportunityDetail/Index?noticeUID=CO1.NTC.3876421&amp;isFromPublicArea=True&amp;isModal=true&amp;asPopupView=true"/>
    <x v="1"/>
    <x v="2"/>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2"/>
    <d v="2023-08-17T00:00:00"/>
    <n v="1007698573"/>
    <s v="NATALIA  RAMIREZ ORTEGA"/>
    <n v="0"/>
    <n v="0"/>
    <n v="0"/>
    <s v=""/>
    <n v="330"/>
    <d v="2023-01-30T00:00:00"/>
    <d v="2023-02-01T00:00:00"/>
    <n v="330"/>
    <d v="2023-12-31T00:00:00"/>
    <n v="22803000"/>
    <n v="211"/>
    <n v="63.36"/>
    <s v="En reivisión"/>
    <s v="En reivisión"/>
    <n v="0"/>
    <n v="0"/>
    <n v="22803000"/>
    <n v="330"/>
  </r>
  <r>
    <n v="2022"/>
    <n v="230340"/>
    <x v="0"/>
    <s v="https://community.secop.gov.co/Public/Tendering/OpportunityDetail/Index?noticeUID=CO1.NTC.4173783&amp;isFromPublicArea=True&amp;isModal=true&amp;asPopupView=true"/>
    <x v="1"/>
    <x v="1"/>
    <s v="FONDO CUENTA CONCEJO DE BOGOTA, D.C."/>
    <s v="0111-04"/>
    <s v="Prestar servicios profesionales en el proceso de organizacion, revisiony depuracion de la informacion generada para el cumplimiento de losprocesos a cargo de la Direccion Financiera de la Corporacion."/>
    <x v="0"/>
    <d v="2023-08-17T00:00:00"/>
    <s v=""/>
    <m/>
    <n v="22225000"/>
    <n v="11112500"/>
    <n v="33337500"/>
    <n v="75"/>
    <s v="7 Mes(es) 15 Día(s)"/>
    <d v="2023-03-16T00:00:00"/>
    <d v="2023-03-17T00:00:00"/>
    <n v="150"/>
    <d v="2023-11-01T00:00:00"/>
    <n v="22225000"/>
    <n v="167"/>
    <n v="72.930000000000007"/>
    <s v="En reivisión"/>
    <s v="En reivisión"/>
    <n v="1"/>
    <n v="11112500"/>
    <n v="33337500"/>
    <n v="225"/>
  </r>
  <r>
    <n v="2023"/>
    <n v="230343"/>
    <x v="0"/>
    <s v="https://community.secop.gov.co/Public/Tendering/OpportunityDetail/Index?noticeUID=CO1.NTC.4173783&amp;isFromPublicArea=True&amp;isModal=true&amp;asPopupView=true"/>
    <x v="1"/>
    <x v="1"/>
    <s v="FONDO CUENTA CONCEJO DE BOGOTA, D.C."/>
    <s v="0111-04"/>
    <s v="Prestar servicios profesionales en el proceso de organizacion, revisiony depuracion de la informacion generada para el cumplimiento de losprocesos a cargo de la Direccion Financiera de la Corporacion."/>
    <x v="0"/>
    <d v="2023-08-17T00:00:00"/>
    <s v=""/>
    <m/>
    <n v="22225000"/>
    <n v="11112500"/>
    <n v="33337500"/>
    <n v="75"/>
    <s v="7 Mes(es) 15 Día(s)"/>
    <d v="2023-03-16T00:00:00"/>
    <d v="2023-03-17T00:00:00"/>
    <n v="150"/>
    <d v="2023-11-01T00:00:00"/>
    <n v="22225000"/>
    <n v="167"/>
    <n v="72.930000000000007"/>
    <s v="En reivisión"/>
    <s v="En reivisión"/>
    <n v="1"/>
    <n v="11112500"/>
    <n v="33337500"/>
    <n v="225"/>
  </r>
  <r>
    <n v="2023"/>
    <n v="230365"/>
    <x v="0"/>
    <s v="https://community.secop.gov.co/Public/Tendering/OpportunityDetail/Index?noticeUID=CO1.NTC.4207067&amp;isFromPublicArea=True&amp;isModal=true&amp;asPopupView=true"/>
    <x v="1"/>
    <x v="1"/>
    <s v="FONDO CUENTA CONCEJO DE BOGOTA, D.C."/>
    <s v="0111-04"/>
    <s v="Prestar servicios profesionales para la implementación, gestión yseguimiento de la política de riesgos definida por el DAFP."/>
    <x v="2"/>
    <d v="2023-08-17T00:00:00"/>
    <n v="1020753822"/>
    <s v="CARMEN CECILIA TAMAYO PACHECO"/>
    <n v="0"/>
    <n v="0"/>
    <n v="0"/>
    <s v=""/>
    <n v="150"/>
    <d v="2023-03-23T00:00:00"/>
    <d v="2023-03-27T00:00:00"/>
    <n v="150"/>
    <d v="2023-08-27T00:00:00"/>
    <n v="35280000"/>
    <n v="157"/>
    <n v="102.61"/>
    <s v="En reivisión"/>
    <s v="En reivisión"/>
    <n v="0"/>
    <n v="0"/>
    <n v="35280000"/>
    <n v="150"/>
  </r>
  <r>
    <n v="2023"/>
    <n v="220433"/>
    <x v="0"/>
    <s v="https://community.secop.gov.co/Public/Tendering/OpportunityDetail/Index?noticeUID=CO1.NTC.2991267&amp;isFromPublicArea=True&amp;isModal=true&amp;asPopupView=true"/>
    <x v="0"/>
    <x v="0"/>
    <s v="SUBD. INFRAESTRUCTURA TIC"/>
    <s v="0111-01"/>
    <s v="Prestar servicios de soporte y mantenimiento técnico para los portalesweb e intranet de la Secretaria Distrital de Hacienda desarrolladossobre drupal."/>
    <x v="0"/>
    <d v="2023-08-17T00:00:00"/>
    <s v=""/>
    <m/>
    <n v="69974000"/>
    <n v="10398170"/>
    <n v="80372170"/>
    <n v="30"/>
    <s v="13 Mes(es)"/>
    <d v="2022-07-22T00:00:00"/>
    <d v="2022-08-19T00:00:00"/>
    <n v="360"/>
    <d v="2023-09-19T00:00:00"/>
    <n v="69974000"/>
    <n v="377"/>
    <n v="95.2"/>
    <s v="En reivisión"/>
    <s v="En reivisión"/>
    <n v="1"/>
    <n v="10398170"/>
    <n v="80372170"/>
    <n v="390"/>
  </r>
  <r>
    <n v="2023"/>
    <n v="230353"/>
    <x v="0"/>
    <s v="https://community.secop.gov.co/Public/Tendering/OpportunityDetail/Index?noticeUID=CO1.NTC.4173783&amp;isFromPublicArea=True&amp;isModal=true&amp;asPopupView=true"/>
    <x v="1"/>
    <x v="1"/>
    <s v="FONDO CUENTA CONCEJO DE BOGOTA, D.C."/>
    <s v="0111-04"/>
    <s v="Prestar servicios profesionales en el proceso de organizacion, revisiony depuracion de la informacion generada para el cumplimiento de losprocesos a cargo de la Direccion Financiera de la Corporacion."/>
    <x v="0"/>
    <d v="2023-08-18T00:00:00"/>
    <s v=""/>
    <m/>
    <n v="22225000"/>
    <n v="10519833"/>
    <n v="32744833"/>
    <n v="71"/>
    <s v="7 Mes(es) 11 Día(s)"/>
    <d v="2023-03-21T00:00:00"/>
    <d v="2023-03-22T00:00:00"/>
    <n v="150"/>
    <d v="2023-11-02T00:00:00"/>
    <n v="22225000"/>
    <n v="162"/>
    <n v="72"/>
    <s v="En reivisión"/>
    <s v="En reivisión"/>
    <n v="1"/>
    <n v="10519833"/>
    <n v="32744833"/>
    <n v="221"/>
  </r>
  <r>
    <n v="2023"/>
    <n v="230694"/>
    <x v="0"/>
    <s v="https://community.secop.gov.co/Public/Tendering/OpportunityDetail/Index?noticeUID=CO1.NTC.4791388&amp;isFromPublicArea=True&amp;isModal=true&amp;asPopupView=true"/>
    <x v="1"/>
    <x v="2"/>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2"/>
    <d v="2023-08-22T00:00:00"/>
    <n v="80825575"/>
    <s v="PABLO ALEJANDRO SUAREZ QUIROZ"/>
    <n v="0"/>
    <n v="0"/>
    <n v="0"/>
    <s v=""/>
    <n v="120"/>
    <d v="2023-08-02T00:00:00"/>
    <d v="2023-08-08T00:00:00"/>
    <n v="120"/>
    <d v="2023-12-08T00:00:00"/>
    <n v="8292000"/>
    <n v="23"/>
    <n v="18.850000000000001"/>
    <s v="En reivisión"/>
    <s v="En reivisión"/>
    <n v="0"/>
    <n v="0"/>
    <n v="8292000"/>
    <n v="120"/>
  </r>
  <r>
    <n v="2023"/>
    <n v="230363"/>
    <x v="0"/>
    <s v="https://community.secop.gov.co/Public/Tendering/OpportunityDetail/Index?noticeUID=CO1.NTC.4207067&amp;isFromPublicArea=True&amp;isModal=true&amp;asPopupView=true"/>
    <x v="1"/>
    <x v="1"/>
    <s v="FONDO CUENTA CONCEJO DE BOGOTA, D.C."/>
    <s v="0111-04"/>
    <s v="Prestar servicios profesionales para la implementación, gestión yseguimiento de la política de riesgos definida por el DAFP."/>
    <x v="0"/>
    <d v="2023-08-23T00:00:00"/>
    <s v=""/>
    <m/>
    <n v="35280000"/>
    <n v="15523200"/>
    <n v="50803200"/>
    <n v="66"/>
    <s v="7 Mes(es)  6 Día(s)"/>
    <d v="2023-03-23T00:00:00"/>
    <d v="2023-03-27T00:00:00"/>
    <n v="150"/>
    <d v="2023-11-02T00:00:00"/>
    <n v="35280000"/>
    <n v="157"/>
    <n v="71.36"/>
    <s v="En reivisión"/>
    <s v="En reivisión"/>
    <n v="1"/>
    <n v="15523200"/>
    <n v="50803200"/>
    <n v="216"/>
  </r>
  <r>
    <n v="2023"/>
    <n v="220910"/>
    <x v="0"/>
    <s v="https://community.secop.gov.co/Public/Tendering/OpportunityDetail/Index?noticeUID=CO1.NTC.3680696&amp;isFromPublicArea=True&amp;isModal=true&amp;asPopupView=true"/>
    <x v="1"/>
    <x v="2"/>
    <s v="DESPACHO DIR. JURIDICA"/>
    <s v="0111-01"/>
    <s v="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
    <x v="0"/>
    <d v="2023-08-23T00:00:00"/>
    <s v=""/>
    <m/>
    <n v="80000000"/>
    <n v="22000000"/>
    <n v="102000000"/>
    <n v="90"/>
    <s v="10 Mes(es)"/>
    <d v="2022-12-28T00:00:00"/>
    <d v="2023-01-24T00:00:00"/>
    <n v="210"/>
    <d v="2023-11-24T00:00:00"/>
    <n v="80000000"/>
    <n v="219"/>
    <n v="72.040000000000006"/>
    <s v="En reivisión"/>
    <s v="En reivisión"/>
    <n v="1"/>
    <n v="22000000"/>
    <n v="102000000"/>
    <n v="300"/>
  </r>
  <r>
    <n v="2023"/>
    <n v="230371"/>
    <x v="0"/>
    <s v="https://community.secop.gov.co/Public/Tendering/OpportunityDetail/Index?noticeUID=CO1.NTC.4223680&amp;isFromPublicArea=True&amp;isModal=true&amp;asPopupView=true"/>
    <x v="1"/>
    <x v="1"/>
    <s v="FONDO CUENTA CONCEJO DE BOGOTA, D.C."/>
    <s v="0111-04"/>
    <s v="Prestar servicios profesionales para la ejecución las funciones a cargode la Dirección Administrativa, relativas al manejo de los recursosfísicos, servicios generales y gestión ambiental de la Corporación"/>
    <x v="0"/>
    <d v="2023-08-24T00:00:00"/>
    <s v=""/>
    <m/>
    <n v="16285000"/>
    <n v="7056833"/>
    <n v="23341833"/>
    <n v="65"/>
    <s v="7 Mes(es)  5 Día(s)"/>
    <d v="2023-03-28T00:00:00"/>
    <d v="2023-03-28T00:00:00"/>
    <n v="150"/>
    <d v="2023-11-02T00:00:00"/>
    <n v="16285000"/>
    <n v="156"/>
    <n v="71.23"/>
    <s v="En reivisión"/>
    <s v="En reivisión"/>
    <n v="1"/>
    <n v="7056833"/>
    <n v="23341833"/>
    <n v="215"/>
  </r>
  <r>
    <n v="2023"/>
    <n v="230378"/>
    <x v="0"/>
    <s v="https://community.secop.gov.co/Public/Tendering/OpportunityDetail/Index?noticeUID=CO1.NTC.4218332&amp;isFromPublicArea=True&amp;isModal=true&amp;asPopupView=true"/>
    <x v="1"/>
    <x v="1"/>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8-24T00:00:00"/>
    <s v=""/>
    <m/>
    <n v="16285000"/>
    <n v="7056833"/>
    <n v="23341833"/>
    <n v="65"/>
    <s v="7 Mes(es)  5 Día(s)"/>
    <d v="2023-03-28T00:00:00"/>
    <d v="2023-03-28T00:00:00"/>
    <n v="150"/>
    <d v="2023-11-02T00:00:00"/>
    <n v="16285000"/>
    <n v="156"/>
    <n v="71.23"/>
    <s v="En reivisión"/>
    <s v="En reivisión"/>
    <n v="1"/>
    <n v="7056833"/>
    <n v="23341833"/>
    <n v="215"/>
  </r>
  <r>
    <n v="2023"/>
    <n v="230377"/>
    <x v="0"/>
    <s v="https://community.secop.gov.co/Public/Tendering/OpportunityDetail/Index?noticeUID=CO1.NTC.4218332&amp;isFromPublicArea=True&amp;isModal=true&amp;asPopupView=true"/>
    <x v="1"/>
    <x v="1"/>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8-24T00:00:00"/>
    <s v=""/>
    <m/>
    <n v="16285000"/>
    <n v="7056833"/>
    <n v="23341833"/>
    <n v="65"/>
    <s v="7 Mes(es)  5 Día(s)"/>
    <d v="2023-03-28T00:00:00"/>
    <d v="2023-03-28T00:00:00"/>
    <n v="150"/>
    <d v="2023-11-02T00:00:00"/>
    <n v="16285000"/>
    <n v="156"/>
    <n v="71.23"/>
    <s v="En reivisión"/>
    <s v="En reivisión"/>
    <n v="1"/>
    <n v="7056833"/>
    <n v="23341833"/>
    <n v="215"/>
  </r>
  <r>
    <n v="2023"/>
    <n v="230373"/>
    <x v="0"/>
    <s v="https://community.secop.gov.co/Public/Tendering/OpportunityDetail/Index?noticeUID=CO1.NTC.4221353&amp;isFromPublicArea=True&amp;isModal=true&amp;asPopupView=true"/>
    <x v="1"/>
    <x v="1"/>
    <s v="FONDO CUENTA CONCEJO DE BOGOTA, D.C."/>
    <s v="0111-04"/>
    <s v="Prestar servicios profesionales para la ejecución las funciones a cargode la Dirección Administrativa, relativas a la ejecución de planes yprogramas definidos para el bienestar de los colaboradores de laCorporación"/>
    <x v="0"/>
    <d v="2023-08-24T00:00:00"/>
    <s v=""/>
    <m/>
    <n v="16285000"/>
    <n v="7056833"/>
    <n v="23341833"/>
    <n v="65"/>
    <s v="7 Mes(es)  5 Día(s)"/>
    <d v="2023-03-27T00:00:00"/>
    <d v="2023-03-28T00:00:00"/>
    <n v="150"/>
    <d v="2023-11-02T00:00:00"/>
    <n v="16285000"/>
    <n v="156"/>
    <n v="71.23"/>
    <s v="En reivisión"/>
    <s v="En reivisión"/>
    <n v="1"/>
    <n v="7056833"/>
    <n v="23341833"/>
    <n v="215"/>
  </r>
  <r>
    <n v="2023"/>
    <n v="230389"/>
    <x v="0"/>
    <s v="https://community.secop.gov.co/Public/Tendering/OpportunityDetail/Index?noticeUID=CO1.NTC.4221353&amp;isFromPublicArea=True&amp;isModal=true&amp;asPopupView=true"/>
    <x v="1"/>
    <x v="1"/>
    <s v="FONDO CUENTA CONCEJO DE BOGOTA, D.C."/>
    <s v="0111-04"/>
    <s v="Prestar servicios profesionales para la ejecución las funciones a cargode la Dirección Administrativa, relativas a la ejecución de planes yprogramas definidos para el bienestar de los colaboradores de laCorporación"/>
    <x v="0"/>
    <d v="2023-08-24T00:00:00"/>
    <s v=""/>
    <m/>
    <n v="16285000"/>
    <n v="6731133"/>
    <n v="23016133"/>
    <n v="62"/>
    <s v="7 Mes(es)  2 Día(s)"/>
    <d v="2023-03-30T00:00:00"/>
    <d v="2023-03-31T00:00:00"/>
    <n v="150"/>
    <d v="2023-11-02T00:00:00"/>
    <n v="16285000"/>
    <n v="153"/>
    <n v="70.83"/>
    <s v="En reivisión"/>
    <s v="En reivisión"/>
    <n v="1"/>
    <n v="6731133"/>
    <n v="23016133"/>
    <n v="212"/>
  </r>
  <r>
    <n v="2023"/>
    <n v="230640"/>
    <x v="0"/>
    <s v="https://community.secop.gov.co/Public/Tendering/OpportunityDetail/Index?noticeUID=CO1.NTC.4485042&amp;isFromPublicArea=True&amp;isModal=true&amp;asPopupView=true"/>
    <x v="1"/>
    <x v="1"/>
    <s v="SUBD. TALENTO HUMANO"/>
    <s v="0111-01"/>
    <s v="Prestar los servicios profesionales para desarrollar y ejecutar lasactividades relacionadas con el proceso de provisión de la planta depersonal de la Secretaría Distrital de Hacienda."/>
    <x v="2"/>
    <d v="2023-08-24T00:00:00"/>
    <n v="52309588"/>
    <s v="ADRIANA CAROLINA IBAÑEZ SUAREZ"/>
    <n v="0"/>
    <n v="0"/>
    <n v="0"/>
    <s v=""/>
    <n v="266"/>
    <d v="2023-06-28T00:00:00"/>
    <d v="2023-07-05T00:00:00"/>
    <n v="266"/>
    <d v="2024-03-31T00:00:00"/>
    <n v="48420867"/>
    <n v="57"/>
    <n v="21.11"/>
    <s v="En reivisión"/>
    <s v="En reivisión"/>
    <n v="0"/>
    <n v="0"/>
    <n v="48420867"/>
    <n v="266"/>
  </r>
  <r>
    <n v="2023"/>
    <n v="220783"/>
    <x v="0"/>
    <s v="https://community.secop.gov.co/Public/Tendering/OpportunityDetail/Index?noticeUID=CO1.NTC.3315871&amp;isFromPublicArea=True&amp;isModal=true&amp;asPopupView=true"/>
    <x v="0"/>
    <x v="0"/>
    <s v="SUBD. INFRAESTRUCTURA TIC"/>
    <s v="0111-01"/>
    <s v="Prestar los servicios de custodia, almacenamiento  y el transporte delos medios magnéticos correspondientes a las copias de respaldo de lossistemas de información de la Secretaría Distrital de Hacienda"/>
    <x v="0"/>
    <d v="2023-08-24T00:00:00"/>
    <s v=""/>
    <m/>
    <n v="3118511"/>
    <n v="1559255"/>
    <n v="4677766"/>
    <n v="150"/>
    <s v="16 Mes(es)"/>
    <d v="2022-10-21T00:00:00"/>
    <d v="2022-10-28T00:00:00"/>
    <n v="210"/>
    <d v="2024-02-28T00:00:00"/>
    <n v="3118511"/>
    <n v="307"/>
    <n v="62.91"/>
    <s v="En reivisión"/>
    <s v="En reivisión"/>
    <n v="1"/>
    <n v="1559255"/>
    <n v="4677766"/>
    <n v="480"/>
  </r>
  <r>
    <n v="2023"/>
    <n v="230342"/>
    <x v="0"/>
    <s v="https://community.secop.gov.co/Public/Tendering/OpportunityDetail/Index?noticeUID=CO1.NTC.4173783&amp;isFromPublicArea=True&amp;isModal=true&amp;asPopupView=true"/>
    <x v="1"/>
    <x v="1"/>
    <s v="FONDO CUENTA CONCEJO DE BOGOTA, D.C."/>
    <s v="0111-04"/>
    <s v="Prestar servicios profesionales en el proceso de organizacion, revisiony depuracion de la informacion generada para el cumplimiento de losprocesos a cargo de la Direccion Financiera de la Corporacion."/>
    <x v="0"/>
    <d v="2023-08-25T00:00:00"/>
    <s v=""/>
    <m/>
    <n v="22225000"/>
    <n v="9334500"/>
    <n v="31559500"/>
    <n v="63"/>
    <s v="7 Mes(es)  3 Día(s)"/>
    <d v="2023-03-16T00:00:00"/>
    <d v="2023-03-30T00:00:00"/>
    <n v="150"/>
    <d v="2023-11-02T00:00:00"/>
    <n v="22225000"/>
    <n v="154"/>
    <n v="70.97"/>
    <s v="En reivisión"/>
    <s v="En reivisión"/>
    <n v="1"/>
    <n v="9334500"/>
    <n v="31559500"/>
    <n v="213"/>
  </r>
  <r>
    <n v="2023"/>
    <n v="230374"/>
    <x v="0"/>
    <s v="https://community.secop.gov.co/Public/Tendering/OpportunityDetail/Index?noticeUID=CO1.NTC.4223680&amp;isFromPublicArea=True&amp;isModal=true&amp;asPopupView=true"/>
    <x v="1"/>
    <x v="1"/>
    <s v="FONDO CUENTA CONCEJO DE BOGOTA, D.C."/>
    <s v="0111-04"/>
    <s v="Prestar servicios profesionales para la ejecución las funciones a cargode la Dirección Administrativa, relativas al manejo de los recursosfísicos, servicios generales y gestión ambiental de la Corporación"/>
    <x v="0"/>
    <d v="2023-08-25T00:00:00"/>
    <s v=""/>
    <m/>
    <n v="16285000"/>
    <n v="6839700"/>
    <n v="23124700"/>
    <n v="63"/>
    <s v="7 Mes(es)  3 Día(s)"/>
    <d v="2023-03-28T00:00:00"/>
    <d v="2023-03-30T00:00:00"/>
    <n v="150"/>
    <d v="2023-11-02T00:00:00"/>
    <n v="16285000"/>
    <n v="154"/>
    <n v="70.97"/>
    <s v="En reivisión"/>
    <s v="En reivisión"/>
    <n v="1"/>
    <n v="6839700"/>
    <n v="23124700"/>
    <n v="213"/>
  </r>
  <r>
    <n v="2023"/>
    <n v="220896"/>
    <x v="0"/>
    <s v="https://community.secop.gov.co/Public/Tendering/OpportunityDetail/Index?noticeUID=CO1.NTC.3487004&amp;isFromPublicArea=True&amp;isModal=true&amp;asPopupView=true"/>
    <x v="4"/>
    <x v="5"/>
    <s v="DESPACHO SECRETARIO DISTRITAL DE HDA."/>
    <s v="0111-01"/>
    <s v="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
    <x v="1"/>
    <d v="2023-08-26T00:00:00"/>
    <s v=""/>
    <m/>
    <n v="694777956"/>
    <n v="0"/>
    <n v="694777956"/>
    <n v="120"/>
    <s v="12 Mes(es)"/>
    <d v="2022-12-21T00:00:00"/>
    <d v="2022-12-27T00:00:00"/>
    <n v="240"/>
    <d v="2023-12-27T00:00:00"/>
    <n v="694777956"/>
    <n v="247"/>
    <n v="67.67"/>
    <s v="En reivisión"/>
    <s v="En reivisión"/>
    <n v="0"/>
    <n v="0"/>
    <n v="694777956"/>
    <n v="360"/>
  </r>
  <r>
    <n v="2023"/>
    <n v="230088"/>
    <x v="0"/>
    <s v="https://community.secop.gov.co/Public/Tendering/OpportunityDetail/Index?noticeUID=CO1.NTC.3791870&amp;isFromPublicArea=True&amp;isModal=true&amp;asPopupView=true"/>
    <x v="1"/>
    <x v="1"/>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x v="0"/>
    <d v="2023-08-28T00:00:00"/>
    <s v=""/>
    <m/>
    <n v="56350000"/>
    <n v="28175000"/>
    <n v="84525000"/>
    <n v="105"/>
    <s v="10 Mes(es) 15 Día(s)"/>
    <d v="2023-01-30T00:00:00"/>
    <d v="2023-02-03T00:00:00"/>
    <n v="210"/>
    <d v="2023-12-17T00:00:00"/>
    <n v="56350000"/>
    <n v="209"/>
    <n v="65.930000000000007"/>
    <s v="En reivisión"/>
    <s v="En reivisión"/>
    <n v="1"/>
    <n v="28175000"/>
    <n v="84525000"/>
    <n v="315"/>
  </r>
  <r>
    <n v="2022"/>
    <n v="230375"/>
    <x v="0"/>
    <s v="https://community.secop.gov.co/Public/Tendering/OpportunityDetail/Index?noticeUID=CO1.NTC.4223680&amp;isFromPublicArea=True&amp;isModal=true&amp;asPopupView=true"/>
    <x v="1"/>
    <x v="1"/>
    <s v="FONDO CUENTA CONCEJO DE BOGOTA, D.C."/>
    <s v="0111-04"/>
    <s v="Prestar servicios profesionales para la ejecución las funciones a cargode la Dirección Administrativa, relativas al manejo de los recursosfísicos, servicios generales y gestión ambiental de la Corporación"/>
    <x v="0"/>
    <d v="2023-08-28T00:00:00"/>
    <s v=""/>
    <m/>
    <n v="16285000"/>
    <n v="6731133"/>
    <n v="23016133"/>
    <n v="62"/>
    <s v="7 Mes(es)  2 Día(s)"/>
    <d v="2023-03-28T00:00:00"/>
    <d v="2023-03-31T00:00:00"/>
    <n v="150"/>
    <d v="2023-11-02T00:00:00"/>
    <n v="16285000"/>
    <n v="153"/>
    <n v="70.83"/>
    <s v="En reivisión"/>
    <s v="En reivisión"/>
    <n v="1"/>
    <n v="6731133"/>
    <n v="23016133"/>
    <n v="212"/>
  </r>
  <r>
    <n v="2023"/>
    <n v="230380"/>
    <x v="0"/>
    <s v="https://community.secop.gov.co/Public/Tendering/OpportunityDetail/Index?noticeUID=CO1.NTC.4218332&amp;isFromPublicArea=True&amp;isModal=true&amp;asPopupView=true"/>
    <x v="1"/>
    <x v="1"/>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8-28T00:00:00"/>
    <s v=""/>
    <m/>
    <n v="16285000"/>
    <n v="7056833"/>
    <n v="23341833"/>
    <n v="65"/>
    <s v="7 Mes(es)  5 Día(s)"/>
    <d v="2023-03-27T00:00:00"/>
    <d v="2023-03-28T00:00:00"/>
    <n v="150"/>
    <d v="2023-11-02T00:00:00"/>
    <n v="16285000"/>
    <n v="156"/>
    <n v="71.23"/>
    <s v="En reivisión"/>
    <s v="En reivisión"/>
    <n v="1"/>
    <n v="7056833"/>
    <n v="23341833"/>
    <n v="215"/>
  </r>
  <r>
    <n v="2023"/>
    <n v="230354"/>
    <x v="0"/>
    <s v="https://community.secop.gov.co/Public/Tendering/OpportunityDetail/Index?noticeUID=CO1.NTC.4199311&amp;isFromPublicArea=True&amp;isModal=true&amp;asPopupView=true"/>
    <x v="1"/>
    <x v="2"/>
    <s v="FONDO CUENTA CONCEJO DE BOGOTA, D.C."/>
    <s v="0111-04"/>
    <s v="Prestar los servicios de apoyo a la gestión en el proceso decorrespondencia en el marco de los lineamientos de la política de gestión documental"/>
    <x v="0"/>
    <d v="2023-08-28T00:00:00"/>
    <s v=""/>
    <m/>
    <n v="11630000"/>
    <n v="5039667"/>
    <n v="16669667"/>
    <n v="65"/>
    <s v="7 Mes(es)  5 Día(s)"/>
    <d v="2023-03-22T00:00:00"/>
    <d v="2023-03-28T00:00:00"/>
    <n v="150"/>
    <d v="2023-11-02T00:00:00"/>
    <n v="11630000"/>
    <n v="156"/>
    <n v="71.23"/>
    <s v="En reivisión"/>
    <s v="En reivisión"/>
    <n v="1"/>
    <n v="5039667"/>
    <n v="16669667"/>
    <n v="215"/>
  </r>
  <r>
    <n v="2023"/>
    <n v="230390"/>
    <x v="0"/>
    <s v="https://community.secop.gov.co/Public/Tendering/OpportunityDetail/Index?noticeUID=CO1.NTC.4218332&amp;isFromPublicArea=True&amp;isModal=true&amp;asPopupView=true"/>
    <x v="1"/>
    <x v="1"/>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0"/>
    <d v="2023-08-28T00:00:00"/>
    <s v=""/>
    <m/>
    <n v="16285000"/>
    <n v="6731133"/>
    <n v="23016133"/>
    <n v="62"/>
    <s v="7 Mes(es)  2 Día(s)"/>
    <d v="2023-03-30T00:00:00"/>
    <d v="2023-03-31T00:00:00"/>
    <n v="150"/>
    <d v="2023-11-02T00:00:00"/>
    <n v="16285000"/>
    <n v="153"/>
    <n v="70.83"/>
    <s v="En reivisión"/>
    <s v="En reivisión"/>
    <n v="1"/>
    <n v="6731133"/>
    <n v="23016133"/>
    <n v="212"/>
  </r>
  <r>
    <n v="2022"/>
    <n v="230162"/>
    <x v="0"/>
    <s v="https://community.secop.gov.co/Public/Tendering/OpportunityDetail/Index?noticeUID=CO1.NTC.3856852&amp;isFromPublicArea=True&amp;isModal=true&amp;asPopupView=true"/>
    <x v="1"/>
    <x v="1"/>
    <s v="SUBD. ANALISIS SECTORIAL"/>
    <s v="0111-01"/>
    <s v="Prestar servicios profesionales para apoyar al Observatorio Fiscal delDistrito – FiscalData en el desarrollo de los contenidos digitales delportal web de FiscalData, velando por el cumplimiento de loslineamientos de gobierno en línea."/>
    <x v="0"/>
    <d v="2023-08-29T00:00:00"/>
    <s v=""/>
    <m/>
    <n v="28224000"/>
    <n v="14112000"/>
    <n v="42336000"/>
    <n v="105"/>
    <s v="10 Mes(es) 15 Día(s)"/>
    <d v="2023-01-30T00:00:00"/>
    <d v="2023-02-06T00:00:00"/>
    <n v="210"/>
    <d v="2023-12-20T00:00:00"/>
    <n v="28224000"/>
    <n v="206"/>
    <n v="64.98"/>
    <s v="En reivisión"/>
    <s v="En reivisión"/>
    <n v="1"/>
    <n v="14112000"/>
    <n v="42336000"/>
    <n v="315"/>
  </r>
  <r>
    <n v="2022"/>
    <n v="230001"/>
    <x v="0"/>
    <s v="https://community.secop.gov.co/Public/Tendering/OpportunityDetail/Index?noticeUID=CO1.NTC.3720389&amp;isFromPublicArea=True&amp;isModal=true&amp;asPopupView=true"/>
    <x v="1"/>
    <x v="1"/>
    <s v="DESPACHO DIR. GESTION CORPORATIVA"/>
    <s v="0111-01"/>
    <s v="Prestar los servicios profesionales a la Dirección de GestiónCorporativa para apoyar la gestión de la Unidad Ejecutora 04 frente alos procesos contractuales."/>
    <x v="0"/>
    <d v="2023-08-29T00:00:00"/>
    <s v=""/>
    <m/>
    <n v="48384000"/>
    <n v="24192000"/>
    <n v="72576000"/>
    <n v="120"/>
    <s v="12 Mes(es)"/>
    <d v="2023-01-06T00:00:00"/>
    <d v="2023-01-12T00:00:00"/>
    <n v="240"/>
    <d v="2024-01-12T00:00:00"/>
    <n v="48384000"/>
    <n v="231"/>
    <n v="63.29"/>
    <s v="En reivisión"/>
    <s v="En reivisión"/>
    <n v="1"/>
    <n v="24192000"/>
    <n v="72576000"/>
    <n v="360"/>
  </r>
  <r>
    <n v="2023"/>
    <n v="230086"/>
    <x v="0"/>
    <s v="https://community.secop.gov.co/Public/Tendering/OpportunityDetail/Index?noticeUID=CO1.NTC.3792362&amp;isFromPublicArea=True&amp;isModal=true&amp;asPopupView=true"/>
    <x v="1"/>
    <x v="1"/>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x v="2"/>
    <d v="2023-08-29T00:00:00"/>
    <n v="40277284"/>
    <s v="LILIANA  ZAMBRANO AYALA"/>
    <n v="0"/>
    <n v="0"/>
    <n v="0"/>
    <s v=""/>
    <n v="360"/>
    <d v="2023-01-19T00:00:00"/>
    <d v="2023-01-25T00:00:00"/>
    <n v="240"/>
    <d v="2024-01-25T00:00:00"/>
    <n v="31430880"/>
    <n v="218"/>
    <n v="59.73"/>
    <s v="En reivisión"/>
    <s v="En reivisión"/>
    <n v="1"/>
    <n v="15715440"/>
    <n v="47146320"/>
    <n v="360"/>
  </r>
  <r>
    <n v="2023"/>
    <n v="230175"/>
    <x v="0"/>
    <s v="https://community.secop.gov.co/Public/Tendering/OpportunityDetail/Index?noticeUID=CO1.NTC.3865106&amp;isFromPublicArea=True&amp;isModal=true&amp;asPopupView=true"/>
    <x v="1"/>
    <x v="1"/>
    <s v="SUBD. GESTION JUDICIAL"/>
    <s v="0111-01"/>
    <s v="Prestar los servicios profesionales para proyectar la contestación delas acciones de tutela de Secretaría Distrital de Hacienda, y hacerseguimiento a los fallos favorables y desfavorables y revisión en laCorte Constitucional."/>
    <x v="0"/>
    <d v="2023-08-29T00:00:00"/>
    <s v=""/>
    <m/>
    <n v="35112000"/>
    <n v="17556000"/>
    <n v="52668000"/>
    <n v="105"/>
    <s v="10 Mes(es) 15 Día(s)"/>
    <d v="2023-01-30T00:00:00"/>
    <d v="2023-02-01T00:00:00"/>
    <n v="210"/>
    <d v="2023-12-16T00:00:00"/>
    <n v="35112000"/>
    <n v="211"/>
    <n v="66.349999999999994"/>
    <s v="En reivisión"/>
    <s v="En reivisión"/>
    <n v="1"/>
    <n v="17556000"/>
    <n v="52668000"/>
    <n v="315"/>
  </r>
  <r>
    <n v="2023"/>
    <n v="230359"/>
    <x v="0"/>
    <s v="https://community.secop.gov.co/Public/Tendering/OpportunityDetail/Index?noticeUID=CO1.NTC.4207067&amp;isFromPublicArea=True&amp;isModal=true&amp;asPopupView=true"/>
    <x v="1"/>
    <x v="1"/>
    <s v="FONDO CUENTA CONCEJO DE BOGOTA, D.C."/>
    <s v="0111-04"/>
    <s v="Prestar servicios profesionales para la implementación, gestión yseguimiento de la política de riesgos definida por el DAFP."/>
    <x v="0"/>
    <d v="2023-08-29T00:00:00"/>
    <s v=""/>
    <m/>
    <n v="35280000"/>
    <n v="14817600"/>
    <n v="50097600"/>
    <n v="63"/>
    <s v="7 Mes(es)  3 Día(s)"/>
    <d v="2023-03-23T00:00:00"/>
    <d v="2023-03-30T00:00:00"/>
    <n v="150"/>
    <d v="2023-11-02T00:00:00"/>
    <n v="35280000"/>
    <n v="154"/>
    <n v="70.97"/>
    <s v="En reivisión"/>
    <s v="En reivisión"/>
    <n v="1"/>
    <n v="14817600"/>
    <n v="50097600"/>
    <n v="213"/>
  </r>
  <r>
    <n v="2022"/>
    <n v="230248"/>
    <x v="0"/>
    <s v="https://community.secop.gov.co/Public/Tendering/OpportunityDetail/Index?noticeUID=CO1.NTC.4010494&amp;isFromPublicArea=True&amp;isModal=true&amp;asPopupView=true"/>
    <x v="1"/>
    <x v="1"/>
    <s v="SUBD. TALENTO HUMANO"/>
    <s v="0111-01"/>
    <s v="Prestar servicios profesionales en el Programa de Medicina Preventiva ydel Trabajo del Sistema de Gestión de Seguridad y Salud en el Trabajo dela Secretaría Distrital de Hacienda."/>
    <x v="0"/>
    <d v="2023-08-30T00:00:00"/>
    <s v=""/>
    <m/>
    <n v="27912000"/>
    <n v="13956000"/>
    <n v="41868000"/>
    <n v="90"/>
    <s v="9 Mes(es)"/>
    <d v="2023-02-17T00:00:00"/>
    <d v="2023-03-01T00:00:00"/>
    <n v="180"/>
    <d v="2023-12-01T00:00:00"/>
    <n v="27912000"/>
    <n v="183"/>
    <n v="66.55"/>
    <s v="En reivisión"/>
    <s v="En reivisión"/>
    <n v="1"/>
    <n v="13956000"/>
    <n v="41868000"/>
    <n v="270"/>
  </r>
  <r>
    <n v="2023"/>
    <n v="230408"/>
    <x v="0"/>
    <s v="https://community.secop.gov.co/Public/Tendering/OpportunityDetail/Index?noticeUID=CO1.NTC.4236992&amp;isFromPublicArea=True&amp;isModal=true&amp;asPopupView=true"/>
    <x v="1"/>
    <x v="1"/>
    <s v="FONDO CUENTA CONCEJO DE BOGOTA, D.C."/>
    <s v="0111-04"/>
    <s v="Prestar servicios profesionales para apoyar las funciones a cargo de laDirección Financiera, relativas a la gestión contable y la elaboraciónde balances y estados financieros de la Corporación."/>
    <x v="0"/>
    <d v="2023-08-30T00:00:00"/>
    <s v=""/>
    <m/>
    <n v="16285000"/>
    <n v="5428333"/>
    <n v="21713333"/>
    <n v="50"/>
    <s v="6 Mes(es) 20 Día(s)"/>
    <d v="2023-03-31T00:00:00"/>
    <d v="2023-04-12T00:00:00"/>
    <n v="150"/>
    <d v="2023-11-01T00:00:00"/>
    <n v="16285000"/>
    <n v="141"/>
    <n v="69.459999999999994"/>
    <s v="En reivisión"/>
    <s v="En reivisión"/>
    <n v="1"/>
    <n v="5428333"/>
    <n v="21713333"/>
    <n v="200"/>
  </r>
  <r>
    <n v="2023"/>
    <n v="230002"/>
    <x v="0"/>
    <s v="https://community.secop.gov.co/Public/Tendering/OpportunityDetail/Index?noticeUID=CO1.NTC.3720389&amp;isFromPublicArea=True&amp;isModal=true&amp;asPopupView=true"/>
    <x v="1"/>
    <x v="1"/>
    <s v="DESPACHO DIR. GESTION CORPORATIVA"/>
    <s v="0111-01"/>
    <s v="Prestar los servicios profesionales a la Dirección de GestiónCorporativa para apoyar la gestión de la Unidad Ejecutora 04 frente alos procesos contractuales."/>
    <x v="0"/>
    <d v="2023-08-31T00:00:00"/>
    <s v=""/>
    <m/>
    <n v="48384000"/>
    <n v="24192000"/>
    <n v="72576000"/>
    <n v="120"/>
    <s v="12 Mes(es)"/>
    <d v="2023-01-06T00:00:00"/>
    <d v="2023-01-12T00:00:00"/>
    <n v="240"/>
    <d v="2024-01-12T00:00:00"/>
    <n v="48384000"/>
    <n v="231"/>
    <n v="63.29"/>
    <s v="En reivisión"/>
    <s v="En reivisión"/>
    <n v="1"/>
    <n v="24192000"/>
    <n v="72576000"/>
    <n v="360"/>
  </r>
  <r>
    <n v="2022"/>
    <n v="230177"/>
    <x v="0"/>
    <s v="https://community.secop.gov.co/Public/Tendering/OpportunityDetail/Index?noticeUID=CO1.NTC.3876599&amp;isFromPublicArea=True&amp;isModal=true&amp;asPopupView=true"/>
    <x v="1"/>
    <x v="1"/>
    <s v="SUBD. GESTION JUDICIAL"/>
    <s v="0111-01"/>
    <s v="Prestar servicios profesionales para  representar judicial,extrajudicial y/o administrativamente a Bogotá D.C.- Secretaría Distrital de Hacienda  en la atención de procesos de diferente naturaleza, de acuerdo a lo establecido en los estudios previos."/>
    <x v="0"/>
    <d v="2023-08-31T00:00:00"/>
    <s v=""/>
    <m/>
    <n v="60599000"/>
    <n v="30299500"/>
    <n v="90898500"/>
    <n v="105"/>
    <s v="10 Mes(es) 15 Día(s)"/>
    <d v="2023-01-31T00:00:00"/>
    <d v="2023-02-03T00:00:00"/>
    <n v="210"/>
    <d v="2023-12-18T00:00:00"/>
    <n v="60599000"/>
    <n v="209"/>
    <n v="65.72"/>
    <s v="En reivisión"/>
    <s v="En reivisión"/>
    <n v="1"/>
    <n v="30299500"/>
    <n v="90898500"/>
    <n v="315"/>
  </r>
  <r>
    <n v="2022"/>
    <n v="230178"/>
    <x v="0"/>
    <s v="https://community.secop.gov.co/Public/Tendering/OpportunityDetail/Index?noticeUID=CO1.NTC.3876599&amp;isFromPublicArea=True&amp;isModal=true&amp;asPopupView=true"/>
    <x v="1"/>
    <x v="1"/>
    <s v="SUBD. GESTION JUDICIAL"/>
    <s v="0111-01"/>
    <s v="Prestar servicios profesionales para  representar judicial,extrajudicial y/o administrativamente a Bogotá D.C.- Secretaría Distrital de Hacienda  en la atención de procesos de diferente naturaleza, de acuerdo a lo establecido en los estudios previos."/>
    <x v="0"/>
    <d v="2023-08-31T00:00:00"/>
    <s v=""/>
    <m/>
    <n v="60599000"/>
    <n v="30299500"/>
    <n v="90898500"/>
    <n v="105"/>
    <s v="10 Mes(es) 15 Día(s)"/>
    <d v="2023-01-31T00:00:00"/>
    <d v="2023-02-02T00:00:00"/>
    <n v="210"/>
    <d v="2023-12-17T00:00:00"/>
    <n v="60599000"/>
    <n v="210"/>
    <n v="66.040000000000006"/>
    <s v="En reivisión"/>
    <s v="En reivisión"/>
    <n v="1"/>
    <n v="30299500"/>
    <n v="90898500"/>
    <n v="315"/>
  </r>
  <r>
    <n v="2022"/>
    <n v="230459"/>
    <x v="0"/>
    <s v="https://community.secop.gov.co/Public/Tendering/OpportunityDetail/Index?noticeUID=CO1.NTC.4295887&amp;isFromPublicArea=True&amp;isModal=true&amp;asPopupView=true"/>
    <x v="1"/>
    <x v="1"/>
    <s v="FONDO CUENTA CONCEJO DE BOGOTA, D.C."/>
    <s v="0111-04"/>
    <s v="Prestar los servicios de apoyo operativo al proceso de Recursos Físicosde la Dirección Administrativa."/>
    <x v="0"/>
    <d v="2023-08-31T00:00:00"/>
    <s v=""/>
    <m/>
    <n v="11630000"/>
    <n v="2946267"/>
    <n v="14576267"/>
    <n v="38"/>
    <s v="6 Mes(es)  8 Día(s)"/>
    <d v="2023-04-17T00:00:00"/>
    <d v="2023-04-24T00:00:00"/>
    <n v="150"/>
    <d v="2023-11-01T00:00:00"/>
    <n v="11630000"/>
    <n v="129"/>
    <n v="67.540000000000006"/>
    <s v="En reivisión"/>
    <s v="En reivisión"/>
    <n v="1"/>
    <n v="2946267"/>
    <n v="14576267"/>
    <n v="188"/>
  </r>
  <r>
    <n v="2022"/>
    <n v="230693"/>
    <x v="0"/>
    <s v="https://community.secop.gov.co/Public/Tendering/OpportunityDetail/Index?noticeUID=CO1.NTC.4791388&amp;isFromPublicArea=True&amp;isModal=true&amp;asPopupView=true"/>
    <x v="1"/>
    <x v="2"/>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2"/>
    <d v="2023-08-31T00:00:00"/>
    <n v="1032372601"/>
    <s v="LUIS ANGEL ACEVEDO ACEVEDO"/>
    <n v="0"/>
    <n v="0"/>
    <n v="0"/>
    <s v=""/>
    <n v="120"/>
    <d v="2023-08-03T00:00:00"/>
    <d v="2023-08-10T00:00:00"/>
    <n v="120"/>
    <d v="2023-12-10T00:00:00"/>
    <n v="8292000"/>
    <n v="21"/>
    <n v="17.21"/>
    <s v="En reivisión"/>
    <s v="En reivisión"/>
    <n v="0"/>
    <n v="0"/>
    <n v="8292000"/>
    <n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6"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x="4"/>
        <item x="2"/>
        <item x="1"/>
        <item m="1" x="8"/>
        <item x="0"/>
        <item m="1" x="7"/>
        <item x="3"/>
        <item m="1" x="9"/>
        <item m="1" x="6"/>
        <item m="1" x="5"/>
        <item m="1" x="10"/>
      </items>
    </pivotField>
    <pivotField axis="axisRow" showAll="0" defaultSubtotal="0">
      <items count="14">
        <item x="5"/>
        <item m="1" x="11"/>
        <item x="0"/>
        <item m="1" x="7"/>
        <item m="1" x="12"/>
        <item x="1"/>
        <item x="2"/>
        <item x="4"/>
        <item x="3"/>
        <item m="1" x="13"/>
        <item m="1" x="10"/>
        <item m="1" x="6"/>
        <item m="1" x="8"/>
        <item m="1" x="9"/>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4">
    <i>
      <x/>
    </i>
    <i r="1">
      <x/>
    </i>
    <i>
      <x v="1"/>
    </i>
    <i r="1">
      <x v="2"/>
    </i>
    <i r="1">
      <x v="7"/>
    </i>
    <i r="1">
      <x v="8"/>
    </i>
    <i>
      <x v="2"/>
    </i>
    <i r="1">
      <x v="5"/>
    </i>
    <i r="1">
      <x v="6"/>
    </i>
    <i>
      <x v="4"/>
    </i>
    <i r="1">
      <x v="2"/>
    </i>
    <i>
      <x v="6"/>
    </i>
    <i r="1">
      <x v="2"/>
    </i>
    <i t="grand">
      <x/>
    </i>
  </rowItems>
  <colItems count="1">
    <i/>
  </colItems>
  <dataFields count="1">
    <dataField name="No. Contratos/Conv" fld="0" subtotal="count" baseField="0" baseItem="0"/>
  </dataFields>
  <formats count="65">
    <format dxfId="94">
      <pivotArea type="all" dataOnly="0" outline="0" fieldPosition="0"/>
    </format>
    <format dxfId="93">
      <pivotArea outline="0" collapsedLevelsAreSubtotals="1" fieldPosition="0"/>
    </format>
    <format dxfId="92">
      <pivotArea dataOnly="0" labelOnly="1" outline="0" axis="axisValues" fieldPosition="0"/>
    </format>
    <format dxfId="91">
      <pivotArea dataOnly="0" labelOnly="1" grandRow="1" outline="0" fieldPosition="0"/>
    </format>
    <format dxfId="90">
      <pivotArea dataOnly="0" labelOnly="1" outline="0" axis="axisValues" fieldPosition="0"/>
    </format>
    <format dxfId="89">
      <pivotArea dataOnly="0" labelOnly="1" grandRow="1" outline="0"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outline="0" axis="axisValues" fieldPosition="0"/>
    </format>
    <format dxfId="82">
      <pivotArea dataOnly="0" labelOnly="1" outline="0" axis="axisValues" fieldPosition="0"/>
    </format>
    <format dxfId="81">
      <pivotArea type="all" dataOnly="0" outline="0" fieldPosition="0"/>
    </format>
    <format dxfId="80">
      <pivotArea dataOnly="0" labelOnly="1" grandRow="1" outline="0" fieldPosition="0"/>
    </format>
    <format dxfId="79">
      <pivotArea type="all" dataOnly="0" outline="0" fieldPosition="0"/>
    </format>
    <format dxfId="78">
      <pivotArea dataOnly="0" labelOnly="1" grandRow="1" outline="0" fieldPosition="0"/>
    </format>
    <format dxfId="77">
      <pivotArea dataOnly="0" labelOnly="1" fieldPosition="0">
        <references count="1">
          <reference field="5" count="0"/>
        </references>
      </pivotArea>
    </format>
    <format dxfId="76">
      <pivotArea dataOnly="0" labelOnly="1" fieldPosition="0">
        <references count="1">
          <reference field="4" count="0"/>
        </references>
      </pivotArea>
    </format>
    <format dxfId="75">
      <pivotArea dataOnly="0" labelOnly="1" grandRow="1" outline="0" fieldPosition="0"/>
    </format>
    <format dxfId="74">
      <pivotArea dataOnly="0" labelOnly="1" fieldPosition="0">
        <references count="2">
          <reference field="4" count="1" selected="0">
            <x v="0"/>
          </reference>
          <reference field="5" count="1">
            <x v="0"/>
          </reference>
        </references>
      </pivotArea>
    </format>
    <format dxfId="73">
      <pivotArea dataOnly="0" labelOnly="1" fieldPosition="0">
        <references count="2">
          <reference field="4" count="1" selected="0">
            <x v="1"/>
          </reference>
          <reference field="5" count="1">
            <x v="2"/>
          </reference>
        </references>
      </pivotArea>
    </format>
    <format dxfId="72">
      <pivotArea dataOnly="0" labelOnly="1" fieldPosition="0">
        <references count="2">
          <reference field="4" count="1" selected="0">
            <x v="2"/>
          </reference>
          <reference field="5" count="1">
            <x v="2"/>
          </reference>
        </references>
      </pivotArea>
    </format>
    <format dxfId="71">
      <pivotArea dataOnly="0" labelOnly="1" fieldPosition="0">
        <references count="2">
          <reference field="4" count="1" selected="0">
            <x v="3"/>
          </reference>
          <reference field="5" count="3">
            <x v="1"/>
            <x v="3"/>
            <x v="4"/>
          </reference>
        </references>
      </pivotArea>
    </format>
    <format dxfId="70">
      <pivotArea dataOnly="0" labelOnly="1" fieldPosition="0">
        <references count="2">
          <reference field="4" count="1" selected="0">
            <x v="4"/>
          </reference>
          <reference field="5" count="1">
            <x v="2"/>
          </reference>
        </references>
      </pivotArea>
    </format>
    <format dxfId="69">
      <pivotArea dataOnly="0" labelOnly="1" fieldPosition="0">
        <references count="2">
          <reference field="4" count="1" selected="0">
            <x v="5"/>
          </reference>
          <reference field="5" count="1">
            <x v="2"/>
          </reference>
        </references>
      </pivotArea>
    </format>
    <format dxfId="68">
      <pivotArea dataOnly="0" labelOnly="1" fieldPosition="0">
        <references count="2">
          <reference field="4" count="1" selected="0">
            <x v="6"/>
          </reference>
          <reference field="5" count="1">
            <x v="2"/>
          </reference>
        </references>
      </pivotArea>
    </format>
    <format dxfId="67">
      <pivotArea dataOnly="0" labelOnly="1" fieldPosition="0">
        <references count="1">
          <reference field="4" count="0"/>
        </references>
      </pivotArea>
    </format>
    <format dxfId="66">
      <pivotArea dataOnly="0" labelOnly="1" grandRow="1" outline="0" fieldPosition="0"/>
    </format>
    <format dxfId="65">
      <pivotArea dataOnly="0" labelOnly="1" fieldPosition="0">
        <references count="2">
          <reference field="4" count="1" selected="0">
            <x v="0"/>
          </reference>
          <reference field="5" count="1">
            <x v="0"/>
          </reference>
        </references>
      </pivotArea>
    </format>
    <format dxfId="64">
      <pivotArea dataOnly="0" labelOnly="1" fieldPosition="0">
        <references count="2">
          <reference field="4" count="1" selected="0">
            <x v="1"/>
          </reference>
          <reference field="5" count="1">
            <x v="2"/>
          </reference>
        </references>
      </pivotArea>
    </format>
    <format dxfId="63">
      <pivotArea dataOnly="0" labelOnly="1" fieldPosition="0">
        <references count="2">
          <reference field="4" count="1" selected="0">
            <x v="2"/>
          </reference>
          <reference field="5" count="1">
            <x v="2"/>
          </reference>
        </references>
      </pivotArea>
    </format>
    <format dxfId="62">
      <pivotArea dataOnly="0" labelOnly="1" fieldPosition="0">
        <references count="2">
          <reference field="4" count="1" selected="0">
            <x v="3"/>
          </reference>
          <reference field="5" count="3">
            <x v="1"/>
            <x v="3"/>
            <x v="4"/>
          </reference>
        </references>
      </pivotArea>
    </format>
    <format dxfId="61">
      <pivotArea dataOnly="0" labelOnly="1" fieldPosition="0">
        <references count="2">
          <reference field="4" count="1" selected="0">
            <x v="4"/>
          </reference>
          <reference field="5" count="1">
            <x v="2"/>
          </reference>
        </references>
      </pivotArea>
    </format>
    <format dxfId="60">
      <pivotArea dataOnly="0" labelOnly="1" fieldPosition="0">
        <references count="2">
          <reference field="4" count="1" selected="0">
            <x v="5"/>
          </reference>
          <reference field="5" count="1">
            <x v="2"/>
          </reference>
        </references>
      </pivotArea>
    </format>
    <format dxfId="59">
      <pivotArea dataOnly="0" labelOnly="1" fieldPosition="0">
        <references count="2">
          <reference field="4" count="1" selected="0">
            <x v="6"/>
          </reference>
          <reference field="5" count="1">
            <x v="2"/>
          </reference>
        </references>
      </pivotArea>
    </format>
    <format dxfId="58">
      <pivotArea type="all" dataOnly="0" outline="0" fieldPosition="0"/>
    </format>
    <format dxfId="57">
      <pivotArea outline="0" collapsedLevelsAreSubtotals="1" fieldPosition="0"/>
    </format>
    <format dxfId="56">
      <pivotArea field="4" type="button" dataOnly="0" labelOnly="1" outline="0" axis="axisRow" fieldPosition="0"/>
    </format>
    <format dxfId="55">
      <pivotArea dataOnly="0" labelOnly="1" fieldPosition="0">
        <references count="1">
          <reference field="4" count="0"/>
        </references>
      </pivotArea>
    </format>
    <format dxfId="54">
      <pivotArea dataOnly="0" labelOnly="1" grandRow="1" outline="0" fieldPosition="0"/>
    </format>
    <format dxfId="53">
      <pivotArea dataOnly="0" labelOnly="1" fieldPosition="0">
        <references count="2">
          <reference field="4" count="1" selected="0">
            <x v="0"/>
          </reference>
          <reference field="5" count="1">
            <x v="0"/>
          </reference>
        </references>
      </pivotArea>
    </format>
    <format dxfId="52">
      <pivotArea dataOnly="0" labelOnly="1" fieldPosition="0">
        <references count="2">
          <reference field="4" count="1" selected="0">
            <x v="1"/>
          </reference>
          <reference field="5" count="1">
            <x v="7"/>
          </reference>
        </references>
      </pivotArea>
    </format>
    <format dxfId="51">
      <pivotArea dataOnly="0" labelOnly="1" fieldPosition="0">
        <references count="2">
          <reference field="4" count="1" selected="0">
            <x v="2"/>
          </reference>
          <reference field="5" count="2">
            <x v="5"/>
            <x v="6"/>
          </reference>
        </references>
      </pivotArea>
    </format>
    <format dxfId="50">
      <pivotArea dataOnly="0" labelOnly="1" fieldPosition="0">
        <references count="2">
          <reference field="4" count="1" selected="0">
            <x v="3"/>
          </reference>
          <reference field="5" count="2">
            <x v="2"/>
            <x v="3"/>
          </reference>
        </references>
      </pivotArea>
    </format>
    <format dxfId="49">
      <pivotArea dataOnly="0" labelOnly="1" fieldPosition="0">
        <references count="2">
          <reference field="4" count="1" selected="0">
            <x v="4"/>
          </reference>
          <reference field="5" count="2">
            <x v="2"/>
            <x v="4"/>
          </reference>
        </references>
      </pivotArea>
    </format>
    <format dxfId="48">
      <pivotArea dataOnly="0" labelOnly="1" fieldPosition="0">
        <references count="2">
          <reference field="4" count="1" selected="0">
            <x v="5"/>
          </reference>
          <reference field="5" count="2">
            <x v="1"/>
            <x v="2"/>
          </reference>
        </references>
      </pivotArea>
    </format>
    <format dxfId="47">
      <pivotArea dataOnly="0" labelOnly="1" fieldPosition="0">
        <references count="2">
          <reference field="4" count="1" selected="0">
            <x v="6"/>
          </reference>
          <reference field="5" count="2">
            <x v="2"/>
            <x v="4"/>
          </reference>
        </references>
      </pivotArea>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field="4" type="button" dataOnly="0" labelOnly="1" outline="0" axis="axisRow" fieldPosition="0"/>
    </format>
    <format dxfId="42">
      <pivotArea dataOnly="0" labelOnly="1" outline="0" axis="axisValues" fieldPosition="0"/>
    </format>
    <format dxfId="41">
      <pivotArea dataOnly="0" labelOnly="1" fieldPosition="0">
        <references count="1">
          <reference field="4" count="0"/>
        </references>
      </pivotArea>
    </format>
    <format dxfId="40">
      <pivotArea dataOnly="0" labelOnly="1" grandRow="1" outline="0" fieldPosition="0"/>
    </format>
    <format dxfId="39">
      <pivotArea dataOnly="0" labelOnly="1" fieldPosition="0">
        <references count="2">
          <reference field="4" count="1" selected="0">
            <x v="1"/>
          </reference>
          <reference field="5" count="4">
            <x v="2"/>
            <x v="7"/>
            <x v="8"/>
            <x v="9"/>
          </reference>
        </references>
      </pivotArea>
    </format>
    <format dxfId="38">
      <pivotArea dataOnly="0" labelOnly="1" fieldPosition="0">
        <references count="2">
          <reference field="4" count="1" selected="0">
            <x v="2"/>
          </reference>
          <reference field="5" count="2">
            <x v="5"/>
            <x v="6"/>
          </reference>
        </references>
      </pivotArea>
    </format>
    <format dxfId="37">
      <pivotArea dataOnly="0" labelOnly="1" fieldPosition="0">
        <references count="2">
          <reference field="4" count="1" selected="0">
            <x v="3"/>
          </reference>
          <reference field="5" count="2">
            <x v="2"/>
            <x v="3"/>
          </reference>
        </references>
      </pivotArea>
    </format>
    <format dxfId="36">
      <pivotArea dataOnly="0" labelOnly="1" fieldPosition="0">
        <references count="2">
          <reference field="4" count="1" selected="0">
            <x v="4"/>
          </reference>
          <reference field="5" count="1">
            <x v="2"/>
          </reference>
        </references>
      </pivotArea>
    </format>
    <format dxfId="35">
      <pivotArea dataOnly="0" labelOnly="1" fieldPosition="0">
        <references count="2">
          <reference field="4" count="1" selected="0">
            <x v="5"/>
          </reference>
          <reference field="5" count="1">
            <x v="2"/>
          </reference>
        </references>
      </pivotArea>
    </format>
    <format dxfId="34">
      <pivotArea dataOnly="0" labelOnly="1" fieldPosition="0">
        <references count="2">
          <reference field="4" count="1" selected="0">
            <x v="6"/>
          </reference>
          <reference field="5" count="1">
            <x v="2"/>
          </reference>
        </references>
      </pivotArea>
    </format>
    <format dxfId="33">
      <pivotArea dataOnly="0" labelOnly="1" fieldPosition="0">
        <references count="2">
          <reference field="4" count="1" selected="0">
            <x v="8"/>
          </reference>
          <reference field="5" count="2">
            <x v="2"/>
            <x v="10"/>
          </reference>
        </references>
      </pivotArea>
    </format>
    <format dxfId="32">
      <pivotArea dataOnly="0" labelOnly="1" fieldPosition="0">
        <references count="2">
          <reference field="4" count="1" selected="0">
            <x v="9"/>
          </reference>
          <reference field="5" count="1">
            <x v="2"/>
          </reference>
        </references>
      </pivotArea>
    </format>
    <format dxfId="31">
      <pivotArea dataOnly="0" labelOnly="1" fieldPosition="0">
        <references count="2">
          <reference field="4" count="1" selected="0">
            <x v="10"/>
          </reference>
          <reference field="5" count="1">
            <x v="11"/>
          </reference>
        </references>
      </pivotArea>
    </format>
    <format dxfId="3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9" firstHeaderRow="1" firstDataRow="1" firstDataCol="1"/>
  <pivotFields count="31">
    <pivotField dataField="1" showAll="0" defaultSubtotal="0"/>
    <pivotField showAll="0" defaultSubtotal="0"/>
    <pivotField showAll="0" defaultSubtotal="0">
      <items count="5">
        <item m="1" x="4"/>
        <item x="1"/>
        <item m="1" x="3"/>
        <item x="0"/>
        <item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3">
        <item m="1" x="9"/>
        <item m="1" x="8"/>
        <item m="1" x="12"/>
        <item m="1" x="6"/>
        <item m="1" x="10"/>
        <item m="1" x="5"/>
        <item m="1" x="7"/>
        <item m="1" x="11"/>
        <item x="0"/>
        <item x="1"/>
        <item x="2"/>
        <item x="4"/>
        <item x="3"/>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6">
    <i>
      <x v="8"/>
    </i>
    <i>
      <x v="9"/>
    </i>
    <i>
      <x v="10"/>
    </i>
    <i>
      <x v="11"/>
    </i>
    <i>
      <x v="12"/>
    </i>
    <i t="grand">
      <x/>
    </i>
  </rowItems>
  <colItems count="1">
    <i/>
  </colItems>
  <dataFields count="1">
    <dataField name="No. Contratos/Conv" fld="0" subtotal="count" baseField="0" baseItem="0"/>
  </dataFields>
  <formats count="30">
    <format dxfId="124">
      <pivotArea type="all" dataOnly="0" outline="0" fieldPosition="0"/>
    </format>
    <format dxfId="123">
      <pivotArea outline="0" collapsedLevelsAreSubtotals="1" fieldPosition="0"/>
    </format>
    <format dxfId="122">
      <pivotArea dataOnly="0" labelOnly="1" outline="0" axis="axisValues" fieldPosition="0"/>
    </format>
    <format dxfId="121">
      <pivotArea dataOnly="0" labelOnly="1" grandRow="1" outline="0" fieldPosition="0"/>
    </format>
    <format dxfId="120">
      <pivotArea dataOnly="0" labelOnly="1" outline="0" axis="axisValues" fieldPosition="0"/>
    </format>
    <format dxfId="119">
      <pivotArea dataOnly="0" labelOnly="1" grandRow="1" outline="0"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type="all" dataOnly="0" outline="0" fieldPosition="0"/>
    </format>
    <format dxfId="111">
      <pivotArea field="2" type="button" dataOnly="0" labelOnly="1" outline="0"/>
    </format>
    <format dxfId="110">
      <pivotArea type="all" dataOnly="0" outline="0" fieldPosition="0"/>
    </format>
    <format dxfId="109">
      <pivotArea field="2" type="button" dataOnly="0" labelOnly="1" outline="0"/>
    </format>
    <format dxfId="108">
      <pivotArea dataOnly="0" labelOnly="1" fieldPosition="0">
        <references count="1">
          <reference field="9" count="0"/>
        </references>
      </pivotArea>
    </format>
    <format dxfId="107">
      <pivotArea type="all" dataOnly="0" outline="0" fieldPosition="0"/>
    </format>
    <format dxfId="106">
      <pivotArea outline="0" collapsedLevelsAreSubtotals="1" fieldPosition="0"/>
    </format>
    <format dxfId="105">
      <pivotArea field="9" type="button" dataOnly="0" labelOnly="1" outline="0" axis="axisRow" fieldPosition="0"/>
    </format>
    <format dxfId="104">
      <pivotArea dataOnly="0" labelOnly="1" fieldPosition="0">
        <references count="1">
          <reference field="9" count="0"/>
        </references>
      </pivotArea>
    </format>
    <format dxfId="103">
      <pivotArea dataOnly="0" labelOnly="1" grandRow="1" outline="0" fieldPosition="0"/>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field="9" type="button" dataOnly="0" labelOnly="1" outline="0" axis="axisRow" fieldPosition="0"/>
    </format>
    <format dxfId="98">
      <pivotArea dataOnly="0" labelOnly="1" outline="0" axis="axisValues" fieldPosition="0"/>
    </format>
    <format dxfId="97">
      <pivotArea dataOnly="0" labelOnly="1" fieldPosition="0">
        <references count="1">
          <reference field="9" count="0"/>
        </references>
      </pivotArea>
    </format>
    <format dxfId="96">
      <pivotArea dataOnly="0" labelOnly="1" grandRow="1" outline="0" fieldPosition="0"/>
    </format>
    <format dxfId="9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59" totalsRowShown="0" headerRowDxfId="29" headerRowBorderDxfId="28">
  <autoFilter ref="B10:AF59" xr:uid="{24AEB287-4CAD-4373-B830-054212ADFDE0}"/>
  <sortState ref="B8:AF11">
    <sortCondition ref="L7:L11"/>
  </sortState>
  <tableColumns count="31">
    <tableColumn id="1" xr3:uid="{00000000-0010-0000-0000-000001000000}" name="VIGENCIA"/>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 xr3:uid="{00000000-0010-0000-0000-000002000000}" name="CLASE MODIFICACIÓN" dataDxfId="20"/>
    <tableColumn id="3" xr3:uid="{00000000-0010-0000-0000-000003000000}" name="FECHA SUSCRIPCIÓN DE LA MODIFICACIÓN" dataDxfId="19"/>
    <tableColumn id="5" xr3:uid="{00000000-0010-0000-0000-000005000000}" name="IDENTIFICACIÓN CONTRATISTA"/>
    <tableColumn id="4" xr3:uid="{00000000-0010-0000-0000-000004000000}" name="RAZÓN SOCIAL_x000a_CESIONARIO" dataDxfId="18"/>
    <tableColumn id="14" xr3:uid="{00000000-0010-0000-0000-00000E000000}" name="VALOR CONTRATO PRINCIPAL" dataDxfId="17" dataCellStyle="Millares"/>
    <tableColumn id="15" xr3:uid="{00000000-0010-0000-0000-00000F000000}" name="VALOR ADICIÓN" dataDxfId="16" dataCellStyle="Millares"/>
    <tableColumn id="16" xr3:uid="{00000000-0010-0000-0000-000010000000}" name="VALOR TOTAL" dataDxfId="15" dataCellStyle="Millares"/>
    <tableColumn id="17" xr3:uid="{00000000-0010-0000-0000-000011000000}" name="PLAZO MODIFICACIÓN (Días)" dataDxfId="14"/>
    <tableColumn id="7" xr3:uid="{00000000-0010-0000-0000-000007000000}" name="PLAZO TOTAL_x000a_(DÍA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dataCellStyle="Millares"/>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7"/>
  <sheetViews>
    <sheetView showGridLines="0" tabSelected="1" topLeftCell="A5" workbookViewId="0">
      <selection activeCell="C26" sqref="C26"/>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52" t="s">
        <v>61</v>
      </c>
      <c r="E3" s="53"/>
      <c r="F3" s="53"/>
      <c r="G3" s="54"/>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41" t="s">
        <v>39</v>
      </c>
      <c r="D13" s="13" t="s">
        <v>2</v>
      </c>
      <c r="F13" s="41" t="s">
        <v>40</v>
      </c>
      <c r="G13" s="15" t="s">
        <v>2</v>
      </c>
      <c r="H13" s="8"/>
    </row>
    <row r="14" spans="2:8" ht="15.75" thickBot="1" x14ac:dyDescent="0.3">
      <c r="B14" s="7"/>
      <c r="C14" s="45" t="s">
        <v>47</v>
      </c>
      <c r="D14" s="49">
        <v>33</v>
      </c>
      <c r="F14" s="42" t="s">
        <v>161</v>
      </c>
      <c r="G14" s="49"/>
      <c r="H14" s="8"/>
    </row>
    <row r="15" spans="2:8" ht="15.75" thickBot="1" x14ac:dyDescent="0.3">
      <c r="B15" s="7"/>
      <c r="C15" s="45" t="s">
        <v>48</v>
      </c>
      <c r="D15" s="50">
        <v>3</v>
      </c>
      <c r="F15" s="43" t="s">
        <v>162</v>
      </c>
      <c r="G15" s="50">
        <v>1</v>
      </c>
      <c r="H15" s="8"/>
    </row>
    <row r="16" spans="2:8" ht="15.75" thickBot="1" x14ac:dyDescent="0.3">
      <c r="B16" s="7"/>
      <c r="C16" s="45" t="s">
        <v>49</v>
      </c>
      <c r="D16" s="50">
        <v>11</v>
      </c>
      <c r="F16" s="42" t="s">
        <v>57</v>
      </c>
      <c r="G16" s="50"/>
      <c r="H16" s="8"/>
    </row>
    <row r="17" spans="2:8" x14ac:dyDescent="0.25">
      <c r="B17" s="7"/>
      <c r="C17" s="45" t="s">
        <v>54</v>
      </c>
      <c r="D17" s="50">
        <v>1</v>
      </c>
      <c r="F17" s="44" t="s">
        <v>42</v>
      </c>
      <c r="G17" s="50">
        <v>1</v>
      </c>
      <c r="H17" s="8"/>
    </row>
    <row r="18" spans="2:8" ht="15.75" thickBot="1" x14ac:dyDescent="0.3">
      <c r="B18" s="7"/>
      <c r="C18" s="42" t="s">
        <v>55</v>
      </c>
      <c r="D18" s="50">
        <v>1</v>
      </c>
      <c r="F18" s="43" t="s">
        <v>59</v>
      </c>
      <c r="G18" s="50">
        <v>1</v>
      </c>
      <c r="H18" s="8"/>
    </row>
    <row r="19" spans="2:8" ht="15.75" thickBot="1" x14ac:dyDescent="0.3">
      <c r="B19" s="7"/>
      <c r="C19" s="14" t="s">
        <v>0</v>
      </c>
      <c r="D19" s="51">
        <v>49</v>
      </c>
      <c r="E19" s="47">
        <f>+GETPIVOTDATA("VIGENCIA",$C$13)</f>
        <v>49</v>
      </c>
      <c r="F19" s="43" t="s">
        <v>58</v>
      </c>
      <c r="G19" s="50">
        <v>1</v>
      </c>
      <c r="H19" s="8"/>
    </row>
    <row r="20" spans="2:8" ht="15.75" thickBot="1" x14ac:dyDescent="0.3">
      <c r="B20" s="7"/>
      <c r="F20" s="42" t="s">
        <v>41</v>
      </c>
      <c r="G20" s="50"/>
      <c r="H20" s="8"/>
    </row>
    <row r="21" spans="2:8" x14ac:dyDescent="0.25">
      <c r="B21" s="7"/>
      <c r="F21" s="44" t="s">
        <v>43</v>
      </c>
      <c r="G21" s="50">
        <v>32</v>
      </c>
      <c r="H21" s="8"/>
    </row>
    <row r="22" spans="2:8" ht="15.75" thickBot="1" x14ac:dyDescent="0.3">
      <c r="B22" s="7"/>
      <c r="F22" s="43" t="s">
        <v>50</v>
      </c>
      <c r="G22" s="50">
        <v>8</v>
      </c>
      <c r="H22" s="8"/>
    </row>
    <row r="23" spans="2:8" ht="15.75" thickBot="1" x14ac:dyDescent="0.3">
      <c r="B23" s="7"/>
      <c r="F23" s="42" t="s">
        <v>44</v>
      </c>
      <c r="G23" s="50"/>
      <c r="H23" s="8"/>
    </row>
    <row r="24" spans="2:8" ht="15.75" thickBot="1" x14ac:dyDescent="0.3">
      <c r="B24" s="7"/>
      <c r="F24" s="43" t="s">
        <v>42</v>
      </c>
      <c r="G24" s="50">
        <v>4</v>
      </c>
      <c r="H24" s="8"/>
    </row>
    <row r="25" spans="2:8" ht="15.75" thickBot="1" x14ac:dyDescent="0.3">
      <c r="B25" s="7"/>
      <c r="F25" s="42" t="s">
        <v>52</v>
      </c>
      <c r="G25" s="50"/>
      <c r="H25" s="8"/>
    </row>
    <row r="26" spans="2:8" ht="15.75" thickBot="1" x14ac:dyDescent="0.3">
      <c r="B26" s="7"/>
      <c r="C26" s="40"/>
      <c r="F26" s="43" t="s">
        <v>42</v>
      </c>
      <c r="G26" s="51">
        <v>1</v>
      </c>
      <c r="H26" s="8"/>
    </row>
    <row r="27" spans="2:8" ht="15.75" thickBot="1" x14ac:dyDescent="0.3">
      <c r="B27" s="9"/>
      <c r="C27" s="10"/>
      <c r="D27" s="10"/>
      <c r="E27" s="10"/>
      <c r="F27" s="10"/>
      <c r="G27" s="10"/>
      <c r="H27"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59"/>
  <sheetViews>
    <sheetView showGridLines="0" zoomScale="85" zoomScaleNormal="85" workbookViewId="0">
      <pane ySplit="10" topLeftCell="A48"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4" t="s">
        <v>53</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2:32" x14ac:dyDescent="0.25">
      <c r="E3" s="3"/>
    </row>
    <row r="4" spans="2:32" x14ac:dyDescent="0.25">
      <c r="B4" s="31" t="s">
        <v>34</v>
      </c>
      <c r="C4" s="29" t="s">
        <v>35</v>
      </c>
      <c r="D4" s="30" t="s">
        <v>36</v>
      </c>
      <c r="E4" s="3"/>
    </row>
    <row r="5" spans="2:32" x14ac:dyDescent="0.25">
      <c r="B5" s="28"/>
      <c r="C5" s="32">
        <v>45139</v>
      </c>
      <c r="D5" s="33">
        <v>45169</v>
      </c>
      <c r="E5" s="3"/>
    </row>
    <row r="6" spans="2:32" x14ac:dyDescent="0.25">
      <c r="B6" s="26"/>
      <c r="E6" s="3"/>
    </row>
    <row r="7" spans="2:32" x14ac:dyDescent="0.25">
      <c r="B7" s="27" t="s">
        <v>1</v>
      </c>
      <c r="C7" s="3"/>
      <c r="E7" s="2"/>
    </row>
    <row r="8" spans="2:32" ht="15.75" thickBot="1" x14ac:dyDescent="0.3">
      <c r="B8" s="2" t="s">
        <v>33</v>
      </c>
      <c r="C8" s="2"/>
      <c r="D8" s="2"/>
      <c r="E8" s="2"/>
    </row>
    <row r="9" spans="2:32" ht="18.75" customHeight="1" x14ac:dyDescent="0.25">
      <c r="B9" s="16" t="s">
        <v>29</v>
      </c>
      <c r="C9" s="17"/>
      <c r="D9" s="17"/>
      <c r="E9" s="17"/>
      <c r="F9" s="22"/>
      <c r="G9" s="22"/>
      <c r="H9" s="22"/>
      <c r="I9" s="22"/>
      <c r="J9" s="23"/>
      <c r="K9" s="19" t="s">
        <v>56</v>
      </c>
      <c r="L9" s="20"/>
      <c r="M9" s="20"/>
      <c r="N9" s="20"/>
      <c r="O9" s="20"/>
      <c r="P9" s="20"/>
      <c r="Q9" s="20"/>
      <c r="R9" s="21"/>
      <c r="S9" s="21"/>
      <c r="T9" s="16" t="s">
        <v>28</v>
      </c>
      <c r="U9" s="17"/>
      <c r="V9" s="17"/>
      <c r="W9" s="17"/>
      <c r="X9" s="17"/>
      <c r="Y9" s="17"/>
      <c r="Z9" s="17"/>
      <c r="AA9" s="17"/>
      <c r="AB9" s="17"/>
      <c r="AC9" s="17"/>
      <c r="AD9" s="17"/>
      <c r="AE9" s="18"/>
      <c r="AF9" s="18"/>
    </row>
    <row r="10" spans="2:32" ht="56.25" customHeight="1" thickBot="1" x14ac:dyDescent="0.3">
      <c r="B10" s="35" t="s">
        <v>3</v>
      </c>
      <c r="C10" s="36" t="s">
        <v>4</v>
      </c>
      <c r="D10" s="36" t="s">
        <v>30</v>
      </c>
      <c r="E10" s="36" t="s">
        <v>31</v>
      </c>
      <c r="F10" s="36" t="s">
        <v>26</v>
      </c>
      <c r="G10" s="36" t="s">
        <v>27</v>
      </c>
      <c r="H10" s="36" t="s">
        <v>25</v>
      </c>
      <c r="I10" s="36" t="s">
        <v>24</v>
      </c>
      <c r="J10" s="37" t="s">
        <v>8</v>
      </c>
      <c r="K10" s="38" t="s">
        <v>5</v>
      </c>
      <c r="L10" s="39" t="s">
        <v>6</v>
      </c>
      <c r="M10" s="39" t="s">
        <v>7</v>
      </c>
      <c r="N10" s="39" t="s">
        <v>37</v>
      </c>
      <c r="O10" s="39" t="s">
        <v>9</v>
      </c>
      <c r="P10" s="39" t="s">
        <v>10</v>
      </c>
      <c r="Q10" s="39" t="s">
        <v>11</v>
      </c>
      <c r="R10" s="39" t="s">
        <v>12</v>
      </c>
      <c r="S10" s="25" t="s">
        <v>32</v>
      </c>
      <c r="T10" s="35" t="s">
        <v>13</v>
      </c>
      <c r="U10" s="36" t="s">
        <v>14</v>
      </c>
      <c r="V10" s="36" t="s">
        <v>15</v>
      </c>
      <c r="W10" s="36" t="s">
        <v>16</v>
      </c>
      <c r="X10" s="36" t="s">
        <v>17</v>
      </c>
      <c r="Y10" s="36" t="s">
        <v>18</v>
      </c>
      <c r="Z10" s="36" t="s">
        <v>19</v>
      </c>
      <c r="AA10" s="36" t="s">
        <v>38</v>
      </c>
      <c r="AB10" s="36" t="s">
        <v>20</v>
      </c>
      <c r="AC10" s="36" t="s">
        <v>21</v>
      </c>
      <c r="AD10" s="36" t="s">
        <v>22</v>
      </c>
      <c r="AE10" s="36" t="s">
        <v>23</v>
      </c>
      <c r="AF10" s="37" t="s">
        <v>46</v>
      </c>
    </row>
    <row r="11" spans="2:32" x14ac:dyDescent="0.25">
      <c r="B11">
        <v>2014</v>
      </c>
      <c r="C11">
        <v>220396</v>
      </c>
      <c r="D11" t="s">
        <v>72</v>
      </c>
      <c r="E11" t="s">
        <v>62</v>
      </c>
      <c r="F11" t="s">
        <v>44</v>
      </c>
      <c r="G11" t="s">
        <v>42</v>
      </c>
      <c r="H11" t="s">
        <v>117</v>
      </c>
      <c r="I11" t="s">
        <v>45</v>
      </c>
      <c r="J11" t="s">
        <v>118</v>
      </c>
      <c r="K11" t="s">
        <v>47</v>
      </c>
      <c r="L11" s="1">
        <v>45141</v>
      </c>
      <c r="M11" t="s">
        <v>51</v>
      </c>
      <c r="O11">
        <v>63051000</v>
      </c>
      <c r="P11" s="24">
        <v>35000000</v>
      </c>
      <c r="Q11">
        <v>98051000</v>
      </c>
      <c r="R11">
        <v>210</v>
      </c>
      <c r="S11" t="s">
        <v>100</v>
      </c>
      <c r="T11" s="1">
        <v>44720</v>
      </c>
      <c r="U11" s="1">
        <v>44728</v>
      </c>
      <c r="V11">
        <v>330</v>
      </c>
      <c r="W11" s="1">
        <v>45367</v>
      </c>
      <c r="X11" s="48">
        <v>63051000</v>
      </c>
      <c r="Y11">
        <f>$D$5-Contratos[[#This Row],[Fecha de Inicio]]</f>
        <v>441</v>
      </c>
      <c r="Z11">
        <f>ROUND(Contratos[[#This Row],[dias ejecutados]]/(Contratos[[#This Row],[Fecha Finalizacion Programada]]-Contratos[[#This Row],[Fecha de Inicio]])*100,2)</f>
        <v>69.010000000000005</v>
      </c>
      <c r="AA11" s="24">
        <v>63051000</v>
      </c>
      <c r="AB11" s="24">
        <v>35000000</v>
      </c>
      <c r="AC11">
        <v>1</v>
      </c>
      <c r="AD11" s="24">
        <v>35000000</v>
      </c>
      <c r="AE11" s="24">
        <v>98051000</v>
      </c>
      <c r="AF11">
        <v>630</v>
      </c>
    </row>
    <row r="12" spans="2:32" x14ac:dyDescent="0.25">
      <c r="B12">
        <v>2022</v>
      </c>
      <c r="C12">
        <v>220609</v>
      </c>
      <c r="D12" t="s">
        <v>72</v>
      </c>
      <c r="E12" t="s">
        <v>63</v>
      </c>
      <c r="F12" t="s">
        <v>44</v>
      </c>
      <c r="G12" t="s">
        <v>42</v>
      </c>
      <c r="H12" t="s">
        <v>119</v>
      </c>
      <c r="I12" t="s">
        <v>120</v>
      </c>
      <c r="J12" t="s">
        <v>121</v>
      </c>
      <c r="K12" s="46" t="s">
        <v>48</v>
      </c>
      <c r="L12" s="1">
        <v>45141</v>
      </c>
      <c r="M12" t="s">
        <v>51</v>
      </c>
      <c r="N12" s="46"/>
      <c r="O12" s="24">
        <v>9000000</v>
      </c>
      <c r="P12" s="24">
        <v>0</v>
      </c>
      <c r="Q12" s="24">
        <v>9000000</v>
      </c>
      <c r="R12" s="46">
        <v>30</v>
      </c>
      <c r="S12" s="46" t="s">
        <v>101</v>
      </c>
      <c r="T12" s="1">
        <v>44827</v>
      </c>
      <c r="U12" s="1">
        <v>44840</v>
      </c>
      <c r="V12">
        <v>180</v>
      </c>
      <c r="W12" s="1">
        <v>45236</v>
      </c>
      <c r="X12" s="48">
        <v>9000000</v>
      </c>
      <c r="Y12" s="46">
        <f>$D$5-Contratos[[#This Row],[Fecha de Inicio]]</f>
        <v>329</v>
      </c>
      <c r="Z12" s="46">
        <f>ROUND(Contratos[[#This Row],[dias ejecutados]]/(Contratos[[#This Row],[Fecha Finalizacion Programada]]-Contratos[[#This Row],[Fecha de Inicio]])*100,2)</f>
        <v>83.08</v>
      </c>
      <c r="AA12" s="24" t="s">
        <v>180</v>
      </c>
      <c r="AB12" s="24">
        <f>+Contratos[[#This Row],[Valor del Contrato
inical]]</f>
        <v>9000000</v>
      </c>
      <c r="AC12">
        <v>0</v>
      </c>
      <c r="AD12" s="24">
        <v>0</v>
      </c>
      <c r="AE12" s="24">
        <v>9000000</v>
      </c>
      <c r="AF12">
        <v>390</v>
      </c>
    </row>
    <row r="13" spans="2:32" x14ac:dyDescent="0.25">
      <c r="B13">
        <v>2023</v>
      </c>
      <c r="C13">
        <v>230401</v>
      </c>
      <c r="D13" s="46" t="s">
        <v>72</v>
      </c>
      <c r="E13" t="s">
        <v>75</v>
      </c>
      <c r="F13" t="s">
        <v>41</v>
      </c>
      <c r="G13" t="s">
        <v>43</v>
      </c>
      <c r="H13" t="s">
        <v>119</v>
      </c>
      <c r="I13" t="s">
        <v>120</v>
      </c>
      <c r="J13" t="s">
        <v>122</v>
      </c>
      <c r="K13" s="46" t="s">
        <v>49</v>
      </c>
      <c r="L13" s="1">
        <v>45142</v>
      </c>
      <c r="M13">
        <v>1010247198</v>
      </c>
      <c r="N13" s="46" t="s">
        <v>123</v>
      </c>
      <c r="O13" s="24">
        <v>16285000</v>
      </c>
      <c r="P13" s="24">
        <v>0</v>
      </c>
      <c r="Q13" s="24">
        <v>16285000</v>
      </c>
      <c r="R13" s="46" t="s">
        <v>51</v>
      </c>
      <c r="S13" s="46">
        <v>150</v>
      </c>
      <c r="T13" s="1">
        <v>45021</v>
      </c>
      <c r="U13" s="1">
        <v>45037</v>
      </c>
      <c r="V13">
        <v>150</v>
      </c>
      <c r="W13" s="1">
        <v>45190</v>
      </c>
      <c r="X13" s="48">
        <v>16285000</v>
      </c>
      <c r="Y13" s="46">
        <f>$D$5-Contratos[[#This Row],[Fecha de Inicio]]</f>
        <v>132</v>
      </c>
      <c r="Z13" s="46">
        <f>ROUND(Contratos[[#This Row],[dias ejecutados]]/(Contratos[[#This Row],[Fecha Finalizacion Programada]]-Contratos[[#This Row],[Fecha de Inicio]])*100,2)</f>
        <v>86.27</v>
      </c>
      <c r="AA13" s="24">
        <v>1085600</v>
      </c>
      <c r="AB13" s="24">
        <v>15199400</v>
      </c>
      <c r="AC13">
        <v>0</v>
      </c>
      <c r="AD13" s="24">
        <v>0</v>
      </c>
      <c r="AE13" s="24">
        <v>16285000</v>
      </c>
      <c r="AF13">
        <v>150</v>
      </c>
    </row>
    <row r="14" spans="2:32" x14ac:dyDescent="0.25">
      <c r="B14">
        <v>2023</v>
      </c>
      <c r="C14">
        <v>230448</v>
      </c>
      <c r="D14" s="46" t="s">
        <v>72</v>
      </c>
      <c r="E14" t="s">
        <v>76</v>
      </c>
      <c r="F14" t="s">
        <v>41</v>
      </c>
      <c r="G14" t="s">
        <v>50</v>
      </c>
      <c r="H14" t="s">
        <v>119</v>
      </c>
      <c r="I14" t="s">
        <v>120</v>
      </c>
      <c r="J14" t="s">
        <v>124</v>
      </c>
      <c r="K14" s="46" t="s">
        <v>49</v>
      </c>
      <c r="L14" s="1">
        <v>45146</v>
      </c>
      <c r="M14">
        <v>1012446693</v>
      </c>
      <c r="N14" s="46" t="s">
        <v>125</v>
      </c>
      <c r="O14" s="24">
        <v>0</v>
      </c>
      <c r="P14" s="24">
        <v>0</v>
      </c>
      <c r="Q14" s="24">
        <v>0</v>
      </c>
      <c r="R14" s="46" t="s">
        <v>51</v>
      </c>
      <c r="S14" s="46">
        <v>150</v>
      </c>
      <c r="T14" s="1">
        <v>45033</v>
      </c>
      <c r="U14" s="1">
        <v>45034</v>
      </c>
      <c r="V14">
        <v>150</v>
      </c>
      <c r="W14" s="1">
        <v>45187</v>
      </c>
      <c r="X14" s="48">
        <v>7755000</v>
      </c>
      <c r="Y14" s="46">
        <f>$D$5-Contratos[[#This Row],[Fecha de Inicio]]</f>
        <v>135</v>
      </c>
      <c r="Z14" s="46">
        <f>ROUND(Contratos[[#This Row],[dias ejecutados]]/(Contratos[[#This Row],[Fecha Finalizacion Programada]]-Contratos[[#This Row],[Fecha de Inicio]])*100,2)</f>
        <v>88.24</v>
      </c>
      <c r="AA14" s="24">
        <v>2223100</v>
      </c>
      <c r="AB14" s="24">
        <v>5531900</v>
      </c>
      <c r="AC14">
        <v>0</v>
      </c>
      <c r="AD14" s="24">
        <v>0</v>
      </c>
      <c r="AE14" s="24">
        <v>7755000</v>
      </c>
      <c r="AF14">
        <v>150</v>
      </c>
    </row>
    <row r="15" spans="2:32" x14ac:dyDescent="0.25">
      <c r="B15">
        <v>2023</v>
      </c>
      <c r="C15">
        <v>230600</v>
      </c>
      <c r="D15" s="46" t="s">
        <v>72</v>
      </c>
      <c r="E15" t="s">
        <v>77</v>
      </c>
      <c r="F15" t="s">
        <v>41</v>
      </c>
      <c r="G15" t="s">
        <v>50</v>
      </c>
      <c r="H15" t="s">
        <v>119</v>
      </c>
      <c r="I15" t="s">
        <v>120</v>
      </c>
      <c r="J15" t="s">
        <v>126</v>
      </c>
      <c r="K15" s="46" t="s">
        <v>49</v>
      </c>
      <c r="L15" s="1">
        <v>45147</v>
      </c>
      <c r="M15">
        <v>52799008</v>
      </c>
      <c r="N15" s="46" t="s">
        <v>127</v>
      </c>
      <c r="O15" s="24">
        <v>0</v>
      </c>
      <c r="P15" s="24">
        <v>0</v>
      </c>
      <c r="Q15" s="24">
        <v>0</v>
      </c>
      <c r="R15" s="46" t="s">
        <v>51</v>
      </c>
      <c r="S15" s="46">
        <v>150</v>
      </c>
      <c r="T15" s="1">
        <v>45078</v>
      </c>
      <c r="U15" s="1">
        <v>45090</v>
      </c>
      <c r="V15">
        <v>150</v>
      </c>
      <c r="W15" s="1">
        <v>45243</v>
      </c>
      <c r="X15" s="48">
        <v>9940000</v>
      </c>
      <c r="Y15" s="46">
        <f>$D$5-Contratos[[#This Row],[Fecha de Inicio]]</f>
        <v>79</v>
      </c>
      <c r="Z15" s="46">
        <f>ROUND(Contratos[[#This Row],[dias ejecutados]]/(Contratos[[#This Row],[Fecha Finalizacion Programada]]-Contratos[[#This Row],[Fecha de Inicio]])*100,2)</f>
        <v>51.63</v>
      </c>
      <c r="AA15" s="24" t="s">
        <v>180</v>
      </c>
      <c r="AB15" s="24">
        <f>+Contratos[[#This Row],[Valor del Contrato
inical]]</f>
        <v>9940000</v>
      </c>
      <c r="AC15">
        <v>0</v>
      </c>
      <c r="AD15" s="24">
        <v>0</v>
      </c>
      <c r="AE15" s="24">
        <v>9940000</v>
      </c>
      <c r="AF15">
        <v>150</v>
      </c>
    </row>
    <row r="16" spans="2:32" x14ac:dyDescent="0.25">
      <c r="B16">
        <v>2023</v>
      </c>
      <c r="C16">
        <v>230008</v>
      </c>
      <c r="D16" s="46" t="s">
        <v>72</v>
      </c>
      <c r="E16" t="s">
        <v>78</v>
      </c>
      <c r="F16" t="s">
        <v>41</v>
      </c>
      <c r="G16" t="s">
        <v>43</v>
      </c>
      <c r="H16" t="s">
        <v>128</v>
      </c>
      <c r="I16" t="s">
        <v>45</v>
      </c>
      <c r="J16" t="s">
        <v>129</v>
      </c>
      <c r="K16" s="46" t="s">
        <v>49</v>
      </c>
      <c r="L16" s="1">
        <v>45148</v>
      </c>
      <c r="M16">
        <v>52120423</v>
      </c>
      <c r="N16" s="46" t="s">
        <v>130</v>
      </c>
      <c r="O16" s="24">
        <v>0</v>
      </c>
      <c r="P16" s="24">
        <v>0</v>
      </c>
      <c r="Q16" s="24">
        <v>0</v>
      </c>
      <c r="R16" s="46" t="s">
        <v>51</v>
      </c>
      <c r="S16" s="46">
        <v>360</v>
      </c>
      <c r="T16" s="1">
        <v>44938</v>
      </c>
      <c r="U16" s="1">
        <v>44946</v>
      </c>
      <c r="V16">
        <v>240</v>
      </c>
      <c r="W16" s="1">
        <v>45311</v>
      </c>
      <c r="X16" s="48">
        <v>52104000</v>
      </c>
      <c r="Y16" s="46">
        <f>$D$5-Contratos[[#This Row],[Fecha de Inicio]]</f>
        <v>223</v>
      </c>
      <c r="Z16" s="46">
        <f>ROUND(Contratos[[#This Row],[dias ejecutados]]/(Contratos[[#This Row],[Fecha Finalizacion Programada]]-Contratos[[#This Row],[Fecha de Inicio]])*100,2)</f>
        <v>61.1</v>
      </c>
      <c r="AA16" s="24">
        <v>8901100</v>
      </c>
      <c r="AB16" s="24">
        <v>43202900</v>
      </c>
      <c r="AC16">
        <v>1</v>
      </c>
      <c r="AD16" s="24">
        <v>26052000</v>
      </c>
      <c r="AE16" s="24">
        <v>78156000</v>
      </c>
      <c r="AF16">
        <v>360</v>
      </c>
    </row>
    <row r="17" spans="2:32" x14ac:dyDescent="0.25">
      <c r="B17">
        <v>2023</v>
      </c>
      <c r="C17">
        <v>230544</v>
      </c>
      <c r="D17" s="46" t="s">
        <v>72</v>
      </c>
      <c r="E17" t="s">
        <v>79</v>
      </c>
      <c r="F17" t="s">
        <v>41</v>
      </c>
      <c r="G17" t="s">
        <v>50</v>
      </c>
      <c r="H17" t="s">
        <v>119</v>
      </c>
      <c r="I17" t="s">
        <v>120</v>
      </c>
      <c r="J17" t="s">
        <v>131</v>
      </c>
      <c r="K17" s="46" t="s">
        <v>49</v>
      </c>
      <c r="L17" s="1">
        <v>45148</v>
      </c>
      <c r="M17">
        <v>80117277</v>
      </c>
      <c r="N17" s="46" t="s">
        <v>132</v>
      </c>
      <c r="O17" s="24">
        <v>0</v>
      </c>
      <c r="P17" s="24">
        <v>0</v>
      </c>
      <c r="Q17" s="24">
        <v>0</v>
      </c>
      <c r="R17" s="46" t="s">
        <v>51</v>
      </c>
      <c r="S17" s="46">
        <v>150</v>
      </c>
      <c r="T17" s="1">
        <v>45058</v>
      </c>
      <c r="U17" s="1">
        <v>45065</v>
      </c>
      <c r="V17">
        <v>150</v>
      </c>
      <c r="W17" s="1">
        <v>45218</v>
      </c>
      <c r="X17" s="48">
        <v>11630000</v>
      </c>
      <c r="Y17" s="46">
        <f>$D$5-Contratos[[#This Row],[Fecha de Inicio]]</f>
        <v>104</v>
      </c>
      <c r="Z17" s="46">
        <f>ROUND(Contratos[[#This Row],[dias ejecutados]]/(Contratos[[#This Row],[Fecha Finalizacion Programada]]-Contratos[[#This Row],[Fecha de Inicio]])*100,2)</f>
        <v>67.97</v>
      </c>
      <c r="AA17" s="24">
        <v>930400</v>
      </c>
      <c r="AB17" s="24">
        <v>10699600</v>
      </c>
      <c r="AC17">
        <v>0</v>
      </c>
      <c r="AD17" s="24">
        <v>0</v>
      </c>
      <c r="AE17" s="24">
        <v>11630000</v>
      </c>
      <c r="AF17">
        <v>150</v>
      </c>
    </row>
    <row r="18" spans="2:32" x14ac:dyDescent="0.25">
      <c r="B18">
        <v>2023</v>
      </c>
      <c r="C18">
        <v>220814</v>
      </c>
      <c r="D18" s="46" t="s">
        <v>71</v>
      </c>
      <c r="E18" t="s">
        <v>64</v>
      </c>
      <c r="F18" t="s">
        <v>57</v>
      </c>
      <c r="G18" t="s">
        <v>42</v>
      </c>
      <c r="H18" t="s">
        <v>133</v>
      </c>
      <c r="I18" t="s">
        <v>45</v>
      </c>
      <c r="J18" t="s">
        <v>134</v>
      </c>
      <c r="K18" s="46" t="s">
        <v>55</v>
      </c>
      <c r="L18" s="1">
        <v>45148</v>
      </c>
      <c r="M18" t="s">
        <v>51</v>
      </c>
      <c r="N18" s="46"/>
      <c r="O18" s="24">
        <v>107795321</v>
      </c>
      <c r="P18" s="24">
        <v>0</v>
      </c>
      <c r="Q18" s="24">
        <v>107795321</v>
      </c>
      <c r="R18" s="46" t="s">
        <v>51</v>
      </c>
      <c r="S18" s="46" t="s">
        <v>51</v>
      </c>
      <c r="T18" s="1">
        <v>44868</v>
      </c>
      <c r="U18" s="1">
        <v>44876</v>
      </c>
      <c r="V18">
        <v>300</v>
      </c>
      <c r="W18" s="1">
        <v>45162</v>
      </c>
      <c r="X18" s="48">
        <v>107795321</v>
      </c>
      <c r="Y18" s="46">
        <f>Contratos[[#This Row],[Fecha Finalizacion Programada]]-Contratos[[#This Row],[Fecha de Inicio]]</f>
        <v>286</v>
      </c>
      <c r="Z18" s="46">
        <f>ROUND(Contratos[[#This Row],[dias ejecutados]]/(Contratos[[#This Row],[Fecha Finalizacion Programada]]-Contratos[[#This Row],[Fecha de Inicio]])*100,2)</f>
        <v>100</v>
      </c>
      <c r="AA18" s="24">
        <v>104939321</v>
      </c>
      <c r="AB18" s="24">
        <v>2856000</v>
      </c>
      <c r="AC18">
        <v>0</v>
      </c>
      <c r="AD18" s="24">
        <v>0</v>
      </c>
      <c r="AE18" s="24">
        <v>107795321</v>
      </c>
      <c r="AF18">
        <v>300</v>
      </c>
    </row>
    <row r="19" spans="2:32" x14ac:dyDescent="0.25">
      <c r="B19">
        <v>2023</v>
      </c>
      <c r="C19">
        <v>220445</v>
      </c>
      <c r="D19" t="s">
        <v>72</v>
      </c>
      <c r="E19" t="s">
        <v>65</v>
      </c>
      <c r="F19" t="s">
        <v>57</v>
      </c>
      <c r="G19" t="s">
        <v>58</v>
      </c>
      <c r="H19" t="s">
        <v>119</v>
      </c>
      <c r="I19" t="s">
        <v>120</v>
      </c>
      <c r="J19" t="s">
        <v>135</v>
      </c>
      <c r="K19" t="s">
        <v>47</v>
      </c>
      <c r="L19" s="1">
        <v>45149</v>
      </c>
      <c r="M19" t="s">
        <v>51</v>
      </c>
      <c r="N19" s="46"/>
      <c r="O19" s="24">
        <v>3250551965</v>
      </c>
      <c r="P19" s="24">
        <v>294955692</v>
      </c>
      <c r="Q19" s="24">
        <v>3545507657</v>
      </c>
      <c r="R19" s="46">
        <v>225</v>
      </c>
      <c r="S19" s="46" t="s">
        <v>102</v>
      </c>
      <c r="T19" s="1">
        <v>44776</v>
      </c>
      <c r="U19" s="1">
        <v>44784</v>
      </c>
      <c r="V19">
        <v>360</v>
      </c>
      <c r="W19" s="1">
        <v>45378</v>
      </c>
      <c r="X19" s="48">
        <v>3250551965</v>
      </c>
      <c r="Y19" s="46">
        <f>$D$5-Contratos[[#This Row],[Fecha de Inicio]]</f>
        <v>385</v>
      </c>
      <c r="Z19" s="46">
        <f>ROUND(Contratos[[#This Row],[dias ejecutados]]/(Contratos[[#This Row],[Fecha Finalizacion Programada]]-Contratos[[#This Row],[Fecha de Inicio]])*100,2)</f>
        <v>64.81</v>
      </c>
      <c r="AA19" s="24">
        <v>3250551965</v>
      </c>
      <c r="AB19" s="24">
        <v>294955692</v>
      </c>
      <c r="AC19">
        <v>1</v>
      </c>
      <c r="AD19" s="24">
        <v>294955692</v>
      </c>
      <c r="AE19" s="24">
        <v>3545507657</v>
      </c>
      <c r="AF19">
        <v>585</v>
      </c>
    </row>
    <row r="20" spans="2:32" x14ac:dyDescent="0.25">
      <c r="B20">
        <v>2023</v>
      </c>
      <c r="C20">
        <v>220404</v>
      </c>
      <c r="D20" t="s">
        <v>72</v>
      </c>
      <c r="E20" t="s">
        <v>66</v>
      </c>
      <c r="F20" t="s">
        <v>52</v>
      </c>
      <c r="G20" t="s">
        <v>42</v>
      </c>
      <c r="H20" t="s">
        <v>136</v>
      </c>
      <c r="I20" t="s">
        <v>45</v>
      </c>
      <c r="J20" t="s">
        <v>137</v>
      </c>
      <c r="K20" s="46" t="s">
        <v>48</v>
      </c>
      <c r="L20" s="1">
        <v>45152</v>
      </c>
      <c r="M20" t="s">
        <v>51</v>
      </c>
      <c r="N20" s="46"/>
      <c r="O20" s="24">
        <v>506491131</v>
      </c>
      <c r="P20" s="24">
        <v>0</v>
      </c>
      <c r="Q20" s="24">
        <v>506491131</v>
      </c>
      <c r="R20" s="46">
        <v>60</v>
      </c>
      <c r="S20" s="46" t="s">
        <v>103</v>
      </c>
      <c r="T20" s="1">
        <v>44729</v>
      </c>
      <c r="U20" s="1">
        <v>44748</v>
      </c>
      <c r="V20">
        <v>401</v>
      </c>
      <c r="W20" s="1">
        <v>45216</v>
      </c>
      <c r="X20" s="48">
        <v>506491131</v>
      </c>
      <c r="Y20" s="46">
        <f>$D$5-Contratos[[#This Row],[Fecha de Inicio]]</f>
        <v>421</v>
      </c>
      <c r="Z20" s="46">
        <f>ROUND(Contratos[[#This Row],[dias ejecutados]]/(Contratos[[#This Row],[Fecha Finalizacion Programada]]-Contratos[[#This Row],[Fecha de Inicio]])*100,2)</f>
        <v>89.96</v>
      </c>
      <c r="AA20" s="24">
        <v>294063219</v>
      </c>
      <c r="AB20" s="24">
        <v>212427912</v>
      </c>
      <c r="AC20">
        <v>0</v>
      </c>
      <c r="AD20" s="24">
        <v>0</v>
      </c>
      <c r="AE20" s="24">
        <v>506491131</v>
      </c>
      <c r="AF20">
        <v>461</v>
      </c>
    </row>
    <row r="21" spans="2:32" x14ac:dyDescent="0.25">
      <c r="B21">
        <v>2023</v>
      </c>
      <c r="C21" t="s">
        <v>60</v>
      </c>
      <c r="D21" s="46" t="s">
        <v>74</v>
      </c>
      <c r="E21" t="s">
        <v>98</v>
      </c>
      <c r="F21" t="s">
        <v>57</v>
      </c>
      <c r="G21" t="s">
        <v>59</v>
      </c>
      <c r="H21" t="s">
        <v>119</v>
      </c>
      <c r="I21">
        <v>0</v>
      </c>
      <c r="J21" t="s">
        <v>138</v>
      </c>
      <c r="K21" s="46" t="s">
        <v>54</v>
      </c>
      <c r="L21" s="1">
        <v>45154</v>
      </c>
      <c r="M21" t="s">
        <v>51</v>
      </c>
      <c r="N21" s="46"/>
      <c r="O21" s="24">
        <v>300000000</v>
      </c>
      <c r="P21" s="24">
        <v>300000000</v>
      </c>
      <c r="Q21" s="24">
        <v>2400000000</v>
      </c>
      <c r="R21" s="46" t="s">
        <v>51</v>
      </c>
      <c r="S21" s="46" t="s">
        <v>51</v>
      </c>
      <c r="T21" s="1">
        <v>42002</v>
      </c>
      <c r="U21" s="1">
        <v>42002</v>
      </c>
      <c r="V21">
        <v>1800</v>
      </c>
      <c r="W21" s="1">
        <v>45655</v>
      </c>
      <c r="X21" s="48">
        <v>300000000</v>
      </c>
      <c r="Y21" s="46">
        <f>$D$5-Contratos[[#This Row],[Fecha de Inicio]]</f>
        <v>3167</v>
      </c>
      <c r="Z21" s="46">
        <f>ROUND(Contratos[[#This Row],[dias ejecutados]]/(Contratos[[#This Row],[Fecha Finalizacion Programada]]-Contratos[[#This Row],[Fecha de Inicio]])*100,2)</f>
        <v>86.7</v>
      </c>
      <c r="AA21" s="24">
        <v>300000000</v>
      </c>
      <c r="AB21" s="24">
        <v>300000000</v>
      </c>
      <c r="AC21">
        <v>6</v>
      </c>
      <c r="AD21" s="24">
        <v>2100000000</v>
      </c>
      <c r="AE21" s="24">
        <v>2400000000</v>
      </c>
      <c r="AF21">
        <v>3600</v>
      </c>
    </row>
    <row r="22" spans="2:32" x14ac:dyDescent="0.25">
      <c r="B22">
        <v>2023</v>
      </c>
      <c r="C22">
        <v>230066</v>
      </c>
      <c r="D22" s="46" t="s">
        <v>72</v>
      </c>
      <c r="E22" t="s">
        <v>80</v>
      </c>
      <c r="F22" t="s">
        <v>41</v>
      </c>
      <c r="G22" t="s">
        <v>43</v>
      </c>
      <c r="H22" t="s">
        <v>139</v>
      </c>
      <c r="I22" t="s">
        <v>45</v>
      </c>
      <c r="J22" t="s">
        <v>140</v>
      </c>
      <c r="K22" t="s">
        <v>47</v>
      </c>
      <c r="L22" s="1">
        <v>45154</v>
      </c>
      <c r="M22" t="s">
        <v>51</v>
      </c>
      <c r="N22" s="46"/>
      <c r="O22" s="24">
        <v>24969000</v>
      </c>
      <c r="P22" s="24">
        <v>12484500</v>
      </c>
      <c r="Q22" s="24">
        <v>37453500</v>
      </c>
      <c r="R22" s="46">
        <v>105</v>
      </c>
      <c r="S22" s="46" t="s">
        <v>104</v>
      </c>
      <c r="T22" s="1">
        <v>44943</v>
      </c>
      <c r="U22" s="1">
        <v>44949</v>
      </c>
      <c r="V22">
        <v>210</v>
      </c>
      <c r="W22" s="1">
        <v>45267</v>
      </c>
      <c r="X22" s="48">
        <v>24969000</v>
      </c>
      <c r="Y22" s="46">
        <f>$D$5-Contratos[[#This Row],[Fecha de Inicio]]</f>
        <v>220</v>
      </c>
      <c r="Z22" s="46">
        <f>ROUND(Contratos[[#This Row],[dias ejecutados]]/(Contratos[[#This Row],[Fecha Finalizacion Programada]]-Contratos[[#This Row],[Fecha de Inicio]])*100,2)</f>
        <v>69.180000000000007</v>
      </c>
      <c r="AA22" s="24">
        <v>22353200</v>
      </c>
      <c r="AB22" s="24">
        <v>2615800</v>
      </c>
      <c r="AC22">
        <v>1</v>
      </c>
      <c r="AD22" s="24">
        <v>12484500</v>
      </c>
      <c r="AE22" s="24">
        <v>37453500</v>
      </c>
      <c r="AF22">
        <v>315</v>
      </c>
    </row>
    <row r="23" spans="2:32" x14ac:dyDescent="0.25">
      <c r="B23">
        <v>2023</v>
      </c>
      <c r="C23">
        <v>230134</v>
      </c>
      <c r="D23" s="46" t="s">
        <v>72</v>
      </c>
      <c r="E23" t="s">
        <v>81</v>
      </c>
      <c r="F23" t="s">
        <v>41</v>
      </c>
      <c r="G23" t="s">
        <v>43</v>
      </c>
      <c r="H23" t="s">
        <v>141</v>
      </c>
      <c r="I23" t="s">
        <v>45</v>
      </c>
      <c r="J23" t="s">
        <v>142</v>
      </c>
      <c r="K23" t="s">
        <v>47</v>
      </c>
      <c r="L23" s="1">
        <v>45154</v>
      </c>
      <c r="M23" t="s">
        <v>51</v>
      </c>
      <c r="N23" s="46"/>
      <c r="O23" s="24">
        <v>53515000</v>
      </c>
      <c r="P23" s="24">
        <v>26757500</v>
      </c>
      <c r="Q23" s="24">
        <v>80272500</v>
      </c>
      <c r="R23" s="46">
        <v>105</v>
      </c>
      <c r="S23" s="46" t="s">
        <v>104</v>
      </c>
      <c r="T23" s="1">
        <v>44949</v>
      </c>
      <c r="U23" s="1">
        <v>44953</v>
      </c>
      <c r="V23">
        <v>210</v>
      </c>
      <c r="W23" s="1">
        <v>45271</v>
      </c>
      <c r="X23" s="48">
        <v>53515000</v>
      </c>
      <c r="Y23" s="46">
        <f>$D$5-Contratos[[#This Row],[Fecha de Inicio]]</f>
        <v>216</v>
      </c>
      <c r="Z23" s="46">
        <f>ROUND(Contratos[[#This Row],[dias ejecutados]]/(Contratos[[#This Row],[Fecha Finalizacion Programada]]-Contratos[[#This Row],[Fecha de Inicio]])*100,2)</f>
        <v>67.92</v>
      </c>
      <c r="AA23" s="24">
        <v>39244333</v>
      </c>
      <c r="AB23" s="24">
        <v>14270667</v>
      </c>
      <c r="AC23">
        <v>1</v>
      </c>
      <c r="AD23" s="24">
        <v>26757500</v>
      </c>
      <c r="AE23" s="24">
        <v>80272500</v>
      </c>
      <c r="AF23">
        <v>315</v>
      </c>
    </row>
    <row r="24" spans="2:32" x14ac:dyDescent="0.25">
      <c r="B24">
        <v>2023</v>
      </c>
      <c r="C24">
        <v>230166</v>
      </c>
      <c r="D24" s="46" t="s">
        <v>72</v>
      </c>
      <c r="E24" t="s">
        <v>82</v>
      </c>
      <c r="F24" t="s">
        <v>41</v>
      </c>
      <c r="G24" t="s">
        <v>50</v>
      </c>
      <c r="H24" t="s">
        <v>143</v>
      </c>
      <c r="I24" t="s">
        <v>45</v>
      </c>
      <c r="J24" t="s">
        <v>144</v>
      </c>
      <c r="K24" s="46" t="s">
        <v>49</v>
      </c>
      <c r="L24" s="1">
        <v>45155</v>
      </c>
      <c r="M24">
        <v>1007698573</v>
      </c>
      <c r="N24" s="46" t="s">
        <v>145</v>
      </c>
      <c r="O24" s="24">
        <v>0</v>
      </c>
      <c r="P24" s="24">
        <v>0</v>
      </c>
      <c r="Q24" s="24">
        <v>0</v>
      </c>
      <c r="R24" s="46" t="s">
        <v>51</v>
      </c>
      <c r="S24" s="46">
        <v>330</v>
      </c>
      <c r="T24" s="1">
        <v>44956</v>
      </c>
      <c r="U24" s="1">
        <v>44958</v>
      </c>
      <c r="V24">
        <v>330</v>
      </c>
      <c r="W24" s="1">
        <v>45291</v>
      </c>
      <c r="X24" s="48">
        <v>22803000</v>
      </c>
      <c r="Y24" s="46">
        <f>$D$5-Contratos[[#This Row],[Fecha de Inicio]]</f>
        <v>211</v>
      </c>
      <c r="Z24" s="46">
        <f>ROUND(Contratos[[#This Row],[dias ejecutados]]/(Contratos[[#This Row],[Fecha Finalizacion Programada]]-Contratos[[#This Row],[Fecha de Inicio]])*100,2)</f>
        <v>63.36</v>
      </c>
      <c r="AA24" s="24">
        <v>12438000</v>
      </c>
      <c r="AB24" s="24">
        <v>10365000</v>
      </c>
      <c r="AC24">
        <v>0</v>
      </c>
      <c r="AD24" s="24">
        <v>0</v>
      </c>
      <c r="AE24" s="24">
        <v>22803000</v>
      </c>
      <c r="AF24">
        <v>330</v>
      </c>
    </row>
    <row r="25" spans="2:32" x14ac:dyDescent="0.25">
      <c r="B25">
        <v>2022</v>
      </c>
      <c r="C25">
        <v>230340</v>
      </c>
      <c r="D25" s="46" t="s">
        <v>72</v>
      </c>
      <c r="E25" t="s">
        <v>83</v>
      </c>
      <c r="F25" t="s">
        <v>41</v>
      </c>
      <c r="G25" t="s">
        <v>43</v>
      </c>
      <c r="H25" t="s">
        <v>119</v>
      </c>
      <c r="I25" t="s">
        <v>120</v>
      </c>
      <c r="J25" t="s">
        <v>146</v>
      </c>
      <c r="K25" t="s">
        <v>47</v>
      </c>
      <c r="L25" s="1">
        <v>45155</v>
      </c>
      <c r="M25" t="s">
        <v>51</v>
      </c>
      <c r="N25" s="46"/>
      <c r="O25" s="24">
        <v>22225000</v>
      </c>
      <c r="P25" s="24">
        <v>11112500</v>
      </c>
      <c r="Q25" s="24">
        <v>33337500</v>
      </c>
      <c r="R25" s="46">
        <v>75</v>
      </c>
      <c r="S25" s="46" t="s">
        <v>99</v>
      </c>
      <c r="T25" s="1">
        <v>45001</v>
      </c>
      <c r="U25" s="1">
        <v>45002</v>
      </c>
      <c r="V25">
        <v>150</v>
      </c>
      <c r="W25" s="1">
        <v>45231</v>
      </c>
      <c r="X25" s="48">
        <v>22225000</v>
      </c>
      <c r="Y25" s="46">
        <f>$D$5-Contratos[[#This Row],[Fecha de Inicio]]</f>
        <v>167</v>
      </c>
      <c r="Z25" s="46">
        <f>ROUND(Contratos[[#This Row],[dias ejecutados]]/(Contratos[[#This Row],[Fecha Finalizacion Programada]]-Contratos[[#This Row],[Fecha de Inicio]])*100,2)</f>
        <v>72.930000000000007</v>
      </c>
      <c r="AA25" s="24">
        <v>10964333</v>
      </c>
      <c r="AB25" s="24">
        <v>22373167</v>
      </c>
      <c r="AC25">
        <v>1</v>
      </c>
      <c r="AD25" s="24">
        <v>11112500</v>
      </c>
      <c r="AE25" s="24">
        <v>33337500</v>
      </c>
      <c r="AF25">
        <v>225</v>
      </c>
    </row>
    <row r="26" spans="2:32" x14ac:dyDescent="0.25">
      <c r="B26">
        <v>2023</v>
      </c>
      <c r="C26">
        <v>230343</v>
      </c>
      <c r="D26" s="46" t="s">
        <v>72</v>
      </c>
      <c r="E26" t="s">
        <v>83</v>
      </c>
      <c r="F26" t="s">
        <v>41</v>
      </c>
      <c r="G26" t="s">
        <v>43</v>
      </c>
      <c r="H26" t="s">
        <v>119</v>
      </c>
      <c r="I26" t="s">
        <v>120</v>
      </c>
      <c r="J26" t="s">
        <v>146</v>
      </c>
      <c r="K26" t="s">
        <v>47</v>
      </c>
      <c r="L26" s="1">
        <v>45155</v>
      </c>
      <c r="M26" t="s">
        <v>51</v>
      </c>
      <c r="N26" s="46"/>
      <c r="O26" s="24">
        <v>22225000</v>
      </c>
      <c r="P26" s="24">
        <v>11112500</v>
      </c>
      <c r="Q26" s="24">
        <v>33337500</v>
      </c>
      <c r="R26" s="46">
        <v>75</v>
      </c>
      <c r="S26" s="46" t="s">
        <v>99</v>
      </c>
      <c r="T26" s="1">
        <v>45001</v>
      </c>
      <c r="U26" s="1">
        <v>45002</v>
      </c>
      <c r="V26">
        <v>150</v>
      </c>
      <c r="W26" s="1">
        <v>45231</v>
      </c>
      <c r="X26" s="48">
        <v>22225000</v>
      </c>
      <c r="Y26" s="46">
        <f>$D$5-Contratos[[#This Row],[Fecha de Inicio]]</f>
        <v>167</v>
      </c>
      <c r="Z26" s="46">
        <f>ROUND(Contratos[[#This Row],[dias ejecutados]]/(Contratos[[#This Row],[Fecha Finalizacion Programada]]-Contratos[[#This Row],[Fecha de Inicio]])*100,2)</f>
        <v>72.930000000000007</v>
      </c>
      <c r="AA26" s="24">
        <v>15435000</v>
      </c>
      <c r="AB26" s="24">
        <v>17902500</v>
      </c>
      <c r="AC26">
        <v>1</v>
      </c>
      <c r="AD26" s="24">
        <v>11112500</v>
      </c>
      <c r="AE26" s="24">
        <v>33337500</v>
      </c>
      <c r="AF26">
        <v>225</v>
      </c>
    </row>
    <row r="27" spans="2:32" x14ac:dyDescent="0.25">
      <c r="B27">
        <v>2023</v>
      </c>
      <c r="C27">
        <v>230365</v>
      </c>
      <c r="D27" s="46" t="s">
        <v>72</v>
      </c>
      <c r="E27" t="s">
        <v>84</v>
      </c>
      <c r="F27" t="s">
        <v>41</v>
      </c>
      <c r="G27" t="s">
        <v>43</v>
      </c>
      <c r="H27" t="s">
        <v>119</v>
      </c>
      <c r="I27" t="s">
        <v>120</v>
      </c>
      <c r="J27" t="s">
        <v>147</v>
      </c>
      <c r="K27" s="46" t="s">
        <v>49</v>
      </c>
      <c r="L27" s="1">
        <v>45155</v>
      </c>
      <c r="M27">
        <v>1020753822</v>
      </c>
      <c r="N27" s="46" t="s">
        <v>148</v>
      </c>
      <c r="O27" s="24">
        <v>0</v>
      </c>
      <c r="P27" s="24">
        <v>0</v>
      </c>
      <c r="Q27" s="24">
        <v>0</v>
      </c>
      <c r="R27" s="46" t="s">
        <v>51</v>
      </c>
      <c r="S27" s="46">
        <v>150</v>
      </c>
      <c r="T27" s="1">
        <v>45008</v>
      </c>
      <c r="U27" s="1">
        <v>45012</v>
      </c>
      <c r="V27">
        <v>150</v>
      </c>
      <c r="W27" s="1">
        <v>45165</v>
      </c>
      <c r="X27" s="48">
        <v>35280000</v>
      </c>
      <c r="Y27" s="46">
        <f>Contratos[[#This Row],[Fecha Finalizacion Programada]]-Contratos[[#This Row],[Fecha de Inicio]]</f>
        <v>153</v>
      </c>
      <c r="Z27" s="46">
        <f>ROUND(Contratos[[#This Row],[dias ejecutados]]/(Contratos[[#This Row],[Fecha Finalizacion Programada]]-Contratos[[#This Row],[Fecha de Inicio]])*100,2)</f>
        <v>100</v>
      </c>
      <c r="AA27" s="24" t="s">
        <v>180</v>
      </c>
      <c r="AB27" s="24">
        <f>+Contratos[[#This Row],[Valor del Contrato
inical]]</f>
        <v>35280000</v>
      </c>
      <c r="AC27">
        <v>0</v>
      </c>
      <c r="AD27" s="24">
        <v>0</v>
      </c>
      <c r="AE27" s="24">
        <v>35280000</v>
      </c>
      <c r="AF27">
        <v>150</v>
      </c>
    </row>
    <row r="28" spans="2:32" x14ac:dyDescent="0.25">
      <c r="B28">
        <v>2023</v>
      </c>
      <c r="C28">
        <v>220433</v>
      </c>
      <c r="D28" t="s">
        <v>72</v>
      </c>
      <c r="E28" t="s">
        <v>67</v>
      </c>
      <c r="F28" t="s">
        <v>44</v>
      </c>
      <c r="G28" t="s">
        <v>42</v>
      </c>
      <c r="H28" t="s">
        <v>149</v>
      </c>
      <c r="I28" t="s">
        <v>45</v>
      </c>
      <c r="J28" t="s">
        <v>150</v>
      </c>
      <c r="K28" t="s">
        <v>47</v>
      </c>
      <c r="L28" s="1">
        <v>45155</v>
      </c>
      <c r="M28" t="s">
        <v>51</v>
      </c>
      <c r="N28" s="46"/>
      <c r="O28" s="24">
        <v>69974000</v>
      </c>
      <c r="P28" s="24">
        <v>10398170</v>
      </c>
      <c r="Q28" s="24">
        <v>80372170</v>
      </c>
      <c r="R28" s="46">
        <v>30</v>
      </c>
      <c r="S28" s="46" t="s">
        <v>105</v>
      </c>
      <c r="T28" s="1">
        <v>44764</v>
      </c>
      <c r="U28" s="1">
        <v>44792</v>
      </c>
      <c r="V28">
        <v>360</v>
      </c>
      <c r="W28" s="1">
        <v>45188</v>
      </c>
      <c r="X28" s="48">
        <v>69974000</v>
      </c>
      <c r="Y28" s="46">
        <f>$D$5-Contratos[[#This Row],[Fecha de Inicio]]</f>
        <v>377</v>
      </c>
      <c r="Z28" s="46">
        <f>ROUND(Contratos[[#This Row],[dias ejecutados]]/(Contratos[[#This Row],[Fecha Finalizacion Programada]]-Contratos[[#This Row],[Fecha de Inicio]])*100,2)</f>
        <v>95.2</v>
      </c>
      <c r="AA28" s="24">
        <v>8824827</v>
      </c>
      <c r="AB28" s="24">
        <v>61149173</v>
      </c>
      <c r="AC28">
        <v>1</v>
      </c>
      <c r="AD28" s="24">
        <v>10398170</v>
      </c>
      <c r="AE28" s="24">
        <v>80372170</v>
      </c>
      <c r="AF28">
        <v>390</v>
      </c>
    </row>
    <row r="29" spans="2:32" x14ac:dyDescent="0.25">
      <c r="B29">
        <v>2023</v>
      </c>
      <c r="C29">
        <v>230353</v>
      </c>
      <c r="D29" s="46" t="s">
        <v>72</v>
      </c>
      <c r="E29" t="s">
        <v>83</v>
      </c>
      <c r="F29" t="s">
        <v>41</v>
      </c>
      <c r="G29" t="s">
        <v>43</v>
      </c>
      <c r="H29" t="s">
        <v>119</v>
      </c>
      <c r="I29" t="s">
        <v>120</v>
      </c>
      <c r="J29" t="s">
        <v>146</v>
      </c>
      <c r="K29" t="s">
        <v>47</v>
      </c>
      <c r="L29" s="1">
        <v>45156</v>
      </c>
      <c r="M29" t="s">
        <v>51</v>
      </c>
      <c r="N29" s="46"/>
      <c r="O29" s="24">
        <v>22225000</v>
      </c>
      <c r="P29" s="24">
        <v>10519833</v>
      </c>
      <c r="Q29" s="24">
        <v>32744833</v>
      </c>
      <c r="R29" s="46">
        <v>71</v>
      </c>
      <c r="S29" s="46" t="s">
        <v>106</v>
      </c>
      <c r="T29" s="1">
        <v>45006</v>
      </c>
      <c r="U29" s="1">
        <v>45007</v>
      </c>
      <c r="V29">
        <v>150</v>
      </c>
      <c r="W29" s="1">
        <v>45232</v>
      </c>
      <c r="X29" s="48">
        <v>22225000</v>
      </c>
      <c r="Y29" s="46">
        <f>$D$5-Contratos[[#This Row],[Fecha de Inicio]]</f>
        <v>162</v>
      </c>
      <c r="Z29" s="46">
        <f>ROUND(Contratos[[#This Row],[dias ejecutados]]/(Contratos[[#This Row],[Fecha Finalizacion Programada]]-Contratos[[#This Row],[Fecha de Inicio]])*100,2)</f>
        <v>72</v>
      </c>
      <c r="AA29" s="24">
        <v>22225000</v>
      </c>
      <c r="AB29" s="24">
        <v>10519833</v>
      </c>
      <c r="AC29">
        <v>1</v>
      </c>
      <c r="AD29" s="24">
        <v>10519833</v>
      </c>
      <c r="AE29" s="24">
        <v>32744833</v>
      </c>
      <c r="AF29">
        <v>221</v>
      </c>
    </row>
    <row r="30" spans="2:32" x14ac:dyDescent="0.25">
      <c r="B30">
        <v>2023</v>
      </c>
      <c r="C30">
        <v>230694</v>
      </c>
      <c r="D30" s="46" t="s">
        <v>72</v>
      </c>
      <c r="E30" t="s">
        <v>73</v>
      </c>
      <c r="F30" t="s">
        <v>41</v>
      </c>
      <c r="G30" t="s">
        <v>50</v>
      </c>
      <c r="H30" t="s">
        <v>143</v>
      </c>
      <c r="I30" t="s">
        <v>45</v>
      </c>
      <c r="J30" t="s">
        <v>151</v>
      </c>
      <c r="K30" s="46" t="s">
        <v>49</v>
      </c>
      <c r="L30" s="1">
        <v>45160</v>
      </c>
      <c r="M30">
        <v>80825575</v>
      </c>
      <c r="N30" s="46" t="s">
        <v>152</v>
      </c>
      <c r="O30" s="24">
        <v>0</v>
      </c>
      <c r="P30" s="24">
        <v>0</v>
      </c>
      <c r="Q30" s="24">
        <v>0</v>
      </c>
      <c r="R30" s="46" t="s">
        <v>51</v>
      </c>
      <c r="S30" s="46">
        <v>120</v>
      </c>
      <c r="T30" s="1">
        <v>45140</v>
      </c>
      <c r="U30" s="1">
        <v>45146</v>
      </c>
      <c r="V30">
        <v>120</v>
      </c>
      <c r="W30" s="1">
        <v>45268</v>
      </c>
      <c r="X30" s="48">
        <v>8292000</v>
      </c>
      <c r="Y30" s="46">
        <f>$D$5-Contratos[[#This Row],[Fecha de Inicio]]</f>
        <v>23</v>
      </c>
      <c r="Z30" s="46">
        <f>ROUND(Contratos[[#This Row],[dias ejecutados]]/(Contratos[[#This Row],[Fecha Finalizacion Programada]]-Contratos[[#This Row],[Fecha de Inicio]])*100,2)</f>
        <v>18.850000000000001</v>
      </c>
      <c r="AA30" s="24">
        <v>0</v>
      </c>
      <c r="AB30" s="24">
        <f>+Contratos[[#This Row],[Valor del Contrato
inical]]</f>
        <v>8292000</v>
      </c>
      <c r="AC30">
        <v>0</v>
      </c>
      <c r="AD30" s="24">
        <v>0</v>
      </c>
      <c r="AE30" s="24">
        <v>8292000</v>
      </c>
      <c r="AF30">
        <v>120</v>
      </c>
    </row>
    <row r="31" spans="2:32" x14ac:dyDescent="0.25">
      <c r="B31">
        <v>2023</v>
      </c>
      <c r="C31">
        <v>230363</v>
      </c>
      <c r="D31" s="46" t="s">
        <v>72</v>
      </c>
      <c r="E31" t="s">
        <v>84</v>
      </c>
      <c r="F31" t="s">
        <v>41</v>
      </c>
      <c r="G31" t="s">
        <v>43</v>
      </c>
      <c r="H31" t="s">
        <v>119</v>
      </c>
      <c r="I31" t="s">
        <v>120</v>
      </c>
      <c r="J31" t="s">
        <v>147</v>
      </c>
      <c r="K31" t="s">
        <v>47</v>
      </c>
      <c r="L31" s="1">
        <v>45161</v>
      </c>
      <c r="M31" t="s">
        <v>51</v>
      </c>
      <c r="N31" s="46"/>
      <c r="O31" s="24">
        <v>35280000</v>
      </c>
      <c r="P31" s="24">
        <v>15523200</v>
      </c>
      <c r="Q31" s="24">
        <v>50803200</v>
      </c>
      <c r="R31" s="46">
        <v>66</v>
      </c>
      <c r="S31" s="46" t="s">
        <v>107</v>
      </c>
      <c r="T31" s="1">
        <v>45008</v>
      </c>
      <c r="U31" s="1">
        <v>45012</v>
      </c>
      <c r="V31">
        <v>150</v>
      </c>
      <c r="W31" s="1">
        <v>45232</v>
      </c>
      <c r="X31" s="48">
        <v>35280000</v>
      </c>
      <c r="Y31" s="46">
        <f>$D$5-Contratos[[#This Row],[Fecha de Inicio]]</f>
        <v>157</v>
      </c>
      <c r="Z31" s="46">
        <f>ROUND(Contratos[[#This Row],[dias ejecutados]]/(Contratos[[#This Row],[Fecha Finalizacion Programada]]-Contratos[[#This Row],[Fecha de Inicio]])*100,2)</f>
        <v>71.36</v>
      </c>
      <c r="AA31" s="24">
        <v>35280000</v>
      </c>
      <c r="AB31" s="24">
        <v>15523200</v>
      </c>
      <c r="AC31">
        <v>1</v>
      </c>
      <c r="AD31" s="24">
        <v>15523200</v>
      </c>
      <c r="AE31" s="24">
        <v>50803200</v>
      </c>
      <c r="AF31">
        <v>216</v>
      </c>
    </row>
    <row r="32" spans="2:32" x14ac:dyDescent="0.25">
      <c r="B32">
        <v>2023</v>
      </c>
      <c r="C32">
        <v>220910</v>
      </c>
      <c r="D32" t="s">
        <v>72</v>
      </c>
      <c r="E32" t="s">
        <v>68</v>
      </c>
      <c r="F32" t="s">
        <v>41</v>
      </c>
      <c r="G32" t="s">
        <v>50</v>
      </c>
      <c r="H32" t="s">
        <v>153</v>
      </c>
      <c r="I32" t="s">
        <v>45</v>
      </c>
      <c r="J32" t="s">
        <v>154</v>
      </c>
      <c r="K32" s="46" t="s">
        <v>47</v>
      </c>
      <c r="L32" s="1">
        <v>45161</v>
      </c>
      <c r="M32" t="s">
        <v>51</v>
      </c>
      <c r="N32" s="46"/>
      <c r="O32" s="24">
        <v>80000000</v>
      </c>
      <c r="P32" s="24">
        <v>22000000</v>
      </c>
      <c r="Q32" s="24">
        <v>102000000</v>
      </c>
      <c r="R32" s="46">
        <v>90</v>
      </c>
      <c r="S32" s="46" t="s">
        <v>108</v>
      </c>
      <c r="T32" s="1">
        <v>44923</v>
      </c>
      <c r="U32" s="1">
        <v>44950</v>
      </c>
      <c r="V32">
        <v>210</v>
      </c>
      <c r="W32" s="1">
        <v>45254</v>
      </c>
      <c r="X32" s="48">
        <v>80000000</v>
      </c>
      <c r="Y32" s="46">
        <f>$D$5-Contratos[[#This Row],[Fecha de Inicio]]</f>
        <v>219</v>
      </c>
      <c r="Z32" s="46">
        <f>ROUND(Contratos[[#This Row],[dias ejecutados]]/(Contratos[[#This Row],[Fecha Finalizacion Programada]]-Contratos[[#This Row],[Fecha de Inicio]])*100,2)</f>
        <v>72.040000000000006</v>
      </c>
      <c r="AA32" s="24">
        <v>8000000</v>
      </c>
      <c r="AB32" s="24">
        <v>72000000</v>
      </c>
      <c r="AC32">
        <v>1</v>
      </c>
      <c r="AD32" s="24">
        <v>22000000</v>
      </c>
      <c r="AE32" s="24">
        <v>102000000</v>
      </c>
      <c r="AF32">
        <v>300</v>
      </c>
    </row>
    <row r="33" spans="2:32" x14ac:dyDescent="0.25">
      <c r="B33">
        <v>2023</v>
      </c>
      <c r="C33">
        <v>230371</v>
      </c>
      <c r="D33" s="46" t="s">
        <v>72</v>
      </c>
      <c r="E33" t="s">
        <v>85</v>
      </c>
      <c r="F33" t="s">
        <v>41</v>
      </c>
      <c r="G33" t="s">
        <v>43</v>
      </c>
      <c r="H33" t="s">
        <v>119</v>
      </c>
      <c r="I33" t="s">
        <v>120</v>
      </c>
      <c r="J33" t="s">
        <v>155</v>
      </c>
      <c r="K33" t="s">
        <v>47</v>
      </c>
      <c r="L33" s="1">
        <v>45162</v>
      </c>
      <c r="M33" t="s">
        <v>51</v>
      </c>
      <c r="N33" s="46"/>
      <c r="O33" s="24">
        <v>16285000</v>
      </c>
      <c r="P33" s="24">
        <v>7056833</v>
      </c>
      <c r="Q33" s="24">
        <v>23341833</v>
      </c>
      <c r="R33" s="46">
        <v>65</v>
      </c>
      <c r="S33" s="46" t="s">
        <v>109</v>
      </c>
      <c r="T33" s="1">
        <v>45013</v>
      </c>
      <c r="U33" s="1">
        <v>45013</v>
      </c>
      <c r="V33">
        <v>150</v>
      </c>
      <c r="W33" s="1">
        <v>45232</v>
      </c>
      <c r="X33" s="48">
        <v>16285000</v>
      </c>
      <c r="Y33" s="46">
        <f>$D$5-Contratos[[#This Row],[Fecha de Inicio]]</f>
        <v>156</v>
      </c>
      <c r="Z33" s="46">
        <f>ROUND(Contratos[[#This Row],[dias ejecutados]]/(Contratos[[#This Row],[Fecha Finalizacion Programada]]-Contratos[[#This Row],[Fecha de Inicio]])*100,2)</f>
        <v>71.23</v>
      </c>
      <c r="AA33" s="24">
        <v>10096700</v>
      </c>
      <c r="AB33" s="24">
        <v>13245133</v>
      </c>
      <c r="AC33">
        <v>1</v>
      </c>
      <c r="AD33" s="24">
        <v>7056833</v>
      </c>
      <c r="AE33" s="24">
        <v>23341833</v>
      </c>
      <c r="AF33">
        <v>215</v>
      </c>
    </row>
    <row r="34" spans="2:32" x14ac:dyDescent="0.25">
      <c r="B34">
        <v>2023</v>
      </c>
      <c r="C34">
        <v>230378</v>
      </c>
      <c r="D34" s="46" t="s">
        <v>72</v>
      </c>
      <c r="E34" t="s">
        <v>75</v>
      </c>
      <c r="F34" t="s">
        <v>41</v>
      </c>
      <c r="G34" t="s">
        <v>43</v>
      </c>
      <c r="H34" t="s">
        <v>119</v>
      </c>
      <c r="I34" t="s">
        <v>120</v>
      </c>
      <c r="J34" t="s">
        <v>122</v>
      </c>
      <c r="K34" t="s">
        <v>47</v>
      </c>
      <c r="L34" s="1">
        <v>45162</v>
      </c>
      <c r="M34" t="s">
        <v>51</v>
      </c>
      <c r="N34" s="46"/>
      <c r="O34" s="24">
        <v>16285000</v>
      </c>
      <c r="P34" s="24">
        <v>7056833</v>
      </c>
      <c r="Q34" s="24">
        <v>23341833</v>
      </c>
      <c r="R34" s="46">
        <v>65</v>
      </c>
      <c r="S34" s="46" t="s">
        <v>109</v>
      </c>
      <c r="T34" s="1">
        <v>45013</v>
      </c>
      <c r="U34" s="1">
        <v>45013</v>
      </c>
      <c r="V34">
        <v>150</v>
      </c>
      <c r="W34" s="1">
        <v>45232</v>
      </c>
      <c r="X34" s="48">
        <v>16285000</v>
      </c>
      <c r="Y34" s="46">
        <f>$D$5-Contratos[[#This Row],[Fecha de Inicio]]</f>
        <v>156</v>
      </c>
      <c r="Z34" s="46">
        <f>ROUND(Contratos[[#This Row],[dias ejecutados]]/(Contratos[[#This Row],[Fecha Finalizacion Programada]]-Contratos[[#This Row],[Fecha de Inicio]])*100,2)</f>
        <v>71.23</v>
      </c>
      <c r="AA34" s="24">
        <v>10096700</v>
      </c>
      <c r="AB34" s="24">
        <v>13245133</v>
      </c>
      <c r="AC34">
        <v>1</v>
      </c>
      <c r="AD34" s="24">
        <v>7056833</v>
      </c>
      <c r="AE34" s="24">
        <v>23341833</v>
      </c>
      <c r="AF34">
        <v>215</v>
      </c>
    </row>
    <row r="35" spans="2:32" x14ac:dyDescent="0.25">
      <c r="B35">
        <v>2023</v>
      </c>
      <c r="C35">
        <v>230377</v>
      </c>
      <c r="D35" s="46" t="s">
        <v>72</v>
      </c>
      <c r="E35" t="s">
        <v>75</v>
      </c>
      <c r="F35" t="s">
        <v>41</v>
      </c>
      <c r="G35" t="s">
        <v>43</v>
      </c>
      <c r="H35" t="s">
        <v>119</v>
      </c>
      <c r="I35" t="s">
        <v>120</v>
      </c>
      <c r="J35" t="s">
        <v>122</v>
      </c>
      <c r="K35" t="s">
        <v>47</v>
      </c>
      <c r="L35" s="1">
        <v>45162</v>
      </c>
      <c r="M35" t="s">
        <v>51</v>
      </c>
      <c r="N35" s="46"/>
      <c r="O35" s="24">
        <v>16285000</v>
      </c>
      <c r="P35" s="24">
        <v>7056833</v>
      </c>
      <c r="Q35" s="24">
        <v>23341833</v>
      </c>
      <c r="R35" s="46">
        <v>65</v>
      </c>
      <c r="S35" s="46" t="s">
        <v>109</v>
      </c>
      <c r="T35" s="1">
        <v>45013</v>
      </c>
      <c r="U35" s="1">
        <v>45013</v>
      </c>
      <c r="V35">
        <v>150</v>
      </c>
      <c r="W35" s="1">
        <v>45232</v>
      </c>
      <c r="X35" s="48">
        <v>16285000</v>
      </c>
      <c r="Y35" s="46">
        <f>$D$5-Contratos[[#This Row],[Fecha de Inicio]]</f>
        <v>156</v>
      </c>
      <c r="Z35" s="46">
        <f>ROUND(Contratos[[#This Row],[dias ejecutados]]/(Contratos[[#This Row],[Fecha Finalizacion Programada]]-Contratos[[#This Row],[Fecha de Inicio]])*100,2)</f>
        <v>71.23</v>
      </c>
      <c r="AA35" s="24">
        <v>16285000</v>
      </c>
      <c r="AB35" s="24">
        <v>7056833</v>
      </c>
      <c r="AC35">
        <v>1</v>
      </c>
      <c r="AD35" s="24">
        <v>7056833</v>
      </c>
      <c r="AE35" s="24">
        <v>23341833</v>
      </c>
      <c r="AF35">
        <v>215</v>
      </c>
    </row>
    <row r="36" spans="2:32" x14ac:dyDescent="0.25">
      <c r="B36">
        <v>2023</v>
      </c>
      <c r="C36">
        <v>230373</v>
      </c>
      <c r="D36" s="46" t="s">
        <v>72</v>
      </c>
      <c r="E36" t="s">
        <v>86</v>
      </c>
      <c r="F36" t="s">
        <v>41</v>
      </c>
      <c r="G36" t="s">
        <v>43</v>
      </c>
      <c r="H36" t="s">
        <v>119</v>
      </c>
      <c r="I36" t="s">
        <v>120</v>
      </c>
      <c r="J36" t="s">
        <v>156</v>
      </c>
      <c r="K36" t="s">
        <v>47</v>
      </c>
      <c r="L36" s="1">
        <v>45162</v>
      </c>
      <c r="M36" t="s">
        <v>51</v>
      </c>
      <c r="N36" s="46"/>
      <c r="O36" s="24">
        <v>16285000</v>
      </c>
      <c r="P36" s="24">
        <v>7056833</v>
      </c>
      <c r="Q36" s="24">
        <v>23341833</v>
      </c>
      <c r="R36" s="46">
        <v>65</v>
      </c>
      <c r="S36" s="46" t="s">
        <v>109</v>
      </c>
      <c r="T36" s="1">
        <v>45012</v>
      </c>
      <c r="U36" s="1">
        <v>45013</v>
      </c>
      <c r="V36">
        <v>150</v>
      </c>
      <c r="W36" s="1">
        <v>45232</v>
      </c>
      <c r="X36" s="48">
        <v>16285000</v>
      </c>
      <c r="Y36" s="46">
        <f>$D$5-Contratos[[#This Row],[Fecha de Inicio]]</f>
        <v>156</v>
      </c>
      <c r="Z36" s="46">
        <f>ROUND(Contratos[[#This Row],[dias ejecutados]]/(Contratos[[#This Row],[Fecha Finalizacion Programada]]-Contratos[[#This Row],[Fecha de Inicio]])*100,2)</f>
        <v>71.23</v>
      </c>
      <c r="AA36" s="24">
        <v>16285000</v>
      </c>
      <c r="AB36" s="24">
        <v>7056833</v>
      </c>
      <c r="AC36">
        <v>1</v>
      </c>
      <c r="AD36" s="24">
        <v>7056833</v>
      </c>
      <c r="AE36" s="24">
        <v>23341833</v>
      </c>
      <c r="AF36">
        <v>215</v>
      </c>
    </row>
    <row r="37" spans="2:32" x14ac:dyDescent="0.25">
      <c r="B37">
        <v>2023</v>
      </c>
      <c r="C37">
        <v>230389</v>
      </c>
      <c r="D37" s="46" t="s">
        <v>72</v>
      </c>
      <c r="E37" t="s">
        <v>86</v>
      </c>
      <c r="F37" t="s">
        <v>41</v>
      </c>
      <c r="G37" t="s">
        <v>43</v>
      </c>
      <c r="H37" t="s">
        <v>119</v>
      </c>
      <c r="I37" t="s">
        <v>120</v>
      </c>
      <c r="J37" t="s">
        <v>156</v>
      </c>
      <c r="K37" t="s">
        <v>47</v>
      </c>
      <c r="L37" s="1">
        <v>45162</v>
      </c>
      <c r="M37" t="s">
        <v>51</v>
      </c>
      <c r="N37" s="46"/>
      <c r="O37" s="24">
        <v>16285000</v>
      </c>
      <c r="P37" s="24">
        <v>6731133</v>
      </c>
      <c r="Q37" s="24">
        <v>23016133</v>
      </c>
      <c r="R37" s="46">
        <v>62</v>
      </c>
      <c r="S37" s="46" t="s">
        <v>110</v>
      </c>
      <c r="T37" s="1">
        <v>45015</v>
      </c>
      <c r="U37" s="1">
        <v>45016</v>
      </c>
      <c r="V37">
        <v>150</v>
      </c>
      <c r="W37" s="1">
        <v>45232</v>
      </c>
      <c r="X37" s="48">
        <v>16285000</v>
      </c>
      <c r="Y37" s="46">
        <f>$D$5-Contratos[[#This Row],[Fecha de Inicio]]</f>
        <v>153</v>
      </c>
      <c r="Z37" s="46">
        <f>ROUND(Contratos[[#This Row],[dias ejecutados]]/(Contratos[[#This Row],[Fecha Finalizacion Programada]]-Contratos[[#This Row],[Fecha de Inicio]])*100,2)</f>
        <v>70.83</v>
      </c>
      <c r="AA37" s="24">
        <v>9879566</v>
      </c>
      <c r="AB37" s="24">
        <v>13136567</v>
      </c>
      <c r="AC37">
        <v>1</v>
      </c>
      <c r="AD37" s="24">
        <v>6731133</v>
      </c>
      <c r="AE37" s="24">
        <v>23016133</v>
      </c>
      <c r="AF37">
        <v>212</v>
      </c>
    </row>
    <row r="38" spans="2:32" x14ac:dyDescent="0.25">
      <c r="B38">
        <v>2023</v>
      </c>
      <c r="C38">
        <v>230640</v>
      </c>
      <c r="D38" s="46" t="s">
        <v>72</v>
      </c>
      <c r="E38" t="s">
        <v>87</v>
      </c>
      <c r="F38" t="s">
        <v>41</v>
      </c>
      <c r="G38" t="s">
        <v>43</v>
      </c>
      <c r="H38" t="s">
        <v>157</v>
      </c>
      <c r="I38" t="s">
        <v>45</v>
      </c>
      <c r="J38" t="s">
        <v>158</v>
      </c>
      <c r="K38" s="46" t="s">
        <v>49</v>
      </c>
      <c r="L38" s="1">
        <v>45162</v>
      </c>
      <c r="M38">
        <v>52309588</v>
      </c>
      <c r="N38" s="46" t="s">
        <v>159</v>
      </c>
      <c r="O38" s="24">
        <v>0</v>
      </c>
      <c r="P38" s="24">
        <v>0</v>
      </c>
      <c r="Q38" s="24">
        <v>0</v>
      </c>
      <c r="R38" s="46" t="s">
        <v>51</v>
      </c>
      <c r="S38" s="46">
        <v>266</v>
      </c>
      <c r="T38" s="1">
        <v>45105</v>
      </c>
      <c r="U38" s="1">
        <v>45112</v>
      </c>
      <c r="V38">
        <v>266</v>
      </c>
      <c r="W38" s="1">
        <v>45382</v>
      </c>
      <c r="X38" s="48">
        <v>48420867</v>
      </c>
      <c r="Y38" s="46">
        <f>$D$5-Contratos[[#This Row],[Fecha de Inicio]]</f>
        <v>57</v>
      </c>
      <c r="Z38" s="46">
        <f>ROUND(Contratos[[#This Row],[dias ejecutados]]/(Contratos[[#This Row],[Fecha Finalizacion Programada]]-Contratos[[#This Row],[Fecha de Inicio]])*100,2)</f>
        <v>21.11</v>
      </c>
      <c r="AA38" s="24">
        <v>4732867</v>
      </c>
      <c r="AB38" s="24">
        <v>43688000</v>
      </c>
      <c r="AC38">
        <v>0</v>
      </c>
      <c r="AD38" s="24">
        <v>0</v>
      </c>
      <c r="AE38" s="24">
        <v>48420867</v>
      </c>
      <c r="AF38">
        <v>266</v>
      </c>
    </row>
    <row r="39" spans="2:32" x14ac:dyDescent="0.25">
      <c r="B39">
        <v>2023</v>
      </c>
      <c r="C39">
        <v>220783</v>
      </c>
      <c r="D39" t="s">
        <v>72</v>
      </c>
      <c r="E39" t="s">
        <v>69</v>
      </c>
      <c r="F39" t="s">
        <v>44</v>
      </c>
      <c r="G39" t="s">
        <v>42</v>
      </c>
      <c r="H39" t="s">
        <v>149</v>
      </c>
      <c r="I39" t="s">
        <v>45</v>
      </c>
      <c r="J39" t="s">
        <v>160</v>
      </c>
      <c r="K39" t="s">
        <v>47</v>
      </c>
      <c r="L39" s="1">
        <v>45162</v>
      </c>
      <c r="M39" t="s">
        <v>51</v>
      </c>
      <c r="N39" s="46"/>
      <c r="O39" s="24">
        <v>3118511</v>
      </c>
      <c r="P39" s="24">
        <v>1559255</v>
      </c>
      <c r="Q39" s="24">
        <v>4677766</v>
      </c>
      <c r="R39" s="46">
        <v>150</v>
      </c>
      <c r="S39" s="46" t="s">
        <v>111</v>
      </c>
      <c r="T39" s="1">
        <v>44855</v>
      </c>
      <c r="U39" s="1">
        <v>44862</v>
      </c>
      <c r="V39">
        <v>210</v>
      </c>
      <c r="W39" s="1">
        <v>45350</v>
      </c>
      <c r="X39" s="48">
        <v>3118511</v>
      </c>
      <c r="Y39" s="46">
        <f>$D$5-Contratos[[#This Row],[Fecha de Inicio]]</f>
        <v>307</v>
      </c>
      <c r="Z39" s="46">
        <f>ROUND(Contratos[[#This Row],[dias ejecutados]]/(Contratos[[#This Row],[Fecha Finalizacion Programada]]-Contratos[[#This Row],[Fecha de Inicio]])*100,2)</f>
        <v>62.91</v>
      </c>
      <c r="AA39" s="24">
        <v>1910728</v>
      </c>
      <c r="AB39" s="24">
        <v>1207783</v>
      </c>
      <c r="AC39">
        <v>1</v>
      </c>
      <c r="AD39" s="24">
        <v>1559255</v>
      </c>
      <c r="AE39" s="24">
        <v>4677766</v>
      </c>
      <c r="AF39">
        <v>480</v>
      </c>
    </row>
    <row r="40" spans="2:32" x14ac:dyDescent="0.25">
      <c r="B40">
        <v>2023</v>
      </c>
      <c r="C40">
        <v>230342</v>
      </c>
      <c r="D40" s="46" t="s">
        <v>72</v>
      </c>
      <c r="E40" t="s">
        <v>83</v>
      </c>
      <c r="F40" t="s">
        <v>41</v>
      </c>
      <c r="G40" t="s">
        <v>43</v>
      </c>
      <c r="H40" t="s">
        <v>119</v>
      </c>
      <c r="I40" t="s">
        <v>120</v>
      </c>
      <c r="J40" t="s">
        <v>146</v>
      </c>
      <c r="K40" t="s">
        <v>47</v>
      </c>
      <c r="L40" s="1">
        <v>45163</v>
      </c>
      <c r="M40" t="s">
        <v>51</v>
      </c>
      <c r="N40" s="46"/>
      <c r="O40" s="24">
        <v>22225000</v>
      </c>
      <c r="P40" s="24">
        <v>9334500</v>
      </c>
      <c r="Q40" s="24">
        <v>31559500</v>
      </c>
      <c r="R40" s="46">
        <v>63</v>
      </c>
      <c r="S40" s="46" t="s">
        <v>112</v>
      </c>
      <c r="T40" s="1">
        <v>45001</v>
      </c>
      <c r="U40" s="1">
        <v>45015</v>
      </c>
      <c r="V40">
        <v>150</v>
      </c>
      <c r="W40" s="1">
        <v>45232</v>
      </c>
      <c r="X40" s="48">
        <v>22225000</v>
      </c>
      <c r="Y40" s="46">
        <f>$D$5-Contratos[[#This Row],[Fecha de Inicio]]</f>
        <v>154</v>
      </c>
      <c r="Z40" s="46">
        <f>ROUND(Contratos[[#This Row],[dias ejecutados]]/(Contratos[[#This Row],[Fecha Finalizacion Programada]]-Contratos[[#This Row],[Fecha de Inicio]])*100,2)</f>
        <v>70.97</v>
      </c>
      <c r="AA40" s="24">
        <v>22225000</v>
      </c>
      <c r="AB40" s="24">
        <v>9334500</v>
      </c>
      <c r="AC40">
        <v>1</v>
      </c>
      <c r="AD40" s="24">
        <v>9334500</v>
      </c>
      <c r="AE40" s="24">
        <v>31559500</v>
      </c>
      <c r="AF40">
        <v>213</v>
      </c>
    </row>
    <row r="41" spans="2:32" x14ac:dyDescent="0.25">
      <c r="B41">
        <v>2023</v>
      </c>
      <c r="C41">
        <v>230374</v>
      </c>
      <c r="D41" s="46" t="s">
        <v>72</v>
      </c>
      <c r="E41" t="s">
        <v>85</v>
      </c>
      <c r="F41" t="s">
        <v>41</v>
      </c>
      <c r="G41" t="s">
        <v>43</v>
      </c>
      <c r="H41" t="s">
        <v>119</v>
      </c>
      <c r="I41" t="s">
        <v>120</v>
      </c>
      <c r="J41" t="s">
        <v>155</v>
      </c>
      <c r="K41" t="s">
        <v>47</v>
      </c>
      <c r="L41" s="1">
        <v>45163</v>
      </c>
      <c r="M41" t="s">
        <v>51</v>
      </c>
      <c r="N41" s="46"/>
      <c r="O41" s="24">
        <v>16285000</v>
      </c>
      <c r="P41" s="24">
        <v>6839700</v>
      </c>
      <c r="Q41" s="24">
        <v>23124700</v>
      </c>
      <c r="R41" s="46">
        <v>63</v>
      </c>
      <c r="S41" s="46" t="s">
        <v>112</v>
      </c>
      <c r="T41" s="1">
        <v>45013</v>
      </c>
      <c r="U41" s="1">
        <v>45015</v>
      </c>
      <c r="V41">
        <v>150</v>
      </c>
      <c r="W41" s="1">
        <v>45232</v>
      </c>
      <c r="X41" s="48">
        <v>16285000</v>
      </c>
      <c r="Y41" s="46">
        <f>$D$5-Contratos[[#This Row],[Fecha de Inicio]]</f>
        <v>154</v>
      </c>
      <c r="Z41" s="46">
        <f>ROUND(Contratos[[#This Row],[dias ejecutados]]/(Contratos[[#This Row],[Fecha Finalizacion Programada]]-Contratos[[#This Row],[Fecha de Inicio]])*100,2)</f>
        <v>70.97</v>
      </c>
      <c r="AA41" s="24">
        <v>16285000</v>
      </c>
      <c r="AB41" s="24">
        <v>6839700</v>
      </c>
      <c r="AC41">
        <v>1</v>
      </c>
      <c r="AD41" s="24">
        <v>6839700</v>
      </c>
      <c r="AE41" s="24">
        <v>23124700</v>
      </c>
      <c r="AF41">
        <v>213</v>
      </c>
    </row>
    <row r="42" spans="2:32" x14ac:dyDescent="0.25">
      <c r="B42">
        <v>2023</v>
      </c>
      <c r="C42">
        <v>220896</v>
      </c>
      <c r="D42" t="s">
        <v>72</v>
      </c>
      <c r="E42" t="s">
        <v>70</v>
      </c>
      <c r="F42" t="s">
        <v>161</v>
      </c>
      <c r="G42" t="s">
        <v>162</v>
      </c>
      <c r="H42" t="s">
        <v>163</v>
      </c>
      <c r="I42" t="s">
        <v>45</v>
      </c>
      <c r="J42" t="s">
        <v>164</v>
      </c>
      <c r="K42" s="46" t="s">
        <v>48</v>
      </c>
      <c r="L42" s="1">
        <v>45164</v>
      </c>
      <c r="M42" t="s">
        <v>51</v>
      </c>
      <c r="N42" s="46"/>
      <c r="O42" s="24">
        <v>694777956</v>
      </c>
      <c r="P42" s="24">
        <v>0</v>
      </c>
      <c r="Q42" s="24">
        <v>694777956</v>
      </c>
      <c r="R42" s="46">
        <v>120</v>
      </c>
      <c r="S42" s="46" t="s">
        <v>113</v>
      </c>
      <c r="T42" s="1">
        <v>44916</v>
      </c>
      <c r="U42" s="1">
        <v>44922</v>
      </c>
      <c r="V42">
        <v>240</v>
      </c>
      <c r="W42" s="1">
        <v>45287</v>
      </c>
      <c r="X42" s="48">
        <v>694777956</v>
      </c>
      <c r="Y42" s="46">
        <f>$D$5-Contratos[[#This Row],[Fecha de Inicio]]</f>
        <v>247</v>
      </c>
      <c r="Z42" s="46">
        <f>ROUND(Contratos[[#This Row],[dias ejecutados]]/(Contratos[[#This Row],[Fecha Finalizacion Programada]]-Contratos[[#This Row],[Fecha de Inicio]])*100,2)</f>
        <v>67.67</v>
      </c>
      <c r="AA42" s="24">
        <v>208433387</v>
      </c>
      <c r="AB42" s="24">
        <v>486344569</v>
      </c>
      <c r="AC42">
        <v>0</v>
      </c>
      <c r="AD42" s="24">
        <v>0</v>
      </c>
      <c r="AE42" s="24">
        <v>694777956</v>
      </c>
      <c r="AF42">
        <v>360</v>
      </c>
    </row>
    <row r="43" spans="2:32" x14ac:dyDescent="0.25">
      <c r="B43">
        <v>2023</v>
      </c>
      <c r="C43">
        <v>230088</v>
      </c>
      <c r="D43" s="46" t="s">
        <v>72</v>
      </c>
      <c r="E43" t="s">
        <v>88</v>
      </c>
      <c r="F43" t="s">
        <v>41</v>
      </c>
      <c r="G43" t="s">
        <v>43</v>
      </c>
      <c r="H43" t="s">
        <v>141</v>
      </c>
      <c r="I43" t="s">
        <v>45</v>
      </c>
      <c r="J43" t="s">
        <v>165</v>
      </c>
      <c r="K43" t="s">
        <v>47</v>
      </c>
      <c r="L43" s="1">
        <v>45166</v>
      </c>
      <c r="M43" t="s">
        <v>51</v>
      </c>
      <c r="N43" s="46"/>
      <c r="O43" s="24">
        <v>56350000</v>
      </c>
      <c r="P43" s="24">
        <v>28175000</v>
      </c>
      <c r="Q43" s="24">
        <v>84525000</v>
      </c>
      <c r="R43" s="46">
        <v>105</v>
      </c>
      <c r="S43" s="46" t="s">
        <v>104</v>
      </c>
      <c r="T43" s="1">
        <v>44956</v>
      </c>
      <c r="U43" s="1">
        <v>44960</v>
      </c>
      <c r="V43">
        <v>210</v>
      </c>
      <c r="W43" s="1">
        <v>45277</v>
      </c>
      <c r="X43" s="48">
        <v>56350000</v>
      </c>
      <c r="Y43" s="46">
        <f>$D$5-Contratos[[#This Row],[Fecha de Inicio]]</f>
        <v>209</v>
      </c>
      <c r="Z43" s="46">
        <f>ROUND(Contratos[[#This Row],[dias ejecutados]]/(Contratos[[#This Row],[Fecha Finalizacion Programada]]-Contratos[[#This Row],[Fecha de Inicio]])*100,2)</f>
        <v>65.930000000000007</v>
      </c>
      <c r="AA43" s="24">
        <v>47763333</v>
      </c>
      <c r="AB43" s="24">
        <v>8586667</v>
      </c>
      <c r="AC43">
        <v>1</v>
      </c>
      <c r="AD43" s="24">
        <v>28175000</v>
      </c>
      <c r="AE43" s="24">
        <v>84525000</v>
      </c>
      <c r="AF43">
        <v>315</v>
      </c>
    </row>
    <row r="44" spans="2:32" x14ac:dyDescent="0.25">
      <c r="B44">
        <v>2022</v>
      </c>
      <c r="C44">
        <v>230375</v>
      </c>
      <c r="D44" s="46" t="s">
        <v>72</v>
      </c>
      <c r="E44" t="s">
        <v>85</v>
      </c>
      <c r="F44" t="s">
        <v>41</v>
      </c>
      <c r="G44" t="s">
        <v>43</v>
      </c>
      <c r="H44" t="s">
        <v>119</v>
      </c>
      <c r="I44" t="s">
        <v>120</v>
      </c>
      <c r="J44" t="s">
        <v>155</v>
      </c>
      <c r="K44" t="s">
        <v>47</v>
      </c>
      <c r="L44" s="1">
        <v>45166</v>
      </c>
      <c r="M44" t="s">
        <v>51</v>
      </c>
      <c r="N44" s="46"/>
      <c r="O44" s="24">
        <v>16285000</v>
      </c>
      <c r="P44" s="24">
        <v>6731133</v>
      </c>
      <c r="Q44" s="24">
        <v>23016133</v>
      </c>
      <c r="R44" s="46">
        <v>62</v>
      </c>
      <c r="S44" s="46" t="s">
        <v>110</v>
      </c>
      <c r="T44" s="1">
        <v>45013</v>
      </c>
      <c r="U44" s="1">
        <v>45016</v>
      </c>
      <c r="V44">
        <v>150</v>
      </c>
      <c r="W44" s="1">
        <v>45232</v>
      </c>
      <c r="X44" s="48">
        <v>16285000</v>
      </c>
      <c r="Y44" s="46">
        <f>$D$5-Contratos[[#This Row],[Fecha de Inicio]]</f>
        <v>153</v>
      </c>
      <c r="Z44" s="46">
        <f>ROUND(Contratos[[#This Row],[dias ejecutados]]/(Contratos[[#This Row],[Fecha Finalizacion Programada]]-Contratos[[#This Row],[Fecha de Inicio]])*100,2)</f>
        <v>70.83</v>
      </c>
      <c r="AA44" s="24">
        <v>9879567</v>
      </c>
      <c r="AB44" s="24">
        <v>13136566</v>
      </c>
      <c r="AC44">
        <v>1</v>
      </c>
      <c r="AD44" s="24">
        <v>6731133</v>
      </c>
      <c r="AE44" s="24">
        <v>23016133</v>
      </c>
      <c r="AF44">
        <v>212</v>
      </c>
    </row>
    <row r="45" spans="2:32" x14ac:dyDescent="0.25">
      <c r="B45">
        <v>2023</v>
      </c>
      <c r="C45">
        <v>230380</v>
      </c>
      <c r="D45" s="46" t="s">
        <v>72</v>
      </c>
      <c r="E45" t="s">
        <v>75</v>
      </c>
      <c r="F45" t="s">
        <v>41</v>
      </c>
      <c r="G45" t="s">
        <v>43</v>
      </c>
      <c r="H45" t="s">
        <v>119</v>
      </c>
      <c r="I45" t="s">
        <v>120</v>
      </c>
      <c r="J45" t="s">
        <v>122</v>
      </c>
      <c r="K45" t="s">
        <v>47</v>
      </c>
      <c r="L45" s="1">
        <v>45166</v>
      </c>
      <c r="M45" t="s">
        <v>51</v>
      </c>
      <c r="N45" s="46"/>
      <c r="O45" s="24">
        <v>16285000</v>
      </c>
      <c r="P45" s="24">
        <v>7056833</v>
      </c>
      <c r="Q45" s="24">
        <v>23341833</v>
      </c>
      <c r="R45" s="46">
        <v>65</v>
      </c>
      <c r="S45" s="46" t="s">
        <v>109</v>
      </c>
      <c r="T45" s="1">
        <v>45012</v>
      </c>
      <c r="U45" s="1">
        <v>45013</v>
      </c>
      <c r="V45">
        <v>150</v>
      </c>
      <c r="W45" s="1">
        <v>45232</v>
      </c>
      <c r="X45" s="48">
        <v>16285000</v>
      </c>
      <c r="Y45" s="46">
        <f>$D$5-Contratos[[#This Row],[Fecha de Inicio]]</f>
        <v>156</v>
      </c>
      <c r="Z45" s="46">
        <f>ROUND(Contratos[[#This Row],[dias ejecutados]]/(Contratos[[#This Row],[Fecha Finalizacion Programada]]-Contratos[[#This Row],[Fecha de Inicio]])*100,2)</f>
        <v>71.23</v>
      </c>
      <c r="AA45" s="24">
        <v>16285000</v>
      </c>
      <c r="AB45" s="24">
        <v>7056833</v>
      </c>
      <c r="AC45">
        <v>1</v>
      </c>
      <c r="AD45" s="24">
        <v>7056833</v>
      </c>
      <c r="AE45" s="24">
        <v>23341833</v>
      </c>
      <c r="AF45">
        <v>215</v>
      </c>
    </row>
    <row r="46" spans="2:32" x14ac:dyDescent="0.25">
      <c r="B46">
        <v>2023</v>
      </c>
      <c r="C46">
        <v>230354</v>
      </c>
      <c r="D46" s="46" t="s">
        <v>72</v>
      </c>
      <c r="E46" t="s">
        <v>89</v>
      </c>
      <c r="F46" t="s">
        <v>41</v>
      </c>
      <c r="G46" t="s">
        <v>50</v>
      </c>
      <c r="H46" t="s">
        <v>119</v>
      </c>
      <c r="I46" t="s">
        <v>120</v>
      </c>
      <c r="J46" t="s">
        <v>166</v>
      </c>
      <c r="K46" t="s">
        <v>47</v>
      </c>
      <c r="L46" s="1">
        <v>45166</v>
      </c>
      <c r="M46" t="s">
        <v>51</v>
      </c>
      <c r="N46" s="46"/>
      <c r="O46" s="24">
        <v>11630000</v>
      </c>
      <c r="P46" s="24">
        <v>5039667</v>
      </c>
      <c r="Q46" s="24">
        <v>16669667</v>
      </c>
      <c r="R46" s="46">
        <v>65</v>
      </c>
      <c r="S46" s="46" t="s">
        <v>109</v>
      </c>
      <c r="T46" s="1">
        <v>45007</v>
      </c>
      <c r="U46" s="1">
        <v>45013</v>
      </c>
      <c r="V46">
        <v>150</v>
      </c>
      <c r="W46" s="1">
        <v>45232</v>
      </c>
      <c r="X46" s="48">
        <v>11630000</v>
      </c>
      <c r="Y46" s="46">
        <f>$D$5-Contratos[[#This Row],[Fecha de Inicio]]</f>
        <v>156</v>
      </c>
      <c r="Z46" s="46">
        <f>ROUND(Contratos[[#This Row],[dias ejecutados]]/(Contratos[[#This Row],[Fecha Finalizacion Programada]]-Contratos[[#This Row],[Fecha de Inicio]])*100,2)</f>
        <v>71.23</v>
      </c>
      <c r="AA46" s="24">
        <v>11630000</v>
      </c>
      <c r="AB46" s="24">
        <v>5039667</v>
      </c>
      <c r="AC46">
        <v>1</v>
      </c>
      <c r="AD46" s="24">
        <v>5039667</v>
      </c>
      <c r="AE46" s="24">
        <v>16669667</v>
      </c>
      <c r="AF46">
        <v>215</v>
      </c>
    </row>
    <row r="47" spans="2:32" x14ac:dyDescent="0.25">
      <c r="B47">
        <v>2023</v>
      </c>
      <c r="C47">
        <v>230390</v>
      </c>
      <c r="D47" s="46" t="s">
        <v>72</v>
      </c>
      <c r="E47" t="s">
        <v>75</v>
      </c>
      <c r="F47" t="s">
        <v>41</v>
      </c>
      <c r="G47" t="s">
        <v>43</v>
      </c>
      <c r="H47" t="s">
        <v>119</v>
      </c>
      <c r="I47" t="s">
        <v>120</v>
      </c>
      <c r="J47" t="s">
        <v>122</v>
      </c>
      <c r="K47" t="s">
        <v>47</v>
      </c>
      <c r="L47" s="1">
        <v>45166</v>
      </c>
      <c r="M47" t="s">
        <v>51</v>
      </c>
      <c r="N47" s="46"/>
      <c r="O47" s="24">
        <v>16285000</v>
      </c>
      <c r="P47" s="24">
        <v>6731133</v>
      </c>
      <c r="Q47" s="24">
        <v>23016133</v>
      </c>
      <c r="R47" s="46">
        <v>62</v>
      </c>
      <c r="S47" s="46" t="s">
        <v>110</v>
      </c>
      <c r="T47" s="1">
        <v>45015</v>
      </c>
      <c r="U47" s="1">
        <v>45016</v>
      </c>
      <c r="V47">
        <v>150</v>
      </c>
      <c r="W47" s="1">
        <v>45232</v>
      </c>
      <c r="X47" s="48">
        <v>16285000</v>
      </c>
      <c r="Y47" s="46">
        <f>$D$5-Contratos[[#This Row],[Fecha de Inicio]]</f>
        <v>153</v>
      </c>
      <c r="Z47" s="46">
        <f>ROUND(Contratos[[#This Row],[dias ejecutados]]/(Contratos[[#This Row],[Fecha Finalizacion Programada]]-Contratos[[#This Row],[Fecha de Inicio]])*100,2)</f>
        <v>70.83</v>
      </c>
      <c r="AA47" s="24">
        <v>9879567</v>
      </c>
      <c r="AB47" s="24">
        <v>6405433</v>
      </c>
      <c r="AC47">
        <v>1</v>
      </c>
      <c r="AD47" s="24">
        <v>6731133</v>
      </c>
      <c r="AE47" s="24">
        <v>23016133</v>
      </c>
      <c r="AF47">
        <v>212</v>
      </c>
    </row>
    <row r="48" spans="2:32" x14ac:dyDescent="0.25">
      <c r="B48">
        <v>2022</v>
      </c>
      <c r="C48">
        <v>230162</v>
      </c>
      <c r="D48" s="46" t="s">
        <v>72</v>
      </c>
      <c r="E48" t="s">
        <v>90</v>
      </c>
      <c r="F48" t="s">
        <v>41</v>
      </c>
      <c r="G48" t="s">
        <v>43</v>
      </c>
      <c r="H48" t="s">
        <v>139</v>
      </c>
      <c r="I48" t="s">
        <v>45</v>
      </c>
      <c r="J48" t="s">
        <v>167</v>
      </c>
      <c r="K48" t="s">
        <v>47</v>
      </c>
      <c r="L48" s="1">
        <v>45167</v>
      </c>
      <c r="M48" t="s">
        <v>51</v>
      </c>
      <c r="N48" s="46"/>
      <c r="O48" s="24">
        <v>28224000</v>
      </c>
      <c r="P48" s="24">
        <v>14112000</v>
      </c>
      <c r="Q48" s="24">
        <v>42336000</v>
      </c>
      <c r="R48" s="46">
        <v>105</v>
      </c>
      <c r="S48" s="46" t="s">
        <v>104</v>
      </c>
      <c r="T48" s="1">
        <v>44956</v>
      </c>
      <c r="U48" s="1">
        <v>44963</v>
      </c>
      <c r="V48">
        <v>210</v>
      </c>
      <c r="W48" s="1">
        <v>45280</v>
      </c>
      <c r="X48" s="48">
        <v>28224000</v>
      </c>
      <c r="Y48" s="46">
        <f>$D$5-Contratos[[#This Row],[Fecha de Inicio]]</f>
        <v>206</v>
      </c>
      <c r="Z48" s="46">
        <f>ROUND(Contratos[[#This Row],[dias ejecutados]]/(Contratos[[#This Row],[Fecha Finalizacion Programada]]-Contratos[[#This Row],[Fecha de Inicio]])*100,2)</f>
        <v>64.98</v>
      </c>
      <c r="AA48" s="24">
        <v>23520000</v>
      </c>
      <c r="AB48" s="24">
        <v>4704000</v>
      </c>
      <c r="AC48">
        <v>1</v>
      </c>
      <c r="AD48" s="24">
        <v>14112000</v>
      </c>
      <c r="AE48" s="24">
        <v>42336000</v>
      </c>
      <c r="AF48">
        <v>315</v>
      </c>
    </row>
    <row r="49" spans="2:32" x14ac:dyDescent="0.25">
      <c r="B49">
        <v>2022</v>
      </c>
      <c r="C49">
        <v>230001</v>
      </c>
      <c r="D49" s="46" t="s">
        <v>72</v>
      </c>
      <c r="E49" t="s">
        <v>91</v>
      </c>
      <c r="F49" t="s">
        <v>41</v>
      </c>
      <c r="G49" t="s">
        <v>43</v>
      </c>
      <c r="H49" t="s">
        <v>168</v>
      </c>
      <c r="I49" t="s">
        <v>45</v>
      </c>
      <c r="J49" t="s">
        <v>169</v>
      </c>
      <c r="K49" t="s">
        <v>47</v>
      </c>
      <c r="L49" s="1">
        <v>45167</v>
      </c>
      <c r="M49" t="s">
        <v>51</v>
      </c>
      <c r="N49" s="46"/>
      <c r="O49" s="24">
        <v>48384000</v>
      </c>
      <c r="P49" s="24">
        <v>24192000</v>
      </c>
      <c r="Q49" s="24">
        <v>72576000</v>
      </c>
      <c r="R49" s="46">
        <v>120</v>
      </c>
      <c r="S49" s="46" t="s">
        <v>113</v>
      </c>
      <c r="T49" s="1">
        <v>44932</v>
      </c>
      <c r="U49" s="1">
        <v>44938</v>
      </c>
      <c r="V49">
        <v>240</v>
      </c>
      <c r="W49" s="1">
        <v>45303</v>
      </c>
      <c r="X49" s="48">
        <v>48384000</v>
      </c>
      <c r="Y49" s="46">
        <f>$D$5-Contratos[[#This Row],[Fecha de Inicio]]</f>
        <v>231</v>
      </c>
      <c r="Z49" s="46">
        <f>ROUND(Contratos[[#This Row],[dias ejecutados]]/(Contratos[[#This Row],[Fecha Finalizacion Programada]]-Contratos[[#This Row],[Fecha de Inicio]])*100,2)</f>
        <v>63.29</v>
      </c>
      <c r="AA49" s="24">
        <v>34070400</v>
      </c>
      <c r="AB49" s="24">
        <v>14313600</v>
      </c>
      <c r="AC49">
        <v>1</v>
      </c>
      <c r="AD49" s="24">
        <v>24192000</v>
      </c>
      <c r="AE49" s="24">
        <v>72576000</v>
      </c>
      <c r="AF49">
        <v>360</v>
      </c>
    </row>
    <row r="50" spans="2:32" x14ac:dyDescent="0.25">
      <c r="B50">
        <v>2023</v>
      </c>
      <c r="C50">
        <v>230086</v>
      </c>
      <c r="D50" s="46" t="s">
        <v>72</v>
      </c>
      <c r="E50" t="s">
        <v>92</v>
      </c>
      <c r="F50" t="s">
        <v>41</v>
      </c>
      <c r="G50" t="s">
        <v>43</v>
      </c>
      <c r="H50" t="s">
        <v>170</v>
      </c>
      <c r="I50" t="s">
        <v>45</v>
      </c>
      <c r="J50" t="s">
        <v>171</v>
      </c>
      <c r="K50" s="46" t="s">
        <v>49</v>
      </c>
      <c r="L50" s="1">
        <v>45167</v>
      </c>
      <c r="M50">
        <v>40277284</v>
      </c>
      <c r="N50" s="46" t="s">
        <v>172</v>
      </c>
      <c r="O50" s="24">
        <v>0</v>
      </c>
      <c r="P50" s="24">
        <v>0</v>
      </c>
      <c r="Q50" s="24">
        <v>0</v>
      </c>
      <c r="R50" s="46" t="s">
        <v>51</v>
      </c>
      <c r="S50" s="46">
        <v>360</v>
      </c>
      <c r="T50" s="1">
        <v>44945</v>
      </c>
      <c r="U50" s="1">
        <v>44951</v>
      </c>
      <c r="V50">
        <v>240</v>
      </c>
      <c r="W50" s="1">
        <v>45316</v>
      </c>
      <c r="X50" s="48">
        <v>31430880</v>
      </c>
      <c r="Y50" s="46">
        <f>$D$5-Contratos[[#This Row],[Fecha de Inicio]]</f>
        <v>218</v>
      </c>
      <c r="Z50" s="46">
        <f>ROUND(Contratos[[#This Row],[dias ejecutados]]/(Contratos[[#This Row],[Fecha Finalizacion Programada]]-Contratos[[#This Row],[Fecha de Inicio]])*100,2)</f>
        <v>59.73</v>
      </c>
      <c r="AA50" s="24">
        <v>20430072</v>
      </c>
      <c r="AB50" s="24">
        <v>11000808</v>
      </c>
      <c r="AC50">
        <v>1</v>
      </c>
      <c r="AD50" s="24">
        <v>15715440</v>
      </c>
      <c r="AE50" s="24">
        <v>47146320</v>
      </c>
      <c r="AF50">
        <v>360</v>
      </c>
    </row>
    <row r="51" spans="2:32" x14ac:dyDescent="0.25">
      <c r="B51">
        <v>2023</v>
      </c>
      <c r="C51">
        <v>230175</v>
      </c>
      <c r="D51" s="46" t="s">
        <v>72</v>
      </c>
      <c r="E51" t="s">
        <v>93</v>
      </c>
      <c r="F51" t="s">
        <v>41</v>
      </c>
      <c r="G51" t="s">
        <v>43</v>
      </c>
      <c r="H51" t="s">
        <v>173</v>
      </c>
      <c r="I51" t="s">
        <v>45</v>
      </c>
      <c r="J51" t="s">
        <v>174</v>
      </c>
      <c r="K51" t="s">
        <v>47</v>
      </c>
      <c r="L51" s="1">
        <v>45167</v>
      </c>
      <c r="M51" t="s">
        <v>51</v>
      </c>
      <c r="N51" s="46"/>
      <c r="O51" s="24">
        <v>35112000</v>
      </c>
      <c r="P51" s="24">
        <v>17556000</v>
      </c>
      <c r="Q51" s="24">
        <v>52668000</v>
      </c>
      <c r="R51" s="46">
        <v>105</v>
      </c>
      <c r="S51" s="46" t="s">
        <v>104</v>
      </c>
      <c r="T51" s="1">
        <v>44956</v>
      </c>
      <c r="U51" s="1">
        <v>44958</v>
      </c>
      <c r="V51">
        <v>210</v>
      </c>
      <c r="W51" s="1">
        <v>45276</v>
      </c>
      <c r="X51" s="48">
        <v>35112000</v>
      </c>
      <c r="Y51" s="46">
        <f>$D$5-Contratos[[#This Row],[Fecha de Inicio]]</f>
        <v>211</v>
      </c>
      <c r="Z51" s="46">
        <f>ROUND(Contratos[[#This Row],[dias ejecutados]]/(Contratos[[#This Row],[Fecha Finalizacion Programada]]-Contratos[[#This Row],[Fecha de Inicio]])*100,2)</f>
        <v>66.349999999999994</v>
      </c>
      <c r="AA51" s="24">
        <v>10032000</v>
      </c>
      <c r="AB51" s="24">
        <v>25080000</v>
      </c>
      <c r="AC51">
        <v>1</v>
      </c>
      <c r="AD51" s="24">
        <v>17556000</v>
      </c>
      <c r="AE51" s="24">
        <v>52668000</v>
      </c>
      <c r="AF51">
        <v>315</v>
      </c>
    </row>
    <row r="52" spans="2:32" x14ac:dyDescent="0.25">
      <c r="B52">
        <v>2023</v>
      </c>
      <c r="C52">
        <v>230359</v>
      </c>
      <c r="D52" s="46" t="s">
        <v>72</v>
      </c>
      <c r="E52" t="s">
        <v>84</v>
      </c>
      <c r="F52" t="s">
        <v>41</v>
      </c>
      <c r="G52" t="s">
        <v>43</v>
      </c>
      <c r="H52" t="s">
        <v>119</v>
      </c>
      <c r="I52" t="s">
        <v>120</v>
      </c>
      <c r="J52" t="s">
        <v>147</v>
      </c>
      <c r="K52" t="s">
        <v>47</v>
      </c>
      <c r="L52" s="1">
        <v>45167</v>
      </c>
      <c r="M52" t="s">
        <v>51</v>
      </c>
      <c r="N52" s="46"/>
      <c r="O52" s="24">
        <v>35280000</v>
      </c>
      <c r="P52" s="24">
        <v>14817600</v>
      </c>
      <c r="Q52" s="24">
        <v>50097600</v>
      </c>
      <c r="R52" s="46">
        <v>63</v>
      </c>
      <c r="S52" s="46" t="s">
        <v>112</v>
      </c>
      <c r="T52" s="1">
        <v>45008</v>
      </c>
      <c r="U52" s="1">
        <v>45015</v>
      </c>
      <c r="V52">
        <v>150</v>
      </c>
      <c r="W52" s="1">
        <v>45232</v>
      </c>
      <c r="X52" s="48">
        <v>35280000</v>
      </c>
      <c r="Y52" s="46">
        <f>$D$5-Contratos[[#This Row],[Fecha de Inicio]]</f>
        <v>154</v>
      </c>
      <c r="Z52" s="46">
        <f>ROUND(Contratos[[#This Row],[dias ejecutados]]/(Contratos[[#This Row],[Fecha Finalizacion Programada]]-Contratos[[#This Row],[Fecha de Inicio]])*100,2)</f>
        <v>70.97</v>
      </c>
      <c r="AA52" s="24">
        <v>35280000</v>
      </c>
      <c r="AB52" s="24">
        <v>14817600</v>
      </c>
      <c r="AC52">
        <v>1</v>
      </c>
      <c r="AD52" s="24">
        <v>14817600</v>
      </c>
      <c r="AE52" s="24">
        <v>50097600</v>
      </c>
      <c r="AF52">
        <v>213</v>
      </c>
    </row>
    <row r="53" spans="2:32" x14ac:dyDescent="0.25">
      <c r="B53">
        <v>2022</v>
      </c>
      <c r="C53">
        <v>230248</v>
      </c>
      <c r="D53" s="46" t="s">
        <v>72</v>
      </c>
      <c r="E53" t="s">
        <v>94</v>
      </c>
      <c r="F53" t="s">
        <v>41</v>
      </c>
      <c r="G53" t="s">
        <v>43</v>
      </c>
      <c r="H53" t="s">
        <v>157</v>
      </c>
      <c r="I53" t="s">
        <v>45</v>
      </c>
      <c r="J53" t="s">
        <v>175</v>
      </c>
      <c r="K53" t="s">
        <v>47</v>
      </c>
      <c r="L53" s="1">
        <v>45168</v>
      </c>
      <c r="M53" t="s">
        <v>51</v>
      </c>
      <c r="N53" s="46"/>
      <c r="O53" s="24">
        <v>27912000</v>
      </c>
      <c r="P53" s="24">
        <v>13956000</v>
      </c>
      <c r="Q53" s="24">
        <v>41868000</v>
      </c>
      <c r="R53" s="46">
        <v>90</v>
      </c>
      <c r="S53" s="46" t="s">
        <v>114</v>
      </c>
      <c r="T53" s="1">
        <v>44974</v>
      </c>
      <c r="U53" s="1">
        <v>44986</v>
      </c>
      <c r="V53">
        <v>180</v>
      </c>
      <c r="W53" s="1">
        <v>45261</v>
      </c>
      <c r="X53" s="48">
        <v>27912000</v>
      </c>
      <c r="Y53" s="46">
        <f>$D$5-Contratos[[#This Row],[Fecha de Inicio]]</f>
        <v>183</v>
      </c>
      <c r="Z53" s="46">
        <f>ROUND(Contratos[[#This Row],[dias ejecutados]]/(Contratos[[#This Row],[Fecha Finalizacion Programada]]-Contratos[[#This Row],[Fecha de Inicio]])*100,2)</f>
        <v>66.55</v>
      </c>
      <c r="AA53" s="24">
        <v>27912000</v>
      </c>
      <c r="AB53" s="24">
        <v>13956000</v>
      </c>
      <c r="AC53">
        <v>1</v>
      </c>
      <c r="AD53" s="24">
        <v>13956000</v>
      </c>
      <c r="AE53" s="24">
        <v>41868000</v>
      </c>
      <c r="AF53">
        <v>270</v>
      </c>
    </row>
    <row r="54" spans="2:32" x14ac:dyDescent="0.25">
      <c r="B54">
        <v>2023</v>
      </c>
      <c r="C54">
        <v>230408</v>
      </c>
      <c r="D54" s="46" t="s">
        <v>72</v>
      </c>
      <c r="E54" t="s">
        <v>95</v>
      </c>
      <c r="F54" t="s">
        <v>41</v>
      </c>
      <c r="G54" t="s">
        <v>43</v>
      </c>
      <c r="H54" t="s">
        <v>119</v>
      </c>
      <c r="I54" t="s">
        <v>120</v>
      </c>
      <c r="J54" t="s">
        <v>176</v>
      </c>
      <c r="K54" t="s">
        <v>47</v>
      </c>
      <c r="L54" s="1">
        <v>45168</v>
      </c>
      <c r="M54" t="s">
        <v>51</v>
      </c>
      <c r="N54" s="46"/>
      <c r="O54" s="24">
        <v>16285000</v>
      </c>
      <c r="P54" s="24">
        <v>5428333</v>
      </c>
      <c r="Q54" s="24">
        <v>21713333</v>
      </c>
      <c r="R54" s="46">
        <v>50</v>
      </c>
      <c r="S54" s="46" t="s">
        <v>115</v>
      </c>
      <c r="T54" s="1">
        <v>45016</v>
      </c>
      <c r="U54" s="1">
        <v>45028</v>
      </c>
      <c r="V54">
        <v>150</v>
      </c>
      <c r="W54" s="1">
        <v>45231</v>
      </c>
      <c r="X54" s="48">
        <v>16285000</v>
      </c>
      <c r="Y54" s="46">
        <f>$D$5-Contratos[[#This Row],[Fecha de Inicio]]</f>
        <v>141</v>
      </c>
      <c r="Z54" s="46">
        <f>ROUND(Contratos[[#This Row],[dias ejecutados]]/(Contratos[[#This Row],[Fecha Finalizacion Programada]]-Contratos[[#This Row],[Fecha de Inicio]])*100,2)</f>
        <v>69.459999999999994</v>
      </c>
      <c r="AA54" s="24">
        <v>16285000</v>
      </c>
      <c r="AB54" s="24">
        <v>5428333</v>
      </c>
      <c r="AC54">
        <v>1</v>
      </c>
      <c r="AD54" s="24">
        <v>5428333</v>
      </c>
      <c r="AE54" s="24">
        <v>21713333</v>
      </c>
      <c r="AF54">
        <v>200</v>
      </c>
    </row>
    <row r="55" spans="2:32" x14ac:dyDescent="0.25">
      <c r="B55">
        <v>2023</v>
      </c>
      <c r="C55">
        <v>230002</v>
      </c>
      <c r="D55" s="46" t="s">
        <v>72</v>
      </c>
      <c r="E55" t="s">
        <v>91</v>
      </c>
      <c r="F55" t="s">
        <v>41</v>
      </c>
      <c r="G55" t="s">
        <v>43</v>
      </c>
      <c r="H55" t="s">
        <v>168</v>
      </c>
      <c r="I55" t="s">
        <v>45</v>
      </c>
      <c r="J55" t="s">
        <v>169</v>
      </c>
      <c r="K55" t="s">
        <v>47</v>
      </c>
      <c r="L55" s="1">
        <v>45169</v>
      </c>
      <c r="M55" t="s">
        <v>51</v>
      </c>
      <c r="N55" s="46"/>
      <c r="O55" s="24">
        <v>48384000</v>
      </c>
      <c r="P55" s="24">
        <v>24192000</v>
      </c>
      <c r="Q55" s="24">
        <v>72576000</v>
      </c>
      <c r="R55" s="46">
        <v>120</v>
      </c>
      <c r="S55" s="46" t="s">
        <v>113</v>
      </c>
      <c r="T55" s="1">
        <v>44932</v>
      </c>
      <c r="U55" s="1">
        <v>44938</v>
      </c>
      <c r="V55">
        <v>240</v>
      </c>
      <c r="W55" s="1">
        <v>45303</v>
      </c>
      <c r="X55" s="48">
        <v>48384000</v>
      </c>
      <c r="Y55" s="46">
        <f>$D$5-Contratos[[#This Row],[Fecha de Inicio]]</f>
        <v>231</v>
      </c>
      <c r="Z55" s="46">
        <f>ROUND(Contratos[[#This Row],[dias ejecutados]]/(Contratos[[#This Row],[Fecha Finalizacion Programada]]-Contratos[[#This Row],[Fecha de Inicio]])*100,2)</f>
        <v>63.29</v>
      </c>
      <c r="AA55" s="24">
        <v>34070400</v>
      </c>
      <c r="AB55" s="24">
        <v>14313600</v>
      </c>
      <c r="AC55">
        <v>1</v>
      </c>
      <c r="AD55" s="24">
        <v>24192000</v>
      </c>
      <c r="AE55" s="24">
        <v>72576000</v>
      </c>
      <c r="AF55">
        <v>360</v>
      </c>
    </row>
    <row r="56" spans="2:32" x14ac:dyDescent="0.25">
      <c r="B56">
        <v>2022</v>
      </c>
      <c r="C56">
        <v>230177</v>
      </c>
      <c r="D56" s="46" t="s">
        <v>72</v>
      </c>
      <c r="E56" t="s">
        <v>96</v>
      </c>
      <c r="F56" t="s">
        <v>41</v>
      </c>
      <c r="G56" t="s">
        <v>43</v>
      </c>
      <c r="H56" t="s">
        <v>173</v>
      </c>
      <c r="I56" t="s">
        <v>45</v>
      </c>
      <c r="J56" t="s">
        <v>177</v>
      </c>
      <c r="K56" t="s">
        <v>47</v>
      </c>
      <c r="L56" s="1">
        <v>45169</v>
      </c>
      <c r="M56" t="s">
        <v>51</v>
      </c>
      <c r="N56" s="46"/>
      <c r="O56" s="24">
        <v>60599000</v>
      </c>
      <c r="P56" s="24">
        <v>30299500</v>
      </c>
      <c r="Q56" s="24">
        <v>90898500</v>
      </c>
      <c r="R56" s="46">
        <v>105</v>
      </c>
      <c r="S56" s="46" t="s">
        <v>104</v>
      </c>
      <c r="T56" s="1">
        <v>44957</v>
      </c>
      <c r="U56" s="1">
        <v>44960</v>
      </c>
      <c r="V56">
        <v>210</v>
      </c>
      <c r="W56" s="1">
        <v>45278</v>
      </c>
      <c r="X56" s="48">
        <v>60599000</v>
      </c>
      <c r="Y56" s="46">
        <f>$D$5-Contratos[[#This Row],[Fecha de Inicio]]</f>
        <v>209</v>
      </c>
      <c r="Z56" s="46">
        <f>ROUND(Contratos[[#This Row],[dias ejecutados]]/(Contratos[[#This Row],[Fecha Finalizacion Programada]]-Contratos[[#This Row],[Fecha de Inicio]])*100,2)</f>
        <v>65.72</v>
      </c>
      <c r="AA56" s="24">
        <v>16448300</v>
      </c>
      <c r="AB56" s="24">
        <v>44150700</v>
      </c>
      <c r="AC56">
        <v>1</v>
      </c>
      <c r="AD56" s="24">
        <v>30299500</v>
      </c>
      <c r="AE56" s="24">
        <v>90898500</v>
      </c>
      <c r="AF56">
        <v>315</v>
      </c>
    </row>
    <row r="57" spans="2:32" x14ac:dyDescent="0.25">
      <c r="B57">
        <v>2022</v>
      </c>
      <c r="C57">
        <v>230178</v>
      </c>
      <c r="D57" s="46" t="s">
        <v>72</v>
      </c>
      <c r="E57" t="s">
        <v>96</v>
      </c>
      <c r="F57" t="s">
        <v>41</v>
      </c>
      <c r="G57" t="s">
        <v>43</v>
      </c>
      <c r="H57" t="s">
        <v>173</v>
      </c>
      <c r="I57" t="s">
        <v>45</v>
      </c>
      <c r="J57" t="s">
        <v>177</v>
      </c>
      <c r="K57" t="s">
        <v>47</v>
      </c>
      <c r="L57" s="1">
        <v>45169</v>
      </c>
      <c r="M57" t="s">
        <v>51</v>
      </c>
      <c r="N57" s="46"/>
      <c r="O57" s="24">
        <v>60599000</v>
      </c>
      <c r="P57" s="24">
        <v>30299500</v>
      </c>
      <c r="Q57" s="24">
        <v>90898500</v>
      </c>
      <c r="R57" s="46">
        <v>105</v>
      </c>
      <c r="S57" s="46" t="s">
        <v>104</v>
      </c>
      <c r="T57" s="1">
        <v>44957</v>
      </c>
      <c r="U57" s="1">
        <v>44959</v>
      </c>
      <c r="V57">
        <v>210</v>
      </c>
      <c r="W57" s="1">
        <v>45277</v>
      </c>
      <c r="X57" s="48">
        <v>60599000</v>
      </c>
      <c r="Y57" s="46">
        <f>$D$5-Contratos[[#This Row],[Fecha de Inicio]]</f>
        <v>210</v>
      </c>
      <c r="Z57" s="46">
        <f>ROUND(Contratos[[#This Row],[dias ejecutados]]/(Contratos[[#This Row],[Fecha Finalizacion Programada]]-Contratos[[#This Row],[Fecha de Inicio]])*100,2)</f>
        <v>66.040000000000006</v>
      </c>
      <c r="AA57" s="24">
        <v>16736867</v>
      </c>
      <c r="AB57" s="24">
        <v>43862133</v>
      </c>
      <c r="AC57">
        <v>1</v>
      </c>
      <c r="AD57" s="24">
        <v>30299500</v>
      </c>
      <c r="AE57" s="24">
        <v>90898500</v>
      </c>
      <c r="AF57">
        <v>315</v>
      </c>
    </row>
    <row r="58" spans="2:32" x14ac:dyDescent="0.25">
      <c r="B58">
        <v>2022</v>
      </c>
      <c r="C58">
        <v>230459</v>
      </c>
      <c r="D58" s="46" t="s">
        <v>72</v>
      </c>
      <c r="E58" t="s">
        <v>97</v>
      </c>
      <c r="F58" t="s">
        <v>41</v>
      </c>
      <c r="G58" t="s">
        <v>43</v>
      </c>
      <c r="H58" t="s">
        <v>119</v>
      </c>
      <c r="I58" t="s">
        <v>120</v>
      </c>
      <c r="J58" t="s">
        <v>178</v>
      </c>
      <c r="K58" t="s">
        <v>47</v>
      </c>
      <c r="L58" s="1">
        <v>45169</v>
      </c>
      <c r="M58" t="s">
        <v>51</v>
      </c>
      <c r="N58" s="46"/>
      <c r="O58" s="24">
        <v>11630000</v>
      </c>
      <c r="P58" s="24">
        <v>2946267</v>
      </c>
      <c r="Q58" s="24">
        <v>14576267</v>
      </c>
      <c r="R58" s="46">
        <v>38</v>
      </c>
      <c r="S58" s="46" t="s">
        <v>116</v>
      </c>
      <c r="T58" s="1">
        <v>45033</v>
      </c>
      <c r="U58" s="1">
        <v>45040</v>
      </c>
      <c r="V58">
        <v>150</v>
      </c>
      <c r="W58" s="1">
        <v>45231</v>
      </c>
      <c r="X58" s="48">
        <v>11630000</v>
      </c>
      <c r="Y58" s="46">
        <f>$D$5-Contratos[[#This Row],[Fecha de Inicio]]</f>
        <v>129</v>
      </c>
      <c r="Z58" s="46">
        <f>ROUND(Contratos[[#This Row],[dias ejecutados]]/(Contratos[[#This Row],[Fecha Finalizacion Programada]]-Contratos[[#This Row],[Fecha de Inicio]])*100,2)</f>
        <v>67.540000000000006</v>
      </c>
      <c r="AA58" s="24">
        <v>11630000</v>
      </c>
      <c r="AB58" s="24">
        <v>2946267</v>
      </c>
      <c r="AC58">
        <v>1</v>
      </c>
      <c r="AD58" s="24">
        <v>2946267</v>
      </c>
      <c r="AE58" s="24">
        <v>14576267</v>
      </c>
      <c r="AF58">
        <v>188</v>
      </c>
    </row>
    <row r="59" spans="2:32" x14ac:dyDescent="0.25">
      <c r="B59">
        <v>2023</v>
      </c>
      <c r="C59">
        <v>230693</v>
      </c>
      <c r="D59" s="46" t="s">
        <v>72</v>
      </c>
      <c r="E59" t="s">
        <v>73</v>
      </c>
      <c r="F59" t="s">
        <v>41</v>
      </c>
      <c r="G59" t="s">
        <v>50</v>
      </c>
      <c r="H59" t="s">
        <v>143</v>
      </c>
      <c r="I59" t="s">
        <v>45</v>
      </c>
      <c r="J59" t="s">
        <v>151</v>
      </c>
      <c r="K59" s="46" t="s">
        <v>49</v>
      </c>
      <c r="L59" s="1">
        <v>45169</v>
      </c>
      <c r="M59">
        <v>1032372601</v>
      </c>
      <c r="N59" s="46" t="s">
        <v>179</v>
      </c>
      <c r="O59" s="24">
        <v>0</v>
      </c>
      <c r="P59" s="24">
        <v>0</v>
      </c>
      <c r="Q59" s="24">
        <v>0</v>
      </c>
      <c r="R59" s="46" t="s">
        <v>51</v>
      </c>
      <c r="S59" s="46">
        <v>120</v>
      </c>
      <c r="T59" s="1">
        <v>45141</v>
      </c>
      <c r="U59" s="1">
        <v>45148</v>
      </c>
      <c r="V59">
        <v>120</v>
      </c>
      <c r="W59" s="1">
        <v>45270</v>
      </c>
      <c r="X59" s="48">
        <v>8292000</v>
      </c>
      <c r="Y59" s="46">
        <f>$D$5-Contratos[[#This Row],[Fecha de Inicio]]</f>
        <v>21</v>
      </c>
      <c r="Z59" s="46">
        <f>ROUND(Contratos[[#This Row],[dias ejecutados]]/(Contratos[[#This Row],[Fecha Finalizacion Programada]]-Contratos[[#This Row],[Fecha de Inicio]])*100,2)</f>
        <v>17.21</v>
      </c>
      <c r="AA59" s="24">
        <v>0</v>
      </c>
      <c r="AB59" s="24">
        <f>+Contratos[[#This Row],[Valor del Contrato
inical]]</f>
        <v>8292000</v>
      </c>
      <c r="AC59">
        <v>0</v>
      </c>
      <c r="AD59" s="24">
        <v>0</v>
      </c>
      <c r="AE59" s="24">
        <v>8292000</v>
      </c>
      <c r="AF59">
        <v>120</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2023-09-30T04:08:35Z</dcterms:modified>
</cp:coreProperties>
</file>