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D:\SDH\1_Informes_SDH\9_Pagina_web\"/>
    </mc:Choice>
  </mc:AlternateContent>
  <xr:revisionPtr revIDLastSave="0" documentId="13_ncr:1_{9DC36DA0-7CEC-4CE4-A3BE-DA0D1FF9CBE4}" xr6:coauthVersionLast="41" xr6:coauthVersionMax="47" xr10:uidLastSave="{00000000-0000-0000-0000-000000000000}"/>
  <workbookProtection lockStructure="1"/>
  <bookViews>
    <workbookView xWindow="-120" yWindow="-120" windowWidth="20730" windowHeight="11160" xr2:uid="{00000000-000D-0000-FFFF-FFFF00000000}"/>
  </bookViews>
  <sheets>
    <sheet name="resumen" sheetId="1" r:id="rId1"/>
    <sheet name="Detalle" sheetId="2" r:id="rId2"/>
  </sheets>
  <definedNames>
    <definedName name="_xlnm._FilterDatabase" localSheetId="1" hidden="1">Detalle!$B$10:$L$59</definedName>
  </definedNames>
  <calcPr calcId="191029"/>
  <pivotCaches>
    <pivotCache cacheId="0"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7" i="2" l="1"/>
  <c r="AB15" i="2"/>
  <c r="AB12" i="2"/>
  <c r="AB59" i="2"/>
  <c r="AB30" i="2"/>
  <c r="Y18" i="2"/>
  <c r="Y27" i="2"/>
  <c r="Y12" i="2" l="1"/>
  <c r="Y13" i="2"/>
  <c r="Z13" i="2" s="1"/>
  <c r="Y14" i="2"/>
  <c r="Z14" i="2" s="1"/>
  <c r="Y15" i="2"/>
  <c r="Z15" i="2" s="1"/>
  <c r="Y16" i="2"/>
  <c r="Y17" i="2"/>
  <c r="Y19" i="2"/>
  <c r="Z19" i="2" s="1"/>
  <c r="Y20" i="2"/>
  <c r="Z20" i="2" s="1"/>
  <c r="Y21" i="2"/>
  <c r="Y22" i="2"/>
  <c r="Y23" i="2"/>
  <c r="Z23" i="2" s="1"/>
  <c r="Y24" i="2"/>
  <c r="Z24" i="2" s="1"/>
  <c r="Y25" i="2"/>
  <c r="Z25" i="2" s="1"/>
  <c r="Y26" i="2"/>
  <c r="Z26" i="2" s="1"/>
  <c r="Y28" i="2"/>
  <c r="Z28" i="2" s="1"/>
  <c r="Y29" i="2"/>
  <c r="Z29" i="2" s="1"/>
  <c r="Y30" i="2"/>
  <c r="Y31" i="2"/>
  <c r="Y32" i="2"/>
  <c r="Z32" i="2" s="1"/>
  <c r="Y33" i="2"/>
  <c r="Z33" i="2" s="1"/>
  <c r="Y34" i="2"/>
  <c r="Z34" i="2" s="1"/>
  <c r="Y35" i="2"/>
  <c r="Z35" i="2" s="1"/>
  <c r="Y36" i="2"/>
  <c r="Z36" i="2" s="1"/>
  <c r="Y37" i="2"/>
  <c r="Z37" i="2" s="1"/>
  <c r="Y38" i="2"/>
  <c r="Y39" i="2"/>
  <c r="Y40" i="2"/>
  <c r="Z40" i="2" s="1"/>
  <c r="Y41" i="2"/>
  <c r="Z41" i="2" s="1"/>
  <c r="Y42" i="2"/>
  <c r="Z42" i="2" s="1"/>
  <c r="Y43" i="2"/>
  <c r="Z43" i="2" s="1"/>
  <c r="Y44" i="2"/>
  <c r="Z44" i="2" s="1"/>
  <c r="Y45" i="2"/>
  <c r="Z45" i="2" s="1"/>
  <c r="Y46" i="2"/>
  <c r="Y47" i="2"/>
  <c r="Y48" i="2"/>
  <c r="Z48" i="2" s="1"/>
  <c r="Y49" i="2"/>
  <c r="Z49" i="2" s="1"/>
  <c r="Y50" i="2"/>
  <c r="Z50" i="2" s="1"/>
  <c r="Y51" i="2"/>
  <c r="Z51" i="2" s="1"/>
  <c r="Y52" i="2"/>
  <c r="Z52" i="2" s="1"/>
  <c r="Y53" i="2"/>
  <c r="Z53" i="2" s="1"/>
  <c r="Y54" i="2"/>
  <c r="Y55" i="2"/>
  <c r="Y56" i="2"/>
  <c r="Z56" i="2" s="1"/>
  <c r="Y57" i="2"/>
  <c r="Z57" i="2" s="1"/>
  <c r="Y58" i="2"/>
  <c r="Z58" i="2" s="1"/>
  <c r="Y59" i="2"/>
  <c r="Z59" i="2" s="1"/>
  <c r="Z12" i="2"/>
  <c r="Z16" i="2"/>
  <c r="Z17" i="2"/>
  <c r="Z18" i="2"/>
  <c r="Z21" i="2"/>
  <c r="Z22" i="2"/>
  <c r="Z27" i="2"/>
  <c r="Z30" i="2"/>
  <c r="Z31" i="2"/>
  <c r="Z38" i="2"/>
  <c r="Z39" i="2"/>
  <c r="Z46" i="2"/>
  <c r="Z47" i="2"/>
  <c r="Z54" i="2"/>
  <c r="Z55" i="2"/>
  <c r="E19" i="1"/>
  <c r="Y11" i="2" l="1"/>
  <c r="Z11" i="2" l="1"/>
</calcChain>
</file>

<file path=xl/sharedStrings.xml><?xml version="1.0" encoding="utf-8"?>
<sst xmlns="http://schemas.openxmlformats.org/spreadsheetml/2006/main" count="559" uniqueCount="181">
  <si>
    <t>Total general</t>
  </si>
  <si>
    <t>Fuente: Datos Abiertos, BogData</t>
  </si>
  <si>
    <t>No. Contratos/Conv</t>
  </si>
  <si>
    <t>VIGENCIA</t>
  </si>
  <si>
    <t>NÚMERO CONTRATO</t>
  </si>
  <si>
    <t>CLASE MODIFICACIÓN</t>
  </si>
  <si>
    <t>FECHA SUSCRIPCIÓN DE LA MODIFICACIÓN</t>
  </si>
  <si>
    <t>IDENTIFICACIÓN CONTRATISTA</t>
  </si>
  <si>
    <t>OBJETO</t>
  </si>
  <si>
    <t>VALOR CONTRATO PRINCIPAL</t>
  </si>
  <si>
    <t>VALOR ADICIÓN</t>
  </si>
  <si>
    <t>VALOR TOTAL</t>
  </si>
  <si>
    <t>PLAZO MODIFICACIÓN (Días)</t>
  </si>
  <si>
    <t>Fecha de suscripción</t>
  </si>
  <si>
    <t>Fecha de Inicio</t>
  </si>
  <si>
    <t>Plazo Inicial (dias)</t>
  </si>
  <si>
    <t>Fecha Finalizacion Programada</t>
  </si>
  <si>
    <t>Valor del Contrato
inical</t>
  </si>
  <si>
    <t>dias ejecutados</t>
  </si>
  <si>
    <t>% Ejecución</t>
  </si>
  <si>
    <t>Recursos pendientes de ejecutar.</t>
  </si>
  <si>
    <t>Cantidad de Adiciones/
prórrogas</t>
  </si>
  <si>
    <t>Vr. Adiciones</t>
  </si>
  <si>
    <t>Vr. Total con Adiciones</t>
  </si>
  <si>
    <t>NOMBRE UNIDAD EJECUTORA</t>
  </si>
  <si>
    <t>DEPENDENCIA DESTINO</t>
  </si>
  <si>
    <t>PROCESO SELECCIÓN</t>
  </si>
  <si>
    <t>CLASE CONTRATO</t>
  </si>
  <si>
    <t>INFORMACIÓN CONSOLIDADA DEL CONTRATO A LA FECHA CON TODAS LAS NOVEDADES/CAMBIOS Y/O MODIFICACIONES</t>
  </si>
  <si>
    <t>INFORMACIÓN GENERAL DEL CONTRATO MODIFICADO</t>
  </si>
  <si>
    <t>PORTAL CONTRATACION</t>
  </si>
  <si>
    <t>URL SECOP</t>
  </si>
  <si>
    <t>PLAZO TOTAL
(DÍAS)*</t>
  </si>
  <si>
    <t>* Los plazos en días se contabilizan a partir de meses contables de 30 días</t>
  </si>
  <si>
    <t xml:space="preserve">Corte: </t>
  </si>
  <si>
    <t>Del</t>
  </si>
  <si>
    <t>Hasta</t>
  </si>
  <si>
    <t>RAZÓN SOCIAL
CESIONARIO</t>
  </si>
  <si>
    <t>Recursos totales Ejecutados o pagados</t>
  </si>
  <si>
    <t>Tipo Modificaciones</t>
  </si>
  <si>
    <t>Modalidad / Clase Contrato - Conve</t>
  </si>
  <si>
    <t>Directa Prestacion Servicios Profesionales y Apoyo a la Gestión</t>
  </si>
  <si>
    <t>Prestación de Servicios</t>
  </si>
  <si>
    <t>Prestación Servicios Profesionales</t>
  </si>
  <si>
    <t>Mínima Cuantía</t>
  </si>
  <si>
    <t>0111-01</t>
  </si>
  <si>
    <t>Plazo total con prorrogas (días)</t>
  </si>
  <si>
    <t>4 4. Adición / Prórroga</t>
  </si>
  <si>
    <t>3 3. Prorroga</t>
  </si>
  <si>
    <t>1 1. Cesión</t>
  </si>
  <si>
    <t>Prestación Servicio Apoyo a la Gestión</t>
  </si>
  <si>
    <t/>
  </si>
  <si>
    <t>Selección Abreviada - Subasta Inversa</t>
  </si>
  <si>
    <t>Secretaría Distrital de Hacienda
Gestión Contractual Julio 2023 - Modificaciones</t>
  </si>
  <si>
    <t>2 2. Adición</t>
  </si>
  <si>
    <t>8 8. Otro SI</t>
  </si>
  <si>
    <t>DATOS DE LA MODIFICACION SUSCRITA EN EL PERIODO</t>
  </si>
  <si>
    <t>Directa Otras Causales</t>
  </si>
  <si>
    <t>Interadministrativo</t>
  </si>
  <si>
    <t>Convenio Interadministrativo</t>
  </si>
  <si>
    <t>140422-0-2014</t>
  </si>
  <si>
    <t>Secretaría Distrital de Hacienda
Gestión Contractual Agosto 2023 - Modificaciones</t>
  </si>
  <si>
    <t>https://community.secop.gov.co/Public/Tendering/OpportunityDetail/Index?noticeUID=CO1.NTC.2935430&amp;isFromPublicArea=True&amp;isModal=true&amp;asPopupView=true</t>
  </si>
  <si>
    <t>https://community.secop.gov.co/Public/Tendering/OpportunityDetail/Index?noticeUID=CO1.NTC.3206945&amp;isFromPublicArea=True&amp;isModal=true&amp;asPopupView=true</t>
  </si>
  <si>
    <t>https://www.colombiacompra.gov.co/tienda-virtual-del-estado-colombiano/ordenes-compra/98609</t>
  </si>
  <si>
    <t>https://community.secop.gov.co/Public/Tendering/OpportunityDetail/Index?noticeUID=CO1.NTC.3072735&amp;isFromPublicArea=True&amp;isModal=true&amp;asPopupView=true</t>
  </si>
  <si>
    <t>https://community.secop.gov.co/Public/Tendering/OpportunityDetail/Index?noticeUID=CO1.NTC.2937787&amp;isFromPublicArea=True&amp;isModal=true&amp;asPopupView=true</t>
  </si>
  <si>
    <t>https://community.secop.gov.co/Public/Tendering/OpportunityDetail/Index?noticeUID=CO1.NTC.2991267&amp;isFromPublicArea=True&amp;isModal=true&amp;asPopupView=true</t>
  </si>
  <si>
    <t>https://community.secop.gov.co/Public/Tendering/OpportunityDetail/Index?noticeUID=CO1.NTC.3680696&amp;isFromPublicArea=True&amp;isModal=true&amp;asPopupView=true</t>
  </si>
  <si>
    <t>https://community.secop.gov.co/Public/Tendering/OpportunityDetail/Index?noticeUID=CO1.NTC.3315871&amp;isFromPublicArea=True&amp;isModal=true&amp;asPopupView=true</t>
  </si>
  <si>
    <t>https://community.secop.gov.co/Public/Tendering/OpportunityDetail/Index?noticeUID=CO1.NTC.3487004&amp;isFromPublicArea=True&amp;isModal=true&amp;asPopupView=true</t>
  </si>
  <si>
    <t>TVEC</t>
  </si>
  <si>
    <t>SECOP-II</t>
  </si>
  <si>
    <t>https://community.secop.gov.co/Public/Tendering/OpportunityDetail/Index?noticeUID=CO1.NTC.4791388&amp;isFromPublicArea=True&amp;isModal=true&amp;asPopupView=true</t>
  </si>
  <si>
    <t>SECOP-I</t>
  </si>
  <si>
    <t>https://community.secop.gov.co/Public/Tendering/OpportunityDetail/Index?noticeUID=CO1.NTC.4218332&amp;isFromPublicArea=True&amp;isModal=true&amp;asPopupView=true</t>
  </si>
  <si>
    <t>https://community.secop.gov.co/Public/Tendering/OpportunityDetail/Index?noticeUID=CO1.NTC.4299795&amp;isFromPublicArea=True&amp;isModal=true&amp;asPopupView=true</t>
  </si>
  <si>
    <t>https://community.secop.gov.co/Public/Tendering/OpportunityDetail/Index?noticeUID=CO1.NTC.4508090&amp;isFromPublicArea=True&amp;isModal=true&amp;asPopupView=true</t>
  </si>
  <si>
    <t>https://community.secop.gov.co/Public/Tendering/OpportunityDetail/Index?noticeUID=CO1.NTC.3742543&amp;isFromPublicArea=True&amp;isModal=true&amp;asPopupView=true</t>
  </si>
  <si>
    <t>https://community.secop.gov.co/Public/Tendering/OpportunityDetail/Index?noticeUID=CO1.NTC.4409919&amp;isFromPublicArea=True&amp;isModal=true&amp;asPopupView=true</t>
  </si>
  <si>
    <t>https://community.secop.gov.co/Public/Tendering/OpportunityDetail/Index?noticeUID=CO1.NTC.3775572&amp;isFromPublicArea=True&amp;isModal=true&amp;asPopupView=true</t>
  </si>
  <si>
    <t>https://community.secop.gov.co/Public/Tendering/OpportunityDetail/Index?noticeUID=CO1.NTC.3822309&amp;isFromPublicArea=True&amp;isModal=true&amp;asPopupView=true</t>
  </si>
  <si>
    <t>https://community.secop.gov.co/Public/Tendering/OpportunityDetail/Index?noticeUID=CO1.NTC.3876421&amp;isFromPublicArea=True&amp;isModal=true&amp;asPopupView=true</t>
  </si>
  <si>
    <t>https://community.secop.gov.co/Public/Tendering/OpportunityDetail/Index?noticeUID=CO1.NTC.4173783&amp;isFromPublicArea=True&amp;isModal=true&amp;asPopupView=true</t>
  </si>
  <si>
    <t>https://community.secop.gov.co/Public/Tendering/OpportunityDetail/Index?noticeUID=CO1.NTC.4207067&amp;isFromPublicArea=True&amp;isModal=true&amp;asPopupView=true</t>
  </si>
  <si>
    <t>https://community.secop.gov.co/Public/Tendering/OpportunityDetail/Index?noticeUID=CO1.NTC.4223680&amp;isFromPublicArea=True&amp;isModal=true&amp;asPopupView=true</t>
  </si>
  <si>
    <t>https://community.secop.gov.co/Public/Tendering/OpportunityDetail/Index?noticeUID=CO1.NTC.4221353&amp;isFromPublicArea=True&amp;isModal=true&amp;asPopupView=true</t>
  </si>
  <si>
    <t>https://community.secop.gov.co/Public/Tendering/OpportunityDetail/Index?noticeUID=CO1.NTC.4485042&amp;isFromPublicArea=True&amp;isModal=true&amp;asPopupView=true</t>
  </si>
  <si>
    <t>https://community.secop.gov.co/Public/Tendering/OpportunityDetail/Index?noticeUID=CO1.NTC.3791870&amp;isFromPublicArea=True&amp;isModal=true&amp;asPopupView=true</t>
  </si>
  <si>
    <t>https://community.secop.gov.co/Public/Tendering/OpportunityDetail/Index?noticeUID=CO1.NTC.4199311&amp;isFromPublicArea=True&amp;isModal=true&amp;asPopupView=true</t>
  </si>
  <si>
    <t>https://community.secop.gov.co/Public/Tendering/OpportunityDetail/Index?noticeUID=CO1.NTC.3856852&amp;isFromPublicArea=True&amp;isModal=true&amp;asPopupView=true</t>
  </si>
  <si>
    <t>https://community.secop.gov.co/Public/Tendering/OpportunityDetail/Index?noticeUID=CO1.NTC.3720389&amp;isFromPublicArea=True&amp;isModal=true&amp;asPopupView=true</t>
  </si>
  <si>
    <t>https://community.secop.gov.co/Public/Tendering/OpportunityDetail/Index?noticeUID=CO1.NTC.3792362&amp;isFromPublicArea=True&amp;isModal=true&amp;asPopupView=true</t>
  </si>
  <si>
    <t>https://community.secop.gov.co/Public/Tendering/OpportunityDetail/Index?noticeUID=CO1.NTC.3865106&amp;isFromPublicArea=True&amp;isModal=true&amp;asPopupView=true</t>
  </si>
  <si>
    <t>https://community.secop.gov.co/Public/Tendering/OpportunityDetail/Index?noticeUID=CO1.NTC.4010494&amp;isFromPublicArea=True&amp;isModal=true&amp;asPopupView=true</t>
  </si>
  <si>
    <t>https://community.secop.gov.co/Public/Tendering/OpportunityDetail/Index?noticeUID=CO1.NTC.4236992&amp;isFromPublicArea=True&amp;isModal=true&amp;asPopupView=true</t>
  </si>
  <si>
    <t>https://community.secop.gov.co/Public/Tendering/OpportunityDetail/Index?noticeUID=CO1.NTC.3876599&amp;isFromPublicArea=True&amp;isModal=true&amp;asPopupView=true</t>
  </si>
  <si>
    <t>https://community.secop.gov.co/Public/Tendering/OpportunityDetail/Index?noticeUID=CO1.NTC.4295887&amp;isFromPublicArea=True&amp;isModal=true&amp;asPopupView=true</t>
  </si>
  <si>
    <t>15-12-3272948</t>
  </si>
  <si>
    <t>7 Mes(es) 15 Día(s)</t>
  </si>
  <si>
    <t>21 Mes(es)</t>
  </si>
  <si>
    <t>11 Mes(es)</t>
  </si>
  <si>
    <t>19 Mes(es) 15 Día(s)</t>
  </si>
  <si>
    <t>15 Mes(es) 11 Día(s)</t>
  </si>
  <si>
    <t>10 Mes(es) 15 Día(s)</t>
  </si>
  <si>
    <t>13 Mes(es)</t>
  </si>
  <si>
    <t>7 Mes(es) 11 Día(s)</t>
  </si>
  <si>
    <t>7 Mes(es)  6 Día(s)</t>
  </si>
  <si>
    <t>10 Mes(es)</t>
  </si>
  <si>
    <t>7 Mes(es)  5 Día(s)</t>
  </si>
  <si>
    <t>7 Mes(es)  2 Día(s)</t>
  </si>
  <si>
    <t>16 Mes(es)</t>
  </si>
  <si>
    <t>7 Mes(es)  3 Día(s)</t>
  </si>
  <si>
    <t>12 Mes(es)</t>
  </si>
  <si>
    <t>9 Mes(es)</t>
  </si>
  <si>
    <t>6 Mes(es) 20 Día(s)</t>
  </si>
  <si>
    <t>6 Mes(es)  8 Día(s)</t>
  </si>
  <si>
    <t>SUBD. ADMINISTRATIVA Y FINANCIERA</t>
  </si>
  <si>
    <t>PRESTAR LOS SERVICIOS DE MANTENIMIENTO PREVENTIVO Y CORRECTIVO CONSUMINISTRO DE REPUESTOS PARA LOS VEHÍCULOS DE PROPIEDAD DE LA SECRETARIADISTRITAL DE HACIENDA.</t>
  </si>
  <si>
    <t>FONDO CUENTA CONCEJO DE BOGOTA, D.C.</t>
  </si>
  <si>
    <t>0111-04</t>
  </si>
  <si>
    <t>Prestar servicios de mantenimiento para los tanques de almacenamiento yequipos de bombeo hidráulico de agua potable residual y aguas negras delConcejo de Bogotá</t>
  </si>
  <si>
    <t>Prestar servicios profesionales para la ejecución de las funciones acargo de las Comisiones Permanentes de la Corporación, relativas altrámite de los proyectos de acuerdo que correspondan a cada una de estassegún sus competencias normativas</t>
  </si>
  <si>
    <t>LIZ BRIGITTE RODRIGUEZ BECERRA</t>
  </si>
  <si>
    <t>Prestar servicios de apoyo a la gestión en relación con los procesos acargo de las Comisiones Permanentes de la Corporación</t>
  </si>
  <si>
    <t>JEFERSSON STEVEN PAEZ SILVA</t>
  </si>
  <si>
    <t>Prestar los servicios de apoyo a la gestión en el desarrollo de lasactividades establecidas en los planes, programas y proyectos definidosen el proceso de talento humano del Concejo de Bogotá D.C.</t>
  </si>
  <si>
    <t>NORMA CONSTANZA ORTIZ GONZALEZ</t>
  </si>
  <si>
    <t>OF. ASESORA DE COMUNICACIONES</t>
  </si>
  <si>
    <t>Prestar los servicios profesionales para apoyar a la Oficina Asesora deComunicaciones en la producción, difusión y divulgación de contenidosperiodísticos de la Secretaría Distrital de Hacienda, y ser el enlace delos temas de comunicaciones con la Alcaldía Mayor y las entidades delSector Hacienda.</t>
  </si>
  <si>
    <t>OLGA INES CHIGUASUQUE VARGAS</t>
  </si>
  <si>
    <t>Prestar los servicios de apoyo a la gestión para la preparación,alistamiento y organización del archivo que se encuentra a cargo de laMesa Directiva.</t>
  </si>
  <si>
    <t>JAIR OSVALDO BUITRAGO ESPINOSA</t>
  </si>
  <si>
    <t>OF. ASESORA DE PLANEACION</t>
  </si>
  <si>
    <t>Provisión de un software para la administración del Sistema de Gestión yservicios de implementación</t>
  </si>
  <si>
    <t>Implementar una solución tecnológica integral de interconexión para elnuevo edificio del Concejo de Bogotá D.C,.</t>
  </si>
  <si>
    <t>OF. TECNICA SISTEMA GESTION DOCUMENTAL</t>
  </si>
  <si>
    <t>Prestar servicios de custodia, consulta, préstamo y transporte dedocumentos de archivo de la Secretaría Distrital de Hacienda , deconformidad con lo establecido en el Pliego de Condiciones.</t>
  </si>
  <si>
    <t>Constitución de un Fondo en Administración denominado "FONDO CUENTACONCEJO DE BOGOTÁ, D.C., SECRETARIA DISTRITAL DE HACIENDA - ICETEX", conlos recursos entregados por EL CONSTITUYENTE a EL ICETEX, quien actuarácomo administrador y mandatario, con el fin de financiar programas deeducación formal, para los empleados de Carrera Administrativa y LibreNombramiento y Remoción del Concejo de Bogotá.</t>
  </si>
  <si>
    <t>SUBD. ANALISIS SECTORIAL</t>
  </si>
  <si>
    <t>Prestar servicios profesionales para apoyar al Observatorio Fiscal delDistrito – FiscalData en la búsqueda de información y el procesamientode bases de datos que permitan fortalecer el análisis sectorial delcomportamiento de los indicadores económicos de la ciudad de Bogotá.</t>
  </si>
  <si>
    <t>SUBD. ANALISIS FISCAL</t>
  </si>
  <si>
    <t>Prestar servicios profesionales para adelantar por parte de la DEEFpropuestas en la generación de insumos técnicos para el análisis de lagestión fiscal de los actuales y nuevos ingresos que permitan recursosadicionales para la ciudad, así como el análisis de iniciativastributarias de carácter nacional y territorial que tengan un efecto paralas finanzas distritales. </t>
  </si>
  <si>
    <t>SUBD. EDUCACION TRIBUTARIA Y SERVICIO</t>
  </si>
  <si>
    <t>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t>
  </si>
  <si>
    <t>NATALIA  RAMIREZ ORTEGA</t>
  </si>
  <si>
    <t>Prestar servicios profesionales en el proceso de organizacion, revisiony depuracion de la informacion generada para el cumplimiento de losprocesos a cargo de la Direccion Financiera de la Corporacion.</t>
  </si>
  <si>
    <t>Prestar servicios profesionales para la implementación, gestión yseguimiento de la política de riesgos definida por el DAFP.</t>
  </si>
  <si>
    <t>CARMEN CECILIA TAMAYO PACHECO</t>
  </si>
  <si>
    <t>SUBD. INFRAESTRUCTURA TIC</t>
  </si>
  <si>
    <t>Prestar servicios de soporte y mantenimiento técnico para los portalesweb e intranet de la Secretaria Distrital de Hacienda desarrolladossobre drupal.</t>
  </si>
  <si>
    <t>Prestar los servicios de apoyo operativo para la organización, gestión,revisión y actualización del archivo a cargo de la Oficina deNotificaciones y Documentación Fiscal, conforme a los lineamientos decompetencia de la Dirección Distrital de Impuestos de Bogotá.</t>
  </si>
  <si>
    <t>PABLO ALEJANDRO SUAREZ QUIROZ</t>
  </si>
  <si>
    <t>DESPACHO DIR. JURIDICA</t>
  </si>
  <si>
    <t>Prestar servicios de apoyo a la gestion en la compilacion juridica delaSecretaria Distrital de Hacienda, que incluya las normas institucionalessobre asuntos administrativos, de cobro, contabilidad, credito publico, presupuesto, la normativa externa como leyes,decretos, acuerdos, resoluciones y circulares, la doctrina interna yexterna, y la jurisprudencia en materia hacendaria.</t>
  </si>
  <si>
    <t>Prestar servicios profesionales para la ejecución las funciones a cargode la Dirección Administrativa, relativas al manejo de los recursosfísicos, servicios generales y gestión ambiental de la Corporación</t>
  </si>
  <si>
    <t>Prestar servicios profesionales para la ejecución las funciones a cargode la Dirección Administrativa, relativas a la ejecución de planes yprogramas definidos para el bienestar de los colaboradores de laCorporación</t>
  </si>
  <si>
    <t>SUBD. TALENTO HUMANO</t>
  </si>
  <si>
    <t>Prestar los servicios profesionales para desarrollar y ejecutar lasactividades relacionadas con el proceso de provisión de la planta depersonal de la Secretaría Distrital de Hacienda.</t>
  </si>
  <si>
    <t>ADRIANA CAROLINA IBAÑEZ SUAREZ</t>
  </si>
  <si>
    <t>Prestar los servicios de custodia, almacenamiento  y el transporte delos medios magnéticos correspondientes a las copias de respaldo de lossistemas de información de la Secretaría Distrital de Hacienda</t>
  </si>
  <si>
    <t>Concurso de Méritos Abierto</t>
  </si>
  <si>
    <t>Consultoría</t>
  </si>
  <si>
    <t>DESPACHO SECRETARIO DISTRITAL DE HDA.</t>
  </si>
  <si>
    <t>Objeto Propuesto: Realizar una evaluación de operaciones y resultados alFondo Cuenta Distrital de Innovación, Tecnología e Industrias Creativas- FITIC para determinar la eficacia de los procesos desarrollados en lasetapas de formulación, ejecución, seguimiento y una primera aproximaciónal cumplimiento de su objetivo misional.</t>
  </si>
  <si>
    <t>Prestar servicios profesionales para adelantar por parte de la Direcciónde Estadísticas y Estudios Fiscales propuestas para la implementación deherramientas de análisis para la calidad de gasto, así como apoyartécnicamente en  el análisis de impacto de iniciativas territoriales depolítica fiscal  para afianzar la articulación del Distrito con laNación y los demás entes territoriales.</t>
  </si>
  <si>
    <t>Prestar los servicios de apoyo a la gestión en el proceso decorrespondencia en el marco de los lineamientos de la política de gestión documental</t>
  </si>
  <si>
    <t>Prestar servicios profesionales para apoyar al Observatorio Fiscal delDistrito – FiscalData en el desarrollo de los contenidos digitales delportal web de FiscalData, velando por el cumplimiento de loslineamientos de gobierno en línea.</t>
  </si>
  <si>
    <t>DESPACHO DIR. GESTION CORPORATIVA</t>
  </si>
  <si>
    <t>Prestar los servicios profesionales a la Dirección de GestiónCorporativa para apoyar la gestión de la Unidad Ejecutora 04 frente alos procesos contractuales.</t>
  </si>
  <si>
    <t>SUBD. ASUNTOS CONTRACTUALES</t>
  </si>
  <si>
    <t>Prestar los servicios profesionales para realizar apoyo de creación ycargue de información en el sistema Web Center Content de losexpedientes digitales y aplicación de las TRD y TVD de los expedientesfísicos en la Subdirección de Asuntos Contractuales.</t>
  </si>
  <si>
    <t>LILIANA  ZAMBRANO AYALA</t>
  </si>
  <si>
    <t>SUBD. GESTION JUDICIAL</t>
  </si>
  <si>
    <t>Prestar los servicios profesionales para proyectar la contestación delas acciones de tutela de Secretaría Distrital de Hacienda, y hacerseguimiento a los fallos favorables y desfavorables y revisión en laCorte Constitucional.</t>
  </si>
  <si>
    <t>Prestar servicios profesionales en el Programa de Medicina Preventiva ydel Trabajo del Sistema de Gestión de Seguridad y Salud en el Trabajo dela Secretaría Distrital de Hacienda.</t>
  </si>
  <si>
    <t>Prestar servicios profesionales para apoyar las funciones a cargo de laDirección Financiera, relativas a la gestión contable y la elaboraciónde balances y estados financieros de la Corporación.</t>
  </si>
  <si>
    <t>Prestar servicios profesionales para  representar judicial,extrajudicial y/o administrativamente a Bogotá D.C.- Secretaría Distrital de Hacienda  en la atención de procesos de diferente naturaleza, de acuerdo a lo establecido en los estudios previos.</t>
  </si>
  <si>
    <t>Prestar los servicios de apoyo operativo al proceso de Recursos Físicosde la Dirección Administrativa.</t>
  </si>
  <si>
    <t>LUIS ANGEL ACEVEDO ACEVEDO</t>
  </si>
  <si>
    <t>En verificación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</si>
</sst>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8"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
      <sz val="11"/>
      <color theme="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
      <patternFill patternType="solid">
        <fgColor theme="0" tint="-4.9989318521683403E-2"/>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6" fillId="0" borderId="0" applyFont="0" applyFill="0" applyBorder="0" applyAlignment="0" applyProtection="0"/>
  </cellStyleXfs>
  <cellXfs count="55">
    <xf numFmtId="0" fontId="0" fillId="0" borderId="0" xfId="0"/>
    <xf numFmtId="14" fontId="0" fillId="0" borderId="0" xfId="0" applyNumberFormat="1"/>
    <xf numFmtId="0" fontId="1" fillId="0" borderId="0" xfId="0" applyFont="1"/>
    <xf numFmtId="0" fontId="2" fillId="0" borderId="0" xfId="0" applyFont="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2" borderId="0" xfId="0" applyFill="1"/>
    <xf numFmtId="0" fontId="0" fillId="0" borderId="12" xfId="0" applyBorder="1" applyAlignment="1">
      <alignment horizontal="center"/>
    </xf>
    <xf numFmtId="0" fontId="0" fillId="0" borderId="12" xfId="0" applyBorder="1" applyAlignment="1">
      <alignment horizontal="left"/>
    </xf>
    <xf numFmtId="0" fontId="1" fillId="0" borderId="12" xfId="0" applyFont="1" applyBorder="1" applyAlignment="1">
      <alignment horizontal="center"/>
    </xf>
    <xf numFmtId="0" fontId="4" fillId="4" borderId="16" xfId="0" applyFont="1" applyFill="1" applyBorder="1" applyAlignment="1">
      <alignment horizontal="centerContinuous" vertical="center"/>
    </xf>
    <xf numFmtId="0" fontId="4" fillId="4" borderId="17" xfId="0" applyFont="1" applyFill="1" applyBorder="1" applyAlignment="1">
      <alignment horizontal="centerContinuous" vertical="center"/>
    </xf>
    <xf numFmtId="0" fontId="4" fillId="4" borderId="18" xfId="0" applyFont="1" applyFill="1" applyBorder="1" applyAlignment="1">
      <alignment horizontal="centerContinuous" vertical="center"/>
    </xf>
    <xf numFmtId="0" fontId="4" fillId="5" borderId="16" xfId="0" applyFont="1" applyFill="1" applyBorder="1" applyAlignment="1">
      <alignment horizontal="centerContinuous" vertical="center" wrapText="1"/>
    </xf>
    <xf numFmtId="0" fontId="4" fillId="5" borderId="17" xfId="0" applyFont="1" applyFill="1" applyBorder="1" applyAlignment="1">
      <alignment horizontal="centerContinuous" vertical="center" wrapText="1"/>
    </xf>
    <xf numFmtId="0" fontId="4" fillId="5" borderId="18" xfId="0" applyFont="1" applyFill="1" applyBorder="1" applyAlignment="1">
      <alignment horizontal="centerContinuous" vertical="center" wrapText="1"/>
    </xf>
    <xf numFmtId="0" fontId="5" fillId="4" borderId="17" xfId="0" applyFont="1" applyFill="1" applyBorder="1" applyAlignment="1">
      <alignment horizontal="centerContinuous" vertical="center"/>
    </xf>
    <xf numFmtId="0" fontId="5" fillId="4" borderId="18" xfId="0" applyFont="1" applyFill="1" applyBorder="1" applyAlignment="1">
      <alignment horizontal="centerContinuous" vertical="center"/>
    </xf>
    <xf numFmtId="164" fontId="0" fillId="0" borderId="0" xfId="1" applyNumberFormat="1" applyFont="1"/>
    <xf numFmtId="0" fontId="0" fillId="5" borderId="21" xfId="0" applyFill="1" applyBorder="1" applyAlignment="1">
      <alignment horizontal="center" vertical="center" wrapText="1"/>
    </xf>
    <xf numFmtId="0" fontId="1" fillId="0" borderId="0" xfId="0" applyFont="1" applyAlignment="1">
      <alignment horizontal="right"/>
    </xf>
    <xf numFmtId="0" fontId="2" fillId="0" borderId="0" xfId="0" applyFont="1" applyAlignment="1">
      <alignment horizontal="left"/>
    </xf>
    <xf numFmtId="0" fontId="1" fillId="0" borderId="25" xfId="0" applyFont="1" applyBorder="1" applyAlignment="1">
      <alignment horizontal="right" vertical="center"/>
    </xf>
    <xf numFmtId="0" fontId="2" fillId="6" borderId="23" xfId="0" applyFont="1" applyFill="1" applyBorder="1" applyAlignment="1">
      <alignment horizontal="center" vertical="center"/>
    </xf>
    <xf numFmtId="0" fontId="2" fillId="6" borderId="24" xfId="0" applyFont="1" applyFill="1" applyBorder="1" applyAlignment="1">
      <alignment horizontal="center" vertical="center"/>
    </xf>
    <xf numFmtId="0" fontId="1" fillId="6" borderId="22" xfId="0" applyFont="1" applyFill="1" applyBorder="1" applyAlignment="1">
      <alignment horizontal="right" vertical="center"/>
    </xf>
    <xf numFmtId="14" fontId="1" fillId="0" borderId="26" xfId="0" applyNumberFormat="1" applyFont="1" applyBorder="1" applyAlignment="1">
      <alignment horizontal="center"/>
    </xf>
    <xf numFmtId="14" fontId="1" fillId="0" borderId="27" xfId="0" applyNumberFormat="1" applyFont="1" applyBorder="1" applyAlignment="1">
      <alignment horizontal="center"/>
    </xf>
    <xf numFmtId="0" fontId="1" fillId="2" borderId="0" xfId="0" applyFont="1" applyFill="1" applyAlignment="1">
      <alignment horizontal="centerContinuous"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0" borderId="0" xfId="0" applyAlignment="1">
      <alignment horizontal="left"/>
    </xf>
    <xf numFmtId="0" fontId="0" fillId="0" borderId="12" xfId="0" pivotButton="1" applyBorder="1" applyAlignment="1">
      <alignment horizontal="center"/>
    </xf>
    <xf numFmtId="0" fontId="0" fillId="0" borderId="15" xfId="0" applyBorder="1" applyAlignment="1">
      <alignment horizontal="left"/>
    </xf>
    <xf numFmtId="0" fontId="0" fillId="0" borderId="15" xfId="0" applyBorder="1" applyAlignment="1">
      <alignment horizontal="left" indent="1"/>
    </xf>
    <xf numFmtId="0" fontId="0" fillId="0" borderId="14" xfId="0" applyBorder="1" applyAlignment="1">
      <alignment horizontal="left" indent="1"/>
    </xf>
    <xf numFmtId="0" fontId="0" fillId="0" borderId="14" xfId="0" applyBorder="1" applyAlignment="1">
      <alignment horizontal="left"/>
    </xf>
    <xf numFmtId="0" fontId="0" fillId="0" borderId="0" xfId="0" applyNumberFormat="1"/>
    <xf numFmtId="0" fontId="7" fillId="0" borderId="0" xfId="0" applyFont="1"/>
    <xf numFmtId="43" fontId="0" fillId="0" borderId="0" xfId="1" applyFont="1"/>
    <xf numFmtId="0" fontId="0" fillId="0" borderId="13"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2">
    <cellStyle name="Millares" xfId="1" builtinId="3"/>
    <cellStyle name="Normal" xfId="0" builtinId="0"/>
  </cellStyles>
  <dxfs count="125">
    <dxf>
      <numFmt numFmtId="0" formatCode="General"/>
    </dxf>
    <dxf>
      <numFmt numFmtId="164" formatCode="_-* #,##0_-;\-* #,##0_-;_-* &quot;-&quot;??_-;_-@_-"/>
    </dxf>
    <dxf>
      <numFmt numFmtId="164" formatCode="_-* #,##0_-;\-* #,##0_-;_-* &quot;-&quot;??_-;_-@_-"/>
    </dxf>
    <dxf>
      <numFmt numFmtId="0" formatCode="General"/>
    </dxf>
    <dxf>
      <numFmt numFmtId="164" formatCode="_-* #,##0_-;\-* #,##0_-;_-* &quot;-&quot;??_-;_-@_-"/>
    </dxf>
    <dxf>
      <numFmt numFmtId="164" formatCode="_-* #,##0_-;\-* #,##0_-;_-* &quot;-&quot;??_-;_-@_-"/>
    </dxf>
    <dxf>
      <numFmt numFmtId="0" formatCode="General"/>
    </dxf>
    <dxf>
      <numFmt numFmtId="0" formatCode="General"/>
    </dxf>
    <dxf>
      <numFmt numFmtId="164" formatCode="_-* #,##0_-;\-* #,##0_-;_-* &quot;-&quot;??_-;_-@_-"/>
    </dxf>
    <dxf>
      <numFmt numFmtId="19" formatCode="d/mm/yyyy"/>
    </dxf>
    <dxf>
      <numFmt numFmtId="0" formatCode="General"/>
    </dxf>
    <dxf>
      <numFmt numFmtId="19" formatCode="d/mm/yyyy"/>
    </dxf>
    <dxf>
      <numFmt numFmtId="19" formatCode="d/mm/yyyy"/>
    </dxf>
    <dxf>
      <numFmt numFmtId="0" formatCode="General"/>
    </dxf>
    <dxf>
      <numFmt numFmtId="0" formatCode="General"/>
    </dxf>
    <dxf>
      <numFmt numFmtId="164" formatCode="_-* #,##0_-;\-* #,##0_-;_-* &quot;-&quot;??_-;_-@_-"/>
    </dxf>
    <dxf>
      <numFmt numFmtId="164" formatCode="_-* #,##0_-;\-* #,##0_-;_-* &quot;-&quot;??_-;_-@_-"/>
    </dxf>
    <dxf>
      <numFmt numFmtId="164" formatCode="_-* #,##0_-;\-* #,##0_-;_-* &quot;-&quot;??_-;_-@_-"/>
    </dxf>
    <dxf>
      <numFmt numFmtId="0" formatCode="General"/>
    </dxf>
    <dxf>
      <numFmt numFmtId="19" formatCode="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bottom style="thin">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b/>
      </font>
    </dxf>
    <dxf>
      <font>
        <b/>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2</xdr:row>
      <xdr:rowOff>123825</xdr:rowOff>
    </xdr:from>
    <xdr:to>
      <xdr:col>2</xdr:col>
      <xdr:colOff>1238250</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323850"/>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133350</xdr:rowOff>
    </xdr:from>
    <xdr:to>
      <xdr:col>3</xdr:col>
      <xdr:colOff>990600</xdr:colOff>
      <xdr:row>10</xdr:row>
      <xdr:rowOff>66675</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52525"/>
          <a:ext cx="259080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E$19">
          <xdr:nvSpPr>
            <xdr:cNvPr id="3" name="CuadroTexto 2">
              <a:extLst>
                <a:ext uri="{FF2B5EF4-FFF2-40B4-BE49-F238E27FC236}">
                  <a16:creationId xmlns:a16="http://schemas.microsoft.com/office/drawing/2014/main" id="{00000000-0008-0000-0000-000003000000}"/>
                </a:ext>
              </a:extLst>
            </xdr:cNvPr>
            <xdr:cNvSpPr txBox="1"/>
          </xdr:nvSpPr>
          <xdr:spPr>
            <a:xfrm>
              <a:off x="4505324" y="1476375"/>
              <a:ext cx="7905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0C8C83EF-013D-425F-92D7-1974928E12BF}" type="TxLink">
                <a:rPr lang="en-US" sz="3600" b="1" i="0" u="none" strike="noStrike">
                  <a:solidFill>
                    <a:schemeClr val="bg1"/>
                  </a:solidFill>
                  <a:latin typeface="Calibri"/>
                  <a:cs typeface="Calibri"/>
                </a:rPr>
                <a:pPr algn="ctr"/>
                <a:t>49</a:t>
              </a:fld>
              <a:endParaRPr lang="es-CO" sz="36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Modificaciones Suscritos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86749" y="1228724"/>
          <a:ext cx="143572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3362327</xdr:colOff>
      <xdr:row>7</xdr:row>
      <xdr:rowOff>85725</xdr:rowOff>
    </xdr:from>
    <xdr:to>
      <xdr:col>7</xdr:col>
      <xdr:colOff>19052</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877177" y="1866900"/>
          <a:ext cx="1857375" cy="409575"/>
          <a:chOff x="6705600" y="2047875"/>
          <a:chExt cx="1185559"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886575" y="2095500"/>
            <a:ext cx="100458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01/08/2023 - 31/08/2023</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refreshedDate="45184.339632175928" createdVersion="6" refreshedVersion="6" minRefreshableVersion="3" recordCount="49" xr:uid="{00000000-000A-0000-FFFF-FFFF07000000}">
  <cacheSource type="worksheet">
    <worksheetSource name="Contratos"/>
  </cacheSource>
  <cacheFields count="31">
    <cacheField name="VIGENCIA" numFmtId="0">
      <sharedItems containsSemiMixedTypes="0" containsString="0" containsNumber="1" containsInteger="1" minValue="2014" maxValue="2023"/>
    </cacheField>
    <cacheField name="NÚMERO CONTRATO" numFmtId="0">
      <sharedItems containsMixedTypes="1" containsNumber="1" containsInteger="1" minValue="220396" maxValue="230694"/>
    </cacheField>
    <cacheField name="PORTAL CONTRATACION" numFmtId="0">
      <sharedItems count="5">
        <s v="SECOP-II"/>
        <s v="TVEC"/>
        <s v="SECOP-I"/>
        <s v="SECOP_I" u="1"/>
        <s v="SECOP_II" u="1"/>
      </sharedItems>
    </cacheField>
    <cacheField name="URL SECOP" numFmtId="0">
      <sharedItems/>
    </cacheField>
    <cacheField name="PROCESO SELECCIÓN" numFmtId="0">
      <sharedItems count="11">
        <s v="Mínima Cuantía"/>
        <s v="Directa Prestacion Servicios Profesionales y Apoyo a la Gestión"/>
        <s v="Directa Otras Causales"/>
        <s v="Selección Abreviada - Subasta Inversa"/>
        <s v="Concurso de Méritos Abierto"/>
        <s v="Directa Prestacion Serv para Ejecución de Trabajos Artísticos " u="1"/>
        <s v="Selección Abreviada - Acuerdo Marco" u="1"/>
        <s v="Selección Abreviada - Menor Cuantía" u="1"/>
        <s v="Licitación Pública" u="1"/>
        <s v="Subasta Inversa" u="1"/>
        <s v="Régimen Especial - Régimen Especial" u="1"/>
      </sharedItems>
    </cacheField>
    <cacheField name="CLASE CONTRATO" numFmtId="0">
      <sharedItems count="14">
        <s v="Prestación de Servicios"/>
        <s v="Prestación Servicios Profesionales"/>
        <s v="Prestación Servicio Apoyo a la Gestión"/>
        <s v="Interadministrativo"/>
        <s v="Convenio Interadministrativo"/>
        <s v="Consultoría"/>
        <s v="Convenio de Cooperacion" u="1"/>
        <s v="Seguros" u="1"/>
        <s v="Manejo de cuenta" u="1"/>
        <s v="Arrendamiento" u="1"/>
        <s v="Compraventa" u="1"/>
        <s v="Obra" u="1"/>
        <s v="Suministro" u="1"/>
        <s v="Suscripción" u="1"/>
      </sharedItems>
    </cacheField>
    <cacheField name="DEPENDENCIA DESTINO" numFmtId="0">
      <sharedItems/>
    </cacheField>
    <cacheField name="NOMBRE UNIDAD EJECUTORA" numFmtId="0">
      <sharedItems containsMixedTypes="1" containsNumber="1" containsInteger="1" minValue="0" maxValue="0"/>
    </cacheField>
    <cacheField name="OBJETO" numFmtId="0">
      <sharedItems longText="1"/>
    </cacheField>
    <cacheField name="CLASE MODIFICACIÓN" numFmtId="0">
      <sharedItems count="13">
        <s v="4 4. Adición / Prórroga"/>
        <s v="3 3. Prorroga"/>
        <s v="1 1. Cesión"/>
        <s v="8 8. Otro SI"/>
        <s v="2 2. Adición"/>
        <s v="Suspensión" u="1"/>
        <s v="Cesión" u="1"/>
        <s v="Adición / Prórroga" u="1"/>
        <s v="Adición/Prorroga" u="1"/>
        <s v="Adición" u="1"/>
        <s v="Prorroga" u="1"/>
        <s v="Otro sí" u="1"/>
        <s v="Adición/Prorroga/Otro sí" u="1"/>
      </sharedItems>
    </cacheField>
    <cacheField name="FECHA SUSCRIPCIÓN DE LA MODIFICACIÓN" numFmtId="14">
      <sharedItems containsSemiMixedTypes="0" containsNonDate="0" containsDate="1" containsString="0" minDate="2023-08-03T00:00:00" maxDate="2023-09-01T00:00:00"/>
    </cacheField>
    <cacheField name="IDENTIFICACIÓN CONTRATISTA" numFmtId="0">
      <sharedItems containsMixedTypes="1" containsNumber="1" containsInteger="1" minValue="40277284" maxValue="1032372601"/>
    </cacheField>
    <cacheField name="RAZÓN SOCIAL_x000a_CESIONARIO" numFmtId="0">
      <sharedItems containsBlank="1"/>
    </cacheField>
    <cacheField name="VALOR CONTRATO PRINCIPAL" numFmtId="0">
      <sharedItems containsSemiMixedTypes="0" containsString="0" containsNumber="1" containsInteger="1" minValue="0" maxValue="3250551965"/>
    </cacheField>
    <cacheField name="VALOR ADICIÓN" numFmtId="164">
      <sharedItems containsSemiMixedTypes="0" containsString="0" containsNumber="1" containsInteger="1" minValue="0" maxValue="300000000"/>
    </cacheField>
    <cacheField name="VALOR TOTAL" numFmtId="0">
      <sharedItems containsSemiMixedTypes="0" containsString="0" containsNumber="1" containsInteger="1" minValue="0" maxValue="3545507657"/>
    </cacheField>
    <cacheField name="PLAZO MODIFICACIÓN (Días)" numFmtId="0">
      <sharedItems containsMixedTypes="1" containsNumber="1" containsInteger="1" minValue="30" maxValue="225"/>
    </cacheField>
    <cacheField name="PLAZO TOTAL_x000a_(DÍAS)*" numFmtId="0">
      <sharedItems containsMixedTypes="1" containsNumber="1" containsInteger="1" minValue="120" maxValue="360"/>
    </cacheField>
    <cacheField name="Fecha de suscripción" numFmtId="14">
      <sharedItems containsSemiMixedTypes="0" containsNonDate="0" containsDate="1" containsString="0" minDate="2014-12-29T00:00:00" maxDate="2023-08-04T00:00:00"/>
    </cacheField>
    <cacheField name="Fecha de Inicio" numFmtId="14">
      <sharedItems containsSemiMixedTypes="0" containsNonDate="0" containsDate="1" containsString="0" minDate="2014-12-29T00:00:00" maxDate="2023-08-11T00:00:00"/>
    </cacheField>
    <cacheField name="Plazo Inicial (dias)" numFmtId="0">
      <sharedItems containsSemiMixedTypes="0" containsString="0" containsNumber="1" containsInteger="1" minValue="120" maxValue="1800"/>
    </cacheField>
    <cacheField name="Fecha Finalizacion Programada" numFmtId="14">
      <sharedItems containsSemiMixedTypes="0" containsNonDate="0" containsDate="1" containsString="0" minDate="2023-08-24T00:00:00" maxDate="2024-12-30T00:00:00"/>
    </cacheField>
    <cacheField name="Valor del Contrato_x000a_inical" numFmtId="43">
      <sharedItems containsSemiMixedTypes="0" containsString="0" containsNumber="1" containsInteger="1" minValue="3118511" maxValue="3250551965"/>
    </cacheField>
    <cacheField name="dias ejecutados" numFmtId="0">
      <sharedItems containsSemiMixedTypes="0" containsString="0" containsNumber="1" containsInteger="1" minValue="21" maxValue="3167"/>
    </cacheField>
    <cacheField name="% Ejecución" numFmtId="0">
      <sharedItems containsSemiMixedTypes="0" containsString="0" containsNumber="1" minValue="17.21" maxValue="102.61"/>
    </cacheField>
    <cacheField name="Recursos totales Ejecutados o pagados" numFmtId="164">
      <sharedItems/>
    </cacheField>
    <cacheField name="Recursos pendientes de ejecutar." numFmtId="164">
      <sharedItems/>
    </cacheField>
    <cacheField name="Cantidad de Adiciones/_x000a_prórrogas" numFmtId="0">
      <sharedItems containsSemiMixedTypes="0" containsString="0" containsNumber="1" containsInteger="1" minValue="0" maxValue="6"/>
    </cacheField>
    <cacheField name="Vr. Adiciones" numFmtId="164">
      <sharedItems containsSemiMixedTypes="0" containsString="0" containsNumber="1" containsInteger="1" minValue="0" maxValue="2100000000"/>
    </cacheField>
    <cacheField name="Vr. Total con Adiciones" numFmtId="164">
      <sharedItems containsSemiMixedTypes="0" containsString="0" containsNumber="1" containsInteger="1" minValue="4677766" maxValue="3545507657"/>
    </cacheField>
    <cacheField name="Plazo total con prorrogas (días)" numFmtId="0">
      <sharedItems containsSemiMixedTypes="0" containsString="0" containsNumber="1" containsInteger="1" minValue="120" maxValue="36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
  <r>
    <n v="2014"/>
    <n v="220396"/>
    <x v="0"/>
    <s v="https://community.secop.gov.co/Public/Tendering/OpportunityDetail/Index?noticeUID=CO1.NTC.2935430&amp;isFromPublicArea=True&amp;isModal=true&amp;asPopupView=true"/>
    <x v="0"/>
    <x v="0"/>
    <s v="SUBD. ADMINISTRATIVA Y FINANCIERA"/>
    <s v="0111-01"/>
    <s v="PRESTAR LOS SERVICIOS DE MANTENIMIENTO PREVENTIVO Y CORRECTIVO CONSUMINISTRO DE REPUESTOS PARA LOS VEHÍCULOS DE PROPIEDAD DE LA SECRETARIADISTRITAL DE HACIENDA."/>
    <x v="0"/>
    <d v="2023-08-03T00:00:00"/>
    <s v=""/>
    <m/>
    <n v="63051000"/>
    <n v="35000000"/>
    <n v="98051000"/>
    <n v="210"/>
    <s v="21 Mes(es)"/>
    <d v="2022-06-08T00:00:00"/>
    <d v="2022-06-16T00:00:00"/>
    <n v="330"/>
    <d v="2024-03-16T00:00:00"/>
    <n v="63051000"/>
    <n v="441"/>
    <n v="69.010000000000005"/>
    <s v="En reivisión"/>
    <s v="En reivisión"/>
    <n v="1"/>
    <n v="35000000"/>
    <n v="98051000"/>
    <n v="630"/>
  </r>
  <r>
    <n v="2023"/>
    <n v="220609"/>
    <x v="0"/>
    <s v="https://community.secop.gov.co/Public/Tendering/OpportunityDetail/Index?noticeUID=CO1.NTC.3206945&amp;isFromPublicArea=True&amp;isModal=true&amp;asPopupView=true"/>
    <x v="0"/>
    <x v="0"/>
    <s v="FONDO CUENTA CONCEJO DE BOGOTA, D.C."/>
    <s v="0111-04"/>
    <s v="Prestar servicios de mantenimiento para los tanques de almacenamiento yequipos de bombeo hidráulico de agua potable residual y aguas negras delConcejo de Bogotá"/>
    <x v="1"/>
    <d v="2023-08-03T00:00:00"/>
    <s v=""/>
    <m/>
    <n v="9000000"/>
    <n v="0"/>
    <n v="9000000"/>
    <n v="30"/>
    <s v="11 Mes(es)"/>
    <d v="2022-09-23T00:00:00"/>
    <d v="2022-10-06T00:00:00"/>
    <n v="180"/>
    <d v="2023-11-06T00:00:00"/>
    <n v="9000000"/>
    <n v="329"/>
    <n v="83.08"/>
    <s v="En reivisión"/>
    <s v="En reivisión"/>
    <n v="0"/>
    <n v="0"/>
    <n v="9000000"/>
    <n v="390"/>
  </r>
  <r>
    <n v="2023"/>
    <n v="230401"/>
    <x v="0"/>
    <s v="https://community.secop.gov.co/Public/Tendering/OpportunityDetail/Index?noticeUID=CO1.NTC.4218332&amp;isFromPublicArea=True&amp;isModal=true&amp;asPopupView=true"/>
    <x v="1"/>
    <x v="1"/>
    <s v="FONDO CUENTA CONCEJO DE BOGOTA, D.C."/>
    <s v="0111-04"/>
    <s v="Prestar servicios profesionales para la ejecución de las funciones acargo de las Comisiones Permanentes de la Corporación, relativas altrámite de los proyectos de acuerdo que correspondan a cada una de estassegún sus competencias normativas"/>
    <x v="2"/>
    <d v="2023-08-04T00:00:00"/>
    <n v="1010247198"/>
    <s v="LIZ BRIGITTE RODRIGUEZ BECERRA"/>
    <n v="16285000"/>
    <n v="0"/>
    <n v="16285000"/>
    <s v=""/>
    <n v="150"/>
    <d v="2023-04-05T00:00:00"/>
    <d v="2023-04-21T00:00:00"/>
    <n v="150"/>
    <d v="2023-09-21T00:00:00"/>
    <n v="16285000"/>
    <n v="132"/>
    <n v="86.27"/>
    <s v="En reivisión"/>
    <s v="En reivisión"/>
    <n v="0"/>
    <n v="0"/>
    <n v="16285000"/>
    <n v="150"/>
  </r>
  <r>
    <n v="2023"/>
    <n v="230448"/>
    <x v="0"/>
    <s v="https://community.secop.gov.co/Public/Tendering/OpportunityDetail/Index?noticeUID=CO1.NTC.4299795&amp;isFromPublicArea=True&amp;isModal=true&amp;asPopupView=true"/>
    <x v="1"/>
    <x v="2"/>
    <s v="FONDO CUENTA CONCEJO DE BOGOTA, D.C."/>
    <s v="0111-04"/>
    <s v="Prestar servicios de apoyo a la gestión en relación con los procesos acargo de las Comisiones Permanentes de la Corporación"/>
    <x v="2"/>
    <d v="2023-08-08T00:00:00"/>
    <n v="1012446693"/>
    <s v="JEFERSSON STEVEN PAEZ SILVA"/>
    <n v="0"/>
    <n v="0"/>
    <n v="0"/>
    <s v=""/>
    <n v="150"/>
    <d v="2023-04-17T00:00:00"/>
    <d v="2023-04-18T00:00:00"/>
    <n v="150"/>
    <d v="2023-09-18T00:00:00"/>
    <n v="7755000"/>
    <n v="135"/>
    <n v="88.24"/>
    <s v="En reivisión"/>
    <s v="En reivisión"/>
    <n v="0"/>
    <n v="0"/>
    <n v="7755000"/>
    <n v="150"/>
  </r>
  <r>
    <n v="2023"/>
    <n v="230600"/>
    <x v="0"/>
    <s v="https://community.secop.gov.co/Public/Tendering/OpportunityDetail/Index?noticeUID=CO1.NTC.4508090&amp;isFromPublicArea=True&amp;isModal=true&amp;asPopupView=true"/>
    <x v="1"/>
    <x v="2"/>
    <s v="FONDO CUENTA CONCEJO DE BOGOTA, D.C."/>
    <s v="0111-04"/>
    <s v="Prestar los servicios de apoyo a la gestión en el desarrollo de lasactividades establecidas en los planes, programas y proyectos definidosen el proceso de talento humano del Concejo de Bogotá D.C."/>
    <x v="2"/>
    <d v="2023-08-09T00:00:00"/>
    <n v="52799008"/>
    <s v="NORMA CONSTANZA ORTIZ GONZALEZ"/>
    <n v="0"/>
    <n v="0"/>
    <n v="0"/>
    <s v=""/>
    <n v="150"/>
    <d v="2023-06-01T00:00:00"/>
    <d v="2023-06-13T00:00:00"/>
    <n v="150"/>
    <d v="2023-11-13T00:00:00"/>
    <n v="9940000"/>
    <n v="79"/>
    <n v="51.63"/>
    <s v="En reivisión"/>
    <s v="En reivisión"/>
    <n v="0"/>
    <n v="0"/>
    <n v="9940000"/>
    <n v="150"/>
  </r>
  <r>
    <n v="2023"/>
    <n v="230008"/>
    <x v="0"/>
    <s v="https://community.secop.gov.co/Public/Tendering/OpportunityDetail/Index?noticeUID=CO1.NTC.3742543&amp;isFromPublicArea=True&amp;isModal=true&amp;asPopupView=true"/>
    <x v="1"/>
    <x v="1"/>
    <s v="OF. ASESORA DE COMUNICACIONES"/>
    <s v="0111-01"/>
    <s v="Prestar los servicios profesionales para apoyar a la Oficina Asesora deComunicaciones en la producción, difusión y divulgación de contenidosperiodísticos de la Secretaría Distrital de Hacienda, y ser el enlace delos temas de comunicaciones con la Alcaldía Mayor y las entidades delSector Hacienda."/>
    <x v="2"/>
    <d v="2023-08-10T00:00:00"/>
    <n v="52120423"/>
    <s v="OLGA INES CHIGUASUQUE VARGAS"/>
    <n v="0"/>
    <n v="0"/>
    <n v="0"/>
    <s v=""/>
    <n v="360"/>
    <d v="2023-01-12T00:00:00"/>
    <d v="2023-01-20T00:00:00"/>
    <n v="240"/>
    <d v="2024-01-20T00:00:00"/>
    <n v="52104000"/>
    <n v="223"/>
    <n v="61.1"/>
    <s v="En reivisión"/>
    <s v="En reivisión"/>
    <n v="1"/>
    <n v="26052000"/>
    <n v="78156000"/>
    <n v="360"/>
  </r>
  <r>
    <n v="2023"/>
    <n v="230544"/>
    <x v="0"/>
    <s v="https://community.secop.gov.co/Public/Tendering/OpportunityDetail/Index?noticeUID=CO1.NTC.4409919&amp;isFromPublicArea=True&amp;isModal=true&amp;asPopupView=true"/>
    <x v="1"/>
    <x v="2"/>
    <s v="FONDO CUENTA CONCEJO DE BOGOTA, D.C."/>
    <s v="0111-04"/>
    <s v="Prestar los servicios de apoyo a la gestión para la preparación,alistamiento y organización del archivo que se encuentra a cargo de laMesa Directiva."/>
    <x v="2"/>
    <d v="2023-08-10T00:00:00"/>
    <n v="80117277"/>
    <s v="JAIR OSVALDO BUITRAGO ESPINOSA"/>
    <n v="0"/>
    <n v="0"/>
    <n v="0"/>
    <s v=""/>
    <n v="150"/>
    <d v="2023-05-12T00:00:00"/>
    <d v="2023-05-19T00:00:00"/>
    <n v="150"/>
    <d v="2023-10-19T00:00:00"/>
    <n v="11630000"/>
    <n v="104"/>
    <n v="67.97"/>
    <s v="En reivisión"/>
    <s v="En reivisión"/>
    <n v="0"/>
    <n v="0"/>
    <n v="11630000"/>
    <n v="150"/>
  </r>
  <r>
    <n v="2023"/>
    <n v="220814"/>
    <x v="1"/>
    <s v="https://www.colombiacompra.gov.co/tienda-virtual-del-estado-colombiano/ordenes-compra/98609"/>
    <x v="2"/>
    <x v="0"/>
    <s v="OF. ASESORA DE PLANEACION"/>
    <s v="0111-01"/>
    <s v="Provisión de un software para la administración del Sistema de Gestión yservicios de implementación"/>
    <x v="3"/>
    <d v="2023-08-10T00:00:00"/>
    <s v=""/>
    <m/>
    <n v="107795321"/>
    <n v="0"/>
    <n v="107795321"/>
    <s v=""/>
    <s v=""/>
    <d v="2022-11-03T00:00:00"/>
    <d v="2022-11-11T00:00:00"/>
    <n v="300"/>
    <d v="2023-08-24T00:00:00"/>
    <n v="107795321"/>
    <n v="293"/>
    <n v="102.45"/>
    <s v="En reivisión"/>
    <s v="En reivisión"/>
    <n v="0"/>
    <n v="0"/>
    <n v="107795321"/>
    <n v="300"/>
  </r>
  <r>
    <n v="2023"/>
    <n v="220445"/>
    <x v="0"/>
    <s v="https://community.secop.gov.co/Public/Tendering/OpportunityDetail/Index?noticeUID=CO1.NTC.3072735&amp;isFromPublicArea=True&amp;isModal=true&amp;asPopupView=true"/>
    <x v="2"/>
    <x v="3"/>
    <s v="FONDO CUENTA CONCEJO DE BOGOTA, D.C."/>
    <s v="0111-04"/>
    <s v="Implementar una solución tecnológica integral de interconexión para elnuevo edificio del Concejo de Bogotá D.C,."/>
    <x v="0"/>
    <d v="2023-08-11T00:00:00"/>
    <s v=""/>
    <m/>
    <n v="3250551965"/>
    <n v="294955692"/>
    <n v="3545507657"/>
    <n v="225"/>
    <s v="19 Mes(es) 15 Día(s)"/>
    <d v="2022-08-03T00:00:00"/>
    <d v="2022-08-11T00:00:00"/>
    <n v="360"/>
    <d v="2024-03-27T00:00:00"/>
    <n v="3250551965"/>
    <n v="385"/>
    <n v="64.81"/>
    <s v="En reivisión"/>
    <s v="En reivisión"/>
    <n v="1"/>
    <n v="294955692"/>
    <n v="3545507657"/>
    <n v="585"/>
  </r>
  <r>
    <n v="2023"/>
    <n v="220404"/>
    <x v="0"/>
    <s v="https://community.secop.gov.co/Public/Tendering/OpportunityDetail/Index?noticeUID=CO1.NTC.2937787&amp;isFromPublicArea=True&amp;isModal=true&amp;asPopupView=true"/>
    <x v="3"/>
    <x v="0"/>
    <s v="OF. TECNICA SISTEMA GESTION DOCUMENTAL"/>
    <s v="0111-01"/>
    <s v="Prestar servicios de custodia, consulta, préstamo y transporte dedocumentos de archivo de la Secretaría Distrital de Hacienda , deconformidad con lo establecido en el Pliego de Condiciones."/>
    <x v="1"/>
    <d v="2023-08-14T00:00:00"/>
    <s v=""/>
    <m/>
    <n v="506491131"/>
    <n v="0"/>
    <n v="506491131"/>
    <n v="60"/>
    <s v="15 Mes(es) 11 Día(s)"/>
    <d v="2022-06-17T00:00:00"/>
    <d v="2022-07-06T00:00:00"/>
    <n v="401"/>
    <d v="2023-10-17T00:00:00"/>
    <n v="506491131"/>
    <n v="421"/>
    <n v="89.96"/>
    <s v="En reivisión"/>
    <s v="En reivisión"/>
    <n v="0"/>
    <n v="0"/>
    <n v="506491131"/>
    <n v="461"/>
  </r>
  <r>
    <n v="2023"/>
    <s v="140422-0-2014"/>
    <x v="2"/>
    <s v="15-12-3272948"/>
    <x v="2"/>
    <x v="4"/>
    <s v="FONDO CUENTA CONCEJO DE BOGOTA, D.C."/>
    <n v="0"/>
    <s v="Constitución de un Fondo en Administración denominado &quot;FONDO CUENTACONCEJO DE BOGOTÁ, D.C., SECRETARIA DISTRITAL DE HACIENDA - ICETEX&quot;, conlos recursos entregados por EL CONSTITUYENTE a EL ICETEX, quien actuarácomo administrador y mandatario, con el fin de financiar programas deeducación formal, para los empleados de Carrera Administrativa y LibreNombramiento y Remoción del Concejo de Bogotá."/>
    <x v="4"/>
    <d v="2023-08-16T00:00:00"/>
    <s v=""/>
    <m/>
    <n v="300000000"/>
    <n v="300000000"/>
    <n v="2400000000"/>
    <s v=""/>
    <s v=""/>
    <d v="2014-12-29T00:00:00"/>
    <d v="2014-12-29T00:00:00"/>
    <n v="1800"/>
    <d v="2024-12-29T00:00:00"/>
    <n v="300000000"/>
    <n v="3167"/>
    <n v="86.7"/>
    <s v="En reivisión"/>
    <s v="En reivisión"/>
    <n v="6"/>
    <n v="2100000000"/>
    <n v="2400000000"/>
    <n v="3600"/>
  </r>
  <r>
    <n v="2023"/>
    <n v="230066"/>
    <x v="0"/>
    <s v="https://community.secop.gov.co/Public/Tendering/OpportunityDetail/Index?noticeUID=CO1.NTC.3775572&amp;isFromPublicArea=True&amp;isModal=true&amp;asPopupView=true"/>
    <x v="1"/>
    <x v="1"/>
    <s v="SUBD. ANALISIS SECTORIAL"/>
    <s v="0111-01"/>
    <s v="Prestar servicios profesionales para apoyar al Observatorio Fiscal delDistrito – FiscalData en la búsqueda de información y el procesamientode bases de datos que permitan fortalecer el análisis sectorial delcomportamiento de los indicadores económicos de la ciudad de Bogotá."/>
    <x v="0"/>
    <d v="2023-08-16T00:00:00"/>
    <s v=""/>
    <m/>
    <n v="24969000"/>
    <n v="12484500"/>
    <n v="37453500"/>
    <n v="105"/>
    <s v="10 Mes(es) 15 Día(s)"/>
    <d v="2023-01-17T00:00:00"/>
    <d v="2023-01-23T00:00:00"/>
    <n v="210"/>
    <d v="2023-12-07T00:00:00"/>
    <n v="24969000"/>
    <n v="220"/>
    <n v="69.180000000000007"/>
    <s v="En reivisión"/>
    <s v="En reivisión"/>
    <n v="1"/>
    <n v="12484500"/>
    <n v="37453500"/>
    <n v="315"/>
  </r>
  <r>
    <n v="2023"/>
    <n v="230134"/>
    <x v="0"/>
    <s v="https://community.secop.gov.co/Public/Tendering/OpportunityDetail/Index?noticeUID=CO1.NTC.3822309&amp;isFromPublicArea=True&amp;isModal=true&amp;asPopupView=true"/>
    <x v="1"/>
    <x v="1"/>
    <s v="SUBD. ANALISIS FISCAL"/>
    <s v="0111-01"/>
    <s v="Prestar servicios profesionales para adelantar por parte de la DEEFpropuestas en la generación de insumos técnicos para el análisis de lagestión fiscal de los actuales y nuevos ingresos que permitan recursosadicionales para la ciudad, así como el análisis de iniciativastributarias de carácter nacional y territorial que tengan un efecto paralas finanzas distritales. "/>
    <x v="0"/>
    <d v="2023-08-16T00:00:00"/>
    <s v=""/>
    <m/>
    <n v="53515000"/>
    <n v="26757500"/>
    <n v="80272500"/>
    <n v="105"/>
    <s v="10 Mes(es) 15 Día(s)"/>
    <d v="2023-01-23T00:00:00"/>
    <d v="2023-01-27T00:00:00"/>
    <n v="210"/>
    <d v="2023-12-11T00:00:00"/>
    <n v="53515000"/>
    <n v="216"/>
    <n v="67.92"/>
    <s v="En reivisión"/>
    <s v="En reivisión"/>
    <n v="1"/>
    <n v="26757500"/>
    <n v="80272500"/>
    <n v="315"/>
  </r>
  <r>
    <n v="2023"/>
    <n v="230166"/>
    <x v="0"/>
    <s v="https://community.secop.gov.co/Public/Tendering/OpportunityDetail/Index?noticeUID=CO1.NTC.3876421&amp;isFromPublicArea=True&amp;isModal=true&amp;asPopupView=true"/>
    <x v="1"/>
    <x v="2"/>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x v="2"/>
    <d v="2023-08-17T00:00:00"/>
    <n v="1007698573"/>
    <s v="NATALIA  RAMIREZ ORTEGA"/>
    <n v="0"/>
    <n v="0"/>
    <n v="0"/>
    <s v=""/>
    <n v="330"/>
    <d v="2023-01-30T00:00:00"/>
    <d v="2023-02-01T00:00:00"/>
    <n v="330"/>
    <d v="2023-12-31T00:00:00"/>
    <n v="22803000"/>
    <n v="211"/>
    <n v="63.36"/>
    <s v="En reivisión"/>
    <s v="En reivisión"/>
    <n v="0"/>
    <n v="0"/>
    <n v="22803000"/>
    <n v="330"/>
  </r>
  <r>
    <n v="2022"/>
    <n v="230340"/>
    <x v="0"/>
    <s v="https://community.secop.gov.co/Public/Tendering/OpportunityDetail/Index?noticeUID=CO1.NTC.4173783&amp;isFromPublicArea=True&amp;isModal=true&amp;asPopupView=true"/>
    <x v="1"/>
    <x v="1"/>
    <s v="FONDO CUENTA CONCEJO DE BOGOTA, D.C."/>
    <s v="0111-04"/>
    <s v="Prestar servicios profesionales en el proceso de organizacion, revisiony depuracion de la informacion generada para el cumplimiento de losprocesos a cargo de la Direccion Financiera de la Corporacion."/>
    <x v="0"/>
    <d v="2023-08-17T00:00:00"/>
    <s v=""/>
    <m/>
    <n v="22225000"/>
    <n v="11112500"/>
    <n v="33337500"/>
    <n v="75"/>
    <s v="7 Mes(es) 15 Día(s)"/>
    <d v="2023-03-16T00:00:00"/>
    <d v="2023-03-17T00:00:00"/>
    <n v="150"/>
    <d v="2023-11-01T00:00:00"/>
    <n v="22225000"/>
    <n v="167"/>
    <n v="72.930000000000007"/>
    <s v="En reivisión"/>
    <s v="En reivisión"/>
    <n v="1"/>
    <n v="11112500"/>
    <n v="33337500"/>
    <n v="225"/>
  </r>
  <r>
    <n v="2023"/>
    <n v="230343"/>
    <x v="0"/>
    <s v="https://community.secop.gov.co/Public/Tendering/OpportunityDetail/Index?noticeUID=CO1.NTC.4173783&amp;isFromPublicArea=True&amp;isModal=true&amp;asPopupView=true"/>
    <x v="1"/>
    <x v="1"/>
    <s v="FONDO CUENTA CONCEJO DE BOGOTA, D.C."/>
    <s v="0111-04"/>
    <s v="Prestar servicios profesionales en el proceso de organizacion, revisiony depuracion de la informacion generada para el cumplimiento de losprocesos a cargo de la Direccion Financiera de la Corporacion."/>
    <x v="0"/>
    <d v="2023-08-17T00:00:00"/>
    <s v=""/>
    <m/>
    <n v="22225000"/>
    <n v="11112500"/>
    <n v="33337500"/>
    <n v="75"/>
    <s v="7 Mes(es) 15 Día(s)"/>
    <d v="2023-03-16T00:00:00"/>
    <d v="2023-03-17T00:00:00"/>
    <n v="150"/>
    <d v="2023-11-01T00:00:00"/>
    <n v="22225000"/>
    <n v="167"/>
    <n v="72.930000000000007"/>
    <s v="En reivisión"/>
    <s v="En reivisión"/>
    <n v="1"/>
    <n v="11112500"/>
    <n v="33337500"/>
    <n v="225"/>
  </r>
  <r>
    <n v="2023"/>
    <n v="230365"/>
    <x v="0"/>
    <s v="https://community.secop.gov.co/Public/Tendering/OpportunityDetail/Index?noticeUID=CO1.NTC.4207067&amp;isFromPublicArea=True&amp;isModal=true&amp;asPopupView=true"/>
    <x v="1"/>
    <x v="1"/>
    <s v="FONDO CUENTA CONCEJO DE BOGOTA, D.C."/>
    <s v="0111-04"/>
    <s v="Prestar servicios profesionales para la implementación, gestión yseguimiento de la política de riesgos definida por el DAFP."/>
    <x v="2"/>
    <d v="2023-08-17T00:00:00"/>
    <n v="1020753822"/>
    <s v="CARMEN CECILIA TAMAYO PACHECO"/>
    <n v="0"/>
    <n v="0"/>
    <n v="0"/>
    <s v=""/>
    <n v="150"/>
    <d v="2023-03-23T00:00:00"/>
    <d v="2023-03-27T00:00:00"/>
    <n v="150"/>
    <d v="2023-08-27T00:00:00"/>
    <n v="35280000"/>
    <n v="157"/>
    <n v="102.61"/>
    <s v="En reivisión"/>
    <s v="En reivisión"/>
    <n v="0"/>
    <n v="0"/>
    <n v="35280000"/>
    <n v="150"/>
  </r>
  <r>
    <n v="2023"/>
    <n v="220433"/>
    <x v="0"/>
    <s v="https://community.secop.gov.co/Public/Tendering/OpportunityDetail/Index?noticeUID=CO1.NTC.2991267&amp;isFromPublicArea=True&amp;isModal=true&amp;asPopupView=true"/>
    <x v="0"/>
    <x v="0"/>
    <s v="SUBD. INFRAESTRUCTURA TIC"/>
    <s v="0111-01"/>
    <s v="Prestar servicios de soporte y mantenimiento técnico para los portalesweb e intranet de la Secretaria Distrital de Hacienda desarrolladossobre drupal."/>
    <x v="0"/>
    <d v="2023-08-17T00:00:00"/>
    <s v=""/>
    <m/>
    <n v="69974000"/>
    <n v="10398170"/>
    <n v="80372170"/>
    <n v="30"/>
    <s v="13 Mes(es)"/>
    <d v="2022-07-22T00:00:00"/>
    <d v="2022-08-19T00:00:00"/>
    <n v="360"/>
    <d v="2023-09-19T00:00:00"/>
    <n v="69974000"/>
    <n v="377"/>
    <n v="95.2"/>
    <s v="En reivisión"/>
    <s v="En reivisión"/>
    <n v="1"/>
    <n v="10398170"/>
    <n v="80372170"/>
    <n v="390"/>
  </r>
  <r>
    <n v="2023"/>
    <n v="230353"/>
    <x v="0"/>
    <s v="https://community.secop.gov.co/Public/Tendering/OpportunityDetail/Index?noticeUID=CO1.NTC.4173783&amp;isFromPublicArea=True&amp;isModal=true&amp;asPopupView=true"/>
    <x v="1"/>
    <x v="1"/>
    <s v="FONDO CUENTA CONCEJO DE BOGOTA, D.C."/>
    <s v="0111-04"/>
    <s v="Prestar servicios profesionales en el proceso de organizacion, revisiony depuracion de la informacion generada para el cumplimiento de losprocesos a cargo de la Direccion Financiera de la Corporacion."/>
    <x v="0"/>
    <d v="2023-08-18T00:00:00"/>
    <s v=""/>
    <m/>
    <n v="22225000"/>
    <n v="10519833"/>
    <n v="32744833"/>
    <n v="71"/>
    <s v="7 Mes(es) 11 Día(s)"/>
    <d v="2023-03-21T00:00:00"/>
    <d v="2023-03-22T00:00:00"/>
    <n v="150"/>
    <d v="2023-11-02T00:00:00"/>
    <n v="22225000"/>
    <n v="162"/>
    <n v="72"/>
    <s v="En reivisión"/>
    <s v="En reivisión"/>
    <n v="1"/>
    <n v="10519833"/>
    <n v="32744833"/>
    <n v="221"/>
  </r>
  <r>
    <n v="2023"/>
    <n v="230694"/>
    <x v="0"/>
    <s v="https://community.secop.gov.co/Public/Tendering/OpportunityDetail/Index?noticeUID=CO1.NTC.4791388&amp;isFromPublicArea=True&amp;isModal=true&amp;asPopupView=true"/>
    <x v="1"/>
    <x v="2"/>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x v="2"/>
    <d v="2023-08-22T00:00:00"/>
    <n v="80825575"/>
    <s v="PABLO ALEJANDRO SUAREZ QUIROZ"/>
    <n v="0"/>
    <n v="0"/>
    <n v="0"/>
    <s v=""/>
    <n v="120"/>
    <d v="2023-08-02T00:00:00"/>
    <d v="2023-08-08T00:00:00"/>
    <n v="120"/>
    <d v="2023-12-08T00:00:00"/>
    <n v="8292000"/>
    <n v="23"/>
    <n v="18.850000000000001"/>
    <s v="En reivisión"/>
    <s v="En reivisión"/>
    <n v="0"/>
    <n v="0"/>
    <n v="8292000"/>
    <n v="120"/>
  </r>
  <r>
    <n v="2023"/>
    <n v="230363"/>
    <x v="0"/>
    <s v="https://community.secop.gov.co/Public/Tendering/OpportunityDetail/Index?noticeUID=CO1.NTC.4207067&amp;isFromPublicArea=True&amp;isModal=true&amp;asPopupView=true"/>
    <x v="1"/>
    <x v="1"/>
    <s v="FONDO CUENTA CONCEJO DE BOGOTA, D.C."/>
    <s v="0111-04"/>
    <s v="Prestar servicios profesionales para la implementación, gestión yseguimiento de la política de riesgos definida por el DAFP."/>
    <x v="0"/>
    <d v="2023-08-23T00:00:00"/>
    <s v=""/>
    <m/>
    <n v="35280000"/>
    <n v="15523200"/>
    <n v="50803200"/>
    <n v="66"/>
    <s v="7 Mes(es)  6 Día(s)"/>
    <d v="2023-03-23T00:00:00"/>
    <d v="2023-03-27T00:00:00"/>
    <n v="150"/>
    <d v="2023-11-02T00:00:00"/>
    <n v="35280000"/>
    <n v="157"/>
    <n v="71.36"/>
    <s v="En reivisión"/>
    <s v="En reivisión"/>
    <n v="1"/>
    <n v="15523200"/>
    <n v="50803200"/>
    <n v="216"/>
  </r>
  <r>
    <n v="2023"/>
    <n v="220910"/>
    <x v="0"/>
    <s v="https://community.secop.gov.co/Public/Tendering/OpportunityDetail/Index?noticeUID=CO1.NTC.3680696&amp;isFromPublicArea=True&amp;isModal=true&amp;asPopupView=true"/>
    <x v="1"/>
    <x v="2"/>
    <s v="DESPACHO DIR. JURIDICA"/>
    <s v="0111-01"/>
    <s v="Prestar servicios de apoyo a la gestion en la compilacion juridica delaSecretaria Distrital de Hacienda, que incluya las normas institucionalessobre asuntos administrativos, de cobro, contabilidad, credito publico, presupuesto, la normativa externa como leyes,decretos, acuerdos, resoluciones y circulares, la doctrina interna yexterna, y la jurisprudencia en materia hacendaria."/>
    <x v="0"/>
    <d v="2023-08-23T00:00:00"/>
    <s v=""/>
    <m/>
    <n v="80000000"/>
    <n v="22000000"/>
    <n v="102000000"/>
    <n v="90"/>
    <s v="10 Mes(es)"/>
    <d v="2022-12-28T00:00:00"/>
    <d v="2023-01-24T00:00:00"/>
    <n v="210"/>
    <d v="2023-11-24T00:00:00"/>
    <n v="80000000"/>
    <n v="219"/>
    <n v="72.040000000000006"/>
    <s v="En reivisión"/>
    <s v="En reivisión"/>
    <n v="1"/>
    <n v="22000000"/>
    <n v="102000000"/>
    <n v="300"/>
  </r>
  <r>
    <n v="2023"/>
    <n v="230371"/>
    <x v="0"/>
    <s v="https://community.secop.gov.co/Public/Tendering/OpportunityDetail/Index?noticeUID=CO1.NTC.4223680&amp;isFromPublicArea=True&amp;isModal=true&amp;asPopupView=true"/>
    <x v="1"/>
    <x v="1"/>
    <s v="FONDO CUENTA CONCEJO DE BOGOTA, D.C."/>
    <s v="0111-04"/>
    <s v="Prestar servicios profesionales para la ejecución las funciones a cargode la Dirección Administrativa, relativas al manejo de los recursosfísicos, servicios generales y gestión ambiental de la Corporación"/>
    <x v="0"/>
    <d v="2023-08-24T00:00:00"/>
    <s v=""/>
    <m/>
    <n v="16285000"/>
    <n v="7056833"/>
    <n v="23341833"/>
    <n v="65"/>
    <s v="7 Mes(es)  5 Día(s)"/>
    <d v="2023-03-28T00:00:00"/>
    <d v="2023-03-28T00:00:00"/>
    <n v="150"/>
    <d v="2023-11-02T00:00:00"/>
    <n v="16285000"/>
    <n v="156"/>
    <n v="71.23"/>
    <s v="En reivisión"/>
    <s v="En reivisión"/>
    <n v="1"/>
    <n v="7056833"/>
    <n v="23341833"/>
    <n v="215"/>
  </r>
  <r>
    <n v="2023"/>
    <n v="230378"/>
    <x v="0"/>
    <s v="https://community.secop.gov.co/Public/Tendering/OpportunityDetail/Index?noticeUID=CO1.NTC.4218332&amp;isFromPublicArea=True&amp;isModal=true&amp;asPopupView=true"/>
    <x v="1"/>
    <x v="1"/>
    <s v="FONDO CUENTA CONCEJO DE BOGOTA, D.C."/>
    <s v="0111-04"/>
    <s v="Prestar servicios profesionales para la ejecución de las funciones acargo de las Comisiones Permanentes de la Corporación, relativas altrámite de los proyectos de acuerdo que correspondan a cada una de estassegún sus competencias normativas"/>
    <x v="0"/>
    <d v="2023-08-24T00:00:00"/>
    <s v=""/>
    <m/>
    <n v="16285000"/>
    <n v="7056833"/>
    <n v="23341833"/>
    <n v="65"/>
    <s v="7 Mes(es)  5 Día(s)"/>
    <d v="2023-03-28T00:00:00"/>
    <d v="2023-03-28T00:00:00"/>
    <n v="150"/>
    <d v="2023-11-02T00:00:00"/>
    <n v="16285000"/>
    <n v="156"/>
    <n v="71.23"/>
    <s v="En reivisión"/>
    <s v="En reivisión"/>
    <n v="1"/>
    <n v="7056833"/>
    <n v="23341833"/>
    <n v="215"/>
  </r>
  <r>
    <n v="2023"/>
    <n v="230377"/>
    <x v="0"/>
    <s v="https://community.secop.gov.co/Public/Tendering/OpportunityDetail/Index?noticeUID=CO1.NTC.4218332&amp;isFromPublicArea=True&amp;isModal=true&amp;asPopupView=true"/>
    <x v="1"/>
    <x v="1"/>
    <s v="FONDO CUENTA CONCEJO DE BOGOTA, D.C."/>
    <s v="0111-04"/>
    <s v="Prestar servicios profesionales para la ejecución de las funciones acargo de las Comisiones Permanentes de la Corporación, relativas altrámite de los proyectos de acuerdo que correspondan a cada una de estassegún sus competencias normativas"/>
    <x v="0"/>
    <d v="2023-08-24T00:00:00"/>
    <s v=""/>
    <m/>
    <n v="16285000"/>
    <n v="7056833"/>
    <n v="23341833"/>
    <n v="65"/>
    <s v="7 Mes(es)  5 Día(s)"/>
    <d v="2023-03-28T00:00:00"/>
    <d v="2023-03-28T00:00:00"/>
    <n v="150"/>
    <d v="2023-11-02T00:00:00"/>
    <n v="16285000"/>
    <n v="156"/>
    <n v="71.23"/>
    <s v="En reivisión"/>
    <s v="En reivisión"/>
    <n v="1"/>
    <n v="7056833"/>
    <n v="23341833"/>
    <n v="215"/>
  </r>
  <r>
    <n v="2023"/>
    <n v="230373"/>
    <x v="0"/>
    <s v="https://community.secop.gov.co/Public/Tendering/OpportunityDetail/Index?noticeUID=CO1.NTC.4221353&amp;isFromPublicArea=True&amp;isModal=true&amp;asPopupView=true"/>
    <x v="1"/>
    <x v="1"/>
    <s v="FONDO CUENTA CONCEJO DE BOGOTA, D.C."/>
    <s v="0111-04"/>
    <s v="Prestar servicios profesionales para la ejecución las funciones a cargode la Dirección Administrativa, relativas a la ejecución de planes yprogramas definidos para el bienestar de los colaboradores de laCorporación"/>
    <x v="0"/>
    <d v="2023-08-24T00:00:00"/>
    <s v=""/>
    <m/>
    <n v="16285000"/>
    <n v="7056833"/>
    <n v="23341833"/>
    <n v="65"/>
    <s v="7 Mes(es)  5 Día(s)"/>
    <d v="2023-03-27T00:00:00"/>
    <d v="2023-03-28T00:00:00"/>
    <n v="150"/>
    <d v="2023-11-02T00:00:00"/>
    <n v="16285000"/>
    <n v="156"/>
    <n v="71.23"/>
    <s v="En reivisión"/>
    <s v="En reivisión"/>
    <n v="1"/>
    <n v="7056833"/>
    <n v="23341833"/>
    <n v="215"/>
  </r>
  <r>
    <n v="2023"/>
    <n v="230389"/>
    <x v="0"/>
    <s v="https://community.secop.gov.co/Public/Tendering/OpportunityDetail/Index?noticeUID=CO1.NTC.4221353&amp;isFromPublicArea=True&amp;isModal=true&amp;asPopupView=true"/>
    <x v="1"/>
    <x v="1"/>
    <s v="FONDO CUENTA CONCEJO DE BOGOTA, D.C."/>
    <s v="0111-04"/>
    <s v="Prestar servicios profesionales para la ejecución las funciones a cargode la Dirección Administrativa, relativas a la ejecución de planes yprogramas definidos para el bienestar de los colaboradores de laCorporación"/>
    <x v="0"/>
    <d v="2023-08-24T00:00:00"/>
    <s v=""/>
    <m/>
    <n v="16285000"/>
    <n v="6731133"/>
    <n v="23016133"/>
    <n v="62"/>
    <s v="7 Mes(es)  2 Día(s)"/>
    <d v="2023-03-30T00:00:00"/>
    <d v="2023-03-31T00:00:00"/>
    <n v="150"/>
    <d v="2023-11-02T00:00:00"/>
    <n v="16285000"/>
    <n v="153"/>
    <n v="70.83"/>
    <s v="En reivisión"/>
    <s v="En reivisión"/>
    <n v="1"/>
    <n v="6731133"/>
    <n v="23016133"/>
    <n v="212"/>
  </r>
  <r>
    <n v="2023"/>
    <n v="230640"/>
    <x v="0"/>
    <s v="https://community.secop.gov.co/Public/Tendering/OpportunityDetail/Index?noticeUID=CO1.NTC.4485042&amp;isFromPublicArea=True&amp;isModal=true&amp;asPopupView=true"/>
    <x v="1"/>
    <x v="1"/>
    <s v="SUBD. TALENTO HUMANO"/>
    <s v="0111-01"/>
    <s v="Prestar los servicios profesionales para desarrollar y ejecutar lasactividades relacionadas con el proceso de provisión de la planta depersonal de la Secretaría Distrital de Hacienda."/>
    <x v="2"/>
    <d v="2023-08-24T00:00:00"/>
    <n v="52309588"/>
    <s v="ADRIANA CAROLINA IBAÑEZ SUAREZ"/>
    <n v="0"/>
    <n v="0"/>
    <n v="0"/>
    <s v=""/>
    <n v="266"/>
    <d v="2023-06-28T00:00:00"/>
    <d v="2023-07-05T00:00:00"/>
    <n v="266"/>
    <d v="2024-03-31T00:00:00"/>
    <n v="48420867"/>
    <n v="57"/>
    <n v="21.11"/>
    <s v="En reivisión"/>
    <s v="En reivisión"/>
    <n v="0"/>
    <n v="0"/>
    <n v="48420867"/>
    <n v="266"/>
  </r>
  <r>
    <n v="2023"/>
    <n v="220783"/>
    <x v="0"/>
    <s v="https://community.secop.gov.co/Public/Tendering/OpportunityDetail/Index?noticeUID=CO1.NTC.3315871&amp;isFromPublicArea=True&amp;isModal=true&amp;asPopupView=true"/>
    <x v="0"/>
    <x v="0"/>
    <s v="SUBD. INFRAESTRUCTURA TIC"/>
    <s v="0111-01"/>
    <s v="Prestar los servicios de custodia, almacenamiento  y el transporte delos medios magnéticos correspondientes a las copias de respaldo de lossistemas de información de la Secretaría Distrital de Hacienda"/>
    <x v="0"/>
    <d v="2023-08-24T00:00:00"/>
    <s v=""/>
    <m/>
    <n v="3118511"/>
    <n v="1559255"/>
    <n v="4677766"/>
    <n v="150"/>
    <s v="16 Mes(es)"/>
    <d v="2022-10-21T00:00:00"/>
    <d v="2022-10-28T00:00:00"/>
    <n v="210"/>
    <d v="2024-02-28T00:00:00"/>
    <n v="3118511"/>
    <n v="307"/>
    <n v="62.91"/>
    <s v="En reivisión"/>
    <s v="En reivisión"/>
    <n v="1"/>
    <n v="1559255"/>
    <n v="4677766"/>
    <n v="480"/>
  </r>
  <r>
    <n v="2023"/>
    <n v="230342"/>
    <x v="0"/>
    <s v="https://community.secop.gov.co/Public/Tendering/OpportunityDetail/Index?noticeUID=CO1.NTC.4173783&amp;isFromPublicArea=True&amp;isModal=true&amp;asPopupView=true"/>
    <x v="1"/>
    <x v="1"/>
    <s v="FONDO CUENTA CONCEJO DE BOGOTA, D.C."/>
    <s v="0111-04"/>
    <s v="Prestar servicios profesionales en el proceso de organizacion, revisiony depuracion de la informacion generada para el cumplimiento de losprocesos a cargo de la Direccion Financiera de la Corporacion."/>
    <x v="0"/>
    <d v="2023-08-25T00:00:00"/>
    <s v=""/>
    <m/>
    <n v="22225000"/>
    <n v="9334500"/>
    <n v="31559500"/>
    <n v="63"/>
    <s v="7 Mes(es)  3 Día(s)"/>
    <d v="2023-03-16T00:00:00"/>
    <d v="2023-03-30T00:00:00"/>
    <n v="150"/>
    <d v="2023-11-02T00:00:00"/>
    <n v="22225000"/>
    <n v="154"/>
    <n v="70.97"/>
    <s v="En reivisión"/>
    <s v="En reivisión"/>
    <n v="1"/>
    <n v="9334500"/>
    <n v="31559500"/>
    <n v="213"/>
  </r>
  <r>
    <n v="2023"/>
    <n v="230374"/>
    <x v="0"/>
    <s v="https://community.secop.gov.co/Public/Tendering/OpportunityDetail/Index?noticeUID=CO1.NTC.4223680&amp;isFromPublicArea=True&amp;isModal=true&amp;asPopupView=true"/>
    <x v="1"/>
    <x v="1"/>
    <s v="FONDO CUENTA CONCEJO DE BOGOTA, D.C."/>
    <s v="0111-04"/>
    <s v="Prestar servicios profesionales para la ejecución las funciones a cargode la Dirección Administrativa, relativas al manejo de los recursosfísicos, servicios generales y gestión ambiental de la Corporación"/>
    <x v="0"/>
    <d v="2023-08-25T00:00:00"/>
    <s v=""/>
    <m/>
    <n v="16285000"/>
    <n v="6839700"/>
    <n v="23124700"/>
    <n v="63"/>
    <s v="7 Mes(es)  3 Día(s)"/>
    <d v="2023-03-28T00:00:00"/>
    <d v="2023-03-30T00:00:00"/>
    <n v="150"/>
    <d v="2023-11-02T00:00:00"/>
    <n v="16285000"/>
    <n v="154"/>
    <n v="70.97"/>
    <s v="En reivisión"/>
    <s v="En reivisión"/>
    <n v="1"/>
    <n v="6839700"/>
    <n v="23124700"/>
    <n v="213"/>
  </r>
  <r>
    <n v="2023"/>
    <n v="220896"/>
    <x v="0"/>
    <s v="https://community.secop.gov.co/Public/Tendering/OpportunityDetail/Index?noticeUID=CO1.NTC.3487004&amp;isFromPublicArea=True&amp;isModal=true&amp;asPopupView=true"/>
    <x v="4"/>
    <x v="5"/>
    <s v="DESPACHO SECRETARIO DISTRITAL DE HDA."/>
    <s v="0111-01"/>
    <s v="Objeto Propuesto: Realizar una evaluación de operaciones y resultados alFondo Cuenta Distrital de Innovación, Tecnología e Industrias Creativas- FITIC para determinar la eficacia de los procesos desarrollados en lasetapas de formulación, ejecución, seguimiento y una primera aproximaciónal cumplimiento de su objetivo misional."/>
    <x v="1"/>
    <d v="2023-08-26T00:00:00"/>
    <s v=""/>
    <m/>
    <n v="694777956"/>
    <n v="0"/>
    <n v="694777956"/>
    <n v="120"/>
    <s v="12 Mes(es)"/>
    <d v="2022-12-21T00:00:00"/>
    <d v="2022-12-27T00:00:00"/>
    <n v="240"/>
    <d v="2023-12-27T00:00:00"/>
    <n v="694777956"/>
    <n v="247"/>
    <n v="67.67"/>
    <s v="En reivisión"/>
    <s v="En reivisión"/>
    <n v="0"/>
    <n v="0"/>
    <n v="694777956"/>
    <n v="360"/>
  </r>
  <r>
    <n v="2023"/>
    <n v="230088"/>
    <x v="0"/>
    <s v="https://community.secop.gov.co/Public/Tendering/OpportunityDetail/Index?noticeUID=CO1.NTC.3791870&amp;isFromPublicArea=True&amp;isModal=true&amp;asPopupView=true"/>
    <x v="1"/>
    <x v="1"/>
    <s v="SUBD. ANALISIS FISCAL"/>
    <s v="0111-01"/>
    <s v="Prestar servicios profesionales para adelantar por parte de la Direcciónde Estadísticas y Estudios Fiscales propuestas para la implementación deherramientas de análisis para la calidad de gasto, así como apoyartécnicamente en  el análisis de impacto de iniciativas territoriales depolítica fiscal  para afianzar la articulación del Distrito con laNación y los demás entes territoriales."/>
    <x v="0"/>
    <d v="2023-08-28T00:00:00"/>
    <s v=""/>
    <m/>
    <n v="56350000"/>
    <n v="28175000"/>
    <n v="84525000"/>
    <n v="105"/>
    <s v="10 Mes(es) 15 Día(s)"/>
    <d v="2023-01-30T00:00:00"/>
    <d v="2023-02-03T00:00:00"/>
    <n v="210"/>
    <d v="2023-12-17T00:00:00"/>
    <n v="56350000"/>
    <n v="209"/>
    <n v="65.930000000000007"/>
    <s v="En reivisión"/>
    <s v="En reivisión"/>
    <n v="1"/>
    <n v="28175000"/>
    <n v="84525000"/>
    <n v="315"/>
  </r>
  <r>
    <n v="2022"/>
    <n v="230375"/>
    <x v="0"/>
    <s v="https://community.secop.gov.co/Public/Tendering/OpportunityDetail/Index?noticeUID=CO1.NTC.4223680&amp;isFromPublicArea=True&amp;isModal=true&amp;asPopupView=true"/>
    <x v="1"/>
    <x v="1"/>
    <s v="FONDO CUENTA CONCEJO DE BOGOTA, D.C."/>
    <s v="0111-04"/>
    <s v="Prestar servicios profesionales para la ejecución las funciones a cargode la Dirección Administrativa, relativas al manejo de los recursosfísicos, servicios generales y gestión ambiental de la Corporación"/>
    <x v="0"/>
    <d v="2023-08-28T00:00:00"/>
    <s v=""/>
    <m/>
    <n v="16285000"/>
    <n v="6731133"/>
    <n v="23016133"/>
    <n v="62"/>
    <s v="7 Mes(es)  2 Día(s)"/>
    <d v="2023-03-28T00:00:00"/>
    <d v="2023-03-31T00:00:00"/>
    <n v="150"/>
    <d v="2023-11-02T00:00:00"/>
    <n v="16285000"/>
    <n v="153"/>
    <n v="70.83"/>
    <s v="En reivisión"/>
    <s v="En reivisión"/>
    <n v="1"/>
    <n v="6731133"/>
    <n v="23016133"/>
    <n v="212"/>
  </r>
  <r>
    <n v="2023"/>
    <n v="230380"/>
    <x v="0"/>
    <s v="https://community.secop.gov.co/Public/Tendering/OpportunityDetail/Index?noticeUID=CO1.NTC.4218332&amp;isFromPublicArea=True&amp;isModal=true&amp;asPopupView=true"/>
    <x v="1"/>
    <x v="1"/>
    <s v="FONDO CUENTA CONCEJO DE BOGOTA, D.C."/>
    <s v="0111-04"/>
    <s v="Prestar servicios profesionales para la ejecución de las funciones acargo de las Comisiones Permanentes de la Corporación, relativas altrámite de los proyectos de acuerdo que correspondan a cada una de estassegún sus competencias normativas"/>
    <x v="0"/>
    <d v="2023-08-28T00:00:00"/>
    <s v=""/>
    <m/>
    <n v="16285000"/>
    <n v="7056833"/>
    <n v="23341833"/>
    <n v="65"/>
    <s v="7 Mes(es)  5 Día(s)"/>
    <d v="2023-03-27T00:00:00"/>
    <d v="2023-03-28T00:00:00"/>
    <n v="150"/>
    <d v="2023-11-02T00:00:00"/>
    <n v="16285000"/>
    <n v="156"/>
    <n v="71.23"/>
    <s v="En reivisión"/>
    <s v="En reivisión"/>
    <n v="1"/>
    <n v="7056833"/>
    <n v="23341833"/>
    <n v="215"/>
  </r>
  <r>
    <n v="2023"/>
    <n v="230354"/>
    <x v="0"/>
    <s v="https://community.secop.gov.co/Public/Tendering/OpportunityDetail/Index?noticeUID=CO1.NTC.4199311&amp;isFromPublicArea=True&amp;isModal=true&amp;asPopupView=true"/>
    <x v="1"/>
    <x v="2"/>
    <s v="FONDO CUENTA CONCEJO DE BOGOTA, D.C."/>
    <s v="0111-04"/>
    <s v="Prestar los servicios de apoyo a la gestión en el proceso decorrespondencia en el marco de los lineamientos de la política de gestión documental"/>
    <x v="0"/>
    <d v="2023-08-28T00:00:00"/>
    <s v=""/>
    <m/>
    <n v="11630000"/>
    <n v="5039667"/>
    <n v="16669667"/>
    <n v="65"/>
    <s v="7 Mes(es)  5 Día(s)"/>
    <d v="2023-03-22T00:00:00"/>
    <d v="2023-03-28T00:00:00"/>
    <n v="150"/>
    <d v="2023-11-02T00:00:00"/>
    <n v="11630000"/>
    <n v="156"/>
    <n v="71.23"/>
    <s v="En reivisión"/>
    <s v="En reivisión"/>
    <n v="1"/>
    <n v="5039667"/>
    <n v="16669667"/>
    <n v="215"/>
  </r>
  <r>
    <n v="2023"/>
    <n v="230390"/>
    <x v="0"/>
    <s v="https://community.secop.gov.co/Public/Tendering/OpportunityDetail/Index?noticeUID=CO1.NTC.4218332&amp;isFromPublicArea=True&amp;isModal=true&amp;asPopupView=true"/>
    <x v="1"/>
    <x v="1"/>
    <s v="FONDO CUENTA CONCEJO DE BOGOTA, D.C."/>
    <s v="0111-04"/>
    <s v="Prestar servicios profesionales para la ejecución de las funciones acargo de las Comisiones Permanentes de la Corporación, relativas altrámite de los proyectos de acuerdo que correspondan a cada una de estassegún sus competencias normativas"/>
    <x v="0"/>
    <d v="2023-08-28T00:00:00"/>
    <s v=""/>
    <m/>
    <n v="16285000"/>
    <n v="6731133"/>
    <n v="23016133"/>
    <n v="62"/>
    <s v="7 Mes(es)  2 Día(s)"/>
    <d v="2023-03-30T00:00:00"/>
    <d v="2023-03-31T00:00:00"/>
    <n v="150"/>
    <d v="2023-11-02T00:00:00"/>
    <n v="16285000"/>
    <n v="153"/>
    <n v="70.83"/>
    <s v="En reivisión"/>
    <s v="En reivisión"/>
    <n v="1"/>
    <n v="6731133"/>
    <n v="23016133"/>
    <n v="212"/>
  </r>
  <r>
    <n v="2022"/>
    <n v="230162"/>
    <x v="0"/>
    <s v="https://community.secop.gov.co/Public/Tendering/OpportunityDetail/Index?noticeUID=CO1.NTC.3856852&amp;isFromPublicArea=True&amp;isModal=true&amp;asPopupView=true"/>
    <x v="1"/>
    <x v="1"/>
    <s v="SUBD. ANALISIS SECTORIAL"/>
    <s v="0111-01"/>
    <s v="Prestar servicios profesionales para apoyar al Observatorio Fiscal delDistrito – FiscalData en el desarrollo de los contenidos digitales delportal web de FiscalData, velando por el cumplimiento de loslineamientos de gobierno en línea."/>
    <x v="0"/>
    <d v="2023-08-29T00:00:00"/>
    <s v=""/>
    <m/>
    <n v="28224000"/>
    <n v="14112000"/>
    <n v="42336000"/>
    <n v="105"/>
    <s v="10 Mes(es) 15 Día(s)"/>
    <d v="2023-01-30T00:00:00"/>
    <d v="2023-02-06T00:00:00"/>
    <n v="210"/>
    <d v="2023-12-20T00:00:00"/>
    <n v="28224000"/>
    <n v="206"/>
    <n v="64.98"/>
    <s v="En reivisión"/>
    <s v="En reivisión"/>
    <n v="1"/>
    <n v="14112000"/>
    <n v="42336000"/>
    <n v="315"/>
  </r>
  <r>
    <n v="2022"/>
    <n v="230001"/>
    <x v="0"/>
    <s v="https://community.secop.gov.co/Public/Tendering/OpportunityDetail/Index?noticeUID=CO1.NTC.3720389&amp;isFromPublicArea=True&amp;isModal=true&amp;asPopupView=true"/>
    <x v="1"/>
    <x v="1"/>
    <s v="DESPACHO DIR. GESTION CORPORATIVA"/>
    <s v="0111-01"/>
    <s v="Prestar los servicios profesionales a la Dirección de GestiónCorporativa para apoyar la gestión de la Unidad Ejecutora 04 frente alos procesos contractuales."/>
    <x v="0"/>
    <d v="2023-08-29T00:00:00"/>
    <s v=""/>
    <m/>
    <n v="48384000"/>
    <n v="24192000"/>
    <n v="72576000"/>
    <n v="120"/>
    <s v="12 Mes(es)"/>
    <d v="2023-01-06T00:00:00"/>
    <d v="2023-01-12T00:00:00"/>
    <n v="240"/>
    <d v="2024-01-12T00:00:00"/>
    <n v="48384000"/>
    <n v="231"/>
    <n v="63.29"/>
    <s v="En reivisión"/>
    <s v="En reivisión"/>
    <n v="1"/>
    <n v="24192000"/>
    <n v="72576000"/>
    <n v="360"/>
  </r>
  <r>
    <n v="2023"/>
    <n v="230086"/>
    <x v="0"/>
    <s v="https://community.secop.gov.co/Public/Tendering/OpportunityDetail/Index?noticeUID=CO1.NTC.3792362&amp;isFromPublicArea=True&amp;isModal=true&amp;asPopupView=true"/>
    <x v="1"/>
    <x v="1"/>
    <s v="SUBD. ASUNTOS CONTRACTUALES"/>
    <s v="0111-01"/>
    <s v="Prestar los servicios profesionales para realizar apoyo de creación ycargue de información en el sistema Web Center Content de losexpedientes digitales y aplicación de las TRD y TVD de los expedientesfísicos en la Subdirección de Asuntos Contractuales."/>
    <x v="2"/>
    <d v="2023-08-29T00:00:00"/>
    <n v="40277284"/>
    <s v="LILIANA  ZAMBRANO AYALA"/>
    <n v="0"/>
    <n v="0"/>
    <n v="0"/>
    <s v=""/>
    <n v="360"/>
    <d v="2023-01-19T00:00:00"/>
    <d v="2023-01-25T00:00:00"/>
    <n v="240"/>
    <d v="2024-01-25T00:00:00"/>
    <n v="31430880"/>
    <n v="218"/>
    <n v="59.73"/>
    <s v="En reivisión"/>
    <s v="En reivisión"/>
    <n v="1"/>
    <n v="15715440"/>
    <n v="47146320"/>
    <n v="360"/>
  </r>
  <r>
    <n v="2023"/>
    <n v="230175"/>
    <x v="0"/>
    <s v="https://community.secop.gov.co/Public/Tendering/OpportunityDetail/Index?noticeUID=CO1.NTC.3865106&amp;isFromPublicArea=True&amp;isModal=true&amp;asPopupView=true"/>
    <x v="1"/>
    <x v="1"/>
    <s v="SUBD. GESTION JUDICIAL"/>
    <s v="0111-01"/>
    <s v="Prestar los servicios profesionales para proyectar la contestación delas acciones de tutela de Secretaría Distrital de Hacienda, y hacerseguimiento a los fallos favorables y desfavorables y revisión en laCorte Constitucional."/>
    <x v="0"/>
    <d v="2023-08-29T00:00:00"/>
    <s v=""/>
    <m/>
    <n v="35112000"/>
    <n v="17556000"/>
    <n v="52668000"/>
    <n v="105"/>
    <s v="10 Mes(es) 15 Día(s)"/>
    <d v="2023-01-30T00:00:00"/>
    <d v="2023-02-01T00:00:00"/>
    <n v="210"/>
    <d v="2023-12-16T00:00:00"/>
    <n v="35112000"/>
    <n v="211"/>
    <n v="66.349999999999994"/>
    <s v="En reivisión"/>
    <s v="En reivisión"/>
    <n v="1"/>
    <n v="17556000"/>
    <n v="52668000"/>
    <n v="315"/>
  </r>
  <r>
    <n v="2023"/>
    <n v="230359"/>
    <x v="0"/>
    <s v="https://community.secop.gov.co/Public/Tendering/OpportunityDetail/Index?noticeUID=CO1.NTC.4207067&amp;isFromPublicArea=True&amp;isModal=true&amp;asPopupView=true"/>
    <x v="1"/>
    <x v="1"/>
    <s v="FONDO CUENTA CONCEJO DE BOGOTA, D.C."/>
    <s v="0111-04"/>
    <s v="Prestar servicios profesionales para la implementación, gestión yseguimiento de la política de riesgos definida por el DAFP."/>
    <x v="0"/>
    <d v="2023-08-29T00:00:00"/>
    <s v=""/>
    <m/>
    <n v="35280000"/>
    <n v="14817600"/>
    <n v="50097600"/>
    <n v="63"/>
    <s v="7 Mes(es)  3 Día(s)"/>
    <d v="2023-03-23T00:00:00"/>
    <d v="2023-03-30T00:00:00"/>
    <n v="150"/>
    <d v="2023-11-02T00:00:00"/>
    <n v="35280000"/>
    <n v="154"/>
    <n v="70.97"/>
    <s v="En reivisión"/>
    <s v="En reivisión"/>
    <n v="1"/>
    <n v="14817600"/>
    <n v="50097600"/>
    <n v="213"/>
  </r>
  <r>
    <n v="2022"/>
    <n v="230248"/>
    <x v="0"/>
    <s v="https://community.secop.gov.co/Public/Tendering/OpportunityDetail/Index?noticeUID=CO1.NTC.4010494&amp;isFromPublicArea=True&amp;isModal=true&amp;asPopupView=true"/>
    <x v="1"/>
    <x v="1"/>
    <s v="SUBD. TALENTO HUMANO"/>
    <s v="0111-01"/>
    <s v="Prestar servicios profesionales en el Programa de Medicina Preventiva ydel Trabajo del Sistema de Gestión de Seguridad y Salud en el Trabajo dela Secretaría Distrital de Hacienda."/>
    <x v="0"/>
    <d v="2023-08-30T00:00:00"/>
    <s v=""/>
    <m/>
    <n v="27912000"/>
    <n v="13956000"/>
    <n v="41868000"/>
    <n v="90"/>
    <s v="9 Mes(es)"/>
    <d v="2023-02-17T00:00:00"/>
    <d v="2023-03-01T00:00:00"/>
    <n v="180"/>
    <d v="2023-12-01T00:00:00"/>
    <n v="27912000"/>
    <n v="183"/>
    <n v="66.55"/>
    <s v="En reivisión"/>
    <s v="En reivisión"/>
    <n v="1"/>
    <n v="13956000"/>
    <n v="41868000"/>
    <n v="270"/>
  </r>
  <r>
    <n v="2023"/>
    <n v="230408"/>
    <x v="0"/>
    <s v="https://community.secop.gov.co/Public/Tendering/OpportunityDetail/Index?noticeUID=CO1.NTC.4236992&amp;isFromPublicArea=True&amp;isModal=true&amp;asPopupView=true"/>
    <x v="1"/>
    <x v="1"/>
    <s v="FONDO CUENTA CONCEJO DE BOGOTA, D.C."/>
    <s v="0111-04"/>
    <s v="Prestar servicios profesionales para apoyar las funciones a cargo de laDirección Financiera, relativas a la gestión contable y la elaboraciónde balances y estados financieros de la Corporación."/>
    <x v="0"/>
    <d v="2023-08-30T00:00:00"/>
    <s v=""/>
    <m/>
    <n v="16285000"/>
    <n v="5428333"/>
    <n v="21713333"/>
    <n v="50"/>
    <s v="6 Mes(es) 20 Día(s)"/>
    <d v="2023-03-31T00:00:00"/>
    <d v="2023-04-12T00:00:00"/>
    <n v="150"/>
    <d v="2023-11-01T00:00:00"/>
    <n v="16285000"/>
    <n v="141"/>
    <n v="69.459999999999994"/>
    <s v="En reivisión"/>
    <s v="En reivisión"/>
    <n v="1"/>
    <n v="5428333"/>
    <n v="21713333"/>
    <n v="200"/>
  </r>
  <r>
    <n v="2023"/>
    <n v="230002"/>
    <x v="0"/>
    <s v="https://community.secop.gov.co/Public/Tendering/OpportunityDetail/Index?noticeUID=CO1.NTC.3720389&amp;isFromPublicArea=True&amp;isModal=true&amp;asPopupView=true"/>
    <x v="1"/>
    <x v="1"/>
    <s v="DESPACHO DIR. GESTION CORPORATIVA"/>
    <s v="0111-01"/>
    <s v="Prestar los servicios profesionales a la Dirección de GestiónCorporativa para apoyar la gestión de la Unidad Ejecutora 04 frente alos procesos contractuales."/>
    <x v="0"/>
    <d v="2023-08-31T00:00:00"/>
    <s v=""/>
    <m/>
    <n v="48384000"/>
    <n v="24192000"/>
    <n v="72576000"/>
    <n v="120"/>
    <s v="12 Mes(es)"/>
    <d v="2023-01-06T00:00:00"/>
    <d v="2023-01-12T00:00:00"/>
    <n v="240"/>
    <d v="2024-01-12T00:00:00"/>
    <n v="48384000"/>
    <n v="231"/>
    <n v="63.29"/>
    <s v="En reivisión"/>
    <s v="En reivisión"/>
    <n v="1"/>
    <n v="24192000"/>
    <n v="72576000"/>
    <n v="360"/>
  </r>
  <r>
    <n v="2022"/>
    <n v="230177"/>
    <x v="0"/>
    <s v="https://community.secop.gov.co/Public/Tendering/OpportunityDetail/Index?noticeUID=CO1.NTC.3876599&amp;isFromPublicArea=True&amp;isModal=true&amp;asPopupView=true"/>
    <x v="1"/>
    <x v="1"/>
    <s v="SUBD. GESTION JUDICIAL"/>
    <s v="0111-01"/>
    <s v="Prestar servicios profesionales para  representar judicial,extrajudicial y/o administrativamente a Bogotá D.C.- Secretaría Distrital de Hacienda  en la atención de procesos de diferente naturaleza, de acuerdo a lo establecido en los estudios previos."/>
    <x v="0"/>
    <d v="2023-08-31T00:00:00"/>
    <s v=""/>
    <m/>
    <n v="60599000"/>
    <n v="30299500"/>
    <n v="90898500"/>
    <n v="105"/>
    <s v="10 Mes(es) 15 Día(s)"/>
    <d v="2023-01-31T00:00:00"/>
    <d v="2023-02-03T00:00:00"/>
    <n v="210"/>
    <d v="2023-12-18T00:00:00"/>
    <n v="60599000"/>
    <n v="209"/>
    <n v="65.72"/>
    <s v="En reivisión"/>
    <s v="En reivisión"/>
    <n v="1"/>
    <n v="30299500"/>
    <n v="90898500"/>
    <n v="315"/>
  </r>
  <r>
    <n v="2022"/>
    <n v="230178"/>
    <x v="0"/>
    <s v="https://community.secop.gov.co/Public/Tendering/OpportunityDetail/Index?noticeUID=CO1.NTC.3876599&amp;isFromPublicArea=True&amp;isModal=true&amp;asPopupView=true"/>
    <x v="1"/>
    <x v="1"/>
    <s v="SUBD. GESTION JUDICIAL"/>
    <s v="0111-01"/>
    <s v="Prestar servicios profesionales para  representar judicial,extrajudicial y/o administrativamente a Bogotá D.C.- Secretaría Distrital de Hacienda  en la atención de procesos de diferente naturaleza, de acuerdo a lo establecido en los estudios previos."/>
    <x v="0"/>
    <d v="2023-08-31T00:00:00"/>
    <s v=""/>
    <m/>
    <n v="60599000"/>
    <n v="30299500"/>
    <n v="90898500"/>
    <n v="105"/>
    <s v="10 Mes(es) 15 Día(s)"/>
    <d v="2023-01-31T00:00:00"/>
    <d v="2023-02-02T00:00:00"/>
    <n v="210"/>
    <d v="2023-12-17T00:00:00"/>
    <n v="60599000"/>
    <n v="210"/>
    <n v="66.040000000000006"/>
    <s v="En reivisión"/>
    <s v="En reivisión"/>
    <n v="1"/>
    <n v="30299500"/>
    <n v="90898500"/>
    <n v="315"/>
  </r>
  <r>
    <n v="2022"/>
    <n v="230459"/>
    <x v="0"/>
    <s v="https://community.secop.gov.co/Public/Tendering/OpportunityDetail/Index?noticeUID=CO1.NTC.4295887&amp;isFromPublicArea=True&amp;isModal=true&amp;asPopupView=true"/>
    <x v="1"/>
    <x v="1"/>
    <s v="FONDO CUENTA CONCEJO DE BOGOTA, D.C."/>
    <s v="0111-04"/>
    <s v="Prestar los servicios de apoyo operativo al proceso de Recursos Físicosde la Dirección Administrativa."/>
    <x v="0"/>
    <d v="2023-08-31T00:00:00"/>
    <s v=""/>
    <m/>
    <n v="11630000"/>
    <n v="2946267"/>
    <n v="14576267"/>
    <n v="38"/>
    <s v="6 Mes(es)  8 Día(s)"/>
    <d v="2023-04-17T00:00:00"/>
    <d v="2023-04-24T00:00:00"/>
    <n v="150"/>
    <d v="2023-11-01T00:00:00"/>
    <n v="11630000"/>
    <n v="129"/>
    <n v="67.540000000000006"/>
    <s v="En reivisión"/>
    <s v="En reivisión"/>
    <n v="1"/>
    <n v="2946267"/>
    <n v="14576267"/>
    <n v="188"/>
  </r>
  <r>
    <n v="2022"/>
    <n v="230693"/>
    <x v="0"/>
    <s v="https://community.secop.gov.co/Public/Tendering/OpportunityDetail/Index?noticeUID=CO1.NTC.4791388&amp;isFromPublicArea=True&amp;isModal=true&amp;asPopupView=true"/>
    <x v="1"/>
    <x v="2"/>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x v="2"/>
    <d v="2023-08-31T00:00:00"/>
    <n v="1032372601"/>
    <s v="LUIS ANGEL ACEVEDO ACEVEDO"/>
    <n v="0"/>
    <n v="0"/>
    <n v="0"/>
    <s v=""/>
    <n v="120"/>
    <d v="2023-08-03T00:00:00"/>
    <d v="2023-08-10T00:00:00"/>
    <n v="120"/>
    <d v="2023-12-10T00:00:00"/>
    <n v="8292000"/>
    <n v="21"/>
    <n v="17.21"/>
    <s v="En reivisión"/>
    <s v="En reivisión"/>
    <n v="0"/>
    <n v="0"/>
    <n v="8292000"/>
    <n v="12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Modalidad / Clase Contrato - Conve">
  <location ref="F13:G26" firstHeaderRow="1" firstDataRow="1" firstDataCol="1"/>
  <pivotFields count="31">
    <pivotField dataField="1" showAll="0" defaultSubtotal="0"/>
    <pivotField showAll="0" defaultSubtotal="0"/>
    <pivotField showAll="0" defaultSubtotal="0"/>
    <pivotField showAll="0" defaultSubtotal="0"/>
    <pivotField axis="axisRow" showAll="0" defaultSubtotal="0">
      <items count="11">
        <item x="4"/>
        <item x="2"/>
        <item x="1"/>
        <item m="1" x="8"/>
        <item x="0"/>
        <item m="1" x="7"/>
        <item x="3"/>
        <item m="1" x="9"/>
        <item m="1" x="6"/>
        <item m="1" x="5"/>
        <item m="1" x="10"/>
      </items>
    </pivotField>
    <pivotField axis="axisRow" showAll="0" defaultSubtotal="0">
      <items count="14">
        <item x="5"/>
        <item m="1" x="11"/>
        <item x="0"/>
        <item m="1" x="7"/>
        <item m="1" x="12"/>
        <item x="1"/>
        <item x="2"/>
        <item x="4"/>
        <item x="3"/>
        <item m="1" x="13"/>
        <item m="1" x="10"/>
        <item m="1" x="6"/>
        <item m="1" x="8"/>
        <item m="1" x="9"/>
      </items>
    </pivotField>
    <pivotField showAll="0" defaultSubtotal="0"/>
    <pivotField showAll="0" defaultSubtotal="0"/>
    <pivotField showAll="0" defaultSubtotal="0"/>
    <pivotField showAll="0" defaultSubtotal="0"/>
    <pivotField numFmtId="14" showAll="0" defaultSubtotal="0"/>
    <pivotField showAll="0" defaultSubtotal="0"/>
    <pivotField showAll="0" defaultSubtotal="0"/>
    <pivotField numFmtId="164" showAll="0" defaultSubtotal="0"/>
    <pivotField numFmtId="164" showAll="0" defaultSubtotal="0"/>
    <pivotField numFmtId="164" showAll="0" defaultSubtotal="0"/>
    <pivotField showAll="0" defaultSubtotal="0"/>
    <pivotField showAll="0" defaultSubtota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defaultSubtotal="0"/>
  </pivotFields>
  <rowFields count="2">
    <field x="4"/>
    <field x="5"/>
  </rowFields>
  <rowItems count="14">
    <i>
      <x/>
    </i>
    <i r="1">
      <x/>
    </i>
    <i>
      <x v="1"/>
    </i>
    <i r="1">
      <x v="2"/>
    </i>
    <i r="1">
      <x v="7"/>
    </i>
    <i r="1">
      <x v="8"/>
    </i>
    <i>
      <x v="2"/>
    </i>
    <i r="1">
      <x v="5"/>
    </i>
    <i r="1">
      <x v="6"/>
    </i>
    <i>
      <x v="4"/>
    </i>
    <i r="1">
      <x v="2"/>
    </i>
    <i>
      <x v="6"/>
    </i>
    <i r="1">
      <x v="2"/>
    </i>
    <i t="grand">
      <x/>
    </i>
  </rowItems>
  <colItems count="1">
    <i/>
  </colItems>
  <dataFields count="1">
    <dataField name="No. Contratos/Conv" fld="0" subtotal="count" baseField="0" baseItem="0"/>
  </dataFields>
  <formats count="65">
    <format dxfId="94">
      <pivotArea type="all" dataOnly="0" outline="0" fieldPosition="0"/>
    </format>
    <format dxfId="93">
      <pivotArea outline="0" collapsedLevelsAreSubtotals="1" fieldPosition="0"/>
    </format>
    <format dxfId="92">
      <pivotArea dataOnly="0" labelOnly="1" outline="0" axis="axisValues" fieldPosition="0"/>
    </format>
    <format dxfId="91">
      <pivotArea dataOnly="0" labelOnly="1" grandRow="1" outline="0" fieldPosition="0"/>
    </format>
    <format dxfId="90">
      <pivotArea dataOnly="0" labelOnly="1" outline="0" axis="axisValues" fieldPosition="0"/>
    </format>
    <format dxfId="89">
      <pivotArea dataOnly="0" labelOnly="1" grandRow="1" outline="0" fieldPosition="0"/>
    </format>
    <format dxfId="88">
      <pivotArea type="all" dataOnly="0" outline="0" fieldPosition="0"/>
    </format>
    <format dxfId="87">
      <pivotArea outline="0" collapsedLevelsAreSubtotals="1" fieldPosition="0"/>
    </format>
    <format dxfId="86">
      <pivotArea dataOnly="0" labelOnly="1" outline="0" axis="axisValues" fieldPosition="0"/>
    </format>
    <format dxfId="85">
      <pivotArea dataOnly="0" labelOnly="1" grandRow="1" outline="0" fieldPosition="0"/>
    </format>
    <format dxfId="84">
      <pivotArea dataOnly="0" labelOnly="1" outline="0" axis="axisValues" fieldPosition="0"/>
    </format>
    <format dxfId="83">
      <pivotArea dataOnly="0" labelOnly="1" outline="0" axis="axisValues" fieldPosition="0"/>
    </format>
    <format dxfId="82">
      <pivotArea dataOnly="0" labelOnly="1" outline="0" axis="axisValues" fieldPosition="0"/>
    </format>
    <format dxfId="81">
      <pivotArea type="all" dataOnly="0" outline="0" fieldPosition="0"/>
    </format>
    <format dxfId="80">
      <pivotArea dataOnly="0" labelOnly="1" grandRow="1" outline="0" fieldPosition="0"/>
    </format>
    <format dxfId="79">
      <pivotArea type="all" dataOnly="0" outline="0" fieldPosition="0"/>
    </format>
    <format dxfId="78">
      <pivotArea dataOnly="0" labelOnly="1" grandRow="1" outline="0" fieldPosition="0"/>
    </format>
    <format dxfId="77">
      <pivotArea dataOnly="0" labelOnly="1" fieldPosition="0">
        <references count="1">
          <reference field="5" count="0"/>
        </references>
      </pivotArea>
    </format>
    <format dxfId="76">
      <pivotArea dataOnly="0" labelOnly="1" fieldPosition="0">
        <references count="1">
          <reference field="4" count="0"/>
        </references>
      </pivotArea>
    </format>
    <format dxfId="75">
      <pivotArea dataOnly="0" labelOnly="1" grandRow="1" outline="0" fieldPosition="0"/>
    </format>
    <format dxfId="74">
      <pivotArea dataOnly="0" labelOnly="1" fieldPosition="0">
        <references count="2">
          <reference field="4" count="1" selected="0">
            <x v="0"/>
          </reference>
          <reference field="5" count="1">
            <x v="0"/>
          </reference>
        </references>
      </pivotArea>
    </format>
    <format dxfId="73">
      <pivotArea dataOnly="0" labelOnly="1" fieldPosition="0">
        <references count="2">
          <reference field="4" count="1" selected="0">
            <x v="1"/>
          </reference>
          <reference field="5" count="1">
            <x v="2"/>
          </reference>
        </references>
      </pivotArea>
    </format>
    <format dxfId="72">
      <pivotArea dataOnly="0" labelOnly="1" fieldPosition="0">
        <references count="2">
          <reference field="4" count="1" selected="0">
            <x v="2"/>
          </reference>
          <reference field="5" count="1">
            <x v="2"/>
          </reference>
        </references>
      </pivotArea>
    </format>
    <format dxfId="71">
      <pivotArea dataOnly="0" labelOnly="1" fieldPosition="0">
        <references count="2">
          <reference field="4" count="1" selected="0">
            <x v="3"/>
          </reference>
          <reference field="5" count="3">
            <x v="1"/>
            <x v="3"/>
            <x v="4"/>
          </reference>
        </references>
      </pivotArea>
    </format>
    <format dxfId="70">
      <pivotArea dataOnly="0" labelOnly="1" fieldPosition="0">
        <references count="2">
          <reference field="4" count="1" selected="0">
            <x v="4"/>
          </reference>
          <reference field="5" count="1">
            <x v="2"/>
          </reference>
        </references>
      </pivotArea>
    </format>
    <format dxfId="69">
      <pivotArea dataOnly="0" labelOnly="1" fieldPosition="0">
        <references count="2">
          <reference field="4" count="1" selected="0">
            <x v="5"/>
          </reference>
          <reference field="5" count="1">
            <x v="2"/>
          </reference>
        </references>
      </pivotArea>
    </format>
    <format dxfId="68">
      <pivotArea dataOnly="0" labelOnly="1" fieldPosition="0">
        <references count="2">
          <reference field="4" count="1" selected="0">
            <x v="6"/>
          </reference>
          <reference field="5" count="1">
            <x v="2"/>
          </reference>
        </references>
      </pivotArea>
    </format>
    <format dxfId="67">
      <pivotArea dataOnly="0" labelOnly="1" fieldPosition="0">
        <references count="1">
          <reference field="4" count="0"/>
        </references>
      </pivotArea>
    </format>
    <format dxfId="66">
      <pivotArea dataOnly="0" labelOnly="1" grandRow="1" outline="0" fieldPosition="0"/>
    </format>
    <format dxfId="65">
      <pivotArea dataOnly="0" labelOnly="1" fieldPosition="0">
        <references count="2">
          <reference field="4" count="1" selected="0">
            <x v="0"/>
          </reference>
          <reference field="5" count="1">
            <x v="0"/>
          </reference>
        </references>
      </pivotArea>
    </format>
    <format dxfId="64">
      <pivotArea dataOnly="0" labelOnly="1" fieldPosition="0">
        <references count="2">
          <reference field="4" count="1" selected="0">
            <x v="1"/>
          </reference>
          <reference field="5" count="1">
            <x v="2"/>
          </reference>
        </references>
      </pivotArea>
    </format>
    <format dxfId="63">
      <pivotArea dataOnly="0" labelOnly="1" fieldPosition="0">
        <references count="2">
          <reference field="4" count="1" selected="0">
            <x v="2"/>
          </reference>
          <reference field="5" count="1">
            <x v="2"/>
          </reference>
        </references>
      </pivotArea>
    </format>
    <format dxfId="62">
      <pivotArea dataOnly="0" labelOnly="1" fieldPosition="0">
        <references count="2">
          <reference field="4" count="1" selected="0">
            <x v="3"/>
          </reference>
          <reference field="5" count="3">
            <x v="1"/>
            <x v="3"/>
            <x v="4"/>
          </reference>
        </references>
      </pivotArea>
    </format>
    <format dxfId="61">
      <pivotArea dataOnly="0" labelOnly="1" fieldPosition="0">
        <references count="2">
          <reference field="4" count="1" selected="0">
            <x v="4"/>
          </reference>
          <reference field="5" count="1">
            <x v="2"/>
          </reference>
        </references>
      </pivotArea>
    </format>
    <format dxfId="60">
      <pivotArea dataOnly="0" labelOnly="1" fieldPosition="0">
        <references count="2">
          <reference field="4" count="1" selected="0">
            <x v="5"/>
          </reference>
          <reference field="5" count="1">
            <x v="2"/>
          </reference>
        </references>
      </pivotArea>
    </format>
    <format dxfId="59">
      <pivotArea dataOnly="0" labelOnly="1" fieldPosition="0">
        <references count="2">
          <reference field="4" count="1" selected="0">
            <x v="6"/>
          </reference>
          <reference field="5" count="1">
            <x v="2"/>
          </reference>
        </references>
      </pivotArea>
    </format>
    <format dxfId="58">
      <pivotArea type="all" dataOnly="0" outline="0" fieldPosition="0"/>
    </format>
    <format dxfId="57">
      <pivotArea outline="0" collapsedLevelsAreSubtotals="1" fieldPosition="0"/>
    </format>
    <format dxfId="56">
      <pivotArea field="4" type="button" dataOnly="0" labelOnly="1" outline="0" axis="axisRow" fieldPosition="0"/>
    </format>
    <format dxfId="55">
      <pivotArea dataOnly="0" labelOnly="1" fieldPosition="0">
        <references count="1">
          <reference field="4" count="0"/>
        </references>
      </pivotArea>
    </format>
    <format dxfId="54">
      <pivotArea dataOnly="0" labelOnly="1" grandRow="1" outline="0" fieldPosition="0"/>
    </format>
    <format dxfId="53">
      <pivotArea dataOnly="0" labelOnly="1" fieldPosition="0">
        <references count="2">
          <reference field="4" count="1" selected="0">
            <x v="0"/>
          </reference>
          <reference field="5" count="1">
            <x v="0"/>
          </reference>
        </references>
      </pivotArea>
    </format>
    <format dxfId="52">
      <pivotArea dataOnly="0" labelOnly="1" fieldPosition="0">
        <references count="2">
          <reference field="4" count="1" selected="0">
            <x v="1"/>
          </reference>
          <reference field="5" count="1">
            <x v="7"/>
          </reference>
        </references>
      </pivotArea>
    </format>
    <format dxfId="51">
      <pivotArea dataOnly="0" labelOnly="1" fieldPosition="0">
        <references count="2">
          <reference field="4" count="1" selected="0">
            <x v="2"/>
          </reference>
          <reference field="5" count="2">
            <x v="5"/>
            <x v="6"/>
          </reference>
        </references>
      </pivotArea>
    </format>
    <format dxfId="50">
      <pivotArea dataOnly="0" labelOnly="1" fieldPosition="0">
        <references count="2">
          <reference field="4" count="1" selected="0">
            <x v="3"/>
          </reference>
          <reference field="5" count="2">
            <x v="2"/>
            <x v="3"/>
          </reference>
        </references>
      </pivotArea>
    </format>
    <format dxfId="49">
      <pivotArea dataOnly="0" labelOnly="1" fieldPosition="0">
        <references count="2">
          <reference field="4" count="1" selected="0">
            <x v="4"/>
          </reference>
          <reference field="5" count="2">
            <x v="2"/>
            <x v="4"/>
          </reference>
        </references>
      </pivotArea>
    </format>
    <format dxfId="48">
      <pivotArea dataOnly="0" labelOnly="1" fieldPosition="0">
        <references count="2">
          <reference field="4" count="1" selected="0">
            <x v="5"/>
          </reference>
          <reference field="5" count="2">
            <x v="1"/>
            <x v="2"/>
          </reference>
        </references>
      </pivotArea>
    </format>
    <format dxfId="47">
      <pivotArea dataOnly="0" labelOnly="1" fieldPosition="0">
        <references count="2">
          <reference field="4" count="1" selected="0">
            <x v="6"/>
          </reference>
          <reference field="5" count="2">
            <x v="2"/>
            <x v="4"/>
          </reference>
        </references>
      </pivotArea>
    </format>
    <format dxfId="46">
      <pivotArea dataOnly="0" labelOnly="1" outline="0" axis="axisValues" fieldPosition="0"/>
    </format>
    <format dxfId="45">
      <pivotArea type="all" dataOnly="0" outline="0" fieldPosition="0"/>
    </format>
    <format dxfId="44">
      <pivotArea outline="0" collapsedLevelsAreSubtotals="1" fieldPosition="0"/>
    </format>
    <format dxfId="43">
      <pivotArea field="4" type="button" dataOnly="0" labelOnly="1" outline="0" axis="axisRow" fieldPosition="0"/>
    </format>
    <format dxfId="42">
      <pivotArea dataOnly="0" labelOnly="1" outline="0" axis="axisValues" fieldPosition="0"/>
    </format>
    <format dxfId="41">
      <pivotArea dataOnly="0" labelOnly="1" fieldPosition="0">
        <references count="1">
          <reference field="4" count="0"/>
        </references>
      </pivotArea>
    </format>
    <format dxfId="40">
      <pivotArea dataOnly="0" labelOnly="1" grandRow="1" outline="0" fieldPosition="0"/>
    </format>
    <format dxfId="39">
      <pivotArea dataOnly="0" labelOnly="1" fieldPosition="0">
        <references count="2">
          <reference field="4" count="1" selected="0">
            <x v="1"/>
          </reference>
          <reference field="5" count="4">
            <x v="2"/>
            <x v="7"/>
            <x v="8"/>
            <x v="9"/>
          </reference>
        </references>
      </pivotArea>
    </format>
    <format dxfId="38">
      <pivotArea dataOnly="0" labelOnly="1" fieldPosition="0">
        <references count="2">
          <reference field="4" count="1" selected="0">
            <x v="2"/>
          </reference>
          <reference field="5" count="2">
            <x v="5"/>
            <x v="6"/>
          </reference>
        </references>
      </pivotArea>
    </format>
    <format dxfId="37">
      <pivotArea dataOnly="0" labelOnly="1" fieldPosition="0">
        <references count="2">
          <reference field="4" count="1" selected="0">
            <x v="3"/>
          </reference>
          <reference field="5" count="2">
            <x v="2"/>
            <x v="3"/>
          </reference>
        </references>
      </pivotArea>
    </format>
    <format dxfId="36">
      <pivotArea dataOnly="0" labelOnly="1" fieldPosition="0">
        <references count="2">
          <reference field="4" count="1" selected="0">
            <x v="4"/>
          </reference>
          <reference field="5" count="1">
            <x v="2"/>
          </reference>
        </references>
      </pivotArea>
    </format>
    <format dxfId="35">
      <pivotArea dataOnly="0" labelOnly="1" fieldPosition="0">
        <references count="2">
          <reference field="4" count="1" selected="0">
            <x v="5"/>
          </reference>
          <reference field="5" count="1">
            <x v="2"/>
          </reference>
        </references>
      </pivotArea>
    </format>
    <format dxfId="34">
      <pivotArea dataOnly="0" labelOnly="1" fieldPosition="0">
        <references count="2">
          <reference field="4" count="1" selected="0">
            <x v="6"/>
          </reference>
          <reference field="5" count="1">
            <x v="2"/>
          </reference>
        </references>
      </pivotArea>
    </format>
    <format dxfId="33">
      <pivotArea dataOnly="0" labelOnly="1" fieldPosition="0">
        <references count="2">
          <reference field="4" count="1" selected="0">
            <x v="8"/>
          </reference>
          <reference field="5" count="2">
            <x v="2"/>
            <x v="10"/>
          </reference>
        </references>
      </pivotArea>
    </format>
    <format dxfId="32">
      <pivotArea dataOnly="0" labelOnly="1" fieldPosition="0">
        <references count="2">
          <reference field="4" count="1" selected="0">
            <x v="9"/>
          </reference>
          <reference field="5" count="1">
            <x v="2"/>
          </reference>
        </references>
      </pivotArea>
    </format>
    <format dxfId="31">
      <pivotArea dataOnly="0" labelOnly="1" fieldPosition="0">
        <references count="2">
          <reference field="4" count="1" selected="0">
            <x v="10"/>
          </reference>
          <reference field="5" count="1">
            <x v="11"/>
          </reference>
        </references>
      </pivotArea>
    </format>
    <format dxfId="30">
      <pivotArea dataOnly="0" labelOnly="1" outline="0" axis="axisValues" fieldPosition="0"/>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Tipo Modificaciones">
  <location ref="C13:D19" firstHeaderRow="1" firstDataRow="1" firstDataCol="1"/>
  <pivotFields count="31">
    <pivotField dataField="1" showAll="0" defaultSubtotal="0"/>
    <pivotField showAll="0" defaultSubtotal="0"/>
    <pivotField showAll="0" defaultSubtotal="0">
      <items count="5">
        <item m="1" x="4"/>
        <item x="1"/>
        <item m="1" x="3"/>
        <item x="0"/>
        <item x="2"/>
      </items>
    </pivotField>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13">
        <item m="1" x="9"/>
        <item m="1" x="8"/>
        <item m="1" x="12"/>
        <item m="1" x="6"/>
        <item m="1" x="10"/>
        <item m="1" x="5"/>
        <item m="1" x="7"/>
        <item m="1" x="11"/>
        <item x="0"/>
        <item x="1"/>
        <item x="2"/>
        <item x="4"/>
        <item x="3"/>
      </items>
    </pivotField>
    <pivotField numFmtId="14" showAll="0" defaultSubtotal="0"/>
    <pivotField showAll="0" defaultSubtotal="0"/>
    <pivotField showAll="0" defaultSubtotal="0"/>
    <pivotField numFmtId="164" showAll="0" defaultSubtotal="0"/>
    <pivotField numFmtId="164" showAll="0" defaultSubtotal="0"/>
    <pivotField numFmtId="164" showAll="0" defaultSubtotal="0"/>
    <pivotField showAll="0" defaultSubtotal="0"/>
    <pivotField showAll="0" defaultSubtota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defaultSubtotal="0"/>
  </pivotFields>
  <rowFields count="1">
    <field x="9"/>
  </rowFields>
  <rowItems count="6">
    <i>
      <x v="8"/>
    </i>
    <i>
      <x v="9"/>
    </i>
    <i>
      <x v="10"/>
    </i>
    <i>
      <x v="11"/>
    </i>
    <i>
      <x v="12"/>
    </i>
    <i t="grand">
      <x/>
    </i>
  </rowItems>
  <colItems count="1">
    <i/>
  </colItems>
  <dataFields count="1">
    <dataField name="No. Contratos/Conv" fld="0" subtotal="count" baseField="0" baseItem="0"/>
  </dataFields>
  <formats count="30">
    <format dxfId="124">
      <pivotArea type="all" dataOnly="0" outline="0" fieldPosition="0"/>
    </format>
    <format dxfId="123">
      <pivotArea outline="0" collapsedLevelsAreSubtotals="1" fieldPosition="0"/>
    </format>
    <format dxfId="122">
      <pivotArea dataOnly="0" labelOnly="1" outline="0" axis="axisValues" fieldPosition="0"/>
    </format>
    <format dxfId="121">
      <pivotArea dataOnly="0" labelOnly="1" grandRow="1" outline="0" fieldPosition="0"/>
    </format>
    <format dxfId="120">
      <pivotArea dataOnly="0" labelOnly="1" outline="0" axis="axisValues" fieldPosition="0"/>
    </format>
    <format dxfId="119">
      <pivotArea dataOnly="0" labelOnly="1" grandRow="1" outline="0" fieldPosition="0"/>
    </format>
    <format dxfId="118">
      <pivotArea type="all" dataOnly="0" outline="0" fieldPosition="0"/>
    </format>
    <format dxfId="117">
      <pivotArea outline="0" collapsedLevelsAreSubtotals="1" fieldPosition="0"/>
    </format>
    <format dxfId="116">
      <pivotArea dataOnly="0" labelOnly="1" outline="0" axis="axisValues" fieldPosition="0"/>
    </format>
    <format dxfId="115">
      <pivotArea dataOnly="0" labelOnly="1" grandRow="1" outline="0" fieldPosition="0"/>
    </format>
    <format dxfId="114">
      <pivotArea dataOnly="0" labelOnly="1" outline="0" axis="axisValues" fieldPosition="0"/>
    </format>
    <format dxfId="113">
      <pivotArea type="all" dataOnly="0" outline="0" fieldPosition="0"/>
    </format>
    <format dxfId="112">
      <pivotArea type="all" dataOnly="0" outline="0" fieldPosition="0"/>
    </format>
    <format dxfId="111">
      <pivotArea field="2" type="button" dataOnly="0" labelOnly="1" outline="0"/>
    </format>
    <format dxfId="110">
      <pivotArea type="all" dataOnly="0" outline="0" fieldPosition="0"/>
    </format>
    <format dxfId="109">
      <pivotArea field="2" type="button" dataOnly="0" labelOnly="1" outline="0"/>
    </format>
    <format dxfId="108">
      <pivotArea dataOnly="0" labelOnly="1" fieldPosition="0">
        <references count="1">
          <reference field="9" count="0"/>
        </references>
      </pivotArea>
    </format>
    <format dxfId="107">
      <pivotArea type="all" dataOnly="0" outline="0" fieldPosition="0"/>
    </format>
    <format dxfId="106">
      <pivotArea outline="0" collapsedLevelsAreSubtotals="1" fieldPosition="0"/>
    </format>
    <format dxfId="105">
      <pivotArea field="9" type="button" dataOnly="0" labelOnly="1" outline="0" axis="axisRow" fieldPosition="0"/>
    </format>
    <format dxfId="104">
      <pivotArea dataOnly="0" labelOnly="1" fieldPosition="0">
        <references count="1">
          <reference field="9" count="0"/>
        </references>
      </pivotArea>
    </format>
    <format dxfId="103">
      <pivotArea dataOnly="0" labelOnly="1" grandRow="1" outline="0" fieldPosition="0"/>
    </format>
    <format dxfId="102">
      <pivotArea dataOnly="0" labelOnly="1" outline="0" axis="axisValues" fieldPosition="0"/>
    </format>
    <format dxfId="101">
      <pivotArea type="all" dataOnly="0" outline="0" fieldPosition="0"/>
    </format>
    <format dxfId="100">
      <pivotArea outline="0" collapsedLevelsAreSubtotals="1" fieldPosition="0"/>
    </format>
    <format dxfId="99">
      <pivotArea field="9" type="button" dataOnly="0" labelOnly="1" outline="0" axis="axisRow" fieldPosition="0"/>
    </format>
    <format dxfId="98">
      <pivotArea dataOnly="0" labelOnly="1" outline="0" axis="axisValues" fieldPosition="0"/>
    </format>
    <format dxfId="97">
      <pivotArea dataOnly="0" labelOnly="1" fieldPosition="0">
        <references count="1">
          <reference field="9" count="0"/>
        </references>
      </pivotArea>
    </format>
    <format dxfId="96">
      <pivotArea dataOnly="0" labelOnly="1" grandRow="1" outline="0" fieldPosition="0"/>
    </format>
    <format dxfId="95">
      <pivotArea dataOnly="0" labelOnly="1" outline="0" axis="axisValues" fieldPosition="0"/>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10:AF59" totalsRowShown="0" headerRowDxfId="29" headerRowBorderDxfId="28">
  <autoFilter ref="B10:AF59" xr:uid="{24AEB287-4CAD-4373-B830-054212ADFDE0}"/>
  <sortState ref="B8:AF11">
    <sortCondition ref="L7:L11"/>
  </sortState>
  <tableColumns count="31">
    <tableColumn id="1" xr3:uid="{00000000-0010-0000-0000-000001000000}" name="VIGENCIA"/>
    <tableColumn id="13" xr3:uid="{00000000-0010-0000-0000-00000D000000}" name="NÚMERO CONTRATO"/>
    <tableColumn id="26" xr3:uid="{00000000-0010-0000-0000-00001A000000}" name="PORTAL CONTRATACION" dataDxfId="27"/>
    <tableColumn id="6" xr3:uid="{00000000-0010-0000-0000-000006000000}" name="URL SECOP" dataDxfId="26"/>
    <tableColumn id="33" xr3:uid="{00000000-0010-0000-0000-000021000000}" name="PROCESO SELECCIÓN" dataDxfId="25"/>
    <tableColumn id="32" xr3:uid="{00000000-0010-0000-0000-000020000000}" name="CLASE CONTRATO" dataDxfId="24"/>
    <tableColumn id="35" xr3:uid="{00000000-0010-0000-0000-000023000000}" name="DEPENDENCIA DESTINO" dataDxfId="23"/>
    <tableColumn id="31" xr3:uid="{00000000-0010-0000-0000-00001F000000}" name="NOMBRE UNIDAD EJECUTORA" dataDxfId="22"/>
    <tableColumn id="34" xr3:uid="{00000000-0010-0000-0000-000022000000}" name="OBJETO" dataDxfId="21"/>
    <tableColumn id="2" xr3:uid="{00000000-0010-0000-0000-000002000000}" name="CLASE MODIFICACIÓN" dataDxfId="20"/>
    <tableColumn id="3" xr3:uid="{00000000-0010-0000-0000-000003000000}" name="FECHA SUSCRIPCIÓN DE LA MODIFICACIÓN" dataDxfId="19"/>
    <tableColumn id="5" xr3:uid="{00000000-0010-0000-0000-000005000000}" name="IDENTIFICACIÓN CONTRATISTA"/>
    <tableColumn id="4" xr3:uid="{00000000-0010-0000-0000-000004000000}" name="RAZÓN SOCIAL_x000a_CESIONARIO" dataDxfId="18"/>
    <tableColumn id="14" xr3:uid="{00000000-0010-0000-0000-00000E000000}" name="VALOR CONTRATO PRINCIPAL" dataDxfId="17" dataCellStyle="Millares"/>
    <tableColumn id="15" xr3:uid="{00000000-0010-0000-0000-00000F000000}" name="VALOR ADICIÓN" dataDxfId="16" dataCellStyle="Millares"/>
    <tableColumn id="16" xr3:uid="{00000000-0010-0000-0000-000010000000}" name="VALOR TOTAL" dataDxfId="15" dataCellStyle="Millares"/>
    <tableColumn id="17" xr3:uid="{00000000-0010-0000-0000-000011000000}" name="PLAZO MODIFICACIÓN (Días)" dataDxfId="14"/>
    <tableColumn id="7" xr3:uid="{00000000-0010-0000-0000-000007000000}" name="PLAZO TOTAL_x000a_(DÍAS)*" dataDxfId="13"/>
    <tableColumn id="8" xr3:uid="{00000000-0010-0000-0000-000008000000}" name="Fecha de suscripción" dataDxfId="12"/>
    <tableColumn id="18" xr3:uid="{00000000-0010-0000-0000-000012000000}" name="Fecha de Inicio" dataDxfId="11"/>
    <tableColumn id="19" xr3:uid="{00000000-0010-0000-0000-000013000000}" name="Plazo Inicial (dias)" dataDxfId="10"/>
    <tableColumn id="9" xr3:uid="{00000000-0010-0000-0000-000009000000}" name="Fecha Finalizacion Programada" dataDxfId="9"/>
    <tableColumn id="10" xr3:uid="{00000000-0010-0000-0000-00000A000000}" name="Valor del Contrato_x000a_inical" dataDxfId="8" dataCellStyle="Millares"/>
    <tableColumn id="25" xr3:uid="{00000000-0010-0000-0000-000019000000}" name="dias ejecutados" dataDxfId="7">
      <calculatedColumnFormula>$D$5-Contratos[[#This Row],[Fecha de Inicio]]</calculatedColumnFormula>
    </tableColumn>
    <tableColumn id="11" xr3:uid="{00000000-0010-0000-0000-00000B000000}" name="% Ejecución" dataDxfId="6">
      <calculatedColumnFormula>ROUND(Contratos[[#This Row],[dias ejecutados]]/(Contratos[[#This Row],[Fecha Finalizacion Programada]]-Contratos[[#This Row],[Fecha de Inicio]])*100,2)</calculatedColumnFormula>
    </tableColumn>
    <tableColumn id="12" xr3:uid="{00000000-0010-0000-0000-00000C000000}" name="Recursos totales Ejecutados o pagados" dataDxfId="5" dataCellStyle="Millares"/>
    <tableColumn id="21" xr3:uid="{00000000-0010-0000-0000-000015000000}" name="Recursos pendientes de ejecutar." dataDxfId="4" dataCellStyle="Millares"/>
    <tableColumn id="22" xr3:uid="{00000000-0010-0000-0000-000016000000}" name="Cantidad de Adiciones/_x000a_prórrogas" dataDxfId="3"/>
    <tableColumn id="23" xr3:uid="{00000000-0010-0000-0000-000017000000}" name="Vr. Adiciones" dataDxfId="2" dataCellStyle="Millares"/>
    <tableColumn id="24" xr3:uid="{00000000-0010-0000-0000-000018000000}" name="Vr. Total con Adiciones" dataDxfId="1" dataCellStyle="Millares"/>
    <tableColumn id="20" xr3:uid="{00000000-0010-0000-0000-000014000000}" name="Plazo total con prorrogas (días)" dataDxfId="0"/>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27"/>
  <sheetViews>
    <sheetView showGridLines="0" tabSelected="1" topLeftCell="A5" workbookViewId="0">
      <selection activeCell="C26" sqref="C26"/>
    </sheetView>
  </sheetViews>
  <sheetFormatPr baseColWidth="10" defaultRowHeight="15" x14ac:dyDescent="0.25"/>
  <cols>
    <col min="2" max="2" width="2.7109375" customWidth="1"/>
    <col min="3" max="3" width="23.5703125" customWidth="1"/>
    <col min="4" max="4" width="18.5703125" bestFit="1" customWidth="1"/>
    <col min="6" max="6" width="59.42578125" customWidth="1"/>
    <col min="7" max="7" width="18.5703125" bestFit="1" customWidth="1"/>
    <col min="8" max="8" width="2.7109375" customWidth="1"/>
  </cols>
  <sheetData>
    <row r="1" spans="2:8" ht="15.75" thickBot="1" x14ac:dyDescent="0.3"/>
    <row r="2" spans="2:8" ht="15.75" thickBot="1" x14ac:dyDescent="0.3">
      <c r="B2" s="4"/>
      <c r="C2" s="5"/>
      <c r="D2" s="5"/>
      <c r="E2" s="5"/>
      <c r="F2" s="5"/>
      <c r="G2" s="5"/>
      <c r="H2" s="6"/>
    </row>
    <row r="3" spans="2:8" ht="48.75" customHeight="1" thickBot="1" x14ac:dyDescent="0.3">
      <c r="B3" s="7"/>
      <c r="D3" s="52" t="s">
        <v>61</v>
      </c>
      <c r="E3" s="53"/>
      <c r="F3" s="53"/>
      <c r="G3" s="54"/>
      <c r="H3" s="8"/>
    </row>
    <row r="4" spans="2:8" x14ac:dyDescent="0.25">
      <c r="B4" s="7"/>
      <c r="H4" s="8"/>
    </row>
    <row r="5" spans="2:8" x14ac:dyDescent="0.25">
      <c r="B5" s="7"/>
      <c r="H5" s="8"/>
    </row>
    <row r="6" spans="2:8" x14ac:dyDescent="0.25">
      <c r="B6" s="7"/>
      <c r="H6" s="8"/>
    </row>
    <row r="7" spans="2:8" x14ac:dyDescent="0.25">
      <c r="B7" s="7"/>
      <c r="H7" s="8"/>
    </row>
    <row r="8" spans="2:8" x14ac:dyDescent="0.25">
      <c r="B8" s="7"/>
      <c r="H8" s="8"/>
    </row>
    <row r="9" spans="2:8" x14ac:dyDescent="0.25">
      <c r="B9" s="7"/>
      <c r="H9" s="8"/>
    </row>
    <row r="10" spans="2:8" x14ac:dyDescent="0.25">
      <c r="B10" s="7"/>
      <c r="H10" s="8"/>
    </row>
    <row r="11" spans="2:8" x14ac:dyDescent="0.25">
      <c r="B11" s="7"/>
      <c r="C11" s="12"/>
      <c r="D11" s="12"/>
      <c r="E11" s="12"/>
      <c r="F11" s="12"/>
      <c r="G11" s="12"/>
      <c r="H11" s="8"/>
    </row>
    <row r="12" spans="2:8" ht="15.75" thickBot="1" x14ac:dyDescent="0.3">
      <c r="B12" s="7"/>
      <c r="H12" s="8"/>
    </row>
    <row r="13" spans="2:8" ht="15.75" thickBot="1" x14ac:dyDescent="0.3">
      <c r="B13" s="7"/>
      <c r="C13" s="41" t="s">
        <v>39</v>
      </c>
      <c r="D13" s="13" t="s">
        <v>2</v>
      </c>
      <c r="F13" s="41" t="s">
        <v>40</v>
      </c>
      <c r="G13" s="15" t="s">
        <v>2</v>
      </c>
      <c r="H13" s="8"/>
    </row>
    <row r="14" spans="2:8" ht="15.75" thickBot="1" x14ac:dyDescent="0.3">
      <c r="B14" s="7"/>
      <c r="C14" s="45" t="s">
        <v>47</v>
      </c>
      <c r="D14" s="49">
        <v>33</v>
      </c>
      <c r="F14" s="42" t="s">
        <v>161</v>
      </c>
      <c r="G14" s="49"/>
      <c r="H14" s="8"/>
    </row>
    <row r="15" spans="2:8" ht="15.75" thickBot="1" x14ac:dyDescent="0.3">
      <c r="B15" s="7"/>
      <c r="C15" s="45" t="s">
        <v>48</v>
      </c>
      <c r="D15" s="50">
        <v>3</v>
      </c>
      <c r="F15" s="43" t="s">
        <v>162</v>
      </c>
      <c r="G15" s="50">
        <v>1</v>
      </c>
      <c r="H15" s="8"/>
    </row>
    <row r="16" spans="2:8" ht="15.75" thickBot="1" x14ac:dyDescent="0.3">
      <c r="B16" s="7"/>
      <c r="C16" s="45" t="s">
        <v>49</v>
      </c>
      <c r="D16" s="50">
        <v>11</v>
      </c>
      <c r="F16" s="42" t="s">
        <v>57</v>
      </c>
      <c r="G16" s="50"/>
      <c r="H16" s="8"/>
    </row>
    <row r="17" spans="2:8" x14ac:dyDescent="0.25">
      <c r="B17" s="7"/>
      <c r="C17" s="45" t="s">
        <v>54</v>
      </c>
      <c r="D17" s="50">
        <v>1</v>
      </c>
      <c r="F17" s="44" t="s">
        <v>42</v>
      </c>
      <c r="G17" s="50">
        <v>1</v>
      </c>
      <c r="H17" s="8"/>
    </row>
    <row r="18" spans="2:8" ht="15.75" thickBot="1" x14ac:dyDescent="0.3">
      <c r="B18" s="7"/>
      <c r="C18" s="42" t="s">
        <v>55</v>
      </c>
      <c r="D18" s="50">
        <v>1</v>
      </c>
      <c r="F18" s="43" t="s">
        <v>59</v>
      </c>
      <c r="G18" s="50">
        <v>1</v>
      </c>
      <c r="H18" s="8"/>
    </row>
    <row r="19" spans="2:8" ht="15.75" thickBot="1" x14ac:dyDescent="0.3">
      <c r="B19" s="7"/>
      <c r="C19" s="14" t="s">
        <v>0</v>
      </c>
      <c r="D19" s="51">
        <v>49</v>
      </c>
      <c r="E19" s="47">
        <f>+GETPIVOTDATA("VIGENCIA",$C$13)</f>
        <v>49</v>
      </c>
      <c r="F19" s="43" t="s">
        <v>58</v>
      </c>
      <c r="G19" s="50">
        <v>1</v>
      </c>
      <c r="H19" s="8"/>
    </row>
    <row r="20" spans="2:8" ht="15.75" thickBot="1" x14ac:dyDescent="0.3">
      <c r="B20" s="7"/>
      <c r="F20" s="42" t="s">
        <v>41</v>
      </c>
      <c r="G20" s="50"/>
      <c r="H20" s="8"/>
    </row>
    <row r="21" spans="2:8" x14ac:dyDescent="0.25">
      <c r="B21" s="7"/>
      <c r="F21" s="44" t="s">
        <v>43</v>
      </c>
      <c r="G21" s="50">
        <v>32</v>
      </c>
      <c r="H21" s="8"/>
    </row>
    <row r="22" spans="2:8" ht="15.75" thickBot="1" x14ac:dyDescent="0.3">
      <c r="B22" s="7"/>
      <c r="F22" s="43" t="s">
        <v>50</v>
      </c>
      <c r="G22" s="50">
        <v>8</v>
      </c>
      <c r="H22" s="8"/>
    </row>
    <row r="23" spans="2:8" ht="15.75" thickBot="1" x14ac:dyDescent="0.3">
      <c r="B23" s="7"/>
      <c r="F23" s="42" t="s">
        <v>44</v>
      </c>
      <c r="G23" s="50"/>
      <c r="H23" s="8"/>
    </row>
    <row r="24" spans="2:8" ht="15.75" thickBot="1" x14ac:dyDescent="0.3">
      <c r="B24" s="7"/>
      <c r="F24" s="43" t="s">
        <v>42</v>
      </c>
      <c r="G24" s="50">
        <v>4</v>
      </c>
      <c r="H24" s="8"/>
    </row>
    <row r="25" spans="2:8" ht="15.75" thickBot="1" x14ac:dyDescent="0.3">
      <c r="B25" s="7"/>
      <c r="F25" s="42" t="s">
        <v>52</v>
      </c>
      <c r="G25" s="50"/>
      <c r="H25" s="8"/>
    </row>
    <row r="26" spans="2:8" ht="15.75" thickBot="1" x14ac:dyDescent="0.3">
      <c r="B26" s="7"/>
      <c r="C26" s="40"/>
      <c r="F26" s="43" t="s">
        <v>42</v>
      </c>
      <c r="G26" s="51">
        <v>1</v>
      </c>
      <c r="H26" s="8"/>
    </row>
    <row r="27" spans="2:8" ht="15.75" thickBot="1" x14ac:dyDescent="0.3">
      <c r="B27" s="9"/>
      <c r="C27" s="10"/>
      <c r="D27" s="10"/>
      <c r="E27" s="10"/>
      <c r="F27" s="10"/>
      <c r="G27" s="10"/>
      <c r="H27" s="11"/>
    </row>
  </sheetData>
  <sheetProtection sheet="1" autoFilter="0"/>
  <mergeCells count="1">
    <mergeCell ref="D3:G3"/>
  </mergeCells>
  <pageMargins left="0.7" right="0.7" top="0.75" bottom="0.75" header="0.3" footer="0.3"/>
  <pageSetup paperSize="9" orientation="portrait" horizontalDpi="4294967294" verticalDpi="4294967294"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F59"/>
  <sheetViews>
    <sheetView showGridLines="0" zoomScale="85" zoomScaleNormal="85" workbookViewId="0">
      <pane ySplit="10" topLeftCell="A48" activePane="bottomLeft" state="frozen"/>
      <selection pane="bottomLeft" activeCell="B10" sqref="B10"/>
    </sheetView>
  </sheetViews>
  <sheetFormatPr baseColWidth="10" defaultRowHeight="15" x14ac:dyDescent="0.25"/>
  <cols>
    <col min="1" max="1" width="2.7109375" customWidth="1"/>
    <col min="2" max="2" width="16.140625" customWidth="1"/>
    <col min="3" max="3" width="19.7109375" bestFit="1" customWidth="1"/>
    <col min="4" max="5" width="16.140625" customWidth="1"/>
    <col min="6" max="6" width="36.7109375" customWidth="1"/>
    <col min="7" max="7" width="26.28515625" customWidth="1"/>
    <col min="10" max="10" width="32.28515625" customWidth="1"/>
    <col min="11" max="11" width="15.5703125" customWidth="1"/>
    <col min="12" max="12" width="15.42578125" customWidth="1"/>
    <col min="13" max="13" width="18" customWidth="1"/>
    <col min="14" max="14" width="25.85546875" customWidth="1"/>
    <col min="15" max="15" width="19.140625" customWidth="1"/>
    <col min="16" max="16" width="15.140625" bestFit="1" customWidth="1"/>
    <col min="17" max="17" width="17.85546875" bestFit="1" customWidth="1"/>
    <col min="18" max="18" width="16.140625" customWidth="1"/>
    <col min="19" max="19" width="17.85546875" customWidth="1"/>
    <col min="24" max="24" width="17.85546875" bestFit="1" customWidth="1"/>
    <col min="27" max="28" width="16.85546875" bestFit="1" customWidth="1"/>
    <col min="30" max="30" width="17.28515625" bestFit="1" customWidth="1"/>
    <col min="31" max="31" width="17.85546875" bestFit="1" customWidth="1"/>
    <col min="32" max="32" width="14.85546875" customWidth="1"/>
  </cols>
  <sheetData>
    <row r="2" spans="2:32" ht="41.25" customHeight="1" x14ac:dyDescent="0.25">
      <c r="B2" s="34" t="s">
        <v>53</v>
      </c>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row>
    <row r="3" spans="2:32" x14ac:dyDescent="0.25">
      <c r="E3" s="3"/>
    </row>
    <row r="4" spans="2:32" x14ac:dyDescent="0.25">
      <c r="B4" s="31" t="s">
        <v>34</v>
      </c>
      <c r="C4" s="29" t="s">
        <v>35</v>
      </c>
      <c r="D4" s="30" t="s">
        <v>36</v>
      </c>
      <c r="E4" s="3"/>
    </row>
    <row r="5" spans="2:32" x14ac:dyDescent="0.25">
      <c r="B5" s="28"/>
      <c r="C5" s="32">
        <v>45139</v>
      </c>
      <c r="D5" s="33">
        <v>45169</v>
      </c>
      <c r="E5" s="3"/>
    </row>
    <row r="6" spans="2:32" x14ac:dyDescent="0.25">
      <c r="B6" s="26"/>
      <c r="E6" s="3"/>
    </row>
    <row r="7" spans="2:32" x14ac:dyDescent="0.25">
      <c r="B7" s="27" t="s">
        <v>1</v>
      </c>
      <c r="C7" s="3"/>
      <c r="E7" s="2"/>
    </row>
    <row r="8" spans="2:32" ht="15.75" thickBot="1" x14ac:dyDescent="0.3">
      <c r="B8" s="2" t="s">
        <v>33</v>
      </c>
      <c r="C8" s="2"/>
      <c r="D8" s="2"/>
      <c r="E8" s="2"/>
    </row>
    <row r="9" spans="2:32" ht="18.75" customHeight="1" x14ac:dyDescent="0.25">
      <c r="B9" s="16" t="s">
        <v>29</v>
      </c>
      <c r="C9" s="17"/>
      <c r="D9" s="17"/>
      <c r="E9" s="17"/>
      <c r="F9" s="22"/>
      <c r="G9" s="22"/>
      <c r="H9" s="22"/>
      <c r="I9" s="22"/>
      <c r="J9" s="23"/>
      <c r="K9" s="19" t="s">
        <v>56</v>
      </c>
      <c r="L9" s="20"/>
      <c r="M9" s="20"/>
      <c r="N9" s="20"/>
      <c r="O9" s="20"/>
      <c r="P9" s="20"/>
      <c r="Q9" s="20"/>
      <c r="R9" s="21"/>
      <c r="S9" s="21"/>
      <c r="T9" s="16" t="s">
        <v>28</v>
      </c>
      <c r="U9" s="17"/>
      <c r="V9" s="17"/>
      <c r="W9" s="17"/>
      <c r="X9" s="17"/>
      <c r="Y9" s="17"/>
      <c r="Z9" s="17"/>
      <c r="AA9" s="17"/>
      <c r="AB9" s="17"/>
      <c r="AC9" s="17"/>
      <c r="AD9" s="17"/>
      <c r="AE9" s="18"/>
      <c r="AF9" s="18"/>
    </row>
    <row r="10" spans="2:32" ht="56.25" customHeight="1" thickBot="1" x14ac:dyDescent="0.3">
      <c r="B10" s="35" t="s">
        <v>3</v>
      </c>
      <c r="C10" s="36" t="s">
        <v>4</v>
      </c>
      <c r="D10" s="36" t="s">
        <v>30</v>
      </c>
      <c r="E10" s="36" t="s">
        <v>31</v>
      </c>
      <c r="F10" s="36" t="s">
        <v>26</v>
      </c>
      <c r="G10" s="36" t="s">
        <v>27</v>
      </c>
      <c r="H10" s="36" t="s">
        <v>25</v>
      </c>
      <c r="I10" s="36" t="s">
        <v>24</v>
      </c>
      <c r="J10" s="37" t="s">
        <v>8</v>
      </c>
      <c r="K10" s="38" t="s">
        <v>5</v>
      </c>
      <c r="L10" s="39" t="s">
        <v>6</v>
      </c>
      <c r="M10" s="39" t="s">
        <v>7</v>
      </c>
      <c r="N10" s="39" t="s">
        <v>37</v>
      </c>
      <c r="O10" s="39" t="s">
        <v>9</v>
      </c>
      <c r="P10" s="39" t="s">
        <v>10</v>
      </c>
      <c r="Q10" s="39" t="s">
        <v>11</v>
      </c>
      <c r="R10" s="39" t="s">
        <v>12</v>
      </c>
      <c r="S10" s="25" t="s">
        <v>32</v>
      </c>
      <c r="T10" s="35" t="s">
        <v>13</v>
      </c>
      <c r="U10" s="36" t="s">
        <v>14</v>
      </c>
      <c r="V10" s="36" t="s">
        <v>15</v>
      </c>
      <c r="W10" s="36" t="s">
        <v>16</v>
      </c>
      <c r="X10" s="36" t="s">
        <v>17</v>
      </c>
      <c r="Y10" s="36" t="s">
        <v>18</v>
      </c>
      <c r="Z10" s="36" t="s">
        <v>19</v>
      </c>
      <c r="AA10" s="36" t="s">
        <v>38</v>
      </c>
      <c r="AB10" s="36" t="s">
        <v>20</v>
      </c>
      <c r="AC10" s="36" t="s">
        <v>21</v>
      </c>
      <c r="AD10" s="36" t="s">
        <v>22</v>
      </c>
      <c r="AE10" s="36" t="s">
        <v>23</v>
      </c>
      <c r="AF10" s="37" t="s">
        <v>46</v>
      </c>
    </row>
    <row r="11" spans="2:32" x14ac:dyDescent="0.25">
      <c r="B11">
        <v>2014</v>
      </c>
      <c r="C11">
        <v>220396</v>
      </c>
      <c r="D11" t="s">
        <v>72</v>
      </c>
      <c r="E11" t="s">
        <v>62</v>
      </c>
      <c r="F11" t="s">
        <v>44</v>
      </c>
      <c r="G11" t="s">
        <v>42</v>
      </c>
      <c r="H11" t="s">
        <v>117</v>
      </c>
      <c r="I11" t="s">
        <v>45</v>
      </c>
      <c r="J11" t="s">
        <v>118</v>
      </c>
      <c r="K11" t="s">
        <v>47</v>
      </c>
      <c r="L11" s="1">
        <v>45141</v>
      </c>
      <c r="M11" t="s">
        <v>51</v>
      </c>
      <c r="O11">
        <v>63051000</v>
      </c>
      <c r="P11" s="24">
        <v>35000000</v>
      </c>
      <c r="Q11">
        <v>98051000</v>
      </c>
      <c r="R11">
        <v>210</v>
      </c>
      <c r="S11" t="s">
        <v>100</v>
      </c>
      <c r="T11" s="1">
        <v>44720</v>
      </c>
      <c r="U11" s="1">
        <v>44728</v>
      </c>
      <c r="V11">
        <v>330</v>
      </c>
      <c r="W11" s="1">
        <v>45367</v>
      </c>
      <c r="X11" s="48">
        <v>63051000</v>
      </c>
      <c r="Y11">
        <f>$D$5-Contratos[[#This Row],[Fecha de Inicio]]</f>
        <v>441</v>
      </c>
      <c r="Z11">
        <f>ROUND(Contratos[[#This Row],[dias ejecutados]]/(Contratos[[#This Row],[Fecha Finalizacion Programada]]-Contratos[[#This Row],[Fecha de Inicio]])*100,2)</f>
        <v>69.010000000000005</v>
      </c>
      <c r="AA11" s="24">
        <v>63051000</v>
      </c>
      <c r="AB11" s="24">
        <v>35000000</v>
      </c>
      <c r="AC11">
        <v>1</v>
      </c>
      <c r="AD11" s="24">
        <v>35000000</v>
      </c>
      <c r="AE11" s="24">
        <v>98051000</v>
      </c>
      <c r="AF11">
        <v>630</v>
      </c>
    </row>
    <row r="12" spans="2:32" x14ac:dyDescent="0.25">
      <c r="B12">
        <v>2022</v>
      </c>
      <c r="C12">
        <v>220609</v>
      </c>
      <c r="D12" t="s">
        <v>72</v>
      </c>
      <c r="E12" t="s">
        <v>63</v>
      </c>
      <c r="F12" t="s">
        <v>44</v>
      </c>
      <c r="G12" t="s">
        <v>42</v>
      </c>
      <c r="H12" t="s">
        <v>119</v>
      </c>
      <c r="I12" t="s">
        <v>120</v>
      </c>
      <c r="J12" t="s">
        <v>121</v>
      </c>
      <c r="K12" s="46" t="s">
        <v>48</v>
      </c>
      <c r="L12" s="1">
        <v>45141</v>
      </c>
      <c r="M12" t="s">
        <v>51</v>
      </c>
      <c r="N12" s="46"/>
      <c r="O12" s="24">
        <v>9000000</v>
      </c>
      <c r="P12" s="24">
        <v>0</v>
      </c>
      <c r="Q12" s="24">
        <v>9000000</v>
      </c>
      <c r="R12" s="46">
        <v>30</v>
      </c>
      <c r="S12" s="46" t="s">
        <v>101</v>
      </c>
      <c r="T12" s="1">
        <v>44827</v>
      </c>
      <c r="U12" s="1">
        <v>44840</v>
      </c>
      <c r="V12">
        <v>180</v>
      </c>
      <c r="W12" s="1">
        <v>45236</v>
      </c>
      <c r="X12" s="48">
        <v>9000000</v>
      </c>
      <c r="Y12" s="46">
        <f>$D$5-Contratos[[#This Row],[Fecha de Inicio]]</f>
        <v>329</v>
      </c>
      <c r="Z12" s="46">
        <f>ROUND(Contratos[[#This Row],[dias ejecutados]]/(Contratos[[#This Row],[Fecha Finalizacion Programada]]-Contratos[[#This Row],[Fecha de Inicio]])*100,2)</f>
        <v>83.08</v>
      </c>
      <c r="AA12" s="24" t="s">
        <v>180</v>
      </c>
      <c r="AB12" s="24">
        <f>+Contratos[[#This Row],[Valor del Contrato
inical]]</f>
        <v>9000000</v>
      </c>
      <c r="AC12">
        <v>0</v>
      </c>
      <c r="AD12" s="24">
        <v>0</v>
      </c>
      <c r="AE12" s="24">
        <v>9000000</v>
      </c>
      <c r="AF12">
        <v>390</v>
      </c>
    </row>
    <row r="13" spans="2:32" x14ac:dyDescent="0.25">
      <c r="B13">
        <v>2023</v>
      </c>
      <c r="C13">
        <v>230401</v>
      </c>
      <c r="D13" s="46" t="s">
        <v>72</v>
      </c>
      <c r="E13" t="s">
        <v>75</v>
      </c>
      <c r="F13" t="s">
        <v>41</v>
      </c>
      <c r="G13" t="s">
        <v>43</v>
      </c>
      <c r="H13" t="s">
        <v>119</v>
      </c>
      <c r="I13" t="s">
        <v>120</v>
      </c>
      <c r="J13" t="s">
        <v>122</v>
      </c>
      <c r="K13" s="46" t="s">
        <v>49</v>
      </c>
      <c r="L13" s="1">
        <v>45142</v>
      </c>
      <c r="M13">
        <v>1010247198</v>
      </c>
      <c r="N13" s="46" t="s">
        <v>123</v>
      </c>
      <c r="O13" s="24">
        <v>16285000</v>
      </c>
      <c r="P13" s="24">
        <v>0</v>
      </c>
      <c r="Q13" s="24">
        <v>16285000</v>
      </c>
      <c r="R13" s="46" t="s">
        <v>51</v>
      </c>
      <c r="S13" s="46">
        <v>150</v>
      </c>
      <c r="T13" s="1">
        <v>45021</v>
      </c>
      <c r="U13" s="1">
        <v>45037</v>
      </c>
      <c r="V13">
        <v>150</v>
      </c>
      <c r="W13" s="1">
        <v>45190</v>
      </c>
      <c r="X13" s="48">
        <v>16285000</v>
      </c>
      <c r="Y13" s="46">
        <f>$D$5-Contratos[[#This Row],[Fecha de Inicio]]</f>
        <v>132</v>
      </c>
      <c r="Z13" s="46">
        <f>ROUND(Contratos[[#This Row],[dias ejecutados]]/(Contratos[[#This Row],[Fecha Finalizacion Programada]]-Contratos[[#This Row],[Fecha de Inicio]])*100,2)</f>
        <v>86.27</v>
      </c>
      <c r="AA13" s="24">
        <v>1085600</v>
      </c>
      <c r="AB13" s="24">
        <v>15199400</v>
      </c>
      <c r="AC13">
        <v>0</v>
      </c>
      <c r="AD13" s="24">
        <v>0</v>
      </c>
      <c r="AE13" s="24">
        <v>16285000</v>
      </c>
      <c r="AF13">
        <v>150</v>
      </c>
    </row>
    <row r="14" spans="2:32" x14ac:dyDescent="0.25">
      <c r="B14">
        <v>2023</v>
      </c>
      <c r="C14">
        <v>230448</v>
      </c>
      <c r="D14" s="46" t="s">
        <v>72</v>
      </c>
      <c r="E14" t="s">
        <v>76</v>
      </c>
      <c r="F14" t="s">
        <v>41</v>
      </c>
      <c r="G14" t="s">
        <v>50</v>
      </c>
      <c r="H14" t="s">
        <v>119</v>
      </c>
      <c r="I14" t="s">
        <v>120</v>
      </c>
      <c r="J14" t="s">
        <v>124</v>
      </c>
      <c r="K14" s="46" t="s">
        <v>49</v>
      </c>
      <c r="L14" s="1">
        <v>45146</v>
      </c>
      <c r="M14">
        <v>1012446693</v>
      </c>
      <c r="N14" s="46" t="s">
        <v>125</v>
      </c>
      <c r="O14" s="24">
        <v>0</v>
      </c>
      <c r="P14" s="24">
        <v>0</v>
      </c>
      <c r="Q14" s="24">
        <v>0</v>
      </c>
      <c r="R14" s="46" t="s">
        <v>51</v>
      </c>
      <c r="S14" s="46">
        <v>150</v>
      </c>
      <c r="T14" s="1">
        <v>45033</v>
      </c>
      <c r="U14" s="1">
        <v>45034</v>
      </c>
      <c r="V14">
        <v>150</v>
      </c>
      <c r="W14" s="1">
        <v>45187</v>
      </c>
      <c r="X14" s="48">
        <v>7755000</v>
      </c>
      <c r="Y14" s="46">
        <f>$D$5-Contratos[[#This Row],[Fecha de Inicio]]</f>
        <v>135</v>
      </c>
      <c r="Z14" s="46">
        <f>ROUND(Contratos[[#This Row],[dias ejecutados]]/(Contratos[[#This Row],[Fecha Finalizacion Programada]]-Contratos[[#This Row],[Fecha de Inicio]])*100,2)</f>
        <v>88.24</v>
      </c>
      <c r="AA14" s="24">
        <v>2223100</v>
      </c>
      <c r="AB14" s="24">
        <v>5531900</v>
      </c>
      <c r="AC14">
        <v>0</v>
      </c>
      <c r="AD14" s="24">
        <v>0</v>
      </c>
      <c r="AE14" s="24">
        <v>7755000</v>
      </c>
      <c r="AF14">
        <v>150</v>
      </c>
    </row>
    <row r="15" spans="2:32" x14ac:dyDescent="0.25">
      <c r="B15">
        <v>2023</v>
      </c>
      <c r="C15">
        <v>230600</v>
      </c>
      <c r="D15" s="46" t="s">
        <v>72</v>
      </c>
      <c r="E15" t="s">
        <v>77</v>
      </c>
      <c r="F15" t="s">
        <v>41</v>
      </c>
      <c r="G15" t="s">
        <v>50</v>
      </c>
      <c r="H15" t="s">
        <v>119</v>
      </c>
      <c r="I15" t="s">
        <v>120</v>
      </c>
      <c r="J15" t="s">
        <v>126</v>
      </c>
      <c r="K15" s="46" t="s">
        <v>49</v>
      </c>
      <c r="L15" s="1">
        <v>45147</v>
      </c>
      <c r="M15">
        <v>52799008</v>
      </c>
      <c r="N15" s="46" t="s">
        <v>127</v>
      </c>
      <c r="O15" s="24">
        <v>0</v>
      </c>
      <c r="P15" s="24">
        <v>0</v>
      </c>
      <c r="Q15" s="24">
        <v>0</v>
      </c>
      <c r="R15" s="46" t="s">
        <v>51</v>
      </c>
      <c r="S15" s="46">
        <v>150</v>
      </c>
      <c r="T15" s="1">
        <v>45078</v>
      </c>
      <c r="U15" s="1">
        <v>45090</v>
      </c>
      <c r="V15">
        <v>150</v>
      </c>
      <c r="W15" s="1">
        <v>45243</v>
      </c>
      <c r="X15" s="48">
        <v>9940000</v>
      </c>
      <c r="Y15" s="46">
        <f>$D$5-Contratos[[#This Row],[Fecha de Inicio]]</f>
        <v>79</v>
      </c>
      <c r="Z15" s="46">
        <f>ROUND(Contratos[[#This Row],[dias ejecutados]]/(Contratos[[#This Row],[Fecha Finalizacion Programada]]-Contratos[[#This Row],[Fecha de Inicio]])*100,2)</f>
        <v>51.63</v>
      </c>
      <c r="AA15" s="24" t="s">
        <v>180</v>
      </c>
      <c r="AB15" s="24">
        <f>+Contratos[[#This Row],[Valor del Contrato
inical]]</f>
        <v>9940000</v>
      </c>
      <c r="AC15">
        <v>0</v>
      </c>
      <c r="AD15" s="24">
        <v>0</v>
      </c>
      <c r="AE15" s="24">
        <v>9940000</v>
      </c>
      <c r="AF15">
        <v>150</v>
      </c>
    </row>
    <row r="16" spans="2:32" x14ac:dyDescent="0.25">
      <c r="B16">
        <v>2023</v>
      </c>
      <c r="C16">
        <v>230008</v>
      </c>
      <c r="D16" s="46" t="s">
        <v>72</v>
      </c>
      <c r="E16" t="s">
        <v>78</v>
      </c>
      <c r="F16" t="s">
        <v>41</v>
      </c>
      <c r="G16" t="s">
        <v>43</v>
      </c>
      <c r="H16" t="s">
        <v>128</v>
      </c>
      <c r="I16" t="s">
        <v>45</v>
      </c>
      <c r="J16" t="s">
        <v>129</v>
      </c>
      <c r="K16" s="46" t="s">
        <v>49</v>
      </c>
      <c r="L16" s="1">
        <v>45148</v>
      </c>
      <c r="M16">
        <v>52120423</v>
      </c>
      <c r="N16" s="46" t="s">
        <v>130</v>
      </c>
      <c r="O16" s="24">
        <v>0</v>
      </c>
      <c r="P16" s="24">
        <v>0</v>
      </c>
      <c r="Q16" s="24">
        <v>0</v>
      </c>
      <c r="R16" s="46" t="s">
        <v>51</v>
      </c>
      <c r="S16" s="46">
        <v>360</v>
      </c>
      <c r="T16" s="1">
        <v>44938</v>
      </c>
      <c r="U16" s="1">
        <v>44946</v>
      </c>
      <c r="V16">
        <v>240</v>
      </c>
      <c r="W16" s="1">
        <v>45311</v>
      </c>
      <c r="X16" s="48">
        <v>52104000</v>
      </c>
      <c r="Y16" s="46">
        <f>$D$5-Contratos[[#This Row],[Fecha de Inicio]]</f>
        <v>223</v>
      </c>
      <c r="Z16" s="46">
        <f>ROUND(Contratos[[#This Row],[dias ejecutados]]/(Contratos[[#This Row],[Fecha Finalizacion Programada]]-Contratos[[#This Row],[Fecha de Inicio]])*100,2)</f>
        <v>61.1</v>
      </c>
      <c r="AA16" s="24">
        <v>8901100</v>
      </c>
      <c r="AB16" s="24">
        <v>43202900</v>
      </c>
      <c r="AC16">
        <v>1</v>
      </c>
      <c r="AD16" s="24">
        <v>26052000</v>
      </c>
      <c r="AE16" s="24">
        <v>78156000</v>
      </c>
      <c r="AF16">
        <v>360</v>
      </c>
    </row>
    <row r="17" spans="2:32" x14ac:dyDescent="0.25">
      <c r="B17">
        <v>2023</v>
      </c>
      <c r="C17">
        <v>230544</v>
      </c>
      <c r="D17" s="46" t="s">
        <v>72</v>
      </c>
      <c r="E17" t="s">
        <v>79</v>
      </c>
      <c r="F17" t="s">
        <v>41</v>
      </c>
      <c r="G17" t="s">
        <v>50</v>
      </c>
      <c r="H17" t="s">
        <v>119</v>
      </c>
      <c r="I17" t="s">
        <v>120</v>
      </c>
      <c r="J17" t="s">
        <v>131</v>
      </c>
      <c r="K17" s="46" t="s">
        <v>49</v>
      </c>
      <c r="L17" s="1">
        <v>45148</v>
      </c>
      <c r="M17">
        <v>80117277</v>
      </c>
      <c r="N17" s="46" t="s">
        <v>132</v>
      </c>
      <c r="O17" s="24">
        <v>0</v>
      </c>
      <c r="P17" s="24">
        <v>0</v>
      </c>
      <c r="Q17" s="24">
        <v>0</v>
      </c>
      <c r="R17" s="46" t="s">
        <v>51</v>
      </c>
      <c r="S17" s="46">
        <v>150</v>
      </c>
      <c r="T17" s="1">
        <v>45058</v>
      </c>
      <c r="U17" s="1">
        <v>45065</v>
      </c>
      <c r="V17">
        <v>150</v>
      </c>
      <c r="W17" s="1">
        <v>45218</v>
      </c>
      <c r="X17" s="48">
        <v>11630000</v>
      </c>
      <c r="Y17" s="46">
        <f>$D$5-Contratos[[#This Row],[Fecha de Inicio]]</f>
        <v>104</v>
      </c>
      <c r="Z17" s="46">
        <f>ROUND(Contratos[[#This Row],[dias ejecutados]]/(Contratos[[#This Row],[Fecha Finalizacion Programada]]-Contratos[[#This Row],[Fecha de Inicio]])*100,2)</f>
        <v>67.97</v>
      </c>
      <c r="AA17" s="24">
        <v>930400</v>
      </c>
      <c r="AB17" s="24">
        <v>10699600</v>
      </c>
      <c r="AC17">
        <v>0</v>
      </c>
      <c r="AD17" s="24">
        <v>0</v>
      </c>
      <c r="AE17" s="24">
        <v>11630000</v>
      </c>
      <c r="AF17">
        <v>150</v>
      </c>
    </row>
    <row r="18" spans="2:32" x14ac:dyDescent="0.25">
      <c r="B18">
        <v>2023</v>
      </c>
      <c r="C18">
        <v>220814</v>
      </c>
      <c r="D18" s="46" t="s">
        <v>71</v>
      </c>
      <c r="E18" t="s">
        <v>64</v>
      </c>
      <c r="F18" t="s">
        <v>57</v>
      </c>
      <c r="G18" t="s">
        <v>42</v>
      </c>
      <c r="H18" t="s">
        <v>133</v>
      </c>
      <c r="I18" t="s">
        <v>45</v>
      </c>
      <c r="J18" t="s">
        <v>134</v>
      </c>
      <c r="K18" s="46" t="s">
        <v>55</v>
      </c>
      <c r="L18" s="1">
        <v>45148</v>
      </c>
      <c r="M18" t="s">
        <v>51</v>
      </c>
      <c r="N18" s="46"/>
      <c r="O18" s="24">
        <v>107795321</v>
      </c>
      <c r="P18" s="24">
        <v>0</v>
      </c>
      <c r="Q18" s="24">
        <v>107795321</v>
      </c>
      <c r="R18" s="46" t="s">
        <v>51</v>
      </c>
      <c r="S18" s="46" t="s">
        <v>51</v>
      </c>
      <c r="T18" s="1">
        <v>44868</v>
      </c>
      <c r="U18" s="1">
        <v>44876</v>
      </c>
      <c r="V18">
        <v>300</v>
      </c>
      <c r="W18" s="1">
        <v>45162</v>
      </c>
      <c r="X18" s="48">
        <v>107795321</v>
      </c>
      <c r="Y18" s="46">
        <f>Contratos[[#This Row],[Fecha Finalizacion Programada]]-Contratos[[#This Row],[Fecha de Inicio]]</f>
        <v>286</v>
      </c>
      <c r="Z18" s="46">
        <f>ROUND(Contratos[[#This Row],[dias ejecutados]]/(Contratos[[#This Row],[Fecha Finalizacion Programada]]-Contratos[[#This Row],[Fecha de Inicio]])*100,2)</f>
        <v>100</v>
      </c>
      <c r="AA18" s="24">
        <v>104939321</v>
      </c>
      <c r="AB18" s="24">
        <v>2856000</v>
      </c>
      <c r="AC18">
        <v>0</v>
      </c>
      <c r="AD18" s="24">
        <v>0</v>
      </c>
      <c r="AE18" s="24">
        <v>107795321</v>
      </c>
      <c r="AF18">
        <v>300</v>
      </c>
    </row>
    <row r="19" spans="2:32" x14ac:dyDescent="0.25">
      <c r="B19">
        <v>2023</v>
      </c>
      <c r="C19">
        <v>220445</v>
      </c>
      <c r="D19" t="s">
        <v>72</v>
      </c>
      <c r="E19" t="s">
        <v>65</v>
      </c>
      <c r="F19" t="s">
        <v>57</v>
      </c>
      <c r="G19" t="s">
        <v>58</v>
      </c>
      <c r="H19" t="s">
        <v>119</v>
      </c>
      <c r="I19" t="s">
        <v>120</v>
      </c>
      <c r="J19" t="s">
        <v>135</v>
      </c>
      <c r="K19" t="s">
        <v>47</v>
      </c>
      <c r="L19" s="1">
        <v>45149</v>
      </c>
      <c r="M19" t="s">
        <v>51</v>
      </c>
      <c r="N19" s="46"/>
      <c r="O19" s="24">
        <v>3250551965</v>
      </c>
      <c r="P19" s="24">
        <v>294955692</v>
      </c>
      <c r="Q19" s="24">
        <v>3545507657</v>
      </c>
      <c r="R19" s="46">
        <v>225</v>
      </c>
      <c r="S19" s="46" t="s">
        <v>102</v>
      </c>
      <c r="T19" s="1">
        <v>44776</v>
      </c>
      <c r="U19" s="1">
        <v>44784</v>
      </c>
      <c r="V19">
        <v>360</v>
      </c>
      <c r="W19" s="1">
        <v>45378</v>
      </c>
      <c r="X19" s="48">
        <v>3250551965</v>
      </c>
      <c r="Y19" s="46">
        <f>$D$5-Contratos[[#This Row],[Fecha de Inicio]]</f>
        <v>385</v>
      </c>
      <c r="Z19" s="46">
        <f>ROUND(Contratos[[#This Row],[dias ejecutados]]/(Contratos[[#This Row],[Fecha Finalizacion Programada]]-Contratos[[#This Row],[Fecha de Inicio]])*100,2)</f>
        <v>64.81</v>
      </c>
      <c r="AA19" s="24">
        <v>3250551965</v>
      </c>
      <c r="AB19" s="24">
        <v>294955692</v>
      </c>
      <c r="AC19">
        <v>1</v>
      </c>
      <c r="AD19" s="24">
        <v>294955692</v>
      </c>
      <c r="AE19" s="24">
        <v>3545507657</v>
      </c>
      <c r="AF19">
        <v>585</v>
      </c>
    </row>
    <row r="20" spans="2:32" x14ac:dyDescent="0.25">
      <c r="B20">
        <v>2023</v>
      </c>
      <c r="C20">
        <v>220404</v>
      </c>
      <c r="D20" t="s">
        <v>72</v>
      </c>
      <c r="E20" t="s">
        <v>66</v>
      </c>
      <c r="F20" t="s">
        <v>52</v>
      </c>
      <c r="G20" t="s">
        <v>42</v>
      </c>
      <c r="H20" t="s">
        <v>136</v>
      </c>
      <c r="I20" t="s">
        <v>45</v>
      </c>
      <c r="J20" t="s">
        <v>137</v>
      </c>
      <c r="K20" s="46" t="s">
        <v>48</v>
      </c>
      <c r="L20" s="1">
        <v>45152</v>
      </c>
      <c r="M20" t="s">
        <v>51</v>
      </c>
      <c r="N20" s="46"/>
      <c r="O20" s="24">
        <v>506491131</v>
      </c>
      <c r="P20" s="24">
        <v>0</v>
      </c>
      <c r="Q20" s="24">
        <v>506491131</v>
      </c>
      <c r="R20" s="46">
        <v>60</v>
      </c>
      <c r="S20" s="46" t="s">
        <v>103</v>
      </c>
      <c r="T20" s="1">
        <v>44729</v>
      </c>
      <c r="U20" s="1">
        <v>44748</v>
      </c>
      <c r="V20">
        <v>401</v>
      </c>
      <c r="W20" s="1">
        <v>45216</v>
      </c>
      <c r="X20" s="48">
        <v>506491131</v>
      </c>
      <c r="Y20" s="46">
        <f>$D$5-Contratos[[#This Row],[Fecha de Inicio]]</f>
        <v>421</v>
      </c>
      <c r="Z20" s="46">
        <f>ROUND(Contratos[[#This Row],[dias ejecutados]]/(Contratos[[#This Row],[Fecha Finalizacion Programada]]-Contratos[[#This Row],[Fecha de Inicio]])*100,2)</f>
        <v>89.96</v>
      </c>
      <c r="AA20" s="24">
        <v>294063219</v>
      </c>
      <c r="AB20" s="24">
        <v>212427912</v>
      </c>
      <c r="AC20">
        <v>0</v>
      </c>
      <c r="AD20" s="24">
        <v>0</v>
      </c>
      <c r="AE20" s="24">
        <v>506491131</v>
      </c>
      <c r="AF20">
        <v>461</v>
      </c>
    </row>
    <row r="21" spans="2:32" x14ac:dyDescent="0.25">
      <c r="B21">
        <v>2023</v>
      </c>
      <c r="C21" t="s">
        <v>60</v>
      </c>
      <c r="D21" s="46" t="s">
        <v>74</v>
      </c>
      <c r="E21" t="s">
        <v>98</v>
      </c>
      <c r="F21" t="s">
        <v>57</v>
      </c>
      <c r="G21" t="s">
        <v>59</v>
      </c>
      <c r="H21" t="s">
        <v>119</v>
      </c>
      <c r="I21">
        <v>0</v>
      </c>
      <c r="J21" t="s">
        <v>138</v>
      </c>
      <c r="K21" s="46" t="s">
        <v>54</v>
      </c>
      <c r="L21" s="1">
        <v>45154</v>
      </c>
      <c r="M21" t="s">
        <v>51</v>
      </c>
      <c r="N21" s="46"/>
      <c r="O21" s="24">
        <v>300000000</v>
      </c>
      <c r="P21" s="24">
        <v>300000000</v>
      </c>
      <c r="Q21" s="24">
        <v>2400000000</v>
      </c>
      <c r="R21" s="46" t="s">
        <v>51</v>
      </c>
      <c r="S21" s="46" t="s">
        <v>51</v>
      </c>
      <c r="T21" s="1">
        <v>42002</v>
      </c>
      <c r="U21" s="1">
        <v>42002</v>
      </c>
      <c r="V21">
        <v>1800</v>
      </c>
      <c r="W21" s="1">
        <v>45655</v>
      </c>
      <c r="X21" s="48">
        <v>300000000</v>
      </c>
      <c r="Y21" s="46">
        <f>$D$5-Contratos[[#This Row],[Fecha de Inicio]]</f>
        <v>3167</v>
      </c>
      <c r="Z21" s="46">
        <f>ROUND(Contratos[[#This Row],[dias ejecutados]]/(Contratos[[#This Row],[Fecha Finalizacion Programada]]-Contratos[[#This Row],[Fecha de Inicio]])*100,2)</f>
        <v>86.7</v>
      </c>
      <c r="AA21" s="24">
        <v>300000000</v>
      </c>
      <c r="AB21" s="24">
        <v>300000000</v>
      </c>
      <c r="AC21">
        <v>6</v>
      </c>
      <c r="AD21" s="24">
        <v>2100000000</v>
      </c>
      <c r="AE21" s="24">
        <v>2400000000</v>
      </c>
      <c r="AF21">
        <v>3600</v>
      </c>
    </row>
    <row r="22" spans="2:32" x14ac:dyDescent="0.25">
      <c r="B22">
        <v>2023</v>
      </c>
      <c r="C22">
        <v>230066</v>
      </c>
      <c r="D22" s="46" t="s">
        <v>72</v>
      </c>
      <c r="E22" t="s">
        <v>80</v>
      </c>
      <c r="F22" t="s">
        <v>41</v>
      </c>
      <c r="G22" t="s">
        <v>43</v>
      </c>
      <c r="H22" t="s">
        <v>139</v>
      </c>
      <c r="I22" t="s">
        <v>45</v>
      </c>
      <c r="J22" t="s">
        <v>140</v>
      </c>
      <c r="K22" t="s">
        <v>47</v>
      </c>
      <c r="L22" s="1">
        <v>45154</v>
      </c>
      <c r="M22" t="s">
        <v>51</v>
      </c>
      <c r="N22" s="46"/>
      <c r="O22" s="24">
        <v>24969000</v>
      </c>
      <c r="P22" s="24">
        <v>12484500</v>
      </c>
      <c r="Q22" s="24">
        <v>37453500</v>
      </c>
      <c r="R22" s="46">
        <v>105</v>
      </c>
      <c r="S22" s="46" t="s">
        <v>104</v>
      </c>
      <c r="T22" s="1">
        <v>44943</v>
      </c>
      <c r="U22" s="1">
        <v>44949</v>
      </c>
      <c r="V22">
        <v>210</v>
      </c>
      <c r="W22" s="1">
        <v>45267</v>
      </c>
      <c r="X22" s="48">
        <v>24969000</v>
      </c>
      <c r="Y22" s="46">
        <f>$D$5-Contratos[[#This Row],[Fecha de Inicio]]</f>
        <v>220</v>
      </c>
      <c r="Z22" s="46">
        <f>ROUND(Contratos[[#This Row],[dias ejecutados]]/(Contratos[[#This Row],[Fecha Finalizacion Programada]]-Contratos[[#This Row],[Fecha de Inicio]])*100,2)</f>
        <v>69.180000000000007</v>
      </c>
      <c r="AA22" s="24">
        <v>22353200</v>
      </c>
      <c r="AB22" s="24">
        <v>2615800</v>
      </c>
      <c r="AC22">
        <v>1</v>
      </c>
      <c r="AD22" s="24">
        <v>12484500</v>
      </c>
      <c r="AE22" s="24">
        <v>37453500</v>
      </c>
      <c r="AF22">
        <v>315</v>
      </c>
    </row>
    <row r="23" spans="2:32" x14ac:dyDescent="0.25">
      <c r="B23">
        <v>2023</v>
      </c>
      <c r="C23">
        <v>230134</v>
      </c>
      <c r="D23" s="46" t="s">
        <v>72</v>
      </c>
      <c r="E23" t="s">
        <v>81</v>
      </c>
      <c r="F23" t="s">
        <v>41</v>
      </c>
      <c r="G23" t="s">
        <v>43</v>
      </c>
      <c r="H23" t="s">
        <v>141</v>
      </c>
      <c r="I23" t="s">
        <v>45</v>
      </c>
      <c r="J23" t="s">
        <v>142</v>
      </c>
      <c r="K23" t="s">
        <v>47</v>
      </c>
      <c r="L23" s="1">
        <v>45154</v>
      </c>
      <c r="M23" t="s">
        <v>51</v>
      </c>
      <c r="N23" s="46"/>
      <c r="O23" s="24">
        <v>53515000</v>
      </c>
      <c r="P23" s="24">
        <v>26757500</v>
      </c>
      <c r="Q23" s="24">
        <v>80272500</v>
      </c>
      <c r="R23" s="46">
        <v>105</v>
      </c>
      <c r="S23" s="46" t="s">
        <v>104</v>
      </c>
      <c r="T23" s="1">
        <v>44949</v>
      </c>
      <c r="U23" s="1">
        <v>44953</v>
      </c>
      <c r="V23">
        <v>210</v>
      </c>
      <c r="W23" s="1">
        <v>45271</v>
      </c>
      <c r="X23" s="48">
        <v>53515000</v>
      </c>
      <c r="Y23" s="46">
        <f>$D$5-Contratos[[#This Row],[Fecha de Inicio]]</f>
        <v>216</v>
      </c>
      <c r="Z23" s="46">
        <f>ROUND(Contratos[[#This Row],[dias ejecutados]]/(Contratos[[#This Row],[Fecha Finalizacion Programada]]-Contratos[[#This Row],[Fecha de Inicio]])*100,2)</f>
        <v>67.92</v>
      </c>
      <c r="AA23" s="24">
        <v>39244333</v>
      </c>
      <c r="AB23" s="24">
        <v>14270667</v>
      </c>
      <c r="AC23">
        <v>1</v>
      </c>
      <c r="AD23" s="24">
        <v>26757500</v>
      </c>
      <c r="AE23" s="24">
        <v>80272500</v>
      </c>
      <c r="AF23">
        <v>315</v>
      </c>
    </row>
    <row r="24" spans="2:32" x14ac:dyDescent="0.25">
      <c r="B24">
        <v>2023</v>
      </c>
      <c r="C24">
        <v>230166</v>
      </c>
      <c r="D24" s="46" t="s">
        <v>72</v>
      </c>
      <c r="E24" t="s">
        <v>82</v>
      </c>
      <c r="F24" t="s">
        <v>41</v>
      </c>
      <c r="G24" t="s">
        <v>50</v>
      </c>
      <c r="H24" t="s">
        <v>143</v>
      </c>
      <c r="I24" t="s">
        <v>45</v>
      </c>
      <c r="J24" t="s">
        <v>144</v>
      </c>
      <c r="K24" s="46" t="s">
        <v>49</v>
      </c>
      <c r="L24" s="1">
        <v>45155</v>
      </c>
      <c r="M24">
        <v>1007698573</v>
      </c>
      <c r="N24" s="46" t="s">
        <v>145</v>
      </c>
      <c r="O24" s="24">
        <v>0</v>
      </c>
      <c r="P24" s="24">
        <v>0</v>
      </c>
      <c r="Q24" s="24">
        <v>0</v>
      </c>
      <c r="R24" s="46" t="s">
        <v>51</v>
      </c>
      <c r="S24" s="46">
        <v>330</v>
      </c>
      <c r="T24" s="1">
        <v>44956</v>
      </c>
      <c r="U24" s="1">
        <v>44958</v>
      </c>
      <c r="V24">
        <v>330</v>
      </c>
      <c r="W24" s="1">
        <v>45291</v>
      </c>
      <c r="X24" s="48">
        <v>22803000</v>
      </c>
      <c r="Y24" s="46">
        <f>$D$5-Contratos[[#This Row],[Fecha de Inicio]]</f>
        <v>211</v>
      </c>
      <c r="Z24" s="46">
        <f>ROUND(Contratos[[#This Row],[dias ejecutados]]/(Contratos[[#This Row],[Fecha Finalizacion Programada]]-Contratos[[#This Row],[Fecha de Inicio]])*100,2)</f>
        <v>63.36</v>
      </c>
      <c r="AA24" s="24">
        <v>12438000</v>
      </c>
      <c r="AB24" s="24">
        <v>10365000</v>
      </c>
      <c r="AC24">
        <v>0</v>
      </c>
      <c r="AD24" s="24">
        <v>0</v>
      </c>
      <c r="AE24" s="24">
        <v>22803000</v>
      </c>
      <c r="AF24">
        <v>330</v>
      </c>
    </row>
    <row r="25" spans="2:32" x14ac:dyDescent="0.25">
      <c r="B25">
        <v>2022</v>
      </c>
      <c r="C25">
        <v>230340</v>
      </c>
      <c r="D25" s="46" t="s">
        <v>72</v>
      </c>
      <c r="E25" t="s">
        <v>83</v>
      </c>
      <c r="F25" t="s">
        <v>41</v>
      </c>
      <c r="G25" t="s">
        <v>43</v>
      </c>
      <c r="H25" t="s">
        <v>119</v>
      </c>
      <c r="I25" t="s">
        <v>120</v>
      </c>
      <c r="J25" t="s">
        <v>146</v>
      </c>
      <c r="K25" t="s">
        <v>47</v>
      </c>
      <c r="L25" s="1">
        <v>45155</v>
      </c>
      <c r="M25" t="s">
        <v>51</v>
      </c>
      <c r="N25" s="46"/>
      <c r="O25" s="24">
        <v>22225000</v>
      </c>
      <c r="P25" s="24">
        <v>11112500</v>
      </c>
      <c r="Q25" s="24">
        <v>33337500</v>
      </c>
      <c r="R25" s="46">
        <v>75</v>
      </c>
      <c r="S25" s="46" t="s">
        <v>99</v>
      </c>
      <c r="T25" s="1">
        <v>45001</v>
      </c>
      <c r="U25" s="1">
        <v>45002</v>
      </c>
      <c r="V25">
        <v>150</v>
      </c>
      <c r="W25" s="1">
        <v>45231</v>
      </c>
      <c r="X25" s="48">
        <v>22225000</v>
      </c>
      <c r="Y25" s="46">
        <f>$D$5-Contratos[[#This Row],[Fecha de Inicio]]</f>
        <v>167</v>
      </c>
      <c r="Z25" s="46">
        <f>ROUND(Contratos[[#This Row],[dias ejecutados]]/(Contratos[[#This Row],[Fecha Finalizacion Programada]]-Contratos[[#This Row],[Fecha de Inicio]])*100,2)</f>
        <v>72.930000000000007</v>
      </c>
      <c r="AA25" s="24">
        <v>10964333</v>
      </c>
      <c r="AB25" s="24">
        <v>22373167</v>
      </c>
      <c r="AC25">
        <v>1</v>
      </c>
      <c r="AD25" s="24">
        <v>11112500</v>
      </c>
      <c r="AE25" s="24">
        <v>33337500</v>
      </c>
      <c r="AF25">
        <v>225</v>
      </c>
    </row>
    <row r="26" spans="2:32" x14ac:dyDescent="0.25">
      <c r="B26">
        <v>2023</v>
      </c>
      <c r="C26">
        <v>230343</v>
      </c>
      <c r="D26" s="46" t="s">
        <v>72</v>
      </c>
      <c r="E26" t="s">
        <v>83</v>
      </c>
      <c r="F26" t="s">
        <v>41</v>
      </c>
      <c r="G26" t="s">
        <v>43</v>
      </c>
      <c r="H26" t="s">
        <v>119</v>
      </c>
      <c r="I26" t="s">
        <v>120</v>
      </c>
      <c r="J26" t="s">
        <v>146</v>
      </c>
      <c r="K26" t="s">
        <v>47</v>
      </c>
      <c r="L26" s="1">
        <v>45155</v>
      </c>
      <c r="M26" t="s">
        <v>51</v>
      </c>
      <c r="N26" s="46"/>
      <c r="O26" s="24">
        <v>22225000</v>
      </c>
      <c r="P26" s="24">
        <v>11112500</v>
      </c>
      <c r="Q26" s="24">
        <v>33337500</v>
      </c>
      <c r="R26" s="46">
        <v>75</v>
      </c>
      <c r="S26" s="46" t="s">
        <v>99</v>
      </c>
      <c r="T26" s="1">
        <v>45001</v>
      </c>
      <c r="U26" s="1">
        <v>45002</v>
      </c>
      <c r="V26">
        <v>150</v>
      </c>
      <c r="W26" s="1">
        <v>45231</v>
      </c>
      <c r="X26" s="48">
        <v>22225000</v>
      </c>
      <c r="Y26" s="46">
        <f>$D$5-Contratos[[#This Row],[Fecha de Inicio]]</f>
        <v>167</v>
      </c>
      <c r="Z26" s="46">
        <f>ROUND(Contratos[[#This Row],[dias ejecutados]]/(Contratos[[#This Row],[Fecha Finalizacion Programada]]-Contratos[[#This Row],[Fecha de Inicio]])*100,2)</f>
        <v>72.930000000000007</v>
      </c>
      <c r="AA26" s="24">
        <v>15435000</v>
      </c>
      <c r="AB26" s="24">
        <v>17902500</v>
      </c>
      <c r="AC26">
        <v>1</v>
      </c>
      <c r="AD26" s="24">
        <v>11112500</v>
      </c>
      <c r="AE26" s="24">
        <v>33337500</v>
      </c>
      <c r="AF26">
        <v>225</v>
      </c>
    </row>
    <row r="27" spans="2:32" x14ac:dyDescent="0.25">
      <c r="B27">
        <v>2023</v>
      </c>
      <c r="C27">
        <v>230365</v>
      </c>
      <c r="D27" s="46" t="s">
        <v>72</v>
      </c>
      <c r="E27" t="s">
        <v>84</v>
      </c>
      <c r="F27" t="s">
        <v>41</v>
      </c>
      <c r="G27" t="s">
        <v>43</v>
      </c>
      <c r="H27" t="s">
        <v>119</v>
      </c>
      <c r="I27" t="s">
        <v>120</v>
      </c>
      <c r="J27" t="s">
        <v>147</v>
      </c>
      <c r="K27" s="46" t="s">
        <v>49</v>
      </c>
      <c r="L27" s="1">
        <v>45155</v>
      </c>
      <c r="M27">
        <v>1020753822</v>
      </c>
      <c r="N27" s="46" t="s">
        <v>148</v>
      </c>
      <c r="O27" s="24">
        <v>0</v>
      </c>
      <c r="P27" s="24">
        <v>0</v>
      </c>
      <c r="Q27" s="24">
        <v>0</v>
      </c>
      <c r="R27" s="46" t="s">
        <v>51</v>
      </c>
      <c r="S27" s="46">
        <v>150</v>
      </c>
      <c r="T27" s="1">
        <v>45008</v>
      </c>
      <c r="U27" s="1">
        <v>45012</v>
      </c>
      <c r="V27">
        <v>150</v>
      </c>
      <c r="W27" s="1">
        <v>45165</v>
      </c>
      <c r="X27" s="48">
        <v>35280000</v>
      </c>
      <c r="Y27" s="46">
        <f>Contratos[[#This Row],[Fecha Finalizacion Programada]]-Contratos[[#This Row],[Fecha de Inicio]]</f>
        <v>153</v>
      </c>
      <c r="Z27" s="46">
        <f>ROUND(Contratos[[#This Row],[dias ejecutados]]/(Contratos[[#This Row],[Fecha Finalizacion Programada]]-Contratos[[#This Row],[Fecha de Inicio]])*100,2)</f>
        <v>100</v>
      </c>
      <c r="AA27" s="24" t="s">
        <v>180</v>
      </c>
      <c r="AB27" s="24">
        <f>+Contratos[[#This Row],[Valor del Contrato
inical]]</f>
        <v>35280000</v>
      </c>
      <c r="AC27">
        <v>0</v>
      </c>
      <c r="AD27" s="24">
        <v>0</v>
      </c>
      <c r="AE27" s="24">
        <v>35280000</v>
      </c>
      <c r="AF27">
        <v>150</v>
      </c>
    </row>
    <row r="28" spans="2:32" x14ac:dyDescent="0.25">
      <c r="B28">
        <v>2023</v>
      </c>
      <c r="C28">
        <v>220433</v>
      </c>
      <c r="D28" t="s">
        <v>72</v>
      </c>
      <c r="E28" t="s">
        <v>67</v>
      </c>
      <c r="F28" t="s">
        <v>44</v>
      </c>
      <c r="G28" t="s">
        <v>42</v>
      </c>
      <c r="H28" t="s">
        <v>149</v>
      </c>
      <c r="I28" t="s">
        <v>45</v>
      </c>
      <c r="J28" t="s">
        <v>150</v>
      </c>
      <c r="K28" t="s">
        <v>47</v>
      </c>
      <c r="L28" s="1">
        <v>45155</v>
      </c>
      <c r="M28" t="s">
        <v>51</v>
      </c>
      <c r="N28" s="46"/>
      <c r="O28" s="24">
        <v>69974000</v>
      </c>
      <c r="P28" s="24">
        <v>10398170</v>
      </c>
      <c r="Q28" s="24">
        <v>80372170</v>
      </c>
      <c r="R28" s="46">
        <v>30</v>
      </c>
      <c r="S28" s="46" t="s">
        <v>105</v>
      </c>
      <c r="T28" s="1">
        <v>44764</v>
      </c>
      <c r="U28" s="1">
        <v>44792</v>
      </c>
      <c r="V28">
        <v>360</v>
      </c>
      <c r="W28" s="1">
        <v>45188</v>
      </c>
      <c r="X28" s="48">
        <v>69974000</v>
      </c>
      <c r="Y28" s="46">
        <f>$D$5-Contratos[[#This Row],[Fecha de Inicio]]</f>
        <v>377</v>
      </c>
      <c r="Z28" s="46">
        <f>ROUND(Contratos[[#This Row],[dias ejecutados]]/(Contratos[[#This Row],[Fecha Finalizacion Programada]]-Contratos[[#This Row],[Fecha de Inicio]])*100,2)</f>
        <v>95.2</v>
      </c>
      <c r="AA28" s="24">
        <v>8824827</v>
      </c>
      <c r="AB28" s="24">
        <v>61149173</v>
      </c>
      <c r="AC28">
        <v>1</v>
      </c>
      <c r="AD28" s="24">
        <v>10398170</v>
      </c>
      <c r="AE28" s="24">
        <v>80372170</v>
      </c>
      <c r="AF28">
        <v>390</v>
      </c>
    </row>
    <row r="29" spans="2:32" x14ac:dyDescent="0.25">
      <c r="B29">
        <v>2023</v>
      </c>
      <c r="C29">
        <v>230353</v>
      </c>
      <c r="D29" s="46" t="s">
        <v>72</v>
      </c>
      <c r="E29" t="s">
        <v>83</v>
      </c>
      <c r="F29" t="s">
        <v>41</v>
      </c>
      <c r="G29" t="s">
        <v>43</v>
      </c>
      <c r="H29" t="s">
        <v>119</v>
      </c>
      <c r="I29" t="s">
        <v>120</v>
      </c>
      <c r="J29" t="s">
        <v>146</v>
      </c>
      <c r="K29" t="s">
        <v>47</v>
      </c>
      <c r="L29" s="1">
        <v>45156</v>
      </c>
      <c r="M29" t="s">
        <v>51</v>
      </c>
      <c r="N29" s="46"/>
      <c r="O29" s="24">
        <v>22225000</v>
      </c>
      <c r="P29" s="24">
        <v>10519833</v>
      </c>
      <c r="Q29" s="24">
        <v>32744833</v>
      </c>
      <c r="R29" s="46">
        <v>71</v>
      </c>
      <c r="S29" s="46" t="s">
        <v>106</v>
      </c>
      <c r="T29" s="1">
        <v>45006</v>
      </c>
      <c r="U29" s="1">
        <v>45007</v>
      </c>
      <c r="V29">
        <v>150</v>
      </c>
      <c r="W29" s="1">
        <v>45232</v>
      </c>
      <c r="X29" s="48">
        <v>22225000</v>
      </c>
      <c r="Y29" s="46">
        <f>$D$5-Contratos[[#This Row],[Fecha de Inicio]]</f>
        <v>162</v>
      </c>
      <c r="Z29" s="46">
        <f>ROUND(Contratos[[#This Row],[dias ejecutados]]/(Contratos[[#This Row],[Fecha Finalizacion Programada]]-Contratos[[#This Row],[Fecha de Inicio]])*100,2)</f>
        <v>72</v>
      </c>
      <c r="AA29" s="24">
        <v>22225000</v>
      </c>
      <c r="AB29" s="24">
        <v>10519833</v>
      </c>
      <c r="AC29">
        <v>1</v>
      </c>
      <c r="AD29" s="24">
        <v>10519833</v>
      </c>
      <c r="AE29" s="24">
        <v>32744833</v>
      </c>
      <c r="AF29">
        <v>221</v>
      </c>
    </row>
    <row r="30" spans="2:32" x14ac:dyDescent="0.25">
      <c r="B30">
        <v>2023</v>
      </c>
      <c r="C30">
        <v>230694</v>
      </c>
      <c r="D30" s="46" t="s">
        <v>72</v>
      </c>
      <c r="E30" t="s">
        <v>73</v>
      </c>
      <c r="F30" t="s">
        <v>41</v>
      </c>
      <c r="G30" t="s">
        <v>50</v>
      </c>
      <c r="H30" t="s">
        <v>143</v>
      </c>
      <c r="I30" t="s">
        <v>45</v>
      </c>
      <c r="J30" t="s">
        <v>151</v>
      </c>
      <c r="K30" s="46" t="s">
        <v>49</v>
      </c>
      <c r="L30" s="1">
        <v>45160</v>
      </c>
      <c r="M30">
        <v>80825575</v>
      </c>
      <c r="N30" s="46" t="s">
        <v>152</v>
      </c>
      <c r="O30" s="24">
        <v>0</v>
      </c>
      <c r="P30" s="24">
        <v>0</v>
      </c>
      <c r="Q30" s="24">
        <v>0</v>
      </c>
      <c r="R30" s="46" t="s">
        <v>51</v>
      </c>
      <c r="S30" s="46">
        <v>120</v>
      </c>
      <c r="T30" s="1">
        <v>45140</v>
      </c>
      <c r="U30" s="1">
        <v>45146</v>
      </c>
      <c r="V30">
        <v>120</v>
      </c>
      <c r="W30" s="1">
        <v>45268</v>
      </c>
      <c r="X30" s="48">
        <v>8292000</v>
      </c>
      <c r="Y30" s="46">
        <f>$D$5-Contratos[[#This Row],[Fecha de Inicio]]</f>
        <v>23</v>
      </c>
      <c r="Z30" s="46">
        <f>ROUND(Contratos[[#This Row],[dias ejecutados]]/(Contratos[[#This Row],[Fecha Finalizacion Programada]]-Contratos[[#This Row],[Fecha de Inicio]])*100,2)</f>
        <v>18.850000000000001</v>
      </c>
      <c r="AA30" s="24">
        <v>0</v>
      </c>
      <c r="AB30" s="24">
        <f>+Contratos[[#This Row],[Valor del Contrato
inical]]</f>
        <v>8292000</v>
      </c>
      <c r="AC30">
        <v>0</v>
      </c>
      <c r="AD30" s="24">
        <v>0</v>
      </c>
      <c r="AE30" s="24">
        <v>8292000</v>
      </c>
      <c r="AF30">
        <v>120</v>
      </c>
    </row>
    <row r="31" spans="2:32" x14ac:dyDescent="0.25">
      <c r="B31">
        <v>2023</v>
      </c>
      <c r="C31">
        <v>230363</v>
      </c>
      <c r="D31" s="46" t="s">
        <v>72</v>
      </c>
      <c r="E31" t="s">
        <v>84</v>
      </c>
      <c r="F31" t="s">
        <v>41</v>
      </c>
      <c r="G31" t="s">
        <v>43</v>
      </c>
      <c r="H31" t="s">
        <v>119</v>
      </c>
      <c r="I31" t="s">
        <v>120</v>
      </c>
      <c r="J31" t="s">
        <v>147</v>
      </c>
      <c r="K31" t="s">
        <v>47</v>
      </c>
      <c r="L31" s="1">
        <v>45161</v>
      </c>
      <c r="M31" t="s">
        <v>51</v>
      </c>
      <c r="N31" s="46"/>
      <c r="O31" s="24">
        <v>35280000</v>
      </c>
      <c r="P31" s="24">
        <v>15523200</v>
      </c>
      <c r="Q31" s="24">
        <v>50803200</v>
      </c>
      <c r="R31" s="46">
        <v>66</v>
      </c>
      <c r="S31" s="46" t="s">
        <v>107</v>
      </c>
      <c r="T31" s="1">
        <v>45008</v>
      </c>
      <c r="U31" s="1">
        <v>45012</v>
      </c>
      <c r="V31">
        <v>150</v>
      </c>
      <c r="W31" s="1">
        <v>45232</v>
      </c>
      <c r="X31" s="48">
        <v>35280000</v>
      </c>
      <c r="Y31" s="46">
        <f>$D$5-Contratos[[#This Row],[Fecha de Inicio]]</f>
        <v>157</v>
      </c>
      <c r="Z31" s="46">
        <f>ROUND(Contratos[[#This Row],[dias ejecutados]]/(Contratos[[#This Row],[Fecha Finalizacion Programada]]-Contratos[[#This Row],[Fecha de Inicio]])*100,2)</f>
        <v>71.36</v>
      </c>
      <c r="AA31" s="24">
        <v>35280000</v>
      </c>
      <c r="AB31" s="24">
        <v>15523200</v>
      </c>
      <c r="AC31">
        <v>1</v>
      </c>
      <c r="AD31" s="24">
        <v>15523200</v>
      </c>
      <c r="AE31" s="24">
        <v>50803200</v>
      </c>
      <c r="AF31">
        <v>216</v>
      </c>
    </row>
    <row r="32" spans="2:32" x14ac:dyDescent="0.25">
      <c r="B32">
        <v>2023</v>
      </c>
      <c r="C32">
        <v>220910</v>
      </c>
      <c r="D32" t="s">
        <v>72</v>
      </c>
      <c r="E32" t="s">
        <v>68</v>
      </c>
      <c r="F32" t="s">
        <v>41</v>
      </c>
      <c r="G32" t="s">
        <v>50</v>
      </c>
      <c r="H32" t="s">
        <v>153</v>
      </c>
      <c r="I32" t="s">
        <v>45</v>
      </c>
      <c r="J32" t="s">
        <v>154</v>
      </c>
      <c r="K32" s="46" t="s">
        <v>47</v>
      </c>
      <c r="L32" s="1">
        <v>45161</v>
      </c>
      <c r="M32" t="s">
        <v>51</v>
      </c>
      <c r="N32" s="46"/>
      <c r="O32" s="24">
        <v>80000000</v>
      </c>
      <c r="P32" s="24">
        <v>22000000</v>
      </c>
      <c r="Q32" s="24">
        <v>102000000</v>
      </c>
      <c r="R32" s="46">
        <v>90</v>
      </c>
      <c r="S32" s="46" t="s">
        <v>108</v>
      </c>
      <c r="T32" s="1">
        <v>44923</v>
      </c>
      <c r="U32" s="1">
        <v>44950</v>
      </c>
      <c r="V32">
        <v>210</v>
      </c>
      <c r="W32" s="1">
        <v>45254</v>
      </c>
      <c r="X32" s="48">
        <v>80000000</v>
      </c>
      <c r="Y32" s="46">
        <f>$D$5-Contratos[[#This Row],[Fecha de Inicio]]</f>
        <v>219</v>
      </c>
      <c r="Z32" s="46">
        <f>ROUND(Contratos[[#This Row],[dias ejecutados]]/(Contratos[[#This Row],[Fecha Finalizacion Programada]]-Contratos[[#This Row],[Fecha de Inicio]])*100,2)</f>
        <v>72.040000000000006</v>
      </c>
      <c r="AA32" s="24">
        <v>8000000</v>
      </c>
      <c r="AB32" s="24">
        <v>72000000</v>
      </c>
      <c r="AC32">
        <v>1</v>
      </c>
      <c r="AD32" s="24">
        <v>22000000</v>
      </c>
      <c r="AE32" s="24">
        <v>102000000</v>
      </c>
      <c r="AF32">
        <v>300</v>
      </c>
    </row>
    <row r="33" spans="2:32" x14ac:dyDescent="0.25">
      <c r="B33">
        <v>2023</v>
      </c>
      <c r="C33">
        <v>230371</v>
      </c>
      <c r="D33" s="46" t="s">
        <v>72</v>
      </c>
      <c r="E33" t="s">
        <v>85</v>
      </c>
      <c r="F33" t="s">
        <v>41</v>
      </c>
      <c r="G33" t="s">
        <v>43</v>
      </c>
      <c r="H33" t="s">
        <v>119</v>
      </c>
      <c r="I33" t="s">
        <v>120</v>
      </c>
      <c r="J33" t="s">
        <v>155</v>
      </c>
      <c r="K33" t="s">
        <v>47</v>
      </c>
      <c r="L33" s="1">
        <v>45162</v>
      </c>
      <c r="M33" t="s">
        <v>51</v>
      </c>
      <c r="N33" s="46"/>
      <c r="O33" s="24">
        <v>16285000</v>
      </c>
      <c r="P33" s="24">
        <v>7056833</v>
      </c>
      <c r="Q33" s="24">
        <v>23341833</v>
      </c>
      <c r="R33" s="46">
        <v>65</v>
      </c>
      <c r="S33" s="46" t="s">
        <v>109</v>
      </c>
      <c r="T33" s="1">
        <v>45013</v>
      </c>
      <c r="U33" s="1">
        <v>45013</v>
      </c>
      <c r="V33">
        <v>150</v>
      </c>
      <c r="W33" s="1">
        <v>45232</v>
      </c>
      <c r="X33" s="48">
        <v>16285000</v>
      </c>
      <c r="Y33" s="46">
        <f>$D$5-Contratos[[#This Row],[Fecha de Inicio]]</f>
        <v>156</v>
      </c>
      <c r="Z33" s="46">
        <f>ROUND(Contratos[[#This Row],[dias ejecutados]]/(Contratos[[#This Row],[Fecha Finalizacion Programada]]-Contratos[[#This Row],[Fecha de Inicio]])*100,2)</f>
        <v>71.23</v>
      </c>
      <c r="AA33" s="24">
        <v>10096700</v>
      </c>
      <c r="AB33" s="24">
        <v>13245133</v>
      </c>
      <c r="AC33">
        <v>1</v>
      </c>
      <c r="AD33" s="24">
        <v>7056833</v>
      </c>
      <c r="AE33" s="24">
        <v>23341833</v>
      </c>
      <c r="AF33">
        <v>215</v>
      </c>
    </row>
    <row r="34" spans="2:32" x14ac:dyDescent="0.25">
      <c r="B34">
        <v>2023</v>
      </c>
      <c r="C34">
        <v>230378</v>
      </c>
      <c r="D34" s="46" t="s">
        <v>72</v>
      </c>
      <c r="E34" t="s">
        <v>75</v>
      </c>
      <c r="F34" t="s">
        <v>41</v>
      </c>
      <c r="G34" t="s">
        <v>43</v>
      </c>
      <c r="H34" t="s">
        <v>119</v>
      </c>
      <c r="I34" t="s">
        <v>120</v>
      </c>
      <c r="J34" t="s">
        <v>122</v>
      </c>
      <c r="K34" t="s">
        <v>47</v>
      </c>
      <c r="L34" s="1">
        <v>45162</v>
      </c>
      <c r="M34" t="s">
        <v>51</v>
      </c>
      <c r="N34" s="46"/>
      <c r="O34" s="24">
        <v>16285000</v>
      </c>
      <c r="P34" s="24">
        <v>7056833</v>
      </c>
      <c r="Q34" s="24">
        <v>23341833</v>
      </c>
      <c r="R34" s="46">
        <v>65</v>
      </c>
      <c r="S34" s="46" t="s">
        <v>109</v>
      </c>
      <c r="T34" s="1">
        <v>45013</v>
      </c>
      <c r="U34" s="1">
        <v>45013</v>
      </c>
      <c r="V34">
        <v>150</v>
      </c>
      <c r="W34" s="1">
        <v>45232</v>
      </c>
      <c r="X34" s="48">
        <v>16285000</v>
      </c>
      <c r="Y34" s="46">
        <f>$D$5-Contratos[[#This Row],[Fecha de Inicio]]</f>
        <v>156</v>
      </c>
      <c r="Z34" s="46">
        <f>ROUND(Contratos[[#This Row],[dias ejecutados]]/(Contratos[[#This Row],[Fecha Finalizacion Programada]]-Contratos[[#This Row],[Fecha de Inicio]])*100,2)</f>
        <v>71.23</v>
      </c>
      <c r="AA34" s="24">
        <v>10096700</v>
      </c>
      <c r="AB34" s="24">
        <v>13245133</v>
      </c>
      <c r="AC34">
        <v>1</v>
      </c>
      <c r="AD34" s="24">
        <v>7056833</v>
      </c>
      <c r="AE34" s="24">
        <v>23341833</v>
      </c>
      <c r="AF34">
        <v>215</v>
      </c>
    </row>
    <row r="35" spans="2:32" x14ac:dyDescent="0.25">
      <c r="B35">
        <v>2023</v>
      </c>
      <c r="C35">
        <v>230377</v>
      </c>
      <c r="D35" s="46" t="s">
        <v>72</v>
      </c>
      <c r="E35" t="s">
        <v>75</v>
      </c>
      <c r="F35" t="s">
        <v>41</v>
      </c>
      <c r="G35" t="s">
        <v>43</v>
      </c>
      <c r="H35" t="s">
        <v>119</v>
      </c>
      <c r="I35" t="s">
        <v>120</v>
      </c>
      <c r="J35" t="s">
        <v>122</v>
      </c>
      <c r="K35" t="s">
        <v>47</v>
      </c>
      <c r="L35" s="1">
        <v>45162</v>
      </c>
      <c r="M35" t="s">
        <v>51</v>
      </c>
      <c r="N35" s="46"/>
      <c r="O35" s="24">
        <v>16285000</v>
      </c>
      <c r="P35" s="24">
        <v>7056833</v>
      </c>
      <c r="Q35" s="24">
        <v>23341833</v>
      </c>
      <c r="R35" s="46">
        <v>65</v>
      </c>
      <c r="S35" s="46" t="s">
        <v>109</v>
      </c>
      <c r="T35" s="1">
        <v>45013</v>
      </c>
      <c r="U35" s="1">
        <v>45013</v>
      </c>
      <c r="V35">
        <v>150</v>
      </c>
      <c r="W35" s="1">
        <v>45232</v>
      </c>
      <c r="X35" s="48">
        <v>16285000</v>
      </c>
      <c r="Y35" s="46">
        <f>$D$5-Contratos[[#This Row],[Fecha de Inicio]]</f>
        <v>156</v>
      </c>
      <c r="Z35" s="46">
        <f>ROUND(Contratos[[#This Row],[dias ejecutados]]/(Contratos[[#This Row],[Fecha Finalizacion Programada]]-Contratos[[#This Row],[Fecha de Inicio]])*100,2)</f>
        <v>71.23</v>
      </c>
      <c r="AA35" s="24">
        <v>16285000</v>
      </c>
      <c r="AB35" s="24">
        <v>7056833</v>
      </c>
      <c r="AC35">
        <v>1</v>
      </c>
      <c r="AD35" s="24">
        <v>7056833</v>
      </c>
      <c r="AE35" s="24">
        <v>23341833</v>
      </c>
      <c r="AF35">
        <v>215</v>
      </c>
    </row>
    <row r="36" spans="2:32" x14ac:dyDescent="0.25">
      <c r="B36">
        <v>2023</v>
      </c>
      <c r="C36">
        <v>230373</v>
      </c>
      <c r="D36" s="46" t="s">
        <v>72</v>
      </c>
      <c r="E36" t="s">
        <v>86</v>
      </c>
      <c r="F36" t="s">
        <v>41</v>
      </c>
      <c r="G36" t="s">
        <v>43</v>
      </c>
      <c r="H36" t="s">
        <v>119</v>
      </c>
      <c r="I36" t="s">
        <v>120</v>
      </c>
      <c r="J36" t="s">
        <v>156</v>
      </c>
      <c r="K36" t="s">
        <v>47</v>
      </c>
      <c r="L36" s="1">
        <v>45162</v>
      </c>
      <c r="M36" t="s">
        <v>51</v>
      </c>
      <c r="N36" s="46"/>
      <c r="O36" s="24">
        <v>16285000</v>
      </c>
      <c r="P36" s="24">
        <v>7056833</v>
      </c>
      <c r="Q36" s="24">
        <v>23341833</v>
      </c>
      <c r="R36" s="46">
        <v>65</v>
      </c>
      <c r="S36" s="46" t="s">
        <v>109</v>
      </c>
      <c r="T36" s="1">
        <v>45012</v>
      </c>
      <c r="U36" s="1">
        <v>45013</v>
      </c>
      <c r="V36">
        <v>150</v>
      </c>
      <c r="W36" s="1">
        <v>45232</v>
      </c>
      <c r="X36" s="48">
        <v>16285000</v>
      </c>
      <c r="Y36" s="46">
        <f>$D$5-Contratos[[#This Row],[Fecha de Inicio]]</f>
        <v>156</v>
      </c>
      <c r="Z36" s="46">
        <f>ROUND(Contratos[[#This Row],[dias ejecutados]]/(Contratos[[#This Row],[Fecha Finalizacion Programada]]-Contratos[[#This Row],[Fecha de Inicio]])*100,2)</f>
        <v>71.23</v>
      </c>
      <c r="AA36" s="24">
        <v>16285000</v>
      </c>
      <c r="AB36" s="24">
        <v>7056833</v>
      </c>
      <c r="AC36">
        <v>1</v>
      </c>
      <c r="AD36" s="24">
        <v>7056833</v>
      </c>
      <c r="AE36" s="24">
        <v>23341833</v>
      </c>
      <c r="AF36">
        <v>215</v>
      </c>
    </row>
    <row r="37" spans="2:32" x14ac:dyDescent="0.25">
      <c r="B37">
        <v>2023</v>
      </c>
      <c r="C37">
        <v>230389</v>
      </c>
      <c r="D37" s="46" t="s">
        <v>72</v>
      </c>
      <c r="E37" t="s">
        <v>86</v>
      </c>
      <c r="F37" t="s">
        <v>41</v>
      </c>
      <c r="G37" t="s">
        <v>43</v>
      </c>
      <c r="H37" t="s">
        <v>119</v>
      </c>
      <c r="I37" t="s">
        <v>120</v>
      </c>
      <c r="J37" t="s">
        <v>156</v>
      </c>
      <c r="K37" t="s">
        <v>47</v>
      </c>
      <c r="L37" s="1">
        <v>45162</v>
      </c>
      <c r="M37" t="s">
        <v>51</v>
      </c>
      <c r="N37" s="46"/>
      <c r="O37" s="24">
        <v>16285000</v>
      </c>
      <c r="P37" s="24">
        <v>6731133</v>
      </c>
      <c r="Q37" s="24">
        <v>23016133</v>
      </c>
      <c r="R37" s="46">
        <v>62</v>
      </c>
      <c r="S37" s="46" t="s">
        <v>110</v>
      </c>
      <c r="T37" s="1">
        <v>45015</v>
      </c>
      <c r="U37" s="1">
        <v>45016</v>
      </c>
      <c r="V37">
        <v>150</v>
      </c>
      <c r="W37" s="1">
        <v>45232</v>
      </c>
      <c r="X37" s="48">
        <v>16285000</v>
      </c>
      <c r="Y37" s="46">
        <f>$D$5-Contratos[[#This Row],[Fecha de Inicio]]</f>
        <v>153</v>
      </c>
      <c r="Z37" s="46">
        <f>ROUND(Contratos[[#This Row],[dias ejecutados]]/(Contratos[[#This Row],[Fecha Finalizacion Programada]]-Contratos[[#This Row],[Fecha de Inicio]])*100,2)</f>
        <v>70.83</v>
      </c>
      <c r="AA37" s="24">
        <v>9879566</v>
      </c>
      <c r="AB37" s="24">
        <v>13136567</v>
      </c>
      <c r="AC37">
        <v>1</v>
      </c>
      <c r="AD37" s="24">
        <v>6731133</v>
      </c>
      <c r="AE37" s="24">
        <v>23016133</v>
      </c>
      <c r="AF37">
        <v>212</v>
      </c>
    </row>
    <row r="38" spans="2:32" x14ac:dyDescent="0.25">
      <c r="B38">
        <v>2023</v>
      </c>
      <c r="C38">
        <v>230640</v>
      </c>
      <c r="D38" s="46" t="s">
        <v>72</v>
      </c>
      <c r="E38" t="s">
        <v>87</v>
      </c>
      <c r="F38" t="s">
        <v>41</v>
      </c>
      <c r="G38" t="s">
        <v>43</v>
      </c>
      <c r="H38" t="s">
        <v>157</v>
      </c>
      <c r="I38" t="s">
        <v>45</v>
      </c>
      <c r="J38" t="s">
        <v>158</v>
      </c>
      <c r="K38" s="46" t="s">
        <v>49</v>
      </c>
      <c r="L38" s="1">
        <v>45162</v>
      </c>
      <c r="M38">
        <v>52309588</v>
      </c>
      <c r="N38" s="46" t="s">
        <v>159</v>
      </c>
      <c r="O38" s="24">
        <v>0</v>
      </c>
      <c r="P38" s="24">
        <v>0</v>
      </c>
      <c r="Q38" s="24">
        <v>0</v>
      </c>
      <c r="R38" s="46" t="s">
        <v>51</v>
      </c>
      <c r="S38" s="46">
        <v>266</v>
      </c>
      <c r="T38" s="1">
        <v>45105</v>
      </c>
      <c r="U38" s="1">
        <v>45112</v>
      </c>
      <c r="V38">
        <v>266</v>
      </c>
      <c r="W38" s="1">
        <v>45382</v>
      </c>
      <c r="X38" s="48">
        <v>48420867</v>
      </c>
      <c r="Y38" s="46">
        <f>$D$5-Contratos[[#This Row],[Fecha de Inicio]]</f>
        <v>57</v>
      </c>
      <c r="Z38" s="46">
        <f>ROUND(Contratos[[#This Row],[dias ejecutados]]/(Contratos[[#This Row],[Fecha Finalizacion Programada]]-Contratos[[#This Row],[Fecha de Inicio]])*100,2)</f>
        <v>21.11</v>
      </c>
      <c r="AA38" s="24">
        <v>4732867</v>
      </c>
      <c r="AB38" s="24">
        <v>43688000</v>
      </c>
      <c r="AC38">
        <v>0</v>
      </c>
      <c r="AD38" s="24">
        <v>0</v>
      </c>
      <c r="AE38" s="24">
        <v>48420867</v>
      </c>
      <c r="AF38">
        <v>266</v>
      </c>
    </row>
    <row r="39" spans="2:32" x14ac:dyDescent="0.25">
      <c r="B39">
        <v>2023</v>
      </c>
      <c r="C39">
        <v>220783</v>
      </c>
      <c r="D39" t="s">
        <v>72</v>
      </c>
      <c r="E39" t="s">
        <v>69</v>
      </c>
      <c r="F39" t="s">
        <v>44</v>
      </c>
      <c r="G39" t="s">
        <v>42</v>
      </c>
      <c r="H39" t="s">
        <v>149</v>
      </c>
      <c r="I39" t="s">
        <v>45</v>
      </c>
      <c r="J39" t="s">
        <v>160</v>
      </c>
      <c r="K39" t="s">
        <v>47</v>
      </c>
      <c r="L39" s="1">
        <v>45162</v>
      </c>
      <c r="M39" t="s">
        <v>51</v>
      </c>
      <c r="N39" s="46"/>
      <c r="O39" s="24">
        <v>3118511</v>
      </c>
      <c r="P39" s="24">
        <v>1559255</v>
      </c>
      <c r="Q39" s="24">
        <v>4677766</v>
      </c>
      <c r="R39" s="46">
        <v>150</v>
      </c>
      <c r="S39" s="46" t="s">
        <v>111</v>
      </c>
      <c r="T39" s="1">
        <v>44855</v>
      </c>
      <c r="U39" s="1">
        <v>44862</v>
      </c>
      <c r="V39">
        <v>210</v>
      </c>
      <c r="W39" s="1">
        <v>45350</v>
      </c>
      <c r="X39" s="48">
        <v>3118511</v>
      </c>
      <c r="Y39" s="46">
        <f>$D$5-Contratos[[#This Row],[Fecha de Inicio]]</f>
        <v>307</v>
      </c>
      <c r="Z39" s="46">
        <f>ROUND(Contratos[[#This Row],[dias ejecutados]]/(Contratos[[#This Row],[Fecha Finalizacion Programada]]-Contratos[[#This Row],[Fecha de Inicio]])*100,2)</f>
        <v>62.91</v>
      </c>
      <c r="AA39" s="24">
        <v>1910728</v>
      </c>
      <c r="AB39" s="24">
        <v>1207783</v>
      </c>
      <c r="AC39">
        <v>1</v>
      </c>
      <c r="AD39" s="24">
        <v>1559255</v>
      </c>
      <c r="AE39" s="24">
        <v>4677766</v>
      </c>
      <c r="AF39">
        <v>480</v>
      </c>
    </row>
    <row r="40" spans="2:32" x14ac:dyDescent="0.25">
      <c r="B40">
        <v>2023</v>
      </c>
      <c r="C40">
        <v>230342</v>
      </c>
      <c r="D40" s="46" t="s">
        <v>72</v>
      </c>
      <c r="E40" t="s">
        <v>83</v>
      </c>
      <c r="F40" t="s">
        <v>41</v>
      </c>
      <c r="G40" t="s">
        <v>43</v>
      </c>
      <c r="H40" t="s">
        <v>119</v>
      </c>
      <c r="I40" t="s">
        <v>120</v>
      </c>
      <c r="J40" t="s">
        <v>146</v>
      </c>
      <c r="K40" t="s">
        <v>47</v>
      </c>
      <c r="L40" s="1">
        <v>45163</v>
      </c>
      <c r="M40" t="s">
        <v>51</v>
      </c>
      <c r="N40" s="46"/>
      <c r="O40" s="24">
        <v>22225000</v>
      </c>
      <c r="P40" s="24">
        <v>9334500</v>
      </c>
      <c r="Q40" s="24">
        <v>31559500</v>
      </c>
      <c r="R40" s="46">
        <v>63</v>
      </c>
      <c r="S40" s="46" t="s">
        <v>112</v>
      </c>
      <c r="T40" s="1">
        <v>45001</v>
      </c>
      <c r="U40" s="1">
        <v>45015</v>
      </c>
      <c r="V40">
        <v>150</v>
      </c>
      <c r="W40" s="1">
        <v>45232</v>
      </c>
      <c r="X40" s="48">
        <v>22225000</v>
      </c>
      <c r="Y40" s="46">
        <f>$D$5-Contratos[[#This Row],[Fecha de Inicio]]</f>
        <v>154</v>
      </c>
      <c r="Z40" s="46">
        <f>ROUND(Contratos[[#This Row],[dias ejecutados]]/(Contratos[[#This Row],[Fecha Finalizacion Programada]]-Contratos[[#This Row],[Fecha de Inicio]])*100,2)</f>
        <v>70.97</v>
      </c>
      <c r="AA40" s="24">
        <v>22225000</v>
      </c>
      <c r="AB40" s="24">
        <v>9334500</v>
      </c>
      <c r="AC40">
        <v>1</v>
      </c>
      <c r="AD40" s="24">
        <v>9334500</v>
      </c>
      <c r="AE40" s="24">
        <v>31559500</v>
      </c>
      <c r="AF40">
        <v>213</v>
      </c>
    </row>
    <row r="41" spans="2:32" x14ac:dyDescent="0.25">
      <c r="B41">
        <v>2023</v>
      </c>
      <c r="C41">
        <v>230374</v>
      </c>
      <c r="D41" s="46" t="s">
        <v>72</v>
      </c>
      <c r="E41" t="s">
        <v>85</v>
      </c>
      <c r="F41" t="s">
        <v>41</v>
      </c>
      <c r="G41" t="s">
        <v>43</v>
      </c>
      <c r="H41" t="s">
        <v>119</v>
      </c>
      <c r="I41" t="s">
        <v>120</v>
      </c>
      <c r="J41" t="s">
        <v>155</v>
      </c>
      <c r="K41" t="s">
        <v>47</v>
      </c>
      <c r="L41" s="1">
        <v>45163</v>
      </c>
      <c r="M41" t="s">
        <v>51</v>
      </c>
      <c r="N41" s="46"/>
      <c r="O41" s="24">
        <v>16285000</v>
      </c>
      <c r="P41" s="24">
        <v>6839700</v>
      </c>
      <c r="Q41" s="24">
        <v>23124700</v>
      </c>
      <c r="R41" s="46">
        <v>63</v>
      </c>
      <c r="S41" s="46" t="s">
        <v>112</v>
      </c>
      <c r="T41" s="1">
        <v>45013</v>
      </c>
      <c r="U41" s="1">
        <v>45015</v>
      </c>
      <c r="V41">
        <v>150</v>
      </c>
      <c r="W41" s="1">
        <v>45232</v>
      </c>
      <c r="X41" s="48">
        <v>16285000</v>
      </c>
      <c r="Y41" s="46">
        <f>$D$5-Contratos[[#This Row],[Fecha de Inicio]]</f>
        <v>154</v>
      </c>
      <c r="Z41" s="46">
        <f>ROUND(Contratos[[#This Row],[dias ejecutados]]/(Contratos[[#This Row],[Fecha Finalizacion Programada]]-Contratos[[#This Row],[Fecha de Inicio]])*100,2)</f>
        <v>70.97</v>
      </c>
      <c r="AA41" s="24">
        <v>16285000</v>
      </c>
      <c r="AB41" s="24">
        <v>6839700</v>
      </c>
      <c r="AC41">
        <v>1</v>
      </c>
      <c r="AD41" s="24">
        <v>6839700</v>
      </c>
      <c r="AE41" s="24">
        <v>23124700</v>
      </c>
      <c r="AF41">
        <v>213</v>
      </c>
    </row>
    <row r="42" spans="2:32" x14ac:dyDescent="0.25">
      <c r="B42">
        <v>2023</v>
      </c>
      <c r="C42">
        <v>220896</v>
      </c>
      <c r="D42" t="s">
        <v>72</v>
      </c>
      <c r="E42" t="s">
        <v>70</v>
      </c>
      <c r="F42" t="s">
        <v>161</v>
      </c>
      <c r="G42" t="s">
        <v>162</v>
      </c>
      <c r="H42" t="s">
        <v>163</v>
      </c>
      <c r="I42" t="s">
        <v>45</v>
      </c>
      <c r="J42" t="s">
        <v>164</v>
      </c>
      <c r="K42" s="46" t="s">
        <v>48</v>
      </c>
      <c r="L42" s="1">
        <v>45164</v>
      </c>
      <c r="M42" t="s">
        <v>51</v>
      </c>
      <c r="N42" s="46"/>
      <c r="O42" s="24">
        <v>694777956</v>
      </c>
      <c r="P42" s="24">
        <v>0</v>
      </c>
      <c r="Q42" s="24">
        <v>694777956</v>
      </c>
      <c r="R42" s="46">
        <v>120</v>
      </c>
      <c r="S42" s="46" t="s">
        <v>113</v>
      </c>
      <c r="T42" s="1">
        <v>44916</v>
      </c>
      <c r="U42" s="1">
        <v>44922</v>
      </c>
      <c r="V42">
        <v>240</v>
      </c>
      <c r="W42" s="1">
        <v>45287</v>
      </c>
      <c r="X42" s="48">
        <v>694777956</v>
      </c>
      <c r="Y42" s="46">
        <f>$D$5-Contratos[[#This Row],[Fecha de Inicio]]</f>
        <v>247</v>
      </c>
      <c r="Z42" s="46">
        <f>ROUND(Contratos[[#This Row],[dias ejecutados]]/(Contratos[[#This Row],[Fecha Finalizacion Programada]]-Contratos[[#This Row],[Fecha de Inicio]])*100,2)</f>
        <v>67.67</v>
      </c>
      <c r="AA42" s="24">
        <v>208433387</v>
      </c>
      <c r="AB42" s="24">
        <v>486344569</v>
      </c>
      <c r="AC42">
        <v>0</v>
      </c>
      <c r="AD42" s="24">
        <v>0</v>
      </c>
      <c r="AE42" s="24">
        <v>694777956</v>
      </c>
      <c r="AF42">
        <v>360</v>
      </c>
    </row>
    <row r="43" spans="2:32" x14ac:dyDescent="0.25">
      <c r="B43">
        <v>2023</v>
      </c>
      <c r="C43">
        <v>230088</v>
      </c>
      <c r="D43" s="46" t="s">
        <v>72</v>
      </c>
      <c r="E43" t="s">
        <v>88</v>
      </c>
      <c r="F43" t="s">
        <v>41</v>
      </c>
      <c r="G43" t="s">
        <v>43</v>
      </c>
      <c r="H43" t="s">
        <v>141</v>
      </c>
      <c r="I43" t="s">
        <v>45</v>
      </c>
      <c r="J43" t="s">
        <v>165</v>
      </c>
      <c r="K43" t="s">
        <v>47</v>
      </c>
      <c r="L43" s="1">
        <v>45166</v>
      </c>
      <c r="M43" t="s">
        <v>51</v>
      </c>
      <c r="N43" s="46"/>
      <c r="O43" s="24">
        <v>56350000</v>
      </c>
      <c r="P43" s="24">
        <v>28175000</v>
      </c>
      <c r="Q43" s="24">
        <v>84525000</v>
      </c>
      <c r="R43" s="46">
        <v>105</v>
      </c>
      <c r="S43" s="46" t="s">
        <v>104</v>
      </c>
      <c r="T43" s="1">
        <v>44956</v>
      </c>
      <c r="U43" s="1">
        <v>44960</v>
      </c>
      <c r="V43">
        <v>210</v>
      </c>
      <c r="W43" s="1">
        <v>45277</v>
      </c>
      <c r="X43" s="48">
        <v>56350000</v>
      </c>
      <c r="Y43" s="46">
        <f>$D$5-Contratos[[#This Row],[Fecha de Inicio]]</f>
        <v>209</v>
      </c>
      <c r="Z43" s="46">
        <f>ROUND(Contratos[[#This Row],[dias ejecutados]]/(Contratos[[#This Row],[Fecha Finalizacion Programada]]-Contratos[[#This Row],[Fecha de Inicio]])*100,2)</f>
        <v>65.930000000000007</v>
      </c>
      <c r="AA43" s="24">
        <v>47763333</v>
      </c>
      <c r="AB43" s="24">
        <v>8586667</v>
      </c>
      <c r="AC43">
        <v>1</v>
      </c>
      <c r="AD43" s="24">
        <v>28175000</v>
      </c>
      <c r="AE43" s="24">
        <v>84525000</v>
      </c>
      <c r="AF43">
        <v>315</v>
      </c>
    </row>
    <row r="44" spans="2:32" x14ac:dyDescent="0.25">
      <c r="B44">
        <v>2022</v>
      </c>
      <c r="C44">
        <v>230375</v>
      </c>
      <c r="D44" s="46" t="s">
        <v>72</v>
      </c>
      <c r="E44" t="s">
        <v>85</v>
      </c>
      <c r="F44" t="s">
        <v>41</v>
      </c>
      <c r="G44" t="s">
        <v>43</v>
      </c>
      <c r="H44" t="s">
        <v>119</v>
      </c>
      <c r="I44" t="s">
        <v>120</v>
      </c>
      <c r="J44" t="s">
        <v>155</v>
      </c>
      <c r="K44" t="s">
        <v>47</v>
      </c>
      <c r="L44" s="1">
        <v>45166</v>
      </c>
      <c r="M44" t="s">
        <v>51</v>
      </c>
      <c r="N44" s="46"/>
      <c r="O44" s="24">
        <v>16285000</v>
      </c>
      <c r="P44" s="24">
        <v>6731133</v>
      </c>
      <c r="Q44" s="24">
        <v>23016133</v>
      </c>
      <c r="R44" s="46">
        <v>62</v>
      </c>
      <c r="S44" s="46" t="s">
        <v>110</v>
      </c>
      <c r="T44" s="1">
        <v>45013</v>
      </c>
      <c r="U44" s="1">
        <v>45016</v>
      </c>
      <c r="V44">
        <v>150</v>
      </c>
      <c r="W44" s="1">
        <v>45232</v>
      </c>
      <c r="X44" s="48">
        <v>16285000</v>
      </c>
      <c r="Y44" s="46">
        <f>$D$5-Contratos[[#This Row],[Fecha de Inicio]]</f>
        <v>153</v>
      </c>
      <c r="Z44" s="46">
        <f>ROUND(Contratos[[#This Row],[dias ejecutados]]/(Contratos[[#This Row],[Fecha Finalizacion Programada]]-Contratos[[#This Row],[Fecha de Inicio]])*100,2)</f>
        <v>70.83</v>
      </c>
      <c r="AA44" s="24">
        <v>9879567</v>
      </c>
      <c r="AB44" s="24">
        <v>13136566</v>
      </c>
      <c r="AC44">
        <v>1</v>
      </c>
      <c r="AD44" s="24">
        <v>6731133</v>
      </c>
      <c r="AE44" s="24">
        <v>23016133</v>
      </c>
      <c r="AF44">
        <v>212</v>
      </c>
    </row>
    <row r="45" spans="2:32" x14ac:dyDescent="0.25">
      <c r="B45">
        <v>2023</v>
      </c>
      <c r="C45">
        <v>230380</v>
      </c>
      <c r="D45" s="46" t="s">
        <v>72</v>
      </c>
      <c r="E45" t="s">
        <v>75</v>
      </c>
      <c r="F45" t="s">
        <v>41</v>
      </c>
      <c r="G45" t="s">
        <v>43</v>
      </c>
      <c r="H45" t="s">
        <v>119</v>
      </c>
      <c r="I45" t="s">
        <v>120</v>
      </c>
      <c r="J45" t="s">
        <v>122</v>
      </c>
      <c r="K45" t="s">
        <v>47</v>
      </c>
      <c r="L45" s="1">
        <v>45166</v>
      </c>
      <c r="M45" t="s">
        <v>51</v>
      </c>
      <c r="N45" s="46"/>
      <c r="O45" s="24">
        <v>16285000</v>
      </c>
      <c r="P45" s="24">
        <v>7056833</v>
      </c>
      <c r="Q45" s="24">
        <v>23341833</v>
      </c>
      <c r="R45" s="46">
        <v>65</v>
      </c>
      <c r="S45" s="46" t="s">
        <v>109</v>
      </c>
      <c r="T45" s="1">
        <v>45012</v>
      </c>
      <c r="U45" s="1">
        <v>45013</v>
      </c>
      <c r="V45">
        <v>150</v>
      </c>
      <c r="W45" s="1">
        <v>45232</v>
      </c>
      <c r="X45" s="48">
        <v>16285000</v>
      </c>
      <c r="Y45" s="46">
        <f>$D$5-Contratos[[#This Row],[Fecha de Inicio]]</f>
        <v>156</v>
      </c>
      <c r="Z45" s="46">
        <f>ROUND(Contratos[[#This Row],[dias ejecutados]]/(Contratos[[#This Row],[Fecha Finalizacion Programada]]-Contratos[[#This Row],[Fecha de Inicio]])*100,2)</f>
        <v>71.23</v>
      </c>
      <c r="AA45" s="24">
        <v>16285000</v>
      </c>
      <c r="AB45" s="24">
        <v>7056833</v>
      </c>
      <c r="AC45">
        <v>1</v>
      </c>
      <c r="AD45" s="24">
        <v>7056833</v>
      </c>
      <c r="AE45" s="24">
        <v>23341833</v>
      </c>
      <c r="AF45">
        <v>215</v>
      </c>
    </row>
    <row r="46" spans="2:32" x14ac:dyDescent="0.25">
      <c r="B46">
        <v>2023</v>
      </c>
      <c r="C46">
        <v>230354</v>
      </c>
      <c r="D46" s="46" t="s">
        <v>72</v>
      </c>
      <c r="E46" t="s">
        <v>89</v>
      </c>
      <c r="F46" t="s">
        <v>41</v>
      </c>
      <c r="G46" t="s">
        <v>50</v>
      </c>
      <c r="H46" t="s">
        <v>119</v>
      </c>
      <c r="I46" t="s">
        <v>120</v>
      </c>
      <c r="J46" t="s">
        <v>166</v>
      </c>
      <c r="K46" t="s">
        <v>47</v>
      </c>
      <c r="L46" s="1">
        <v>45166</v>
      </c>
      <c r="M46" t="s">
        <v>51</v>
      </c>
      <c r="N46" s="46"/>
      <c r="O46" s="24">
        <v>11630000</v>
      </c>
      <c r="P46" s="24">
        <v>5039667</v>
      </c>
      <c r="Q46" s="24">
        <v>16669667</v>
      </c>
      <c r="R46" s="46">
        <v>65</v>
      </c>
      <c r="S46" s="46" t="s">
        <v>109</v>
      </c>
      <c r="T46" s="1">
        <v>45007</v>
      </c>
      <c r="U46" s="1">
        <v>45013</v>
      </c>
      <c r="V46">
        <v>150</v>
      </c>
      <c r="W46" s="1">
        <v>45232</v>
      </c>
      <c r="X46" s="48">
        <v>11630000</v>
      </c>
      <c r="Y46" s="46">
        <f>$D$5-Contratos[[#This Row],[Fecha de Inicio]]</f>
        <v>156</v>
      </c>
      <c r="Z46" s="46">
        <f>ROUND(Contratos[[#This Row],[dias ejecutados]]/(Contratos[[#This Row],[Fecha Finalizacion Programada]]-Contratos[[#This Row],[Fecha de Inicio]])*100,2)</f>
        <v>71.23</v>
      </c>
      <c r="AA46" s="24">
        <v>11630000</v>
      </c>
      <c r="AB46" s="24">
        <v>5039667</v>
      </c>
      <c r="AC46">
        <v>1</v>
      </c>
      <c r="AD46" s="24">
        <v>5039667</v>
      </c>
      <c r="AE46" s="24">
        <v>16669667</v>
      </c>
      <c r="AF46">
        <v>215</v>
      </c>
    </row>
    <row r="47" spans="2:32" x14ac:dyDescent="0.25">
      <c r="B47">
        <v>2023</v>
      </c>
      <c r="C47">
        <v>230390</v>
      </c>
      <c r="D47" s="46" t="s">
        <v>72</v>
      </c>
      <c r="E47" t="s">
        <v>75</v>
      </c>
      <c r="F47" t="s">
        <v>41</v>
      </c>
      <c r="G47" t="s">
        <v>43</v>
      </c>
      <c r="H47" t="s">
        <v>119</v>
      </c>
      <c r="I47" t="s">
        <v>120</v>
      </c>
      <c r="J47" t="s">
        <v>122</v>
      </c>
      <c r="K47" t="s">
        <v>47</v>
      </c>
      <c r="L47" s="1">
        <v>45166</v>
      </c>
      <c r="M47" t="s">
        <v>51</v>
      </c>
      <c r="N47" s="46"/>
      <c r="O47" s="24">
        <v>16285000</v>
      </c>
      <c r="P47" s="24">
        <v>6731133</v>
      </c>
      <c r="Q47" s="24">
        <v>23016133</v>
      </c>
      <c r="R47" s="46">
        <v>62</v>
      </c>
      <c r="S47" s="46" t="s">
        <v>110</v>
      </c>
      <c r="T47" s="1">
        <v>45015</v>
      </c>
      <c r="U47" s="1">
        <v>45016</v>
      </c>
      <c r="V47">
        <v>150</v>
      </c>
      <c r="W47" s="1">
        <v>45232</v>
      </c>
      <c r="X47" s="48">
        <v>16285000</v>
      </c>
      <c r="Y47" s="46">
        <f>$D$5-Contratos[[#This Row],[Fecha de Inicio]]</f>
        <v>153</v>
      </c>
      <c r="Z47" s="46">
        <f>ROUND(Contratos[[#This Row],[dias ejecutados]]/(Contratos[[#This Row],[Fecha Finalizacion Programada]]-Contratos[[#This Row],[Fecha de Inicio]])*100,2)</f>
        <v>70.83</v>
      </c>
      <c r="AA47" s="24">
        <v>9879567</v>
      </c>
      <c r="AB47" s="24">
        <v>6405433</v>
      </c>
      <c r="AC47">
        <v>1</v>
      </c>
      <c r="AD47" s="24">
        <v>6731133</v>
      </c>
      <c r="AE47" s="24">
        <v>23016133</v>
      </c>
      <c r="AF47">
        <v>212</v>
      </c>
    </row>
    <row r="48" spans="2:32" x14ac:dyDescent="0.25">
      <c r="B48">
        <v>2022</v>
      </c>
      <c r="C48">
        <v>230162</v>
      </c>
      <c r="D48" s="46" t="s">
        <v>72</v>
      </c>
      <c r="E48" t="s">
        <v>90</v>
      </c>
      <c r="F48" t="s">
        <v>41</v>
      </c>
      <c r="G48" t="s">
        <v>43</v>
      </c>
      <c r="H48" t="s">
        <v>139</v>
      </c>
      <c r="I48" t="s">
        <v>45</v>
      </c>
      <c r="J48" t="s">
        <v>167</v>
      </c>
      <c r="K48" t="s">
        <v>47</v>
      </c>
      <c r="L48" s="1">
        <v>45167</v>
      </c>
      <c r="M48" t="s">
        <v>51</v>
      </c>
      <c r="N48" s="46"/>
      <c r="O48" s="24">
        <v>28224000</v>
      </c>
      <c r="P48" s="24">
        <v>14112000</v>
      </c>
      <c r="Q48" s="24">
        <v>42336000</v>
      </c>
      <c r="R48" s="46">
        <v>105</v>
      </c>
      <c r="S48" s="46" t="s">
        <v>104</v>
      </c>
      <c r="T48" s="1">
        <v>44956</v>
      </c>
      <c r="U48" s="1">
        <v>44963</v>
      </c>
      <c r="V48">
        <v>210</v>
      </c>
      <c r="W48" s="1">
        <v>45280</v>
      </c>
      <c r="X48" s="48">
        <v>28224000</v>
      </c>
      <c r="Y48" s="46">
        <f>$D$5-Contratos[[#This Row],[Fecha de Inicio]]</f>
        <v>206</v>
      </c>
      <c r="Z48" s="46">
        <f>ROUND(Contratos[[#This Row],[dias ejecutados]]/(Contratos[[#This Row],[Fecha Finalizacion Programada]]-Contratos[[#This Row],[Fecha de Inicio]])*100,2)</f>
        <v>64.98</v>
      </c>
      <c r="AA48" s="24">
        <v>23520000</v>
      </c>
      <c r="AB48" s="24">
        <v>4704000</v>
      </c>
      <c r="AC48">
        <v>1</v>
      </c>
      <c r="AD48" s="24">
        <v>14112000</v>
      </c>
      <c r="AE48" s="24">
        <v>42336000</v>
      </c>
      <c r="AF48">
        <v>315</v>
      </c>
    </row>
    <row r="49" spans="2:32" x14ac:dyDescent="0.25">
      <c r="B49">
        <v>2022</v>
      </c>
      <c r="C49">
        <v>230001</v>
      </c>
      <c r="D49" s="46" t="s">
        <v>72</v>
      </c>
      <c r="E49" t="s">
        <v>91</v>
      </c>
      <c r="F49" t="s">
        <v>41</v>
      </c>
      <c r="G49" t="s">
        <v>43</v>
      </c>
      <c r="H49" t="s">
        <v>168</v>
      </c>
      <c r="I49" t="s">
        <v>45</v>
      </c>
      <c r="J49" t="s">
        <v>169</v>
      </c>
      <c r="K49" t="s">
        <v>47</v>
      </c>
      <c r="L49" s="1">
        <v>45167</v>
      </c>
      <c r="M49" t="s">
        <v>51</v>
      </c>
      <c r="N49" s="46"/>
      <c r="O49" s="24">
        <v>48384000</v>
      </c>
      <c r="P49" s="24">
        <v>24192000</v>
      </c>
      <c r="Q49" s="24">
        <v>72576000</v>
      </c>
      <c r="R49" s="46">
        <v>120</v>
      </c>
      <c r="S49" s="46" t="s">
        <v>113</v>
      </c>
      <c r="T49" s="1">
        <v>44932</v>
      </c>
      <c r="U49" s="1">
        <v>44938</v>
      </c>
      <c r="V49">
        <v>240</v>
      </c>
      <c r="W49" s="1">
        <v>45303</v>
      </c>
      <c r="X49" s="48">
        <v>48384000</v>
      </c>
      <c r="Y49" s="46">
        <f>$D$5-Contratos[[#This Row],[Fecha de Inicio]]</f>
        <v>231</v>
      </c>
      <c r="Z49" s="46">
        <f>ROUND(Contratos[[#This Row],[dias ejecutados]]/(Contratos[[#This Row],[Fecha Finalizacion Programada]]-Contratos[[#This Row],[Fecha de Inicio]])*100,2)</f>
        <v>63.29</v>
      </c>
      <c r="AA49" s="24">
        <v>34070400</v>
      </c>
      <c r="AB49" s="24">
        <v>14313600</v>
      </c>
      <c r="AC49">
        <v>1</v>
      </c>
      <c r="AD49" s="24">
        <v>24192000</v>
      </c>
      <c r="AE49" s="24">
        <v>72576000</v>
      </c>
      <c r="AF49">
        <v>360</v>
      </c>
    </row>
    <row r="50" spans="2:32" x14ac:dyDescent="0.25">
      <c r="B50">
        <v>2023</v>
      </c>
      <c r="C50">
        <v>230086</v>
      </c>
      <c r="D50" s="46" t="s">
        <v>72</v>
      </c>
      <c r="E50" t="s">
        <v>92</v>
      </c>
      <c r="F50" t="s">
        <v>41</v>
      </c>
      <c r="G50" t="s">
        <v>43</v>
      </c>
      <c r="H50" t="s">
        <v>170</v>
      </c>
      <c r="I50" t="s">
        <v>45</v>
      </c>
      <c r="J50" t="s">
        <v>171</v>
      </c>
      <c r="K50" s="46" t="s">
        <v>49</v>
      </c>
      <c r="L50" s="1">
        <v>45167</v>
      </c>
      <c r="M50">
        <v>40277284</v>
      </c>
      <c r="N50" s="46" t="s">
        <v>172</v>
      </c>
      <c r="O50" s="24">
        <v>0</v>
      </c>
      <c r="P50" s="24">
        <v>0</v>
      </c>
      <c r="Q50" s="24">
        <v>0</v>
      </c>
      <c r="R50" s="46" t="s">
        <v>51</v>
      </c>
      <c r="S50" s="46">
        <v>360</v>
      </c>
      <c r="T50" s="1">
        <v>44945</v>
      </c>
      <c r="U50" s="1">
        <v>44951</v>
      </c>
      <c r="V50">
        <v>240</v>
      </c>
      <c r="W50" s="1">
        <v>45316</v>
      </c>
      <c r="X50" s="48">
        <v>31430880</v>
      </c>
      <c r="Y50" s="46">
        <f>$D$5-Contratos[[#This Row],[Fecha de Inicio]]</f>
        <v>218</v>
      </c>
      <c r="Z50" s="46">
        <f>ROUND(Contratos[[#This Row],[dias ejecutados]]/(Contratos[[#This Row],[Fecha Finalizacion Programada]]-Contratos[[#This Row],[Fecha de Inicio]])*100,2)</f>
        <v>59.73</v>
      </c>
      <c r="AA50" s="24">
        <v>20430072</v>
      </c>
      <c r="AB50" s="24">
        <v>11000808</v>
      </c>
      <c r="AC50">
        <v>1</v>
      </c>
      <c r="AD50" s="24">
        <v>15715440</v>
      </c>
      <c r="AE50" s="24">
        <v>47146320</v>
      </c>
      <c r="AF50">
        <v>360</v>
      </c>
    </row>
    <row r="51" spans="2:32" x14ac:dyDescent="0.25">
      <c r="B51">
        <v>2023</v>
      </c>
      <c r="C51">
        <v>230175</v>
      </c>
      <c r="D51" s="46" t="s">
        <v>72</v>
      </c>
      <c r="E51" t="s">
        <v>93</v>
      </c>
      <c r="F51" t="s">
        <v>41</v>
      </c>
      <c r="G51" t="s">
        <v>43</v>
      </c>
      <c r="H51" t="s">
        <v>173</v>
      </c>
      <c r="I51" t="s">
        <v>45</v>
      </c>
      <c r="J51" t="s">
        <v>174</v>
      </c>
      <c r="K51" t="s">
        <v>47</v>
      </c>
      <c r="L51" s="1">
        <v>45167</v>
      </c>
      <c r="M51" t="s">
        <v>51</v>
      </c>
      <c r="N51" s="46"/>
      <c r="O51" s="24">
        <v>35112000</v>
      </c>
      <c r="P51" s="24">
        <v>17556000</v>
      </c>
      <c r="Q51" s="24">
        <v>52668000</v>
      </c>
      <c r="R51" s="46">
        <v>105</v>
      </c>
      <c r="S51" s="46" t="s">
        <v>104</v>
      </c>
      <c r="T51" s="1">
        <v>44956</v>
      </c>
      <c r="U51" s="1">
        <v>44958</v>
      </c>
      <c r="V51">
        <v>210</v>
      </c>
      <c r="W51" s="1">
        <v>45276</v>
      </c>
      <c r="X51" s="48">
        <v>35112000</v>
      </c>
      <c r="Y51" s="46">
        <f>$D$5-Contratos[[#This Row],[Fecha de Inicio]]</f>
        <v>211</v>
      </c>
      <c r="Z51" s="46">
        <f>ROUND(Contratos[[#This Row],[dias ejecutados]]/(Contratos[[#This Row],[Fecha Finalizacion Programada]]-Contratos[[#This Row],[Fecha de Inicio]])*100,2)</f>
        <v>66.349999999999994</v>
      </c>
      <c r="AA51" s="24">
        <v>10032000</v>
      </c>
      <c r="AB51" s="24">
        <v>25080000</v>
      </c>
      <c r="AC51">
        <v>1</v>
      </c>
      <c r="AD51" s="24">
        <v>17556000</v>
      </c>
      <c r="AE51" s="24">
        <v>52668000</v>
      </c>
      <c r="AF51">
        <v>315</v>
      </c>
    </row>
    <row r="52" spans="2:32" x14ac:dyDescent="0.25">
      <c r="B52">
        <v>2023</v>
      </c>
      <c r="C52">
        <v>230359</v>
      </c>
      <c r="D52" s="46" t="s">
        <v>72</v>
      </c>
      <c r="E52" t="s">
        <v>84</v>
      </c>
      <c r="F52" t="s">
        <v>41</v>
      </c>
      <c r="G52" t="s">
        <v>43</v>
      </c>
      <c r="H52" t="s">
        <v>119</v>
      </c>
      <c r="I52" t="s">
        <v>120</v>
      </c>
      <c r="J52" t="s">
        <v>147</v>
      </c>
      <c r="K52" t="s">
        <v>47</v>
      </c>
      <c r="L52" s="1">
        <v>45167</v>
      </c>
      <c r="M52" t="s">
        <v>51</v>
      </c>
      <c r="N52" s="46"/>
      <c r="O52" s="24">
        <v>35280000</v>
      </c>
      <c r="P52" s="24">
        <v>14817600</v>
      </c>
      <c r="Q52" s="24">
        <v>50097600</v>
      </c>
      <c r="R52" s="46">
        <v>63</v>
      </c>
      <c r="S52" s="46" t="s">
        <v>112</v>
      </c>
      <c r="T52" s="1">
        <v>45008</v>
      </c>
      <c r="U52" s="1">
        <v>45015</v>
      </c>
      <c r="V52">
        <v>150</v>
      </c>
      <c r="W52" s="1">
        <v>45232</v>
      </c>
      <c r="X52" s="48">
        <v>35280000</v>
      </c>
      <c r="Y52" s="46">
        <f>$D$5-Contratos[[#This Row],[Fecha de Inicio]]</f>
        <v>154</v>
      </c>
      <c r="Z52" s="46">
        <f>ROUND(Contratos[[#This Row],[dias ejecutados]]/(Contratos[[#This Row],[Fecha Finalizacion Programada]]-Contratos[[#This Row],[Fecha de Inicio]])*100,2)</f>
        <v>70.97</v>
      </c>
      <c r="AA52" s="24">
        <v>35280000</v>
      </c>
      <c r="AB52" s="24">
        <v>14817600</v>
      </c>
      <c r="AC52">
        <v>1</v>
      </c>
      <c r="AD52" s="24">
        <v>14817600</v>
      </c>
      <c r="AE52" s="24">
        <v>50097600</v>
      </c>
      <c r="AF52">
        <v>213</v>
      </c>
    </row>
    <row r="53" spans="2:32" x14ac:dyDescent="0.25">
      <c r="B53">
        <v>2022</v>
      </c>
      <c r="C53">
        <v>230248</v>
      </c>
      <c r="D53" s="46" t="s">
        <v>72</v>
      </c>
      <c r="E53" t="s">
        <v>94</v>
      </c>
      <c r="F53" t="s">
        <v>41</v>
      </c>
      <c r="G53" t="s">
        <v>43</v>
      </c>
      <c r="H53" t="s">
        <v>157</v>
      </c>
      <c r="I53" t="s">
        <v>45</v>
      </c>
      <c r="J53" t="s">
        <v>175</v>
      </c>
      <c r="K53" t="s">
        <v>47</v>
      </c>
      <c r="L53" s="1">
        <v>45168</v>
      </c>
      <c r="M53" t="s">
        <v>51</v>
      </c>
      <c r="N53" s="46"/>
      <c r="O53" s="24">
        <v>27912000</v>
      </c>
      <c r="P53" s="24">
        <v>13956000</v>
      </c>
      <c r="Q53" s="24">
        <v>41868000</v>
      </c>
      <c r="R53" s="46">
        <v>90</v>
      </c>
      <c r="S53" s="46" t="s">
        <v>114</v>
      </c>
      <c r="T53" s="1">
        <v>44974</v>
      </c>
      <c r="U53" s="1">
        <v>44986</v>
      </c>
      <c r="V53">
        <v>180</v>
      </c>
      <c r="W53" s="1">
        <v>45261</v>
      </c>
      <c r="X53" s="48">
        <v>27912000</v>
      </c>
      <c r="Y53" s="46">
        <f>$D$5-Contratos[[#This Row],[Fecha de Inicio]]</f>
        <v>183</v>
      </c>
      <c r="Z53" s="46">
        <f>ROUND(Contratos[[#This Row],[dias ejecutados]]/(Contratos[[#This Row],[Fecha Finalizacion Programada]]-Contratos[[#This Row],[Fecha de Inicio]])*100,2)</f>
        <v>66.55</v>
      </c>
      <c r="AA53" s="24">
        <v>27912000</v>
      </c>
      <c r="AB53" s="24">
        <v>13956000</v>
      </c>
      <c r="AC53">
        <v>1</v>
      </c>
      <c r="AD53" s="24">
        <v>13956000</v>
      </c>
      <c r="AE53" s="24">
        <v>41868000</v>
      </c>
      <c r="AF53">
        <v>270</v>
      </c>
    </row>
    <row r="54" spans="2:32" x14ac:dyDescent="0.25">
      <c r="B54">
        <v>2023</v>
      </c>
      <c r="C54">
        <v>230408</v>
      </c>
      <c r="D54" s="46" t="s">
        <v>72</v>
      </c>
      <c r="E54" t="s">
        <v>95</v>
      </c>
      <c r="F54" t="s">
        <v>41</v>
      </c>
      <c r="G54" t="s">
        <v>43</v>
      </c>
      <c r="H54" t="s">
        <v>119</v>
      </c>
      <c r="I54" t="s">
        <v>120</v>
      </c>
      <c r="J54" t="s">
        <v>176</v>
      </c>
      <c r="K54" t="s">
        <v>47</v>
      </c>
      <c r="L54" s="1">
        <v>45168</v>
      </c>
      <c r="M54" t="s">
        <v>51</v>
      </c>
      <c r="N54" s="46"/>
      <c r="O54" s="24">
        <v>16285000</v>
      </c>
      <c r="P54" s="24">
        <v>5428333</v>
      </c>
      <c r="Q54" s="24">
        <v>21713333</v>
      </c>
      <c r="R54" s="46">
        <v>50</v>
      </c>
      <c r="S54" s="46" t="s">
        <v>115</v>
      </c>
      <c r="T54" s="1">
        <v>45016</v>
      </c>
      <c r="U54" s="1">
        <v>45028</v>
      </c>
      <c r="V54">
        <v>150</v>
      </c>
      <c r="W54" s="1">
        <v>45231</v>
      </c>
      <c r="X54" s="48">
        <v>16285000</v>
      </c>
      <c r="Y54" s="46">
        <f>$D$5-Contratos[[#This Row],[Fecha de Inicio]]</f>
        <v>141</v>
      </c>
      <c r="Z54" s="46">
        <f>ROUND(Contratos[[#This Row],[dias ejecutados]]/(Contratos[[#This Row],[Fecha Finalizacion Programada]]-Contratos[[#This Row],[Fecha de Inicio]])*100,2)</f>
        <v>69.459999999999994</v>
      </c>
      <c r="AA54" s="24">
        <v>16285000</v>
      </c>
      <c r="AB54" s="24">
        <v>5428333</v>
      </c>
      <c r="AC54">
        <v>1</v>
      </c>
      <c r="AD54" s="24">
        <v>5428333</v>
      </c>
      <c r="AE54" s="24">
        <v>21713333</v>
      </c>
      <c r="AF54">
        <v>200</v>
      </c>
    </row>
    <row r="55" spans="2:32" x14ac:dyDescent="0.25">
      <c r="B55">
        <v>2023</v>
      </c>
      <c r="C55">
        <v>230002</v>
      </c>
      <c r="D55" s="46" t="s">
        <v>72</v>
      </c>
      <c r="E55" t="s">
        <v>91</v>
      </c>
      <c r="F55" t="s">
        <v>41</v>
      </c>
      <c r="G55" t="s">
        <v>43</v>
      </c>
      <c r="H55" t="s">
        <v>168</v>
      </c>
      <c r="I55" t="s">
        <v>45</v>
      </c>
      <c r="J55" t="s">
        <v>169</v>
      </c>
      <c r="K55" t="s">
        <v>47</v>
      </c>
      <c r="L55" s="1">
        <v>45169</v>
      </c>
      <c r="M55" t="s">
        <v>51</v>
      </c>
      <c r="N55" s="46"/>
      <c r="O55" s="24">
        <v>48384000</v>
      </c>
      <c r="P55" s="24">
        <v>24192000</v>
      </c>
      <c r="Q55" s="24">
        <v>72576000</v>
      </c>
      <c r="R55" s="46">
        <v>120</v>
      </c>
      <c r="S55" s="46" t="s">
        <v>113</v>
      </c>
      <c r="T55" s="1">
        <v>44932</v>
      </c>
      <c r="U55" s="1">
        <v>44938</v>
      </c>
      <c r="V55">
        <v>240</v>
      </c>
      <c r="W55" s="1">
        <v>45303</v>
      </c>
      <c r="X55" s="48">
        <v>48384000</v>
      </c>
      <c r="Y55" s="46">
        <f>$D$5-Contratos[[#This Row],[Fecha de Inicio]]</f>
        <v>231</v>
      </c>
      <c r="Z55" s="46">
        <f>ROUND(Contratos[[#This Row],[dias ejecutados]]/(Contratos[[#This Row],[Fecha Finalizacion Programada]]-Contratos[[#This Row],[Fecha de Inicio]])*100,2)</f>
        <v>63.29</v>
      </c>
      <c r="AA55" s="24">
        <v>34070400</v>
      </c>
      <c r="AB55" s="24">
        <v>14313600</v>
      </c>
      <c r="AC55">
        <v>1</v>
      </c>
      <c r="AD55" s="24">
        <v>24192000</v>
      </c>
      <c r="AE55" s="24">
        <v>72576000</v>
      </c>
      <c r="AF55">
        <v>360</v>
      </c>
    </row>
    <row r="56" spans="2:32" x14ac:dyDescent="0.25">
      <c r="B56">
        <v>2022</v>
      </c>
      <c r="C56">
        <v>230177</v>
      </c>
      <c r="D56" s="46" t="s">
        <v>72</v>
      </c>
      <c r="E56" t="s">
        <v>96</v>
      </c>
      <c r="F56" t="s">
        <v>41</v>
      </c>
      <c r="G56" t="s">
        <v>43</v>
      </c>
      <c r="H56" t="s">
        <v>173</v>
      </c>
      <c r="I56" t="s">
        <v>45</v>
      </c>
      <c r="J56" t="s">
        <v>177</v>
      </c>
      <c r="K56" t="s">
        <v>47</v>
      </c>
      <c r="L56" s="1">
        <v>45169</v>
      </c>
      <c r="M56" t="s">
        <v>51</v>
      </c>
      <c r="N56" s="46"/>
      <c r="O56" s="24">
        <v>60599000</v>
      </c>
      <c r="P56" s="24">
        <v>30299500</v>
      </c>
      <c r="Q56" s="24">
        <v>90898500</v>
      </c>
      <c r="R56" s="46">
        <v>105</v>
      </c>
      <c r="S56" s="46" t="s">
        <v>104</v>
      </c>
      <c r="T56" s="1">
        <v>44957</v>
      </c>
      <c r="U56" s="1">
        <v>44960</v>
      </c>
      <c r="V56">
        <v>210</v>
      </c>
      <c r="W56" s="1">
        <v>45278</v>
      </c>
      <c r="X56" s="48">
        <v>60599000</v>
      </c>
      <c r="Y56" s="46">
        <f>$D$5-Contratos[[#This Row],[Fecha de Inicio]]</f>
        <v>209</v>
      </c>
      <c r="Z56" s="46">
        <f>ROUND(Contratos[[#This Row],[dias ejecutados]]/(Contratos[[#This Row],[Fecha Finalizacion Programada]]-Contratos[[#This Row],[Fecha de Inicio]])*100,2)</f>
        <v>65.72</v>
      </c>
      <c r="AA56" s="24">
        <v>16448300</v>
      </c>
      <c r="AB56" s="24">
        <v>44150700</v>
      </c>
      <c r="AC56">
        <v>1</v>
      </c>
      <c r="AD56" s="24">
        <v>30299500</v>
      </c>
      <c r="AE56" s="24">
        <v>90898500</v>
      </c>
      <c r="AF56">
        <v>315</v>
      </c>
    </row>
    <row r="57" spans="2:32" x14ac:dyDescent="0.25">
      <c r="B57">
        <v>2022</v>
      </c>
      <c r="C57">
        <v>230178</v>
      </c>
      <c r="D57" s="46" t="s">
        <v>72</v>
      </c>
      <c r="E57" t="s">
        <v>96</v>
      </c>
      <c r="F57" t="s">
        <v>41</v>
      </c>
      <c r="G57" t="s">
        <v>43</v>
      </c>
      <c r="H57" t="s">
        <v>173</v>
      </c>
      <c r="I57" t="s">
        <v>45</v>
      </c>
      <c r="J57" t="s">
        <v>177</v>
      </c>
      <c r="K57" t="s">
        <v>47</v>
      </c>
      <c r="L57" s="1">
        <v>45169</v>
      </c>
      <c r="M57" t="s">
        <v>51</v>
      </c>
      <c r="N57" s="46"/>
      <c r="O57" s="24">
        <v>60599000</v>
      </c>
      <c r="P57" s="24">
        <v>30299500</v>
      </c>
      <c r="Q57" s="24">
        <v>90898500</v>
      </c>
      <c r="R57" s="46">
        <v>105</v>
      </c>
      <c r="S57" s="46" t="s">
        <v>104</v>
      </c>
      <c r="T57" s="1">
        <v>44957</v>
      </c>
      <c r="U57" s="1">
        <v>44959</v>
      </c>
      <c r="V57">
        <v>210</v>
      </c>
      <c r="W57" s="1">
        <v>45277</v>
      </c>
      <c r="X57" s="48">
        <v>60599000</v>
      </c>
      <c r="Y57" s="46">
        <f>$D$5-Contratos[[#This Row],[Fecha de Inicio]]</f>
        <v>210</v>
      </c>
      <c r="Z57" s="46">
        <f>ROUND(Contratos[[#This Row],[dias ejecutados]]/(Contratos[[#This Row],[Fecha Finalizacion Programada]]-Contratos[[#This Row],[Fecha de Inicio]])*100,2)</f>
        <v>66.040000000000006</v>
      </c>
      <c r="AA57" s="24">
        <v>16736867</v>
      </c>
      <c r="AB57" s="24">
        <v>43862133</v>
      </c>
      <c r="AC57">
        <v>1</v>
      </c>
      <c r="AD57" s="24">
        <v>30299500</v>
      </c>
      <c r="AE57" s="24">
        <v>90898500</v>
      </c>
      <c r="AF57">
        <v>315</v>
      </c>
    </row>
    <row r="58" spans="2:32" x14ac:dyDescent="0.25">
      <c r="B58">
        <v>2022</v>
      </c>
      <c r="C58">
        <v>230459</v>
      </c>
      <c r="D58" s="46" t="s">
        <v>72</v>
      </c>
      <c r="E58" t="s">
        <v>97</v>
      </c>
      <c r="F58" t="s">
        <v>41</v>
      </c>
      <c r="G58" t="s">
        <v>43</v>
      </c>
      <c r="H58" t="s">
        <v>119</v>
      </c>
      <c r="I58" t="s">
        <v>120</v>
      </c>
      <c r="J58" t="s">
        <v>178</v>
      </c>
      <c r="K58" t="s">
        <v>47</v>
      </c>
      <c r="L58" s="1">
        <v>45169</v>
      </c>
      <c r="M58" t="s">
        <v>51</v>
      </c>
      <c r="N58" s="46"/>
      <c r="O58" s="24">
        <v>11630000</v>
      </c>
      <c r="P58" s="24">
        <v>2946267</v>
      </c>
      <c r="Q58" s="24">
        <v>14576267</v>
      </c>
      <c r="R58" s="46">
        <v>38</v>
      </c>
      <c r="S58" s="46" t="s">
        <v>116</v>
      </c>
      <c r="T58" s="1">
        <v>45033</v>
      </c>
      <c r="U58" s="1">
        <v>45040</v>
      </c>
      <c r="V58">
        <v>150</v>
      </c>
      <c r="W58" s="1">
        <v>45231</v>
      </c>
      <c r="X58" s="48">
        <v>11630000</v>
      </c>
      <c r="Y58" s="46">
        <f>$D$5-Contratos[[#This Row],[Fecha de Inicio]]</f>
        <v>129</v>
      </c>
      <c r="Z58" s="46">
        <f>ROUND(Contratos[[#This Row],[dias ejecutados]]/(Contratos[[#This Row],[Fecha Finalizacion Programada]]-Contratos[[#This Row],[Fecha de Inicio]])*100,2)</f>
        <v>67.540000000000006</v>
      </c>
      <c r="AA58" s="24">
        <v>11630000</v>
      </c>
      <c r="AB58" s="24">
        <v>2946267</v>
      </c>
      <c r="AC58">
        <v>1</v>
      </c>
      <c r="AD58" s="24">
        <v>2946267</v>
      </c>
      <c r="AE58" s="24">
        <v>14576267</v>
      </c>
      <c r="AF58">
        <v>188</v>
      </c>
    </row>
    <row r="59" spans="2:32" x14ac:dyDescent="0.25">
      <c r="B59">
        <v>2023</v>
      </c>
      <c r="C59">
        <v>230693</v>
      </c>
      <c r="D59" s="46" t="s">
        <v>72</v>
      </c>
      <c r="E59" t="s">
        <v>73</v>
      </c>
      <c r="F59" t="s">
        <v>41</v>
      </c>
      <c r="G59" t="s">
        <v>50</v>
      </c>
      <c r="H59" t="s">
        <v>143</v>
      </c>
      <c r="I59" t="s">
        <v>45</v>
      </c>
      <c r="J59" t="s">
        <v>151</v>
      </c>
      <c r="K59" s="46" t="s">
        <v>49</v>
      </c>
      <c r="L59" s="1">
        <v>45169</v>
      </c>
      <c r="M59">
        <v>1032372601</v>
      </c>
      <c r="N59" s="46" t="s">
        <v>179</v>
      </c>
      <c r="O59" s="24">
        <v>0</v>
      </c>
      <c r="P59" s="24">
        <v>0</v>
      </c>
      <c r="Q59" s="24">
        <v>0</v>
      </c>
      <c r="R59" s="46" t="s">
        <v>51</v>
      </c>
      <c r="S59" s="46">
        <v>120</v>
      </c>
      <c r="T59" s="1">
        <v>45141</v>
      </c>
      <c r="U59" s="1">
        <v>45148</v>
      </c>
      <c r="V59">
        <v>120</v>
      </c>
      <c r="W59" s="1">
        <v>45270</v>
      </c>
      <c r="X59" s="48">
        <v>8292000</v>
      </c>
      <c r="Y59" s="46">
        <f>$D$5-Contratos[[#This Row],[Fecha de Inicio]]</f>
        <v>21</v>
      </c>
      <c r="Z59" s="46">
        <f>ROUND(Contratos[[#This Row],[dias ejecutados]]/(Contratos[[#This Row],[Fecha Finalizacion Programada]]-Contratos[[#This Row],[Fecha de Inicio]])*100,2)</f>
        <v>17.21</v>
      </c>
      <c r="AA59" s="24">
        <v>0</v>
      </c>
      <c r="AB59" s="24">
        <f>+Contratos[[#This Row],[Valor del Contrato
inical]]</f>
        <v>8292000</v>
      </c>
      <c r="AC59">
        <v>0</v>
      </c>
      <c r="AD59" s="24">
        <v>0</v>
      </c>
      <c r="AE59" s="24">
        <v>8292000</v>
      </c>
      <c r="AF59">
        <v>120</v>
      </c>
    </row>
  </sheetData>
  <sheetProtection sheet="1" objects="1" scenarios="1"/>
  <pageMargins left="0.7" right="0.7" top="0.75" bottom="0.75" header="0.3" footer="0.3"/>
  <pageSetup paperSize="9" orientation="portrait" horizontalDpi="4294967294" verticalDpi="4294967294"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cp:lastModifiedBy>
  <cp:lastPrinted>2022-12-01T01:47:00Z</cp:lastPrinted>
  <dcterms:created xsi:type="dcterms:W3CDTF">2022-10-06T16:30:05Z</dcterms:created>
  <dcterms:modified xsi:type="dcterms:W3CDTF">2023-09-30T04:08:35Z</dcterms:modified>
</cp:coreProperties>
</file>