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009AABFA-C4B5-47DD-8C13-4E8A3732008C}" xr6:coauthVersionLast="41" xr6:coauthVersionMax="41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Detalle!$B$10:$L$28</definedName>
  </definedNames>
  <calcPr calcId="191029"/>
  <pivotCaches>
    <pivotCache cacheId="4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2" l="1"/>
  <c r="Y12" i="2" l="1"/>
  <c r="Z12" i="2" s="1"/>
  <c r="Y13" i="2"/>
  <c r="Y14" i="2"/>
  <c r="Y15" i="2"/>
  <c r="Z15" i="2" s="1"/>
  <c r="Y16" i="2"/>
  <c r="Z16" i="2" s="1"/>
  <c r="Y17" i="2"/>
  <c r="Y18" i="2"/>
  <c r="Z18" i="2" s="1"/>
  <c r="Y19" i="2"/>
  <c r="Z19" i="2" s="1"/>
  <c r="Y20" i="2"/>
  <c r="Z20" i="2" s="1"/>
  <c r="Y21" i="2"/>
  <c r="Z21" i="2" s="1"/>
  <c r="Z22" i="2"/>
  <c r="Y23" i="2"/>
  <c r="Z23" i="2" s="1"/>
  <c r="Y24" i="2"/>
  <c r="Z24" i="2" s="1"/>
  <c r="Y25" i="2"/>
  <c r="Z25" i="2" s="1"/>
  <c r="Y26" i="2"/>
  <c r="Z26" i="2" s="1"/>
  <c r="Y27" i="2"/>
  <c r="Z27" i="2" s="1"/>
  <c r="Y28" i="2"/>
  <c r="Z28" i="2" s="1"/>
  <c r="Z13" i="2"/>
  <c r="Z14" i="2"/>
  <c r="Z17" i="2"/>
  <c r="Y11" i="2" l="1"/>
  <c r="Z11" i="2" l="1"/>
</calcChain>
</file>

<file path=xl/sharedStrings.xml><?xml version="1.0" encoding="utf-8"?>
<sst xmlns="http://schemas.openxmlformats.org/spreadsheetml/2006/main" count="242" uniqueCount="114">
  <si>
    <t>Total general</t>
  </si>
  <si>
    <t>Fuente: Datos Abiertos, BogData</t>
  </si>
  <si>
    <t>No. Contratos/Conv</t>
  </si>
  <si>
    <t>VIGENCIA</t>
  </si>
  <si>
    <t>NÚMERO CONTRATO</t>
  </si>
  <si>
    <t>CLASE MODIFICACIÓN</t>
  </si>
  <si>
    <t>FECHA SUSCRIPCIÓN DE LA MODIFICACIÓN</t>
  </si>
  <si>
    <t>IDENTIFICACIÓN CONTRATISTA</t>
  </si>
  <si>
    <t>OBJETO</t>
  </si>
  <si>
    <t>VALOR CONTRATO PRINCIPAL</t>
  </si>
  <si>
    <t>VALOR ADICIÓN</t>
  </si>
  <si>
    <t>VALOR TOTAL</t>
  </si>
  <si>
    <t>PLAZO MODIFICACIÓN (Días)</t>
  </si>
  <si>
    <t>Fecha de suscripción</t>
  </si>
  <si>
    <t>Fecha de Inicio</t>
  </si>
  <si>
    <t>Plazo Inicial (dias)</t>
  </si>
  <si>
    <t>Fecha Finalizacion Programada</t>
  </si>
  <si>
    <t>Valor del Contrato
inical</t>
  </si>
  <si>
    <t>dias ejecutados</t>
  </si>
  <si>
    <t>% Ejecución</t>
  </si>
  <si>
    <t>Recursos pendientes de ejecutar.</t>
  </si>
  <si>
    <t>Cantidad de Adiciones/
prórrogas</t>
  </si>
  <si>
    <t>Vr. Adiciones</t>
  </si>
  <si>
    <t>Vr. Total con Adiciones</t>
  </si>
  <si>
    <t>NOMBRE UNIDAD EJECUTORA</t>
  </si>
  <si>
    <t>DEPENDENCIA DESTINO</t>
  </si>
  <si>
    <t>PROCESO SELECCIÓN</t>
  </si>
  <si>
    <t>CLASE CONTRATO</t>
  </si>
  <si>
    <t>DATOS DE LA MODIFICAION SUSCRITA EN EL PERIODO</t>
  </si>
  <si>
    <t>INFORMACIÓN CONSOLIDADA DEL CONTRATO A LA FECHA CON TODAS LAS NOVEDADES/CAMBIOS Y/O MODIFICACIONES</t>
  </si>
  <si>
    <t>INFORMACIÓN GENERAL DEL CONTRATO MODIFICADO</t>
  </si>
  <si>
    <t>PORTAL CONTRATACION</t>
  </si>
  <si>
    <t>URL SECOP</t>
  </si>
  <si>
    <t>PLAZO TOTAL
(DÍAS)*</t>
  </si>
  <si>
    <t>* Los plazos en días se contabilizan a partir de meses contables de 30 días</t>
  </si>
  <si>
    <t xml:space="preserve">Corte: </t>
  </si>
  <si>
    <t>Del</t>
  </si>
  <si>
    <t>Hasta</t>
  </si>
  <si>
    <t>RAZÓN SOCIAL
CESIONARIO</t>
  </si>
  <si>
    <t>Recursos totales Ejecutados o pagados</t>
  </si>
  <si>
    <t>Tipo Modificaciones</t>
  </si>
  <si>
    <t>Modalidad / Clase Contrato - Conve</t>
  </si>
  <si>
    <t>Directa Prestacion Servicios Profesionales y Apoyo a la Gestión</t>
  </si>
  <si>
    <t>Prestación de Servicios</t>
  </si>
  <si>
    <t>Prestación Servicios Profesionales</t>
  </si>
  <si>
    <t>Mínima Cuantía</t>
  </si>
  <si>
    <t>SECOP_II</t>
  </si>
  <si>
    <t>0111-01</t>
  </si>
  <si>
    <t>FONDO CUENTA CONCEJO DE BOGOTA, D.C.</t>
  </si>
  <si>
    <t>0111-04</t>
  </si>
  <si>
    <t>Plazo total con prorrogas (días)</t>
  </si>
  <si>
    <t>4 4. Adición / Prórroga</t>
  </si>
  <si>
    <t>3 3. Prorroga</t>
  </si>
  <si>
    <t>1 1. Cesión</t>
  </si>
  <si>
    <t>No Aplica</t>
  </si>
  <si>
    <t>Prestación Servicio Apoyo a la Gestión</t>
  </si>
  <si>
    <t>SUBD. INFRAESTRUCTURA TIC</t>
  </si>
  <si>
    <t>SUBD. TALENTO HUMANO</t>
  </si>
  <si>
    <t>Secretaría Distrital de Hacienda
Gestión Contractual Marzo 2023 - Modificaciones</t>
  </si>
  <si>
    <t/>
  </si>
  <si>
    <t>Prestar los servicios de alquiler de escenarios como salones, auditoriosy espacios abiertos, apoyo logístico y servicio de catering para eldesarrollo de eventos que requiera el Concejo de Bogotá.</t>
  </si>
  <si>
    <t>https://community.secop.gov.co/Public/Tendering/OpportunityDetail/Index?noticeUID=CO1.NTC.2928652&amp;isFromPublicArea=True&amp;isModal=true&amp;asPopupView=true</t>
  </si>
  <si>
    <t>Secretaría Distrital de Hacienda
Gestión Contractual Mayo 2023 - Modificaciones</t>
  </si>
  <si>
    <t>8 8. Otro SI</t>
  </si>
  <si>
    <t>https://community.secop.gov.co/Public/Tendering/OpportunityDetail/Index?noticeUID=CO1.NTC.3756839&amp;isFromPublicArea=True&amp;isModal=true&amp;asPopupView=true</t>
  </si>
  <si>
    <t>https://community.secop.gov.co/Public/Tendering/OpportunityDetail/Index?noticeUID=CO1.NTC.3800287&amp;isFromPublicArea=True&amp;isModal=true&amp;asPopupView=true</t>
  </si>
  <si>
    <t>https://community.secop.gov.co/Public/Tendering/OpportunityDetail/Index?noticeUID=CO1.NTC.3747175&amp;isFromPublicArea=True&amp;isModal=true&amp;asPopupView=true</t>
  </si>
  <si>
    <t>https://community.secop.gov.co/Public/Tendering/OpportunityDetail/Index?noticeUID=CO1.NTC.3827602&amp;isFromPublicArea=True&amp;isModal=true&amp;asPopupView=true</t>
  </si>
  <si>
    <t>https://community.secop.gov.co/Public/Tendering/OpportunityDetail/Index?noticeUID=CO1.NTC.2930528&amp;isFromPublicArea=True&amp;isModal=true&amp;asPopupView=true</t>
  </si>
  <si>
    <t>https://community.secop.gov.co/Public/Tendering/OpportunityDetail/Index?noticeUID=CO1.NTC.2935430&amp;isFromPublicArea=True&amp;isModal=true&amp;asPopupView=true</t>
  </si>
  <si>
    <t>https://community.secop.gov.co/Public/Tendering/OpportunityDetail/Index?noticeUID=CO1.NTC.4218332&amp;isFromPublicArea=True&amp;isModal=true&amp;asPopupView=true</t>
  </si>
  <si>
    <t>https://community.secop.gov.co/Public/Tendering/OpportunityDetail/Index?noticeUID=CO1.NTC.4207067&amp;isFromPublicArea=True&amp;isModal=true&amp;asPopupView=true</t>
  </si>
  <si>
    <t>https://community.secop.gov.co/Public/Tendering/OpportunityDetail/Index?noticeUID=CO1.NTC.4246446&amp;isFromPublicArea=True&amp;isModal=true&amp;asPopupView=true</t>
  </si>
  <si>
    <t>https://community.secop.gov.co/Public/Tendering/OpportunityDetail/Index?noticeUID=CO1.NTC.2976541&amp;isFromPublicArea=True&amp;isModal=true&amp;asPopupView=true</t>
  </si>
  <si>
    <t>https://community.secop.gov.co/Public/Tendering/OpportunityDetail/Index?noticeUID=CO1.NTC.3288115&amp;isFromPublicArea=True&amp;isModal=true&amp;asPopupView=true</t>
  </si>
  <si>
    <t>https://community.secop.gov.co/Public/Tendering/OpportunityDetail/Index?noticeUID=CO1.NTC.3338627&amp;isFromPublicArea=True&amp;isModal=true&amp;asPopupView=true</t>
  </si>
  <si>
    <t>https://community.secop.gov.co/Public/Tendering/OpportunityDetail/Index?noticeUID=CO1.NTC.3232933&amp;isFromPublicArea=True&amp;isModal=true&amp;asPopupView=true</t>
  </si>
  <si>
    <t>https://community.secop.gov.co/Public/Tendering/OpportunityDetail/Index?noticeUID=CO1.NTC.3315871&amp;isFromPublicArea=True&amp;isModal=true&amp;asPopupView=true</t>
  </si>
  <si>
    <t>https://community.secop.gov.co/Public/Tendering/OpportunityDetail/Index?noticeUID=CO1.NTC.3543897&amp;isFromPublicArea=True&amp;isModal=true&amp;asPopupView=true</t>
  </si>
  <si>
    <t>https://community.secop.gov.co/Public/Tendering/OpportunityDetail/Index?noticeUID=CO1.NTC.3600875&amp;isFromPublicArea=True&amp;isModal=true&amp;asPopupView=true</t>
  </si>
  <si>
    <t>https://www.colombiacompra.gov.co/tienda-virtual-del-estado-colombiano/ordenes-compra/107752</t>
  </si>
  <si>
    <t>TVEC</t>
  </si>
  <si>
    <t>OF. DEPURACION CARTERA</t>
  </si>
  <si>
    <t>Prestar los servicios profesionales para el desarrollo de actividades deevaluación de programas, realización de informes y estudios, proyecciónde actos administrativos, mejoramiento de procesos y ejecución deacciones y actividades relacionadas con las actuaciones administrativaspropias de la Oficina de Depuración de Cartera.</t>
  </si>
  <si>
    <t>Prestar los servicios profesionales para el análisis, actualización ydesarrollo en el manejo de bases de datos y actividades de seguimientopara la cartera tributaria clasificada como dificil cobro y la carterano tributaria de la Oficina de Depuración de Cartera</t>
  </si>
  <si>
    <t>SUBD. DETERMINACION</t>
  </si>
  <si>
    <t>Realizar las acciones relacionadas con la gestión de acciones operativasy de control de los impuestos al consumo de cervezas nacionales yextranjeras y cigarrillos importados, dentro del plan anticontrabandodel convenio entre la SDH y la Federación Nacional de Departamentos.</t>
  </si>
  <si>
    <t>SUBD. CONSOLIDACION, GESTION E INVEST.</t>
  </si>
  <si>
    <t>Prestar servicios profesionales especializados para apoyar a laSubdirección de Consolidación, Gestión e Investigación - Dirección Distrital de Contabilidad en la ejecución de las actividades establecidas para la preparación de los Estados Financieros, Reportes eInformes Complementarios Consolidados, a través de BOGDATA, y las que serequieran en el fortalecimiento de la sostenibilidad contable distrital.</t>
  </si>
  <si>
    <t>Realizar exámenes médicos ocupacionales y complementarios, así como laaplicación de vacunas para los funcionarios del Concejo de Bogotá.</t>
  </si>
  <si>
    <t>SUBD. ADMINISTRATIVA Y FINANCIERA</t>
  </si>
  <si>
    <t>PRESTAR LOS SERVICIOS DE MANTENIMIENTO PREVENTIVO Y CORRECTIVO CONSUMINISTRO DE REPUESTOS PARA LOS VEHÍCULOS DE PROPIEDAD DE LA SECRETARIADISTRITAL DE HACIENDA.</t>
  </si>
  <si>
    <t>Prestar servicios profesionales para la ejecución de las funciones acargo de las Comisiones Permanentes de la Corporación, relativas altrámite de los proyectos de acuerdo que correspondan a cada una de estassegún sus competencias normativas</t>
  </si>
  <si>
    <t>Prestar servicios profesionales para la implementación, gestión yseguimiento de la política de riesgos definida por el DAFP.</t>
  </si>
  <si>
    <t>Prestar servicios profesionales para apoyar las funciones a cargo de laSecretaria General de la Corporación, relativas al trámite de losproyectos de acuerdo, actos administrativos, acuerdos aprobados,procesos de relatoría, correctoría y publicación en anales.</t>
  </si>
  <si>
    <t>Prestar servicios de alquiler de escenarios como salones, auditorios yespacios abiertos, apoyo logístico y servicio de catering para eldesarrollo de eventos que requiera la Secretaria Distrital de Hacienda</t>
  </si>
  <si>
    <t>Compraventa</t>
  </si>
  <si>
    <t>Adquirir equipos celulares para la Secretaría Distrital de Hacienda.</t>
  </si>
  <si>
    <t>Prestar servicios para desarrollar las actividades contenidas en losPlanes de Bienestar e Incentivos y Mejoramiento del Clima Laboral parael Concejo de Bogotá D.C.</t>
  </si>
  <si>
    <t>Prestar los servicios de apoyo a la gestión para el desarrollo y elapoyo logístico de las actividades contenidas dentro de los programas debienestar, incentivos y mejoramiento de clima laboral para losservidores de la Secretaría Distrital de Hacienda y sus familias.</t>
  </si>
  <si>
    <t>Selección Abreviada - Menor Cuantía</t>
  </si>
  <si>
    <t>Obra</t>
  </si>
  <si>
    <t>Realizar suministro e instalación del sistema impermeabilización para lacubierta de la torre A del edificio CAD, incluye el suministro einstalación de puntos de anclaje y certificación de los existentes paralas torres A y B del CAD. Así mismo el suministro e instalación para laampliación de la cubierta en la zona de la cafetería de la sede de lacarrera 32.</t>
  </si>
  <si>
    <t>Prestar los servicios de custodia, almacenamiento  y el transporte delos medios magnéticos correspondientes a las copias de respaldo de lossistemas de información de la Secretaría Distrital de Hacienda</t>
  </si>
  <si>
    <t>Prestar los servicios de monitoreo del sistema BMS, mantenimientocorrectivo, licenciamiento de software Axiom V y soporte técnico especializado con reubicación de equipos para el sistema de control de acceso instalados en las sedes de la Secretaría Distrital deHacienda (SDH).</t>
  </si>
  <si>
    <t>SUBD. SOLUCIONES TIC</t>
  </si>
  <si>
    <t>Prestar el servicio de intercambio de mensajeria financiera, hosting enla nube para el uso de la aplicacion soporte y mantenimiento, lo cualincluye generacion de pagos a traves de la conectividad entre i) elSistema de Informacion Financiera de la SDH (ERP SAP - DireccionDistrital de Tesoreria de la Secretaria Distrital De Hacienda BOGDATA)yii) las diferentes plataformas bancarias de las Entidades Financieras enlas que la SDH tenga una cuenta bancaria, a traves de la cual se prestenlos servicios de pago, traslados o recaudo de recursos distritales. Deigual forma, la generacion de reportes, registro automatico de rechazos,reporte de saldos diarios, preconciliacion bancaria, control deduplicados y de listas negras y Cash Managment.</t>
  </si>
  <si>
    <t>ARABELLA  SIERRA GARCIA</t>
  </si>
  <si>
    <t>GUSTAVO ADOLFO ESCOBAR TORRES</t>
  </si>
  <si>
    <t>JOSE WILLIAM ANDRADE RODRIGUEZ</t>
  </si>
  <si>
    <t>ADRIANA  PEREZ COLORADO</t>
  </si>
  <si>
    <t>DEISY NAHIDU AREVALO BAYONA</t>
  </si>
  <si>
    <t>DIEGO ALEXANDER SAMUDIO CABALLERO</t>
  </si>
  <si>
    <t>JENNY VIVIANA SASTOQUE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</si>
</sst>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0" fillId="0" borderId="0" xfId="0" applyNumberForma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4" fillId="5" borderId="16" xfId="0" applyFont="1" applyFill="1" applyBorder="1" applyAlignment="1">
      <alignment horizontal="centerContinuous" vertical="center" wrapText="1"/>
    </xf>
    <xf numFmtId="0" fontId="4" fillId="5" borderId="17" xfId="0" applyFont="1" applyFill="1" applyBorder="1" applyAlignment="1">
      <alignment horizontal="centerContinuous" vertical="center" wrapText="1"/>
    </xf>
    <xf numFmtId="0" fontId="4" fillId="5" borderId="18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164" fontId="0" fillId="0" borderId="0" xfId="1" applyNumberFormat="1" applyFont="1"/>
    <xf numFmtId="0" fontId="0" fillId="5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right" vertical="center"/>
    </xf>
    <xf numFmtId="14" fontId="1" fillId="0" borderId="26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Continuous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/>
    </xf>
    <xf numFmtId="0" fontId="0" fillId="0" borderId="12" xfId="0" pivotButton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25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numFmt numFmtId="19" formatCode="d/mm/yyyy"/>
    </dxf>
    <dxf>
      <numFmt numFmtId="0" formatCode="General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2</xdr:row>
      <xdr:rowOff>123825</xdr:rowOff>
    </xdr:from>
    <xdr:to>
      <xdr:col>2</xdr:col>
      <xdr:colOff>1238250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23850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59080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790575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O" sz="2800" b="1">
                  <a:solidFill>
                    <a:schemeClr val="bg1"/>
                  </a:solidFill>
                </a:rPr>
                <a:t>18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Contratos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86749" y="1228724"/>
          <a:ext cx="143572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3362327</xdr:colOff>
      <xdr:row>7</xdr:row>
      <xdr:rowOff>85725</xdr:rowOff>
    </xdr:from>
    <xdr:to>
      <xdr:col>7</xdr:col>
      <xdr:colOff>19052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877177" y="1866900"/>
          <a:ext cx="1857375" cy="409575"/>
          <a:chOff x="6705600" y="2047875"/>
          <a:chExt cx="1185559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1004584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01/05/2023 - 31/05/2023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5086.003172916666" createdVersion="6" refreshedVersion="6" minRefreshableVersion="3" recordCount="18" xr:uid="{00000000-000A-0000-FFFF-FFFF07000000}">
  <cacheSource type="worksheet">
    <worksheetSource name="Contratos"/>
  </cacheSource>
  <cacheFields count="31">
    <cacheField name="VIGENCIA" numFmtId="0">
      <sharedItems containsSemiMixedTypes="0" containsString="0" containsNumber="1" containsInteger="1" minValue="2022" maxValue="2023"/>
    </cacheField>
    <cacheField name="NÚMERO CONTRATO" numFmtId="0">
      <sharedItems containsSemiMixedTypes="0" containsString="0" containsNumber="1" containsInteger="1" minValue="220384" maxValue="230486"/>
    </cacheField>
    <cacheField name="PORTAL CONTRATACION" numFmtId="0">
      <sharedItems count="3">
        <s v="SECOP_II"/>
        <s v="TVEC"/>
        <s v="SECOP_I" u="1"/>
      </sharedItems>
    </cacheField>
    <cacheField name="URL SECOP" numFmtId="0">
      <sharedItems/>
    </cacheField>
    <cacheField name="PROCESO SELECCIÓN" numFmtId="0">
      <sharedItems count="11">
        <s v="Directa Prestacion Servicios Profesionales y Apoyo a la Gestión"/>
        <s v="Mínima Cuantía"/>
        <s v="Selección Abreviada - Menor Cuantía"/>
        <s v="Licitación Pública" u="1"/>
        <s v="Selección Abreviada - Subasta Inversa" u="1"/>
        <s v="Régimen Especial - Régimen Especial" u="1"/>
        <s v="Directa Otras Causales" u="1"/>
        <s v="Subasta Inversa" u="1"/>
        <s v="Concurso de Méritos Abierto" u="1"/>
        <s v="Directa Prestacion Serv para Ejecución de Trabajos Artísticos " u="1"/>
        <s v="Selección Abreviada - Acuerdo Marco" u="1"/>
      </sharedItems>
    </cacheField>
    <cacheField name="CLASE CONTRATO" numFmtId="0">
      <sharedItems count="12">
        <s v="Prestación Servicios Profesionales"/>
        <s v="Prestación Servicio Apoyo a la Gestión"/>
        <s v="Prestación de Servicios"/>
        <s v="Compraventa"/>
        <s v="Obra"/>
        <s v="Convenio de Cooperacion" u="1"/>
        <s v="Seguros" u="1"/>
        <s v="Consultoría" u="1"/>
        <s v="Convenio Interadministrativo" u="1"/>
        <s v="Interadministrativo" u="1"/>
        <s v="Suministro" u="1"/>
        <s v="Suscripción" u="1"/>
      </sharedItems>
    </cacheField>
    <cacheField name="DEPENDENCIA DESTINO" numFmtId="0">
      <sharedItems/>
    </cacheField>
    <cacheField name="NOMBRE UNIDAD EJECUTORA" numFmtId="0">
      <sharedItems/>
    </cacheField>
    <cacheField name="OBJETO" numFmtId="0">
      <sharedItems longText="1"/>
    </cacheField>
    <cacheField name="CLASE MODIFICACIÓN" numFmtId="0">
      <sharedItems count="13">
        <s v="1 1. Cesión"/>
        <s v="3 3. Prorroga"/>
        <s v="8 8. Otro SI"/>
        <s v="4 4. Adición / Prórroga"/>
        <s v="Suspensión" u="1"/>
        <s v="Cesión" u="1"/>
        <s v="Adición / Prórroga" u="1"/>
        <s v="Adición/Prorroga" u="1"/>
        <s v="Adición" u="1"/>
        <s v="2 2. Adición" u="1"/>
        <s v="Prorroga" u="1"/>
        <s v="Otro sí" u="1"/>
        <s v="Adición/Prorroga/Otro sí" u="1"/>
      </sharedItems>
    </cacheField>
    <cacheField name="FECHA SUSCRIPCIÓN DE LA MODIFICACIÓN" numFmtId="14">
      <sharedItems containsSemiMixedTypes="0" containsNonDate="0" containsDate="1" containsString="0" minDate="2023-05-01T00:00:00" maxDate="2023-06-01T00:00:00"/>
    </cacheField>
    <cacheField name="IDENTIFICACIÓN CONTRATISTA" numFmtId="0">
      <sharedItems containsMixedTypes="1" containsNumber="1" containsInteger="1" minValue="52099456" maxValue="1033711669"/>
    </cacheField>
    <cacheField name="RAZÓN SOCIAL_x000a_CESIONARIO" numFmtId="0">
      <sharedItems/>
    </cacheField>
    <cacheField name="VALOR CONTRATO PRINCIPAL" numFmtId="0">
      <sharedItems containsSemiMixedTypes="0" containsString="0" containsNumber="1" containsInteger="1" minValue="3118511" maxValue="1109587800"/>
    </cacheField>
    <cacheField name="VALOR ADICIÓN" numFmtId="164">
      <sharedItems containsSemiMixedTypes="0" containsString="0" containsNumber="1" containsInteger="1" minValue="0" maxValue="32330910"/>
    </cacheField>
    <cacheField name="VALOR TOTAL" numFmtId="0">
      <sharedItems containsSemiMixedTypes="0" containsString="0" containsNumber="1" containsInteger="1" minValue="3118511" maxValue="1479529400"/>
    </cacheField>
    <cacheField name="PLAZO MODIFICACIÓN (Días)" numFmtId="0">
      <sharedItems containsMixedTypes="1" containsNumber="1" containsInteger="1" minValue="16" maxValue="120"/>
    </cacheField>
    <cacheField name="PLAZO TOTAL_x000a_(DÍAS)*" numFmtId="0">
      <sharedItems containsSemiMixedTypes="0" containsString="0" containsNumber="1" containsInteger="1" minValue="30" maxValue="420"/>
    </cacheField>
    <cacheField name="Fecha de suscripción" numFmtId="14">
      <sharedItems containsSemiMixedTypes="0" containsNonDate="0" containsDate="1" containsString="0" minDate="2022-05-25T00:00:00" maxDate="2023-04-15T00:00:00"/>
    </cacheField>
    <cacheField name="Fecha de Inicio" numFmtId="14">
      <sharedItems containsSemiMixedTypes="0" containsNonDate="0" containsDate="1" containsString="0" minDate="2022-06-03T00:00:00" maxDate="2023-04-22T00:00:00"/>
    </cacheField>
    <cacheField name="Plazo Inicial (dias)" numFmtId="0">
      <sharedItems containsSemiMixedTypes="0" containsString="0" containsNumber="1" containsInteger="1" minValue="30" maxValue="330"/>
    </cacheField>
    <cacheField name="Fecha Finalizacion Programada" numFmtId="14">
      <sharedItems containsSemiMixedTypes="0" containsNonDate="0" containsDate="1" containsString="0" minDate="2023-05-21T00:00:00" maxDate="2023-12-25T00:00:00"/>
    </cacheField>
    <cacheField name="Valor del Contrato_x000a_inical" numFmtId="164">
      <sharedItems containsSemiMixedTypes="0" containsString="0" containsNumber="1" containsInteger="1" minValue="3118511" maxValue="1109587800"/>
    </cacheField>
    <cacheField name="dias ejecutados" numFmtId="0">
      <sharedItems containsSemiMixedTypes="0" containsString="0" containsNumber="1" containsInteger="1" minValue="30" maxValue="362"/>
    </cacheField>
    <cacheField name="% Ejecución" numFmtId="0">
      <sharedItems containsSemiMixedTypes="0" containsString="0" containsNumber="1" minValue="32.68" maxValue="100"/>
    </cacheField>
    <cacheField name="Recursos totales Ejecutados o pagados" numFmtId="164">
      <sharedItems containsSemiMixedTypes="0" containsString="0" containsNumber="1" containsInteger="1" minValue="0" maxValue="950914740"/>
    </cacheField>
    <cacheField name="Recursos pendientes de ejecutar." numFmtId="164">
      <sharedItems containsSemiMixedTypes="0" containsString="0" containsNumber="1" containsInteger="1" minValue="2666673" maxValue="896243709"/>
    </cacheField>
    <cacheField name="Cantidad de Adiciones/_x000a_prórrogas" numFmtId="0">
      <sharedItems containsSemiMixedTypes="0" containsString="0" containsNumber="1" containsInteger="1" minValue="0" maxValue="2"/>
    </cacheField>
    <cacheField name="Vr. Adiciones" numFmtId="164">
      <sharedItems containsSemiMixedTypes="0" containsString="0" containsNumber="1" containsInteger="1" minValue="0" maxValue="400000000"/>
    </cacheField>
    <cacheField name="Vr. Total con Adiciones" numFmtId="164">
      <sharedItems containsSemiMixedTypes="0" containsString="0" containsNumber="1" containsInteger="1" minValue="3118511" maxValue="1479529400"/>
    </cacheField>
    <cacheField name="Plazo total con prorrogas (días)" numFmtId="0">
      <sharedItems containsSemiMixedTypes="0" containsString="0" containsNumber="1" containsInteger="1" minValue="30" maxValue="4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2023"/>
    <n v="230036"/>
    <x v="0"/>
    <s v="https://community.secop.gov.co/Public/Tendering/OpportunityDetail/Index?noticeUID=CO1.NTC.3756839&amp;isFromPublicArea=True&amp;isModal=true&amp;asPopupView=true"/>
    <x v="0"/>
    <x v="0"/>
    <s v="OF. DEPURACION CARTERA"/>
    <s v="0111-01"/>
    <s v="Prestar los servicios profesionales para el desarrollo de actividades deevaluación de programas, realización de informes y estudios, proyecciónde actos administrativos, mejoramiento de procesos y ejecución deacciones y actividades relacionadas con las actuaciones administrativaspropias de la Oficina de Depuración de Cartera."/>
    <x v="0"/>
    <d v="2023-05-12T00:00:00"/>
    <n v="52099456"/>
    <s v="ARABELLA  SIERRA GARCIA"/>
    <n v="40320000"/>
    <n v="0"/>
    <n v="40320000"/>
    <s v=""/>
    <n v="300"/>
    <d v="2023-01-13T00:00:00"/>
    <d v="2023-01-18T00:00:00"/>
    <n v="300"/>
    <d v="2023-11-18T00:00:00"/>
    <n v="40320000"/>
    <n v="133"/>
    <n v="43.75"/>
    <n v="9811200"/>
    <n v="30508800"/>
    <n v="0"/>
    <n v="0"/>
    <n v="40320000"/>
    <n v="300"/>
  </r>
  <r>
    <n v="2023"/>
    <n v="230102"/>
    <x v="0"/>
    <s v="https://community.secop.gov.co/Public/Tendering/OpportunityDetail/Index?noticeUID=CO1.NTC.3800287&amp;isFromPublicArea=True&amp;isModal=true&amp;asPopupView=true"/>
    <x v="0"/>
    <x v="0"/>
    <s v="OF. DEPURACION CARTERA"/>
    <s v="0111-01"/>
    <s v="Prestar los servicios profesionales para el análisis, actualización ydesarrollo en el manejo de bases de datos y actividades de seguimientopara la cartera tributaria clasificada como dificil cobro y la carterano tributaria de la Oficina de Depuración de Cartera"/>
    <x v="0"/>
    <d v="2023-05-15T00:00:00"/>
    <n v="1024562261"/>
    <s v="GUSTAVO ADOLFO ESCOBAR TORRES"/>
    <n v="56958000"/>
    <n v="0"/>
    <n v="56958000"/>
    <s v=""/>
    <n v="330"/>
    <d v="2023-01-19T00:00:00"/>
    <d v="2023-01-24T00:00:00"/>
    <n v="330"/>
    <d v="2023-12-24T00:00:00"/>
    <n v="56958000"/>
    <n v="127"/>
    <n v="38.020000000000003"/>
    <n v="11564200"/>
    <n v="45393800"/>
    <n v="0"/>
    <n v="0"/>
    <n v="56958000"/>
    <n v="330"/>
  </r>
  <r>
    <n v="2023"/>
    <n v="230025"/>
    <x v="0"/>
    <s v="https://community.secop.gov.co/Public/Tendering/OpportunityDetail/Index?noticeUID=CO1.NTC.3747175&amp;isFromPublicArea=True&amp;isModal=true&amp;asPopupView=true"/>
    <x v="0"/>
    <x v="1"/>
    <s v="SUBD. DETERMINACION"/>
    <s v="0111-01"/>
    <s v="Realizar las acciones relacionadas con la gestión de acciones operativasy de control de los impuestos al consumo de cervezas nacionales yextranjeras y cigarrillos importados, dentro del plan anticontrabandodel convenio entre la SDH y la Federación Nacional de Departamentos."/>
    <x v="0"/>
    <d v="2023-05-01T00:00:00"/>
    <n v="93203578"/>
    <s v="JOSE WILLIAM ANDRADE RODRIGUEZ"/>
    <n v="25586000"/>
    <n v="0"/>
    <n v="25586000"/>
    <s v=""/>
    <n v="330"/>
    <d v="2023-01-13T00:00:00"/>
    <d v="2023-01-23T00:00:00"/>
    <n v="330"/>
    <d v="2023-12-23T00:00:00"/>
    <n v="25586000"/>
    <n v="128"/>
    <n v="38.32"/>
    <n v="9924267"/>
    <n v="15661733"/>
    <n v="0"/>
    <n v="0"/>
    <n v="25586000"/>
    <n v="330"/>
  </r>
  <r>
    <n v="2023"/>
    <n v="230144"/>
    <x v="0"/>
    <s v="https://community.secop.gov.co/Public/Tendering/OpportunityDetail/Index?noticeUID=CO1.NTC.3827602&amp;isFromPublicArea=True&amp;isModal=true&amp;asPopupView=true"/>
    <x v="0"/>
    <x v="0"/>
    <s v="SUBD. CONSOLIDACION, GESTION E INVEST."/>
    <s v="0111-01"/>
    <s v="Prestar servicios profesionales especializados para apoyar a laSubdirección de Consolidación, Gestión e Investigación - Dirección Distrital de Contabilidad en la ejecución de las actividades establecidas para la preparación de los Estados Financieros, Reportes eInformes Complementarios Consolidados, a través de BOGDATA, y las que serequieran en el fortalecimiento de la sostenibilidad contable distrital."/>
    <x v="0"/>
    <d v="2023-05-26T00:00:00"/>
    <n v="1033711669"/>
    <s v="ADRIANA  PEREZ COLORADO"/>
    <n v="62792000"/>
    <n v="0"/>
    <n v="62792000"/>
    <s v=""/>
    <n v="240"/>
    <d v="2023-01-24T00:00:00"/>
    <d v="2023-01-25T00:00:00"/>
    <n v="240"/>
    <d v="2023-09-25T00:00:00"/>
    <n v="62792000"/>
    <n v="126"/>
    <n v="51.85"/>
    <n v="25116800"/>
    <n v="37675200"/>
    <n v="0"/>
    <n v="0"/>
    <n v="62792000"/>
    <n v="240"/>
  </r>
  <r>
    <n v="2022"/>
    <n v="220384"/>
    <x v="0"/>
    <s v="https://community.secop.gov.co/Public/Tendering/OpportunityDetail/Index?noticeUID=CO1.NTC.2930528&amp;isFromPublicArea=True&amp;isModal=true&amp;asPopupView=true"/>
    <x v="1"/>
    <x v="2"/>
    <s v="FONDO CUENTA CONCEJO DE BOGOTA, D.C."/>
    <s v="0111-04"/>
    <s v="Realizar exámenes médicos ocupacionales y complementarios, así como laaplicación de vacunas para los funcionarios del Concejo de Bogotá."/>
    <x v="1"/>
    <d v="2023-05-03T00:00:00"/>
    <s v="No Aplica"/>
    <s v="No Aplica"/>
    <n v="65149327"/>
    <n v="0"/>
    <n v="65149327"/>
    <n v="30"/>
    <n v="360"/>
    <d v="2022-05-25T00:00:00"/>
    <d v="2022-06-03T00:00:00"/>
    <n v="330"/>
    <d v="2023-06-03T00:00:00"/>
    <n v="65149327"/>
    <n v="362"/>
    <n v="99.18"/>
    <n v="712600"/>
    <n v="64436727"/>
    <n v="1"/>
    <n v="0"/>
    <n v="65149327"/>
    <n v="360"/>
  </r>
  <r>
    <n v="2022"/>
    <n v="220389"/>
    <x v="0"/>
    <s v="https://community.secop.gov.co/Public/Tendering/OpportunityDetail/Index?noticeUID=CO1.NTC.2928652&amp;isFromPublicArea=True&amp;isModal=true&amp;asPopupView=true"/>
    <x v="1"/>
    <x v="2"/>
    <s v="FONDO CUENTA CONCEJO DE BOGOTA, D.C."/>
    <s v="0111-04"/>
    <s v="Prestar los servicios de alquiler de escenarios como salones, auditoriosy espacios abiertos, apoyo logístico y servicio de catering para eldesarrollo de eventos que requiera el Concejo de Bogotá."/>
    <x v="1"/>
    <d v="2023-05-05T00:00:00"/>
    <s v="No Aplica"/>
    <s v="No Aplica"/>
    <n v="80000000"/>
    <n v="0"/>
    <n v="120000000"/>
    <n v="30"/>
    <n v="360"/>
    <d v="2022-06-06T00:00:00"/>
    <d v="2022-06-07T00:00:00"/>
    <n v="300"/>
    <d v="2023-06-07T00:00:00"/>
    <n v="80000000"/>
    <n v="358"/>
    <n v="98.08"/>
    <n v="28890355"/>
    <n v="91109645"/>
    <n v="1"/>
    <n v="40000000"/>
    <n v="120000000"/>
    <n v="360"/>
  </r>
  <r>
    <n v="2022"/>
    <n v="220396"/>
    <x v="0"/>
    <s v="https://community.secop.gov.co/Public/Tendering/OpportunityDetail/Index?noticeUID=CO1.NTC.2935430&amp;isFromPublicArea=True&amp;isModal=true&amp;asPopupView=true"/>
    <x v="1"/>
    <x v="2"/>
    <s v="SUBD. ADMINISTRATIVA Y FINANCIERA"/>
    <s v="0111-01"/>
    <s v="PRESTAR LOS SERVICIOS DE MANTENIMIENTO PREVENTIVO Y CORRECTIVO CONSUMINISTRO DE REPUESTOS PARA LOS VEHÍCULOS DE PROPIEDAD DE LA SECRETARIADISTRITAL DE HACIENDA."/>
    <x v="1"/>
    <d v="2023-05-08T00:00:00"/>
    <s v="No Aplica"/>
    <s v="No Aplica"/>
    <n v="63051000"/>
    <n v="0"/>
    <n v="63051000"/>
    <n v="90"/>
    <n v="420"/>
    <d v="2022-06-08T00:00:00"/>
    <d v="2022-06-16T00:00:00"/>
    <n v="330"/>
    <d v="2023-08-16T00:00:00"/>
    <n v="63051000"/>
    <n v="349"/>
    <n v="81.92"/>
    <n v="31086473"/>
    <n v="31964527"/>
    <n v="1"/>
    <n v="0"/>
    <n v="63051000"/>
    <n v="420"/>
  </r>
  <r>
    <n v="2023"/>
    <n v="230380"/>
    <x v="0"/>
    <s v="https://community.secop.gov.co/Public/Tendering/OpportunityDetail/Index?noticeUID=CO1.NTC.4218332&amp;isFromPublicArea=True&amp;isModal=true&amp;asPopupView=true"/>
    <x v="0"/>
    <x v="0"/>
    <s v="FONDO CUENTA CONCEJO DE BOGOTA, D.C."/>
    <s v="0111-04"/>
    <s v="Prestar servicios profesionales para la ejecución de las funciones acargo de las Comisiones Permanentes de la Corporación, relativas altrámite de los proyectos de acuerdo que correspondan a cada una de estassegún sus competencias normativas"/>
    <x v="0"/>
    <d v="2023-05-25T00:00:00"/>
    <n v="53047577"/>
    <s v="DEISY NAHIDU AREVALO BAYONA"/>
    <n v="16285000"/>
    <n v="0"/>
    <n v="16285000"/>
    <s v=""/>
    <n v="150"/>
    <d v="2023-03-27T00:00:00"/>
    <d v="2023-03-28T00:00:00"/>
    <n v="150"/>
    <d v="2023-08-28T00:00:00"/>
    <n v="16285000"/>
    <n v="64"/>
    <n v="41.83"/>
    <n v="0"/>
    <n v="16285000"/>
    <n v="0"/>
    <n v="0"/>
    <n v="16285000"/>
    <n v="150"/>
  </r>
  <r>
    <n v="2023"/>
    <n v="230359"/>
    <x v="0"/>
    <s v="https://community.secop.gov.co/Public/Tendering/OpportunityDetail/Index?noticeUID=CO1.NTC.4207067&amp;isFromPublicArea=True&amp;isModal=true&amp;asPopupView=true"/>
    <x v="0"/>
    <x v="0"/>
    <s v="FONDO CUENTA CONCEJO DE BOGOTA, D.C."/>
    <s v="0111-04"/>
    <s v="Prestar servicios profesionales para la implementación, gestión yseguimiento de la política de riesgos definida por el DAFP."/>
    <x v="0"/>
    <d v="2023-05-05T00:00:00"/>
    <n v="1022370301"/>
    <s v="DIEGO ALEXANDER SAMUDIO CABALLERO"/>
    <n v="35280000"/>
    <n v="0"/>
    <n v="35280000"/>
    <s v=""/>
    <n v="150"/>
    <d v="2023-03-23T00:00:00"/>
    <d v="2023-03-30T00:00:00"/>
    <n v="150"/>
    <d v="2023-08-30T00:00:00"/>
    <n v="35280000"/>
    <n v="62"/>
    <n v="40.520000000000003"/>
    <n v="0"/>
    <n v="35280000"/>
    <n v="0"/>
    <n v="0"/>
    <n v="35280000"/>
    <n v="150"/>
  </r>
  <r>
    <n v="2023"/>
    <n v="230411"/>
    <x v="0"/>
    <s v="https://community.secop.gov.co/Public/Tendering/OpportunityDetail/Index?noticeUID=CO1.NTC.4246446&amp;isFromPublicArea=True&amp;isModal=true&amp;asPopupView=true"/>
    <x v="0"/>
    <x v="0"/>
    <s v="FONDO CUENTA CONCEJO DE BOGOTA, D.C."/>
    <s v="0111-04"/>
    <s v="Prestar servicios profesionales para apoyar las funciones a cargo de laSecretaria General de la Corporación, relativas al trámite de losproyectos de acuerdo, actos administrativos, acuerdos aprobados,procesos de relatoría, correctoría y publicación en anales."/>
    <x v="0"/>
    <d v="2023-05-19T00:00:00"/>
    <n v="1022950072"/>
    <s v="JENNY VIVIANA SASTOQUE LOPEZ"/>
    <n v="16285000"/>
    <n v="0"/>
    <n v="16285000"/>
    <s v=""/>
    <n v="150"/>
    <d v="2023-03-31T00:00:00"/>
    <d v="2023-04-11T00:00:00"/>
    <n v="150"/>
    <d v="2023-09-11T00:00:00"/>
    <n v="16285000"/>
    <n v="50"/>
    <n v="32.68"/>
    <n v="0"/>
    <n v="16285000"/>
    <n v="0"/>
    <n v="0"/>
    <n v="16285000"/>
    <n v="150"/>
  </r>
  <r>
    <n v="2022"/>
    <n v="220417"/>
    <x v="0"/>
    <s v="https://community.secop.gov.co/Public/Tendering/OpportunityDetail/Index?noticeUID=CO1.NTC.2976541&amp;isFromPublicArea=True&amp;isModal=true&amp;asPopupView=true"/>
    <x v="1"/>
    <x v="2"/>
    <s v="SUBD. TALENTO HUMANO"/>
    <s v="0111-01"/>
    <s v="Prestar servicios de alquiler de escenarios como salones, auditorios yespacios abiertos, apoyo logístico y servicio de catering para eldesarrollo de eventos que requiera la Secretaria Distrital de Hacienda"/>
    <x v="1"/>
    <d v="2023-05-12T00:00:00"/>
    <s v="No Aplica"/>
    <s v="No Aplica"/>
    <n v="94717000"/>
    <n v="0"/>
    <n v="134717000"/>
    <n v="30"/>
    <n v="330"/>
    <d v="2022-07-06T00:00:00"/>
    <d v="2022-07-14T00:00:00"/>
    <n v="300"/>
    <d v="2023-06-14T00:00:00"/>
    <n v="94717000"/>
    <n v="321"/>
    <n v="95.82"/>
    <n v="16697598"/>
    <n v="118019402"/>
    <n v="2"/>
    <n v="40000000"/>
    <n v="134717000"/>
    <n v="330"/>
  </r>
  <r>
    <n v="2023"/>
    <n v="230486"/>
    <x v="1"/>
    <s v="https://www.colombiacompra.gov.co/tienda-virtual-del-estado-colombiano/ordenes-compra/107752"/>
    <x v="1"/>
    <x v="3"/>
    <s v="SUBD. INFRAESTRUCTURA TIC"/>
    <s v="0111-01"/>
    <s v="Adquirir equipos celulares para la Secretaría Distrital de Hacienda."/>
    <x v="2"/>
    <d v="2023-05-05T00:00:00"/>
    <s v="No Aplica"/>
    <s v="No Aplica"/>
    <n v="30288794"/>
    <n v="0"/>
    <n v="30288794"/>
    <s v=""/>
    <n v="30"/>
    <d v="2023-04-14T00:00:00"/>
    <d v="2023-04-21T00:00:00"/>
    <n v="30"/>
    <d v="2023-05-21T00:00:00"/>
    <n v="30288794"/>
    <n v="30"/>
    <n v="100"/>
    <n v="25240661"/>
    <n v="5048133"/>
    <n v="0"/>
    <n v="0"/>
    <n v="30288794"/>
    <n v="30"/>
  </r>
  <r>
    <n v="2022"/>
    <n v="220589"/>
    <x v="0"/>
    <s v="https://community.secop.gov.co/Public/Tendering/OpportunityDetail/Index?noticeUID=CO1.NTC.3288115&amp;isFromPublicArea=True&amp;isModal=true&amp;asPopupView=true"/>
    <x v="0"/>
    <x v="1"/>
    <s v="FONDO CUENTA CONCEJO DE BOGOTA, D.C."/>
    <s v="0111-04"/>
    <s v="Prestar servicios para desarrollar las actividades contenidas en losPlanes de Bienestar e Incentivos y Mejoramiento del Clima Laboral parael Concejo de Bogotá D.C."/>
    <x v="1"/>
    <d v="2023-05-18T00:00:00"/>
    <s v="No Aplica"/>
    <s v="No Aplica"/>
    <n v="950914740"/>
    <n v="0"/>
    <n v="1350914740"/>
    <n v="45"/>
    <n v="270"/>
    <d v="2022-09-23T00:00:00"/>
    <d v="2022-10-03T00:00:00"/>
    <n v="180"/>
    <d v="2023-07-03T00:00:00"/>
    <n v="950914740"/>
    <n v="240"/>
    <n v="87.91"/>
    <n v="950914740"/>
    <n v="400000000"/>
    <n v="1"/>
    <n v="400000000"/>
    <n v="1350914740"/>
    <n v="270"/>
  </r>
  <r>
    <n v="2022"/>
    <n v="220670"/>
    <x v="0"/>
    <s v="https://community.secop.gov.co/Public/Tendering/OpportunityDetail/Index?noticeUID=CO1.NTC.3338627&amp;isFromPublicArea=True&amp;isModal=true&amp;asPopupView=true"/>
    <x v="0"/>
    <x v="1"/>
    <s v="SUBD. TALENTO HUMANO"/>
    <s v="0111-01"/>
    <s v="Prestar los servicios de apoyo a la gestión para el desarrollo y elapoyo logístico de las actividades contenidas dentro de los programas debienestar, incentivos y mejoramiento de clima laboral para losservidores de la Secretaría Distrital de Hacienda y sus familias."/>
    <x v="1"/>
    <d v="2023-05-18T00:00:00"/>
    <s v="No Aplica"/>
    <s v="No Aplica"/>
    <n v="1109587800"/>
    <n v="0"/>
    <n v="1479529400"/>
    <n v="30"/>
    <n v="255"/>
    <d v="2022-10-07T00:00:00"/>
    <d v="2022-10-11T00:00:00"/>
    <n v="225"/>
    <d v="2023-06-26T00:00:00"/>
    <n v="1109587800"/>
    <n v="232"/>
    <n v="89.92"/>
    <n v="864464395"/>
    <n v="615065005"/>
    <n v="1"/>
    <n v="369941600"/>
    <n v="1479529400"/>
    <n v="255"/>
  </r>
  <r>
    <n v="2022"/>
    <n v="220713"/>
    <x v="0"/>
    <s v="https://community.secop.gov.co/Public/Tendering/OpportunityDetail/Index?noticeUID=CO1.NTC.3232933&amp;isFromPublicArea=True&amp;isModal=true&amp;asPopupView=true"/>
    <x v="2"/>
    <x v="4"/>
    <s v="SUBD. ADMINISTRATIVA Y FINANCIERA"/>
    <s v="0111-01"/>
    <s v="Realizar suministro e instalación del sistema impermeabilización para lacubierta de la torre A del edificio CAD, incluye el suministro einstalación de puntos de anclaje y certificación de los existentes paralas torres A y B del CAD. Así mismo el suministro e instalación para laampliación de la cubierta en la zona de la cafetería de la sede de lacarrera 32."/>
    <x v="1"/>
    <d v="2023-05-10T00:00:00"/>
    <s v="No Aplica"/>
    <s v="No Aplica"/>
    <n v="896243709"/>
    <n v="0"/>
    <n v="896243709"/>
    <n v="16"/>
    <n v="196"/>
    <d v="2022-10-06T00:00:00"/>
    <d v="2022-11-15T00:00:00"/>
    <n v="180"/>
    <d v="2023-05-31T00:00:00"/>
    <n v="896243709"/>
    <n v="197"/>
    <n v="100"/>
    <n v="217799545"/>
    <n v="896243709"/>
    <n v="1"/>
    <n v="0"/>
    <n v="896243709"/>
    <n v="196"/>
  </r>
  <r>
    <n v="2022"/>
    <n v="220783"/>
    <x v="0"/>
    <s v="https://community.secop.gov.co/Public/Tendering/OpportunityDetail/Index?noticeUID=CO1.NTC.3315871&amp;isFromPublicArea=True&amp;isModal=true&amp;asPopupView=true"/>
    <x v="1"/>
    <x v="2"/>
    <s v="SUBD. INFRAESTRUCTURA TIC"/>
    <s v="0111-01"/>
    <s v="Prestar los servicios de custodia, almacenamiento  y el transporte delos medios magnéticos correspondientes a las copias de respaldo de lossistemas de información de la Secretaría Distrital de Hacienda"/>
    <x v="1"/>
    <d v="2023-05-09T00:00:00"/>
    <s v="No Aplica"/>
    <s v="No Aplica"/>
    <n v="3118511"/>
    <n v="0"/>
    <n v="3118511"/>
    <n v="120"/>
    <n v="330"/>
    <d v="2022-10-21T00:00:00"/>
    <d v="2022-10-28T00:00:00"/>
    <n v="210"/>
    <d v="2023-09-28T00:00:00"/>
    <n v="3118511"/>
    <n v="215"/>
    <n v="64.180000000000007"/>
    <n v="451838"/>
    <n v="2666673"/>
    <n v="1"/>
    <n v="0"/>
    <n v="3118511"/>
    <n v="330"/>
  </r>
  <r>
    <n v="2022"/>
    <n v="220868"/>
    <x v="0"/>
    <s v="https://community.secop.gov.co/Public/Tendering/OpportunityDetail/Index?noticeUID=CO1.NTC.3543897&amp;isFromPublicArea=True&amp;isModal=true&amp;asPopupView=true"/>
    <x v="1"/>
    <x v="2"/>
    <s v="SUBD. INFRAESTRUCTURA TIC"/>
    <s v="0111-01"/>
    <s v="Prestar los servicios de monitoreo del sistema BMS, mantenimientocorrectivo, licenciamiento de software Axiom V y soporte técnico especializado con reubicación de equipos para el sistema de control de acceso instalados en las sedes de la Secretaría Distrital deHacienda (SDH)."/>
    <x v="3"/>
    <d v="2023-05-16T00:00:00"/>
    <s v="No Aplica"/>
    <s v="No Aplica"/>
    <n v="71977220"/>
    <n v="32330910"/>
    <n v="104308130"/>
    <n v="90"/>
    <n v="240"/>
    <d v="2022-12-14T00:00:00"/>
    <d v="2022-12-28T00:00:00"/>
    <n v="150"/>
    <d v="2023-08-28T00:00:00"/>
    <n v="71977220"/>
    <n v="154"/>
    <n v="63.37"/>
    <n v="54176419"/>
    <n v="17800801"/>
    <n v="1"/>
    <n v="32330910"/>
    <n v="104308130"/>
    <n v="240"/>
  </r>
  <r>
    <n v="2022"/>
    <n v="220891"/>
    <x v="0"/>
    <s v="https://community.secop.gov.co/Public/Tendering/OpportunityDetail/Index?noticeUID=CO1.NTC.3600875&amp;isFromPublicArea=True&amp;isModal=true&amp;asPopupView=true"/>
    <x v="2"/>
    <x v="2"/>
    <s v="SUBD. SOLUCIONES TIC"/>
    <s v="0111-01"/>
    <s v="Prestar el servicio de intercambio de mensajeria financiera, hosting enla nube para el uso de la aplicacion soporte y mantenimiento, lo cualincluye generacion de pagos a traves de la conectividad entre i) elSistema de Informacion Financiera de la SDH (ERP SAP - DireccionDistrital de Tesoreria de la Secretaria Distrital De Hacienda BOGDATA)yii) las diferentes plataformas bancarias de las Entidades Financieras enlas que la SDH tenga una cuenta bancaria, a traves de la cual se prestenlos servicios de pago, traslados o recaudo de recursos distritales. Deigual forma, la generacion de reportes, registro automatico de rechazos,reporte de saldos diarios, preconciliacion bancaria, control deduplicados y de listas negras y Cash Managment."/>
    <x v="2"/>
    <d v="2023-05-31T00:00:00"/>
    <s v="No Aplica"/>
    <s v="No Aplica"/>
    <n v="466990000"/>
    <n v="0"/>
    <n v="466990000"/>
    <s v=""/>
    <n v="180"/>
    <d v="2022-12-20T00:00:00"/>
    <d v="2023-02-28T00:00:00"/>
    <n v="180"/>
    <d v="2023-08-28T00:00:00"/>
    <n v="466990000"/>
    <n v="92"/>
    <n v="50.83"/>
    <n v="0"/>
    <n v="466990000"/>
    <n v="0"/>
    <n v="0"/>
    <n v="466990000"/>
    <n v="1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3" cacheId="4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 / Clase Contrato - Conve">
  <location ref="F13:G23" firstHeaderRow="1" firstDataRow="1" firstDataCol="1"/>
  <pivotFields count="31">
    <pivotField dataField="1" showAll="0" defaultSubtotal="0"/>
    <pivotField showAll="0" defaultSubtotal="0"/>
    <pivotField showAll="0" defaultSubtotal="0"/>
    <pivotField showAll="0" defaultSubtotal="0"/>
    <pivotField axis="axisRow" showAll="0" defaultSubtotal="0">
      <items count="11">
        <item m="1" x="8"/>
        <item m="1" x="6"/>
        <item x="0"/>
        <item m="1" x="3"/>
        <item x="1"/>
        <item x="2"/>
        <item m="1" x="4"/>
        <item m="1" x="7"/>
        <item m="1" x="10"/>
        <item m="1" x="9"/>
        <item m="1" x="5"/>
      </items>
    </pivotField>
    <pivotField axis="axisRow" showAll="0" defaultSubtotal="0">
      <items count="12">
        <item m="1" x="7"/>
        <item x="4"/>
        <item x="2"/>
        <item m="1" x="6"/>
        <item m="1" x="10"/>
        <item x="0"/>
        <item x="1"/>
        <item m="1" x="8"/>
        <item m="1" x="9"/>
        <item m="1" x="11"/>
        <item x="3"/>
        <item m="1" x="5"/>
      </items>
    </pivotField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2">
    <field x="4"/>
    <field x="5"/>
  </rowFields>
  <rowItems count="10">
    <i>
      <x v="2"/>
    </i>
    <i r="1">
      <x v="5"/>
    </i>
    <i r="1">
      <x v="6"/>
    </i>
    <i>
      <x v="4"/>
    </i>
    <i r="1">
      <x v="2"/>
    </i>
    <i r="1">
      <x v="10"/>
    </i>
    <i>
      <x v="5"/>
    </i>
    <i r="1">
      <x v="1"/>
    </i>
    <i r="1">
      <x v="2"/>
    </i>
    <i t="grand">
      <x/>
    </i>
  </rowItems>
  <colItems count="1">
    <i/>
  </colItems>
  <dataFields count="1">
    <dataField name="No. Contratos/Conv" fld="0" subtotal="count" baseField="0" baseItem="0"/>
  </dataFields>
  <formats count="65">
    <format dxfId="94">
      <pivotArea type="all" dataOnly="0" outline="0" fieldPosition="0"/>
    </format>
    <format dxfId="93">
      <pivotArea outline="0" collapsedLevelsAreSubtotals="1" fieldPosition="0"/>
    </format>
    <format dxfId="92">
      <pivotArea dataOnly="0" labelOnly="1" outline="0" axis="axisValues" fieldPosition="0"/>
    </format>
    <format dxfId="91">
      <pivotArea dataOnly="0" labelOnly="1" grandRow="1" outline="0" fieldPosition="0"/>
    </format>
    <format dxfId="90">
      <pivotArea dataOnly="0" labelOnly="1" outline="0" axis="axisValues" fieldPosition="0"/>
    </format>
    <format dxfId="89">
      <pivotArea dataOnly="0" labelOnly="1" grandRow="1" outline="0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dataOnly="0" labelOnly="1" outline="0" axis="axisValues" fieldPosition="0"/>
    </format>
    <format dxfId="85">
      <pivotArea dataOnly="0" labelOnly="1" grandRow="1" outline="0" fieldPosition="0"/>
    </format>
    <format dxfId="84">
      <pivotArea dataOnly="0" labelOnly="1" outline="0" axis="axisValues" fieldPosition="0"/>
    </format>
    <format dxfId="83">
      <pivotArea dataOnly="0" labelOnly="1" outline="0" axis="axisValues" fieldPosition="0"/>
    </format>
    <format dxfId="82">
      <pivotArea dataOnly="0" labelOnly="1" outline="0" axis="axisValues" fieldPosition="0"/>
    </format>
    <format dxfId="81">
      <pivotArea type="all" dataOnly="0" outline="0" fieldPosition="0"/>
    </format>
    <format dxfId="80">
      <pivotArea dataOnly="0" labelOnly="1" grandRow="1" outline="0" fieldPosition="0"/>
    </format>
    <format dxfId="79">
      <pivotArea type="all" dataOnly="0" outline="0" fieldPosition="0"/>
    </format>
    <format dxfId="78">
      <pivotArea dataOnly="0" labelOnly="1" grandRow="1" outline="0" fieldPosition="0"/>
    </format>
    <format dxfId="77">
      <pivotArea dataOnly="0" labelOnly="1" fieldPosition="0">
        <references count="1">
          <reference field="5" count="0"/>
        </references>
      </pivotArea>
    </format>
    <format dxfId="76">
      <pivotArea dataOnly="0" labelOnly="1" fieldPosition="0">
        <references count="1">
          <reference field="4" count="0"/>
        </references>
      </pivotArea>
    </format>
    <format dxfId="75">
      <pivotArea dataOnly="0" labelOnly="1" grandRow="1" outline="0" fieldPosition="0"/>
    </format>
    <format dxfId="74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73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72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71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70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69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68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67">
      <pivotArea dataOnly="0" labelOnly="1" fieldPosition="0">
        <references count="1">
          <reference field="4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64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63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62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61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60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59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4" type="button" dataOnly="0" labelOnly="1" outline="0" axis="axisRow" fieldPosition="0"/>
    </format>
    <format dxfId="55">
      <pivotArea dataOnly="0" labelOnly="1" fieldPosition="0">
        <references count="1">
          <reference field="4" count="0"/>
        </references>
      </pivotArea>
    </format>
    <format dxfId="54">
      <pivotArea dataOnly="0" labelOnly="1" grandRow="1" outline="0" fieldPosition="0"/>
    </format>
    <format dxfId="53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52">
      <pivotArea dataOnly="0" labelOnly="1" fieldPosition="0">
        <references count="2">
          <reference field="4" count="1" selected="0">
            <x v="1"/>
          </reference>
          <reference field="5" count="1">
            <x v="7"/>
          </reference>
        </references>
      </pivotArea>
    </format>
    <format dxfId="51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50">
      <pivotArea dataOnly="0" labelOnly="1" fieldPosition="0">
        <references count="2">
          <reference field="4" count="1" selected="0">
            <x v="3"/>
          </reference>
          <reference field="5" count="2">
            <x v="2"/>
            <x v="3"/>
          </reference>
        </references>
      </pivotArea>
    </format>
    <format dxfId="49">
      <pivotArea dataOnly="0" labelOnly="1" fieldPosition="0">
        <references count="2">
          <reference field="4" count="1" selected="0">
            <x v="4"/>
          </reference>
          <reference field="5" count="2">
            <x v="2"/>
            <x v="4"/>
          </reference>
        </references>
      </pivotArea>
    </format>
    <format dxfId="48">
      <pivotArea dataOnly="0" labelOnly="1" fieldPosition="0">
        <references count="2">
          <reference field="4" count="1" selected="0">
            <x v="5"/>
          </reference>
          <reference field="5" count="2">
            <x v="1"/>
            <x v="2"/>
          </reference>
        </references>
      </pivotArea>
    </format>
    <format dxfId="47">
      <pivotArea dataOnly="0" labelOnly="1" fieldPosition="0">
        <references count="2">
          <reference field="4" count="1" selected="0">
            <x v="6"/>
          </reference>
          <reference field="5" count="2">
            <x v="2"/>
            <x v="4"/>
          </reference>
        </references>
      </pivotArea>
    </format>
    <format dxfId="46">
      <pivotArea dataOnly="0" labelOnly="1" outline="0" axis="axisValues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4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fieldPosition="0">
        <references count="1">
          <reference field="4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4" count="1" selected="0">
            <x v="1"/>
          </reference>
          <reference field="5" count="4">
            <x v="2"/>
            <x v="7"/>
            <x v="8"/>
            <x v="9"/>
          </reference>
        </references>
      </pivotArea>
    </format>
    <format dxfId="38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37">
      <pivotArea dataOnly="0" labelOnly="1" fieldPosition="0">
        <references count="2">
          <reference field="4" count="1" selected="0">
            <x v="3"/>
          </reference>
          <reference field="5" count="2">
            <x v="2"/>
            <x v="3"/>
          </reference>
        </references>
      </pivotArea>
    </format>
    <format dxfId="36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35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34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33">
      <pivotArea dataOnly="0" labelOnly="1" fieldPosition="0">
        <references count="2">
          <reference field="4" count="1" selected="0">
            <x v="8"/>
          </reference>
          <reference field="5" count="2">
            <x v="2"/>
            <x v="10"/>
          </reference>
        </references>
      </pivotArea>
    </format>
    <format dxfId="32">
      <pivotArea dataOnly="0" labelOnly="1" fieldPosition="0">
        <references count="2">
          <reference field="4" count="1" selected="0">
            <x v="9"/>
          </reference>
          <reference field="5" count="1">
            <x v="2"/>
          </reference>
        </references>
      </pivotArea>
    </format>
    <format dxfId="31">
      <pivotArea dataOnly="0" labelOnly="1" fieldPosition="0">
        <references count="2">
          <reference field="4" count="1" selected="0">
            <x v="10"/>
          </reference>
          <reference field="5" count="1">
            <x v="11"/>
          </reference>
        </references>
      </pivotArea>
    </format>
    <format dxfId="30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4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Modificaciones">
  <location ref="C13:D18" firstHeaderRow="1" firstDataRow="1" firstDataCol="1"/>
  <pivotFields count="31">
    <pivotField dataField="1" showAll="0" defaultSubtotal="0"/>
    <pivotField showAll="0" defaultSubtotal="0"/>
    <pivotField showAll="0" defaultSubtotal="0">
      <items count="3">
        <item x="0"/>
        <item x="1"/>
        <item m="1"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3">
        <item m="1" x="8"/>
        <item m="1" x="7"/>
        <item m="1" x="12"/>
        <item m="1" x="5"/>
        <item m="1" x="10"/>
        <item m="1" x="4"/>
        <item m="1" x="6"/>
        <item m="1" x="11"/>
        <item x="3"/>
        <item x="1"/>
        <item x="0"/>
        <item m="1" x="9"/>
        <item x="2"/>
      </items>
    </pivotField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1">
    <field x="9"/>
  </rowFields>
  <rowItems count="5">
    <i>
      <x v="8"/>
    </i>
    <i>
      <x v="9"/>
    </i>
    <i>
      <x v="10"/>
    </i>
    <i>
      <x v="12"/>
    </i>
    <i t="grand">
      <x/>
    </i>
  </rowItems>
  <colItems count="1">
    <i/>
  </colItems>
  <dataFields count="1">
    <dataField name="No. Contratos/Conv" fld="0" subtotal="count" baseField="0" baseItem="0"/>
  </dataFields>
  <formats count="30">
    <format dxfId="124">
      <pivotArea type="all" dataOnly="0" outline="0" fieldPosition="0"/>
    </format>
    <format dxfId="123">
      <pivotArea outline="0" collapsedLevelsAreSubtotals="1" fieldPosition="0"/>
    </format>
    <format dxfId="122">
      <pivotArea dataOnly="0" labelOnly="1" outline="0" axis="axisValues" fieldPosition="0"/>
    </format>
    <format dxfId="121">
      <pivotArea dataOnly="0" labelOnly="1" grandRow="1" outline="0" fieldPosition="0"/>
    </format>
    <format dxfId="120">
      <pivotArea dataOnly="0" labelOnly="1" outline="0" axis="axisValues" fieldPosition="0"/>
    </format>
    <format dxfId="119">
      <pivotArea dataOnly="0" labelOnly="1" grandRow="1" outline="0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dataOnly="0" labelOnly="1" outline="0" axis="axisValues" fieldPosition="0"/>
    </format>
    <format dxfId="115">
      <pivotArea dataOnly="0" labelOnly="1" grandRow="1" outline="0" fieldPosition="0"/>
    </format>
    <format dxfId="114">
      <pivotArea dataOnly="0" labelOnly="1" outline="0" axis="axisValues" fieldPosition="0"/>
    </format>
    <format dxfId="113">
      <pivotArea type="all" dataOnly="0" outline="0" fieldPosition="0"/>
    </format>
    <format dxfId="112">
      <pivotArea type="all" dataOnly="0" outline="0" fieldPosition="0"/>
    </format>
    <format dxfId="111">
      <pivotArea field="2" type="button" dataOnly="0" labelOnly="1" outline="0"/>
    </format>
    <format dxfId="110">
      <pivotArea type="all" dataOnly="0" outline="0" fieldPosition="0"/>
    </format>
    <format dxfId="109">
      <pivotArea field="2" type="button" dataOnly="0" labelOnly="1" outline="0"/>
    </format>
    <format dxfId="108">
      <pivotArea dataOnly="0" labelOnly="1" fieldPosition="0">
        <references count="1">
          <reference field="9" count="0"/>
        </references>
      </pivotArea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9" type="button" dataOnly="0" labelOnly="1" outline="0" axis="axisRow" fieldPosition="0"/>
    </format>
    <format dxfId="104">
      <pivotArea dataOnly="0" labelOnly="1" fieldPosition="0">
        <references count="1">
          <reference field="9" count="0"/>
        </references>
      </pivotArea>
    </format>
    <format dxfId="103">
      <pivotArea dataOnly="0" labelOnly="1" grandRow="1" outline="0" fieldPosition="0"/>
    </format>
    <format dxfId="102">
      <pivotArea dataOnly="0" labelOnly="1" outline="0" axis="axisValues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9" type="button" dataOnly="0" labelOnly="1" outline="0" axis="axisRow" fieldPosition="0"/>
    </format>
    <format dxfId="98">
      <pivotArea dataOnly="0" labelOnly="1" outline="0" axis="axisValues" fieldPosition="0"/>
    </format>
    <format dxfId="97">
      <pivotArea dataOnly="0" labelOnly="1" fieldPosition="0">
        <references count="1">
          <reference field="9" count="0"/>
        </references>
      </pivotArea>
    </format>
    <format dxfId="96">
      <pivotArea dataOnly="0" labelOnly="1" grandRow="1" outline="0" fieldPosition="0"/>
    </format>
    <format dxfId="95">
      <pivotArea dataOnly="0" labelOnly="1" outline="0" axis="axisValues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10:AF28" totalsRowShown="0" headerRowDxfId="29" headerRowBorderDxfId="28">
  <autoFilter ref="B10:AF28" xr:uid="{BF130D72-B826-4E3D-A290-D3BDDADA36CA}"/>
  <sortState ref="B8:AF11">
    <sortCondition ref="L7:L11"/>
  </sortState>
  <tableColumns count="31">
    <tableColumn id="1" xr3:uid="{00000000-0010-0000-0000-000001000000}" name="VIGENCIA"/>
    <tableColumn id="13" xr3:uid="{00000000-0010-0000-0000-00000D000000}" name="NÚMERO CONTRATO"/>
    <tableColumn id="26" xr3:uid="{00000000-0010-0000-0000-00001A000000}" name="PORTAL CONTRATACION" dataDxfId="27"/>
    <tableColumn id="6" xr3:uid="{00000000-0010-0000-0000-000006000000}" name="URL SECOP" dataDxfId="26"/>
    <tableColumn id="33" xr3:uid="{00000000-0010-0000-0000-000021000000}" name="PROCESO SELECCIÓN" dataDxfId="25"/>
    <tableColumn id="32" xr3:uid="{00000000-0010-0000-0000-000020000000}" name="CLASE CONTRATO" dataDxfId="24"/>
    <tableColumn id="35" xr3:uid="{00000000-0010-0000-0000-000023000000}" name="DEPENDENCIA DESTINO" dataDxfId="23"/>
    <tableColumn id="31" xr3:uid="{00000000-0010-0000-0000-00001F000000}" name="NOMBRE UNIDAD EJECUTORA" dataDxfId="22"/>
    <tableColumn id="34" xr3:uid="{00000000-0010-0000-0000-000022000000}" name="OBJETO" dataDxfId="21"/>
    <tableColumn id="2" xr3:uid="{00000000-0010-0000-0000-000002000000}" name="CLASE MODIFICACIÓN" dataDxfId="20"/>
    <tableColumn id="3" xr3:uid="{00000000-0010-0000-0000-000003000000}" name="FECHA SUSCRIPCIÓN DE LA MODIFICACIÓN" dataDxfId="19"/>
    <tableColumn id="5" xr3:uid="{00000000-0010-0000-0000-000005000000}" name="IDENTIFICACIÓN CONTRATISTA"/>
    <tableColumn id="4" xr3:uid="{00000000-0010-0000-0000-000004000000}" name="RAZÓN SOCIAL_x000a_CESIONARIO" dataDxfId="18"/>
    <tableColumn id="14" xr3:uid="{00000000-0010-0000-0000-00000E000000}" name="VALOR CONTRATO PRINCIPAL" dataDxfId="17" dataCellStyle="Millares"/>
    <tableColumn id="15" xr3:uid="{00000000-0010-0000-0000-00000F000000}" name="VALOR ADICIÓN" dataDxfId="16" dataCellStyle="Millares"/>
    <tableColumn id="16" xr3:uid="{00000000-0010-0000-0000-000010000000}" name="VALOR TOTAL" dataDxfId="15" dataCellStyle="Millares"/>
    <tableColumn id="17" xr3:uid="{00000000-0010-0000-0000-000011000000}" name="PLAZO MODIFICACIÓN (Días)" dataDxfId="14"/>
    <tableColumn id="7" xr3:uid="{00000000-0010-0000-0000-000007000000}" name="PLAZO TOTAL_x000a_(DÍAS)*" dataDxfId="13"/>
    <tableColumn id="8" xr3:uid="{00000000-0010-0000-0000-000008000000}" name="Fecha de suscripción" dataDxfId="12"/>
    <tableColumn id="18" xr3:uid="{00000000-0010-0000-0000-000012000000}" name="Fecha de Inicio" dataDxfId="11"/>
    <tableColumn id="19" xr3:uid="{00000000-0010-0000-0000-000013000000}" name="Plazo Inicial (dias)" dataDxfId="10"/>
    <tableColumn id="9" xr3:uid="{00000000-0010-0000-0000-000009000000}" name="Fecha Finalizacion Programada" dataDxfId="9"/>
    <tableColumn id="10" xr3:uid="{00000000-0010-0000-0000-00000A000000}" name="Valor del Contrato_x000a_inical" dataDxfId="8" dataCellStyle="Millares"/>
    <tableColumn id="25" xr3:uid="{00000000-0010-0000-0000-000019000000}" name="dias ejecutados" dataDxfId="7">
      <calculatedColumnFormula>$D$5-Contratos[[#This Row],[Fecha de Inicio]]</calculatedColumnFormula>
    </tableColumn>
    <tableColumn id="11" xr3:uid="{00000000-0010-0000-0000-00000B000000}" name="% Ejecución" dataDxfId="3">
      <calculatedColumnFormula>ROUND(Contratos[[#This Row],[dias ejecutados]]/(Contratos[[#This Row],[Fecha Finalizacion Programada]]-Contratos[[#This Row],[Fecha de Inicio]])*100,2)</calculatedColumnFormula>
    </tableColumn>
    <tableColumn id="12" xr3:uid="{00000000-0010-0000-0000-00000C000000}" name="Recursos totales Ejecutados o pagados" dataDxfId="2" dataCellStyle="Millares"/>
    <tableColumn id="21" xr3:uid="{00000000-0010-0000-0000-000015000000}" name="Recursos pendientes de ejecutar." dataDxfId="0" dataCellStyle="Millares"/>
    <tableColumn id="22" xr3:uid="{00000000-0010-0000-0000-000016000000}" name="Cantidad de Adiciones/_x000a_prórrogas" dataDxfId="1"/>
    <tableColumn id="23" xr3:uid="{00000000-0010-0000-0000-000017000000}" name="Vr. Adiciones" dataDxfId="6" dataCellStyle="Millares"/>
    <tableColumn id="24" xr3:uid="{00000000-0010-0000-0000-000018000000}" name="Vr. Total con Adiciones" dataDxfId="4" dataCellStyle="Millares"/>
    <tableColumn id="20" xr3:uid="{00000000-0010-0000-0000-000014000000}" name="Plazo total con prorrogas (días)" dataDxfId="5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9"/>
  <sheetViews>
    <sheetView showGridLines="0" tabSelected="1" topLeftCell="A2" workbookViewId="0">
      <selection activeCell="C16" sqref="C16"/>
    </sheetView>
  </sheetViews>
  <sheetFormatPr baseColWidth="10" defaultRowHeight="15" x14ac:dyDescent="0.25"/>
  <cols>
    <col min="2" max="2" width="2.7109375" customWidth="1"/>
    <col min="3" max="3" width="23.5703125" customWidth="1"/>
    <col min="4" max="4" width="18.5703125" bestFit="1" customWidth="1"/>
    <col min="6" max="6" width="59.42578125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C3" s="8"/>
      <c r="D3" s="52" t="s">
        <v>62</v>
      </c>
      <c r="E3" s="53"/>
      <c r="F3" s="53"/>
      <c r="G3" s="54"/>
      <c r="H3" s="9"/>
    </row>
    <row r="4" spans="2:8" x14ac:dyDescent="0.25">
      <c r="B4" s="7"/>
      <c r="C4" s="8"/>
      <c r="D4" s="8"/>
      <c r="E4" s="8"/>
      <c r="F4" s="8"/>
      <c r="G4" s="8"/>
      <c r="H4" s="9"/>
    </row>
    <row r="5" spans="2:8" x14ac:dyDescent="0.25">
      <c r="B5" s="7"/>
      <c r="C5" s="8"/>
      <c r="D5" s="8"/>
      <c r="E5" s="8"/>
      <c r="F5" s="8"/>
      <c r="G5" s="8"/>
      <c r="H5" s="9"/>
    </row>
    <row r="6" spans="2:8" x14ac:dyDescent="0.25">
      <c r="B6" s="7"/>
      <c r="C6" s="8"/>
      <c r="D6" s="8"/>
      <c r="E6" s="8"/>
      <c r="F6" s="8"/>
      <c r="G6" s="8"/>
      <c r="H6" s="9"/>
    </row>
    <row r="7" spans="2:8" x14ac:dyDescent="0.25">
      <c r="B7" s="7"/>
      <c r="C7" s="8"/>
      <c r="D7" s="8"/>
      <c r="E7" s="8"/>
      <c r="F7" s="8"/>
      <c r="G7" s="8"/>
      <c r="H7" s="9"/>
    </row>
    <row r="8" spans="2:8" x14ac:dyDescent="0.25">
      <c r="B8" s="7"/>
      <c r="C8" s="8"/>
      <c r="D8" s="8"/>
      <c r="E8" s="8"/>
      <c r="F8" s="8"/>
      <c r="G8" s="8"/>
      <c r="H8" s="9"/>
    </row>
    <row r="9" spans="2:8" x14ac:dyDescent="0.25">
      <c r="B9" s="7"/>
      <c r="C9" s="8"/>
      <c r="D9" s="8"/>
      <c r="E9" s="8"/>
      <c r="F9" s="8"/>
      <c r="G9" s="8"/>
      <c r="H9" s="9"/>
    </row>
    <row r="10" spans="2:8" x14ac:dyDescent="0.25">
      <c r="B10" s="7"/>
      <c r="C10" s="8"/>
      <c r="D10" s="8"/>
      <c r="E10" s="8"/>
      <c r="F10" s="8"/>
      <c r="G10" s="8"/>
      <c r="H10" s="9"/>
    </row>
    <row r="11" spans="2:8" x14ac:dyDescent="0.25">
      <c r="B11" s="7"/>
      <c r="C11" s="13"/>
      <c r="D11" s="13"/>
      <c r="E11" s="13"/>
      <c r="F11" s="13"/>
      <c r="G11" s="13"/>
      <c r="H11" s="9"/>
    </row>
    <row r="12" spans="2:8" ht="15.75" thickBot="1" x14ac:dyDescent="0.3">
      <c r="B12" s="7"/>
      <c r="C12" s="8"/>
      <c r="D12" s="8"/>
      <c r="E12" s="8"/>
      <c r="F12" s="8"/>
      <c r="G12" s="8"/>
      <c r="H12" s="9"/>
    </row>
    <row r="13" spans="2:8" ht="15.75" thickBot="1" x14ac:dyDescent="0.3">
      <c r="B13" s="7"/>
      <c r="C13" s="46" t="s">
        <v>40</v>
      </c>
      <c r="D13" s="18" t="s">
        <v>2</v>
      </c>
      <c r="E13" s="8"/>
      <c r="F13" s="46" t="s">
        <v>41</v>
      </c>
      <c r="G13" s="20" t="s">
        <v>2</v>
      </c>
      <c r="H13" s="9"/>
    </row>
    <row r="14" spans="2:8" ht="15.75" thickBot="1" x14ac:dyDescent="0.3">
      <c r="B14" s="7"/>
      <c r="C14" s="50" t="s">
        <v>51</v>
      </c>
      <c r="D14" s="15">
        <v>1</v>
      </c>
      <c r="E14" s="8"/>
      <c r="F14" s="47" t="s">
        <v>42</v>
      </c>
      <c r="G14" s="15"/>
      <c r="H14" s="9"/>
    </row>
    <row r="15" spans="2:8" x14ac:dyDescent="0.25">
      <c r="B15" s="7"/>
      <c r="C15" s="50" t="s">
        <v>52</v>
      </c>
      <c r="D15" s="16">
        <v>8</v>
      </c>
      <c r="E15" s="8"/>
      <c r="F15" s="49" t="s">
        <v>44</v>
      </c>
      <c r="G15" s="16">
        <v>6</v>
      </c>
      <c r="H15" s="9"/>
    </row>
    <row r="16" spans="2:8" ht="15.75" thickBot="1" x14ac:dyDescent="0.3">
      <c r="B16" s="7"/>
      <c r="C16" s="50" t="s">
        <v>53</v>
      </c>
      <c r="D16" s="16">
        <v>7</v>
      </c>
      <c r="E16" s="8"/>
      <c r="F16" s="48" t="s">
        <v>55</v>
      </c>
      <c r="G16" s="16">
        <v>3</v>
      </c>
      <c r="H16" s="9"/>
    </row>
    <row r="17" spans="2:8" ht="15.75" thickBot="1" x14ac:dyDescent="0.3">
      <c r="B17" s="7"/>
      <c r="C17" s="47" t="s">
        <v>63</v>
      </c>
      <c r="D17" s="16">
        <v>2</v>
      </c>
      <c r="E17" s="8"/>
      <c r="F17" s="47" t="s">
        <v>45</v>
      </c>
      <c r="G17" s="16"/>
      <c r="H17" s="9"/>
    </row>
    <row r="18" spans="2:8" ht="15.75" thickBot="1" x14ac:dyDescent="0.3">
      <c r="B18" s="7"/>
      <c r="C18" s="19" t="s">
        <v>0</v>
      </c>
      <c r="D18" s="17">
        <v>18</v>
      </c>
      <c r="E18" s="8"/>
      <c r="F18" s="48" t="s">
        <v>43</v>
      </c>
      <c r="G18" s="16">
        <v>6</v>
      </c>
      <c r="H18" s="9"/>
    </row>
    <row r="19" spans="2:8" x14ac:dyDescent="0.25">
      <c r="B19" s="7"/>
      <c r="E19" s="8"/>
      <c r="F19" s="51" t="s">
        <v>96</v>
      </c>
      <c r="G19" s="16">
        <v>1</v>
      </c>
      <c r="H19" s="9"/>
    </row>
    <row r="20" spans="2:8" ht="15.75" thickBot="1" x14ac:dyDescent="0.3">
      <c r="B20" s="7"/>
      <c r="C20" s="8"/>
      <c r="D20" s="8"/>
      <c r="E20" s="8"/>
      <c r="F20" s="47" t="s">
        <v>100</v>
      </c>
      <c r="G20" s="16"/>
      <c r="H20" s="9"/>
    </row>
    <row r="21" spans="2:8" x14ac:dyDescent="0.25">
      <c r="B21" s="7"/>
      <c r="C21" s="8"/>
      <c r="D21" s="8"/>
      <c r="E21" s="8"/>
      <c r="F21" s="49" t="s">
        <v>101</v>
      </c>
      <c r="G21" s="16">
        <v>1</v>
      </c>
      <c r="H21" s="9"/>
    </row>
    <row r="22" spans="2:8" ht="15.75" thickBot="1" x14ac:dyDescent="0.3">
      <c r="B22" s="7"/>
      <c r="C22" s="8"/>
      <c r="D22" s="8"/>
      <c r="E22" s="8"/>
      <c r="F22" s="48" t="s">
        <v>43</v>
      </c>
      <c r="G22" s="16">
        <v>1</v>
      </c>
      <c r="H22" s="9"/>
    </row>
    <row r="23" spans="2:8" ht="15.75" thickBot="1" x14ac:dyDescent="0.3">
      <c r="B23" s="7"/>
      <c r="C23" s="8"/>
      <c r="D23" s="8"/>
      <c r="E23" s="8"/>
      <c r="F23" s="19" t="s">
        <v>0</v>
      </c>
      <c r="G23" s="17">
        <v>18</v>
      </c>
      <c r="H23" s="9"/>
    </row>
    <row r="24" spans="2:8" x14ac:dyDescent="0.25">
      <c r="B24" s="7"/>
      <c r="C24" s="8"/>
      <c r="D24" s="8"/>
      <c r="E24" s="8"/>
      <c r="H24" s="9"/>
    </row>
    <row r="25" spans="2:8" ht="15.75" thickBot="1" x14ac:dyDescent="0.3">
      <c r="B25" s="7"/>
      <c r="C25" s="8"/>
      <c r="D25" s="8"/>
      <c r="E25" s="8"/>
      <c r="H25" s="9"/>
    </row>
    <row r="26" spans="2:8" x14ac:dyDescent="0.25">
      <c r="B26" s="7"/>
      <c r="C26" s="45"/>
      <c r="D26" s="8"/>
      <c r="E26" s="8"/>
      <c r="H26" s="9"/>
    </row>
    <row r="27" spans="2:8" x14ac:dyDescent="0.25">
      <c r="B27" s="7"/>
      <c r="C27" s="8"/>
      <c r="D27" s="8"/>
      <c r="E27" s="8"/>
      <c r="H27" s="9"/>
    </row>
    <row r="28" spans="2:8" x14ac:dyDescent="0.25">
      <c r="B28" s="7"/>
      <c r="C28" s="8"/>
      <c r="D28" s="8"/>
      <c r="E28" s="8"/>
      <c r="H28" s="9"/>
    </row>
    <row r="29" spans="2:8" ht="15.75" thickBot="1" x14ac:dyDescent="0.3">
      <c r="B29" s="7"/>
      <c r="C29" s="8"/>
      <c r="D29" s="8"/>
      <c r="E29" s="8"/>
      <c r="H29" s="9"/>
    </row>
    <row r="30" spans="2:8" ht="15.75" thickBot="1" x14ac:dyDescent="0.3">
      <c r="B30" s="7"/>
      <c r="C30" s="8"/>
      <c r="D30" s="8"/>
      <c r="E30" s="8"/>
      <c r="H30" s="9"/>
    </row>
    <row r="31" spans="2:8" ht="15.75" thickBot="1" x14ac:dyDescent="0.3">
      <c r="B31" s="7"/>
      <c r="C31" s="8"/>
      <c r="D31" s="8"/>
      <c r="E31" s="8"/>
      <c r="H31" s="9"/>
    </row>
    <row r="32" spans="2:8" x14ac:dyDescent="0.25">
      <c r="B32" s="7"/>
      <c r="C32" s="8"/>
      <c r="D32" s="8"/>
      <c r="E32" s="8"/>
      <c r="H32" s="9"/>
    </row>
    <row r="33" spans="2:8" ht="15.75" thickBot="1" x14ac:dyDescent="0.3">
      <c r="B33" s="7"/>
      <c r="C33" s="8"/>
      <c r="D33" s="8"/>
      <c r="E33" s="8"/>
      <c r="H33" s="9"/>
    </row>
    <row r="34" spans="2:8" ht="15.75" thickBot="1" x14ac:dyDescent="0.3">
      <c r="B34" s="7"/>
      <c r="C34" s="8"/>
      <c r="D34" s="8"/>
      <c r="E34" s="8"/>
      <c r="H34" s="9"/>
    </row>
    <row r="35" spans="2:8" ht="15.75" thickBot="1" x14ac:dyDescent="0.3">
      <c r="B35" s="7"/>
      <c r="C35" s="8"/>
      <c r="D35" s="8"/>
      <c r="E35" s="8"/>
      <c r="H35" s="9"/>
    </row>
    <row r="36" spans="2:8" ht="15.75" thickBot="1" x14ac:dyDescent="0.3">
      <c r="B36" s="7"/>
      <c r="C36" s="8"/>
      <c r="D36" s="8"/>
      <c r="E36" s="8"/>
      <c r="H36" s="9"/>
    </row>
    <row r="37" spans="2:8" ht="15.75" thickBot="1" x14ac:dyDescent="0.3">
      <c r="B37" s="7"/>
      <c r="C37" s="8"/>
      <c r="D37" s="8"/>
      <c r="E37" s="8"/>
      <c r="H37" s="9"/>
    </row>
    <row r="38" spans="2:8" ht="15.75" thickBot="1" x14ac:dyDescent="0.3">
      <c r="B38" s="7"/>
      <c r="C38" s="8"/>
      <c r="D38" s="8"/>
      <c r="E38" s="8"/>
      <c r="H38" s="9"/>
    </row>
    <row r="39" spans="2:8" ht="15.75" thickBot="1" x14ac:dyDescent="0.3">
      <c r="B39" s="10"/>
      <c r="C39" s="11"/>
      <c r="D39" s="11"/>
      <c r="E39" s="11"/>
      <c r="F39" s="11"/>
      <c r="G39" s="11"/>
      <c r="H39" s="12"/>
    </row>
  </sheetData>
  <sheetProtection sheet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28"/>
  <sheetViews>
    <sheetView showGridLines="0" topLeftCell="B1" zoomScale="85" zoomScaleNormal="85" workbookViewId="0">
      <pane ySplit="10" topLeftCell="A11" activePane="bottomLeft" state="frozen"/>
      <selection pane="bottomLeft" activeCell="B10" sqref="B10"/>
    </sheetView>
  </sheetViews>
  <sheetFormatPr baseColWidth="10" defaultRowHeight="15" x14ac:dyDescent="0.25"/>
  <cols>
    <col min="1" max="1" width="2.7109375" customWidth="1"/>
    <col min="2" max="2" width="16.140625" customWidth="1"/>
    <col min="3" max="3" width="19.7109375" bestFit="1" customWidth="1"/>
    <col min="4" max="5" width="16.140625" customWidth="1"/>
    <col min="6" max="6" width="36.7109375" customWidth="1"/>
    <col min="7" max="7" width="26.28515625" customWidth="1"/>
    <col min="10" max="10" width="32.28515625" customWidth="1"/>
    <col min="11" max="11" width="15.5703125" customWidth="1"/>
    <col min="12" max="12" width="15.42578125" customWidth="1"/>
    <col min="13" max="13" width="18" customWidth="1"/>
    <col min="14" max="14" width="25.85546875" customWidth="1"/>
    <col min="15" max="15" width="19.140625" customWidth="1"/>
    <col min="16" max="16" width="15.140625" bestFit="1" customWidth="1"/>
    <col min="17" max="17" width="17.85546875" bestFit="1" customWidth="1"/>
    <col min="18" max="18" width="16.140625" customWidth="1"/>
    <col min="19" max="19" width="17.85546875" customWidth="1"/>
    <col min="24" max="24" width="17.85546875" bestFit="1" customWidth="1"/>
    <col min="27" max="28" width="16.85546875" bestFit="1" customWidth="1"/>
    <col min="30" max="30" width="17.28515625" bestFit="1" customWidth="1"/>
    <col min="31" max="31" width="17.85546875" bestFit="1" customWidth="1"/>
    <col min="32" max="32" width="14.85546875" customWidth="1"/>
  </cols>
  <sheetData>
    <row r="2" spans="2:32" ht="41.25" customHeight="1" x14ac:dyDescent="0.25">
      <c r="B2" s="39" t="s">
        <v>58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:32" x14ac:dyDescent="0.25">
      <c r="E3" s="3"/>
    </row>
    <row r="4" spans="2:32" x14ac:dyDescent="0.25">
      <c r="B4" s="36" t="s">
        <v>35</v>
      </c>
      <c r="C4" s="34" t="s">
        <v>36</v>
      </c>
      <c r="D4" s="35" t="s">
        <v>37</v>
      </c>
      <c r="E4" s="3"/>
    </row>
    <row r="5" spans="2:32" x14ac:dyDescent="0.25">
      <c r="B5" s="33"/>
      <c r="C5" s="37">
        <v>45047</v>
      </c>
      <c r="D5" s="38">
        <v>45077</v>
      </c>
      <c r="E5" s="3"/>
    </row>
    <row r="6" spans="2:32" x14ac:dyDescent="0.25">
      <c r="B6" s="31"/>
      <c r="E6" s="3"/>
    </row>
    <row r="7" spans="2:32" x14ac:dyDescent="0.25">
      <c r="B7" s="32" t="s">
        <v>1</v>
      </c>
      <c r="C7" s="3"/>
      <c r="E7" s="2"/>
    </row>
    <row r="8" spans="2:32" ht="15.75" thickBot="1" x14ac:dyDescent="0.3">
      <c r="B8" s="2" t="s">
        <v>34</v>
      </c>
      <c r="C8" s="2"/>
      <c r="D8" s="2"/>
      <c r="E8" s="2"/>
    </row>
    <row r="9" spans="2:32" ht="18.75" customHeight="1" x14ac:dyDescent="0.25">
      <c r="B9" s="21" t="s">
        <v>30</v>
      </c>
      <c r="C9" s="22"/>
      <c r="D9" s="22"/>
      <c r="E9" s="22"/>
      <c r="F9" s="27"/>
      <c r="G9" s="27"/>
      <c r="H9" s="27"/>
      <c r="I9" s="27"/>
      <c r="J9" s="28"/>
      <c r="K9" s="24" t="s">
        <v>28</v>
      </c>
      <c r="L9" s="25"/>
      <c r="M9" s="25"/>
      <c r="N9" s="25"/>
      <c r="O9" s="25"/>
      <c r="P9" s="25"/>
      <c r="Q9" s="25"/>
      <c r="R9" s="26"/>
      <c r="S9" s="26"/>
      <c r="T9" s="21" t="s">
        <v>29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3"/>
    </row>
    <row r="10" spans="2:32" ht="56.25" customHeight="1" thickBot="1" x14ac:dyDescent="0.3">
      <c r="B10" s="40" t="s">
        <v>3</v>
      </c>
      <c r="C10" s="41" t="s">
        <v>4</v>
      </c>
      <c r="D10" s="41" t="s">
        <v>31</v>
      </c>
      <c r="E10" s="41" t="s">
        <v>32</v>
      </c>
      <c r="F10" s="41" t="s">
        <v>26</v>
      </c>
      <c r="G10" s="41" t="s">
        <v>27</v>
      </c>
      <c r="H10" s="41" t="s">
        <v>25</v>
      </c>
      <c r="I10" s="41" t="s">
        <v>24</v>
      </c>
      <c r="J10" s="42" t="s">
        <v>8</v>
      </c>
      <c r="K10" s="43" t="s">
        <v>5</v>
      </c>
      <c r="L10" s="44" t="s">
        <v>6</v>
      </c>
      <c r="M10" s="44" t="s">
        <v>7</v>
      </c>
      <c r="N10" s="44" t="s">
        <v>38</v>
      </c>
      <c r="O10" s="44" t="s">
        <v>9</v>
      </c>
      <c r="P10" s="44" t="s">
        <v>10</v>
      </c>
      <c r="Q10" s="44" t="s">
        <v>11</v>
      </c>
      <c r="R10" s="44" t="s">
        <v>12</v>
      </c>
      <c r="S10" s="30" t="s">
        <v>33</v>
      </c>
      <c r="T10" s="40" t="s">
        <v>13</v>
      </c>
      <c r="U10" s="41" t="s">
        <v>14</v>
      </c>
      <c r="V10" s="41" t="s">
        <v>15</v>
      </c>
      <c r="W10" s="41" t="s">
        <v>16</v>
      </c>
      <c r="X10" s="41" t="s">
        <v>17</v>
      </c>
      <c r="Y10" s="41" t="s">
        <v>18</v>
      </c>
      <c r="Z10" s="41" t="s">
        <v>19</v>
      </c>
      <c r="AA10" s="41" t="s">
        <v>39</v>
      </c>
      <c r="AB10" s="41" t="s">
        <v>20</v>
      </c>
      <c r="AC10" s="41" t="s">
        <v>21</v>
      </c>
      <c r="AD10" s="41" t="s">
        <v>22</v>
      </c>
      <c r="AE10" s="41" t="s">
        <v>23</v>
      </c>
      <c r="AF10" s="42" t="s">
        <v>50</v>
      </c>
    </row>
    <row r="11" spans="2:32" x14ac:dyDescent="0.25">
      <c r="B11">
        <v>2023</v>
      </c>
      <c r="C11">
        <v>230036</v>
      </c>
      <c r="D11" t="s">
        <v>46</v>
      </c>
      <c r="E11" t="s">
        <v>64</v>
      </c>
      <c r="F11" t="s">
        <v>42</v>
      </c>
      <c r="G11" t="s">
        <v>44</v>
      </c>
      <c r="H11" t="s">
        <v>82</v>
      </c>
      <c r="I11" t="s">
        <v>47</v>
      </c>
      <c r="J11" t="s">
        <v>83</v>
      </c>
      <c r="K11" s="14" t="s">
        <v>53</v>
      </c>
      <c r="L11" s="1">
        <v>45058</v>
      </c>
      <c r="M11">
        <v>52099456</v>
      </c>
      <c r="N11" t="s">
        <v>107</v>
      </c>
      <c r="O11">
        <v>40320000</v>
      </c>
      <c r="P11" s="29">
        <v>0</v>
      </c>
      <c r="Q11">
        <v>40320000</v>
      </c>
      <c r="R11" s="14" t="s">
        <v>59</v>
      </c>
      <c r="S11">
        <v>300</v>
      </c>
      <c r="T11" s="1">
        <v>44939</v>
      </c>
      <c r="U11" s="1">
        <v>44944</v>
      </c>
      <c r="V11">
        <v>300</v>
      </c>
      <c r="W11" s="1">
        <v>45248</v>
      </c>
      <c r="X11" s="29">
        <v>40320000</v>
      </c>
      <c r="Y11" s="14">
        <f>$D$5-Contratos[[#This Row],[Fecha de Inicio]]</f>
        <v>133</v>
      </c>
      <c r="Z11">
        <f>ROUND(Contratos[[#This Row],[dias ejecutados]]/(Contratos[[#This Row],[Fecha Finalizacion Programada]]-Contratos[[#This Row],[Fecha de Inicio]])*100,2)</f>
        <v>43.75</v>
      </c>
      <c r="AA11" s="29">
        <v>9811200</v>
      </c>
      <c r="AB11" s="29">
        <v>30508800</v>
      </c>
      <c r="AC11">
        <v>0</v>
      </c>
      <c r="AD11" s="29">
        <v>0</v>
      </c>
      <c r="AE11" s="29">
        <v>40320000</v>
      </c>
      <c r="AF11" s="14">
        <v>300</v>
      </c>
    </row>
    <row r="12" spans="2:32" x14ac:dyDescent="0.25">
      <c r="B12">
        <v>2023</v>
      </c>
      <c r="C12">
        <v>230102</v>
      </c>
      <c r="D12" t="s">
        <v>46</v>
      </c>
      <c r="E12" t="s">
        <v>65</v>
      </c>
      <c r="F12" t="s">
        <v>42</v>
      </c>
      <c r="G12" t="s">
        <v>44</v>
      </c>
      <c r="H12" t="s">
        <v>82</v>
      </c>
      <c r="I12" t="s">
        <v>47</v>
      </c>
      <c r="J12" t="s">
        <v>84</v>
      </c>
      <c r="K12" s="14" t="s">
        <v>53</v>
      </c>
      <c r="L12" s="1">
        <v>45061</v>
      </c>
      <c r="M12">
        <v>1024562261</v>
      </c>
      <c r="N12" t="s">
        <v>108</v>
      </c>
      <c r="O12">
        <v>56958000</v>
      </c>
      <c r="P12" s="29">
        <v>0</v>
      </c>
      <c r="Q12">
        <v>56958000</v>
      </c>
      <c r="R12" s="14" t="s">
        <v>59</v>
      </c>
      <c r="S12">
        <v>330</v>
      </c>
      <c r="T12" s="1">
        <v>44945</v>
      </c>
      <c r="U12" s="1">
        <v>44950</v>
      </c>
      <c r="V12">
        <v>330</v>
      </c>
      <c r="W12" s="1">
        <v>45284</v>
      </c>
      <c r="X12" s="29">
        <v>56958000</v>
      </c>
      <c r="Y12" s="14">
        <f>$D$5-Contratos[[#This Row],[Fecha de Inicio]]</f>
        <v>127</v>
      </c>
      <c r="Z12" s="14">
        <f>ROUND(Contratos[[#This Row],[dias ejecutados]]/(Contratos[[#This Row],[Fecha Finalizacion Programada]]-Contratos[[#This Row],[Fecha de Inicio]])*100,2)</f>
        <v>38.020000000000003</v>
      </c>
      <c r="AA12" s="29">
        <v>11564200</v>
      </c>
      <c r="AB12" s="29">
        <v>45393800</v>
      </c>
      <c r="AC12">
        <v>0</v>
      </c>
      <c r="AD12" s="29">
        <v>0</v>
      </c>
      <c r="AE12" s="29">
        <v>56958000</v>
      </c>
      <c r="AF12" s="14">
        <v>330</v>
      </c>
    </row>
    <row r="13" spans="2:32" x14ac:dyDescent="0.25">
      <c r="B13">
        <v>2023</v>
      </c>
      <c r="C13">
        <v>230025</v>
      </c>
      <c r="D13" t="s">
        <v>46</v>
      </c>
      <c r="E13" t="s">
        <v>66</v>
      </c>
      <c r="F13" t="s">
        <v>42</v>
      </c>
      <c r="G13" t="s">
        <v>55</v>
      </c>
      <c r="H13" t="s">
        <v>85</v>
      </c>
      <c r="I13" t="s">
        <v>47</v>
      </c>
      <c r="J13" t="s">
        <v>86</v>
      </c>
      <c r="K13" s="14" t="s">
        <v>53</v>
      </c>
      <c r="L13" s="1">
        <v>45047</v>
      </c>
      <c r="M13">
        <v>93203578</v>
      </c>
      <c r="N13" t="s">
        <v>109</v>
      </c>
      <c r="O13">
        <v>25586000</v>
      </c>
      <c r="P13" s="29">
        <v>0</v>
      </c>
      <c r="Q13">
        <v>25586000</v>
      </c>
      <c r="R13" s="14" t="s">
        <v>59</v>
      </c>
      <c r="S13">
        <v>330</v>
      </c>
      <c r="T13" s="1">
        <v>44939</v>
      </c>
      <c r="U13" s="1">
        <v>44949</v>
      </c>
      <c r="V13">
        <v>330</v>
      </c>
      <c r="W13" s="1">
        <v>45283</v>
      </c>
      <c r="X13" s="29">
        <v>25586000</v>
      </c>
      <c r="Y13" s="14">
        <f>$D$5-Contratos[[#This Row],[Fecha de Inicio]]</f>
        <v>128</v>
      </c>
      <c r="Z13" s="14">
        <f>ROUND(Contratos[[#This Row],[dias ejecutados]]/(Contratos[[#This Row],[Fecha Finalizacion Programada]]-Contratos[[#This Row],[Fecha de Inicio]])*100,2)</f>
        <v>38.32</v>
      </c>
      <c r="AA13" s="29">
        <v>9924267</v>
      </c>
      <c r="AB13" s="29">
        <v>15661733</v>
      </c>
      <c r="AC13">
        <v>0</v>
      </c>
      <c r="AD13" s="29">
        <v>0</v>
      </c>
      <c r="AE13" s="29">
        <v>25586000</v>
      </c>
      <c r="AF13" s="14">
        <v>330</v>
      </c>
    </row>
    <row r="14" spans="2:32" x14ac:dyDescent="0.25">
      <c r="B14">
        <v>2023</v>
      </c>
      <c r="C14">
        <v>230144</v>
      </c>
      <c r="D14" t="s">
        <v>46</v>
      </c>
      <c r="E14" t="s">
        <v>67</v>
      </c>
      <c r="F14" t="s">
        <v>42</v>
      </c>
      <c r="G14" t="s">
        <v>44</v>
      </c>
      <c r="H14" t="s">
        <v>87</v>
      </c>
      <c r="I14" t="s">
        <v>47</v>
      </c>
      <c r="J14" t="s">
        <v>88</v>
      </c>
      <c r="K14" s="14" t="s">
        <v>53</v>
      </c>
      <c r="L14" s="1">
        <v>45072</v>
      </c>
      <c r="M14">
        <v>1033711669</v>
      </c>
      <c r="N14" t="s">
        <v>110</v>
      </c>
      <c r="O14">
        <v>62792000</v>
      </c>
      <c r="P14" s="29">
        <v>0</v>
      </c>
      <c r="Q14">
        <v>62792000</v>
      </c>
      <c r="R14" s="14" t="s">
        <v>59</v>
      </c>
      <c r="S14">
        <v>240</v>
      </c>
      <c r="T14" s="1">
        <v>44950</v>
      </c>
      <c r="U14" s="1">
        <v>44951</v>
      </c>
      <c r="V14">
        <v>240</v>
      </c>
      <c r="W14" s="1">
        <v>45194</v>
      </c>
      <c r="X14" s="29">
        <v>62792000</v>
      </c>
      <c r="Y14" s="14">
        <f>$D$5-Contratos[[#This Row],[Fecha de Inicio]]</f>
        <v>126</v>
      </c>
      <c r="Z14" s="14">
        <f>ROUND(Contratos[[#This Row],[dias ejecutados]]/(Contratos[[#This Row],[Fecha Finalizacion Programada]]-Contratos[[#This Row],[Fecha de Inicio]])*100,2)</f>
        <v>51.85</v>
      </c>
      <c r="AA14" s="29">
        <v>25116800</v>
      </c>
      <c r="AB14" s="29">
        <v>37675200</v>
      </c>
      <c r="AC14">
        <v>0</v>
      </c>
      <c r="AD14" s="29">
        <v>0</v>
      </c>
      <c r="AE14" s="29">
        <v>62792000</v>
      </c>
      <c r="AF14" s="14">
        <v>240</v>
      </c>
    </row>
    <row r="15" spans="2:32" x14ac:dyDescent="0.25">
      <c r="B15">
        <v>2022</v>
      </c>
      <c r="C15">
        <v>220384</v>
      </c>
      <c r="D15" t="s">
        <v>46</v>
      </c>
      <c r="E15" t="s">
        <v>68</v>
      </c>
      <c r="F15" t="s">
        <v>45</v>
      </c>
      <c r="G15" t="s">
        <v>43</v>
      </c>
      <c r="H15" t="s">
        <v>48</v>
      </c>
      <c r="I15" t="s">
        <v>49</v>
      </c>
      <c r="J15" t="s">
        <v>89</v>
      </c>
      <c r="K15" s="14" t="s">
        <v>52</v>
      </c>
      <c r="L15" s="1">
        <v>45049</v>
      </c>
      <c r="M15" t="s">
        <v>54</v>
      </c>
      <c r="N15" t="s">
        <v>54</v>
      </c>
      <c r="O15">
        <v>65149327</v>
      </c>
      <c r="P15" s="29">
        <v>0</v>
      </c>
      <c r="Q15">
        <v>65149327</v>
      </c>
      <c r="R15" s="14">
        <v>30</v>
      </c>
      <c r="S15">
        <v>360</v>
      </c>
      <c r="T15" s="1">
        <v>44706</v>
      </c>
      <c r="U15" s="1">
        <v>44715</v>
      </c>
      <c r="V15">
        <v>330</v>
      </c>
      <c r="W15" s="1">
        <v>45080</v>
      </c>
      <c r="X15" s="29">
        <v>65149327</v>
      </c>
      <c r="Y15" s="14">
        <f>$D$5-Contratos[[#This Row],[Fecha de Inicio]]</f>
        <v>362</v>
      </c>
      <c r="Z15" s="14">
        <f>ROUND(Contratos[[#This Row],[dias ejecutados]]/(Contratos[[#This Row],[Fecha Finalizacion Programada]]-Contratos[[#This Row],[Fecha de Inicio]])*100,2)</f>
        <v>99.18</v>
      </c>
      <c r="AA15" s="29">
        <v>712600</v>
      </c>
      <c r="AB15" s="29">
        <v>64436727</v>
      </c>
      <c r="AC15">
        <v>1</v>
      </c>
      <c r="AD15" s="29">
        <v>0</v>
      </c>
      <c r="AE15" s="29">
        <v>65149327</v>
      </c>
      <c r="AF15" s="14">
        <v>360</v>
      </c>
    </row>
    <row r="16" spans="2:32" x14ac:dyDescent="0.25">
      <c r="B16">
        <v>2022</v>
      </c>
      <c r="C16">
        <v>220389</v>
      </c>
      <c r="D16" t="s">
        <v>46</v>
      </c>
      <c r="E16" t="s">
        <v>61</v>
      </c>
      <c r="F16" t="s">
        <v>45</v>
      </c>
      <c r="G16" t="s">
        <v>43</v>
      </c>
      <c r="H16" t="s">
        <v>48</v>
      </c>
      <c r="I16" t="s">
        <v>49</v>
      </c>
      <c r="J16" t="s">
        <v>60</v>
      </c>
      <c r="K16" s="14" t="s">
        <v>52</v>
      </c>
      <c r="L16" s="1">
        <v>45051</v>
      </c>
      <c r="M16" t="s">
        <v>54</v>
      </c>
      <c r="N16" s="14" t="s">
        <v>54</v>
      </c>
      <c r="O16">
        <v>80000000</v>
      </c>
      <c r="P16" s="29">
        <v>0</v>
      </c>
      <c r="Q16">
        <v>120000000</v>
      </c>
      <c r="R16" s="14">
        <v>30</v>
      </c>
      <c r="S16">
        <v>360</v>
      </c>
      <c r="T16" s="1">
        <v>44718</v>
      </c>
      <c r="U16" s="1">
        <v>44719</v>
      </c>
      <c r="V16">
        <v>300</v>
      </c>
      <c r="W16" s="1">
        <v>45084</v>
      </c>
      <c r="X16" s="29">
        <v>80000000</v>
      </c>
      <c r="Y16" s="14">
        <f>$D$5-Contratos[[#This Row],[Fecha de Inicio]]</f>
        <v>358</v>
      </c>
      <c r="Z16" s="14">
        <f>ROUND(Contratos[[#This Row],[dias ejecutados]]/(Contratos[[#This Row],[Fecha Finalizacion Programada]]-Contratos[[#This Row],[Fecha de Inicio]])*100,2)</f>
        <v>98.08</v>
      </c>
      <c r="AA16" s="29">
        <v>28890355</v>
      </c>
      <c r="AB16" s="29">
        <v>91109645</v>
      </c>
      <c r="AC16">
        <v>1</v>
      </c>
      <c r="AD16" s="29">
        <v>40000000</v>
      </c>
      <c r="AE16" s="29">
        <v>120000000</v>
      </c>
      <c r="AF16" s="14">
        <v>360</v>
      </c>
    </row>
    <row r="17" spans="2:32" x14ac:dyDescent="0.25">
      <c r="B17">
        <v>2022</v>
      </c>
      <c r="C17">
        <v>220396</v>
      </c>
      <c r="D17" t="s">
        <v>46</v>
      </c>
      <c r="E17" t="s">
        <v>69</v>
      </c>
      <c r="F17" t="s">
        <v>45</v>
      </c>
      <c r="G17" t="s">
        <v>43</v>
      </c>
      <c r="H17" t="s">
        <v>90</v>
      </c>
      <c r="I17" t="s">
        <v>47</v>
      </c>
      <c r="J17" t="s">
        <v>91</v>
      </c>
      <c r="K17" s="14" t="s">
        <v>52</v>
      </c>
      <c r="L17" s="1">
        <v>45054</v>
      </c>
      <c r="M17" t="s">
        <v>54</v>
      </c>
      <c r="N17" s="14" t="s">
        <v>54</v>
      </c>
      <c r="O17">
        <v>63051000</v>
      </c>
      <c r="P17" s="29">
        <v>0</v>
      </c>
      <c r="Q17">
        <v>63051000</v>
      </c>
      <c r="R17" s="14">
        <v>90</v>
      </c>
      <c r="S17">
        <v>420</v>
      </c>
      <c r="T17" s="1">
        <v>44720</v>
      </c>
      <c r="U17" s="1">
        <v>44728</v>
      </c>
      <c r="V17">
        <v>330</v>
      </c>
      <c r="W17" s="1">
        <v>45154</v>
      </c>
      <c r="X17" s="29">
        <v>63051000</v>
      </c>
      <c r="Y17" s="14">
        <f>$D$5-Contratos[[#This Row],[Fecha de Inicio]]</f>
        <v>349</v>
      </c>
      <c r="Z17" s="14">
        <f>ROUND(Contratos[[#This Row],[dias ejecutados]]/(Contratos[[#This Row],[Fecha Finalizacion Programada]]-Contratos[[#This Row],[Fecha de Inicio]])*100,2)</f>
        <v>81.92</v>
      </c>
      <c r="AA17" s="29">
        <v>31086473</v>
      </c>
      <c r="AB17" s="29">
        <v>31964527</v>
      </c>
      <c r="AC17">
        <v>1</v>
      </c>
      <c r="AD17" s="29">
        <v>0</v>
      </c>
      <c r="AE17" s="29">
        <v>63051000</v>
      </c>
      <c r="AF17" s="14">
        <v>420</v>
      </c>
    </row>
    <row r="18" spans="2:32" x14ac:dyDescent="0.25">
      <c r="B18">
        <v>2023</v>
      </c>
      <c r="C18">
        <v>230380</v>
      </c>
      <c r="D18" t="s">
        <v>46</v>
      </c>
      <c r="E18" t="s">
        <v>70</v>
      </c>
      <c r="F18" t="s">
        <v>42</v>
      </c>
      <c r="G18" t="s">
        <v>44</v>
      </c>
      <c r="H18" t="s">
        <v>48</v>
      </c>
      <c r="I18" t="s">
        <v>49</v>
      </c>
      <c r="J18" t="s">
        <v>92</v>
      </c>
      <c r="K18" s="14" t="s">
        <v>53</v>
      </c>
      <c r="L18" s="1">
        <v>45071</v>
      </c>
      <c r="M18">
        <v>53047577</v>
      </c>
      <c r="N18" t="s">
        <v>111</v>
      </c>
      <c r="O18">
        <v>16285000</v>
      </c>
      <c r="P18" s="29">
        <v>0</v>
      </c>
      <c r="Q18">
        <v>16285000</v>
      </c>
      <c r="R18" s="14" t="s">
        <v>59</v>
      </c>
      <c r="S18">
        <v>150</v>
      </c>
      <c r="T18" s="1">
        <v>45012</v>
      </c>
      <c r="U18" s="1">
        <v>45013</v>
      </c>
      <c r="V18">
        <v>150</v>
      </c>
      <c r="W18" s="1">
        <v>45166</v>
      </c>
      <c r="X18" s="29">
        <v>16285000</v>
      </c>
      <c r="Y18" s="14">
        <f>$D$5-Contratos[[#This Row],[Fecha de Inicio]]</f>
        <v>64</v>
      </c>
      <c r="Z18" s="14">
        <f>ROUND(Contratos[[#This Row],[dias ejecutados]]/(Contratos[[#This Row],[Fecha Finalizacion Programada]]-Contratos[[#This Row],[Fecha de Inicio]])*100,2)</f>
        <v>41.83</v>
      </c>
      <c r="AA18" s="29">
        <v>0</v>
      </c>
      <c r="AB18" s="29">
        <v>16285000</v>
      </c>
      <c r="AC18">
        <v>0</v>
      </c>
      <c r="AD18" s="29">
        <v>0</v>
      </c>
      <c r="AE18" s="29">
        <v>16285000</v>
      </c>
      <c r="AF18" s="14">
        <v>150</v>
      </c>
    </row>
    <row r="19" spans="2:32" x14ac:dyDescent="0.25">
      <c r="B19">
        <v>2023</v>
      </c>
      <c r="C19">
        <v>230359</v>
      </c>
      <c r="D19" t="s">
        <v>46</v>
      </c>
      <c r="E19" t="s">
        <v>71</v>
      </c>
      <c r="F19" t="s">
        <v>42</v>
      </c>
      <c r="G19" t="s">
        <v>44</v>
      </c>
      <c r="H19" t="s">
        <v>48</v>
      </c>
      <c r="I19" t="s">
        <v>49</v>
      </c>
      <c r="J19" t="s">
        <v>93</v>
      </c>
      <c r="K19" s="14" t="s">
        <v>53</v>
      </c>
      <c r="L19" s="1">
        <v>45051</v>
      </c>
      <c r="M19">
        <v>1022370301</v>
      </c>
      <c r="N19" t="s">
        <v>112</v>
      </c>
      <c r="O19">
        <v>35280000</v>
      </c>
      <c r="P19" s="29">
        <v>0</v>
      </c>
      <c r="Q19">
        <v>35280000</v>
      </c>
      <c r="R19" s="14" t="s">
        <v>59</v>
      </c>
      <c r="S19">
        <v>150</v>
      </c>
      <c r="T19" s="1">
        <v>45008</v>
      </c>
      <c r="U19" s="1">
        <v>45015</v>
      </c>
      <c r="V19">
        <v>150</v>
      </c>
      <c r="W19" s="1">
        <v>45168</v>
      </c>
      <c r="X19" s="29">
        <v>35280000</v>
      </c>
      <c r="Y19" s="14">
        <f>$D$5-Contratos[[#This Row],[Fecha de Inicio]]</f>
        <v>62</v>
      </c>
      <c r="Z19" s="14">
        <f>ROUND(Contratos[[#This Row],[dias ejecutados]]/(Contratos[[#This Row],[Fecha Finalizacion Programada]]-Contratos[[#This Row],[Fecha de Inicio]])*100,2)</f>
        <v>40.520000000000003</v>
      </c>
      <c r="AA19" s="29">
        <v>0</v>
      </c>
      <c r="AB19" s="29">
        <v>35280000</v>
      </c>
      <c r="AC19">
        <v>0</v>
      </c>
      <c r="AD19" s="29">
        <v>0</v>
      </c>
      <c r="AE19" s="29">
        <v>35280000</v>
      </c>
      <c r="AF19" s="14">
        <v>150</v>
      </c>
    </row>
    <row r="20" spans="2:32" x14ac:dyDescent="0.25">
      <c r="B20">
        <v>2023</v>
      </c>
      <c r="C20">
        <v>230411</v>
      </c>
      <c r="D20" t="s">
        <v>46</v>
      </c>
      <c r="E20" t="s">
        <v>72</v>
      </c>
      <c r="F20" t="s">
        <v>42</v>
      </c>
      <c r="G20" t="s">
        <v>44</v>
      </c>
      <c r="H20" t="s">
        <v>48</v>
      </c>
      <c r="I20" t="s">
        <v>49</v>
      </c>
      <c r="J20" t="s">
        <v>94</v>
      </c>
      <c r="K20" s="14" t="s">
        <v>53</v>
      </c>
      <c r="L20" s="1">
        <v>45065</v>
      </c>
      <c r="M20">
        <v>1022950072</v>
      </c>
      <c r="N20" t="s">
        <v>113</v>
      </c>
      <c r="O20">
        <v>16285000</v>
      </c>
      <c r="P20" s="29">
        <v>0</v>
      </c>
      <c r="Q20">
        <v>16285000</v>
      </c>
      <c r="R20" s="14" t="s">
        <v>59</v>
      </c>
      <c r="S20">
        <v>150</v>
      </c>
      <c r="T20" s="1">
        <v>45016</v>
      </c>
      <c r="U20" s="1">
        <v>45027</v>
      </c>
      <c r="V20">
        <v>150</v>
      </c>
      <c r="W20" s="1">
        <v>45180</v>
      </c>
      <c r="X20" s="29">
        <v>16285000</v>
      </c>
      <c r="Y20" s="14">
        <f>$D$5-Contratos[[#This Row],[Fecha de Inicio]]</f>
        <v>50</v>
      </c>
      <c r="Z20" s="14">
        <f>ROUND(Contratos[[#This Row],[dias ejecutados]]/(Contratos[[#This Row],[Fecha Finalizacion Programada]]-Contratos[[#This Row],[Fecha de Inicio]])*100,2)</f>
        <v>32.68</v>
      </c>
      <c r="AA20" s="29">
        <v>0</v>
      </c>
      <c r="AB20" s="29">
        <v>16285000</v>
      </c>
      <c r="AC20">
        <v>0</v>
      </c>
      <c r="AD20" s="29">
        <v>0</v>
      </c>
      <c r="AE20" s="29">
        <v>16285000</v>
      </c>
      <c r="AF20" s="14">
        <v>150</v>
      </c>
    </row>
    <row r="21" spans="2:32" x14ac:dyDescent="0.25">
      <c r="B21">
        <v>2022</v>
      </c>
      <c r="C21">
        <v>220417</v>
      </c>
      <c r="D21" t="s">
        <v>46</v>
      </c>
      <c r="E21" t="s">
        <v>73</v>
      </c>
      <c r="F21" t="s">
        <v>45</v>
      </c>
      <c r="G21" t="s">
        <v>43</v>
      </c>
      <c r="H21" t="s">
        <v>57</v>
      </c>
      <c r="I21" t="s">
        <v>47</v>
      </c>
      <c r="J21" t="s">
        <v>95</v>
      </c>
      <c r="K21" s="14" t="s">
        <v>52</v>
      </c>
      <c r="L21" s="1">
        <v>45058</v>
      </c>
      <c r="M21" t="s">
        <v>54</v>
      </c>
      <c r="N21" s="14" t="s">
        <v>54</v>
      </c>
      <c r="O21">
        <v>94717000</v>
      </c>
      <c r="P21" s="29">
        <v>0</v>
      </c>
      <c r="Q21">
        <v>134717000</v>
      </c>
      <c r="R21" s="14">
        <v>30</v>
      </c>
      <c r="S21">
        <v>330</v>
      </c>
      <c r="T21" s="1">
        <v>44748</v>
      </c>
      <c r="U21" s="1">
        <v>44756</v>
      </c>
      <c r="V21">
        <v>300</v>
      </c>
      <c r="W21" s="1">
        <v>45091</v>
      </c>
      <c r="X21" s="29">
        <v>94717000</v>
      </c>
      <c r="Y21" s="14">
        <f>$D$5-Contratos[[#This Row],[Fecha de Inicio]]</f>
        <v>321</v>
      </c>
      <c r="Z21" s="14">
        <f>ROUND(Contratos[[#This Row],[dias ejecutados]]/(Contratos[[#This Row],[Fecha Finalizacion Programada]]-Contratos[[#This Row],[Fecha de Inicio]])*100,2)</f>
        <v>95.82</v>
      </c>
      <c r="AA21" s="29">
        <v>16697598</v>
      </c>
      <c r="AB21" s="29">
        <v>118019402</v>
      </c>
      <c r="AC21">
        <v>2</v>
      </c>
      <c r="AD21" s="29">
        <v>40000000</v>
      </c>
      <c r="AE21" s="29">
        <v>134717000</v>
      </c>
      <c r="AF21" s="14">
        <v>330</v>
      </c>
    </row>
    <row r="22" spans="2:32" x14ac:dyDescent="0.25">
      <c r="B22">
        <v>2023</v>
      </c>
      <c r="C22">
        <v>230486</v>
      </c>
      <c r="D22" t="s">
        <v>81</v>
      </c>
      <c r="E22" t="s">
        <v>80</v>
      </c>
      <c r="F22" t="s">
        <v>45</v>
      </c>
      <c r="G22" t="s">
        <v>96</v>
      </c>
      <c r="H22" t="s">
        <v>56</v>
      </c>
      <c r="I22" t="s">
        <v>47</v>
      </c>
      <c r="J22" t="s">
        <v>97</v>
      </c>
      <c r="K22" s="14" t="s">
        <v>63</v>
      </c>
      <c r="L22" s="1">
        <v>45051</v>
      </c>
      <c r="M22" t="s">
        <v>54</v>
      </c>
      <c r="N22" s="14" t="s">
        <v>54</v>
      </c>
      <c r="O22">
        <v>30288794</v>
      </c>
      <c r="P22" s="29">
        <v>0</v>
      </c>
      <c r="Q22">
        <v>30288794</v>
      </c>
      <c r="R22" s="14" t="s">
        <v>59</v>
      </c>
      <c r="S22">
        <v>30</v>
      </c>
      <c r="T22" s="1">
        <v>45030</v>
      </c>
      <c r="U22" s="1">
        <v>45037</v>
      </c>
      <c r="V22">
        <v>30</v>
      </c>
      <c r="W22" s="1">
        <v>45067</v>
      </c>
      <c r="X22" s="29">
        <v>30288794</v>
      </c>
      <c r="Y22" s="14">
        <f>Contratos[[#This Row],[Fecha Finalizacion Programada]]-Contratos[[#This Row],[Fecha de Inicio]]</f>
        <v>30</v>
      </c>
      <c r="Z22" s="14">
        <f>ROUND(Contratos[[#This Row],[dias ejecutados]]/(Contratos[[#This Row],[Fecha Finalizacion Programada]]-Contratos[[#This Row],[Fecha de Inicio]])*100,2)</f>
        <v>100</v>
      </c>
      <c r="AA22" s="29">
        <v>25240661</v>
      </c>
      <c r="AB22" s="29">
        <v>5048133</v>
      </c>
      <c r="AC22">
        <v>0</v>
      </c>
      <c r="AD22" s="29">
        <v>0</v>
      </c>
      <c r="AE22" s="29">
        <v>30288794</v>
      </c>
      <c r="AF22" s="14">
        <v>30</v>
      </c>
    </row>
    <row r="23" spans="2:32" x14ac:dyDescent="0.25">
      <c r="B23">
        <v>2022</v>
      </c>
      <c r="C23">
        <v>220589</v>
      </c>
      <c r="D23" t="s">
        <v>46</v>
      </c>
      <c r="E23" t="s">
        <v>74</v>
      </c>
      <c r="F23" t="s">
        <v>42</v>
      </c>
      <c r="G23" t="s">
        <v>55</v>
      </c>
      <c r="H23" t="s">
        <v>48</v>
      </c>
      <c r="I23" t="s">
        <v>49</v>
      </c>
      <c r="J23" t="s">
        <v>98</v>
      </c>
      <c r="K23" s="14" t="s">
        <v>52</v>
      </c>
      <c r="L23" s="1">
        <v>45064</v>
      </c>
      <c r="M23" t="s">
        <v>54</v>
      </c>
      <c r="N23" s="14" t="s">
        <v>54</v>
      </c>
      <c r="O23">
        <v>950914740</v>
      </c>
      <c r="P23" s="29">
        <v>0</v>
      </c>
      <c r="Q23">
        <v>1350914740</v>
      </c>
      <c r="R23" s="14">
        <v>45</v>
      </c>
      <c r="S23">
        <v>270</v>
      </c>
      <c r="T23" s="1">
        <v>44827</v>
      </c>
      <c r="U23" s="1">
        <v>44837</v>
      </c>
      <c r="V23">
        <v>180</v>
      </c>
      <c r="W23" s="1">
        <v>45110</v>
      </c>
      <c r="X23" s="29">
        <v>950914740</v>
      </c>
      <c r="Y23" s="14">
        <f>$D$5-Contratos[[#This Row],[Fecha de Inicio]]</f>
        <v>240</v>
      </c>
      <c r="Z23" s="14">
        <f>ROUND(Contratos[[#This Row],[dias ejecutados]]/(Contratos[[#This Row],[Fecha Finalizacion Programada]]-Contratos[[#This Row],[Fecha de Inicio]])*100,2)</f>
        <v>87.91</v>
      </c>
      <c r="AA23" s="29">
        <v>950914740</v>
      </c>
      <c r="AB23" s="29">
        <v>400000000</v>
      </c>
      <c r="AC23">
        <v>1</v>
      </c>
      <c r="AD23" s="29">
        <v>400000000</v>
      </c>
      <c r="AE23" s="29">
        <v>1350914740</v>
      </c>
      <c r="AF23" s="14">
        <v>270</v>
      </c>
    </row>
    <row r="24" spans="2:32" x14ac:dyDescent="0.25">
      <c r="B24">
        <v>2022</v>
      </c>
      <c r="C24">
        <v>220670</v>
      </c>
      <c r="D24" t="s">
        <v>46</v>
      </c>
      <c r="E24" t="s">
        <v>75</v>
      </c>
      <c r="F24" t="s">
        <v>42</v>
      </c>
      <c r="G24" t="s">
        <v>55</v>
      </c>
      <c r="H24" t="s">
        <v>57</v>
      </c>
      <c r="I24" t="s">
        <v>47</v>
      </c>
      <c r="J24" t="s">
        <v>99</v>
      </c>
      <c r="K24" s="14" t="s">
        <v>52</v>
      </c>
      <c r="L24" s="1">
        <v>45064</v>
      </c>
      <c r="M24" t="s">
        <v>54</v>
      </c>
      <c r="N24" s="14" t="s">
        <v>54</v>
      </c>
      <c r="O24">
        <v>1109587800</v>
      </c>
      <c r="P24" s="29">
        <v>0</v>
      </c>
      <c r="Q24">
        <v>1479529400</v>
      </c>
      <c r="R24" s="14">
        <v>30</v>
      </c>
      <c r="S24">
        <v>255</v>
      </c>
      <c r="T24" s="1">
        <v>44841</v>
      </c>
      <c r="U24" s="1">
        <v>44845</v>
      </c>
      <c r="V24">
        <v>225</v>
      </c>
      <c r="W24" s="1">
        <v>45103</v>
      </c>
      <c r="X24" s="29">
        <v>1109587800</v>
      </c>
      <c r="Y24" s="14">
        <f>$D$5-Contratos[[#This Row],[Fecha de Inicio]]</f>
        <v>232</v>
      </c>
      <c r="Z24" s="14">
        <f>ROUND(Contratos[[#This Row],[dias ejecutados]]/(Contratos[[#This Row],[Fecha Finalizacion Programada]]-Contratos[[#This Row],[Fecha de Inicio]])*100,2)</f>
        <v>89.92</v>
      </c>
      <c r="AA24" s="29">
        <v>864464395</v>
      </c>
      <c r="AB24" s="29">
        <v>615065005</v>
      </c>
      <c r="AC24">
        <v>1</v>
      </c>
      <c r="AD24" s="29">
        <v>369941600</v>
      </c>
      <c r="AE24" s="29">
        <v>1479529400</v>
      </c>
      <c r="AF24" s="14">
        <v>255</v>
      </c>
    </row>
    <row r="25" spans="2:32" x14ac:dyDescent="0.25">
      <c r="B25">
        <v>2022</v>
      </c>
      <c r="C25">
        <v>220713</v>
      </c>
      <c r="D25" t="s">
        <v>46</v>
      </c>
      <c r="E25" t="s">
        <v>76</v>
      </c>
      <c r="F25" t="s">
        <v>100</v>
      </c>
      <c r="G25" t="s">
        <v>101</v>
      </c>
      <c r="H25" t="s">
        <v>90</v>
      </c>
      <c r="I25" t="s">
        <v>47</v>
      </c>
      <c r="J25" t="s">
        <v>102</v>
      </c>
      <c r="K25" s="14" t="s">
        <v>52</v>
      </c>
      <c r="L25" s="1">
        <v>45056</v>
      </c>
      <c r="M25" t="s">
        <v>54</v>
      </c>
      <c r="N25" s="14" t="s">
        <v>54</v>
      </c>
      <c r="O25">
        <v>896243709</v>
      </c>
      <c r="P25" s="29">
        <v>0</v>
      </c>
      <c r="Q25">
        <v>896243709</v>
      </c>
      <c r="R25" s="14">
        <v>16</v>
      </c>
      <c r="S25">
        <v>196</v>
      </c>
      <c r="T25" s="1">
        <v>44840</v>
      </c>
      <c r="U25" s="1">
        <v>44880</v>
      </c>
      <c r="V25">
        <v>180</v>
      </c>
      <c r="W25" s="1">
        <v>45077</v>
      </c>
      <c r="X25" s="29">
        <v>896243709</v>
      </c>
      <c r="Y25" s="14">
        <f>$D$5-Contratos[[#This Row],[Fecha de Inicio]]</f>
        <v>197</v>
      </c>
      <c r="Z25" s="14">
        <f>ROUND(Contratos[[#This Row],[dias ejecutados]]/(Contratos[[#This Row],[Fecha Finalizacion Programada]]-Contratos[[#This Row],[Fecha de Inicio]])*100,2)</f>
        <v>100</v>
      </c>
      <c r="AA25" s="29">
        <v>217799545</v>
      </c>
      <c r="AB25" s="29">
        <v>896243709</v>
      </c>
      <c r="AC25">
        <v>1</v>
      </c>
      <c r="AD25" s="29">
        <v>0</v>
      </c>
      <c r="AE25" s="29">
        <v>896243709</v>
      </c>
      <c r="AF25" s="14">
        <v>196</v>
      </c>
    </row>
    <row r="26" spans="2:32" x14ac:dyDescent="0.25">
      <c r="B26">
        <v>2022</v>
      </c>
      <c r="C26">
        <v>220783</v>
      </c>
      <c r="D26" t="s">
        <v>46</v>
      </c>
      <c r="E26" t="s">
        <v>77</v>
      </c>
      <c r="F26" t="s">
        <v>45</v>
      </c>
      <c r="G26" t="s">
        <v>43</v>
      </c>
      <c r="H26" t="s">
        <v>56</v>
      </c>
      <c r="I26" t="s">
        <v>47</v>
      </c>
      <c r="J26" t="s">
        <v>103</v>
      </c>
      <c r="K26" s="14" t="s">
        <v>52</v>
      </c>
      <c r="L26" s="1">
        <v>45055</v>
      </c>
      <c r="M26" t="s">
        <v>54</v>
      </c>
      <c r="N26" s="14" t="s">
        <v>54</v>
      </c>
      <c r="O26">
        <v>3118511</v>
      </c>
      <c r="P26" s="29">
        <v>0</v>
      </c>
      <c r="Q26">
        <v>3118511</v>
      </c>
      <c r="R26" s="14">
        <v>120</v>
      </c>
      <c r="S26">
        <v>330</v>
      </c>
      <c r="T26" s="1">
        <v>44855</v>
      </c>
      <c r="U26" s="1">
        <v>44862</v>
      </c>
      <c r="V26">
        <v>210</v>
      </c>
      <c r="W26" s="1">
        <v>45197</v>
      </c>
      <c r="X26" s="29">
        <v>3118511</v>
      </c>
      <c r="Y26" s="14">
        <f>$D$5-Contratos[[#This Row],[Fecha de Inicio]]</f>
        <v>215</v>
      </c>
      <c r="Z26" s="14">
        <f>ROUND(Contratos[[#This Row],[dias ejecutados]]/(Contratos[[#This Row],[Fecha Finalizacion Programada]]-Contratos[[#This Row],[Fecha de Inicio]])*100,2)</f>
        <v>64.180000000000007</v>
      </c>
      <c r="AA26" s="29">
        <v>451838</v>
      </c>
      <c r="AB26" s="29">
        <v>2666673</v>
      </c>
      <c r="AC26">
        <v>1</v>
      </c>
      <c r="AD26" s="29">
        <v>0</v>
      </c>
      <c r="AE26" s="29">
        <v>3118511</v>
      </c>
      <c r="AF26" s="14">
        <v>330</v>
      </c>
    </row>
    <row r="27" spans="2:32" x14ac:dyDescent="0.25">
      <c r="B27">
        <v>2022</v>
      </c>
      <c r="C27">
        <v>220868</v>
      </c>
      <c r="D27" t="s">
        <v>46</v>
      </c>
      <c r="E27" t="s">
        <v>78</v>
      </c>
      <c r="F27" t="s">
        <v>45</v>
      </c>
      <c r="G27" t="s">
        <v>43</v>
      </c>
      <c r="H27" t="s">
        <v>56</v>
      </c>
      <c r="I27" t="s">
        <v>47</v>
      </c>
      <c r="J27" t="s">
        <v>104</v>
      </c>
      <c r="K27" s="14" t="s">
        <v>51</v>
      </c>
      <c r="L27" s="1">
        <v>45062</v>
      </c>
      <c r="M27" t="s">
        <v>54</v>
      </c>
      <c r="N27" s="14" t="s">
        <v>54</v>
      </c>
      <c r="O27">
        <v>71977220</v>
      </c>
      <c r="P27" s="29">
        <v>32330910</v>
      </c>
      <c r="Q27">
        <v>104308130</v>
      </c>
      <c r="R27" s="14">
        <v>90</v>
      </c>
      <c r="S27">
        <v>240</v>
      </c>
      <c r="T27" s="1">
        <v>44909</v>
      </c>
      <c r="U27" s="1">
        <v>44923</v>
      </c>
      <c r="V27">
        <v>150</v>
      </c>
      <c r="W27" s="1">
        <v>45166</v>
      </c>
      <c r="X27" s="29">
        <v>71977220</v>
      </c>
      <c r="Y27" s="14">
        <f>$D$5-Contratos[[#This Row],[Fecha de Inicio]]</f>
        <v>154</v>
      </c>
      <c r="Z27" s="14">
        <f>ROUND(Contratos[[#This Row],[dias ejecutados]]/(Contratos[[#This Row],[Fecha Finalizacion Programada]]-Contratos[[#This Row],[Fecha de Inicio]])*100,2)</f>
        <v>63.37</v>
      </c>
      <c r="AA27" s="29">
        <v>54176419</v>
      </c>
      <c r="AB27" s="29">
        <v>17800801</v>
      </c>
      <c r="AC27">
        <v>1</v>
      </c>
      <c r="AD27" s="29">
        <v>32330910</v>
      </c>
      <c r="AE27" s="29">
        <v>104308130</v>
      </c>
      <c r="AF27" s="14">
        <v>240</v>
      </c>
    </row>
    <row r="28" spans="2:32" x14ac:dyDescent="0.25">
      <c r="B28">
        <v>2022</v>
      </c>
      <c r="C28">
        <v>220891</v>
      </c>
      <c r="D28" t="s">
        <v>46</v>
      </c>
      <c r="E28" t="s">
        <v>79</v>
      </c>
      <c r="F28" t="s">
        <v>100</v>
      </c>
      <c r="G28" t="s">
        <v>43</v>
      </c>
      <c r="H28" t="s">
        <v>105</v>
      </c>
      <c r="I28" t="s">
        <v>47</v>
      </c>
      <c r="J28" t="s">
        <v>106</v>
      </c>
      <c r="K28" s="14" t="s">
        <v>63</v>
      </c>
      <c r="L28" s="1">
        <v>45077</v>
      </c>
      <c r="M28" t="s">
        <v>54</v>
      </c>
      <c r="N28" s="14" t="s">
        <v>54</v>
      </c>
      <c r="O28">
        <v>466990000</v>
      </c>
      <c r="P28" s="29">
        <v>0</v>
      </c>
      <c r="Q28">
        <v>466990000</v>
      </c>
      <c r="R28" s="14" t="s">
        <v>59</v>
      </c>
      <c r="S28">
        <v>180</v>
      </c>
      <c r="T28" s="1">
        <v>44915</v>
      </c>
      <c r="U28" s="1">
        <v>44985</v>
      </c>
      <c r="V28">
        <v>180</v>
      </c>
      <c r="W28" s="1">
        <v>45166</v>
      </c>
      <c r="X28" s="29">
        <v>466990000</v>
      </c>
      <c r="Y28" s="14">
        <f>$D$5-Contratos[[#This Row],[Fecha de Inicio]]</f>
        <v>92</v>
      </c>
      <c r="Z28" s="14">
        <f>ROUND(Contratos[[#This Row],[dias ejecutados]]/(Contratos[[#This Row],[Fecha Finalizacion Programada]]-Contratos[[#This Row],[Fecha de Inicio]])*100,2)</f>
        <v>50.83</v>
      </c>
      <c r="AA28" s="29">
        <v>0</v>
      </c>
      <c r="AB28" s="29">
        <v>466990000</v>
      </c>
      <c r="AC28">
        <v>0</v>
      </c>
      <c r="AD28" s="29">
        <v>0</v>
      </c>
      <c r="AE28" s="29">
        <v>466990000</v>
      </c>
      <c r="AF28" s="14">
        <v>180</v>
      </c>
    </row>
  </sheetData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cp:lastPrinted>2022-12-01T01:47:00Z</cp:lastPrinted>
  <dcterms:created xsi:type="dcterms:W3CDTF">2022-10-06T16:30:05Z</dcterms:created>
  <dcterms:modified xsi:type="dcterms:W3CDTF">2023-06-09T05:04:45Z</dcterms:modified>
</cp:coreProperties>
</file>