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hidePivotFieldList="1" defaultThemeVersion="124226"/>
  <mc:AlternateContent xmlns:mc="http://schemas.openxmlformats.org/markup-compatibility/2006">
    <mc:Choice Requires="x15">
      <x15ac:absPath xmlns:x15ac="http://schemas.microsoft.com/office/spreadsheetml/2010/11/ac" url="C:\Users\yclavijo\OneDrive - SECRETARIA DISTRITAL DE HACIENDA\Documentos\Planeación Institucional 2024\Versiones Actualizaciones\"/>
    </mc:Choice>
  </mc:AlternateContent>
  <xr:revisionPtr revIDLastSave="0" documentId="13_ncr:1_{9BF78BAB-C90F-4661-9880-5C3E787FECAC}" xr6:coauthVersionLast="47" xr6:coauthVersionMax="47" xr10:uidLastSave="{00000000-0000-0000-0000-000000000000}"/>
  <bookViews>
    <workbookView xWindow="-108" yWindow="-108" windowWidth="23256" windowHeight="12576" xr2:uid="{00000000-000D-0000-FFFF-FFFF00000000}"/>
  </bookViews>
  <sheets>
    <sheet name="Plan de Acción " sheetId="3" r:id="rId1"/>
    <sheet name="Instructivo" sheetId="8" r:id="rId2"/>
    <sheet name="Mapa Estratégico" sheetId="5" r:id="rId3"/>
    <sheet name="Listas" sheetId="7" r:id="rId4"/>
    <sheet name="Control de Cambios" sheetId="10" state="hidden" r:id="rId5"/>
    <sheet name="Info CIGD" sheetId="9" state="hidden" r:id="rId6"/>
  </sheets>
  <definedNames>
    <definedName name="_xlnm._FilterDatabase" localSheetId="5" hidden="1">'Info CIGD'!$B$12:$X$12</definedName>
    <definedName name="_xlnm._FilterDatabase" localSheetId="0" hidden="1">'Plan de Acción '!$A$12:$WXV$179</definedName>
    <definedName name="_xlnm.Print_Area" localSheetId="2">'Mapa Estratégico'!$A$1:$P$27</definedName>
    <definedName name="_xlnm.Print_Area" localSheetId="0">'Plan de Acción '!$B$1:$S$15</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pivotCaches>
    <pivotCache cacheId="0" r:id="rId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157" i="3" l="1"/>
  <c r="X165" i="3" l="1"/>
  <c r="X41" i="3" l="1"/>
  <c r="X40" i="3"/>
  <c r="X39" i="3"/>
  <c r="X38" i="3"/>
  <c r="X37" i="3"/>
  <c r="X36" i="3"/>
  <c r="X35" i="3"/>
  <c r="X34" i="3"/>
  <c r="X33" i="3"/>
  <c r="X171" i="3" l="1"/>
  <c r="X172" i="3"/>
  <c r="X170" i="3"/>
  <c r="X49" i="3"/>
  <c r="X48" i="3"/>
  <c r="X154" i="3" l="1"/>
  <c r="X153" i="3"/>
  <c r="X152" i="3"/>
  <c r="X151" i="3"/>
  <c r="X150" i="3"/>
  <c r="X149" i="3"/>
  <c r="X148" i="3"/>
  <c r="X147" i="3"/>
  <c r="X146" i="3"/>
  <c r="X145" i="3"/>
  <c r="U144" i="3"/>
  <c r="V144" i="3" s="1"/>
  <c r="W144" i="3" s="1"/>
  <c r="X144" i="3" s="1"/>
  <c r="X107" i="3" l="1"/>
  <c r="X106" i="3"/>
  <c r="X105" i="3"/>
  <c r="X104" i="3"/>
  <c r="X103" i="3"/>
  <c r="X111" i="3" l="1"/>
  <c r="X110" i="3"/>
  <c r="X109" i="3"/>
  <c r="X108" i="3"/>
  <c r="X161" i="3" l="1"/>
  <c r="X162" i="3"/>
  <c r="X160" i="3"/>
  <c r="X65" i="3"/>
  <c r="X26" i="3"/>
  <c r="X141" i="3"/>
  <c r="X135" i="3"/>
  <c r="X136" i="3"/>
  <c r="X137" i="3"/>
  <c r="X138" i="3"/>
  <c r="X139" i="3"/>
  <c r="X140" i="3"/>
  <c r="X134" i="3"/>
  <c r="X59" i="3"/>
  <c r="X83" i="3"/>
  <c r="X68" i="3"/>
  <c r="X133" i="3"/>
  <c r="X100" i="3"/>
  <c r="X130" i="3"/>
  <c r="X85" i="3" l="1"/>
  <c r="X84" i="3"/>
  <c r="X80" i="3"/>
  <c r="X79" i="3"/>
  <c r="X78" i="3"/>
  <c r="X77" i="3"/>
  <c r="X76" i="3"/>
  <c r="X75" i="3"/>
  <c r="X74" i="3"/>
  <c r="X73" i="3"/>
  <c r="X72" i="3"/>
  <c r="X71" i="3"/>
  <c r="X70" i="3"/>
  <c r="U69" i="3"/>
  <c r="T69" i="3"/>
  <c r="X64" i="3"/>
  <c r="X63" i="3"/>
  <c r="X62" i="3"/>
  <c r="X28" i="3"/>
  <c r="X27" i="3"/>
  <c r="X22" i="3"/>
  <c r="X21" i="3"/>
  <c r="X20" i="3"/>
  <c r="X19" i="3"/>
  <c r="X18" i="3"/>
  <c r="X17" i="3"/>
  <c r="X16" i="3"/>
  <c r="X15" i="3"/>
  <c r="X69"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Dado que este es un indicador estratégico la formula e deja como se registró inicialmente en la matriz estratégica </t>
      </text>
    </comment>
    <comment ref="G72" authorId="3" shapeId="0" xr:uid="{B8554A7B-1870-4256-8D15-3DBEC4378B0D}">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alinear la acción con el producto e indicador, considerando que en la acción se menciona un informe y el producto es un documento técnico
Respuesta:
    Yanny, ya hable con Jenny de la DEEF, y ya realice el ajuste; ellos están de acuerdo.</t>
      </text>
    </comment>
    <comment ref="K73" authorId="4" shapeId="0" xr:uid="{AB8EA0DA-2B18-4250-8735-61EF0D5EC8EB}">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acción estratégica y el producto no guarda relación, es decir, si el producto es MGMP, entonces la acción debería ser, construir, elaborar, diseñar el MGMP</t>
      </text>
    </comment>
    <comment ref="K120" authorId="8" shapeId="0" xr:uid="{59DC6AA2-D92B-44B6-8AFD-B23B5B46AA9E}">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Respuesta:
    Es bueno ponerle apellido a las variables de la formula, ej: actividades ejecutadas en el periodo del MGMP /planeadas para la vigencia MGMP</t>
      </text>
    </comment>
    <comment ref="G121" authorId="9" shapeId="0" xr:uid="{8F03AE65-359C-4867-BE9D-A6B52FC40EFC}">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actividad no es clara, definir que se pretende hacer? A que hace referencia la palabra pertinencia? Se pretende revisar y ajustar un procedimiento?</t>
      </text>
    </comment>
    <comment ref="I121" authorId="10" shapeId="0" xr:uid="{BCE93117-E4D2-464D-BCD0-698B01B2986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1" authorId="11" shapeId="0" xr:uid="{AE2930A4-8C13-4849-B009-AD553398DDA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2" authorId="12" shapeId="0" xr:uid="{1F5F8C06-054E-4AA8-AC1B-9F1890197FF0}">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 no se considera una acción estratégica, a menos que sea la articulación de los procesos y procedimientos de la DDP al macroproceso</t>
      </text>
    </comment>
    <comment ref="I122" authorId="13" shapeId="0" xr:uid="{5A782B28-3C72-4B6A-BEB0-B5CE56EE1D52}">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2" authorId="14" shapeId="0" xr:uid="{9784CA31-ABF3-4A73-80C8-19BE8F37526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3" authorId="15" shapeId="0" xr:uid="{B1D4CF9B-941D-471B-AC01-5B4DCE2D92D0}">
      <text>
        <t>[Comentario encadenado]
Su versión de Excel le permite leer este comentario encadenado; sin embargo, las ediciones que se apliquen se quitarán si el archivo se abre en una versión más reciente de Excel. Más información: https://go.microsoft.com/fwlink/?linkid=870924
Comentario:
    Por favor aclarar el propósito de la acción estratégica, ¿lo que se quiere evaluar las causas o razones por las que no se aprueban todos los traslados?</t>
      </text>
    </comment>
    <comment ref="I123" authorId="16" shapeId="0" xr:uid="{8879439C-CE8B-489A-B0C4-ECFFD0F28729}">
      <text>
        <t>[Comentario encadenado]
Su versión de Excel le permite leer este comentario encadenado; sin embargo, las ediciones que se apliquen se quitarán si el archivo se abre en una versión más reciente de Excel. Más información: https://go.microsoft.com/fwlink/?linkid=870924
Comentario:
    Ponerle apellido al producto</t>
      </text>
    </comment>
    <comment ref="K123" authorId="17" shapeId="0" xr:uid="{8FB3EB9C-F012-445B-9EEF-7313865094B1}">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t>
      </text>
    </comment>
    <comment ref="K124" authorId="18" shapeId="0" xr:uid="{408A7193-F286-4EED-8E2A-A9A50BC965F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t>
      </text>
    </comment>
    <comment ref="G141" authorId="19" shapeId="0" xr:uid="{30EE6A68-01D5-497A-8EC1-CAFA0537111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detallar más la acción, con el fin  de que sea claro a que solicitudes se refiere</t>
      </text>
    </comment>
    <comment ref="H141" authorId="20" shapeId="0" xr:uid="{3AD5D22B-FB0C-449B-9990-27010657744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especificar a que tiempo se refiere, por ejemplo: Certificaciones entregadas en menos tiempo al establecido por ley</t>
      </text>
    </comment>
    <comment ref="J141" authorId="21" shapeId="0" xr:uid="{6014A76C-12AB-4068-B326-0C8BBA57C195}">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nombre del indicador no guarda relación con el producto, la meta,  ni la formula del indicador</t>
      </text>
    </comment>
    <comment ref="L141" authorId="22" shapeId="0" xr:uid="{A17C3A23-913B-42D2-A56A-75C29AB91286}">
      <text>
        <t>[Comentario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con los lineamientos establecidos para 2024, la periodicidad mínima es trimestral. Por favor ajustar también el indicador</t>
      </text>
    </comment>
    <comment ref="T141" authorId="23" shapeId="0" xr:uid="{21F7AF76-5DC5-41AF-BAB6-3F225D2FD5D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trimesral </t>
      </text>
    </comment>
    <comment ref="X142" authorId="24" shapeId="0" xr:uid="{2F4AF16C-A36B-48AE-BA13-4138D16E37AD}">
      <text>
        <t>[Comentario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de los indicadores</t>
      </text>
    </comment>
    <comment ref="G144" authorId="25" shapeId="0" xr:uid="{F2FEB898-1993-47C0-88B4-85868D847F4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incluir una acción más estratégica, las acciones propuestas son más operativas que estratégicas</t>
      </text>
    </comment>
  </commentList>
</comments>
</file>

<file path=xl/sharedStrings.xml><?xml version="1.0" encoding="utf-8"?>
<sst xmlns="http://schemas.openxmlformats.org/spreadsheetml/2006/main" count="5615" uniqueCount="1273">
  <si>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</si>
  <si>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</si>
  <si>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</si>
  <si>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</si>
  <si>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</si>
  <si>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</si>
  <si>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</si>
  <si>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</si>
  <si>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</si>
  <si>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</si>
  <si>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</si>
  <si>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</si>
  <si>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</si>
  <si>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</si>
  <si>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</si>
  <si>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</si>
  <si>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</si>
  <si>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</si>
  <si>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</si>
  <si>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</si>
  <si>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</si>
  <si>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</si>
  <si>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</si>
  <si>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</si>
  <si>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</si>
  <si>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</si>
  <si>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</si>
  <si>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</si>
  <si>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</si>
  <si>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</si>
  <si>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</si>
  <si>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</si>
  <si>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</si>
  <si>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</si>
  <si>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</si>
  <si>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</si>
  <si>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</si>
  <si>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</si>
  <si>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</si>
  <si>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Socializacion 20%)</t>
  </si>
  <si>
    <t>100% plan estratégico 2024 - 2028 formulado</t>
  </si>
  <si>
    <t>Plan Estratégico 2024 - 2028 formulado</t>
  </si>
  <si>
    <t>% de avance en la formulación de planeación estratégica</t>
  </si>
  <si>
    <t>Trimestral</t>
  </si>
  <si>
    <t>Liliam Andrea Patiño - Contratista</t>
  </si>
  <si>
    <t>CPR-01</t>
  </si>
  <si>
    <t>Oficina Asesora de Planeación</t>
  </si>
  <si>
    <t>No</t>
  </si>
  <si>
    <t>Inversión</t>
  </si>
  <si>
    <t>P5-Diseñar procesos transversales centrados en los clientes y usuarios de los servicios.</t>
  </si>
  <si>
    <t>ISO 9001:2015 Numeral 9</t>
  </si>
  <si>
    <t>Seguimiento y evaluación del desempeño institucional</t>
  </si>
  <si>
    <t>No Aplica</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</si>
  <si>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</si>
  <si>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</si>
  <si>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</si>
  <si>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</si>
  <si>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</si>
  <si>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Gestión</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</si>
  <si>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</si>
  <si>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</si>
  <si>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</si>
  <si>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</si>
  <si>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</si>
  <si>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</si>
  <si>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</si>
  <si>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</si>
  <si>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</si>
  <si>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</si>
  <si>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</si>
  <si>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</si>
  <si>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</si>
  <si>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</si>
  <si>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</si>
  <si>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</si>
  <si>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</si>
  <si>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</si>
  <si>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Transparencia, acceso a la información pública y lucha contra la corrupción</t>
  </si>
  <si>
    <t>Programa de transparencia y Ética Pública</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</si>
  <si>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</si>
  <si>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</si>
  <si>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</si>
  <si>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</si>
  <si>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</si>
  <si>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</si>
  <si>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</si>
  <si>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</si>
  <si>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</si>
  <si>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</si>
  <si>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</si>
  <si>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</si>
  <si>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Rolando Garnica</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</si>
  <si>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</si>
  <si>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</si>
  <si>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</si>
  <si>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</si>
  <si>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</si>
  <si>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</si>
  <si>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</si>
  <si>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</si>
  <si>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</si>
  <si>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</si>
  <si>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rPr>
        <b/>
        <sz val="11"/>
        <color rgb="FF000000"/>
        <rFont val="Calibri"/>
        <family val="2"/>
        <scheme val="minor"/>
      </rPr>
      <t xml:space="preserve">Vigencia 2024: </t>
    </r>
    <r>
      <rPr>
        <sz val="11"/>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</si>
  <si>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</si>
  <si>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</si>
  <si>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</si>
  <si>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</si>
  <si>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</si>
  <si>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</si>
  <si>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$931.941 millones de pesos recaudados</t>
  </si>
  <si>
    <t>Cartera tributaria recaudada durante la vigencia</t>
  </si>
  <si>
    <t>Total del recaudo tributario obtenido en el periodo</t>
  </si>
  <si>
    <t>María Fernanda Martínez Arteaga - Profesional Universitario Oficina de Cobro General</t>
  </si>
  <si>
    <t>Juan Carlos Zamudio Rozo - Subdirector de Cobro Tributario</t>
  </si>
  <si>
    <t>CPR-110</t>
  </si>
  <si>
    <t>Dirección Distrital de Cobro</t>
  </si>
  <si>
    <t>Recaudar la cartera producto del cobro coactivo de obligaciones no tributarias.</t>
  </si>
  <si>
    <t xml:space="preserve">Recaudo del cobro de obligaciones no tributarias </t>
  </si>
  <si>
    <t>$10.500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</si>
  <si>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</si>
  <si>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</si>
  <si>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</si>
  <si>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</si>
  <si>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</si>
  <si>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</si>
  <si>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</si>
  <si>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</si>
  <si>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</si>
  <si>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</si>
  <si>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Sumatoria de ferias de servicio realizadas durante la vigencia</t>
  </si>
  <si>
    <t>Semestral</t>
  </si>
  <si>
    <t>Juan Sebastián Cepeda Salamanca - Profesional Especializado y/o servidor designado por la Oficina de Gestión del Servicio y Notificaciones</t>
  </si>
  <si>
    <t>Natalia Jimenez Melendez  - Jefe Oficina de Gestión del Servicio y Notificaciones</t>
  </si>
  <si>
    <t>GF1-Mejorar la progresividad en las cargas tributarias.</t>
  </si>
  <si>
    <t>Plan de desarrollo Distrital 2020-2024
Acuerdo 761 de 2021</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</si>
  <si>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</si>
  <si>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</si>
  <si>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</si>
  <si>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</si>
  <si>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</si>
  <si>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</si>
  <si>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</si>
  <si>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</si>
  <si>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</si>
  <si>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</si>
  <si>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</si>
  <si>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</si>
  <si>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</si>
  <si>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</si>
  <si>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</si>
  <si>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Anual</t>
  </si>
  <si>
    <t>Luisa Maria de la Esperanza dominguez / Profesional Universitario</t>
  </si>
  <si>
    <t>CPR-76</t>
  </si>
  <si>
    <t>Oficina de Análisis y Control de Riesgo</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</si>
  <si>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</si>
  <si>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</si>
  <si>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</si>
  <si>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</si>
  <si>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</si>
  <si>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</si>
  <si>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</si>
  <si>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</si>
  <si>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</si>
  <si>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</si>
  <si>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</si>
  <si>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</si>
  <si>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</si>
  <si>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</si>
  <si>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</si>
  <si>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</si>
  <si>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</si>
  <si>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</si>
  <si>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</si>
  <si>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</si>
  <si>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</si>
  <si>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</si>
  <si>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</si>
  <si>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</si>
  <si>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</si>
  <si>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</si>
  <si>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</si>
  <si>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</si>
  <si>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</si>
  <si>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</si>
  <si>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</si>
  <si>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</si>
  <si>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0"/>
        <color theme="1"/>
        <rFont val="Calibri"/>
        <family val="2"/>
        <scheme val="minor"/>
      </rPr>
      <t xml:space="preserve">Vigencia 2024: </t>
    </r>
    <r>
      <rPr>
        <sz val="10"/>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</si>
  <si>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</si>
  <si>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</si>
  <si>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</si>
  <si>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Ley 1755 de 2015</t>
  </si>
  <si>
    <t xml:space="preserve">Monitorear la atención oportuna de las PQRS en las áreas </t>
  </si>
  <si>
    <t>Respuesta oportuna de las PQRS por área</t>
  </si>
  <si>
    <t>Atención  oportuna a las PQRS recibidas en las áreas</t>
  </si>
  <si>
    <t>Trimestre</t>
  </si>
  <si>
    <t>Juan Guillermo Acosta Rada - Profesional Especializado</t>
  </si>
  <si>
    <t>CPR 126</t>
  </si>
  <si>
    <t>Oficina Asesora de Comunicaciones</t>
  </si>
  <si>
    <t>n/a</t>
  </si>
  <si>
    <t>P1-Expandir y mejorar la comunicación con el ciudadano.</t>
  </si>
  <si>
    <t>N/A</t>
  </si>
  <si>
    <t>Mejorar la comunicación con el ciudadano de tal forma que le permita tener un contenido claro y útil</t>
  </si>
  <si>
    <t>Vigencia 2024:  Aumentar el porcentaje de contribuyentes  que estan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</si>
  <si>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</si>
  <si>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Indice de Claridad y Utilidad de las comunicaciones SDH para Contribuyentes</t>
  </si>
  <si>
    <t>(Calificación promedio de claridad de los contenidos)*0,5 +(Calificación promedio de utilidad de los contenidos)*0.5</t>
  </si>
  <si>
    <t xml:space="preserve"> n/a </t>
  </si>
  <si>
    <t>Resultado encuesta de satisfacción 2023 + 0.5</t>
  </si>
  <si>
    <t>Linemientos y directrices Alcaldia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</si>
  <si>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</si>
  <si>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</si>
  <si>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</si>
  <si>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Comunicación anual en el trimestre /Publicaciones programadas en el plan de Comunicaciónes anual en el trimestre)*100</t>
  </si>
  <si>
    <t xml:space="preserve">Subsecretaria Tecnica </t>
  </si>
  <si>
    <t>Subsecretaria General</t>
  </si>
  <si>
    <t>Dirección de Impuestos de Bogotá</t>
  </si>
  <si>
    <t>Dirección Distrital de Tesoreria</t>
  </si>
  <si>
    <t>Dirección Distrital de Presupuesto</t>
  </si>
  <si>
    <t>Dirección Distrital de Contabilidad</t>
  </si>
  <si>
    <t>Dirección Distrital de Crédito Público</t>
  </si>
  <si>
    <t>Dirección Juridica</t>
  </si>
  <si>
    <t>Subdirección de Proyectos Especiales</t>
  </si>
  <si>
    <t>Oficina de Control Disciplinario Interno</t>
  </si>
  <si>
    <t>Oficina de Control Interno</t>
  </si>
  <si>
    <t>Culminar la caracterización de los procesos de aucerdo con la optimizacion del modelo de macroprocesos y sus respectivos documentos asociados</t>
  </si>
  <si>
    <t>100% del plan de actualización documental ejecutado</t>
  </si>
  <si>
    <t>Actividades realizadas en el trimestre/ Total actividades programadas en el plan</t>
  </si>
  <si>
    <t>CPR-102, CPR 108</t>
  </si>
  <si>
    <t>CPR 123, CPR 131</t>
  </si>
  <si>
    <t>CPR 106, CPR 107, CPR 109</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</si>
  <si>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</si>
  <si>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</si>
  <si>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</si>
  <si>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</si>
  <si>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</si>
  <si>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</si>
  <si>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CPR-105
CPR-124</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</si>
  <si>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</si>
  <si>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</si>
  <si>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</si>
  <si>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Incentivar el pago oportuno de los impuestos distritales.</t>
  </si>
  <si>
    <t xml:space="preserve">Recaudo oportuno </t>
  </si>
  <si>
    <t>$ 13.420.530 millones de pesos</t>
  </si>
  <si>
    <t>Recaudo oportuno</t>
  </si>
  <si>
    <t>(Valor del recaudo oportuno obtenido / Valor meta recaudo oportuno) * 100</t>
  </si>
  <si>
    <t>$4.324.640.000
(Valor total del proyecto)</t>
  </si>
  <si>
    <t>Ejercer el  control coherente, consistente y oportuno en función de la focalización y segmentación de contribuyentes.</t>
  </si>
  <si>
    <t xml:space="preserve">Recaudo por Gestión DIB </t>
  </si>
  <si>
    <t>$ 279.994 millones de pesos</t>
  </si>
  <si>
    <t>Recaudo por Gestión DIB</t>
  </si>
  <si>
    <t>(Valor del recaudo por gestión obtenido / Valor meta recaudo por gestión) * 100</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</si>
  <si>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</si>
  <si>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</si>
  <si>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</si>
  <si>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</si>
  <si>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</si>
  <si>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</si>
  <si>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</si>
  <si>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</si>
  <si>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</si>
  <si>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</si>
  <si>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</si>
  <si>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2.000 unidades productivas </t>
  </si>
  <si>
    <t>Unidades productivas formalizadas 2020-2024</t>
  </si>
  <si>
    <t>(Número de unidades productivas formalizadas en el período / Meta de unidades productivas a formalizar en el periodo) * 100</t>
  </si>
  <si>
    <t>Juan Manuel Ballesteros Vásquez</t>
  </si>
  <si>
    <t>Aleida Fonseca Marín</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</si>
  <si>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</si>
  <si>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</si>
  <si>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</si>
  <si>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</si>
  <si>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</si>
  <si>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</si>
  <si>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</si>
  <si>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</si>
  <si>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</si>
  <si>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</si>
  <si>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</si>
  <si>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</si>
  <si>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</si>
  <si>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</si>
  <si>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</si>
  <si>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</si>
  <si>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</si>
  <si>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</si>
  <si>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</si>
  <si>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</si>
  <si>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</si>
  <si>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</si>
  <si>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</si>
  <si>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</si>
  <si>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</si>
  <si>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</si>
  <si>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</si>
  <si>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</si>
  <si>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</si>
  <si>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realizadas </t>
  </si>
  <si>
    <t>Olga Lucía Rico Valencia -
Profesional Especializado</t>
  </si>
  <si>
    <t>CPR-127</t>
  </si>
  <si>
    <t>Jenny Zúñiga- Profesional DEEF</t>
  </si>
  <si>
    <t>Juliana Rodrigez - Subdirectora Analisis Fiscal</t>
  </si>
  <si>
    <t>CPR-101</t>
  </si>
  <si>
    <t>Dirección de Estadisticas y Estudios Fiscales</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</si>
  <si>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</si>
  <si>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</si>
  <si>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</si>
  <si>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</si>
  <si>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</si>
  <si>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</si>
  <si>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Metodológico/Cronograma</t>
  </si>
  <si>
    <t>Elaborar un documento de diagnóstico de la situación macroeconómica y fiscal que sirva de insumo para la formulación del Plan Distrital de Desarrollo</t>
  </si>
  <si>
    <t>Documento Tecnico Situación Macroeconómica y Fiscal</t>
  </si>
  <si>
    <t>Documento técnico</t>
  </si>
  <si>
    <t>Avance documento técnico/Cronograma</t>
  </si>
  <si>
    <t>Ley 819 de 2003</t>
  </si>
  <si>
    <t>Elaborar el documento Marco Fiscal de Mediano Plazo.</t>
  </si>
  <si>
    <t>Documento Marco Fiscal de Mediano Plazo</t>
  </si>
  <si>
    <t>1 Documento</t>
  </si>
  <si>
    <t>P4-Avanzar en el uso, acceso y análisis de los datos.</t>
  </si>
  <si>
    <t>Decreto distrital 548 de 2016</t>
  </si>
  <si>
    <t>Actualizar la página web del Observatorio Fiscal del Distrito - FiscalData Bogotá (OFD)</t>
  </si>
  <si>
    <t>OFD operando y actualizado en la pagina web</t>
  </si>
  <si>
    <t>6 actualizaciones de contenido OFD</t>
  </si>
  <si>
    <t>Cantidad de actualizaciones de contenido OFD</t>
  </si>
  <si>
    <t xml:space="preserve"> No Aplica </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</si>
  <si>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</si>
  <si>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</si>
  <si>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</si>
  <si>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</si>
  <si>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</si>
  <si>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ejecutadas/Total de actividades programadas)*100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</si>
  <si>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</si>
  <si>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</si>
  <si>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</si>
  <si>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</si>
  <si>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</si>
  <si>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</si>
  <si>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</si>
  <si>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</si>
  <si>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</si>
  <si>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</si>
  <si>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</si>
  <si>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</si>
  <si>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</si>
  <si>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</si>
  <si>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</si>
  <si>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</si>
  <si>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</si>
  <si>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</si>
  <si>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</si>
  <si>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</si>
  <si>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</si>
  <si>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</si>
  <si>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</si>
  <si>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</si>
  <si>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</si>
  <si>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</si>
  <si>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</si>
  <si>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</si>
  <si>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</si>
  <si>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</si>
  <si>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</si>
  <si>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</si>
  <si>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</si>
  <si>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</si>
  <si>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</si>
  <si>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</si>
  <si>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</si>
  <si>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</si>
  <si>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</si>
  <si>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</si>
  <si>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t>
  </si>
  <si>
    <t>Rocio Delgado</t>
  </si>
  <si>
    <t>Gina Paola Reyes</t>
  </si>
  <si>
    <t>Todos los procesos de la DDT</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</si>
  <si>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</si>
  <si>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</si>
  <si>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</si>
  <si>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</si>
  <si>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</si>
  <si>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</si>
  <si>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Luz Amparo Quintero</t>
  </si>
  <si>
    <t>Unificar en un solo documento los lineamientos tesorales a entidades</t>
  </si>
  <si>
    <t>Manual Operativo Tesoral</t>
  </si>
  <si>
    <t>Manual operativo tesoral elaborado</t>
  </si>
  <si>
    <t>Avance en la elaboración del manual Operativo tesoral</t>
  </si>
  <si>
    <t>Olga Lucia Guzman</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</si>
  <si>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</si>
  <si>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</si>
  <si>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</si>
  <si>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</si>
  <si>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</si>
  <si>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</si>
  <si>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</si>
  <si>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</si>
  <si>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</si>
  <si>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</si>
  <si>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</si>
  <si>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</si>
  <si>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</si>
  <si>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Monica Beltran</t>
  </si>
  <si>
    <t>David Arana</t>
  </si>
  <si>
    <t>CPR-129</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</si>
  <si>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</si>
  <si>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</si>
  <si>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</si>
  <si>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</si>
  <si>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</si>
  <si>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</si>
  <si>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</si>
  <si>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</si>
  <si>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</si>
  <si>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</si>
  <si>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</si>
  <si>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</si>
  <si>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</si>
  <si>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</si>
  <si>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</si>
  <si>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</si>
  <si>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</si>
  <si>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</si>
  <si>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</si>
  <si>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dos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</si>
  <si>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</si>
  <si>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</si>
  <si>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</si>
  <si>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de capacitaciones realizadas en el semestre / capacitaciones programadas para la vigencia (2)) *100</t>
  </si>
  <si>
    <t>Profesional designado</t>
  </si>
  <si>
    <t>Subdirector Jurídico de Hacienda</t>
  </si>
  <si>
    <t>CPR-113</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</si>
  <si>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</si>
  <si>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t xml:space="preserve">Acta de la revisión del libro "Aspectos Jurídicos de las Finanzas Territoriales". </t>
  </si>
  <si>
    <t xml:space="preserve">Dos (2) revisiones del Libro  "Aspectos Jurídicos de las Finanzas Territoriales" durante la vigencia. </t>
  </si>
  <si>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</si>
  <si>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</si>
  <si>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</si>
  <si>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</si>
  <si>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</si>
  <si>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</si>
  <si>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</si>
  <si>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</si>
  <si>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</si>
  <si>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</si>
  <si>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</si>
  <si>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</si>
  <si>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</si>
  <si>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Socializaciones producto de las mesas técnicas jurídicas de análisis de casos.</t>
  </si>
  <si>
    <t xml:space="preserve">Socialización de los lineamientos y recomendaciones, producto de la mesa técnica </t>
  </si>
  <si>
    <t xml:space="preserve">Cantidad de socializaciones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</si>
  <si>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</si>
  <si>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</si>
  <si>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</si>
  <si>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</si>
  <si>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</si>
  <si>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</si>
  <si>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</si>
  <si>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 de capacitaciones realizadas en el período /#capacitaciones programadas (4)) *100</t>
  </si>
  <si>
    <t>Subdirector de Asuntos Contractuales</t>
  </si>
  <si>
    <t>CPR 115</t>
  </si>
  <si>
    <t xml:space="preserve">Victor Mauel Hernandez </t>
  </si>
  <si>
    <t>Patricia Ochoa - Jefe de Oficina</t>
  </si>
  <si>
    <t>CPR-125</t>
  </si>
  <si>
    <t>Oficina de Atención al Ciudadano</t>
  </si>
  <si>
    <t>P2-Consolidar un modelo de evaluación de servicio al ciudadano.</t>
  </si>
  <si>
    <t>MIPG</t>
  </si>
  <si>
    <t xml:space="preserve">Relizar seguimiento a los canales a partir de los lineamientos definidos dentro del modelo de servicio de la SDH y Presentar a nivel directivo resultado de los seguimientos a la operación de esos canales </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</si>
  <si>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</si>
  <si>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</si>
  <si>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</si>
  <si>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</si>
  <si>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Realizar seguimiento al cumplimiento de los lineamientos impartidos en el manual del modelo de servicio y para la atención al ciudadano en la SHD</t>
  </si>
  <si>
    <t>Informes de seguimiento</t>
  </si>
  <si>
    <t>Informes de seguimiento a lineamientos del Modelo</t>
  </si>
  <si>
    <t>Hacer monitoreo a las acciones incluidas el programa de transparencia y etica publica (componente de mejora para la atención al ciudadano, participación ciudadana y en la estrategia de participación)</t>
  </si>
  <si>
    <t>Reportes de monitoreo a plan de acción</t>
  </si>
  <si>
    <t xml:space="preserve">Reporte  de monitoreo a planes </t>
  </si>
  <si>
    <t>Numero de reportes generados y socializados</t>
  </si>
  <si>
    <t>Cuatrimesrtral</t>
  </si>
  <si>
    <t xml:space="preserve">Victor Manuel Hernandez </t>
  </si>
  <si>
    <t>Participación ciudadana en la gestión pública</t>
  </si>
  <si>
    <t xml:space="preserve">Plan Institucional de Participación Ciudadana </t>
  </si>
  <si>
    <t>Hacer monitoreo a las acciones incluidas en la estrategia de participación</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</si>
  <si>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</si>
  <si>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</si>
  <si>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confia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</si>
  <si>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</si>
  <si>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</si>
  <si>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t>
  </si>
  <si>
    <t>Mejorar la prestacion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</si>
  <si>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</si>
  <si>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</si>
  <si>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</si>
  <si>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</si>
  <si>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Aumentar el índice de oportunidad  en la atenciòn de solicitudes ciudadanas de la SDH</t>
  </si>
  <si>
    <t>Indice de oportunidad en la atenciòn de solicitudes ciudadanas de la SDH</t>
  </si>
  <si>
    <t>solicitudes ciudadanas  respondidas de manera oportuna /sumatoria de solicitudes recibidas por los diferentes  canales (escrito, presencial, virtual, telefonico)</t>
  </si>
  <si>
    <t>Definir responsable</t>
  </si>
  <si>
    <t>CPR 112, CPR 116, CPR 118, CPR 120</t>
  </si>
  <si>
    <t>Dirección de Gestión Corporativa</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</si>
  <si>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</si>
  <si>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</si>
  <si>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</si>
  <si>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</si>
  <si>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</si>
  <si>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</si>
  <si>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</si>
  <si>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</si>
  <si>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Subdireccion de Gestión Documental</t>
  </si>
  <si>
    <t>CPR-120</t>
  </si>
  <si>
    <t>Acuerdo 006 de 2014 del Archivo General de la Nación</t>
  </si>
  <si>
    <t xml:space="preserve">Plan de Conservación Documental </t>
  </si>
  <si>
    <t>Implementar el Plan de Conservación Documental</t>
  </si>
  <si>
    <t>Actividades del Plan de Conservación Documental implementadas para la vigencia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</si>
  <si>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</si>
  <si>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</si>
  <si>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</si>
  <si>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</si>
  <si>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</si>
  <si>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Plan de Preservación Digital a Largo Plazo en implementación</t>
  </si>
  <si>
    <t>Cantidad de entregables del Plan de Preservación Digital a Largo Plazo recibidos a satisfacción durante el trimestre</t>
  </si>
  <si>
    <t>Desarrollar estrategias que permitan potencializar el conocimiento técnico y funcional en el proceso de  gestión documental de los funcionarios de la Entidad.</t>
  </si>
  <si>
    <t>Programa de capacitaciones en gestión documental</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</si>
  <si>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</si>
  <si>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</si>
  <si>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</si>
  <si>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</si>
  <si>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</si>
  <si>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</si>
  <si>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</si>
  <si>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</si>
  <si>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</si>
  <si>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</si>
  <si>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</si>
  <si>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</si>
  <si>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22%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</si>
  <si>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</si>
  <si>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</si>
  <si>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</si>
  <si>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</si>
  <si>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Presentaciones y/o informes cuatrimestrales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</si>
  <si>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</si>
  <si>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Presentaciones de seguimiento a ejecución presupuestal</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</si>
  <si>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</si>
  <si>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</si>
  <si>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</si>
  <si>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</si>
  <si>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30 de abril de 2024.
-Septiembre 2024 con corte de información a 31 de agosto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</si>
  <si>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</si>
  <si>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</si>
  <si>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</si>
  <si>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CPR-118</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</si>
  <si>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</si>
  <si>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</si>
  <si>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</si>
  <si>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</si>
  <si>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</si>
  <si>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gastos elegibles del Plan de Austeridad de la vigencia 2024.</t>
  </si>
  <si>
    <t>(Porcentaje de ahorro logrado en los cuatro gastos elegibles del plan de austeridad 2024 / Porcentaje de ahorro programado para los 4 gastos elegibles) * 100</t>
  </si>
  <si>
    <t>Erika Patricia Herrera Albor, Profesional Universitario</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</si>
  <si>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</si>
  <si>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</si>
  <si>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</si>
  <si>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</si>
  <si>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</si>
  <si>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</si>
  <si>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</si>
  <si>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</si>
  <si>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</si>
  <si>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</si>
  <si>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</si>
  <si>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Plan de Incentivos Institucionales (Bienestar, incentivos y clima laboral)</t>
  </si>
  <si>
    <t>Implementar acciones para cerrar las brechas identificadas en la medición de Cultura Organizacional</t>
  </si>
  <si>
    <t>Cronograma del plan de trabajo para cerrar las brechas identificadas en la medición de Cultura Organizacional durante el 2023</t>
  </si>
  <si>
    <t>Olga Lucia López Mora</t>
  </si>
  <si>
    <t>CPR-112</t>
  </si>
  <si>
    <t>Plan Institucional de Capacitación</t>
  </si>
  <si>
    <t>Plan de capacitación con practicas de gestión del conocimiento incorporadas</t>
  </si>
  <si>
    <t xml:space="preserve">100% de Ejecución del cronograma de trabajo </t>
  </si>
  <si>
    <t>Nivel de Ejecución del Cronograma</t>
  </si>
  <si>
    <t>Actividades ejecutadas/Actividades programadas*100</t>
  </si>
  <si>
    <t>Libardo Castro</t>
  </si>
  <si>
    <t>Decreto 612 de 2018
Decreto 1083 de 2015
Decreto 1072 de 2015</t>
  </si>
  <si>
    <t>Plan de Trabajo Anual en Seguridad y Salud en el Trabajo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</si>
  <si>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</si>
  <si>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</si>
  <si>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</si>
  <si>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Mario Alexander Lanza Bustos</t>
  </si>
  <si>
    <t xml:space="preserve">Ley 909 de 2004
Decreto 1383 de 2015
</t>
  </si>
  <si>
    <t>Ejecutar el Plan de Trabajo para generar la Evaluación del desempeño Laboral</t>
  </si>
  <si>
    <t>Cronograma de Trabajo ejecutado</t>
  </si>
  <si>
    <t>Rodolfo Gutierrez Ramírez</t>
  </si>
  <si>
    <t>Plan de Previsión de Recursos Humanos</t>
  </si>
  <si>
    <t>Ejecutar los procesos de selección y/o vinculación, de acuerdo con la naturaleza del empleo</t>
  </si>
  <si>
    <t>Reporte del estado de provisión de los empleos de la planta de personal</t>
  </si>
  <si>
    <t xml:space="preserve">Planta de personal provista al 80% </t>
  </si>
  <si>
    <t xml:space="preserve">Nivel de provisión de empleos de planta permanente  de la Entidad </t>
  </si>
  <si>
    <t>((Número de empleos provistos de la planta de personal  / (Número total de empleos de la planta de personal )) x 100</t>
  </si>
  <si>
    <t>Aura Rosa Ariza Gil</t>
  </si>
  <si>
    <t>Ejecutar capacitaciones en materia de atención al ciudadano a través del Plan Institucional de Capacitación</t>
  </si>
  <si>
    <t>Funcionarios capacitados en temas de servicio al ciudadano</t>
  </si>
  <si>
    <t>Número de Funcionarios capacitados en temas de servicio al ciudadano</t>
  </si>
  <si>
    <t>Número total  de funcionarios capacitados en temas de servicio al ciudadano en la vigencia</t>
  </si>
  <si>
    <t>Libardo Castro Mesa</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</si>
  <si>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</si>
  <si>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</si>
  <si>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</si>
  <si>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</si>
  <si>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Aplicar un instrumento de medición de cultura organizacional contemplado en el Plan de Bienestar, incluyendo variables de cultura del servicio</t>
  </si>
  <si>
    <t> </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</si>
  <si>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</si>
  <si>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</si>
  <si>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</si>
  <si>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</si>
  <si>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</si>
  <si>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</si>
  <si>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t>Jackelyn Yate Cabrera - Asesora
Jimmy Alexis Rodríguez Rojas - Subdirector de Finanzas Distritales</t>
  </si>
  <si>
    <t>CPR 102
CPR 108</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</si>
  <si>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</si>
  <si>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Documento de diagnóstico sobre el procedimiento con el cual se gestiona la UE SDH 02.</t>
  </si>
  <si>
    <t>Un (1) documento de diagnóstico.</t>
  </si>
  <si>
    <t>Porcentaje de avance en la elaboración del documento de diagnóstico de la UE SDH 02.</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</si>
  <si>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</si>
  <si>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</si>
  <si>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</si>
  <si>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la pertinencia de los procedimientos y trámites de la Dirección Distrital de Presupuesto</t>
  </si>
  <si>
    <t>Documento diagnóstico sobre los procedimientos y trámites de la DDP.</t>
  </si>
  <si>
    <t>Porcentaje de avance en la elaboración del documento de diagnóstico sobre procedimientos y trámites de la DDP.</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</si>
  <si>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</si>
  <si>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</si>
  <si>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</si>
  <si>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</si>
  <si>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</si>
  <si>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</si>
  <si>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Adriana Lucía Navarro - Subdirectora de Gestión de la Información Presupuestal</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</si>
  <si>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</si>
  <si>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</si>
  <si>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</si>
  <si>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</si>
  <si>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</si>
  <si>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</si>
  <si>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</si>
  <si>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</si>
  <si>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</si>
  <si>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Jennifer Lilian Pabón Martínez - Subdirectora de Análisis y Sostenibilidad Presupuestal</t>
  </si>
  <si>
    <t>Realizar capacitación sobre Gestión Financiera para las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</si>
  <si>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</si>
  <si>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</si>
  <si>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</si>
  <si>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ejecutadas / Número de capacitaciones programadas</t>
  </si>
  <si>
    <t>Claudia Concepción González
Asesora DDP</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</si>
  <si>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</si>
  <si>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</si>
  <si>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</si>
  <si>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</si>
  <si>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</si>
  <si>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Eficiencia en la Gestión Presupuestal de las entidades que conforman el Presupuesto Anual.</t>
  </si>
  <si>
    <t>Informe trimestral de análisis de ejecución presupuestal de las entidades que conforman el Presupuesto Anual.</t>
  </si>
  <si>
    <t>Tres (3) informes</t>
  </si>
  <si>
    <t>Informes de análisis de ejecucion presupuestal de las entidades que conforman el Presupuesto Anual</t>
  </si>
  <si>
    <t>(# de informes realizados / # de informes programados) / 100</t>
  </si>
  <si>
    <t xml:space="preserve">Jimmy Alexis Rodríguez Rojas - Subdirector de Finanzas Distritales
</t>
  </si>
  <si>
    <t>Optimizar y validar la herramienta presupuestal de productos, metas y resultados de las  entidades que conforman el presupuesto anual.</t>
  </si>
  <si>
    <t>42 Entidades con la herramienta PMR Optimizada durante el cuatrienio</t>
  </si>
  <si>
    <t>13 entidades con herramienta PMR optimizada en 2023</t>
  </si>
  <si>
    <t>Porcentaje de entidades  con la Herramienta Productos, Metas y Resultados Optimizadas</t>
  </si>
  <si>
    <t>Número de entidades con la Herramienta Productos, Metas y Resultados Optimizadas</t>
  </si>
  <si>
    <t>CPR - 121</t>
  </si>
  <si>
    <t>Dirección de Informatica y Tecnologia</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</si>
  <si>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</si>
  <si>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</si>
  <si>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</si>
  <si>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</si>
  <si>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</si>
  <si>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Indice de uso de las tecnologias de información</t>
  </si>
  <si>
    <t>((Cantidad de usuarios en la vigencia en uso de Office 365 (OneDrive y SharePoint) - Linea Base) / Linea Base) * 100%</t>
  </si>
  <si>
    <t>Héctor Jaramillo - Prof. Esp.</t>
  </si>
  <si>
    <t>Guillermo Martinez - Asesor DIT</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</si>
  <si>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</si>
  <si>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</si>
  <si>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</si>
  <si>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</si>
  <si>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</si>
  <si>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</si>
  <si>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Raúl Bermudez - Asesor DIT</t>
  </si>
  <si>
    <t>Tomar decisiones basadas en datos a partir del aumento en el uso y aprovechamiento de la información</t>
  </si>
  <si>
    <t>Cantidad de indicadores en el Dashboard
(se planean 3 indicadores)</t>
  </si>
  <si>
    <t>Rito Rojas
Prof. Esp.</t>
  </si>
  <si>
    <t>José Galeano - Asesor DIT</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</si>
  <si>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</si>
  <si>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</si>
  <si>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</si>
  <si>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</si>
  <si>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</si>
  <si>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</si>
  <si>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</si>
  <si>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</si>
  <si>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</si>
  <si>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</si>
  <si>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</si>
  <si>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</si>
  <si>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</si>
  <si>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</si>
  <si>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</si>
  <si>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Nicolás Rodríguez - Prof. Esp.</t>
  </si>
  <si>
    <t>Armonizar los procesos ITIL en el CPR-121 para el soporte a BogData</t>
  </si>
  <si>
    <t>Procedimiento de soporte (Incidentes y Problemas) y procedimiento de cambios actualizados</t>
  </si>
  <si>
    <t>Procedimientos  de soporte (Incidentes y Problemas) y procedimiento de cambios  actualizados y en uso por parte de los Equipos en la DIT</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</si>
  <si>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</si>
  <si>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</si>
  <si>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</si>
  <si>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</si>
  <si>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</si>
  <si>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</si>
  <si>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</si>
  <si>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</si>
  <si>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</si>
  <si>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</si>
  <si>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</si>
  <si>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</si>
  <si>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</si>
  <si>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</si>
  <si>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</si>
  <si>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</si>
  <si>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</si>
  <si>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CPR-130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</si>
  <si>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</si>
  <si>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</si>
  <si>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</si>
  <si>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</si>
  <si>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</si>
  <si>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Dairo Cardona</t>
  </si>
  <si>
    <t>Ricardo Nieto</t>
  </si>
  <si>
    <t>Ley 87 de 1993</t>
  </si>
  <si>
    <t>Realizar las auditorías previstas en el Plan Anual de Auditoría 2024</t>
  </si>
  <si>
    <t>Informe(s) de auditoría</t>
  </si>
  <si>
    <t>Cumplir con las auditorias programadas</t>
  </si>
  <si>
    <t>Auditorías realizadas</t>
  </si>
  <si>
    <t>No. de auditorías realizadas/No. de auditorías programadas</t>
  </si>
  <si>
    <t>Martha Mercedes Suna Ladino</t>
  </si>
  <si>
    <t>CPR-122</t>
  </si>
  <si>
    <t>Realizar las evaluaciones previstas en el Plan Anual de Auditoría 2024</t>
  </si>
  <si>
    <t>Informe(s) de Evaluación</t>
  </si>
  <si>
    <t>Cumplir con las evaluaciones programadas</t>
  </si>
  <si>
    <t>Evaluaciones realizadas</t>
  </si>
  <si>
    <t>No. de evaluaciones realizadas/No. de evaluaciones programadas</t>
  </si>
  <si>
    <t>Realizar los seguimientos previstos en el Plan Anual de Auditoría 2024</t>
  </si>
  <si>
    <t>Informe(s) de Seguimiento</t>
  </si>
  <si>
    <t>Cumplir con los seguimientos programados</t>
  </si>
  <si>
    <t>Seguimientos realizados</t>
  </si>
  <si>
    <t>No. de seguimientos realizados/No. de seguimientos programados</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</si>
  <si>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</si>
  <si>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</si>
  <si>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Contratación de deuda de acuerdo con las solicitudes de financiamiento requeridas por el comité GAP.</t>
  </si>
  <si>
    <t>Proveer el 100% de los recursos solicitados por el comité GAP</t>
  </si>
  <si>
    <t>Contratación de deuda</t>
  </si>
  <si>
    <t xml:space="preserve">Si no hay solicitudes, 100%,
Desembolsos en el Trimestre/solicitudes Comité GAP </t>
  </si>
  <si>
    <t>Juan Carlos Pallares Lobo-Profesional Especializado</t>
  </si>
  <si>
    <t>CPR-103</t>
  </si>
  <si>
    <t>Monitorear  las condiciones de financiamiento del Distrito para la gestión del endeudamiento, que incluyen informes de seguimiento a las condiciones del mercado de capitales externo, costo de la deuda emitida, tasas variables y monedas.</t>
  </si>
  <si>
    <t>Seguimiento a Mercados de capitales locales y externos</t>
  </si>
  <si>
    <t>realizar al menos 1 informe de seguimiento a Bonos del Distrito, indicadores económicos y panorama internacional</t>
  </si>
  <si>
    <t>Seguimiento a Mercados de Capitales</t>
  </si>
  <si>
    <t>(# de informes en el trimestre/6)* 100</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</si>
  <si>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</si>
  <si>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</si>
  <si>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</si>
  <si>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Soportes de retroalimentación de la asesoría. </t>
  </si>
  <si>
    <t>Asesoría APP´s</t>
  </si>
  <si>
    <t>Si no hay solicitudes de asesoría , 100%,
Asesorias realizadas/solicitudes recibidas</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</si>
  <si>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</si>
  <si>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</si>
  <si>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Publicación mensual en la página web de la shd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</si>
  <si>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</si>
  <si>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32) * 100</t>
  </si>
  <si>
    <t>7613 - Implementación de un sistema de seguimiento y evaluación de la calidad del gasto público en el Distrito Capital Bogotá </t>
  </si>
  <si>
    <t>Implementar un sistema de seguimiento y evaluación de la calidad del gasto público en el Distrito Capital Bogotá</t>
  </si>
  <si>
    <t>Jorge Luis Prieto Saavedra -Asesor</t>
  </si>
  <si>
    <t>Jorge Luis Prieto Saavedra - Asesor</t>
  </si>
  <si>
    <t>Despacho del Secretario de Hacienda Distrital</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</si>
  <si>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</si>
  <si>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</si>
  <si>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</si>
  <si>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</si>
  <si>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</si>
  <si>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</si>
  <si>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</si>
  <si>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</si>
  <si>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</si>
  <si>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</si>
  <si>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</si>
  <si>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</si>
  <si>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</si>
  <si>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</si>
  <si>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</si>
  <si>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</si>
  <si>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</si>
  <si>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</si>
  <si>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</si>
  <si>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</si>
  <si>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</si>
  <si>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</si>
  <si>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</si>
  <si>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</si>
  <si>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</si>
  <si>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</si>
  <si>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</si>
  <si>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</si>
  <si>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</si>
  <si>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</si>
  <si>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</si>
  <si>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</si>
  <si>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</si>
  <si>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</si>
  <si>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</si>
  <si>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</si>
  <si>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</si>
  <si>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</si>
  <si>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</si>
  <si>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</si>
  <si>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</si>
  <si>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</si>
  <si>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</si>
  <si>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</si>
  <si>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</si>
  <si>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</si>
  <si>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</si>
  <si>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</si>
  <si>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</si>
  <si>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</si>
  <si>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</si>
  <si>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</si>
  <si>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</si>
  <si>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</si>
  <si>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</si>
  <si>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</si>
  <si>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</si>
  <si>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</si>
  <si>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</si>
  <si>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</si>
  <si>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</si>
  <si>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</si>
  <si>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</si>
  <si>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</si>
  <si>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</si>
  <si>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</si>
  <si>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</si>
  <si>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</si>
  <si>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</si>
  <si>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</si>
  <si>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</si>
  <si>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t xml:space="preserve">Integridad </t>
  </si>
  <si>
    <t>Plan Anual de Vacantes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</si>
  <si>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</si>
  <si>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</si>
  <si>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</si>
  <si>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</si>
  <si>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</si>
  <si>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</si>
  <si>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</si>
  <si>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</si>
  <si>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</si>
  <si>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</si>
  <si>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</si>
  <si>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</si>
  <si>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</si>
  <si>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</si>
  <si>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</si>
  <si>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</si>
  <si>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</si>
  <si>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</si>
  <si>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</si>
  <si>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</si>
  <si>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</si>
  <si>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</si>
  <si>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</si>
  <si>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</si>
  <si>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</si>
  <si>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</si>
  <si>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</si>
  <si>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</si>
  <si>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</si>
  <si>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</si>
  <si>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</si>
  <si>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</si>
  <si>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</si>
  <si>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</si>
  <si>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</si>
  <si>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</si>
  <si>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</si>
  <si>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</si>
  <si>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</si>
  <si>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</si>
  <si>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</si>
  <si>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</si>
  <si>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</si>
  <si>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</si>
  <si>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</si>
  <si>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</si>
  <si>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</si>
  <si>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</si>
  <si>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</si>
  <si>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</si>
  <si>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</si>
  <si>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</si>
  <si>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</si>
  <si>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</si>
  <si>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</si>
  <si>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</si>
  <si>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</si>
  <si>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</si>
  <si>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</si>
  <si>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</si>
  <si>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</si>
  <si>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</si>
  <si>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</si>
  <si>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 xml:space="preserve">Programa de Transparencia y ética pública </t>
  </si>
  <si>
    <t>Gestión del conocimiento y la Innovación</t>
  </si>
  <si>
    <t>(en blanco)</t>
  </si>
  <si>
    <t>Total general</t>
  </si>
  <si>
    <t>Maria Cristina Ruiz Perez - 
Profesional Especializado</t>
  </si>
  <si>
    <t>Ley 1755</t>
  </si>
  <si>
    <t>Programa de Trasnparencia y etica publica</t>
  </si>
  <si>
    <t>Seguimiento a la repuesta oportuna de las PQRS por área</t>
  </si>
  <si>
    <t>Numero de PQRS contestadas a tiempo / PQRS recibidas en el periodo</t>
  </si>
  <si>
    <t xml:space="preserve">Gestor de área </t>
  </si>
  <si>
    <t>Lider del proceso</t>
  </si>
  <si>
    <t>Dirección Distrital de Crédito Píblico</t>
  </si>
  <si>
    <t>depende de cada area (Plan de actualización)</t>
  </si>
  <si>
    <t>Numero de documentos actualizados de acuerdo a la optimizacion del mdl de macroprocesos</t>
  </si>
  <si>
    <t>Plan Anticorrupción y de Atención al Ciudadano</t>
  </si>
  <si>
    <t>Plan Estratégico de Talento
Humano</t>
  </si>
  <si>
    <t>OFD  actualizado en la pagina web</t>
  </si>
  <si>
    <t>Cantidad de actualizaciones realizadas en el OFD en la vigencia</t>
  </si>
  <si>
    <t>Jorge Luis Prieto - Subdirector Análisis Sectorial</t>
  </si>
  <si>
    <t>Actualmente este es un indicador de proceso. Distribución mensual: Abril 20%, mayo, junio,julio,agosto, septiembre octubre 10%, Noviembre 20%</t>
  </si>
  <si>
    <t>Socializaciones de resultados del seguimiento a la operación de los canales a nivel directivo para toma de decisiones</t>
  </si>
  <si>
    <t>Cuatro informes al año</t>
  </si>
  <si>
    <t>Nuemero de informes generados y socializados</t>
  </si>
  <si>
    <t>P01</t>
  </si>
  <si>
    <t>Dos informes al año</t>
  </si>
  <si>
    <t xml:space="preserve">Yanny Clavijo
Victor Manuel Hernandez </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</si>
  <si>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</si>
  <si>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</si>
  <si>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</si>
  <si>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</si>
  <si>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</si>
  <si>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</si>
  <si>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</si>
  <si>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</si>
  <si>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2 comunicados de seguimiento a la ejecución presupuestal enviados en 2024.</t>
  </si>
  <si>
    <t>Ejecutar el 50%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</si>
  <si>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</si>
  <si>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</si>
  <si>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Incorporar buenas prácticas de gestión del conocimiento en el Plan de Capacitación</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</si>
  <si>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</si>
  <si>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</si>
  <si>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</si>
  <si>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</si>
  <si>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</si>
  <si>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</si>
  <si>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</si>
  <si>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</si>
  <si>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</si>
  <si>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</si>
  <si>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Herramient PMR</t>
  </si>
  <si>
    <t xml:space="preserve"> Número de entidades con la Herramienta Productos, Metas y Resultados Optimizadas IME-2021-2024</t>
  </si>
  <si>
    <t>NA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</si>
  <si>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</si>
  <si>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</si>
  <si>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</si>
  <si>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</si>
  <si>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</si>
  <si>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</si>
  <si>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</si>
  <si>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</si>
  <si>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</si>
  <si>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</si>
  <si>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</si>
  <si>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</si>
  <si>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</si>
  <si>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</si>
  <si>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</si>
  <si>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</si>
  <si>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</si>
  <si>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</si>
  <si>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</si>
  <si>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</si>
  <si>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</si>
  <si>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</si>
  <si>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</si>
  <si>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</si>
  <si>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</si>
  <si>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</si>
  <si>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</si>
  <si>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</si>
  <si>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</si>
  <si>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</si>
  <si>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</si>
  <si>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</si>
  <si>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</si>
  <si>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</si>
  <si>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</si>
  <si>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</si>
  <si>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</si>
  <si>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</si>
  <si>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</si>
  <si>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</si>
  <si>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Se ejecutará con reservas presupuestales</t>
  </si>
  <si>
    <t>3 productos de las evaluaciones de calidad del gasto</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</si>
  <si>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</si>
  <si>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</si>
  <si>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CPR 111, CPR 119</t>
  </si>
  <si>
    <t>100% de los productos de las evaluaciones de calidad del gasto entregados (4% para 2024). Enero:96%, febrero:96%, marzo:97,3%, abril:98,6%, mayo:100%</t>
  </si>
  <si>
    <t>Desembolsos en el Trimestre/solicitudes Comité GAP en el trimestre
(Si no hay solicitudes 100%)</t>
  </si>
  <si>
    <t>Informes de monitoreo a Mercados de capitales locales y externos</t>
  </si>
  <si>
    <t xml:space="preserve">100% de Solicitudes de asesoría atendidas. </t>
  </si>
  <si>
    <t>28 Publicaciones / informes del estado perfil de deuda:
-Publicación mensual en la página web de la SDH del perfil de la deuda. Total 12
- Publicación mensual en la página web de Estado de la Deuda . Total 12
- Informe trimestral al Concejo de Bogotá. 4)</t>
  </si>
  <si>
    <t>(Número de publicaciones realizadas  / número de publicaciones programadas Total (28) * 100</t>
  </si>
  <si>
    <t>Certificación entregada en menos tiempo al establecido por la ley</t>
  </si>
  <si>
    <t>Certificaciones Laborales entregadas en menos tiempo</t>
  </si>
  <si>
    <t xml:space="preserve">Número de actividades de
difusión en materia disciplinaria realizadas </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</si>
  <si>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</si>
  <si>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</si>
  <si>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</si>
  <si>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</si>
  <si>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</si>
  <si>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Revisar y ajustar el procedimiento interno mediante el cual la DDP gestiona la unidad ejecutora Hacienda 02, en procura de simplificar la operación.</t>
  </si>
  <si>
    <t>(# de Actividades ejecutadas  para revisar  y ajustar el procedimiento interno de la SDH UE02/ # Actividades programadas para revisar y ajustar el procedimiento interno de la SDHUE02) * 100
*Actividades programadas en el cronograma de trabajo.</t>
  </si>
  <si>
    <t>Revisar los procedimientos y trámites de la Dirección Distrital de Presupuesto para introducir los criterios de desempeño y calidad en la distribución de los recursos del presupuesto distrital.</t>
  </si>
  <si>
    <t>(# de Actividades ejecutadas para la revisión de los procedimientos y trámites de la DDP / # Actividades programadas para la revisión de los procedimientos y trámites de la DDP) * 100
*Actividades planeadas en el cronograma de trabajo.</t>
  </si>
  <si>
    <t>Número de capacitaciones para entidades distritales ejecutadas / Número de capacitaciones para entidades distritales programadas</t>
  </si>
  <si>
    <t>CPR-102
CPR-106
CPR-107
CPR-108
CPR-109
CPR-128
CPR-129</t>
  </si>
  <si>
    <t>Pendiente defnir responsable</t>
  </si>
  <si>
    <t xml:space="preserve">Realizar eventos de divulgación de la información jurídica hacendaria para conocimiento y apropiación  de los usuarios internos y externos  </t>
  </si>
  <si>
    <t>Revisar el Libro  "Aspectos Jurídicos de las Finanzas Territoriales" Publicado en la pagina Web, de acuerdo con los cambios que el PDL y el Acuerdo y el Decreto de Presupuesto para la vigencia puedan incluir</t>
  </si>
  <si>
    <t>Pendiente definir responsable</t>
  </si>
  <si>
    <t>Revisar  Libro  "Aspectos Jurídicos de las Finanzas Territoriales"</t>
  </si>
  <si>
    <r>
      <t xml:space="preserve">Vigencia 2024: </t>
    </r>
    <r>
      <rPr>
        <sz val="12"/>
        <color rgb="FF000000"/>
        <rFont val="Calibri"/>
        <family val="2"/>
        <scheme val="minor"/>
      </rPr>
      <t>9 procesos rediseñados y aprobados</t>
    </r>
  </si>
  <si>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</si>
  <si>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r>
      <rPr>
        <b/>
        <sz val="12"/>
        <color theme="1"/>
        <rFont val="Calibri"/>
        <family val="2"/>
        <scheme val="minor"/>
      </rPr>
      <t xml:space="preserve">Vigencia 2024: </t>
    </r>
    <r>
      <rPr>
        <sz val="12"/>
        <rFont val="Calibri"/>
        <family val="2"/>
        <scheme val="minor"/>
      </rPr>
      <t>90% de incidentes gestionados</t>
    </r>
  </si>
  <si>
    <t>250 funcionarios capacitados en temas de servicio al ciudadano</t>
  </si>
  <si>
    <t xml:space="preserve">Número de funcionarios con evaluación final superior a 70 puntos en el trimestre /Número total  de funcionarios capacitados en temas de servicio al ciudadano en el trimestre*100
</t>
  </si>
  <si>
    <t>Culminar la caracterización de los procesos de acuerdo con la optimización del modelo de macroprocesos y sus respectivos documentos asociados</t>
  </si>
  <si>
    <t>Definir meta proporcional según el número de actividades programadas para ejecutar durante el primer trimestre, dividido el total de actividades de la vigencia según el plan de actualización documental</t>
  </si>
  <si>
    <t>Definir meta proporcional según el número de actividades programadas para ejecutar durante el segundo trimestre, dividido el total de actividades de la vigencia según el plan de actualización documental</t>
  </si>
  <si>
    <t>Definir meta proporcional según el número de actividades programadas para ejecutar durante el tercer trimestre, dividido el total de actividades de la vigencia según el plan de actualización documental</t>
  </si>
  <si>
    <t>Definir meta proporcional según el número de actividades programadas para ejecutar durante el cuarto trimestre, dividido el total de actividades de la vigencia según el plan de actualización documental</t>
  </si>
  <si>
    <t>Realizar capacitación sobre Gestión Financiera para las  entidades distritales (DDP / DDT / DDC)</t>
  </si>
  <si>
    <t>Informes de análisis de ejecución presupuestal de las entidades que conforman el Presupuesto Anual</t>
  </si>
  <si>
    <t>(# de informes de análisis de ejecución pptal. realizados / # de informes de análisis de ejecución pptal programados) / 100</t>
  </si>
  <si>
    <t>Dirección de Informática y Tecnología</t>
  </si>
  <si>
    <t>Índice de uso de las tecnologías de información</t>
  </si>
  <si>
    <t>((Cantidad de usuarios en la vigencia en uso de Office 365 (OneDrive y SharePoint) - Línea Base) / Línea Base) * 100%</t>
  </si>
  <si>
    <t>Planeación y Diseño para la operación de ICA y ReteICA en Bogdata</t>
  </si>
  <si>
    <t>Un Contrato perfeccionado +  
Un Documento de Estructura de Desglose de Trabajo (EDT) aprobado +
Un Documento de diseño de BBP (Bussiness Blue Print) aprobado</t>
  </si>
  <si>
    <t>Mejorar mediante Tecnología el uso de los conjuntos de datos abiertos de la entidad teniendo en cuenta las necesidades de los usuarios, con el propósito de aumentar su nivel de satisfacción.</t>
  </si>
  <si>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</si>
  <si>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</si>
  <si>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</si>
  <si>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</si>
  <si>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</si>
  <si>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Diseñar roles compuestos en el sistema Bogdata</t>
  </si>
  <si>
    <t xml:space="preserve">Cuatro (4)  capacitaciones, una (1)trimestral para el fortalecimiento de habilidades en las plataforma Bogdata modulo MM y la plataforma SECOP (secop ii, tvec) </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</si>
  <si>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</si>
  <si>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Servicio de gestión tributaria de ICA y ReteICA planeado y diseñado para su operación desde la Oficina Virtual de Bogdata.</t>
  </si>
  <si>
    <t>Reportes de Exogenas a través de Bogdata</t>
  </si>
  <si>
    <t>Armonizar los procesos ITIL en el CPR-121 para el soporte a Bogdata</t>
  </si>
  <si>
    <t>3 procedimientos actualizados con la armonización de ITIL en el CPR-121 para Bogdata</t>
  </si>
  <si>
    <t>Cantidad de procedimientos actualizados armonización de ITIL en el CPR-121 para Bogdata
(Procedimiento de soporte (Incidentes y Problemas) actualizado y publicado en SGC +  procedimiento de cambios  actualizado y publicado en SGC)</t>
  </si>
  <si>
    <t>Plan de acción para la digitalización y automatización de los trámites terminado y aprobado</t>
  </si>
  <si>
    <t>Un plan de acción para la digitalización y automatización de los trámites terminado y aprobado</t>
  </si>
  <si>
    <t>Facilitar el acceso de todas las personas a la información publicada en la sede electrónica de la entidad ofreciendo una experiencia de usuario satisfactoria</t>
  </si>
  <si>
    <t>Claudia Gomez - Prof. Esp.
Layne Bermudez
Prof. Esp.</t>
  </si>
  <si>
    <t>Porcentaje de ciudadanos y contribuyentes  que  califican el nivel de confianza en la gestión de la SDH como totalmente deacuerdo o neutro (línea Base 58%)</t>
  </si>
  <si>
    <t xml:space="preserve">Certificado de registro de identificación - RIT en línea
</t>
  </si>
  <si>
    <t>Atender mínimo el 70% de las solicitudes de certificaciones laborales en 12 días o menos</t>
  </si>
  <si>
    <t>70% de certificaciones entregadas en 12 días o menos</t>
  </si>
  <si>
    <t>Número de certificaciones atendidas en 12 días o menos en el trimestre / total de certificaciones expedidas en el trimestre</t>
  </si>
  <si>
    <t>6 actualizaciónes de contenido OFD</t>
  </si>
  <si>
    <t>Cantidad de actualizaciónes de contenido OFD</t>
  </si>
  <si>
    <t xml:space="preserve">Cantidad de actualizaciónes de contenido OFD </t>
  </si>
  <si>
    <t>Recursos provistos de acuerdo con las solicitudes de financiamiento requeridas por el comité de Gestión de Activos y Pasivos - GAP.</t>
  </si>
  <si>
    <t xml:space="preserve">Subsecretaria Técnica </t>
  </si>
  <si>
    <t>Plan Estratégico 2024 - 2028
(Fase 1 análisis de contexto interno y externo 30%
fase 2  Formulación 50%
fase 3 Socialización 20%)</t>
  </si>
  <si>
    <t>Natalia Jiménez Meléndez  - Jefe Oficina de Gestión del Servicio y Notificaciones</t>
  </si>
  <si>
    <t>Luisa Maria de la Esperanza Domínguez / Profesional Universitario</t>
  </si>
  <si>
    <t>Realizar informes de monitoreo de controles de riesgos identificados en los procesos de la SDH, que a nivel inherente, se ubiquen en los niveles alto y extremo y que se incluyan dentro de la muestra proyectada para el año</t>
  </si>
  <si>
    <t>Vigencia 2024:  Aumentar el porcentaje de contribuyentes  que están totalmente de acuerdo respecto a la claridad y utilidad de los contenidos publicados en los medios de comunicación (de acuerdo con el resultado de la Encuesta de satisfacción 2023)</t>
  </si>
  <si>
    <t>Índice de Claridad y Utilidad de las comunicaciones SDH para Contribuyentes</t>
  </si>
  <si>
    <t>Lineamientos y directrices Alcaldía mayor de Bogotá D.C.</t>
  </si>
  <si>
    <t>(Publicaciones ejecutadas del plan de Comunicaciones anual en el trimestre /Publicaciones programadas en el plan de Comunicaciones anual en el trimestre)*100</t>
  </si>
  <si>
    <t>Dirección Distrital de Tesorería</t>
  </si>
  <si>
    <t>Dirección de Estadísticas y Estudios Fiscales</t>
  </si>
  <si>
    <t>Dirección Jurídica</t>
  </si>
  <si>
    <t>Aumentar en 4 puntos el porcentaje de ciudadanos y contribuyentes  que confía o es neutro respecto a la gestión de la SDH</t>
  </si>
  <si>
    <t>Aumentar el índice de oportunidad  en la atención de solicitudes ciudadanas de la SDH</t>
  </si>
  <si>
    <t>Mejorar la prestación del servicio de acuerdo con los resultados generados por el modelo de evaluación</t>
  </si>
  <si>
    <t>Índice de oportunidad en la atenciòn de solicitudes ciudadanas</t>
  </si>
  <si>
    <t>Índice de oportunidad en la atención de solicitudes ciudadanas de la SDH</t>
  </si>
  <si>
    <t>Pedro Andres Quiñones Ramos - Profesional Subdirección de Gestión Documental</t>
  </si>
  <si>
    <t xml:space="preserve">Cantidad de  capacitaciones en gestión documental  ejecutadas durante el trimestre </t>
  </si>
  <si>
    <t>Resolución 242 de 2014 “Por la cual se adoptan los lineamientos para la formulación, concertación,
implementación, evaluación, control y seguimiento del Plan Institucional de Gestión
Ambiental –PIGA”</t>
  </si>
  <si>
    <t>Mabel Patricia Sánchez Rentería - Profesional Especializado 222 30</t>
  </si>
  <si>
    <t>Jackelin Yate Cabrera - Asesora
Jimmy Alexis Rodríguez Rojas - Subdirector de Finanzas Distritales</t>
  </si>
  <si>
    <t>Jennifer Pabón - Subdirectora de Análisis y Sostenibilidad Presupuestal</t>
  </si>
  <si>
    <t>Un Contrato perfeccionado, y un Documento de Estructura de Desglose de Trabajo (EDT) aprobado, y un Documento de diseño de BBP (Business Blue Print) aprobado</t>
  </si>
  <si>
    <t>Tablero con indicadores para el seguimiento de la ejecución presupuestal</t>
  </si>
  <si>
    <t>Salida en vivo del reporte en el último trimestre del año 2024, con tres indicadores de la ejecución presupuestal</t>
  </si>
  <si>
    <t>Dashboard de indicadores de ejecución presupuestal</t>
  </si>
  <si>
    <t xml:space="preserve">Cantidad de Socializaciónes de los lineamientos y recomendaciones realizadas en el periodo </t>
  </si>
  <si>
    <t>(# de Actividades ejecutadas para la elaboración del documento sobre lineamientos PMR / # Actividades programadas para la elaboración del documento sobre lineamientos PMR) * 100
*Actividades programadas en el cronograma de trabajo.</t>
  </si>
  <si>
    <t xml:space="preserve">
Asesorías realizadas en el trimestre /solicitudes recibidas en el trimestre
(Si no hay solicitudes de asesoría, 100%)</t>
  </si>
  <si>
    <t>Cantidad de ferias de servicio realizadas durante el período</t>
  </si>
  <si>
    <t>Ejecutar el 100% del plan de trabajo para cerrar las brechas identificadas en la medición durante el 2023</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</si>
  <si>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</si>
  <si>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</si>
  <si>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Protocolo de entendimiento para las relaciones en el Teletrabajo implementado</t>
  </si>
  <si>
    <t>Nivel de Ejecución del Cronograma de trabajo para la modificación y adecuación del manual de funciones y competencias Laborales </t>
  </si>
  <si>
    <t>Reporte del Nivel de Provisión de los Empleos de la planta</t>
  </si>
  <si>
    <t>80% de la Planta de personal provista</t>
  </si>
  <si>
    <t xml:space="preserve">Nivel de provisión de empleos de planta de personal  de la Entidad </t>
  </si>
  <si>
    <t>Priorizar la provisión de vacantes acorde con el nivel de criticidad del cargo y población prepensionada</t>
  </si>
  <si>
    <t xml:space="preserve">100% de vacantes identificadas como criticas priorizadas en su gestión de provisión </t>
  </si>
  <si>
    <t>Número total de vacantes priorizadas en su gestión de provisión acordes con el nivel de criticidad del cargo 
 / Número Total de vacantes identificadas como críticas.</t>
  </si>
  <si>
    <t xml:space="preserve">Mantener actualizado el Reporte de Vacantes Definitivas de Carrera Administrativa en SIMO </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</si>
  <si>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</si>
  <si>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</si>
  <si>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</si>
  <si>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</si>
  <si>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</si>
  <si>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</si>
  <si>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</si>
  <si>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</si>
  <si>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</si>
  <si>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</si>
  <si>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</si>
  <si>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</si>
  <si>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</si>
  <si>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</si>
  <si>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</si>
  <si>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</si>
  <si>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</si>
  <si>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Nivel de Ejecución del Cronograma para Desarrollar el Programa de Conciencia Saludable</t>
  </si>
  <si>
    <t>Decreto 612 de 2018
Decreto 1567 de 1998</t>
  </si>
  <si>
    <r>
      <t>Fortalecer Reconocimientos e incentivos orientados a promover una cultura de alto rendimiento</t>
    </r>
    <r>
      <rPr>
        <sz val="11"/>
        <color rgb="FF000000"/>
        <rFont val="Arial"/>
        <family val="2"/>
      </rPr>
      <t> </t>
    </r>
  </si>
  <si>
    <t xml:space="preserve">Nivel de Ejecución del Cronograma formalización y apropiación de prácticas de transferencia de conocimiento. </t>
  </si>
  <si>
    <t>100% de Ejecución del cronograma de trabajo para la modificación del manual de funciones y competencias Laborales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</si>
  <si>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</si>
  <si>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</si>
  <si>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 xml:space="preserve">Desarrollar Acciones para potenciar la percepción positiva del clima laboral  </t>
  </si>
  <si>
    <t>Población Objeto del Programa De Gestión de Emociones con cubrimiento</t>
  </si>
  <si>
    <t xml:space="preserve">100% de ejecución del cronograma de trabajo del Programa de Conciencia Saludable </t>
  </si>
  <si>
    <t>Miguel Ignacio Pabón Lasso - Profesional Especializado 222 21</t>
  </si>
  <si>
    <t>Oscar Enrique Guzman Silva-Director Estadisticas y Estudios Fiscales</t>
  </si>
  <si>
    <t>Avance del Documento Metodológico Calidad del Gasto/Avance programado  documento calidad del gasto
*De acuerdo a cronograma</t>
  </si>
  <si>
    <t>Documento técnico Situación Macroeconómica y Fiscal</t>
  </si>
  <si>
    <t>Avance documento técnico Situación Macroeconómica y Fiscal/Avance programado documento Situación Macroeconómica y Fiscal
*De acuerdo a cronograma</t>
  </si>
  <si>
    <t>Documento técnico Marco Fiscal de Mediano Plazo</t>
  </si>
  <si>
    <t>Avance documento técnico Marco Fiscal de Mediano Plazo/Avance programado documento Marco Fiscal de Mediano Plazo
*De acuerdo a cronograma</t>
  </si>
  <si>
    <t>Daniel Felipe Rojas - Asesor DEEF</t>
  </si>
  <si>
    <t>CPR 106, CPR 107, CPR 109, CPR 128, CPR 129</t>
  </si>
  <si>
    <t>(Número de actividades ejecutadas automatización del recaudo no tributario/Total de actividades programadas automatización del recaudo no tributario)*100</t>
  </si>
  <si>
    <t>(Número de actividades ejecutadas automatización proceso admon liquidez/Total de actividades programadas automatización proceso admon liquidez)*100</t>
  </si>
  <si>
    <t>(Número de actividades ejecutadas definición matriz de roles/Total de actividades programadas definición matriz de roles)*100</t>
  </si>
  <si>
    <t>(Número de actividades ejecutadas mejora consulta retención y pagos/Total de actividades programadas mejora consulta retención y pagos)*100</t>
  </si>
  <si>
    <t>Avance en el cumplimiento del cronograma de capacitación información tesoral.</t>
  </si>
  <si>
    <t>(Número de actividades ejecutadas cronograma de capacitación información tesoral/Total de actividades programadas cronograma de capacitación información tesoral)*100</t>
  </si>
  <si>
    <t>(Número de actividades ejecutadas  implementación CUD en Esta.Públicos/Total de actividades programadas implementación CUD en Esta.Públicos)*100</t>
  </si>
  <si>
    <t>(Número de actividades ejecutadas manual Operativo tesoral/Total de actividades programadas manual Operativo tesoral)*100</t>
  </si>
  <si>
    <t>(Número de actividades ejecutadas modelo de bancos recaudadores/Total de actividades programadas modelo de bancos recaudadores)*100</t>
  </si>
  <si>
    <t>Diego Felipe Bernal - Contratista Subdirección de Cobro Tributario</t>
  </si>
  <si>
    <t>Juan Carlos Zamudio Rozo - Subdirector de Cobro Tributario
María Clemencia Jaramillo Patiño -  Subdirectora de Cobro No Tributario</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</si>
  <si>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</si>
  <si>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</si>
  <si>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</si>
  <si>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</si>
  <si>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</si>
  <si>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</si>
  <si>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</si>
  <si>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</si>
  <si>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Pedro Alejandro Vega Sierra - Contratista Oficina de Depuración de Cartera</t>
  </si>
  <si>
    <t>Aura Angélica Salazar Rojas - Jefe Oficina de Depuración de Cartera</t>
  </si>
  <si>
    <t xml:space="preserve">Cantidad de capacitaciones realizadas en el semestre </t>
  </si>
  <si>
    <t>Cantidad de revisiones de actualización realizadas durante el semestre</t>
  </si>
  <si>
    <t>Informes al comité de conciliación</t>
  </si>
  <si>
    <t xml:space="preserve">Dos (2) informes al Comité de Conciliación </t>
  </si>
  <si>
    <t>Cantidad de Informes presentados ante el comité de conciliación en el periodo.</t>
  </si>
  <si>
    <t>Cuatro (4) Socializaciónes producto de las mesas técnicas jurídicas de análisis de casos.</t>
  </si>
  <si>
    <t>Cantidad de capacitaciones realizadas en el período</t>
  </si>
  <si>
    <t>Cumplir con el 100% de las auditorias programadas</t>
  </si>
  <si>
    <t>Cumplir con el 100% de las evaluaciones programadas</t>
  </si>
  <si>
    <t>Cumplir con el 100% de los seguimientos programados</t>
  </si>
  <si>
    <t xml:space="preserve">CPR-116 y CPR-118
Martha Viviana Escobar Gallego - Auxiliar Administrativo </t>
  </si>
  <si>
    <t>Cincuenta (50)  entregables del Plan de Conservación Documental proyectados en el plan de ejecución del contrato para el 2024</t>
  </si>
  <si>
    <t>Noventa y siete (97) capacitaciones proyectadas para la vigencia 2024</t>
  </si>
  <si>
    <t>María Fernanda Valencia Bravo, Profesional Universitario</t>
  </si>
  <si>
    <t>Implementar acciones para cerrar las brechas identificadas en la medición de Cultura Organizacional 2023</t>
  </si>
  <si>
    <t>Desarrollar acciones para la formalización y apropiación de prácticas de transferencia de conocimiento para evitar la fuga del mismo por la alta rotación y movilidad del personal</t>
  </si>
  <si>
    <t>Diseñar e Implementar el protocolo de entendimiento para las relaciones en el teletrabajo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</si>
  <si>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</si>
  <si>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</si>
  <si>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</si>
  <si>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</si>
  <si>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</si>
  <si>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</si>
  <si>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</si>
  <si>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</si>
  <si>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</si>
  <si>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Reporte de vacantes priorizadas en su gestión de provisión acordes con el nivel de criticidad del cargo</t>
  </si>
  <si>
    <t>Nivel de vacantes criticas priorizadas en la gestión para su provisión</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</si>
  <si>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</si>
  <si>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</si>
  <si>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 xml:space="preserve">
Decreto 1072 del 2015
Resolución 2764 del 2022</t>
  </si>
  <si>
    <t xml:space="preserve">	Suministrar Herramientas de Gestión Emocional y Sinergia de Equipos en la Atención al Ciudadano</t>
  </si>
  <si>
    <t>Talento Humano</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</si>
  <si>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</si>
  <si>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</si>
  <si>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</si>
  <si>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</si>
  <si>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</si>
  <si>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</si>
  <si>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Nivel de Ejecución del Cronograma de trabajo de  la prueba piloto para el desarrollo de dos rutas de aprendizaje</t>
  </si>
  <si>
    <t>Ley 1712 de 2014
Ley 2195 de 2022</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</si>
  <si>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</si>
  <si>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</si>
  <si>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</si>
  <si>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</si>
  <si>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</si>
  <si>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Dieciseis (16)  entregables del Plan de Preservación Digital a Largo Plazo proyectados en el plan de ejecución del contrato para el 2024</t>
  </si>
  <si>
    <t>25 servidores</t>
  </si>
  <si>
    <t>75 servidores</t>
  </si>
  <si>
    <t>250 servidores</t>
  </si>
  <si>
    <t>Edith Marina Fresneda Herrera
Auxiliar Administrativo</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</si>
  <si>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</si>
  <si>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</si>
  <si>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</si>
  <si>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</si>
  <si>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</si>
  <si>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4 Socializaciones de los resultados de seguimiento a la operación de los canales de atención</t>
  </si>
  <si>
    <t>Edwin Javier Castillo Molina</t>
  </si>
  <si>
    <t>$ 13.438.530 millones de pesos</t>
  </si>
  <si>
    <t xml:space="preserve">Martha Azucena Palacios Abirl </t>
  </si>
  <si>
    <t>Irma Yohana Quintero Porras</t>
  </si>
  <si>
    <t>434 unidades productivas</t>
  </si>
  <si>
    <t>Rolando Garnica Arias</t>
  </si>
  <si>
    <t>Numero de informes en el trimestre/24 informes durante el año 2024</t>
  </si>
  <si>
    <t>24 informes durante el año 2024, 6 Informes trimestrales</t>
  </si>
  <si>
    <t>Plan de actualización documental en línea con los macroprocesos ejecutado</t>
  </si>
  <si>
    <t>Avance en la ejecución del plan de actualización documental</t>
  </si>
  <si>
    <t>Oportunidad en la validación de la correspondencia Externa Recibida</t>
  </si>
  <si>
    <t>Validación Oportuna de la Correspondencia Externa Recibida - CER</t>
  </si>
  <si>
    <t>Correspondencia Validada / Correspondencia Externa Recibida</t>
  </si>
  <si>
    <t>Oportunidad en la respuesta de las PQRS</t>
  </si>
  <si>
    <t xml:space="preserve">100% del seguimiento a las PQRS </t>
  </si>
  <si>
    <t xml:space="preserve">PQRS respondidas en términos / Correspondencia Externa Validada a corte </t>
  </si>
  <si>
    <t>100% de lacorrespondencia Externa recibida validada</t>
  </si>
  <si>
    <t>Trámites analizados</t>
  </si>
  <si>
    <t xml:space="preserve">Modificacion solicitada </t>
  </si>
  <si>
    <t>No.</t>
  </si>
  <si>
    <t>Dependencia</t>
  </si>
  <si>
    <t>SOPORTE SOLICITUD DE MODIFICACIÓN</t>
  </si>
  <si>
    <t>Acción estrategica Relacionada con el ajuste</t>
  </si>
  <si>
    <t>Cambios Solicitados y justificación</t>
  </si>
  <si>
    <t>AJUSTE</t>
  </si>
  <si>
    <t xml:space="preserve">FECHA SOLICITUD PUBLICACIÓN </t>
  </si>
  <si>
    <t>TIPO DE MODIFICACION</t>
  </si>
  <si>
    <t>PRESENTADA AL CIGD</t>
  </si>
  <si>
    <t>DGC-STH</t>
  </si>
  <si>
    <t>Correo Electronico Jaydy 16/02/2024</t>
  </si>
  <si>
    <t xml:space="preserve">Retirar del PAI 2024 la indicador estratégico asociado a esta accion consderando que la medicion se hizo en 2023 y es Bianual, </t>
  </si>
  <si>
    <t>Se retira la fila correspondiente al indicador con la salvedad de que en el PAI tambien se formula una accion asociada al impacto del resultado de la medicion de la cultura Implementar acciones para cerrar las brechas identificadas en la medición inicial de las variables referidas a cultura del servicio</t>
  </si>
  <si>
    <t>De forma: fecha de finalizacion de medicion</t>
  </si>
  <si>
    <t>100% de la correspondencia Externa recibida validada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</si>
</sst>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44" formatCode="_-&quot;XDR&quot;* #,##0.00_-;\-&quot;XDR&quot;* #,##0.00_-;_-&quot;XDR&quot;* &quot;-&quot;??_-;_-@_-"/>
    <numFmt numFmtId="43" formatCode="_-* #,##0.00_-;\-* #,##0.00_-;_-* &quot;-&quot;??_-;_-@_-"/>
    <numFmt numFmtId="164" formatCode="&quot;$&quot;\ #,##0;[Red]\-&quot;$&quot;\ #,##0"/>
    <numFmt numFmtId="165" formatCode="_-&quot;$&quot;\ * #,##0_-;\-&quot;$&quot;\ * #,##0_-;_-&quot;$&quot;\ * &quot;-&quot;_-;_-@_-"/>
    <numFmt numFmtId="166" formatCode="_ [$€-2]\ * #,##0.00_ ;_ [$€-2]\ * \-#,##0.00_ ;_ [$€-2]\ * &quot;-&quot;??_ "/>
    <numFmt numFmtId="167" formatCode="_-[$$-409]* #,##0_ ;_-[$$-409]* \-#,##0\ ;_-[$$-409]* &quot;-&quot;??_ ;_-@_ "/>
    <numFmt numFmtId="168" formatCode="_-&quot;$&quot;\ * #,##0_-;\-&quot;$&quot;\ * #,##0_-;_-&quot;$&quot;\ * &quot;-&quot;??_-;_-@_-"/>
    <numFmt numFmtId="169" formatCode="0.0%"/>
    <numFmt numFmtId="170" formatCode="_-* #,##0_-;\-* #,##0_-;_-* &quot;-&quot;??_-;_-@_-"/>
    <numFmt numFmtId="171" formatCode="#,##0_ ;\-#,##0\ "/>
    <numFmt numFmtId="172" formatCode="&quot;$&quot;\ #,##0.00"/>
  </numFmts>
  <fonts count="72">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1"/>
      <color rgb="FF000000"/>
      <name val="Calibri"/>
      <family val="2"/>
      <scheme val="minor"/>
    </font>
    <font>
      <b/>
      <sz val="11"/>
      <color rgb="FF000000"/>
      <name val="Calibri"/>
      <family val="2"/>
      <scheme val="minor"/>
    </font>
    <font>
      <sz val="11"/>
      <name val="Calibri"/>
      <family val="2"/>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1"/>
      <color rgb="FF000000"/>
      <name val="Calibri"/>
      <family val="2"/>
    </font>
    <font>
      <sz val="12"/>
      <color rgb="FF000000"/>
      <name val="Calibri"/>
      <family val="2"/>
    </font>
    <font>
      <sz val="12"/>
      <color rgb="FFFF0000"/>
      <name val="Calibri"/>
      <family val="2"/>
      <scheme val="minor"/>
    </font>
    <font>
      <sz val="12"/>
      <color rgb="FF000000"/>
      <name val="Calibri"/>
      <family val="2"/>
    </font>
    <font>
      <sz val="12"/>
      <name val="Calibri"/>
      <family val="2"/>
    </font>
    <font>
      <sz val="12"/>
      <color rgb="FF808080"/>
      <name val="Calibri"/>
      <family val="2"/>
    </font>
    <font>
      <b/>
      <sz val="12"/>
      <color rgb="FF000000"/>
      <name val="Calibri"/>
      <family val="2"/>
    </font>
    <font>
      <sz val="12"/>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s>
  <fills count="18">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
      <patternFill patternType="solid">
        <fgColor theme="8" tint="0.79998168889431442"/>
        <bgColor rgb="FF000000"/>
      </patternFill>
    </fill>
    <fill>
      <patternFill patternType="solid">
        <fgColor theme="6" tint="0.59999389629810485"/>
        <bgColor indexed="64"/>
      </patternFill>
    </fill>
    <fill>
      <patternFill patternType="solid">
        <fgColor theme="0"/>
        <bgColor rgb="FF000000"/>
      </patternFill>
    </fill>
  </fills>
  <borders count="30">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6" fontId="7" fillId="0" borderId="0" applyFont="0" applyFill="0" applyBorder="0" applyAlignment="0" applyProtection="0"/>
    <xf numFmtId="165" fontId="25" fillId="0" borderId="0" applyFont="0" applyFill="0" applyBorder="0" applyAlignment="0" applyProtection="0"/>
    <xf numFmtId="9" fontId="25" fillId="0" borderId="0" applyFont="0" applyFill="0" applyBorder="0" applyAlignment="0" applyProtection="0"/>
    <xf numFmtId="44" fontId="25" fillId="0" borderId="0" applyFont="0" applyFill="0" applyBorder="0" applyAlignment="0" applyProtection="0"/>
    <xf numFmtId="43" fontId="25" fillId="0" borderId="0" applyFont="0" applyFill="0" applyBorder="0" applyAlignment="0" applyProtection="0"/>
  </cellStyleXfs>
  <cellXfs count="561">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165"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165"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43" fillId="9" borderId="3" xfId="0" applyFont="1" applyFill="1" applyBorder="1" applyAlignment="1" applyProtection="1">
      <alignment vertical="center" wrapText="1"/>
      <protection locked="0"/>
    </xf>
    <xf numFmtId="0" fontId="36" fillId="0" borderId="3" xfId="0" applyFont="1" applyBorder="1" applyAlignment="1" applyProtection="1">
      <alignment vertical="center"/>
      <protection locked="0"/>
    </xf>
    <xf numFmtId="164"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1" fontId="44" fillId="10" borderId="3" xfId="0" applyNumberFormat="1" applyFont="1" applyFill="1" applyBorder="1" applyAlignment="1">
      <alignment vertical="center" wrapText="1"/>
    </xf>
    <xf numFmtId="165" fontId="0" fillId="0" borderId="3" xfId="6" applyFont="1" applyFill="1" applyBorder="1" applyAlignment="1" applyProtection="1">
      <alignment vertical="center" wrapText="1"/>
      <protection locked="0"/>
    </xf>
    <xf numFmtId="167" fontId="36" fillId="0" borderId="3" xfId="7" applyNumberFormat="1" applyFont="1" applyBorder="1" applyAlignment="1" applyProtection="1">
      <alignment horizontal="center" vertical="center" wrapText="1"/>
      <protection locked="0"/>
    </xf>
    <xf numFmtId="167" fontId="36" fillId="0" borderId="3" xfId="7" applyNumberFormat="1" applyFont="1" applyFill="1" applyBorder="1" applyAlignment="1" applyProtection="1">
      <alignment horizontal="center" vertical="center" wrapText="1"/>
      <protection locked="0"/>
    </xf>
    <xf numFmtId="164"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6"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6" fillId="0" borderId="3" xfId="0" applyFont="1" applyBorder="1" applyAlignment="1" applyProtection="1">
      <alignment horizontal="left" vertical="center" wrapText="1"/>
      <protection locked="0"/>
    </xf>
    <xf numFmtId="165" fontId="46"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165" fontId="0" fillId="0" borderId="3" xfId="6" applyFont="1" applyBorder="1" applyAlignment="1" applyProtection="1">
      <alignment horizontal="center" vertical="center" wrapText="1"/>
      <protection locked="0"/>
    </xf>
    <xf numFmtId="9" fontId="47"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165" fontId="32" fillId="0" borderId="3" xfId="6" applyFont="1" applyBorder="1" applyAlignment="1" applyProtection="1">
      <alignment horizontal="center" vertical="center" wrapText="1"/>
      <protection locked="0"/>
    </xf>
    <xf numFmtId="168"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69" fontId="33" fillId="0" borderId="3" xfId="7" applyNumberFormat="1" applyFont="1" applyBorder="1" applyAlignment="1" applyProtection="1">
      <alignment horizontal="center" vertical="center" wrapText="1"/>
      <protection locked="0"/>
    </xf>
    <xf numFmtId="169" fontId="0" fillId="0" borderId="3" xfId="7" applyNumberFormat="1" applyFont="1" applyBorder="1" applyAlignment="1" applyProtection="1">
      <alignment horizontal="center" vertical="center" wrapText="1"/>
      <protection locked="0"/>
    </xf>
    <xf numFmtId="0" fontId="50" fillId="0" borderId="3" xfId="0" applyFont="1" applyBorder="1" applyAlignment="1" applyProtection="1">
      <alignment vertical="center" wrapText="1"/>
      <protection locked="0"/>
    </xf>
    <xf numFmtId="0" fontId="50" fillId="0" borderId="3" xfId="0" applyFont="1" applyBorder="1" applyAlignment="1" applyProtection="1">
      <alignment horizontal="center" vertical="center" wrapText="1"/>
      <protection locked="0"/>
    </xf>
    <xf numFmtId="0" fontId="51" fillId="0" borderId="3" xfId="0" applyFont="1" applyBorder="1" applyAlignment="1" applyProtection="1">
      <alignment vertical="center" wrapText="1"/>
      <protection locked="0"/>
    </xf>
    <xf numFmtId="165" fontId="50" fillId="0" borderId="3" xfId="6" applyFont="1" applyFill="1" applyBorder="1" applyAlignment="1" applyProtection="1">
      <alignment vertical="center" wrapText="1"/>
      <protection locked="0"/>
    </xf>
    <xf numFmtId="0" fontId="50" fillId="0" borderId="3" xfId="7" applyNumberFormat="1" applyFont="1" applyFill="1" applyBorder="1" applyAlignment="1" applyProtection="1">
      <alignment horizontal="center" vertical="center" wrapText="1"/>
      <protection locked="0"/>
    </xf>
    <xf numFmtId="0" fontId="51" fillId="0" borderId="3" xfId="0" applyFont="1" applyBorder="1" applyAlignment="1" applyProtection="1">
      <alignment horizontal="left" vertical="center" wrapText="1"/>
      <protection locked="0"/>
    </xf>
    <xf numFmtId="0" fontId="51" fillId="0" borderId="3" xfId="7" applyNumberFormat="1" applyFont="1" applyFill="1" applyBorder="1" applyAlignment="1" applyProtection="1">
      <alignment horizontal="center" vertical="center" wrapText="1"/>
      <protection locked="0"/>
    </xf>
    <xf numFmtId="9" fontId="51" fillId="0" borderId="3" xfId="7" applyFont="1" applyFill="1" applyBorder="1" applyAlignment="1" applyProtection="1">
      <alignment horizontal="center" vertical="center" wrapText="1"/>
      <protection locked="0"/>
    </xf>
    <xf numFmtId="10" fontId="50"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165"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164"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70"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165" fontId="47"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165" fontId="47"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165"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165" fontId="0" fillId="9" borderId="3" xfId="6" applyFont="1" applyFill="1" applyBorder="1" applyAlignment="1" applyProtection="1">
      <alignment vertical="center" wrapText="1"/>
      <protection locked="0"/>
    </xf>
    <xf numFmtId="0" fontId="54" fillId="0" borderId="5" xfId="0" applyFont="1" applyBorder="1" applyAlignment="1">
      <alignment horizontal="center" wrapText="1"/>
    </xf>
    <xf numFmtId="0" fontId="54"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5" fillId="0" borderId="3" xfId="0" applyFont="1" applyBorder="1" applyAlignment="1" applyProtection="1">
      <alignment vertical="center" wrapText="1"/>
      <protection locked="0"/>
    </xf>
    <xf numFmtId="0" fontId="57" fillId="0" borderId="3" xfId="0" applyFont="1" applyBorder="1" applyAlignment="1" applyProtection="1">
      <alignment vertical="center" wrapText="1"/>
      <protection locked="0"/>
    </xf>
    <xf numFmtId="0" fontId="42" fillId="0" borderId="3" xfId="0" applyFont="1" applyBorder="1" applyAlignment="1" applyProtection="1">
      <alignment horizontal="center" vertical="center" wrapText="1"/>
      <protection locked="0"/>
    </xf>
    <xf numFmtId="1" fontId="0" fillId="0" borderId="3" xfId="7" applyNumberFormat="1" applyFont="1" applyBorder="1" applyAlignment="1" applyProtection="1">
      <alignment horizontal="center" vertical="center" wrapText="1"/>
      <protection locked="0"/>
    </xf>
    <xf numFmtId="0" fontId="54" fillId="0" borderId="5" xfId="0" applyFont="1" applyBorder="1" applyAlignment="1">
      <alignment vertical="center"/>
    </xf>
    <xf numFmtId="0" fontId="54" fillId="0" borderId="3" xfId="0" applyFont="1" applyBorder="1" applyAlignment="1">
      <alignment vertical="center"/>
    </xf>
    <xf numFmtId="0" fontId="54" fillId="0" borderId="6" xfId="0" applyFont="1" applyBorder="1" applyAlignment="1">
      <alignment vertical="center" wrapText="1"/>
    </xf>
    <xf numFmtId="0" fontId="54" fillId="0" borderId="3" xfId="0" applyFont="1" applyBorder="1" applyAlignment="1">
      <alignment vertical="center" wrapText="1"/>
    </xf>
    <xf numFmtId="169"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165"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165"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9" fillId="2" borderId="3" xfId="0" applyFont="1" applyFill="1" applyBorder="1" applyAlignment="1">
      <alignment wrapText="1"/>
    </xf>
    <xf numFmtId="0" fontId="59" fillId="2" borderId="5" xfId="0" applyFont="1" applyFill="1" applyBorder="1" applyAlignment="1">
      <alignment vertical="center" wrapText="1"/>
    </xf>
    <xf numFmtId="0" fontId="59" fillId="2" borderId="5" xfId="0" applyFont="1" applyFill="1" applyBorder="1" applyAlignment="1">
      <alignment horizontal="center" vertical="center" wrapText="1"/>
    </xf>
    <xf numFmtId="0" fontId="59"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9" fillId="0" borderId="3" xfId="0" applyFont="1" applyBorder="1" applyAlignment="1">
      <alignment wrapText="1"/>
    </xf>
    <xf numFmtId="0" fontId="59" fillId="0" borderId="5" xfId="0" applyFont="1" applyBorder="1" applyAlignment="1">
      <alignment vertical="center" wrapText="1"/>
    </xf>
    <xf numFmtId="0" fontId="59"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9"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1"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165" fontId="32" fillId="9" borderId="3" xfId="6" applyFont="1" applyFill="1" applyBorder="1" applyAlignment="1" applyProtection="1">
      <alignment vertical="center" wrapText="1"/>
      <protection locked="0"/>
    </xf>
    <xf numFmtId="0" fontId="50" fillId="9" borderId="3" xfId="0" applyFont="1" applyFill="1" applyBorder="1" applyAlignment="1" applyProtection="1">
      <alignment vertical="center" wrapText="1"/>
      <protection locked="0"/>
    </xf>
    <xf numFmtId="0" fontId="51" fillId="9" borderId="3" xfId="0" applyFont="1" applyFill="1" applyBorder="1" applyAlignment="1" applyProtection="1">
      <alignment horizontal="left" vertical="center" wrapText="1"/>
      <protection locked="0"/>
    </xf>
    <xf numFmtId="0" fontId="50" fillId="9" borderId="3" xfId="0" applyFont="1" applyFill="1" applyBorder="1" applyAlignment="1" applyProtection="1">
      <alignment horizontal="center" vertical="center" wrapText="1"/>
      <protection locked="0"/>
    </xf>
    <xf numFmtId="0" fontId="50" fillId="9" borderId="3" xfId="0" applyFont="1" applyFill="1" applyBorder="1" applyAlignment="1" applyProtection="1">
      <alignment horizontal="left" vertical="center" wrapText="1"/>
      <protection locked="0"/>
    </xf>
    <xf numFmtId="0" fontId="51" fillId="9" borderId="3" xfId="0" applyFont="1" applyFill="1" applyBorder="1" applyAlignment="1" applyProtection="1">
      <alignment vertical="center" wrapText="1"/>
      <protection locked="0"/>
    </xf>
    <xf numFmtId="165" fontId="50" fillId="9" borderId="3" xfId="6" applyFont="1" applyFill="1" applyBorder="1" applyAlignment="1" applyProtection="1">
      <alignment vertical="center" wrapText="1"/>
      <protection locked="0"/>
    </xf>
    <xf numFmtId="0" fontId="51" fillId="9" borderId="3" xfId="7" applyNumberFormat="1" applyFont="1" applyFill="1" applyBorder="1" applyAlignment="1" applyProtection="1">
      <alignment horizontal="center" vertical="center" wrapText="1"/>
      <protection locked="0"/>
    </xf>
    <xf numFmtId="0" fontId="50" fillId="9" borderId="3" xfId="7" applyNumberFormat="1" applyFont="1" applyFill="1" applyBorder="1" applyAlignment="1" applyProtection="1">
      <alignment horizontal="center" vertical="center" wrapText="1"/>
      <protection locked="0"/>
    </xf>
    <xf numFmtId="9" fontId="51" fillId="9" borderId="3" xfId="7" applyFont="1" applyFill="1" applyBorder="1" applyAlignment="1" applyProtection="1">
      <alignment horizontal="center" vertical="center" wrapText="1"/>
      <protection locked="0"/>
    </xf>
    <xf numFmtId="10" fontId="50"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60"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60"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165" fontId="0" fillId="9" borderId="3" xfId="6" applyFont="1" applyFill="1" applyBorder="1" applyAlignment="1" applyProtection="1">
      <alignment horizontal="center" vertical="center" wrapText="1"/>
      <protection locked="0"/>
    </xf>
    <xf numFmtId="169"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7" fillId="0" borderId="3" xfId="7" applyNumberFormat="1" applyFont="1" applyBorder="1" applyAlignment="1" applyProtection="1">
      <alignment vertical="center" wrapText="1"/>
      <protection locked="0"/>
    </xf>
    <xf numFmtId="165"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165"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5"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5"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61" fillId="11" borderId="3" xfId="0" applyFont="1" applyFill="1" applyBorder="1" applyAlignment="1">
      <alignment wrapText="1"/>
    </xf>
    <xf numFmtId="0" fontId="62" fillId="11" borderId="5" xfId="0" applyFont="1" applyFill="1" applyBorder="1" applyAlignment="1">
      <alignment wrapText="1"/>
    </xf>
    <xf numFmtId="0" fontId="61" fillId="11" borderId="5" xfId="0" applyFont="1" applyFill="1" applyBorder="1" applyAlignment="1">
      <alignment wrapText="1"/>
    </xf>
    <xf numFmtId="0" fontId="62" fillId="11" borderId="5" xfId="0" applyFont="1" applyFill="1" applyBorder="1"/>
    <xf numFmtId="0" fontId="63" fillId="11" borderId="5" xfId="0" applyFont="1" applyFill="1" applyBorder="1" applyAlignment="1">
      <alignment wrapText="1"/>
    </xf>
    <xf numFmtId="0" fontId="58" fillId="11" borderId="5" xfId="0" applyFont="1" applyFill="1" applyBorder="1" applyAlignment="1">
      <alignment wrapText="1"/>
    </xf>
    <xf numFmtId="0" fontId="44" fillId="11" borderId="5" xfId="0" applyFont="1" applyFill="1" applyBorder="1" applyAlignment="1">
      <alignment wrapText="1"/>
    </xf>
    <xf numFmtId="9" fontId="58" fillId="11" borderId="5" xfId="0" applyNumberFormat="1" applyFont="1" applyFill="1" applyBorder="1" applyAlignment="1">
      <alignment wrapText="1"/>
    </xf>
    <xf numFmtId="0" fontId="61" fillId="11" borderId="9" xfId="0" applyFont="1" applyFill="1" applyBorder="1" applyAlignment="1">
      <alignment wrapText="1"/>
    </xf>
    <xf numFmtId="0" fontId="62" fillId="11" borderId="29" xfId="0" applyFont="1" applyFill="1" applyBorder="1" applyAlignment="1">
      <alignment wrapText="1"/>
    </xf>
    <xf numFmtId="0" fontId="61" fillId="11" borderId="29" xfId="0" applyFont="1" applyFill="1" applyBorder="1" applyAlignment="1">
      <alignment wrapText="1"/>
    </xf>
    <xf numFmtId="0" fontId="62" fillId="11" borderId="29" xfId="0" applyFont="1" applyFill="1" applyBorder="1"/>
    <xf numFmtId="0" fontId="63" fillId="11" borderId="29" xfId="0" applyFont="1" applyFill="1" applyBorder="1" applyAlignment="1">
      <alignment wrapText="1"/>
    </xf>
    <xf numFmtId="0" fontId="58" fillId="11" borderId="29" xfId="0" applyFont="1" applyFill="1" applyBorder="1" applyAlignment="1">
      <alignment wrapText="1"/>
    </xf>
    <xf numFmtId="0" fontId="44" fillId="11" borderId="29" xfId="0" applyFont="1" applyFill="1" applyBorder="1" applyAlignment="1">
      <alignment wrapText="1"/>
    </xf>
    <xf numFmtId="9" fontId="58" fillId="11" borderId="29" xfId="0" applyNumberFormat="1" applyFont="1" applyFill="1" applyBorder="1" applyAlignment="1">
      <alignment wrapText="1"/>
    </xf>
    <xf numFmtId="0" fontId="59" fillId="0" borderId="5" xfId="0" applyFont="1" applyBorder="1" applyAlignment="1">
      <alignment wrapText="1"/>
    </xf>
    <xf numFmtId="0" fontId="59" fillId="0" borderId="5" xfId="0" applyFont="1" applyBorder="1"/>
    <xf numFmtId="0" fontId="54" fillId="0" borderId="5" xfId="0" applyFont="1" applyBorder="1" applyAlignment="1">
      <alignment wrapText="1"/>
    </xf>
    <xf numFmtId="0" fontId="54" fillId="0" borderId="0" xfId="0" applyFont="1"/>
    <xf numFmtId="0" fontId="54" fillId="0" borderId="3" xfId="0" applyFont="1" applyBorder="1" applyAlignment="1">
      <alignment wrapText="1"/>
    </xf>
    <xf numFmtId="0" fontId="32" fillId="0" borderId="9" xfId="0" applyFont="1" applyBorder="1" applyAlignment="1" applyProtection="1">
      <alignment vertical="center" wrapText="1"/>
      <protection locked="0"/>
    </xf>
    <xf numFmtId="0" fontId="32" fillId="0" borderId="9" xfId="0" applyFont="1" applyBorder="1" applyAlignment="1" applyProtection="1">
      <alignment horizontal="center" vertical="center" wrapText="1"/>
      <protection locked="0"/>
    </xf>
    <xf numFmtId="9" fontId="54" fillId="0" borderId="5" xfId="0" applyNumberFormat="1" applyFont="1" applyBorder="1" applyAlignment="1">
      <alignment wrapText="1"/>
    </xf>
    <xf numFmtId="0" fontId="32" fillId="0" borderId="3" xfId="0" applyFont="1" applyBorder="1" applyAlignment="1">
      <alignment horizontal="center" vertical="center" wrapText="1"/>
    </xf>
    <xf numFmtId="0" fontId="32" fillId="2"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center" vertical="center"/>
      <protection locked="0"/>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0" fontId="33" fillId="2"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left" vertical="center" wrapText="1"/>
      <protection locked="0"/>
    </xf>
    <xf numFmtId="0" fontId="65" fillId="10" borderId="5" xfId="0" applyFont="1" applyFill="1" applyBorder="1" applyAlignment="1">
      <alignment horizontal="left" vertical="center" wrapText="1"/>
    </xf>
    <xf numFmtId="0" fontId="65" fillId="10" borderId="29" xfId="0" applyFont="1" applyFill="1" applyBorder="1" applyAlignment="1">
      <alignment horizontal="left" vertical="center" wrapText="1"/>
    </xf>
    <xf numFmtId="0" fontId="36" fillId="0" borderId="3" xfId="0" applyFont="1" applyBorder="1" applyAlignment="1" applyProtection="1">
      <alignment horizontal="left" vertical="center" wrapText="1"/>
      <protection locked="0"/>
    </xf>
    <xf numFmtId="0" fontId="40" fillId="12" borderId="29" xfId="0" applyFont="1" applyFill="1" applyBorder="1" applyAlignment="1">
      <alignment horizontal="left" vertical="center" wrapText="1"/>
    </xf>
    <xf numFmtId="0" fontId="54" fillId="0" borderId="3" xfId="0" applyFont="1" applyBorder="1" applyAlignment="1">
      <alignment horizontal="left" vertical="center" wrapText="1"/>
    </xf>
    <xf numFmtId="0" fontId="54" fillId="0" borderId="5" xfId="0" applyFont="1" applyBorder="1" applyAlignment="1">
      <alignment horizontal="left" vertical="center" wrapText="1"/>
    </xf>
    <xf numFmtId="0" fontId="54" fillId="0" borderId="29" xfId="0" applyFont="1" applyBorder="1" applyAlignment="1">
      <alignment horizontal="left" vertical="center" wrapText="1"/>
    </xf>
    <xf numFmtId="0" fontId="32" fillId="0" borderId="22" xfId="0" applyFont="1" applyBorder="1" applyAlignment="1" applyProtection="1">
      <alignment horizontal="left" vertical="center" wrapText="1"/>
      <protection locked="0"/>
    </xf>
    <xf numFmtId="0" fontId="36" fillId="0" borderId="3" xfId="0" applyFont="1" applyBorder="1" applyAlignment="1" applyProtection="1">
      <alignment horizontal="left" vertical="center"/>
      <protection locked="0"/>
    </xf>
    <xf numFmtId="164" fontId="32" fillId="0" borderId="3" xfId="0" applyNumberFormat="1" applyFont="1" applyBorder="1" applyAlignment="1" applyProtection="1">
      <alignment horizontal="left" vertical="center" wrapText="1"/>
      <protection locked="0"/>
    </xf>
    <xf numFmtId="9" fontId="32" fillId="0" borderId="3" xfId="0" applyNumberFormat="1" applyFont="1" applyBorder="1" applyAlignment="1" applyProtection="1">
      <alignment horizontal="left" vertical="center" wrapText="1"/>
      <protection locked="0"/>
    </xf>
    <xf numFmtId="3" fontId="32" fillId="0" borderId="3" xfId="7" applyNumberFormat="1" applyFont="1" applyBorder="1" applyAlignment="1" applyProtection="1">
      <alignment horizontal="left" vertical="center" wrapText="1"/>
      <protection locked="0"/>
    </xf>
    <xf numFmtId="9" fontId="32" fillId="0" borderId="3" xfId="7" applyFont="1" applyBorder="1" applyAlignment="1" applyProtection="1">
      <alignment horizontal="left" vertical="center" wrapText="1"/>
      <protection locked="0"/>
    </xf>
    <xf numFmtId="169" fontId="33" fillId="0" borderId="3" xfId="7" applyNumberFormat="1" applyFont="1" applyBorder="1" applyAlignment="1" applyProtection="1">
      <alignment horizontal="left" vertical="center" wrapText="1"/>
      <protection locked="0"/>
    </xf>
    <xf numFmtId="0" fontId="32" fillId="0" borderId="9" xfId="0" applyFont="1" applyBorder="1" applyAlignment="1" applyProtection="1">
      <alignment horizontal="left" vertical="center" wrapText="1"/>
      <protection locked="0"/>
    </xf>
    <xf numFmtId="0" fontId="32" fillId="2" borderId="9" xfId="0" applyFont="1" applyFill="1" applyBorder="1" applyAlignment="1" applyProtection="1">
      <alignment horizontal="left" vertical="center" wrapText="1"/>
      <protection locked="0"/>
    </xf>
    <xf numFmtId="0" fontId="33" fillId="0" borderId="9" xfId="0" applyFont="1" applyBorder="1" applyAlignment="1" applyProtection="1">
      <alignment horizontal="left" vertical="center" wrapText="1"/>
      <protection locked="0"/>
    </xf>
    <xf numFmtId="0" fontId="40" fillId="12" borderId="9" xfId="0" applyFont="1" applyFill="1" applyBorder="1" applyAlignment="1">
      <alignment horizontal="left" vertical="center" wrapText="1"/>
    </xf>
    <xf numFmtId="0" fontId="32" fillId="0" borderId="3" xfId="0" applyFont="1" applyBorder="1" applyAlignment="1">
      <alignment horizontal="left" vertical="center" wrapText="1"/>
    </xf>
    <xf numFmtId="0" fontId="33" fillId="0" borderId="22" xfId="0" applyFont="1" applyBorder="1" applyAlignment="1" applyProtection="1">
      <alignment horizontal="left" vertical="center" wrapText="1"/>
      <protection locked="0"/>
    </xf>
    <xf numFmtId="0" fontId="32" fillId="2" borderId="22" xfId="0" applyFont="1" applyFill="1" applyBorder="1" applyAlignment="1" applyProtection="1">
      <alignment horizontal="left" vertical="center" wrapText="1"/>
      <protection locked="0"/>
    </xf>
    <xf numFmtId="0" fontId="33" fillId="2" borderId="22" xfId="0" applyFont="1" applyFill="1" applyBorder="1" applyAlignment="1" applyProtection="1">
      <alignment horizontal="left" vertical="center" wrapText="1"/>
      <protection locked="0"/>
    </xf>
    <xf numFmtId="0" fontId="59" fillId="9" borderId="5" xfId="0" applyFont="1" applyFill="1" applyBorder="1" applyAlignment="1">
      <alignment horizontal="left" vertical="center" wrapText="1"/>
    </xf>
    <xf numFmtId="0" fontId="65" fillId="10" borderId="3" xfId="0" applyFont="1" applyFill="1" applyBorder="1" applyAlignment="1">
      <alignment horizontal="left" vertical="center" wrapText="1"/>
    </xf>
    <xf numFmtId="0" fontId="65" fillId="10" borderId="9" xfId="0" applyFont="1" applyFill="1" applyBorder="1" applyAlignment="1">
      <alignment horizontal="left" vertical="center" wrapText="1"/>
    </xf>
    <xf numFmtId="0" fontId="40" fillId="10" borderId="9" xfId="0" applyFont="1" applyFill="1" applyBorder="1" applyAlignment="1">
      <alignment horizontal="left" vertical="center" wrapText="1"/>
    </xf>
    <xf numFmtId="0" fontId="67" fillId="2" borderId="22" xfId="0" applyFont="1" applyFill="1" applyBorder="1" applyAlignment="1">
      <alignment horizontal="left" vertical="center" wrapText="1"/>
    </xf>
    <xf numFmtId="0" fontId="33" fillId="2" borderId="22" xfId="0" applyFont="1" applyFill="1" applyBorder="1" applyAlignment="1">
      <alignment horizontal="left" vertical="center" wrapText="1"/>
    </xf>
    <xf numFmtId="0" fontId="67" fillId="2" borderId="22" xfId="0" applyFont="1" applyFill="1" applyBorder="1" applyAlignment="1">
      <alignment vertical="center" wrapText="1"/>
    </xf>
    <xf numFmtId="0" fontId="67" fillId="2" borderId="22" xfId="0" applyFont="1" applyFill="1" applyBorder="1" applyAlignment="1">
      <alignment horizontal="center" vertical="center" wrapText="1"/>
    </xf>
    <xf numFmtId="0" fontId="33" fillId="10" borderId="5" xfId="0" applyFont="1" applyFill="1" applyBorder="1" applyAlignment="1">
      <alignment horizontal="left" vertical="center" wrapText="1"/>
    </xf>
    <xf numFmtId="9" fontId="33" fillId="10" borderId="5" xfId="0" applyNumberFormat="1" applyFont="1" applyFill="1" applyBorder="1" applyAlignment="1">
      <alignment horizontal="left" vertical="center" wrapText="1"/>
    </xf>
    <xf numFmtId="0" fontId="33" fillId="10" borderId="5" xfId="0" applyFont="1" applyFill="1" applyBorder="1" applyAlignment="1">
      <alignment horizontal="center" vertical="center"/>
    </xf>
    <xf numFmtId="0" fontId="33" fillId="10" borderId="5" xfId="0" applyFont="1" applyFill="1" applyBorder="1" applyAlignment="1">
      <alignment horizontal="center" vertical="center" wrapText="1"/>
    </xf>
    <xf numFmtId="0" fontId="33" fillId="10" borderId="5" xfId="0" applyFont="1" applyFill="1" applyBorder="1" applyAlignment="1">
      <alignment vertical="center" wrapText="1"/>
    </xf>
    <xf numFmtId="0" fontId="33" fillId="10" borderId="29" xfId="0" applyFont="1" applyFill="1" applyBorder="1" applyAlignment="1">
      <alignment horizontal="left" vertical="center" wrapText="1"/>
    </xf>
    <xf numFmtId="9" fontId="33" fillId="10" borderId="29" xfId="0" applyNumberFormat="1" applyFont="1" applyFill="1" applyBorder="1" applyAlignment="1">
      <alignment horizontal="left" vertical="center" wrapText="1"/>
    </xf>
    <xf numFmtId="0" fontId="33" fillId="10" borderId="29" xfId="0" applyFont="1" applyFill="1" applyBorder="1" applyAlignment="1">
      <alignment horizontal="center" vertical="center"/>
    </xf>
    <xf numFmtId="0" fontId="33" fillId="10" borderId="29" xfId="0" applyFont="1" applyFill="1" applyBorder="1" applyAlignment="1">
      <alignment horizontal="center" vertical="center" wrapText="1"/>
    </xf>
    <xf numFmtId="0" fontId="33" fillId="10" borderId="29" xfId="0" applyFont="1" applyFill="1" applyBorder="1" applyAlignment="1">
      <alignment vertical="center" wrapText="1"/>
    </xf>
    <xf numFmtId="3" fontId="33" fillId="10" borderId="29" xfId="0" applyNumberFormat="1" applyFont="1" applyFill="1" applyBorder="1" applyAlignment="1">
      <alignment horizontal="left" vertical="center" wrapText="1"/>
    </xf>
    <xf numFmtId="0" fontId="68" fillId="9" borderId="3" xfId="0" applyFont="1" applyFill="1" applyBorder="1" applyAlignment="1" applyProtection="1">
      <alignment horizontal="left" vertical="center" wrapText="1"/>
      <protection locked="0"/>
    </xf>
    <xf numFmtId="0" fontId="69" fillId="9" borderId="3" xfId="0" applyFont="1" applyFill="1" applyBorder="1" applyAlignment="1" applyProtection="1">
      <alignment horizontal="left" vertical="center" wrapText="1"/>
      <protection locked="0"/>
    </xf>
    <xf numFmtId="0" fontId="33" fillId="9" borderId="3" xfId="0" applyFont="1" applyFill="1" applyBorder="1" applyAlignment="1">
      <alignment vertical="center" wrapText="1"/>
    </xf>
    <xf numFmtId="167" fontId="33" fillId="0" borderId="3" xfId="7" applyNumberFormat="1" applyFont="1" applyBorder="1" applyAlignment="1" applyProtection="1">
      <alignment horizontal="center" vertical="center" wrapText="1"/>
      <protection locked="0"/>
    </xf>
    <xf numFmtId="167" fontId="33" fillId="0" borderId="3" xfId="7" applyNumberFormat="1" applyFont="1" applyFill="1" applyBorder="1" applyAlignment="1" applyProtection="1">
      <alignment horizontal="center" vertical="center" wrapText="1"/>
      <protection locked="0"/>
    </xf>
    <xf numFmtId="0" fontId="33" fillId="0" borderId="3" xfId="7" applyNumberFormat="1" applyFont="1" applyFill="1" applyBorder="1" applyAlignment="1" applyProtection="1">
      <alignment horizontal="center" vertical="center" wrapText="1"/>
      <protection locked="0"/>
    </xf>
    <xf numFmtId="0" fontId="32" fillId="0" borderId="3" xfId="7" applyNumberFormat="1" applyFont="1" applyFill="1" applyBorder="1" applyAlignment="1" applyProtection="1">
      <alignment horizontal="center" vertical="center" wrapText="1"/>
      <protection locked="0"/>
    </xf>
    <xf numFmtId="9" fontId="32" fillId="0" borderId="3" xfId="7" applyFont="1" applyFill="1" applyBorder="1" applyAlignment="1" applyProtection="1">
      <alignment horizontal="center" vertical="center" wrapText="1"/>
      <protection locked="0"/>
    </xf>
    <xf numFmtId="10" fontId="33" fillId="0" borderId="3" xfId="7" applyNumberFormat="1" applyFont="1" applyFill="1" applyBorder="1" applyAlignment="1" applyProtection="1">
      <alignment horizontal="center" vertical="center" wrapText="1"/>
      <protection locked="0"/>
    </xf>
    <xf numFmtId="0" fontId="32" fillId="9" borderId="3" xfId="7" applyNumberFormat="1" applyFont="1" applyFill="1" applyBorder="1" applyAlignment="1" applyProtection="1">
      <alignment horizontal="center" vertical="center" wrapText="1"/>
      <protection locked="0"/>
    </xf>
    <xf numFmtId="0" fontId="33" fillId="9" borderId="3" xfId="7" applyNumberFormat="1" applyFont="1" applyFill="1" applyBorder="1" applyAlignment="1" applyProtection="1">
      <alignment horizontal="center" vertical="center" wrapText="1"/>
      <protection locked="0"/>
    </xf>
    <xf numFmtId="9" fontId="32" fillId="9" borderId="3" xfId="7" applyFont="1" applyFill="1" applyBorder="1" applyAlignment="1" applyProtection="1">
      <alignment horizontal="center" vertical="center" wrapText="1"/>
      <protection locked="0"/>
    </xf>
    <xf numFmtId="169" fontId="32" fillId="9" borderId="3" xfId="7" applyNumberFormat="1" applyFont="1" applyFill="1" applyBorder="1" applyAlignment="1" applyProtection="1">
      <alignment horizontal="center" vertical="center" wrapText="1"/>
      <protection locked="0"/>
    </xf>
    <xf numFmtId="168" fontId="32" fillId="0" borderId="3" xfId="8" applyNumberFormat="1" applyFont="1" applyBorder="1" applyAlignment="1" applyProtection="1">
      <alignment horizontal="center" vertical="center" wrapText="1"/>
      <protection locked="0"/>
    </xf>
    <xf numFmtId="0" fontId="32" fillId="0" borderId="3" xfId="0" applyFont="1" applyBorder="1" applyAlignment="1">
      <alignment vertical="center" wrapText="1"/>
    </xf>
    <xf numFmtId="169" fontId="32" fillId="0" borderId="3" xfId="7" applyNumberFormat="1" applyFont="1" applyBorder="1" applyAlignment="1" applyProtection="1">
      <alignment horizontal="center" vertical="center" wrapText="1"/>
      <protection locked="0"/>
    </xf>
    <xf numFmtId="0" fontId="67" fillId="0" borderId="3" xfId="0" applyFont="1" applyBorder="1" applyAlignment="1" applyProtection="1">
      <alignment horizontal="left" vertical="center" wrapText="1"/>
      <protection locked="0"/>
    </xf>
    <xf numFmtId="0" fontId="67" fillId="0" borderId="5" xfId="0" applyFont="1" applyBorder="1" applyAlignment="1">
      <alignment horizontal="left" vertical="center" wrapText="1"/>
    </xf>
    <xf numFmtId="0" fontId="33" fillId="12" borderId="29" xfId="0" applyFont="1" applyFill="1" applyBorder="1" applyAlignment="1">
      <alignment horizontal="left" vertical="center" wrapText="1"/>
    </xf>
    <xf numFmtId="0" fontId="33" fillId="12" borderId="29" xfId="0" applyFont="1" applyFill="1" applyBorder="1" applyAlignment="1">
      <alignment horizontal="center" vertical="center"/>
    </xf>
    <xf numFmtId="0" fontId="67" fillId="0" borderId="5" xfId="0" applyFont="1" applyBorder="1" applyAlignment="1">
      <alignment horizontal="center" vertical="center" wrapText="1"/>
    </xf>
    <xf numFmtId="1" fontId="32" fillId="0" borderId="3" xfId="7" applyNumberFormat="1" applyFont="1" applyBorder="1" applyAlignment="1" applyProtection="1">
      <alignment horizontal="center" vertical="center" wrapText="1"/>
      <protection locked="0"/>
    </xf>
    <xf numFmtId="0" fontId="67" fillId="0" borderId="29" xfId="0" applyFont="1" applyBorder="1" applyAlignment="1">
      <alignment horizontal="left" vertical="center" wrapText="1"/>
    </xf>
    <xf numFmtId="0" fontId="33" fillId="12" borderId="29" xfId="0" applyFont="1" applyFill="1" applyBorder="1" applyAlignment="1">
      <alignment horizontal="center" vertical="center" wrapText="1"/>
    </xf>
    <xf numFmtId="0" fontId="67" fillId="0" borderId="29" xfId="0" applyFont="1" applyBorder="1" applyAlignment="1">
      <alignment horizontal="center" vertical="center" wrapText="1"/>
    </xf>
    <xf numFmtId="0" fontId="67" fillId="0" borderId="3" xfId="0" applyFont="1" applyBorder="1" applyAlignment="1">
      <alignment horizontal="left" vertical="center" wrapText="1"/>
    </xf>
    <xf numFmtId="0" fontId="67" fillId="0" borderId="6" xfId="0" applyFont="1" applyBorder="1" applyAlignment="1">
      <alignment horizontal="left" vertical="center" wrapText="1"/>
    </xf>
    <xf numFmtId="0" fontId="67" fillId="0" borderId="3" xfId="0" applyFont="1" applyBorder="1" applyAlignment="1">
      <alignment vertical="center" wrapText="1"/>
    </xf>
    <xf numFmtId="0" fontId="67" fillId="0" borderId="3" xfId="0" applyFont="1" applyBorder="1" applyAlignment="1">
      <alignment horizontal="center" vertical="center" wrapText="1"/>
    </xf>
    <xf numFmtId="165" fontId="32" fillId="0" borderId="3" xfId="6" applyFont="1" applyFill="1" applyBorder="1" applyAlignment="1" applyProtection="1">
      <alignment horizontal="center" vertical="center" wrapText="1"/>
      <protection locked="0"/>
    </xf>
    <xf numFmtId="10" fontId="32" fillId="2" borderId="3" xfId="6" applyNumberFormat="1" applyFont="1" applyFill="1" applyBorder="1" applyAlignment="1" applyProtection="1">
      <alignment horizontal="center" vertical="center" wrapText="1"/>
      <protection locked="0"/>
    </xf>
    <xf numFmtId="10" fontId="32" fillId="0" borderId="3" xfId="0" applyNumberFormat="1" applyFont="1" applyBorder="1" applyAlignment="1" applyProtection="1">
      <alignment horizontal="center" vertical="center"/>
      <protection locked="0"/>
    </xf>
    <xf numFmtId="10" fontId="32" fillId="0" borderId="3" xfId="6" applyNumberFormat="1" applyFont="1" applyBorder="1" applyAlignment="1" applyProtection="1">
      <alignment horizontal="center" vertical="center" wrapText="1"/>
      <protection locked="0"/>
    </xf>
    <xf numFmtId="165" fontId="33" fillId="9" borderId="3" xfId="6" applyFont="1" applyFill="1" applyBorder="1" applyAlignment="1" applyProtection="1">
      <alignment horizontal="center" vertical="center" wrapText="1"/>
      <protection locked="0"/>
    </xf>
    <xf numFmtId="165" fontId="32" fillId="9" borderId="3" xfId="6" applyFont="1" applyFill="1" applyBorder="1" applyAlignment="1" applyProtection="1">
      <alignment horizontal="center" vertical="center" wrapText="1"/>
      <protection locked="0"/>
    </xf>
    <xf numFmtId="0" fontId="32" fillId="2" borderId="3" xfId="0" applyFont="1" applyFill="1" applyBorder="1" applyAlignment="1">
      <alignment vertical="center" wrapText="1"/>
    </xf>
    <xf numFmtId="0" fontId="32" fillId="10" borderId="29" xfId="0" applyFont="1" applyFill="1" applyBorder="1" applyAlignment="1">
      <alignment horizontal="left" vertical="center" wrapText="1"/>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32" fillId="9" borderId="3" xfId="0" applyFont="1" applyFill="1" applyBorder="1" applyAlignment="1">
      <alignment vertical="center" wrapText="1"/>
    </xf>
    <xf numFmtId="0" fontId="67" fillId="2" borderId="5" xfId="0" applyFont="1" applyFill="1" applyBorder="1" applyAlignment="1">
      <alignment horizontal="left" vertical="center" wrapText="1"/>
    </xf>
    <xf numFmtId="0" fontId="33" fillId="2" borderId="5" xfId="0" applyFont="1" applyFill="1" applyBorder="1" applyAlignment="1">
      <alignment horizontal="left" vertical="center" wrapText="1"/>
    </xf>
    <xf numFmtId="0" fontId="67" fillId="2" borderId="5" xfId="0" applyFont="1" applyFill="1" applyBorder="1" applyAlignment="1">
      <alignment vertical="center" wrapText="1"/>
    </xf>
    <xf numFmtId="0" fontId="67" fillId="0" borderId="5" xfId="0" applyFont="1" applyBorder="1" applyAlignment="1">
      <alignment vertical="center" wrapText="1"/>
    </xf>
    <xf numFmtId="0" fontId="62" fillId="2" borderId="5" xfId="0" applyFont="1" applyFill="1" applyBorder="1" applyAlignment="1">
      <alignment horizontal="left" vertical="center" wrapText="1"/>
    </xf>
    <xf numFmtId="0" fontId="33" fillId="2" borderId="5" xfId="0" applyFont="1" applyFill="1" applyBorder="1" applyAlignment="1">
      <alignment horizontal="center" vertical="center" wrapText="1"/>
    </xf>
    <xf numFmtId="0" fontId="62" fillId="2" borderId="29" xfId="0" applyFont="1" applyFill="1" applyBorder="1" applyAlignment="1">
      <alignment horizontal="left" vertical="center" wrapText="1"/>
    </xf>
    <xf numFmtId="0" fontId="67" fillId="2" borderId="29" xfId="0" applyFont="1" applyFill="1" applyBorder="1" applyAlignment="1">
      <alignment horizontal="left" vertical="center" wrapText="1"/>
    </xf>
    <xf numFmtId="0" fontId="33" fillId="2" borderId="29" xfId="0" applyFont="1" applyFill="1" applyBorder="1" applyAlignment="1">
      <alignment horizontal="left" vertical="center" wrapText="1"/>
    </xf>
    <xf numFmtId="0" fontId="67" fillId="2" borderId="29" xfId="0" applyFont="1" applyFill="1" applyBorder="1" applyAlignment="1">
      <alignment vertical="center" wrapText="1"/>
    </xf>
    <xf numFmtId="0" fontId="33" fillId="2" borderId="29" xfId="0" applyFont="1" applyFill="1" applyBorder="1" applyAlignment="1">
      <alignment horizontal="center" vertical="center" wrapText="1"/>
    </xf>
    <xf numFmtId="0" fontId="21" fillId="0" borderId="3" xfId="0" applyFont="1" applyBorder="1" applyAlignment="1" applyProtection="1">
      <alignment horizontal="center" vertical="center" wrapText="1"/>
      <protection locked="0"/>
    </xf>
    <xf numFmtId="164" fontId="33" fillId="2" borderId="3" xfId="6" applyNumberFormat="1" applyFont="1" applyFill="1" applyBorder="1" applyAlignment="1" applyProtection="1">
      <alignment horizontal="center" vertical="center" wrapText="1"/>
      <protection locked="0"/>
    </xf>
    <xf numFmtId="165" fontId="33" fillId="2" borderId="3" xfId="6" applyFont="1" applyFill="1" applyBorder="1" applyAlignment="1" applyProtection="1">
      <alignment horizontal="center" vertical="center" wrapText="1"/>
      <protection locked="0"/>
    </xf>
    <xf numFmtId="165" fontId="33" fillId="0" borderId="3" xfId="6" applyFont="1" applyFill="1" applyBorder="1" applyAlignment="1" applyProtection="1">
      <alignment horizontal="center" vertical="center" wrapText="1"/>
      <protection locked="0"/>
    </xf>
    <xf numFmtId="165" fontId="32" fillId="0" borderId="9" xfId="6" applyFont="1" applyBorder="1" applyAlignment="1" applyProtection="1">
      <alignment horizontal="center" vertical="center" wrapText="1"/>
      <protection locked="0"/>
    </xf>
    <xf numFmtId="0" fontId="67" fillId="0" borderId="5" xfId="0" applyFont="1" applyBorder="1" applyAlignment="1">
      <alignment horizontal="center" vertical="center"/>
    </xf>
    <xf numFmtId="165" fontId="32" fillId="0" borderId="22" xfId="6" applyFont="1" applyBorder="1" applyAlignment="1" applyProtection="1">
      <alignment horizontal="center" vertical="center" wrapText="1"/>
      <protection locked="0"/>
    </xf>
    <xf numFmtId="165" fontId="32" fillId="2" borderId="3" xfId="6" applyFont="1" applyFill="1" applyBorder="1" applyAlignment="1" applyProtection="1">
      <alignment horizontal="center" vertical="center" wrapText="1"/>
      <protection locked="0"/>
    </xf>
    <xf numFmtId="165" fontId="33" fillId="0" borderId="3" xfId="6" applyFont="1" applyBorder="1" applyAlignment="1" applyProtection="1">
      <alignment horizontal="center" vertical="center" wrapText="1"/>
      <protection locked="0"/>
    </xf>
    <xf numFmtId="0" fontId="67" fillId="2" borderId="5" xfId="0" applyFont="1" applyFill="1" applyBorder="1" applyAlignment="1">
      <alignment horizontal="center" vertical="center" wrapText="1"/>
    </xf>
    <xf numFmtId="0" fontId="67" fillId="2" borderId="29" xfId="0" applyFont="1" applyFill="1" applyBorder="1" applyAlignment="1">
      <alignment horizontal="center" vertical="center" wrapText="1"/>
    </xf>
    <xf numFmtId="43" fontId="33" fillId="10" borderId="29" xfId="9" applyFont="1" applyFill="1" applyBorder="1" applyAlignment="1">
      <alignment horizontal="center" vertical="center" wrapText="1"/>
    </xf>
    <xf numFmtId="0" fontId="32" fillId="0" borderId="9" xfId="0" applyFont="1" applyBorder="1" applyAlignment="1" applyProtection="1">
      <alignment horizontal="center" vertical="center"/>
      <protection locked="0"/>
    </xf>
    <xf numFmtId="0" fontId="33" fillId="0" borderId="3" xfId="0" applyFont="1" applyBorder="1" applyAlignment="1" applyProtection="1">
      <alignment horizontal="center" vertical="center"/>
      <protection locked="0"/>
    </xf>
    <xf numFmtId="0" fontId="67" fillId="0" borderId="3" xfId="0" applyFont="1" applyBorder="1" applyAlignment="1">
      <alignment horizontal="center" vertical="center"/>
    </xf>
    <xf numFmtId="0" fontId="32" fillId="0" borderId="22" xfId="0" applyFont="1" applyBorder="1" applyAlignment="1" applyProtection="1">
      <alignment horizontal="center" vertical="center"/>
      <protection locked="0"/>
    </xf>
    <xf numFmtId="0" fontId="32" fillId="2" borderId="3" xfId="0" applyFont="1" applyFill="1" applyBorder="1" applyAlignment="1" applyProtection="1">
      <alignment horizontal="center" vertical="center"/>
      <protection locked="0"/>
    </xf>
    <xf numFmtId="0" fontId="33" fillId="2" borderId="5" xfId="0" applyFont="1" applyFill="1" applyBorder="1" applyAlignment="1">
      <alignment horizontal="center" vertical="center"/>
    </xf>
    <xf numFmtId="0" fontId="33" fillId="2" borderId="29" xfId="0" applyFont="1" applyFill="1" applyBorder="1" applyAlignment="1">
      <alignment horizontal="center" vertical="center"/>
    </xf>
    <xf numFmtId="0" fontId="9" fillId="0" borderId="0" xfId="0" applyFont="1" applyAlignment="1" applyProtection="1">
      <alignment horizontal="center" vertical="center"/>
      <protection locked="0"/>
    </xf>
    <xf numFmtId="10" fontId="33" fillId="0" borderId="3" xfId="7" applyNumberFormat="1" applyFont="1" applyBorder="1" applyAlignment="1" applyProtection="1">
      <alignment horizontal="center" vertical="center" wrapText="1"/>
      <protection locked="0"/>
    </xf>
    <xf numFmtId="2" fontId="33" fillId="0" borderId="3" xfId="7" applyNumberFormat="1" applyFont="1" applyBorder="1" applyAlignment="1" applyProtection="1">
      <alignment horizontal="center" vertical="center" wrapText="1"/>
      <protection locked="0"/>
    </xf>
    <xf numFmtId="9" fontId="33" fillId="0" borderId="3" xfId="7" applyFont="1" applyBorder="1" applyAlignment="1" applyProtection="1">
      <alignment horizontal="center" vertical="center" wrapText="1"/>
      <protection locked="0"/>
    </xf>
    <xf numFmtId="1" fontId="33" fillId="10" borderId="3" xfId="0" applyNumberFormat="1" applyFont="1" applyFill="1" applyBorder="1" applyAlignment="1">
      <alignment horizontal="center" vertical="center" wrapText="1"/>
    </xf>
    <xf numFmtId="1" fontId="32" fillId="0" borderId="3" xfId="7" applyNumberFormat="1" applyFont="1" applyFill="1" applyBorder="1" applyAlignment="1" applyProtection="1">
      <alignment horizontal="center" vertical="center" wrapText="1"/>
      <protection locked="0"/>
    </xf>
    <xf numFmtId="1" fontId="33" fillId="0" borderId="3" xfId="7" applyNumberFormat="1" applyFont="1" applyFill="1" applyBorder="1" applyAlignment="1" applyProtection="1">
      <alignment horizontal="center" vertical="center" wrapText="1"/>
      <protection locked="0"/>
    </xf>
    <xf numFmtId="9" fontId="32" fillId="0" borderId="9" xfId="7" applyFont="1" applyBorder="1" applyAlignment="1" applyProtection="1">
      <alignment horizontal="center" vertical="center" wrapText="1"/>
      <protection locked="0"/>
    </xf>
    <xf numFmtId="9" fontId="33" fillId="0" borderId="3" xfId="7" applyFont="1" applyFill="1" applyBorder="1" applyAlignment="1" applyProtection="1">
      <alignment horizontal="center" vertical="center" wrapText="1"/>
      <protection locked="0"/>
    </xf>
    <xf numFmtId="10" fontId="32" fillId="0" borderId="3" xfId="7" applyNumberFormat="1" applyFont="1" applyBorder="1" applyAlignment="1" applyProtection="1">
      <alignment horizontal="center" vertical="center" wrapText="1"/>
      <protection locked="0"/>
    </xf>
    <xf numFmtId="1" fontId="32" fillId="2" borderId="3" xfId="7" applyNumberFormat="1" applyFont="1" applyFill="1" applyBorder="1" applyAlignment="1" applyProtection="1">
      <alignment horizontal="center" vertical="center" wrapText="1"/>
      <protection locked="0"/>
    </xf>
    <xf numFmtId="9" fontId="32" fillId="2" borderId="3" xfId="6" applyNumberFormat="1" applyFont="1" applyFill="1" applyBorder="1" applyAlignment="1" applyProtection="1">
      <alignment horizontal="center" vertical="center" wrapText="1"/>
      <protection locked="0"/>
    </xf>
    <xf numFmtId="9" fontId="32" fillId="2" borderId="3" xfId="7" applyFont="1" applyFill="1" applyBorder="1" applyAlignment="1" applyProtection="1">
      <alignment horizontal="center" vertical="center" wrapText="1"/>
      <protection locked="0"/>
    </xf>
    <xf numFmtId="9" fontId="32" fillId="2" borderId="22" xfId="6" applyNumberFormat="1" applyFont="1" applyFill="1" applyBorder="1" applyAlignment="1" applyProtection="1">
      <alignment horizontal="center" vertical="center" wrapText="1"/>
      <protection locked="0"/>
    </xf>
    <xf numFmtId="169" fontId="32" fillId="2" borderId="22" xfId="6" applyNumberFormat="1" applyFont="1" applyFill="1" applyBorder="1" applyAlignment="1" applyProtection="1">
      <alignment horizontal="center" vertical="center" wrapText="1"/>
      <protection locked="0"/>
    </xf>
    <xf numFmtId="169" fontId="32" fillId="2" borderId="22" xfId="7" applyNumberFormat="1" applyFont="1" applyFill="1" applyBorder="1" applyAlignment="1" applyProtection="1">
      <alignment horizontal="center" vertical="center" wrapText="1"/>
      <protection locked="0"/>
    </xf>
    <xf numFmtId="9" fontId="32" fillId="0" borderId="22" xfId="0" applyNumberFormat="1" applyFont="1" applyBorder="1" applyAlignment="1" applyProtection="1">
      <alignment horizontal="center" vertical="center" wrapText="1"/>
      <protection locked="0"/>
    </xf>
    <xf numFmtId="9" fontId="32" fillId="2" borderId="22" xfId="7" applyFont="1" applyFill="1" applyBorder="1" applyAlignment="1" applyProtection="1">
      <alignment horizontal="center" vertical="center" wrapText="1"/>
      <protection locked="0"/>
    </xf>
    <xf numFmtId="9" fontId="32" fillId="9" borderId="3" xfId="6" applyNumberFormat="1" applyFont="1" applyFill="1" applyBorder="1" applyAlignment="1" applyProtection="1">
      <alignment horizontal="center" vertical="center" wrapText="1"/>
      <protection locked="0"/>
    </xf>
    <xf numFmtId="9" fontId="67" fillId="2" borderId="5" xfId="0" applyNumberFormat="1" applyFont="1" applyFill="1" applyBorder="1" applyAlignment="1">
      <alignment horizontal="center" vertical="center" wrapText="1"/>
    </xf>
    <xf numFmtId="9" fontId="67" fillId="2" borderId="29" xfId="0" applyNumberFormat="1" applyFont="1" applyFill="1" applyBorder="1" applyAlignment="1">
      <alignment horizontal="center" vertical="center" wrapText="1"/>
    </xf>
    <xf numFmtId="172" fontId="33" fillId="10" borderId="29" xfId="8" applyNumberFormat="1" applyFont="1" applyFill="1" applyBorder="1" applyAlignment="1">
      <alignment horizontal="center" vertical="center" wrapText="1"/>
    </xf>
    <xf numFmtId="10" fontId="33" fillId="15" borderId="5" xfId="0" applyNumberFormat="1" applyFont="1" applyFill="1" applyBorder="1" applyAlignment="1">
      <alignment horizontal="center" vertical="center" wrapText="1"/>
    </xf>
    <xf numFmtId="0" fontId="33" fillId="15" borderId="5" xfId="0" applyFont="1" applyFill="1" applyBorder="1" applyAlignment="1">
      <alignment horizontal="center" vertical="center" wrapText="1"/>
    </xf>
    <xf numFmtId="9" fontId="33" fillId="10" borderId="5" xfId="0" applyNumberFormat="1" applyFont="1" applyFill="1" applyBorder="1" applyAlignment="1">
      <alignment horizontal="center" vertical="center" wrapText="1"/>
    </xf>
    <xf numFmtId="0" fontId="33" fillId="10" borderId="3" xfId="0" applyFont="1" applyFill="1" applyBorder="1" applyAlignment="1">
      <alignment horizontal="left" vertical="center" wrapText="1"/>
    </xf>
    <xf numFmtId="0" fontId="33" fillId="10" borderId="3" xfId="0" applyFont="1" applyFill="1" applyBorder="1" applyAlignment="1">
      <alignment horizontal="center" vertical="center"/>
    </xf>
    <xf numFmtId="0" fontId="33" fillId="10" borderId="3" xfId="0" applyFont="1" applyFill="1" applyBorder="1" applyAlignment="1">
      <alignment vertical="center" wrapText="1"/>
    </xf>
    <xf numFmtId="0" fontId="33" fillId="10" borderId="3" xfId="0" applyFont="1" applyFill="1" applyBorder="1" applyAlignment="1">
      <alignment horizontal="center" vertical="center" wrapText="1"/>
    </xf>
    <xf numFmtId="9" fontId="33" fillId="9" borderId="3" xfId="7" applyFont="1" applyFill="1" applyBorder="1" applyAlignment="1" applyProtection="1">
      <alignment horizontal="center" vertical="center" wrapText="1"/>
      <protection locked="0"/>
    </xf>
    <xf numFmtId="0" fontId="0" fillId="16" borderId="0" xfId="0" applyFill="1" applyProtection="1">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10" fontId="32" fillId="9" borderId="3" xfId="0" applyNumberFormat="1" applyFont="1" applyFill="1" applyBorder="1" applyAlignment="1" applyProtection="1">
      <alignment horizontal="center" vertical="center"/>
      <protection locked="0"/>
    </xf>
    <xf numFmtId="1" fontId="32" fillId="2" borderId="3" xfId="6" applyNumberFormat="1" applyFont="1" applyFill="1" applyBorder="1" applyAlignment="1" applyProtection="1">
      <alignment horizontal="center" vertical="center" wrapText="1"/>
      <protection locked="0"/>
    </xf>
    <xf numFmtId="0" fontId="59" fillId="2" borderId="3" xfId="0" applyFont="1" applyFill="1" applyBorder="1" applyAlignment="1">
      <alignment horizontal="left" wrapText="1"/>
    </xf>
    <xf numFmtId="0" fontId="59" fillId="2" borderId="5" xfId="0" applyFont="1" applyFill="1" applyBorder="1" applyAlignment="1">
      <alignment horizontal="left" wrapText="1"/>
    </xf>
    <xf numFmtId="0" fontId="59" fillId="2" borderId="5" xfId="0" applyFont="1" applyFill="1" applyBorder="1" applyAlignment="1">
      <alignment horizontal="left" vertical="center" wrapText="1"/>
    </xf>
    <xf numFmtId="0" fontId="59" fillId="2" borderId="3" xfId="0" applyFont="1" applyFill="1" applyBorder="1" applyAlignment="1">
      <alignment horizontal="left" vertical="center" wrapText="1"/>
    </xf>
    <xf numFmtId="0" fontId="32" fillId="2" borderId="3" xfId="0" applyFont="1" applyFill="1" applyBorder="1" applyAlignment="1" applyProtection="1">
      <alignment horizontal="left" vertical="center"/>
      <protection locked="0"/>
    </xf>
    <xf numFmtId="0" fontId="0" fillId="2" borderId="3" xfId="0" applyFill="1" applyBorder="1" applyAlignment="1" applyProtection="1">
      <alignment horizontal="left" vertical="center" wrapText="1"/>
      <protection locked="0"/>
    </xf>
    <xf numFmtId="165" fontId="0" fillId="2" borderId="3" xfId="6" applyFont="1" applyFill="1" applyBorder="1" applyAlignment="1" applyProtection="1">
      <alignment horizontal="left" vertical="center" wrapText="1"/>
      <protection locked="0"/>
    </xf>
    <xf numFmtId="0" fontId="62" fillId="2" borderId="5" xfId="0" applyFont="1" applyFill="1" applyBorder="1" applyAlignment="1">
      <alignment horizontal="left" wrapText="1"/>
    </xf>
    <xf numFmtId="0" fontId="59" fillId="2" borderId="5" xfId="0" applyFont="1" applyFill="1" applyBorder="1" applyAlignment="1">
      <alignment horizontal="left"/>
    </xf>
    <xf numFmtId="0" fontId="54" fillId="2" borderId="5" xfId="0" applyFont="1" applyFill="1" applyBorder="1" applyAlignment="1">
      <alignment horizontal="left" wrapText="1"/>
    </xf>
    <xf numFmtId="0" fontId="33" fillId="2" borderId="5" xfId="0" applyFont="1" applyFill="1" applyBorder="1" applyAlignment="1" applyProtection="1">
      <alignment horizontal="left" vertical="center" wrapText="1"/>
      <protection locked="0"/>
    </xf>
    <xf numFmtId="10" fontId="0" fillId="2" borderId="3" xfId="6" applyNumberFormat="1"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horizontal="center" vertical="center" wrapText="1"/>
      <protection locked="0"/>
    </xf>
    <xf numFmtId="9" fontId="0" fillId="2" borderId="3" xfId="7" applyFont="1" applyFill="1" applyBorder="1" applyAlignment="1" applyProtection="1">
      <alignment horizontal="center" vertical="center" wrapText="1"/>
      <protection locked="0"/>
    </xf>
    <xf numFmtId="164" fontId="32" fillId="2" borderId="3" xfId="0" applyNumberFormat="1" applyFont="1" applyFill="1" applyBorder="1" applyAlignment="1">
      <alignment horizontal="center" vertical="center"/>
    </xf>
    <xf numFmtId="0" fontId="32" fillId="2" borderId="0" xfId="0" applyFont="1" applyFill="1" applyAlignment="1">
      <alignment horizontal="left" vertical="center" wrapText="1"/>
    </xf>
    <xf numFmtId="0" fontId="54" fillId="2" borderId="3" xfId="0" applyFont="1" applyFill="1" applyBorder="1" applyAlignment="1">
      <alignment horizontal="center" wrapText="1"/>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1" fontId="32" fillId="9" borderId="3" xfId="6" applyNumberFormat="1" applyFont="1" applyFill="1" applyBorder="1" applyAlignment="1" applyProtection="1">
      <alignment horizontal="center" vertical="center" wrapText="1"/>
      <protection locked="0"/>
    </xf>
    <xf numFmtId="165" fontId="32" fillId="2" borderId="0" xfId="0" applyNumberFormat="1" applyFont="1" applyFill="1" applyAlignment="1">
      <alignment horizontal="center" vertical="center"/>
    </xf>
    <xf numFmtId="43" fontId="32" fillId="2" borderId="3" xfId="9" applyFont="1" applyFill="1" applyBorder="1" applyAlignment="1" applyProtection="1">
      <alignment horizontal="center" vertical="center" wrapText="1"/>
      <protection locked="0"/>
    </xf>
    <xf numFmtId="2" fontId="67" fillId="10" borderId="29" xfId="9" applyNumberFormat="1" applyFont="1" applyFill="1" applyBorder="1" applyAlignment="1">
      <alignment horizontal="center" vertical="center"/>
    </xf>
    <xf numFmtId="2" fontId="67" fillId="10" borderId="29" xfId="0" applyNumberFormat="1" applyFont="1" applyFill="1" applyBorder="1" applyAlignment="1">
      <alignment horizontal="center" vertical="center"/>
    </xf>
    <xf numFmtId="2" fontId="33" fillId="10" borderId="29" xfId="8" applyNumberFormat="1" applyFont="1" applyFill="1" applyBorder="1" applyAlignment="1">
      <alignment horizontal="center" vertical="center" wrapText="1"/>
    </xf>
    <xf numFmtId="0" fontId="59" fillId="2" borderId="9" xfId="0" applyFont="1" applyFill="1" applyBorder="1" applyAlignment="1">
      <alignment horizontal="left" vertical="center" wrapText="1"/>
    </xf>
    <xf numFmtId="0" fontId="59" fillId="2" borderId="29" xfId="0" applyFont="1" applyFill="1" applyBorder="1" applyAlignment="1">
      <alignment horizontal="left" vertical="center" wrapText="1"/>
    </xf>
    <xf numFmtId="0" fontId="0" fillId="0" borderId="3" xfId="0" applyBorder="1" applyAlignment="1">
      <alignment horizontal="left" vertical="center" wrapText="1"/>
    </xf>
    <xf numFmtId="0" fontId="0" fillId="6" borderId="3" xfId="0" applyFill="1" applyBorder="1" applyAlignment="1">
      <alignment horizontal="center"/>
    </xf>
    <xf numFmtId="0" fontId="0" fillId="6" borderId="3" xfId="0" applyFill="1" applyBorder="1" applyAlignment="1">
      <alignment horizont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14" fontId="0" fillId="0" borderId="3" xfId="0" applyNumberFormat="1" applyBorder="1" applyAlignment="1">
      <alignment horizontal="center" vertical="center"/>
    </xf>
    <xf numFmtId="14" fontId="36" fillId="0" borderId="3" xfId="0" applyNumberFormat="1" applyFont="1" applyBorder="1" applyAlignment="1">
      <alignment horizontal="center" vertical="center"/>
    </xf>
    <xf numFmtId="9" fontId="32" fillId="2" borderId="3" xfId="0" applyNumberFormat="1" applyFont="1" applyFill="1" applyBorder="1" applyAlignment="1" applyProtection="1">
      <alignment horizontal="center" vertical="center" wrapText="1"/>
      <protection locked="0"/>
    </xf>
    <xf numFmtId="169" fontId="32" fillId="2" borderId="3" xfId="7" applyNumberFormat="1" applyFont="1" applyFill="1" applyBorder="1" applyAlignment="1" applyProtection="1">
      <alignment horizontal="center" vertical="center" wrapText="1"/>
      <protection locked="0"/>
    </xf>
    <xf numFmtId="169" fontId="32" fillId="2" borderId="3" xfId="0" applyNumberFormat="1" applyFont="1" applyFill="1" applyBorder="1" applyAlignment="1" applyProtection="1">
      <alignment horizontal="center" vertical="center" wrapText="1"/>
      <protection locked="0"/>
    </xf>
    <xf numFmtId="0" fontId="32" fillId="2" borderId="3" xfId="0" applyFont="1" applyFill="1" applyBorder="1" applyAlignment="1">
      <alignment vertical="center"/>
    </xf>
    <xf numFmtId="0" fontId="32" fillId="2" borderId="9" xfId="0" applyFont="1" applyFill="1" applyBorder="1" applyAlignment="1" applyProtection="1">
      <alignment vertical="center" wrapText="1"/>
      <protection locked="0"/>
    </xf>
    <xf numFmtId="0" fontId="32" fillId="2" borderId="9" xfId="0" applyFont="1" applyFill="1" applyBorder="1" applyAlignment="1" applyProtection="1">
      <alignment horizontal="center" vertical="center" wrapText="1"/>
      <protection locked="0"/>
    </xf>
    <xf numFmtId="165" fontId="32" fillId="2" borderId="9" xfId="6" applyFont="1" applyFill="1" applyBorder="1" applyAlignment="1" applyProtection="1">
      <alignment horizontal="center" vertical="center" wrapText="1"/>
      <protection locked="0"/>
    </xf>
    <xf numFmtId="169" fontId="33" fillId="2" borderId="3" xfId="0" applyNumberFormat="1" applyFont="1" applyFill="1" applyBorder="1" applyAlignment="1" applyProtection="1">
      <alignment horizontal="center" vertical="center" wrapText="1"/>
      <protection locked="0"/>
    </xf>
    <xf numFmtId="0" fontId="32" fillId="2" borderId="3" xfId="0" applyFont="1" applyFill="1" applyBorder="1" applyAlignment="1">
      <alignment horizontal="center" vertical="center"/>
    </xf>
    <xf numFmtId="0" fontId="32" fillId="2" borderId="3" xfId="0" applyFont="1" applyFill="1" applyBorder="1" applyAlignment="1">
      <alignment horizontal="center" vertical="center" wrapText="1"/>
    </xf>
    <xf numFmtId="0" fontId="33" fillId="17" borderId="29" xfId="0" applyFont="1" applyFill="1" applyBorder="1" applyAlignment="1">
      <alignment vertical="center" wrapText="1"/>
    </xf>
    <xf numFmtId="0" fontId="32" fillId="2" borderId="3" xfId="0" applyFont="1" applyFill="1" applyBorder="1" applyAlignment="1">
      <alignment horizontal="left" vertical="center"/>
    </xf>
    <xf numFmtId="9" fontId="32" fillId="2" borderId="3" xfId="0" applyNumberFormat="1"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wrapText="1"/>
      <protection locked="0"/>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6" fillId="6"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left" vertical="center"/>
      <protection locked="0"/>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0" fontId="0" fillId="6" borderId="3" xfId="0" applyFill="1" applyBorder="1" applyAlignment="1">
      <alignment horizontal="center"/>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0" fillId="0" borderId="9" xfId="0" applyBorder="1" applyAlignment="1">
      <alignment vertical="center" wrapText="1"/>
    </xf>
    <xf numFmtId="0" fontId="33" fillId="0" borderId="22" xfId="0"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horizontal="center" vertical="center" wrapText="1"/>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2" fillId="0" borderId="9" xfId="0" applyFont="1" applyBorder="1" applyAlignment="1" applyProtection="1">
      <alignment vertical="center" wrapText="1"/>
      <protection locked="0"/>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169" fontId="0" fillId="2" borderId="3" xfId="0" applyNumberFormat="1" applyFill="1" applyBorder="1" applyAlignment="1" applyProtection="1">
      <alignment horizontal="center" vertical="center"/>
      <protection locked="0"/>
    </xf>
    <xf numFmtId="169" fontId="0" fillId="2" borderId="22" xfId="0" applyNumberFormat="1" applyFill="1" applyBorder="1" applyAlignment="1" applyProtection="1">
      <alignment horizontal="center" vertical="center"/>
      <protection locked="0"/>
    </xf>
    <xf numFmtId="169" fontId="0" fillId="2" borderId="23" xfId="0" applyNumberFormat="1" applyFill="1" applyBorder="1" applyAlignment="1" applyProtection="1">
      <alignment horizontal="center" vertical="center"/>
      <protection locked="0"/>
    </xf>
    <xf numFmtId="169" fontId="0" fillId="2" borderId="9" xfId="0" applyNumberFormat="1" applyFill="1" applyBorder="1" applyAlignment="1" applyProtection="1">
      <alignment horizontal="center" vertical="center"/>
      <protection locked="0"/>
    </xf>
    <xf numFmtId="169" fontId="0" fillId="2" borderId="22" xfId="7" applyNumberFormat="1" applyFont="1" applyFill="1" applyBorder="1" applyAlignment="1" applyProtection="1">
      <alignment horizontal="center" vertical="center"/>
      <protection locked="0"/>
    </xf>
    <xf numFmtId="169" fontId="0" fillId="2" borderId="23" xfId="7" applyNumberFormat="1" applyFont="1" applyFill="1" applyBorder="1" applyAlignment="1" applyProtection="1">
      <alignment horizontal="center" vertical="center"/>
      <protection locked="0"/>
    </xf>
    <xf numFmtId="169" fontId="0" fillId="2" borderId="9" xfId="7" applyNumberFormat="1" applyFont="1" applyFill="1" applyBorder="1" applyAlignment="1" applyProtection="1">
      <alignment horizontal="center" vertical="center"/>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165" fontId="32" fillId="2" borderId="22" xfId="6" applyFont="1" applyFill="1" applyBorder="1" applyAlignment="1" applyProtection="1">
      <alignment vertical="center" wrapText="1"/>
      <protection locked="0"/>
    </xf>
    <xf numFmtId="165" fontId="32" fillId="2" borderId="9" xfId="6" applyFont="1" applyFill="1" applyBorder="1" applyAlignment="1" applyProtection="1">
      <alignment vertical="center" wrapText="1"/>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alignment wrapText="1"/>
    </dxf>
    <dxf>
      <alignment wrapText="1"/>
    </dxf>
    <dxf>
      <alignment wrapText="1"/>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bottom style="thin">
          <color indexed="64"/>
        </bottom>
      </border>
    </dxf>
    <dxf>
      <border>
        <bottom style="thin">
          <color indexed="64"/>
        </bottom>
      </border>
    </dxf>
    <dxf>
      <border>
        <bottom style="thin">
          <color indexed="64"/>
        </bottom>
      </border>
    </dxf>
    <dxf>
      <border>
        <bottom style="thin">
          <color indexed="64"/>
        </bottom>
      </border>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1395464</xdr:colOff>
      <xdr:row>4</xdr:row>
      <xdr:rowOff>65428</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10">
      <pivotArea collapsedLevelsAreSubtotals="1" fieldPosition="0">
        <references count="1">
          <reference field="0" count="0"/>
        </references>
      </pivotArea>
    </format>
    <format dxfId="9">
      <pivotArea field="0" type="button" dataOnly="0" labelOnly="1" outline="0" axis="axisRow" fieldPosition="0"/>
    </format>
    <format dxfId="8">
      <pivotArea dataOnly="0" labelOnly="1" fieldPosition="0">
        <references count="1">
          <reference field="0" count="0"/>
        </references>
      </pivotArea>
    </format>
    <format dxfId="7">
      <pivotArea dataOnly="0" labelOnly="1" outline="0" axis="axisValues" fieldPosition="0"/>
    </format>
    <format dxfId="6">
      <pivotArea collapsedLevelsAreSubtotals="1" fieldPosition="0">
        <references count="1">
          <reference field="0" count="0"/>
        </references>
      </pivotArea>
    </format>
    <format dxfId="5">
      <pivotArea field="0" type="button" dataOnly="0" labelOnly="1" outline="0" axis="axisRow" fieldPosition="0"/>
    </format>
    <format dxfId="4">
      <pivotArea dataOnly="0" labelOnly="1" fieldPosition="0">
        <references count="1">
          <reference field="0" count="0"/>
        </references>
      </pivotArea>
    </format>
    <format dxfId="3">
      <pivotArea dataOnly="0" labelOnly="1" outline="0" axis="axisValues"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39997558519241921"/>
    <pageSetUpPr fitToPage="1"/>
  </sheetPr>
  <dimension ref="A1:GC179"/>
  <sheetViews>
    <sheetView showGridLines="0" tabSelected="1" topLeftCell="A11" zoomScale="81" zoomScaleNormal="81" zoomScaleSheetLayoutView="10" zoomScalePageLayoutView="96" workbookViewId="0">
      <pane xSplit="1" ySplit="2" topLeftCell="B13" activePane="bottomRight" state="frozen"/>
      <selection pane="topRight" activeCell="B11" sqref="B11"/>
      <selection pane="bottomLeft" activeCell="A13" sqref="A13"/>
      <selection pane="bottomRight" activeCell="G14" sqref="G14"/>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44" style="14" customWidth="1"/>
    <col min="8" max="8" width="36.109375" style="15" customWidth="1"/>
    <col min="9" max="9" width="38.109375" style="14" customWidth="1"/>
    <col min="10" max="10" width="32" style="14" customWidth="1"/>
    <col min="11" max="11" width="43.33203125" style="14" customWidth="1"/>
    <col min="12" max="12" width="22.6640625" style="383" hidden="1" customWidth="1"/>
    <col min="13" max="13" width="22.6640625" style="287" hidden="1" customWidth="1"/>
    <col min="14" max="14" width="32.6640625" style="287" hidden="1" customWidth="1"/>
    <col min="15" max="15" width="19.6640625" style="15" customWidth="1"/>
    <col min="16" max="16" width="35.109375" style="292" customWidth="1"/>
    <col min="17" max="17" width="18.6640625" style="15" customWidth="1"/>
    <col min="18" max="18" width="18.6640625" style="469" customWidth="1"/>
    <col min="19" max="19" width="19.5546875" style="15" customWidth="1"/>
    <col min="20" max="20" width="29.6640625" style="14" customWidth="1"/>
    <col min="21" max="21" width="30.109375" style="14" customWidth="1"/>
    <col min="22" max="22" width="29.33203125" style="14" customWidth="1"/>
    <col min="23" max="23" width="27" style="14" customWidth="1"/>
    <col min="24" max="24" width="22" style="14" customWidth="1"/>
    <col min="25" max="26" width="11.44140625" style="14"/>
    <col min="27" max="123" width="10.6640625" style="14"/>
    <col min="124" max="124" width="4" style="14" customWidth="1"/>
    <col min="125" max="127" width="3.5546875" style="14" customWidth="1"/>
    <col min="128" max="128" width="3.44140625" style="14" customWidth="1"/>
    <col min="129" max="129" width="6.5546875" style="14" bestFit="1" customWidth="1"/>
    <col min="130" max="130" width="25.44140625" style="14" bestFit="1" customWidth="1"/>
    <col min="131" max="132" width="37.5546875" style="14" customWidth="1"/>
    <col min="133" max="133" width="22.33203125" style="14" customWidth="1"/>
    <col min="134" max="134" width="25" style="14" customWidth="1"/>
    <col min="135" max="135" width="17.5546875" style="14" customWidth="1"/>
    <col min="136" max="136" width="13.5546875" style="14" customWidth="1"/>
    <col min="137" max="137" width="5.6640625" style="14" customWidth="1"/>
    <col min="138" max="138" width="6.5546875" style="14" customWidth="1"/>
    <col min="139" max="139" width="5.6640625" style="14" customWidth="1"/>
    <col min="140" max="140" width="6.5546875" style="14" customWidth="1"/>
    <col min="141" max="141" width="5.6640625" style="14" customWidth="1"/>
    <col min="142" max="142" width="6.5546875" style="14" customWidth="1"/>
    <col min="143" max="143" width="5.6640625" style="14" customWidth="1"/>
    <col min="144" max="144" width="6.5546875" style="14" customWidth="1"/>
    <col min="145" max="145" width="5.6640625" style="14" customWidth="1"/>
    <col min="146" max="146" width="6.5546875" style="14" customWidth="1"/>
    <col min="147" max="147" width="24.44140625" style="14" customWidth="1"/>
    <col min="148" max="148" width="54.6640625" style="14" customWidth="1"/>
    <col min="149" max="155" width="4.5546875" style="14" customWidth="1"/>
    <col min="156" max="379" width="10.6640625" style="14"/>
    <col min="380" max="380" width="4" style="14" customWidth="1"/>
    <col min="381" max="383" width="3.5546875" style="14" customWidth="1"/>
    <col min="384" max="384" width="3.44140625" style="14" customWidth="1"/>
    <col min="385" max="385" width="6.5546875" style="14" bestFit="1" customWidth="1"/>
    <col min="386" max="386" width="25.44140625" style="14" bestFit="1" customWidth="1"/>
    <col min="387" max="388" width="37.5546875" style="14" customWidth="1"/>
    <col min="389" max="389" width="22.33203125" style="14" customWidth="1"/>
    <col min="390" max="390" width="25" style="14" customWidth="1"/>
    <col min="391" max="391" width="17.5546875" style="14" customWidth="1"/>
    <col min="392" max="392" width="13.5546875" style="14" customWidth="1"/>
    <col min="393" max="393" width="5.6640625" style="14" customWidth="1"/>
    <col min="394" max="394" width="6.5546875" style="14" customWidth="1"/>
    <col min="395" max="395" width="5.6640625" style="14" customWidth="1"/>
    <col min="396" max="396" width="6.5546875" style="14" customWidth="1"/>
    <col min="397" max="397" width="5.6640625" style="14" customWidth="1"/>
    <col min="398" max="398" width="6.5546875" style="14" customWidth="1"/>
    <col min="399" max="399" width="5.6640625" style="14" customWidth="1"/>
    <col min="400" max="400" width="6.5546875" style="14" customWidth="1"/>
    <col min="401" max="401" width="5.6640625" style="14" customWidth="1"/>
    <col min="402" max="402" width="6.5546875" style="14" customWidth="1"/>
    <col min="403" max="403" width="24.44140625" style="14" customWidth="1"/>
    <col min="404" max="404" width="54.6640625" style="14" customWidth="1"/>
    <col min="405" max="411" width="4.5546875" style="14" customWidth="1"/>
    <col min="412" max="635" width="10.6640625" style="14"/>
    <col min="636" max="636" width="4" style="14" customWidth="1"/>
    <col min="637" max="639" width="3.5546875" style="14" customWidth="1"/>
    <col min="640" max="640" width="3.44140625" style="14" customWidth="1"/>
    <col min="641" max="641" width="6.5546875" style="14" bestFit="1" customWidth="1"/>
    <col min="642" max="642" width="25.44140625" style="14" bestFit="1" customWidth="1"/>
    <col min="643" max="644" width="37.5546875" style="14" customWidth="1"/>
    <col min="645" max="645" width="22.33203125" style="14" customWidth="1"/>
    <col min="646" max="646" width="25" style="14" customWidth="1"/>
    <col min="647" max="647" width="17.5546875" style="14" customWidth="1"/>
    <col min="648" max="648" width="13.5546875" style="14" customWidth="1"/>
    <col min="649" max="649" width="5.6640625" style="14" customWidth="1"/>
    <col min="650" max="650" width="6.5546875" style="14" customWidth="1"/>
    <col min="651" max="651" width="5.6640625" style="14" customWidth="1"/>
    <col min="652" max="652" width="6.5546875" style="14" customWidth="1"/>
    <col min="653" max="653" width="5.6640625" style="14" customWidth="1"/>
    <col min="654" max="654" width="6.5546875" style="14" customWidth="1"/>
    <col min="655" max="655" width="5.6640625" style="14" customWidth="1"/>
    <col min="656" max="656" width="6.5546875" style="14" customWidth="1"/>
    <col min="657" max="657" width="5.6640625" style="14" customWidth="1"/>
    <col min="658" max="658" width="6.5546875" style="14" customWidth="1"/>
    <col min="659" max="659" width="24.44140625" style="14" customWidth="1"/>
    <col min="660" max="660" width="54.6640625" style="14" customWidth="1"/>
    <col min="661" max="667" width="4.5546875" style="14" customWidth="1"/>
    <col min="668" max="891" width="10.6640625" style="14"/>
    <col min="892" max="892" width="4" style="14" customWidth="1"/>
    <col min="893" max="895" width="3.5546875" style="14" customWidth="1"/>
    <col min="896" max="896" width="3.44140625" style="14" customWidth="1"/>
    <col min="897" max="897" width="6.5546875" style="14" bestFit="1" customWidth="1"/>
    <col min="898" max="898" width="25.44140625" style="14" bestFit="1" customWidth="1"/>
    <col min="899" max="900" width="37.5546875" style="14" customWidth="1"/>
    <col min="901" max="901" width="22.33203125" style="14" customWidth="1"/>
    <col min="902" max="902" width="25" style="14" customWidth="1"/>
    <col min="903" max="903" width="17.5546875" style="14" customWidth="1"/>
    <col min="904" max="904" width="13.5546875" style="14" customWidth="1"/>
    <col min="905" max="905" width="5.6640625" style="14" customWidth="1"/>
    <col min="906" max="906" width="6.5546875" style="14" customWidth="1"/>
    <col min="907" max="907" width="5.6640625" style="14" customWidth="1"/>
    <col min="908" max="908" width="6.5546875" style="14" customWidth="1"/>
    <col min="909" max="909" width="5.6640625" style="14" customWidth="1"/>
    <col min="910" max="910" width="6.5546875" style="14" customWidth="1"/>
    <col min="911" max="911" width="5.6640625" style="14" customWidth="1"/>
    <col min="912" max="912" width="6.5546875" style="14" customWidth="1"/>
    <col min="913" max="913" width="5.6640625" style="14" customWidth="1"/>
    <col min="914" max="914" width="6.5546875" style="14" customWidth="1"/>
    <col min="915" max="915" width="24.44140625" style="14" customWidth="1"/>
    <col min="916" max="916" width="54.6640625" style="14" customWidth="1"/>
    <col min="917" max="923" width="4.5546875" style="14" customWidth="1"/>
    <col min="924" max="1147" width="10.6640625" style="14"/>
    <col min="1148" max="1148" width="4" style="14" customWidth="1"/>
    <col min="1149" max="1151" width="3.5546875" style="14" customWidth="1"/>
    <col min="1152" max="1152" width="3.44140625" style="14" customWidth="1"/>
    <col min="1153" max="1153" width="6.5546875" style="14" bestFit="1" customWidth="1"/>
    <col min="1154" max="1154" width="25.44140625" style="14" bestFit="1" customWidth="1"/>
    <col min="1155" max="1156" width="37.5546875" style="14" customWidth="1"/>
    <col min="1157" max="1157" width="22.33203125" style="14" customWidth="1"/>
    <col min="1158" max="1158" width="25" style="14" customWidth="1"/>
    <col min="1159" max="1159" width="17.5546875" style="14" customWidth="1"/>
    <col min="1160" max="1160" width="13.5546875" style="14" customWidth="1"/>
    <col min="1161" max="1161" width="5.6640625" style="14" customWidth="1"/>
    <col min="1162" max="1162" width="6.5546875" style="14" customWidth="1"/>
    <col min="1163" max="1163" width="5.6640625" style="14" customWidth="1"/>
    <col min="1164" max="1164" width="6.5546875" style="14" customWidth="1"/>
    <col min="1165" max="1165" width="5.6640625" style="14" customWidth="1"/>
    <col min="1166" max="1166" width="6.5546875" style="14" customWidth="1"/>
    <col min="1167" max="1167" width="5.6640625" style="14" customWidth="1"/>
    <col min="1168" max="1168" width="6.5546875" style="14" customWidth="1"/>
    <col min="1169" max="1169" width="5.6640625" style="14" customWidth="1"/>
    <col min="1170" max="1170" width="6.5546875" style="14" customWidth="1"/>
    <col min="1171" max="1171" width="24.44140625" style="14" customWidth="1"/>
    <col min="1172" max="1172" width="54.6640625" style="14" customWidth="1"/>
    <col min="1173" max="1179" width="4.5546875" style="14" customWidth="1"/>
    <col min="1180" max="1403" width="10.6640625" style="14"/>
    <col min="1404" max="1404" width="4" style="14" customWidth="1"/>
    <col min="1405" max="1407" width="3.5546875" style="14" customWidth="1"/>
    <col min="1408" max="1408" width="3.44140625" style="14" customWidth="1"/>
    <col min="1409" max="1409" width="6.5546875" style="14" bestFit="1" customWidth="1"/>
    <col min="1410" max="1410" width="25.44140625" style="14" bestFit="1" customWidth="1"/>
    <col min="1411" max="1412" width="37.5546875" style="14" customWidth="1"/>
    <col min="1413" max="1413" width="22.33203125" style="14" customWidth="1"/>
    <col min="1414" max="1414" width="25" style="14" customWidth="1"/>
    <col min="1415" max="1415" width="17.5546875" style="14" customWidth="1"/>
    <col min="1416" max="1416" width="13.5546875" style="14" customWidth="1"/>
    <col min="1417" max="1417" width="5.6640625" style="14" customWidth="1"/>
    <col min="1418" max="1418" width="6.5546875" style="14" customWidth="1"/>
    <col min="1419" max="1419" width="5.6640625" style="14" customWidth="1"/>
    <col min="1420" max="1420" width="6.5546875" style="14" customWidth="1"/>
    <col min="1421" max="1421" width="5.6640625" style="14" customWidth="1"/>
    <col min="1422" max="1422" width="6.5546875" style="14" customWidth="1"/>
    <col min="1423" max="1423" width="5.6640625" style="14" customWidth="1"/>
    <col min="1424" max="1424" width="6.5546875" style="14" customWidth="1"/>
    <col min="1425" max="1425" width="5.6640625" style="14" customWidth="1"/>
    <col min="1426" max="1426" width="6.5546875" style="14" customWidth="1"/>
    <col min="1427" max="1427" width="24.44140625" style="14" customWidth="1"/>
    <col min="1428" max="1428" width="54.6640625" style="14" customWidth="1"/>
    <col min="1429" max="1435" width="4.5546875" style="14" customWidth="1"/>
    <col min="1436" max="1659" width="10.6640625" style="14"/>
    <col min="1660" max="1660" width="4" style="14" customWidth="1"/>
    <col min="1661" max="1663" width="3.5546875" style="14" customWidth="1"/>
    <col min="1664" max="1664" width="3.44140625" style="14" customWidth="1"/>
    <col min="1665" max="1665" width="6.5546875" style="14" bestFit="1" customWidth="1"/>
    <col min="1666" max="1666" width="25.44140625" style="14" bestFit="1" customWidth="1"/>
    <col min="1667" max="1668" width="37.5546875" style="14" customWidth="1"/>
    <col min="1669" max="1669" width="22.33203125" style="14" customWidth="1"/>
    <col min="1670" max="1670" width="25" style="14" customWidth="1"/>
    <col min="1671" max="1671" width="17.5546875" style="14" customWidth="1"/>
    <col min="1672" max="1672" width="13.5546875" style="14" customWidth="1"/>
    <col min="1673" max="1673" width="5.6640625" style="14" customWidth="1"/>
    <col min="1674" max="1674" width="6.5546875" style="14" customWidth="1"/>
    <col min="1675" max="1675" width="5.6640625" style="14" customWidth="1"/>
    <col min="1676" max="1676" width="6.5546875" style="14" customWidth="1"/>
    <col min="1677" max="1677" width="5.6640625" style="14" customWidth="1"/>
    <col min="1678" max="1678" width="6.5546875" style="14" customWidth="1"/>
    <col min="1679" max="1679" width="5.6640625" style="14" customWidth="1"/>
    <col min="1680" max="1680" width="6.5546875" style="14" customWidth="1"/>
    <col min="1681" max="1681" width="5.6640625" style="14" customWidth="1"/>
    <col min="1682" max="1682" width="6.5546875" style="14" customWidth="1"/>
    <col min="1683" max="1683" width="24.44140625" style="14" customWidth="1"/>
    <col min="1684" max="1684" width="54.6640625" style="14" customWidth="1"/>
    <col min="1685" max="1691" width="4.5546875" style="14" customWidth="1"/>
    <col min="1692" max="1915" width="10.6640625" style="14"/>
    <col min="1916" max="1916" width="4" style="14" customWidth="1"/>
    <col min="1917" max="1919" width="3.5546875" style="14" customWidth="1"/>
    <col min="1920" max="1920" width="3.44140625" style="14" customWidth="1"/>
    <col min="1921" max="1921" width="6.5546875" style="14" bestFit="1" customWidth="1"/>
    <col min="1922" max="1922" width="25.44140625" style="14" bestFit="1" customWidth="1"/>
    <col min="1923" max="1924" width="37.5546875" style="14" customWidth="1"/>
    <col min="1925" max="1925" width="22.33203125" style="14" customWidth="1"/>
    <col min="1926" max="1926" width="25" style="14" customWidth="1"/>
    <col min="1927" max="1927" width="17.5546875" style="14" customWidth="1"/>
    <col min="1928" max="1928" width="13.5546875" style="14" customWidth="1"/>
    <col min="1929" max="1929" width="5.6640625" style="14" customWidth="1"/>
    <col min="1930" max="1930" width="6.5546875" style="14" customWidth="1"/>
    <col min="1931" max="1931" width="5.6640625" style="14" customWidth="1"/>
    <col min="1932" max="1932" width="6.5546875" style="14" customWidth="1"/>
    <col min="1933" max="1933" width="5.6640625" style="14" customWidth="1"/>
    <col min="1934" max="1934" width="6.5546875" style="14" customWidth="1"/>
    <col min="1935" max="1935" width="5.6640625" style="14" customWidth="1"/>
    <col min="1936" max="1936" width="6.5546875" style="14" customWidth="1"/>
    <col min="1937" max="1937" width="5.6640625" style="14" customWidth="1"/>
    <col min="1938" max="1938" width="6.5546875" style="14" customWidth="1"/>
    <col min="1939" max="1939" width="24.44140625" style="14" customWidth="1"/>
    <col min="1940" max="1940" width="54.6640625" style="14" customWidth="1"/>
    <col min="1941" max="1947" width="4.5546875" style="14" customWidth="1"/>
    <col min="1948" max="2171" width="10.6640625" style="14"/>
    <col min="2172" max="2172" width="4" style="14" customWidth="1"/>
    <col min="2173" max="2175" width="3.5546875" style="14" customWidth="1"/>
    <col min="2176" max="2176" width="3.44140625" style="14" customWidth="1"/>
    <col min="2177" max="2177" width="6.5546875" style="14" bestFit="1" customWidth="1"/>
    <col min="2178" max="2178" width="25.44140625" style="14" bestFit="1" customWidth="1"/>
    <col min="2179" max="2180" width="37.5546875" style="14" customWidth="1"/>
    <col min="2181" max="2181" width="22.33203125" style="14" customWidth="1"/>
    <col min="2182" max="2182" width="25" style="14" customWidth="1"/>
    <col min="2183" max="2183" width="17.5546875" style="14" customWidth="1"/>
    <col min="2184" max="2184" width="13.5546875" style="14" customWidth="1"/>
    <col min="2185" max="2185" width="5.6640625" style="14" customWidth="1"/>
    <col min="2186" max="2186" width="6.5546875" style="14" customWidth="1"/>
    <col min="2187" max="2187" width="5.6640625" style="14" customWidth="1"/>
    <col min="2188" max="2188" width="6.5546875" style="14" customWidth="1"/>
    <col min="2189" max="2189" width="5.6640625" style="14" customWidth="1"/>
    <col min="2190" max="2190" width="6.5546875" style="14" customWidth="1"/>
    <col min="2191" max="2191" width="5.6640625" style="14" customWidth="1"/>
    <col min="2192" max="2192" width="6.5546875" style="14" customWidth="1"/>
    <col min="2193" max="2193" width="5.6640625" style="14" customWidth="1"/>
    <col min="2194" max="2194" width="6.5546875" style="14" customWidth="1"/>
    <col min="2195" max="2195" width="24.44140625" style="14" customWidth="1"/>
    <col min="2196" max="2196" width="54.6640625" style="14" customWidth="1"/>
    <col min="2197" max="2203" width="4.5546875" style="14" customWidth="1"/>
    <col min="2204" max="2427" width="10.6640625" style="14"/>
    <col min="2428" max="2428" width="4" style="14" customWidth="1"/>
    <col min="2429" max="2431" width="3.5546875" style="14" customWidth="1"/>
    <col min="2432" max="2432" width="3.44140625" style="14" customWidth="1"/>
    <col min="2433" max="2433" width="6.5546875" style="14" bestFit="1" customWidth="1"/>
    <col min="2434" max="2434" width="25.44140625" style="14" bestFit="1" customWidth="1"/>
    <col min="2435" max="2436" width="37.5546875" style="14" customWidth="1"/>
    <col min="2437" max="2437" width="22.33203125" style="14" customWidth="1"/>
    <col min="2438" max="2438" width="25" style="14" customWidth="1"/>
    <col min="2439" max="2439" width="17.5546875" style="14" customWidth="1"/>
    <col min="2440" max="2440" width="13.5546875" style="14" customWidth="1"/>
    <col min="2441" max="2441" width="5.6640625" style="14" customWidth="1"/>
    <col min="2442" max="2442" width="6.5546875" style="14" customWidth="1"/>
    <col min="2443" max="2443" width="5.6640625" style="14" customWidth="1"/>
    <col min="2444" max="2444" width="6.5546875" style="14" customWidth="1"/>
    <col min="2445" max="2445" width="5.6640625" style="14" customWidth="1"/>
    <col min="2446" max="2446" width="6.5546875" style="14" customWidth="1"/>
    <col min="2447" max="2447" width="5.6640625" style="14" customWidth="1"/>
    <col min="2448" max="2448" width="6.5546875" style="14" customWidth="1"/>
    <col min="2449" max="2449" width="5.6640625" style="14" customWidth="1"/>
    <col min="2450" max="2450" width="6.5546875" style="14" customWidth="1"/>
    <col min="2451" max="2451" width="24.44140625" style="14" customWidth="1"/>
    <col min="2452" max="2452" width="54.6640625" style="14" customWidth="1"/>
    <col min="2453" max="2459" width="4.5546875" style="14" customWidth="1"/>
    <col min="2460" max="2683" width="10.6640625" style="14"/>
    <col min="2684" max="2684" width="4" style="14" customWidth="1"/>
    <col min="2685" max="2687" width="3.5546875" style="14" customWidth="1"/>
    <col min="2688" max="2688" width="3.44140625" style="14" customWidth="1"/>
    <col min="2689" max="2689" width="6.5546875" style="14" bestFit="1" customWidth="1"/>
    <col min="2690" max="2690" width="25.44140625" style="14" bestFit="1" customWidth="1"/>
    <col min="2691" max="2692" width="37.5546875" style="14" customWidth="1"/>
    <col min="2693" max="2693" width="22.33203125" style="14" customWidth="1"/>
    <col min="2694" max="2694" width="25" style="14" customWidth="1"/>
    <col min="2695" max="2695" width="17.5546875" style="14" customWidth="1"/>
    <col min="2696" max="2696" width="13.5546875" style="14" customWidth="1"/>
    <col min="2697" max="2697" width="5.6640625" style="14" customWidth="1"/>
    <col min="2698" max="2698" width="6.5546875" style="14" customWidth="1"/>
    <col min="2699" max="2699" width="5.6640625" style="14" customWidth="1"/>
    <col min="2700" max="2700" width="6.5546875" style="14" customWidth="1"/>
    <col min="2701" max="2701" width="5.6640625" style="14" customWidth="1"/>
    <col min="2702" max="2702" width="6.5546875" style="14" customWidth="1"/>
    <col min="2703" max="2703" width="5.6640625" style="14" customWidth="1"/>
    <col min="2704" max="2704" width="6.5546875" style="14" customWidth="1"/>
    <col min="2705" max="2705" width="5.6640625" style="14" customWidth="1"/>
    <col min="2706" max="2706" width="6.5546875" style="14" customWidth="1"/>
    <col min="2707" max="2707" width="24.44140625" style="14" customWidth="1"/>
    <col min="2708" max="2708" width="54.6640625" style="14" customWidth="1"/>
    <col min="2709" max="2715" width="4.5546875" style="14" customWidth="1"/>
    <col min="2716" max="2939" width="10.6640625" style="14"/>
    <col min="2940" max="2940" width="4" style="14" customWidth="1"/>
    <col min="2941" max="2943" width="3.5546875" style="14" customWidth="1"/>
    <col min="2944" max="2944" width="3.44140625" style="14" customWidth="1"/>
    <col min="2945" max="2945" width="6.5546875" style="14" bestFit="1" customWidth="1"/>
    <col min="2946" max="2946" width="25.44140625" style="14" bestFit="1" customWidth="1"/>
    <col min="2947" max="2948" width="37.5546875" style="14" customWidth="1"/>
    <col min="2949" max="2949" width="22.33203125" style="14" customWidth="1"/>
    <col min="2950" max="2950" width="25" style="14" customWidth="1"/>
    <col min="2951" max="2951" width="17.5546875" style="14" customWidth="1"/>
    <col min="2952" max="2952" width="13.5546875" style="14" customWidth="1"/>
    <col min="2953" max="2953" width="5.6640625" style="14" customWidth="1"/>
    <col min="2954" max="2954" width="6.5546875" style="14" customWidth="1"/>
    <col min="2955" max="2955" width="5.6640625" style="14" customWidth="1"/>
    <col min="2956" max="2956" width="6.5546875" style="14" customWidth="1"/>
    <col min="2957" max="2957" width="5.6640625" style="14" customWidth="1"/>
    <col min="2958" max="2958" width="6.5546875" style="14" customWidth="1"/>
    <col min="2959" max="2959" width="5.6640625" style="14" customWidth="1"/>
    <col min="2960" max="2960" width="6.5546875" style="14" customWidth="1"/>
    <col min="2961" max="2961" width="5.6640625" style="14" customWidth="1"/>
    <col min="2962" max="2962" width="6.5546875" style="14" customWidth="1"/>
    <col min="2963" max="2963" width="24.44140625" style="14" customWidth="1"/>
    <col min="2964" max="2964" width="54.6640625" style="14" customWidth="1"/>
    <col min="2965" max="2971" width="4.5546875" style="14" customWidth="1"/>
    <col min="2972" max="3195" width="10.6640625" style="14"/>
    <col min="3196" max="3196" width="4" style="14" customWidth="1"/>
    <col min="3197" max="3199" width="3.5546875" style="14" customWidth="1"/>
    <col min="3200" max="3200" width="3.44140625" style="14" customWidth="1"/>
    <col min="3201" max="3201" width="6.5546875" style="14" bestFit="1" customWidth="1"/>
    <col min="3202" max="3202" width="25.44140625" style="14" bestFit="1" customWidth="1"/>
    <col min="3203" max="3204" width="37.5546875" style="14" customWidth="1"/>
    <col min="3205" max="3205" width="22.33203125" style="14" customWidth="1"/>
    <col min="3206" max="3206" width="25" style="14" customWidth="1"/>
    <col min="3207" max="3207" width="17.5546875" style="14" customWidth="1"/>
    <col min="3208" max="3208" width="13.5546875" style="14" customWidth="1"/>
    <col min="3209" max="3209" width="5.6640625" style="14" customWidth="1"/>
    <col min="3210" max="3210" width="6.5546875" style="14" customWidth="1"/>
    <col min="3211" max="3211" width="5.6640625" style="14" customWidth="1"/>
    <col min="3212" max="3212" width="6.5546875" style="14" customWidth="1"/>
    <col min="3213" max="3213" width="5.6640625" style="14" customWidth="1"/>
    <col min="3214" max="3214" width="6.5546875" style="14" customWidth="1"/>
    <col min="3215" max="3215" width="5.6640625" style="14" customWidth="1"/>
    <col min="3216" max="3216" width="6.5546875" style="14" customWidth="1"/>
    <col min="3217" max="3217" width="5.6640625" style="14" customWidth="1"/>
    <col min="3218" max="3218" width="6.5546875" style="14" customWidth="1"/>
    <col min="3219" max="3219" width="24.44140625" style="14" customWidth="1"/>
    <col min="3220" max="3220" width="54.6640625" style="14" customWidth="1"/>
    <col min="3221" max="3227" width="4.5546875" style="14" customWidth="1"/>
    <col min="3228" max="3451" width="10.6640625" style="14"/>
    <col min="3452" max="3452" width="4" style="14" customWidth="1"/>
    <col min="3453" max="3455" width="3.5546875" style="14" customWidth="1"/>
    <col min="3456" max="3456" width="3.44140625" style="14" customWidth="1"/>
    <col min="3457" max="3457" width="6.5546875" style="14" bestFit="1" customWidth="1"/>
    <col min="3458" max="3458" width="25.44140625" style="14" bestFit="1" customWidth="1"/>
    <col min="3459" max="3460" width="37.5546875" style="14" customWidth="1"/>
    <col min="3461" max="3461" width="22.33203125" style="14" customWidth="1"/>
    <col min="3462" max="3462" width="25" style="14" customWidth="1"/>
    <col min="3463" max="3463" width="17.5546875" style="14" customWidth="1"/>
    <col min="3464" max="3464" width="13.5546875" style="14" customWidth="1"/>
    <col min="3465" max="3465" width="5.6640625" style="14" customWidth="1"/>
    <col min="3466" max="3466" width="6.5546875" style="14" customWidth="1"/>
    <col min="3467" max="3467" width="5.6640625" style="14" customWidth="1"/>
    <col min="3468" max="3468" width="6.5546875" style="14" customWidth="1"/>
    <col min="3469" max="3469" width="5.6640625" style="14" customWidth="1"/>
    <col min="3470" max="3470" width="6.5546875" style="14" customWidth="1"/>
    <col min="3471" max="3471" width="5.6640625" style="14" customWidth="1"/>
    <col min="3472" max="3472" width="6.5546875" style="14" customWidth="1"/>
    <col min="3473" max="3473" width="5.6640625" style="14" customWidth="1"/>
    <col min="3474" max="3474" width="6.5546875" style="14" customWidth="1"/>
    <col min="3475" max="3475" width="24.44140625" style="14" customWidth="1"/>
    <col min="3476" max="3476" width="54.6640625" style="14" customWidth="1"/>
    <col min="3477" max="3483" width="4.5546875" style="14" customWidth="1"/>
    <col min="3484" max="3707" width="10.6640625" style="14"/>
    <col min="3708" max="3708" width="4" style="14" customWidth="1"/>
    <col min="3709" max="3711" width="3.5546875" style="14" customWidth="1"/>
    <col min="3712" max="3712" width="3.44140625" style="14" customWidth="1"/>
    <col min="3713" max="3713" width="6.5546875" style="14" bestFit="1" customWidth="1"/>
    <col min="3714" max="3714" width="25.44140625" style="14" bestFit="1" customWidth="1"/>
    <col min="3715" max="3716" width="37.5546875" style="14" customWidth="1"/>
    <col min="3717" max="3717" width="22.33203125" style="14" customWidth="1"/>
    <col min="3718" max="3718" width="25" style="14" customWidth="1"/>
    <col min="3719" max="3719" width="17.5546875" style="14" customWidth="1"/>
    <col min="3720" max="3720" width="13.5546875" style="14" customWidth="1"/>
    <col min="3721" max="3721" width="5.6640625" style="14" customWidth="1"/>
    <col min="3722" max="3722" width="6.5546875" style="14" customWidth="1"/>
    <col min="3723" max="3723" width="5.6640625" style="14" customWidth="1"/>
    <col min="3724" max="3724" width="6.5546875" style="14" customWidth="1"/>
    <col min="3725" max="3725" width="5.6640625" style="14" customWidth="1"/>
    <col min="3726" max="3726" width="6.5546875" style="14" customWidth="1"/>
    <col min="3727" max="3727" width="5.6640625" style="14" customWidth="1"/>
    <col min="3728" max="3728" width="6.5546875" style="14" customWidth="1"/>
    <col min="3729" max="3729" width="5.6640625" style="14" customWidth="1"/>
    <col min="3730" max="3730" width="6.5546875" style="14" customWidth="1"/>
    <col min="3731" max="3731" width="24.44140625" style="14" customWidth="1"/>
    <col min="3732" max="3732" width="54.6640625" style="14" customWidth="1"/>
    <col min="3733" max="3739" width="4.5546875" style="14" customWidth="1"/>
    <col min="3740" max="3963" width="10.6640625" style="14"/>
    <col min="3964" max="3964" width="4" style="14" customWidth="1"/>
    <col min="3965" max="3967" width="3.5546875" style="14" customWidth="1"/>
    <col min="3968" max="3968" width="3.44140625" style="14" customWidth="1"/>
    <col min="3969" max="3969" width="6.5546875" style="14" bestFit="1" customWidth="1"/>
    <col min="3970" max="3970" width="25.44140625" style="14" bestFit="1" customWidth="1"/>
    <col min="3971" max="3972" width="37.5546875" style="14" customWidth="1"/>
    <col min="3973" max="3973" width="22.33203125" style="14" customWidth="1"/>
    <col min="3974" max="3974" width="25" style="14" customWidth="1"/>
    <col min="3975" max="3975" width="17.5546875" style="14" customWidth="1"/>
    <col min="3976" max="3976" width="13.5546875" style="14" customWidth="1"/>
    <col min="3977" max="3977" width="5.6640625" style="14" customWidth="1"/>
    <col min="3978" max="3978" width="6.5546875" style="14" customWidth="1"/>
    <col min="3979" max="3979" width="5.6640625" style="14" customWidth="1"/>
    <col min="3980" max="3980" width="6.5546875" style="14" customWidth="1"/>
    <col min="3981" max="3981" width="5.6640625" style="14" customWidth="1"/>
    <col min="3982" max="3982" width="6.5546875" style="14" customWidth="1"/>
    <col min="3983" max="3983" width="5.6640625" style="14" customWidth="1"/>
    <col min="3984" max="3984" width="6.5546875" style="14" customWidth="1"/>
    <col min="3985" max="3985" width="5.6640625" style="14" customWidth="1"/>
    <col min="3986" max="3986" width="6.5546875" style="14" customWidth="1"/>
    <col min="3987" max="3987" width="24.44140625" style="14" customWidth="1"/>
    <col min="3988" max="3988" width="54.6640625" style="14" customWidth="1"/>
    <col min="3989" max="3995" width="4.5546875" style="14" customWidth="1"/>
    <col min="3996" max="4219" width="10.6640625" style="14"/>
    <col min="4220" max="4220" width="4" style="14" customWidth="1"/>
    <col min="4221" max="4223" width="3.5546875" style="14" customWidth="1"/>
    <col min="4224" max="4224" width="3.44140625" style="14" customWidth="1"/>
    <col min="4225" max="4225" width="6.5546875" style="14" bestFit="1" customWidth="1"/>
    <col min="4226" max="4226" width="25.44140625" style="14" bestFit="1" customWidth="1"/>
    <col min="4227" max="4228" width="37.5546875" style="14" customWidth="1"/>
    <col min="4229" max="4229" width="22.33203125" style="14" customWidth="1"/>
    <col min="4230" max="4230" width="25" style="14" customWidth="1"/>
    <col min="4231" max="4231" width="17.5546875" style="14" customWidth="1"/>
    <col min="4232" max="4232" width="13.5546875" style="14" customWidth="1"/>
    <col min="4233" max="4233" width="5.6640625" style="14" customWidth="1"/>
    <col min="4234" max="4234" width="6.5546875" style="14" customWidth="1"/>
    <col min="4235" max="4235" width="5.6640625" style="14" customWidth="1"/>
    <col min="4236" max="4236" width="6.5546875" style="14" customWidth="1"/>
    <col min="4237" max="4237" width="5.6640625" style="14" customWidth="1"/>
    <col min="4238" max="4238" width="6.5546875" style="14" customWidth="1"/>
    <col min="4239" max="4239" width="5.6640625" style="14" customWidth="1"/>
    <col min="4240" max="4240" width="6.5546875" style="14" customWidth="1"/>
    <col min="4241" max="4241" width="5.6640625" style="14" customWidth="1"/>
    <col min="4242" max="4242" width="6.5546875" style="14" customWidth="1"/>
    <col min="4243" max="4243" width="24.44140625" style="14" customWidth="1"/>
    <col min="4244" max="4244" width="54.6640625" style="14" customWidth="1"/>
    <col min="4245" max="4251" width="4.5546875" style="14" customWidth="1"/>
    <col min="4252" max="4475" width="10.6640625" style="14"/>
    <col min="4476" max="4476" width="4" style="14" customWidth="1"/>
    <col min="4477" max="4479" width="3.5546875" style="14" customWidth="1"/>
    <col min="4480" max="4480" width="3.44140625" style="14" customWidth="1"/>
    <col min="4481" max="4481" width="6.5546875" style="14" bestFit="1" customWidth="1"/>
    <col min="4482" max="4482" width="25.44140625" style="14" bestFit="1" customWidth="1"/>
    <col min="4483" max="4484" width="37.5546875" style="14" customWidth="1"/>
    <col min="4485" max="4485" width="22.33203125" style="14" customWidth="1"/>
    <col min="4486" max="4486" width="25" style="14" customWidth="1"/>
    <col min="4487" max="4487" width="17.5546875" style="14" customWidth="1"/>
    <col min="4488" max="4488" width="13.5546875" style="14" customWidth="1"/>
    <col min="4489" max="4489" width="5.6640625" style="14" customWidth="1"/>
    <col min="4490" max="4490" width="6.5546875" style="14" customWidth="1"/>
    <col min="4491" max="4491" width="5.6640625" style="14" customWidth="1"/>
    <col min="4492" max="4492" width="6.5546875" style="14" customWidth="1"/>
    <col min="4493" max="4493" width="5.6640625" style="14" customWidth="1"/>
    <col min="4494" max="4494" width="6.5546875" style="14" customWidth="1"/>
    <col min="4495" max="4495" width="5.6640625" style="14" customWidth="1"/>
    <col min="4496" max="4496" width="6.5546875" style="14" customWidth="1"/>
    <col min="4497" max="4497" width="5.6640625" style="14" customWidth="1"/>
    <col min="4498" max="4498" width="6.5546875" style="14" customWidth="1"/>
    <col min="4499" max="4499" width="24.44140625" style="14" customWidth="1"/>
    <col min="4500" max="4500" width="54.6640625" style="14" customWidth="1"/>
    <col min="4501" max="4507" width="4.5546875" style="14" customWidth="1"/>
    <col min="4508" max="4731" width="10.6640625" style="14"/>
    <col min="4732" max="4732" width="4" style="14" customWidth="1"/>
    <col min="4733" max="4735" width="3.5546875" style="14" customWidth="1"/>
    <col min="4736" max="4736" width="3.44140625" style="14" customWidth="1"/>
    <col min="4737" max="4737" width="6.5546875" style="14" bestFit="1" customWidth="1"/>
    <col min="4738" max="4738" width="25.44140625" style="14" bestFit="1" customWidth="1"/>
    <col min="4739" max="4740" width="37.5546875" style="14" customWidth="1"/>
    <col min="4741" max="4741" width="22.33203125" style="14" customWidth="1"/>
    <col min="4742" max="4742" width="25" style="14" customWidth="1"/>
    <col min="4743" max="4743" width="17.5546875" style="14" customWidth="1"/>
    <col min="4744" max="4744" width="13.5546875" style="14" customWidth="1"/>
    <col min="4745" max="4745" width="5.6640625" style="14" customWidth="1"/>
    <col min="4746" max="4746" width="6.5546875" style="14" customWidth="1"/>
    <col min="4747" max="4747" width="5.6640625" style="14" customWidth="1"/>
    <col min="4748" max="4748" width="6.5546875" style="14" customWidth="1"/>
    <col min="4749" max="4749" width="5.6640625" style="14" customWidth="1"/>
    <col min="4750" max="4750" width="6.5546875" style="14" customWidth="1"/>
    <col min="4751" max="4751" width="5.6640625" style="14" customWidth="1"/>
    <col min="4752" max="4752" width="6.5546875" style="14" customWidth="1"/>
    <col min="4753" max="4753" width="5.6640625" style="14" customWidth="1"/>
    <col min="4754" max="4754" width="6.5546875" style="14" customWidth="1"/>
    <col min="4755" max="4755" width="24.44140625" style="14" customWidth="1"/>
    <col min="4756" max="4756" width="54.6640625" style="14" customWidth="1"/>
    <col min="4757" max="4763" width="4.5546875" style="14" customWidth="1"/>
    <col min="4764" max="4987" width="10.6640625" style="14"/>
    <col min="4988" max="4988" width="4" style="14" customWidth="1"/>
    <col min="4989" max="4991" width="3.5546875" style="14" customWidth="1"/>
    <col min="4992" max="4992" width="3.44140625" style="14" customWidth="1"/>
    <col min="4993" max="4993" width="6.5546875" style="14" bestFit="1" customWidth="1"/>
    <col min="4994" max="4994" width="25.44140625" style="14" bestFit="1" customWidth="1"/>
    <col min="4995" max="4996" width="37.5546875" style="14" customWidth="1"/>
    <col min="4997" max="4997" width="22.33203125" style="14" customWidth="1"/>
    <col min="4998" max="4998" width="25" style="14" customWidth="1"/>
    <col min="4999" max="4999" width="17.5546875" style="14" customWidth="1"/>
    <col min="5000" max="5000" width="13.5546875" style="14" customWidth="1"/>
    <col min="5001" max="5001" width="5.6640625" style="14" customWidth="1"/>
    <col min="5002" max="5002" width="6.5546875" style="14" customWidth="1"/>
    <col min="5003" max="5003" width="5.6640625" style="14" customWidth="1"/>
    <col min="5004" max="5004" width="6.5546875" style="14" customWidth="1"/>
    <col min="5005" max="5005" width="5.6640625" style="14" customWidth="1"/>
    <col min="5006" max="5006" width="6.5546875" style="14" customWidth="1"/>
    <col min="5007" max="5007" width="5.6640625" style="14" customWidth="1"/>
    <col min="5008" max="5008" width="6.5546875" style="14" customWidth="1"/>
    <col min="5009" max="5009" width="5.6640625" style="14" customWidth="1"/>
    <col min="5010" max="5010" width="6.5546875" style="14" customWidth="1"/>
    <col min="5011" max="5011" width="24.44140625" style="14" customWidth="1"/>
    <col min="5012" max="5012" width="54.6640625" style="14" customWidth="1"/>
    <col min="5013" max="5019" width="4.5546875" style="14" customWidth="1"/>
    <col min="5020" max="5243" width="10.6640625" style="14"/>
    <col min="5244" max="5244" width="4" style="14" customWidth="1"/>
    <col min="5245" max="5247" width="3.5546875" style="14" customWidth="1"/>
    <col min="5248" max="5248" width="3.44140625" style="14" customWidth="1"/>
    <col min="5249" max="5249" width="6.5546875" style="14" bestFit="1" customWidth="1"/>
    <col min="5250" max="5250" width="25.44140625" style="14" bestFit="1" customWidth="1"/>
    <col min="5251" max="5252" width="37.5546875" style="14" customWidth="1"/>
    <col min="5253" max="5253" width="22.33203125" style="14" customWidth="1"/>
    <col min="5254" max="5254" width="25" style="14" customWidth="1"/>
    <col min="5255" max="5255" width="17.5546875" style="14" customWidth="1"/>
    <col min="5256" max="5256" width="13.5546875" style="14" customWidth="1"/>
    <col min="5257" max="5257" width="5.6640625" style="14" customWidth="1"/>
    <col min="5258" max="5258" width="6.5546875" style="14" customWidth="1"/>
    <col min="5259" max="5259" width="5.6640625" style="14" customWidth="1"/>
    <col min="5260" max="5260" width="6.5546875" style="14" customWidth="1"/>
    <col min="5261" max="5261" width="5.6640625" style="14" customWidth="1"/>
    <col min="5262" max="5262" width="6.5546875" style="14" customWidth="1"/>
    <col min="5263" max="5263" width="5.6640625" style="14" customWidth="1"/>
    <col min="5264" max="5264" width="6.5546875" style="14" customWidth="1"/>
    <col min="5265" max="5265" width="5.6640625" style="14" customWidth="1"/>
    <col min="5266" max="5266" width="6.5546875" style="14" customWidth="1"/>
    <col min="5267" max="5267" width="24.44140625" style="14" customWidth="1"/>
    <col min="5268" max="5268" width="54.6640625" style="14" customWidth="1"/>
    <col min="5269" max="5275" width="4.5546875" style="14" customWidth="1"/>
    <col min="5276" max="5499" width="10.6640625" style="14"/>
    <col min="5500" max="5500" width="4" style="14" customWidth="1"/>
    <col min="5501" max="5503" width="3.5546875" style="14" customWidth="1"/>
    <col min="5504" max="5504" width="3.44140625" style="14" customWidth="1"/>
    <col min="5505" max="5505" width="6.5546875" style="14" bestFit="1" customWidth="1"/>
    <col min="5506" max="5506" width="25.44140625" style="14" bestFit="1" customWidth="1"/>
    <col min="5507" max="5508" width="37.5546875" style="14" customWidth="1"/>
    <col min="5509" max="5509" width="22.33203125" style="14" customWidth="1"/>
    <col min="5510" max="5510" width="25" style="14" customWidth="1"/>
    <col min="5511" max="5511" width="17.5546875" style="14" customWidth="1"/>
    <col min="5512" max="5512" width="13.5546875" style="14" customWidth="1"/>
    <col min="5513" max="5513" width="5.6640625" style="14" customWidth="1"/>
    <col min="5514" max="5514" width="6.5546875" style="14" customWidth="1"/>
    <col min="5515" max="5515" width="5.6640625" style="14" customWidth="1"/>
    <col min="5516" max="5516" width="6.5546875" style="14" customWidth="1"/>
    <col min="5517" max="5517" width="5.6640625" style="14" customWidth="1"/>
    <col min="5518" max="5518" width="6.5546875" style="14" customWidth="1"/>
    <col min="5519" max="5519" width="5.6640625" style="14" customWidth="1"/>
    <col min="5520" max="5520" width="6.5546875" style="14" customWidth="1"/>
    <col min="5521" max="5521" width="5.6640625" style="14" customWidth="1"/>
    <col min="5522" max="5522" width="6.5546875" style="14" customWidth="1"/>
    <col min="5523" max="5523" width="24.44140625" style="14" customWidth="1"/>
    <col min="5524" max="5524" width="54.6640625" style="14" customWidth="1"/>
    <col min="5525" max="5531" width="4.5546875" style="14" customWidth="1"/>
    <col min="5532" max="5755" width="10.6640625" style="14"/>
    <col min="5756" max="5756" width="4" style="14" customWidth="1"/>
    <col min="5757" max="5759" width="3.5546875" style="14" customWidth="1"/>
    <col min="5760" max="5760" width="3.44140625" style="14" customWidth="1"/>
    <col min="5761" max="5761" width="6.5546875" style="14" bestFit="1" customWidth="1"/>
    <col min="5762" max="5762" width="25.44140625" style="14" bestFit="1" customWidth="1"/>
    <col min="5763" max="5764" width="37.5546875" style="14" customWidth="1"/>
    <col min="5765" max="5765" width="22.33203125" style="14" customWidth="1"/>
    <col min="5766" max="5766" width="25" style="14" customWidth="1"/>
    <col min="5767" max="5767" width="17.5546875" style="14" customWidth="1"/>
    <col min="5768" max="5768" width="13.5546875" style="14" customWidth="1"/>
    <col min="5769" max="5769" width="5.6640625" style="14" customWidth="1"/>
    <col min="5770" max="5770" width="6.5546875" style="14" customWidth="1"/>
    <col min="5771" max="5771" width="5.6640625" style="14" customWidth="1"/>
    <col min="5772" max="5772" width="6.5546875" style="14" customWidth="1"/>
    <col min="5773" max="5773" width="5.6640625" style="14" customWidth="1"/>
    <col min="5774" max="5774" width="6.5546875" style="14" customWidth="1"/>
    <col min="5775" max="5775" width="5.6640625" style="14" customWidth="1"/>
    <col min="5776" max="5776" width="6.5546875" style="14" customWidth="1"/>
    <col min="5777" max="5777" width="5.6640625" style="14" customWidth="1"/>
    <col min="5778" max="5778" width="6.5546875" style="14" customWidth="1"/>
    <col min="5779" max="5779" width="24.44140625" style="14" customWidth="1"/>
    <col min="5780" max="5780" width="54.6640625" style="14" customWidth="1"/>
    <col min="5781" max="5787" width="4.5546875" style="14" customWidth="1"/>
    <col min="5788" max="6011" width="10.6640625" style="14"/>
    <col min="6012" max="6012" width="4" style="14" customWidth="1"/>
    <col min="6013" max="6015" width="3.5546875" style="14" customWidth="1"/>
    <col min="6016" max="6016" width="3.44140625" style="14" customWidth="1"/>
    <col min="6017" max="6017" width="6.5546875" style="14" bestFit="1" customWidth="1"/>
    <col min="6018" max="6018" width="25.44140625" style="14" bestFit="1" customWidth="1"/>
    <col min="6019" max="6020" width="37.5546875" style="14" customWidth="1"/>
    <col min="6021" max="6021" width="22.33203125" style="14" customWidth="1"/>
    <col min="6022" max="6022" width="25" style="14" customWidth="1"/>
    <col min="6023" max="6023" width="17.5546875" style="14" customWidth="1"/>
    <col min="6024" max="6024" width="13.5546875" style="14" customWidth="1"/>
    <col min="6025" max="6025" width="5.6640625" style="14" customWidth="1"/>
    <col min="6026" max="6026" width="6.5546875" style="14" customWidth="1"/>
    <col min="6027" max="6027" width="5.6640625" style="14" customWidth="1"/>
    <col min="6028" max="6028" width="6.5546875" style="14" customWidth="1"/>
    <col min="6029" max="6029" width="5.6640625" style="14" customWidth="1"/>
    <col min="6030" max="6030" width="6.5546875" style="14" customWidth="1"/>
    <col min="6031" max="6031" width="5.6640625" style="14" customWidth="1"/>
    <col min="6032" max="6032" width="6.5546875" style="14" customWidth="1"/>
    <col min="6033" max="6033" width="5.6640625" style="14" customWidth="1"/>
    <col min="6034" max="6034" width="6.5546875" style="14" customWidth="1"/>
    <col min="6035" max="6035" width="24.44140625" style="14" customWidth="1"/>
    <col min="6036" max="6036" width="54.6640625" style="14" customWidth="1"/>
    <col min="6037" max="6043" width="4.5546875" style="14" customWidth="1"/>
    <col min="6044" max="6267" width="10.6640625" style="14"/>
    <col min="6268" max="6268" width="4" style="14" customWidth="1"/>
    <col min="6269" max="6271" width="3.5546875" style="14" customWidth="1"/>
    <col min="6272" max="6272" width="3.44140625" style="14" customWidth="1"/>
    <col min="6273" max="6273" width="6.5546875" style="14" bestFit="1" customWidth="1"/>
    <col min="6274" max="6274" width="25.44140625" style="14" bestFit="1" customWidth="1"/>
    <col min="6275" max="6276" width="37.5546875" style="14" customWidth="1"/>
    <col min="6277" max="6277" width="22.33203125" style="14" customWidth="1"/>
    <col min="6278" max="6278" width="25" style="14" customWidth="1"/>
    <col min="6279" max="6279" width="17.5546875" style="14" customWidth="1"/>
    <col min="6280" max="6280" width="13.5546875" style="14" customWidth="1"/>
    <col min="6281" max="6281" width="5.6640625" style="14" customWidth="1"/>
    <col min="6282" max="6282" width="6.5546875" style="14" customWidth="1"/>
    <col min="6283" max="6283" width="5.6640625" style="14" customWidth="1"/>
    <col min="6284" max="6284" width="6.5546875" style="14" customWidth="1"/>
    <col min="6285" max="6285" width="5.6640625" style="14" customWidth="1"/>
    <col min="6286" max="6286" width="6.5546875" style="14" customWidth="1"/>
    <col min="6287" max="6287" width="5.6640625" style="14" customWidth="1"/>
    <col min="6288" max="6288" width="6.5546875" style="14" customWidth="1"/>
    <col min="6289" max="6289" width="5.6640625" style="14" customWidth="1"/>
    <col min="6290" max="6290" width="6.5546875" style="14" customWidth="1"/>
    <col min="6291" max="6291" width="24.44140625" style="14" customWidth="1"/>
    <col min="6292" max="6292" width="54.6640625" style="14" customWidth="1"/>
    <col min="6293" max="6299" width="4.5546875" style="14" customWidth="1"/>
    <col min="6300" max="6523" width="10.6640625" style="14"/>
    <col min="6524" max="6524" width="4" style="14" customWidth="1"/>
    <col min="6525" max="6527" width="3.5546875" style="14" customWidth="1"/>
    <col min="6528" max="6528" width="3.44140625" style="14" customWidth="1"/>
    <col min="6529" max="6529" width="6.5546875" style="14" bestFit="1" customWidth="1"/>
    <col min="6530" max="6530" width="25.44140625" style="14" bestFit="1" customWidth="1"/>
    <col min="6531" max="6532" width="37.5546875" style="14" customWidth="1"/>
    <col min="6533" max="6533" width="22.33203125" style="14" customWidth="1"/>
    <col min="6534" max="6534" width="25" style="14" customWidth="1"/>
    <col min="6535" max="6535" width="17.5546875" style="14" customWidth="1"/>
    <col min="6536" max="6536" width="13.5546875" style="14" customWidth="1"/>
    <col min="6537" max="6537" width="5.6640625" style="14" customWidth="1"/>
    <col min="6538" max="6538" width="6.5546875" style="14" customWidth="1"/>
    <col min="6539" max="6539" width="5.6640625" style="14" customWidth="1"/>
    <col min="6540" max="6540" width="6.5546875" style="14" customWidth="1"/>
    <col min="6541" max="6541" width="5.6640625" style="14" customWidth="1"/>
    <col min="6542" max="6542" width="6.5546875" style="14" customWidth="1"/>
    <col min="6543" max="6543" width="5.6640625" style="14" customWidth="1"/>
    <col min="6544" max="6544" width="6.5546875" style="14" customWidth="1"/>
    <col min="6545" max="6545" width="5.6640625" style="14" customWidth="1"/>
    <col min="6546" max="6546" width="6.5546875" style="14" customWidth="1"/>
    <col min="6547" max="6547" width="24.44140625" style="14" customWidth="1"/>
    <col min="6548" max="6548" width="54.6640625" style="14" customWidth="1"/>
    <col min="6549" max="6555" width="4.5546875" style="14" customWidth="1"/>
    <col min="6556" max="6779" width="10.6640625" style="14"/>
    <col min="6780" max="6780" width="4" style="14" customWidth="1"/>
    <col min="6781" max="6783" width="3.5546875" style="14" customWidth="1"/>
    <col min="6784" max="6784" width="3.44140625" style="14" customWidth="1"/>
    <col min="6785" max="6785" width="6.5546875" style="14" bestFit="1" customWidth="1"/>
    <col min="6786" max="6786" width="25.44140625" style="14" bestFit="1" customWidth="1"/>
    <col min="6787" max="6788" width="37.5546875" style="14" customWidth="1"/>
    <col min="6789" max="6789" width="22.33203125" style="14" customWidth="1"/>
    <col min="6790" max="6790" width="25" style="14" customWidth="1"/>
    <col min="6791" max="6791" width="17.5546875" style="14" customWidth="1"/>
    <col min="6792" max="6792" width="13.5546875" style="14" customWidth="1"/>
    <col min="6793" max="6793" width="5.6640625" style="14" customWidth="1"/>
    <col min="6794" max="6794" width="6.5546875" style="14" customWidth="1"/>
    <col min="6795" max="6795" width="5.6640625" style="14" customWidth="1"/>
    <col min="6796" max="6796" width="6.5546875" style="14" customWidth="1"/>
    <col min="6797" max="6797" width="5.6640625" style="14" customWidth="1"/>
    <col min="6798" max="6798" width="6.5546875" style="14" customWidth="1"/>
    <col min="6799" max="6799" width="5.6640625" style="14" customWidth="1"/>
    <col min="6800" max="6800" width="6.5546875" style="14" customWidth="1"/>
    <col min="6801" max="6801" width="5.6640625" style="14" customWidth="1"/>
    <col min="6802" max="6802" width="6.5546875" style="14" customWidth="1"/>
    <col min="6803" max="6803" width="24.44140625" style="14" customWidth="1"/>
    <col min="6804" max="6804" width="54.6640625" style="14" customWidth="1"/>
    <col min="6805" max="6811" width="4.5546875" style="14" customWidth="1"/>
    <col min="6812" max="7035" width="10.6640625" style="14"/>
    <col min="7036" max="7036" width="4" style="14" customWidth="1"/>
    <col min="7037" max="7039" width="3.5546875" style="14" customWidth="1"/>
    <col min="7040" max="7040" width="3.44140625" style="14" customWidth="1"/>
    <col min="7041" max="7041" width="6.5546875" style="14" bestFit="1" customWidth="1"/>
    <col min="7042" max="7042" width="25.44140625" style="14" bestFit="1" customWidth="1"/>
    <col min="7043" max="7044" width="37.5546875" style="14" customWidth="1"/>
    <col min="7045" max="7045" width="22.33203125" style="14" customWidth="1"/>
    <col min="7046" max="7046" width="25" style="14" customWidth="1"/>
    <col min="7047" max="7047" width="17.5546875" style="14" customWidth="1"/>
    <col min="7048" max="7048" width="13.5546875" style="14" customWidth="1"/>
    <col min="7049" max="7049" width="5.6640625" style="14" customWidth="1"/>
    <col min="7050" max="7050" width="6.5546875" style="14" customWidth="1"/>
    <col min="7051" max="7051" width="5.6640625" style="14" customWidth="1"/>
    <col min="7052" max="7052" width="6.5546875" style="14" customWidth="1"/>
    <col min="7053" max="7053" width="5.6640625" style="14" customWidth="1"/>
    <col min="7054" max="7054" width="6.5546875" style="14" customWidth="1"/>
    <col min="7055" max="7055" width="5.6640625" style="14" customWidth="1"/>
    <col min="7056" max="7056" width="6.5546875" style="14" customWidth="1"/>
    <col min="7057" max="7057" width="5.6640625" style="14" customWidth="1"/>
    <col min="7058" max="7058" width="6.5546875" style="14" customWidth="1"/>
    <col min="7059" max="7059" width="24.44140625" style="14" customWidth="1"/>
    <col min="7060" max="7060" width="54.6640625" style="14" customWidth="1"/>
    <col min="7061" max="7067" width="4.5546875" style="14" customWidth="1"/>
    <col min="7068" max="7291" width="10.6640625" style="14"/>
    <col min="7292" max="7292" width="4" style="14" customWidth="1"/>
    <col min="7293" max="7295" width="3.5546875" style="14" customWidth="1"/>
    <col min="7296" max="7296" width="3.44140625" style="14" customWidth="1"/>
    <col min="7297" max="7297" width="6.5546875" style="14" bestFit="1" customWidth="1"/>
    <col min="7298" max="7298" width="25.44140625" style="14" bestFit="1" customWidth="1"/>
    <col min="7299" max="7300" width="37.5546875" style="14" customWidth="1"/>
    <col min="7301" max="7301" width="22.33203125" style="14" customWidth="1"/>
    <col min="7302" max="7302" width="25" style="14" customWidth="1"/>
    <col min="7303" max="7303" width="17.5546875" style="14" customWidth="1"/>
    <col min="7304" max="7304" width="13.5546875" style="14" customWidth="1"/>
    <col min="7305" max="7305" width="5.6640625" style="14" customWidth="1"/>
    <col min="7306" max="7306" width="6.5546875" style="14" customWidth="1"/>
    <col min="7307" max="7307" width="5.6640625" style="14" customWidth="1"/>
    <col min="7308" max="7308" width="6.5546875" style="14" customWidth="1"/>
    <col min="7309" max="7309" width="5.6640625" style="14" customWidth="1"/>
    <col min="7310" max="7310" width="6.5546875" style="14" customWidth="1"/>
    <col min="7311" max="7311" width="5.6640625" style="14" customWidth="1"/>
    <col min="7312" max="7312" width="6.5546875" style="14" customWidth="1"/>
    <col min="7313" max="7313" width="5.6640625" style="14" customWidth="1"/>
    <col min="7314" max="7314" width="6.5546875" style="14" customWidth="1"/>
    <col min="7315" max="7315" width="24.44140625" style="14" customWidth="1"/>
    <col min="7316" max="7316" width="54.6640625" style="14" customWidth="1"/>
    <col min="7317" max="7323" width="4.5546875" style="14" customWidth="1"/>
    <col min="7324" max="7547" width="10.6640625" style="14"/>
    <col min="7548" max="7548" width="4" style="14" customWidth="1"/>
    <col min="7549" max="7551" width="3.5546875" style="14" customWidth="1"/>
    <col min="7552" max="7552" width="3.44140625" style="14" customWidth="1"/>
    <col min="7553" max="7553" width="6.5546875" style="14" bestFit="1" customWidth="1"/>
    <col min="7554" max="7554" width="25.44140625" style="14" bestFit="1" customWidth="1"/>
    <col min="7555" max="7556" width="37.5546875" style="14" customWidth="1"/>
    <col min="7557" max="7557" width="22.33203125" style="14" customWidth="1"/>
    <col min="7558" max="7558" width="25" style="14" customWidth="1"/>
    <col min="7559" max="7559" width="17.5546875" style="14" customWidth="1"/>
    <col min="7560" max="7560" width="13.5546875" style="14" customWidth="1"/>
    <col min="7561" max="7561" width="5.6640625" style="14" customWidth="1"/>
    <col min="7562" max="7562" width="6.5546875" style="14" customWidth="1"/>
    <col min="7563" max="7563" width="5.6640625" style="14" customWidth="1"/>
    <col min="7564" max="7564" width="6.5546875" style="14" customWidth="1"/>
    <col min="7565" max="7565" width="5.6640625" style="14" customWidth="1"/>
    <col min="7566" max="7566" width="6.5546875" style="14" customWidth="1"/>
    <col min="7567" max="7567" width="5.6640625" style="14" customWidth="1"/>
    <col min="7568" max="7568" width="6.5546875" style="14" customWidth="1"/>
    <col min="7569" max="7569" width="5.6640625" style="14" customWidth="1"/>
    <col min="7570" max="7570" width="6.5546875" style="14" customWidth="1"/>
    <col min="7571" max="7571" width="24.44140625" style="14" customWidth="1"/>
    <col min="7572" max="7572" width="54.6640625" style="14" customWidth="1"/>
    <col min="7573" max="7579" width="4.5546875" style="14" customWidth="1"/>
    <col min="7580" max="7803" width="10.6640625" style="14"/>
    <col min="7804" max="7804" width="4" style="14" customWidth="1"/>
    <col min="7805" max="7807" width="3.5546875" style="14" customWidth="1"/>
    <col min="7808" max="7808" width="3.44140625" style="14" customWidth="1"/>
    <col min="7809" max="7809" width="6.5546875" style="14" bestFit="1" customWidth="1"/>
    <col min="7810" max="7810" width="25.44140625" style="14" bestFit="1" customWidth="1"/>
    <col min="7811" max="7812" width="37.5546875" style="14" customWidth="1"/>
    <col min="7813" max="7813" width="22.33203125" style="14" customWidth="1"/>
    <col min="7814" max="7814" width="25" style="14" customWidth="1"/>
    <col min="7815" max="7815" width="17.5546875" style="14" customWidth="1"/>
    <col min="7816" max="7816" width="13.5546875" style="14" customWidth="1"/>
    <col min="7817" max="7817" width="5.6640625" style="14" customWidth="1"/>
    <col min="7818" max="7818" width="6.5546875" style="14" customWidth="1"/>
    <col min="7819" max="7819" width="5.6640625" style="14" customWidth="1"/>
    <col min="7820" max="7820" width="6.5546875" style="14" customWidth="1"/>
    <col min="7821" max="7821" width="5.6640625" style="14" customWidth="1"/>
    <col min="7822" max="7822" width="6.5546875" style="14" customWidth="1"/>
    <col min="7823" max="7823" width="5.6640625" style="14" customWidth="1"/>
    <col min="7824" max="7824" width="6.5546875" style="14" customWidth="1"/>
    <col min="7825" max="7825" width="5.6640625" style="14" customWidth="1"/>
    <col min="7826" max="7826" width="6.5546875" style="14" customWidth="1"/>
    <col min="7827" max="7827" width="24.44140625" style="14" customWidth="1"/>
    <col min="7828" max="7828" width="54.6640625" style="14" customWidth="1"/>
    <col min="7829" max="7835" width="4.5546875" style="14" customWidth="1"/>
    <col min="7836" max="8059" width="10.6640625" style="14"/>
    <col min="8060" max="8060" width="4" style="14" customWidth="1"/>
    <col min="8061" max="8063" width="3.5546875" style="14" customWidth="1"/>
    <col min="8064" max="8064" width="3.44140625" style="14" customWidth="1"/>
    <col min="8065" max="8065" width="6.5546875" style="14" bestFit="1" customWidth="1"/>
    <col min="8066" max="8066" width="25.44140625" style="14" bestFit="1" customWidth="1"/>
    <col min="8067" max="8068" width="37.5546875" style="14" customWidth="1"/>
    <col min="8069" max="8069" width="22.33203125" style="14" customWidth="1"/>
    <col min="8070" max="8070" width="25" style="14" customWidth="1"/>
    <col min="8071" max="8071" width="17.5546875" style="14" customWidth="1"/>
    <col min="8072" max="8072" width="13.5546875" style="14" customWidth="1"/>
    <col min="8073" max="8073" width="5.6640625" style="14" customWidth="1"/>
    <col min="8074" max="8074" width="6.5546875" style="14" customWidth="1"/>
    <col min="8075" max="8075" width="5.6640625" style="14" customWidth="1"/>
    <col min="8076" max="8076" width="6.5546875" style="14" customWidth="1"/>
    <col min="8077" max="8077" width="5.6640625" style="14" customWidth="1"/>
    <col min="8078" max="8078" width="6.5546875" style="14" customWidth="1"/>
    <col min="8079" max="8079" width="5.6640625" style="14" customWidth="1"/>
    <col min="8080" max="8080" width="6.5546875" style="14" customWidth="1"/>
    <col min="8081" max="8081" width="5.6640625" style="14" customWidth="1"/>
    <col min="8082" max="8082" width="6.5546875" style="14" customWidth="1"/>
    <col min="8083" max="8083" width="24.44140625" style="14" customWidth="1"/>
    <col min="8084" max="8084" width="54.6640625" style="14" customWidth="1"/>
    <col min="8085" max="8091" width="4.5546875" style="14" customWidth="1"/>
    <col min="8092" max="8315" width="10.6640625" style="14"/>
    <col min="8316" max="8316" width="4" style="14" customWidth="1"/>
    <col min="8317" max="8319" width="3.5546875" style="14" customWidth="1"/>
    <col min="8320" max="8320" width="3.44140625" style="14" customWidth="1"/>
    <col min="8321" max="8321" width="6.5546875" style="14" bestFit="1" customWidth="1"/>
    <col min="8322" max="8322" width="25.44140625" style="14" bestFit="1" customWidth="1"/>
    <col min="8323" max="8324" width="37.5546875" style="14" customWidth="1"/>
    <col min="8325" max="8325" width="22.33203125" style="14" customWidth="1"/>
    <col min="8326" max="8326" width="25" style="14" customWidth="1"/>
    <col min="8327" max="8327" width="17.5546875" style="14" customWidth="1"/>
    <col min="8328" max="8328" width="13.5546875" style="14" customWidth="1"/>
    <col min="8329" max="8329" width="5.6640625" style="14" customWidth="1"/>
    <col min="8330" max="8330" width="6.5546875" style="14" customWidth="1"/>
    <col min="8331" max="8331" width="5.6640625" style="14" customWidth="1"/>
    <col min="8332" max="8332" width="6.5546875" style="14" customWidth="1"/>
    <col min="8333" max="8333" width="5.6640625" style="14" customWidth="1"/>
    <col min="8334" max="8334" width="6.5546875" style="14" customWidth="1"/>
    <col min="8335" max="8335" width="5.6640625" style="14" customWidth="1"/>
    <col min="8336" max="8336" width="6.5546875" style="14" customWidth="1"/>
    <col min="8337" max="8337" width="5.6640625" style="14" customWidth="1"/>
    <col min="8338" max="8338" width="6.5546875" style="14" customWidth="1"/>
    <col min="8339" max="8339" width="24.44140625" style="14" customWidth="1"/>
    <col min="8340" max="8340" width="54.6640625" style="14" customWidth="1"/>
    <col min="8341" max="8347" width="4.5546875" style="14" customWidth="1"/>
    <col min="8348" max="8571" width="10.6640625" style="14"/>
    <col min="8572" max="8572" width="4" style="14" customWidth="1"/>
    <col min="8573" max="8575" width="3.5546875" style="14" customWidth="1"/>
    <col min="8576" max="8576" width="3.44140625" style="14" customWidth="1"/>
    <col min="8577" max="8577" width="6.5546875" style="14" bestFit="1" customWidth="1"/>
    <col min="8578" max="8578" width="25.44140625" style="14" bestFit="1" customWidth="1"/>
    <col min="8579" max="8580" width="37.5546875" style="14" customWidth="1"/>
    <col min="8581" max="8581" width="22.33203125" style="14" customWidth="1"/>
    <col min="8582" max="8582" width="25" style="14" customWidth="1"/>
    <col min="8583" max="8583" width="17.5546875" style="14" customWidth="1"/>
    <col min="8584" max="8584" width="13.5546875" style="14" customWidth="1"/>
    <col min="8585" max="8585" width="5.6640625" style="14" customWidth="1"/>
    <col min="8586" max="8586" width="6.5546875" style="14" customWidth="1"/>
    <col min="8587" max="8587" width="5.6640625" style="14" customWidth="1"/>
    <col min="8588" max="8588" width="6.5546875" style="14" customWidth="1"/>
    <col min="8589" max="8589" width="5.6640625" style="14" customWidth="1"/>
    <col min="8590" max="8590" width="6.5546875" style="14" customWidth="1"/>
    <col min="8591" max="8591" width="5.6640625" style="14" customWidth="1"/>
    <col min="8592" max="8592" width="6.5546875" style="14" customWidth="1"/>
    <col min="8593" max="8593" width="5.6640625" style="14" customWidth="1"/>
    <col min="8594" max="8594" width="6.5546875" style="14" customWidth="1"/>
    <col min="8595" max="8595" width="24.44140625" style="14" customWidth="1"/>
    <col min="8596" max="8596" width="54.6640625" style="14" customWidth="1"/>
    <col min="8597" max="8603" width="4.5546875" style="14" customWidth="1"/>
    <col min="8604" max="8827" width="10.6640625" style="14"/>
    <col min="8828" max="8828" width="4" style="14" customWidth="1"/>
    <col min="8829" max="8831" width="3.5546875" style="14" customWidth="1"/>
    <col min="8832" max="8832" width="3.44140625" style="14" customWidth="1"/>
    <col min="8833" max="8833" width="6.5546875" style="14" bestFit="1" customWidth="1"/>
    <col min="8834" max="8834" width="25.44140625" style="14" bestFit="1" customWidth="1"/>
    <col min="8835" max="8836" width="37.5546875" style="14" customWidth="1"/>
    <col min="8837" max="8837" width="22.33203125" style="14" customWidth="1"/>
    <col min="8838" max="8838" width="25" style="14" customWidth="1"/>
    <col min="8839" max="8839" width="17.5546875" style="14" customWidth="1"/>
    <col min="8840" max="8840" width="13.5546875" style="14" customWidth="1"/>
    <col min="8841" max="8841" width="5.6640625" style="14" customWidth="1"/>
    <col min="8842" max="8842" width="6.5546875" style="14" customWidth="1"/>
    <col min="8843" max="8843" width="5.6640625" style="14" customWidth="1"/>
    <col min="8844" max="8844" width="6.5546875" style="14" customWidth="1"/>
    <col min="8845" max="8845" width="5.6640625" style="14" customWidth="1"/>
    <col min="8846" max="8846" width="6.5546875" style="14" customWidth="1"/>
    <col min="8847" max="8847" width="5.6640625" style="14" customWidth="1"/>
    <col min="8848" max="8848" width="6.5546875" style="14" customWidth="1"/>
    <col min="8849" max="8849" width="5.6640625" style="14" customWidth="1"/>
    <col min="8850" max="8850" width="6.5546875" style="14" customWidth="1"/>
    <col min="8851" max="8851" width="24.44140625" style="14" customWidth="1"/>
    <col min="8852" max="8852" width="54.6640625" style="14" customWidth="1"/>
    <col min="8853" max="8859" width="4.5546875" style="14" customWidth="1"/>
    <col min="8860" max="9083" width="10.6640625" style="14"/>
    <col min="9084" max="9084" width="4" style="14" customWidth="1"/>
    <col min="9085" max="9087" width="3.5546875" style="14" customWidth="1"/>
    <col min="9088" max="9088" width="3.44140625" style="14" customWidth="1"/>
    <col min="9089" max="9089" width="6.5546875" style="14" bestFit="1" customWidth="1"/>
    <col min="9090" max="9090" width="25.44140625" style="14" bestFit="1" customWidth="1"/>
    <col min="9091" max="9092" width="37.5546875" style="14" customWidth="1"/>
    <col min="9093" max="9093" width="22.33203125" style="14" customWidth="1"/>
    <col min="9094" max="9094" width="25" style="14" customWidth="1"/>
    <col min="9095" max="9095" width="17.5546875" style="14" customWidth="1"/>
    <col min="9096" max="9096" width="13.5546875" style="14" customWidth="1"/>
    <col min="9097" max="9097" width="5.6640625" style="14" customWidth="1"/>
    <col min="9098" max="9098" width="6.5546875" style="14" customWidth="1"/>
    <col min="9099" max="9099" width="5.6640625" style="14" customWidth="1"/>
    <col min="9100" max="9100" width="6.5546875" style="14" customWidth="1"/>
    <col min="9101" max="9101" width="5.6640625" style="14" customWidth="1"/>
    <col min="9102" max="9102" width="6.5546875" style="14" customWidth="1"/>
    <col min="9103" max="9103" width="5.6640625" style="14" customWidth="1"/>
    <col min="9104" max="9104" width="6.5546875" style="14" customWidth="1"/>
    <col min="9105" max="9105" width="5.6640625" style="14" customWidth="1"/>
    <col min="9106" max="9106" width="6.5546875" style="14" customWidth="1"/>
    <col min="9107" max="9107" width="24.44140625" style="14" customWidth="1"/>
    <col min="9108" max="9108" width="54.6640625" style="14" customWidth="1"/>
    <col min="9109" max="9115" width="4.5546875" style="14" customWidth="1"/>
    <col min="9116" max="9339" width="10.6640625" style="14"/>
    <col min="9340" max="9340" width="4" style="14" customWidth="1"/>
    <col min="9341" max="9343" width="3.5546875" style="14" customWidth="1"/>
    <col min="9344" max="9344" width="3.44140625" style="14" customWidth="1"/>
    <col min="9345" max="9345" width="6.5546875" style="14" bestFit="1" customWidth="1"/>
    <col min="9346" max="9346" width="25.44140625" style="14" bestFit="1" customWidth="1"/>
    <col min="9347" max="9348" width="37.5546875" style="14" customWidth="1"/>
    <col min="9349" max="9349" width="22.33203125" style="14" customWidth="1"/>
    <col min="9350" max="9350" width="25" style="14" customWidth="1"/>
    <col min="9351" max="9351" width="17.5546875" style="14" customWidth="1"/>
    <col min="9352" max="9352" width="13.5546875" style="14" customWidth="1"/>
    <col min="9353" max="9353" width="5.6640625" style="14" customWidth="1"/>
    <col min="9354" max="9354" width="6.5546875" style="14" customWidth="1"/>
    <col min="9355" max="9355" width="5.6640625" style="14" customWidth="1"/>
    <col min="9356" max="9356" width="6.5546875" style="14" customWidth="1"/>
    <col min="9357" max="9357" width="5.6640625" style="14" customWidth="1"/>
    <col min="9358" max="9358" width="6.5546875" style="14" customWidth="1"/>
    <col min="9359" max="9359" width="5.6640625" style="14" customWidth="1"/>
    <col min="9360" max="9360" width="6.5546875" style="14" customWidth="1"/>
    <col min="9361" max="9361" width="5.6640625" style="14" customWidth="1"/>
    <col min="9362" max="9362" width="6.5546875" style="14" customWidth="1"/>
    <col min="9363" max="9363" width="24.44140625" style="14" customWidth="1"/>
    <col min="9364" max="9364" width="54.6640625" style="14" customWidth="1"/>
    <col min="9365" max="9371" width="4.5546875" style="14" customWidth="1"/>
    <col min="9372" max="9595" width="10.6640625" style="14"/>
    <col min="9596" max="9596" width="4" style="14" customWidth="1"/>
    <col min="9597" max="9599" width="3.5546875" style="14" customWidth="1"/>
    <col min="9600" max="9600" width="3.44140625" style="14" customWidth="1"/>
    <col min="9601" max="9601" width="6.5546875" style="14" bestFit="1" customWidth="1"/>
    <col min="9602" max="9602" width="25.44140625" style="14" bestFit="1" customWidth="1"/>
    <col min="9603" max="9604" width="37.5546875" style="14" customWidth="1"/>
    <col min="9605" max="9605" width="22.33203125" style="14" customWidth="1"/>
    <col min="9606" max="9606" width="25" style="14" customWidth="1"/>
    <col min="9607" max="9607" width="17.5546875" style="14" customWidth="1"/>
    <col min="9608" max="9608" width="13.5546875" style="14" customWidth="1"/>
    <col min="9609" max="9609" width="5.6640625" style="14" customWidth="1"/>
    <col min="9610" max="9610" width="6.5546875" style="14" customWidth="1"/>
    <col min="9611" max="9611" width="5.6640625" style="14" customWidth="1"/>
    <col min="9612" max="9612" width="6.5546875" style="14" customWidth="1"/>
    <col min="9613" max="9613" width="5.6640625" style="14" customWidth="1"/>
    <col min="9614" max="9614" width="6.5546875" style="14" customWidth="1"/>
    <col min="9615" max="9615" width="5.6640625" style="14" customWidth="1"/>
    <col min="9616" max="9616" width="6.5546875" style="14" customWidth="1"/>
    <col min="9617" max="9617" width="5.6640625" style="14" customWidth="1"/>
    <col min="9618" max="9618" width="6.5546875" style="14" customWidth="1"/>
    <col min="9619" max="9619" width="24.44140625" style="14" customWidth="1"/>
    <col min="9620" max="9620" width="54.6640625" style="14" customWidth="1"/>
    <col min="9621" max="9627" width="4.5546875" style="14" customWidth="1"/>
    <col min="9628" max="9851" width="10.6640625" style="14"/>
    <col min="9852" max="9852" width="4" style="14" customWidth="1"/>
    <col min="9853" max="9855" width="3.5546875" style="14" customWidth="1"/>
    <col min="9856" max="9856" width="3.44140625" style="14" customWidth="1"/>
    <col min="9857" max="9857" width="6.5546875" style="14" bestFit="1" customWidth="1"/>
    <col min="9858" max="9858" width="25.44140625" style="14" bestFit="1" customWidth="1"/>
    <col min="9859" max="9860" width="37.5546875" style="14" customWidth="1"/>
    <col min="9861" max="9861" width="22.33203125" style="14" customWidth="1"/>
    <col min="9862" max="9862" width="25" style="14" customWidth="1"/>
    <col min="9863" max="9863" width="17.5546875" style="14" customWidth="1"/>
    <col min="9864" max="9864" width="13.5546875" style="14" customWidth="1"/>
    <col min="9865" max="9865" width="5.6640625" style="14" customWidth="1"/>
    <col min="9866" max="9866" width="6.5546875" style="14" customWidth="1"/>
    <col min="9867" max="9867" width="5.6640625" style="14" customWidth="1"/>
    <col min="9868" max="9868" width="6.5546875" style="14" customWidth="1"/>
    <col min="9869" max="9869" width="5.6640625" style="14" customWidth="1"/>
    <col min="9870" max="9870" width="6.5546875" style="14" customWidth="1"/>
    <col min="9871" max="9871" width="5.6640625" style="14" customWidth="1"/>
    <col min="9872" max="9872" width="6.5546875" style="14" customWidth="1"/>
    <col min="9873" max="9873" width="5.6640625" style="14" customWidth="1"/>
    <col min="9874" max="9874" width="6.5546875" style="14" customWidth="1"/>
    <col min="9875" max="9875" width="24.44140625" style="14" customWidth="1"/>
    <col min="9876" max="9876" width="54.6640625" style="14" customWidth="1"/>
    <col min="9877" max="9883" width="4.5546875" style="14" customWidth="1"/>
    <col min="9884" max="10107" width="10.6640625" style="14"/>
    <col min="10108" max="10108" width="4" style="14" customWidth="1"/>
    <col min="10109" max="10111" width="3.5546875" style="14" customWidth="1"/>
    <col min="10112" max="10112" width="3.44140625" style="14" customWidth="1"/>
    <col min="10113" max="10113" width="6.5546875" style="14" bestFit="1" customWidth="1"/>
    <col min="10114" max="10114" width="25.44140625" style="14" bestFit="1" customWidth="1"/>
    <col min="10115" max="10116" width="37.5546875" style="14" customWidth="1"/>
    <col min="10117" max="10117" width="22.33203125" style="14" customWidth="1"/>
    <col min="10118" max="10118" width="25" style="14" customWidth="1"/>
    <col min="10119" max="10119" width="17.5546875" style="14" customWidth="1"/>
    <col min="10120" max="10120" width="13.5546875" style="14" customWidth="1"/>
    <col min="10121" max="10121" width="5.6640625" style="14" customWidth="1"/>
    <col min="10122" max="10122" width="6.5546875" style="14" customWidth="1"/>
    <col min="10123" max="10123" width="5.6640625" style="14" customWidth="1"/>
    <col min="10124" max="10124" width="6.5546875" style="14" customWidth="1"/>
    <col min="10125" max="10125" width="5.6640625" style="14" customWidth="1"/>
    <col min="10126" max="10126" width="6.5546875" style="14" customWidth="1"/>
    <col min="10127" max="10127" width="5.6640625" style="14" customWidth="1"/>
    <col min="10128" max="10128" width="6.5546875" style="14" customWidth="1"/>
    <col min="10129" max="10129" width="5.6640625" style="14" customWidth="1"/>
    <col min="10130" max="10130" width="6.5546875" style="14" customWidth="1"/>
    <col min="10131" max="10131" width="24.44140625" style="14" customWidth="1"/>
    <col min="10132" max="10132" width="54.6640625" style="14" customWidth="1"/>
    <col min="10133" max="10139" width="4.5546875" style="14" customWidth="1"/>
    <col min="10140" max="10363" width="10.6640625" style="14"/>
    <col min="10364" max="10364" width="4" style="14" customWidth="1"/>
    <col min="10365" max="10367" width="3.5546875" style="14" customWidth="1"/>
    <col min="10368" max="10368" width="3.44140625" style="14" customWidth="1"/>
    <col min="10369" max="10369" width="6.5546875" style="14" bestFit="1" customWidth="1"/>
    <col min="10370" max="10370" width="25.44140625" style="14" bestFit="1" customWidth="1"/>
    <col min="10371" max="10372" width="37.5546875" style="14" customWidth="1"/>
    <col min="10373" max="10373" width="22.33203125" style="14" customWidth="1"/>
    <col min="10374" max="10374" width="25" style="14" customWidth="1"/>
    <col min="10375" max="10375" width="17.5546875" style="14" customWidth="1"/>
    <col min="10376" max="10376" width="13.5546875" style="14" customWidth="1"/>
    <col min="10377" max="10377" width="5.6640625" style="14" customWidth="1"/>
    <col min="10378" max="10378" width="6.5546875" style="14" customWidth="1"/>
    <col min="10379" max="10379" width="5.6640625" style="14" customWidth="1"/>
    <col min="10380" max="10380" width="6.5546875" style="14" customWidth="1"/>
    <col min="10381" max="10381" width="5.6640625" style="14" customWidth="1"/>
    <col min="10382" max="10382" width="6.5546875" style="14" customWidth="1"/>
    <col min="10383" max="10383" width="5.6640625" style="14" customWidth="1"/>
    <col min="10384" max="10384" width="6.5546875" style="14" customWidth="1"/>
    <col min="10385" max="10385" width="5.6640625" style="14" customWidth="1"/>
    <col min="10386" max="10386" width="6.5546875" style="14" customWidth="1"/>
    <col min="10387" max="10387" width="24.44140625" style="14" customWidth="1"/>
    <col min="10388" max="10388" width="54.6640625" style="14" customWidth="1"/>
    <col min="10389" max="10395" width="4.5546875" style="14" customWidth="1"/>
    <col min="10396" max="10619" width="10.6640625" style="14"/>
    <col min="10620" max="10620" width="4" style="14" customWidth="1"/>
    <col min="10621" max="10623" width="3.5546875" style="14" customWidth="1"/>
    <col min="10624" max="10624" width="3.44140625" style="14" customWidth="1"/>
    <col min="10625" max="10625" width="6.5546875" style="14" bestFit="1" customWidth="1"/>
    <col min="10626" max="10626" width="25.44140625" style="14" bestFit="1" customWidth="1"/>
    <col min="10627" max="10628" width="37.5546875" style="14" customWidth="1"/>
    <col min="10629" max="10629" width="22.33203125" style="14" customWidth="1"/>
    <col min="10630" max="10630" width="25" style="14" customWidth="1"/>
    <col min="10631" max="10631" width="17.5546875" style="14" customWidth="1"/>
    <col min="10632" max="10632" width="13.5546875" style="14" customWidth="1"/>
    <col min="10633" max="10633" width="5.6640625" style="14" customWidth="1"/>
    <col min="10634" max="10634" width="6.5546875" style="14" customWidth="1"/>
    <col min="10635" max="10635" width="5.6640625" style="14" customWidth="1"/>
    <col min="10636" max="10636" width="6.5546875" style="14" customWidth="1"/>
    <col min="10637" max="10637" width="5.6640625" style="14" customWidth="1"/>
    <col min="10638" max="10638" width="6.5546875" style="14" customWidth="1"/>
    <col min="10639" max="10639" width="5.6640625" style="14" customWidth="1"/>
    <col min="10640" max="10640" width="6.5546875" style="14" customWidth="1"/>
    <col min="10641" max="10641" width="5.6640625" style="14" customWidth="1"/>
    <col min="10642" max="10642" width="6.5546875" style="14" customWidth="1"/>
    <col min="10643" max="10643" width="24.44140625" style="14" customWidth="1"/>
    <col min="10644" max="10644" width="54.6640625" style="14" customWidth="1"/>
    <col min="10645" max="10651" width="4.5546875" style="14" customWidth="1"/>
    <col min="10652" max="10875" width="10.6640625" style="14"/>
    <col min="10876" max="10876" width="4" style="14" customWidth="1"/>
    <col min="10877" max="10879" width="3.5546875" style="14" customWidth="1"/>
    <col min="10880" max="10880" width="3.44140625" style="14" customWidth="1"/>
    <col min="10881" max="10881" width="6.5546875" style="14" bestFit="1" customWidth="1"/>
    <col min="10882" max="10882" width="25.44140625" style="14" bestFit="1" customWidth="1"/>
    <col min="10883" max="10884" width="37.5546875" style="14" customWidth="1"/>
    <col min="10885" max="10885" width="22.33203125" style="14" customWidth="1"/>
    <col min="10886" max="10886" width="25" style="14" customWidth="1"/>
    <col min="10887" max="10887" width="17.5546875" style="14" customWidth="1"/>
    <col min="10888" max="10888" width="13.5546875" style="14" customWidth="1"/>
    <col min="10889" max="10889" width="5.6640625" style="14" customWidth="1"/>
    <col min="10890" max="10890" width="6.5546875" style="14" customWidth="1"/>
    <col min="10891" max="10891" width="5.6640625" style="14" customWidth="1"/>
    <col min="10892" max="10892" width="6.5546875" style="14" customWidth="1"/>
    <col min="10893" max="10893" width="5.6640625" style="14" customWidth="1"/>
    <col min="10894" max="10894" width="6.5546875" style="14" customWidth="1"/>
    <col min="10895" max="10895" width="5.6640625" style="14" customWidth="1"/>
    <col min="10896" max="10896" width="6.5546875" style="14" customWidth="1"/>
    <col min="10897" max="10897" width="5.6640625" style="14" customWidth="1"/>
    <col min="10898" max="10898" width="6.5546875" style="14" customWidth="1"/>
    <col min="10899" max="10899" width="24.44140625" style="14" customWidth="1"/>
    <col min="10900" max="10900" width="54.6640625" style="14" customWidth="1"/>
    <col min="10901" max="10907" width="4.5546875" style="14" customWidth="1"/>
    <col min="10908" max="11131" width="10.6640625" style="14"/>
    <col min="11132" max="11132" width="4" style="14" customWidth="1"/>
    <col min="11133" max="11135" width="3.5546875" style="14" customWidth="1"/>
    <col min="11136" max="11136" width="3.44140625" style="14" customWidth="1"/>
    <col min="11137" max="11137" width="6.5546875" style="14" bestFit="1" customWidth="1"/>
    <col min="11138" max="11138" width="25.44140625" style="14" bestFit="1" customWidth="1"/>
    <col min="11139" max="11140" width="37.5546875" style="14" customWidth="1"/>
    <col min="11141" max="11141" width="22.33203125" style="14" customWidth="1"/>
    <col min="11142" max="11142" width="25" style="14" customWidth="1"/>
    <col min="11143" max="11143" width="17.5546875" style="14" customWidth="1"/>
    <col min="11144" max="11144" width="13.5546875" style="14" customWidth="1"/>
    <col min="11145" max="11145" width="5.6640625" style="14" customWidth="1"/>
    <col min="11146" max="11146" width="6.5546875" style="14" customWidth="1"/>
    <col min="11147" max="11147" width="5.6640625" style="14" customWidth="1"/>
    <col min="11148" max="11148" width="6.5546875" style="14" customWidth="1"/>
    <col min="11149" max="11149" width="5.6640625" style="14" customWidth="1"/>
    <col min="11150" max="11150" width="6.5546875" style="14" customWidth="1"/>
    <col min="11151" max="11151" width="5.6640625" style="14" customWidth="1"/>
    <col min="11152" max="11152" width="6.5546875" style="14" customWidth="1"/>
    <col min="11153" max="11153" width="5.6640625" style="14" customWidth="1"/>
    <col min="11154" max="11154" width="6.5546875" style="14" customWidth="1"/>
    <col min="11155" max="11155" width="24.44140625" style="14" customWidth="1"/>
    <col min="11156" max="11156" width="54.6640625" style="14" customWidth="1"/>
    <col min="11157" max="11163" width="4.5546875" style="14" customWidth="1"/>
    <col min="11164" max="11387" width="10.6640625" style="14"/>
    <col min="11388" max="11388" width="4" style="14" customWidth="1"/>
    <col min="11389" max="11391" width="3.5546875" style="14" customWidth="1"/>
    <col min="11392" max="11392" width="3.44140625" style="14" customWidth="1"/>
    <col min="11393" max="11393" width="6.5546875" style="14" bestFit="1" customWidth="1"/>
    <col min="11394" max="11394" width="25.44140625" style="14" bestFit="1" customWidth="1"/>
    <col min="11395" max="11396" width="37.5546875" style="14" customWidth="1"/>
    <col min="11397" max="11397" width="22.33203125" style="14" customWidth="1"/>
    <col min="11398" max="11398" width="25" style="14" customWidth="1"/>
    <col min="11399" max="11399" width="17.5546875" style="14" customWidth="1"/>
    <col min="11400" max="11400" width="13.5546875" style="14" customWidth="1"/>
    <col min="11401" max="11401" width="5.6640625" style="14" customWidth="1"/>
    <col min="11402" max="11402" width="6.5546875" style="14" customWidth="1"/>
    <col min="11403" max="11403" width="5.6640625" style="14" customWidth="1"/>
    <col min="11404" max="11404" width="6.5546875" style="14" customWidth="1"/>
    <col min="11405" max="11405" width="5.6640625" style="14" customWidth="1"/>
    <col min="11406" max="11406" width="6.5546875" style="14" customWidth="1"/>
    <col min="11407" max="11407" width="5.6640625" style="14" customWidth="1"/>
    <col min="11408" max="11408" width="6.5546875" style="14" customWidth="1"/>
    <col min="11409" max="11409" width="5.6640625" style="14" customWidth="1"/>
    <col min="11410" max="11410" width="6.5546875" style="14" customWidth="1"/>
    <col min="11411" max="11411" width="24.44140625" style="14" customWidth="1"/>
    <col min="11412" max="11412" width="54.6640625" style="14" customWidth="1"/>
    <col min="11413" max="11419" width="4.5546875" style="14" customWidth="1"/>
    <col min="11420" max="11643" width="10.6640625" style="14"/>
    <col min="11644" max="11644" width="4" style="14" customWidth="1"/>
    <col min="11645" max="11647" width="3.5546875" style="14" customWidth="1"/>
    <col min="11648" max="11648" width="3.44140625" style="14" customWidth="1"/>
    <col min="11649" max="11649" width="6.5546875" style="14" bestFit="1" customWidth="1"/>
    <col min="11650" max="11650" width="25.44140625" style="14" bestFit="1" customWidth="1"/>
    <col min="11651" max="11652" width="37.5546875" style="14" customWidth="1"/>
    <col min="11653" max="11653" width="22.33203125" style="14" customWidth="1"/>
    <col min="11654" max="11654" width="25" style="14" customWidth="1"/>
    <col min="11655" max="11655" width="17.5546875" style="14" customWidth="1"/>
    <col min="11656" max="11656" width="13.5546875" style="14" customWidth="1"/>
    <col min="11657" max="11657" width="5.6640625" style="14" customWidth="1"/>
    <col min="11658" max="11658" width="6.5546875" style="14" customWidth="1"/>
    <col min="11659" max="11659" width="5.6640625" style="14" customWidth="1"/>
    <col min="11660" max="11660" width="6.5546875" style="14" customWidth="1"/>
    <col min="11661" max="11661" width="5.6640625" style="14" customWidth="1"/>
    <col min="11662" max="11662" width="6.5546875" style="14" customWidth="1"/>
    <col min="11663" max="11663" width="5.6640625" style="14" customWidth="1"/>
    <col min="11664" max="11664" width="6.5546875" style="14" customWidth="1"/>
    <col min="11665" max="11665" width="5.6640625" style="14" customWidth="1"/>
    <col min="11666" max="11666" width="6.5546875" style="14" customWidth="1"/>
    <col min="11667" max="11667" width="24.44140625" style="14" customWidth="1"/>
    <col min="11668" max="11668" width="54.6640625" style="14" customWidth="1"/>
    <col min="11669" max="11675" width="4.5546875" style="14" customWidth="1"/>
    <col min="11676" max="11899" width="10.6640625" style="14"/>
    <col min="11900" max="11900" width="4" style="14" customWidth="1"/>
    <col min="11901" max="11903" width="3.5546875" style="14" customWidth="1"/>
    <col min="11904" max="11904" width="3.44140625" style="14" customWidth="1"/>
    <col min="11905" max="11905" width="6.5546875" style="14" bestFit="1" customWidth="1"/>
    <col min="11906" max="11906" width="25.44140625" style="14" bestFit="1" customWidth="1"/>
    <col min="11907" max="11908" width="37.5546875" style="14" customWidth="1"/>
    <col min="11909" max="11909" width="22.33203125" style="14" customWidth="1"/>
    <col min="11910" max="11910" width="25" style="14" customWidth="1"/>
    <col min="11911" max="11911" width="17.5546875" style="14" customWidth="1"/>
    <col min="11912" max="11912" width="13.5546875" style="14" customWidth="1"/>
    <col min="11913" max="11913" width="5.6640625" style="14" customWidth="1"/>
    <col min="11914" max="11914" width="6.5546875" style="14" customWidth="1"/>
    <col min="11915" max="11915" width="5.6640625" style="14" customWidth="1"/>
    <col min="11916" max="11916" width="6.5546875" style="14" customWidth="1"/>
    <col min="11917" max="11917" width="5.6640625" style="14" customWidth="1"/>
    <col min="11918" max="11918" width="6.5546875" style="14" customWidth="1"/>
    <col min="11919" max="11919" width="5.6640625" style="14" customWidth="1"/>
    <col min="11920" max="11920" width="6.5546875" style="14" customWidth="1"/>
    <col min="11921" max="11921" width="5.6640625" style="14" customWidth="1"/>
    <col min="11922" max="11922" width="6.5546875" style="14" customWidth="1"/>
    <col min="11923" max="11923" width="24.44140625" style="14" customWidth="1"/>
    <col min="11924" max="11924" width="54.6640625" style="14" customWidth="1"/>
    <col min="11925" max="11931" width="4.5546875" style="14" customWidth="1"/>
    <col min="11932" max="12155" width="10.6640625" style="14"/>
    <col min="12156" max="12156" width="4" style="14" customWidth="1"/>
    <col min="12157" max="12159" width="3.5546875" style="14" customWidth="1"/>
    <col min="12160" max="12160" width="3.44140625" style="14" customWidth="1"/>
    <col min="12161" max="12161" width="6.5546875" style="14" bestFit="1" customWidth="1"/>
    <col min="12162" max="12162" width="25.44140625" style="14" bestFit="1" customWidth="1"/>
    <col min="12163" max="12164" width="37.5546875" style="14" customWidth="1"/>
    <col min="12165" max="12165" width="22.33203125" style="14" customWidth="1"/>
    <col min="12166" max="12166" width="25" style="14" customWidth="1"/>
    <col min="12167" max="12167" width="17.5546875" style="14" customWidth="1"/>
    <col min="12168" max="12168" width="13.5546875" style="14" customWidth="1"/>
    <col min="12169" max="12169" width="5.6640625" style="14" customWidth="1"/>
    <col min="12170" max="12170" width="6.5546875" style="14" customWidth="1"/>
    <col min="12171" max="12171" width="5.6640625" style="14" customWidth="1"/>
    <col min="12172" max="12172" width="6.5546875" style="14" customWidth="1"/>
    <col min="12173" max="12173" width="5.6640625" style="14" customWidth="1"/>
    <col min="12174" max="12174" width="6.5546875" style="14" customWidth="1"/>
    <col min="12175" max="12175" width="5.6640625" style="14" customWidth="1"/>
    <col min="12176" max="12176" width="6.5546875" style="14" customWidth="1"/>
    <col min="12177" max="12177" width="5.6640625" style="14" customWidth="1"/>
    <col min="12178" max="12178" width="6.5546875" style="14" customWidth="1"/>
    <col min="12179" max="12179" width="24.44140625" style="14" customWidth="1"/>
    <col min="12180" max="12180" width="54.6640625" style="14" customWidth="1"/>
    <col min="12181" max="12187" width="4.5546875" style="14" customWidth="1"/>
    <col min="12188" max="12411" width="10.6640625" style="14"/>
    <col min="12412" max="12412" width="4" style="14" customWidth="1"/>
    <col min="12413" max="12415" width="3.5546875" style="14" customWidth="1"/>
    <col min="12416" max="12416" width="3.44140625" style="14" customWidth="1"/>
    <col min="12417" max="12417" width="6.5546875" style="14" bestFit="1" customWidth="1"/>
    <col min="12418" max="12418" width="25.44140625" style="14" bestFit="1" customWidth="1"/>
    <col min="12419" max="12420" width="37.5546875" style="14" customWidth="1"/>
    <col min="12421" max="12421" width="22.33203125" style="14" customWidth="1"/>
    <col min="12422" max="12422" width="25" style="14" customWidth="1"/>
    <col min="12423" max="12423" width="17.5546875" style="14" customWidth="1"/>
    <col min="12424" max="12424" width="13.5546875" style="14" customWidth="1"/>
    <col min="12425" max="12425" width="5.6640625" style="14" customWidth="1"/>
    <col min="12426" max="12426" width="6.5546875" style="14" customWidth="1"/>
    <col min="12427" max="12427" width="5.6640625" style="14" customWidth="1"/>
    <col min="12428" max="12428" width="6.5546875" style="14" customWidth="1"/>
    <col min="12429" max="12429" width="5.6640625" style="14" customWidth="1"/>
    <col min="12430" max="12430" width="6.5546875" style="14" customWidth="1"/>
    <col min="12431" max="12431" width="5.6640625" style="14" customWidth="1"/>
    <col min="12432" max="12432" width="6.5546875" style="14" customWidth="1"/>
    <col min="12433" max="12433" width="5.6640625" style="14" customWidth="1"/>
    <col min="12434" max="12434" width="6.5546875" style="14" customWidth="1"/>
    <col min="12435" max="12435" width="24.44140625" style="14" customWidth="1"/>
    <col min="12436" max="12436" width="54.6640625" style="14" customWidth="1"/>
    <col min="12437" max="12443" width="4.5546875" style="14" customWidth="1"/>
    <col min="12444" max="12667" width="10.6640625" style="14"/>
    <col min="12668" max="12668" width="4" style="14" customWidth="1"/>
    <col min="12669" max="12671" width="3.5546875" style="14" customWidth="1"/>
    <col min="12672" max="12672" width="3.44140625" style="14" customWidth="1"/>
    <col min="12673" max="12673" width="6.5546875" style="14" bestFit="1" customWidth="1"/>
    <col min="12674" max="12674" width="25.44140625" style="14" bestFit="1" customWidth="1"/>
    <col min="12675" max="12676" width="37.5546875" style="14" customWidth="1"/>
    <col min="12677" max="12677" width="22.33203125" style="14" customWidth="1"/>
    <col min="12678" max="12678" width="25" style="14" customWidth="1"/>
    <col min="12679" max="12679" width="17.5546875" style="14" customWidth="1"/>
    <col min="12680" max="12680" width="13.5546875" style="14" customWidth="1"/>
    <col min="12681" max="12681" width="5.6640625" style="14" customWidth="1"/>
    <col min="12682" max="12682" width="6.5546875" style="14" customWidth="1"/>
    <col min="12683" max="12683" width="5.6640625" style="14" customWidth="1"/>
    <col min="12684" max="12684" width="6.5546875" style="14" customWidth="1"/>
    <col min="12685" max="12685" width="5.6640625" style="14" customWidth="1"/>
    <col min="12686" max="12686" width="6.5546875" style="14" customWidth="1"/>
    <col min="12687" max="12687" width="5.6640625" style="14" customWidth="1"/>
    <col min="12688" max="12688" width="6.5546875" style="14" customWidth="1"/>
    <col min="12689" max="12689" width="5.6640625" style="14" customWidth="1"/>
    <col min="12690" max="12690" width="6.5546875" style="14" customWidth="1"/>
    <col min="12691" max="12691" width="24.44140625" style="14" customWidth="1"/>
    <col min="12692" max="12692" width="54.6640625" style="14" customWidth="1"/>
    <col min="12693" max="12699" width="4.5546875" style="14" customWidth="1"/>
    <col min="12700" max="12923" width="10.6640625" style="14"/>
    <col min="12924" max="12924" width="4" style="14" customWidth="1"/>
    <col min="12925" max="12927" width="3.5546875" style="14" customWidth="1"/>
    <col min="12928" max="12928" width="3.44140625" style="14" customWidth="1"/>
    <col min="12929" max="12929" width="6.5546875" style="14" bestFit="1" customWidth="1"/>
    <col min="12930" max="12930" width="25.44140625" style="14" bestFit="1" customWidth="1"/>
    <col min="12931" max="12932" width="37.5546875" style="14" customWidth="1"/>
    <col min="12933" max="12933" width="22.33203125" style="14" customWidth="1"/>
    <col min="12934" max="12934" width="25" style="14" customWidth="1"/>
    <col min="12935" max="12935" width="17.5546875" style="14" customWidth="1"/>
    <col min="12936" max="12936" width="13.5546875" style="14" customWidth="1"/>
    <col min="12937" max="12937" width="5.6640625" style="14" customWidth="1"/>
    <col min="12938" max="12938" width="6.5546875" style="14" customWidth="1"/>
    <col min="12939" max="12939" width="5.6640625" style="14" customWidth="1"/>
    <col min="12940" max="12940" width="6.5546875" style="14" customWidth="1"/>
    <col min="12941" max="12941" width="5.6640625" style="14" customWidth="1"/>
    <col min="12942" max="12942" width="6.5546875" style="14" customWidth="1"/>
    <col min="12943" max="12943" width="5.6640625" style="14" customWidth="1"/>
    <col min="12944" max="12944" width="6.5546875" style="14" customWidth="1"/>
    <col min="12945" max="12945" width="5.6640625" style="14" customWidth="1"/>
    <col min="12946" max="12946" width="6.5546875" style="14" customWidth="1"/>
    <col min="12947" max="12947" width="24.44140625" style="14" customWidth="1"/>
    <col min="12948" max="12948" width="54.6640625" style="14" customWidth="1"/>
    <col min="12949" max="12955" width="4.5546875" style="14" customWidth="1"/>
    <col min="12956" max="13179" width="10.6640625" style="14"/>
    <col min="13180" max="13180" width="4" style="14" customWidth="1"/>
    <col min="13181" max="13183" width="3.5546875" style="14" customWidth="1"/>
    <col min="13184" max="13184" width="3.44140625" style="14" customWidth="1"/>
    <col min="13185" max="13185" width="6.5546875" style="14" bestFit="1" customWidth="1"/>
    <col min="13186" max="13186" width="25.44140625" style="14" bestFit="1" customWidth="1"/>
    <col min="13187" max="13188" width="37.5546875" style="14" customWidth="1"/>
    <col min="13189" max="13189" width="22.33203125" style="14" customWidth="1"/>
    <col min="13190" max="13190" width="25" style="14" customWidth="1"/>
    <col min="13191" max="13191" width="17.5546875" style="14" customWidth="1"/>
    <col min="13192" max="13192" width="13.5546875" style="14" customWidth="1"/>
    <col min="13193" max="13193" width="5.6640625" style="14" customWidth="1"/>
    <col min="13194" max="13194" width="6.5546875" style="14" customWidth="1"/>
    <col min="13195" max="13195" width="5.6640625" style="14" customWidth="1"/>
    <col min="13196" max="13196" width="6.5546875" style="14" customWidth="1"/>
    <col min="13197" max="13197" width="5.6640625" style="14" customWidth="1"/>
    <col min="13198" max="13198" width="6.5546875" style="14" customWidth="1"/>
    <col min="13199" max="13199" width="5.6640625" style="14" customWidth="1"/>
    <col min="13200" max="13200" width="6.5546875" style="14" customWidth="1"/>
    <col min="13201" max="13201" width="5.6640625" style="14" customWidth="1"/>
    <col min="13202" max="13202" width="6.5546875" style="14" customWidth="1"/>
    <col min="13203" max="13203" width="24.44140625" style="14" customWidth="1"/>
    <col min="13204" max="13204" width="54.6640625" style="14" customWidth="1"/>
    <col min="13205" max="13211" width="4.5546875" style="14" customWidth="1"/>
    <col min="13212" max="13435" width="10.6640625" style="14"/>
    <col min="13436" max="13436" width="4" style="14" customWidth="1"/>
    <col min="13437" max="13439" width="3.5546875" style="14" customWidth="1"/>
    <col min="13440" max="13440" width="3.44140625" style="14" customWidth="1"/>
    <col min="13441" max="13441" width="6.5546875" style="14" bestFit="1" customWidth="1"/>
    <col min="13442" max="13442" width="25.44140625" style="14" bestFit="1" customWidth="1"/>
    <col min="13443" max="13444" width="37.5546875" style="14" customWidth="1"/>
    <col min="13445" max="13445" width="22.33203125" style="14" customWidth="1"/>
    <col min="13446" max="13446" width="25" style="14" customWidth="1"/>
    <col min="13447" max="13447" width="17.5546875" style="14" customWidth="1"/>
    <col min="13448" max="13448" width="13.5546875" style="14" customWidth="1"/>
    <col min="13449" max="13449" width="5.6640625" style="14" customWidth="1"/>
    <col min="13450" max="13450" width="6.5546875" style="14" customWidth="1"/>
    <col min="13451" max="13451" width="5.6640625" style="14" customWidth="1"/>
    <col min="13452" max="13452" width="6.5546875" style="14" customWidth="1"/>
    <col min="13453" max="13453" width="5.6640625" style="14" customWidth="1"/>
    <col min="13454" max="13454" width="6.5546875" style="14" customWidth="1"/>
    <col min="13455" max="13455" width="5.6640625" style="14" customWidth="1"/>
    <col min="13456" max="13456" width="6.5546875" style="14" customWidth="1"/>
    <col min="13457" max="13457" width="5.6640625" style="14" customWidth="1"/>
    <col min="13458" max="13458" width="6.5546875" style="14" customWidth="1"/>
    <col min="13459" max="13459" width="24.44140625" style="14" customWidth="1"/>
    <col min="13460" max="13460" width="54.6640625" style="14" customWidth="1"/>
    <col min="13461" max="13467" width="4.5546875" style="14" customWidth="1"/>
    <col min="13468" max="13691" width="10.6640625" style="14"/>
    <col min="13692" max="13692" width="4" style="14" customWidth="1"/>
    <col min="13693" max="13695" width="3.5546875" style="14" customWidth="1"/>
    <col min="13696" max="13696" width="3.44140625" style="14" customWidth="1"/>
    <col min="13697" max="13697" width="6.5546875" style="14" bestFit="1" customWidth="1"/>
    <col min="13698" max="13698" width="25.44140625" style="14" bestFit="1" customWidth="1"/>
    <col min="13699" max="13700" width="37.5546875" style="14" customWidth="1"/>
    <col min="13701" max="13701" width="22.33203125" style="14" customWidth="1"/>
    <col min="13702" max="13702" width="25" style="14" customWidth="1"/>
    <col min="13703" max="13703" width="17.5546875" style="14" customWidth="1"/>
    <col min="13704" max="13704" width="13.5546875" style="14" customWidth="1"/>
    <col min="13705" max="13705" width="5.6640625" style="14" customWidth="1"/>
    <col min="13706" max="13706" width="6.5546875" style="14" customWidth="1"/>
    <col min="13707" max="13707" width="5.6640625" style="14" customWidth="1"/>
    <col min="13708" max="13708" width="6.5546875" style="14" customWidth="1"/>
    <col min="13709" max="13709" width="5.6640625" style="14" customWidth="1"/>
    <col min="13710" max="13710" width="6.5546875" style="14" customWidth="1"/>
    <col min="13711" max="13711" width="5.6640625" style="14" customWidth="1"/>
    <col min="13712" max="13712" width="6.5546875" style="14" customWidth="1"/>
    <col min="13713" max="13713" width="5.6640625" style="14" customWidth="1"/>
    <col min="13714" max="13714" width="6.5546875" style="14" customWidth="1"/>
    <col min="13715" max="13715" width="24.44140625" style="14" customWidth="1"/>
    <col min="13716" max="13716" width="54.6640625" style="14" customWidth="1"/>
    <col min="13717" max="13723" width="4.5546875" style="14" customWidth="1"/>
    <col min="13724" max="13947" width="10.6640625" style="14"/>
    <col min="13948" max="13948" width="4" style="14" customWidth="1"/>
    <col min="13949" max="13951" width="3.5546875" style="14" customWidth="1"/>
    <col min="13952" max="13952" width="3.44140625" style="14" customWidth="1"/>
    <col min="13953" max="13953" width="6.5546875" style="14" bestFit="1" customWidth="1"/>
    <col min="13954" max="13954" width="25.44140625" style="14" bestFit="1" customWidth="1"/>
    <col min="13955" max="13956" width="37.5546875" style="14" customWidth="1"/>
    <col min="13957" max="13957" width="22.33203125" style="14" customWidth="1"/>
    <col min="13958" max="13958" width="25" style="14" customWidth="1"/>
    <col min="13959" max="13959" width="17.5546875" style="14" customWidth="1"/>
    <col min="13960" max="13960" width="13.5546875" style="14" customWidth="1"/>
    <col min="13961" max="13961" width="5.6640625" style="14" customWidth="1"/>
    <col min="13962" max="13962" width="6.5546875" style="14" customWidth="1"/>
    <col min="13963" max="13963" width="5.6640625" style="14" customWidth="1"/>
    <col min="13964" max="13964" width="6.5546875" style="14" customWidth="1"/>
    <col min="13965" max="13965" width="5.6640625" style="14" customWidth="1"/>
    <col min="13966" max="13966" width="6.5546875" style="14" customWidth="1"/>
    <col min="13967" max="13967" width="5.6640625" style="14" customWidth="1"/>
    <col min="13968" max="13968" width="6.5546875" style="14" customWidth="1"/>
    <col min="13969" max="13969" width="5.6640625" style="14" customWidth="1"/>
    <col min="13970" max="13970" width="6.5546875" style="14" customWidth="1"/>
    <col min="13971" max="13971" width="24.44140625" style="14" customWidth="1"/>
    <col min="13972" max="13972" width="54.6640625" style="14" customWidth="1"/>
    <col min="13973" max="13979" width="4.5546875" style="14" customWidth="1"/>
    <col min="13980" max="14203" width="10.6640625" style="14"/>
    <col min="14204" max="14204" width="4" style="14" customWidth="1"/>
    <col min="14205" max="14207" width="3.5546875" style="14" customWidth="1"/>
    <col min="14208" max="14208" width="3.44140625" style="14" customWidth="1"/>
    <col min="14209" max="14209" width="6.5546875" style="14" bestFit="1" customWidth="1"/>
    <col min="14210" max="14210" width="25.44140625" style="14" bestFit="1" customWidth="1"/>
    <col min="14211" max="14212" width="37.5546875" style="14" customWidth="1"/>
    <col min="14213" max="14213" width="22.33203125" style="14" customWidth="1"/>
    <col min="14214" max="14214" width="25" style="14" customWidth="1"/>
    <col min="14215" max="14215" width="17.5546875" style="14" customWidth="1"/>
    <col min="14216" max="14216" width="13.5546875" style="14" customWidth="1"/>
    <col min="14217" max="14217" width="5.6640625" style="14" customWidth="1"/>
    <col min="14218" max="14218" width="6.5546875" style="14" customWidth="1"/>
    <col min="14219" max="14219" width="5.6640625" style="14" customWidth="1"/>
    <col min="14220" max="14220" width="6.5546875" style="14" customWidth="1"/>
    <col min="14221" max="14221" width="5.6640625" style="14" customWidth="1"/>
    <col min="14222" max="14222" width="6.5546875" style="14" customWidth="1"/>
    <col min="14223" max="14223" width="5.6640625" style="14" customWidth="1"/>
    <col min="14224" max="14224" width="6.5546875" style="14" customWidth="1"/>
    <col min="14225" max="14225" width="5.6640625" style="14" customWidth="1"/>
    <col min="14226" max="14226" width="6.5546875" style="14" customWidth="1"/>
    <col min="14227" max="14227" width="24.44140625" style="14" customWidth="1"/>
    <col min="14228" max="14228" width="54.6640625" style="14" customWidth="1"/>
    <col min="14229" max="14235" width="4.5546875" style="14" customWidth="1"/>
    <col min="14236" max="14459" width="10.6640625" style="14"/>
    <col min="14460" max="14460" width="4" style="14" customWidth="1"/>
    <col min="14461" max="14463" width="3.5546875" style="14" customWidth="1"/>
    <col min="14464" max="14464" width="3.44140625" style="14" customWidth="1"/>
    <col min="14465" max="14465" width="6.5546875" style="14" bestFit="1" customWidth="1"/>
    <col min="14466" max="14466" width="25.44140625" style="14" bestFit="1" customWidth="1"/>
    <col min="14467" max="14468" width="37.5546875" style="14" customWidth="1"/>
    <col min="14469" max="14469" width="22.33203125" style="14" customWidth="1"/>
    <col min="14470" max="14470" width="25" style="14" customWidth="1"/>
    <col min="14471" max="14471" width="17.5546875" style="14" customWidth="1"/>
    <col min="14472" max="14472" width="13.5546875" style="14" customWidth="1"/>
    <col min="14473" max="14473" width="5.6640625" style="14" customWidth="1"/>
    <col min="14474" max="14474" width="6.5546875" style="14" customWidth="1"/>
    <col min="14475" max="14475" width="5.6640625" style="14" customWidth="1"/>
    <col min="14476" max="14476" width="6.5546875" style="14" customWidth="1"/>
    <col min="14477" max="14477" width="5.6640625" style="14" customWidth="1"/>
    <col min="14478" max="14478" width="6.5546875" style="14" customWidth="1"/>
    <col min="14479" max="14479" width="5.6640625" style="14" customWidth="1"/>
    <col min="14480" max="14480" width="6.5546875" style="14" customWidth="1"/>
    <col min="14481" max="14481" width="5.6640625" style="14" customWidth="1"/>
    <col min="14482" max="14482" width="6.5546875" style="14" customWidth="1"/>
    <col min="14483" max="14483" width="24.44140625" style="14" customWidth="1"/>
    <col min="14484" max="14484" width="54.6640625" style="14" customWidth="1"/>
    <col min="14485" max="14491" width="4.5546875" style="14" customWidth="1"/>
    <col min="14492" max="14715" width="10.6640625" style="14"/>
    <col min="14716" max="14716" width="4" style="14" customWidth="1"/>
    <col min="14717" max="14719" width="3.5546875" style="14" customWidth="1"/>
    <col min="14720" max="14720" width="3.44140625" style="14" customWidth="1"/>
    <col min="14721" max="14721" width="6.5546875" style="14" bestFit="1" customWidth="1"/>
    <col min="14722" max="14722" width="25.44140625" style="14" bestFit="1" customWidth="1"/>
    <col min="14723" max="14724" width="37.5546875" style="14" customWidth="1"/>
    <col min="14725" max="14725" width="22.33203125" style="14" customWidth="1"/>
    <col min="14726" max="14726" width="25" style="14" customWidth="1"/>
    <col min="14727" max="14727" width="17.5546875" style="14" customWidth="1"/>
    <col min="14728" max="14728" width="13.5546875" style="14" customWidth="1"/>
    <col min="14729" max="14729" width="5.6640625" style="14" customWidth="1"/>
    <col min="14730" max="14730" width="6.5546875" style="14" customWidth="1"/>
    <col min="14731" max="14731" width="5.6640625" style="14" customWidth="1"/>
    <col min="14732" max="14732" width="6.5546875" style="14" customWidth="1"/>
    <col min="14733" max="14733" width="5.6640625" style="14" customWidth="1"/>
    <col min="14734" max="14734" width="6.5546875" style="14" customWidth="1"/>
    <col min="14735" max="14735" width="5.6640625" style="14" customWidth="1"/>
    <col min="14736" max="14736" width="6.5546875" style="14" customWidth="1"/>
    <col min="14737" max="14737" width="5.6640625" style="14" customWidth="1"/>
    <col min="14738" max="14738" width="6.5546875" style="14" customWidth="1"/>
    <col min="14739" max="14739" width="24.44140625" style="14" customWidth="1"/>
    <col min="14740" max="14740" width="54.6640625" style="14" customWidth="1"/>
    <col min="14741" max="14747" width="4.5546875" style="14" customWidth="1"/>
    <col min="14748" max="14971" width="10.6640625" style="14"/>
    <col min="14972" max="14972" width="4" style="14" customWidth="1"/>
    <col min="14973" max="14975" width="3.5546875" style="14" customWidth="1"/>
    <col min="14976" max="14976" width="3.44140625" style="14" customWidth="1"/>
    <col min="14977" max="14977" width="6.5546875" style="14" bestFit="1" customWidth="1"/>
    <col min="14978" max="14978" width="25.44140625" style="14" bestFit="1" customWidth="1"/>
    <col min="14979" max="14980" width="37.5546875" style="14" customWidth="1"/>
    <col min="14981" max="14981" width="22.33203125" style="14" customWidth="1"/>
    <col min="14982" max="14982" width="25" style="14" customWidth="1"/>
    <col min="14983" max="14983" width="17.5546875" style="14" customWidth="1"/>
    <col min="14984" max="14984" width="13.5546875" style="14" customWidth="1"/>
    <col min="14985" max="14985" width="5.6640625" style="14" customWidth="1"/>
    <col min="14986" max="14986" width="6.5546875" style="14" customWidth="1"/>
    <col min="14987" max="14987" width="5.6640625" style="14" customWidth="1"/>
    <col min="14988" max="14988" width="6.5546875" style="14" customWidth="1"/>
    <col min="14989" max="14989" width="5.6640625" style="14" customWidth="1"/>
    <col min="14990" max="14990" width="6.5546875" style="14" customWidth="1"/>
    <col min="14991" max="14991" width="5.6640625" style="14" customWidth="1"/>
    <col min="14992" max="14992" width="6.5546875" style="14" customWidth="1"/>
    <col min="14993" max="14993" width="5.6640625" style="14" customWidth="1"/>
    <col min="14994" max="14994" width="6.5546875" style="14" customWidth="1"/>
    <col min="14995" max="14995" width="24.44140625" style="14" customWidth="1"/>
    <col min="14996" max="14996" width="54.6640625" style="14" customWidth="1"/>
    <col min="14997" max="15003" width="4.5546875" style="14" customWidth="1"/>
    <col min="15004" max="15227" width="10.6640625" style="14"/>
    <col min="15228" max="15228" width="4" style="14" customWidth="1"/>
    <col min="15229" max="15231" width="3.5546875" style="14" customWidth="1"/>
    <col min="15232" max="15232" width="3.44140625" style="14" customWidth="1"/>
    <col min="15233" max="15233" width="6.5546875" style="14" bestFit="1" customWidth="1"/>
    <col min="15234" max="15234" width="25.44140625" style="14" bestFit="1" customWidth="1"/>
    <col min="15235" max="15236" width="37.5546875" style="14" customWidth="1"/>
    <col min="15237" max="15237" width="22.33203125" style="14" customWidth="1"/>
    <col min="15238" max="15238" width="25" style="14" customWidth="1"/>
    <col min="15239" max="15239" width="17.5546875" style="14" customWidth="1"/>
    <col min="15240" max="15240" width="13.5546875" style="14" customWidth="1"/>
    <col min="15241" max="15241" width="5.6640625" style="14" customWidth="1"/>
    <col min="15242" max="15242" width="6.5546875" style="14" customWidth="1"/>
    <col min="15243" max="15243" width="5.6640625" style="14" customWidth="1"/>
    <col min="15244" max="15244" width="6.5546875" style="14" customWidth="1"/>
    <col min="15245" max="15245" width="5.6640625" style="14" customWidth="1"/>
    <col min="15246" max="15246" width="6.5546875" style="14" customWidth="1"/>
    <col min="15247" max="15247" width="5.6640625" style="14" customWidth="1"/>
    <col min="15248" max="15248" width="6.5546875" style="14" customWidth="1"/>
    <col min="15249" max="15249" width="5.6640625" style="14" customWidth="1"/>
    <col min="15250" max="15250" width="6.5546875" style="14" customWidth="1"/>
    <col min="15251" max="15251" width="24.44140625" style="14" customWidth="1"/>
    <col min="15252" max="15252" width="54.6640625" style="14" customWidth="1"/>
    <col min="15253" max="15259" width="4.5546875" style="14" customWidth="1"/>
    <col min="15260" max="15483" width="10.6640625" style="14"/>
    <col min="15484" max="15484" width="4" style="14" customWidth="1"/>
    <col min="15485" max="15487" width="3.5546875" style="14" customWidth="1"/>
    <col min="15488" max="15488" width="3.44140625" style="14" customWidth="1"/>
    <col min="15489" max="15489" width="6.5546875" style="14" bestFit="1" customWidth="1"/>
    <col min="15490" max="15490" width="25.44140625" style="14" bestFit="1" customWidth="1"/>
    <col min="15491" max="15492" width="37.5546875" style="14" customWidth="1"/>
    <col min="15493" max="15493" width="22.33203125" style="14" customWidth="1"/>
    <col min="15494" max="15494" width="25" style="14" customWidth="1"/>
    <col min="15495" max="15495" width="17.5546875" style="14" customWidth="1"/>
    <col min="15496" max="15496" width="13.5546875" style="14" customWidth="1"/>
    <col min="15497" max="15497" width="5.6640625" style="14" customWidth="1"/>
    <col min="15498" max="15498" width="6.5546875" style="14" customWidth="1"/>
    <col min="15499" max="15499" width="5.6640625" style="14" customWidth="1"/>
    <col min="15500" max="15500" width="6.5546875" style="14" customWidth="1"/>
    <col min="15501" max="15501" width="5.6640625" style="14" customWidth="1"/>
    <col min="15502" max="15502" width="6.5546875" style="14" customWidth="1"/>
    <col min="15503" max="15503" width="5.6640625" style="14" customWidth="1"/>
    <col min="15504" max="15504" width="6.5546875" style="14" customWidth="1"/>
    <col min="15505" max="15505" width="5.6640625" style="14" customWidth="1"/>
    <col min="15506" max="15506" width="6.5546875" style="14" customWidth="1"/>
    <col min="15507" max="15507" width="24.44140625" style="14" customWidth="1"/>
    <col min="15508" max="15508" width="54.6640625" style="14" customWidth="1"/>
    <col min="15509" max="15515" width="4.5546875" style="14" customWidth="1"/>
    <col min="15516" max="15739" width="10.6640625" style="14"/>
    <col min="15740" max="15740" width="4" style="14" customWidth="1"/>
    <col min="15741" max="15743" width="3.5546875" style="14" customWidth="1"/>
    <col min="15744" max="15744" width="3.44140625" style="14" customWidth="1"/>
    <col min="15745" max="15745" width="6.5546875" style="14" bestFit="1" customWidth="1"/>
    <col min="15746" max="15746" width="25.44140625" style="14" bestFit="1" customWidth="1"/>
    <col min="15747" max="15748" width="37.5546875" style="14" customWidth="1"/>
    <col min="15749" max="15749" width="22.33203125" style="14" customWidth="1"/>
    <col min="15750" max="15750" width="25" style="14" customWidth="1"/>
    <col min="15751" max="15751" width="17.5546875" style="14" customWidth="1"/>
    <col min="15752" max="15752" width="13.5546875" style="14" customWidth="1"/>
    <col min="15753" max="15753" width="5.6640625" style="14" customWidth="1"/>
    <col min="15754" max="15754" width="6.5546875" style="14" customWidth="1"/>
    <col min="15755" max="15755" width="5.6640625" style="14" customWidth="1"/>
    <col min="15756" max="15756" width="6.5546875" style="14" customWidth="1"/>
    <col min="15757" max="15757" width="5.6640625" style="14" customWidth="1"/>
    <col min="15758" max="15758" width="6.5546875" style="14" customWidth="1"/>
    <col min="15759" max="15759" width="5.6640625" style="14" customWidth="1"/>
    <col min="15760" max="15760" width="6.5546875" style="14" customWidth="1"/>
    <col min="15761" max="15761" width="5.6640625" style="14" customWidth="1"/>
    <col min="15762" max="15762" width="6.5546875" style="14" customWidth="1"/>
    <col min="15763" max="15763" width="24.44140625" style="14" customWidth="1"/>
    <col min="15764" max="15764" width="54.6640625" style="14" customWidth="1"/>
    <col min="15765" max="15771" width="4.5546875" style="14" customWidth="1"/>
    <col min="15772" max="15995" width="10.6640625" style="14"/>
    <col min="15996" max="15996" width="4" style="14" customWidth="1"/>
    <col min="15997" max="15999" width="3.5546875" style="14" customWidth="1"/>
    <col min="16000" max="16000" width="3.44140625" style="14" customWidth="1"/>
    <col min="16001" max="16001" width="6.5546875" style="14" bestFit="1" customWidth="1"/>
    <col min="16002" max="16002" width="25.44140625" style="14" bestFit="1" customWidth="1"/>
    <col min="16003" max="16004" width="37.5546875" style="14" customWidth="1"/>
    <col min="16005" max="16005" width="22.33203125" style="14" customWidth="1"/>
    <col min="16006" max="16006" width="25" style="14" customWidth="1"/>
    <col min="16007" max="16007" width="17.5546875" style="14" customWidth="1"/>
    <col min="16008" max="16008" width="13.5546875" style="14" customWidth="1"/>
    <col min="16009" max="16009" width="5.6640625" style="14" customWidth="1"/>
    <col min="16010" max="16010" width="6.5546875" style="14" customWidth="1"/>
    <col min="16011" max="16011" width="5.6640625" style="14" customWidth="1"/>
    <col min="16012" max="16012" width="6.5546875" style="14" customWidth="1"/>
    <col min="16013" max="16013" width="5.6640625" style="14" customWidth="1"/>
    <col min="16014" max="16014" width="6.5546875" style="14" customWidth="1"/>
    <col min="16015" max="16015" width="5.6640625" style="14" customWidth="1"/>
    <col min="16016" max="16016" width="6.5546875" style="14" customWidth="1"/>
    <col min="16017" max="16017" width="5.6640625" style="14" customWidth="1"/>
    <col min="16018" max="16018" width="6.5546875" style="14" customWidth="1"/>
    <col min="16019" max="16019" width="24.44140625" style="14" customWidth="1"/>
    <col min="16020" max="16020" width="54.6640625" style="14" customWidth="1"/>
    <col min="16021" max="16027" width="4.5546875" style="14" customWidth="1"/>
    <col min="16028" max="16194" width="10.6640625" style="14"/>
    <col min="16195" max="16384" width="10.6640625" style="14" customWidth="1"/>
  </cols>
  <sheetData>
    <row r="1" spans="1:27" ht="18">
      <c r="K1" s="29"/>
    </row>
    <row r="2" spans="1:27" ht="18">
      <c r="G2" s="17"/>
      <c r="K2" s="30"/>
      <c r="L2" s="417"/>
      <c r="M2" s="288"/>
      <c r="N2" s="288"/>
      <c r="O2" s="296"/>
    </row>
    <row r="3" spans="1:27" ht="30" customHeight="1">
      <c r="D3" s="32" t="s">
        <v>0</v>
      </c>
      <c r="H3" s="14"/>
      <c r="I3" s="15"/>
      <c r="L3" s="30"/>
      <c r="M3" s="289"/>
      <c r="N3" s="289"/>
      <c r="O3" s="297"/>
      <c r="P3" s="293"/>
    </row>
    <row r="4" spans="1:27" ht="24.75" customHeight="1">
      <c r="H4" s="18"/>
      <c r="I4" s="15"/>
      <c r="L4" s="30"/>
      <c r="M4" s="289"/>
      <c r="N4" s="289"/>
      <c r="O4" s="297"/>
      <c r="P4" s="293"/>
    </row>
    <row r="5" spans="1:27" s="19" customFormat="1" ht="23.25" customHeight="1">
      <c r="C5" s="13" t="s">
        <v>1</v>
      </c>
      <c r="D5" s="46" t="s">
        <v>2</v>
      </c>
      <c r="E5" s="47"/>
      <c r="F5" s="47"/>
      <c r="G5" s="47"/>
      <c r="H5" s="47"/>
      <c r="I5" s="48"/>
      <c r="K5" s="30"/>
      <c r="L5" s="383"/>
      <c r="M5" s="290"/>
      <c r="N5" s="290"/>
      <c r="O5" s="298"/>
      <c r="P5" s="294"/>
      <c r="Q5" s="383"/>
      <c r="R5" s="470"/>
      <c r="S5" s="383"/>
    </row>
    <row r="6" spans="1:27" s="19" customFormat="1" ht="6" customHeight="1">
      <c r="C6" s="13"/>
      <c r="D6" s="39"/>
      <c r="E6" s="39"/>
      <c r="F6" s="39"/>
      <c r="G6" s="39"/>
      <c r="H6" s="39"/>
      <c r="I6" s="20"/>
      <c r="K6" s="30"/>
      <c r="L6" s="383"/>
      <c r="M6" s="290"/>
      <c r="N6" s="290"/>
      <c r="O6" s="298"/>
      <c r="P6" s="294"/>
      <c r="Q6" s="383"/>
      <c r="R6" s="470"/>
      <c r="S6" s="383"/>
    </row>
    <row r="7" spans="1:27" s="19" customFormat="1" ht="23.25" customHeight="1">
      <c r="C7" s="36" t="s">
        <v>3</v>
      </c>
      <c r="D7" s="502" t="s">
        <v>4</v>
      </c>
      <c r="E7" s="502"/>
      <c r="F7" s="502"/>
      <c r="G7" s="502"/>
      <c r="H7" s="502"/>
      <c r="I7" s="502"/>
      <c r="J7"/>
      <c r="K7"/>
      <c r="L7" s="381"/>
      <c r="M7" s="26"/>
      <c r="N7" s="26"/>
      <c r="O7" s="299"/>
      <c r="P7" s="295"/>
      <c r="Q7" s="383"/>
      <c r="R7" s="470"/>
      <c r="S7" s="383"/>
    </row>
    <row r="8" spans="1:27" ht="23.25" customHeight="1">
      <c r="A8" s="19"/>
      <c r="B8" s="19"/>
      <c r="C8" s="50"/>
      <c r="D8" s="7"/>
      <c r="E8" s="7"/>
      <c r="F8" s="7"/>
      <c r="G8" s="7"/>
      <c r="H8" s="7"/>
      <c r="I8" s="7"/>
      <c r="J8" s="7"/>
      <c r="K8" s="7"/>
      <c r="L8" s="381"/>
      <c r="M8" s="380"/>
      <c r="N8" s="380"/>
      <c r="O8" s="381"/>
      <c r="P8" s="382"/>
      <c r="Q8" s="383"/>
      <c r="R8" s="470"/>
      <c r="S8" s="383"/>
      <c r="T8" s="19"/>
      <c r="U8" s="19"/>
      <c r="V8" s="19"/>
      <c r="W8" s="19"/>
      <c r="X8" s="19"/>
    </row>
    <row r="9" spans="1:27" ht="23.25" customHeight="1">
      <c r="A9" s="19"/>
      <c r="B9" s="19"/>
      <c r="C9" s="19"/>
      <c r="D9" s="19"/>
      <c r="E9" s="19"/>
      <c r="F9" s="19"/>
      <c r="G9" s="19"/>
      <c r="H9" s="383"/>
      <c r="I9" s="19"/>
      <c r="J9" s="19"/>
      <c r="K9" s="19"/>
      <c r="M9" s="290"/>
      <c r="N9" s="290"/>
      <c r="O9" s="383"/>
      <c r="P9" s="294"/>
      <c r="Q9" s="383"/>
      <c r="R9" s="470"/>
      <c r="S9" s="383"/>
      <c r="T9" s="19"/>
      <c r="U9" s="19"/>
      <c r="V9" s="19"/>
      <c r="W9" s="19"/>
      <c r="X9" s="19"/>
    </row>
    <row r="10" spans="1:27" ht="17.25" customHeight="1">
      <c r="A10" s="19"/>
      <c r="B10" s="384"/>
      <c r="C10" s="256" t="s">
        <v>5</v>
      </c>
      <c r="D10" s="256"/>
      <c r="E10" s="256"/>
      <c r="F10" s="256"/>
      <c r="G10" s="44"/>
      <c r="H10" s="96"/>
      <c r="I10" s="44"/>
      <c r="J10" s="44"/>
      <c r="K10" s="44"/>
      <c r="L10" s="385"/>
      <c r="M10" s="385"/>
      <c r="N10" s="385"/>
      <c r="O10" s="96"/>
      <c r="P10" s="96"/>
      <c r="Q10" s="398"/>
      <c r="R10" s="149"/>
      <c r="S10" s="96"/>
      <c r="T10" s="253" t="s">
        <v>6</v>
      </c>
      <c r="U10" s="253"/>
      <c r="V10" s="253"/>
      <c r="W10" s="253"/>
      <c r="X10" s="254" t="s">
        <v>7</v>
      </c>
    </row>
    <row r="11" spans="1:27" s="3" customFormat="1" ht="26.1" customHeight="1">
      <c r="A11" s="448"/>
      <c r="B11" s="238" t="s">
        <v>8</v>
      </c>
      <c r="C11" s="239" t="s">
        <v>9</v>
      </c>
      <c r="D11" s="240" t="s">
        <v>10</v>
      </c>
      <c r="E11" s="239" t="s">
        <v>11</v>
      </c>
      <c r="F11" s="239" t="s">
        <v>12</v>
      </c>
      <c r="G11" s="236" t="s">
        <v>13</v>
      </c>
      <c r="H11" s="236" t="s">
        <v>14</v>
      </c>
      <c r="I11" s="236" t="s">
        <v>15</v>
      </c>
      <c r="J11" s="235" t="s">
        <v>16</v>
      </c>
      <c r="K11" s="235"/>
      <c r="L11" s="37"/>
      <c r="M11" s="235"/>
      <c r="N11" s="235"/>
      <c r="O11" s="500" t="s">
        <v>17</v>
      </c>
      <c r="P11" s="500" t="s">
        <v>18</v>
      </c>
      <c r="Q11" s="27" t="s">
        <v>19</v>
      </c>
      <c r="R11" s="449"/>
      <c r="S11" s="27"/>
      <c r="T11" s="74" t="s">
        <v>20</v>
      </c>
      <c r="U11" s="74" t="s">
        <v>21</v>
      </c>
      <c r="V11" s="74" t="s">
        <v>22</v>
      </c>
      <c r="W11" s="74" t="s">
        <v>23</v>
      </c>
      <c r="X11" s="254"/>
    </row>
    <row r="12" spans="1:27" s="5" customFormat="1" ht="52.5" customHeight="1">
      <c r="B12" s="255"/>
      <c r="C12" s="257"/>
      <c r="D12" s="258"/>
      <c r="E12" s="257"/>
      <c r="F12" s="257"/>
      <c r="G12" s="259"/>
      <c r="H12" s="259"/>
      <c r="I12" s="259"/>
      <c r="J12" s="37" t="s">
        <v>24</v>
      </c>
      <c r="K12" s="37" t="s">
        <v>25</v>
      </c>
      <c r="L12" s="37" t="s">
        <v>26</v>
      </c>
      <c r="M12" s="37" t="s">
        <v>27</v>
      </c>
      <c r="N12" s="37" t="s">
        <v>28</v>
      </c>
      <c r="O12" s="501"/>
      <c r="P12" s="501"/>
      <c r="Q12" s="27" t="s">
        <v>29</v>
      </c>
      <c r="R12" s="449" t="s">
        <v>30</v>
      </c>
      <c r="S12" s="27" t="s">
        <v>31</v>
      </c>
      <c r="T12" s="49" t="s">
        <v>32</v>
      </c>
      <c r="U12" s="49" t="s">
        <v>32</v>
      </c>
      <c r="V12" s="49" t="s">
        <v>32</v>
      </c>
      <c r="W12" s="49" t="s">
        <v>32</v>
      </c>
      <c r="X12" s="49" t="s">
        <v>32</v>
      </c>
    </row>
    <row r="13" spans="1:27" s="5" customFormat="1" ht="52.5" customHeight="1">
      <c r="B13" s="300" t="s">
        <v>33</v>
      </c>
      <c r="C13" s="285" t="s">
        <v>190</v>
      </c>
      <c r="D13" s="285" t="s">
        <v>77</v>
      </c>
      <c r="E13" s="285" t="s">
        <v>78</v>
      </c>
      <c r="F13" s="285" t="s">
        <v>52</v>
      </c>
      <c r="G13" s="285" t="s">
        <v>191</v>
      </c>
      <c r="H13" s="285" t="s">
        <v>1250</v>
      </c>
      <c r="I13" s="498" t="s">
        <v>1255</v>
      </c>
      <c r="J13" s="285" t="s">
        <v>1249</v>
      </c>
      <c r="K13" s="285" t="s">
        <v>1251</v>
      </c>
      <c r="L13" s="414" t="s">
        <v>194</v>
      </c>
      <c r="M13" s="188" t="s">
        <v>1244</v>
      </c>
      <c r="N13" s="53" t="s">
        <v>1244</v>
      </c>
      <c r="O13" s="193" t="s">
        <v>45</v>
      </c>
      <c r="P13" s="378" t="s">
        <v>46</v>
      </c>
      <c r="Q13" s="193" t="s">
        <v>47</v>
      </c>
      <c r="R13" s="193" t="s">
        <v>58</v>
      </c>
      <c r="S13" s="405" t="s">
        <v>198</v>
      </c>
      <c r="T13" s="486">
        <v>1</v>
      </c>
      <c r="U13" s="486">
        <v>1</v>
      </c>
      <c r="V13" s="486">
        <v>1</v>
      </c>
      <c r="W13" s="486">
        <v>1</v>
      </c>
      <c r="X13" s="486">
        <v>1</v>
      </c>
    </row>
    <row r="14" spans="1:27" ht="63" customHeight="1">
      <c r="A14" s="19"/>
      <c r="B14" s="300" t="s">
        <v>33</v>
      </c>
      <c r="C14" s="285" t="s">
        <v>190</v>
      </c>
      <c r="D14" s="285" t="s">
        <v>77</v>
      </c>
      <c r="E14" s="285" t="s">
        <v>78</v>
      </c>
      <c r="F14" s="285" t="s">
        <v>52</v>
      </c>
      <c r="G14" s="285" t="s">
        <v>191</v>
      </c>
      <c r="H14" s="285" t="s">
        <v>192</v>
      </c>
      <c r="I14" s="498" t="s">
        <v>1253</v>
      </c>
      <c r="J14" s="285" t="s">
        <v>1252</v>
      </c>
      <c r="K14" s="285" t="s">
        <v>1254</v>
      </c>
      <c r="L14" s="414" t="s">
        <v>194</v>
      </c>
      <c r="M14" s="188" t="s">
        <v>1244</v>
      </c>
      <c r="N14" s="53" t="s">
        <v>1244</v>
      </c>
      <c r="O14" s="193" t="s">
        <v>45</v>
      </c>
      <c r="P14" s="378" t="s">
        <v>46</v>
      </c>
      <c r="Q14" s="193" t="s">
        <v>47</v>
      </c>
      <c r="R14" s="193" t="s">
        <v>58</v>
      </c>
      <c r="S14" s="405" t="s">
        <v>198</v>
      </c>
      <c r="T14" s="486">
        <v>1</v>
      </c>
      <c r="U14" s="486">
        <v>1</v>
      </c>
      <c r="V14" s="486">
        <v>1</v>
      </c>
      <c r="W14" s="486">
        <v>1</v>
      </c>
      <c r="X14" s="486">
        <v>1</v>
      </c>
      <c r="Y14" s="16"/>
      <c r="Z14" s="16"/>
    </row>
    <row r="15" spans="1:27" ht="106.35" customHeight="1">
      <c r="A15" s="19"/>
      <c r="B15" s="300" t="s">
        <v>33</v>
      </c>
      <c r="C15" s="300" t="s">
        <v>34</v>
      </c>
      <c r="D15" s="300" t="s">
        <v>35</v>
      </c>
      <c r="E15" s="300" t="s">
        <v>36</v>
      </c>
      <c r="F15" s="300" t="s">
        <v>37</v>
      </c>
      <c r="G15" s="300" t="s">
        <v>38</v>
      </c>
      <c r="H15" s="300" t="s">
        <v>1083</v>
      </c>
      <c r="I15" s="300" t="s">
        <v>40</v>
      </c>
      <c r="J15" s="300" t="s">
        <v>41</v>
      </c>
      <c r="K15" s="300" t="s">
        <v>42</v>
      </c>
      <c r="L15" s="54" t="s">
        <v>43</v>
      </c>
      <c r="M15" s="53" t="s">
        <v>1244</v>
      </c>
      <c r="N15" s="53" t="s">
        <v>1244</v>
      </c>
      <c r="O15" s="52" t="s">
        <v>45</v>
      </c>
      <c r="P15" s="53" t="s">
        <v>46</v>
      </c>
      <c r="Q15" s="52" t="s">
        <v>47</v>
      </c>
      <c r="R15" s="52" t="s">
        <v>48</v>
      </c>
      <c r="S15" s="399">
        <v>113500000</v>
      </c>
      <c r="T15" s="418">
        <v>0.3</v>
      </c>
      <c r="U15" s="418">
        <v>0.5</v>
      </c>
      <c r="V15" s="418">
        <v>0.2</v>
      </c>
      <c r="W15" s="418"/>
      <c r="X15" s="418">
        <f t="shared" ref="X15:X22" si="0">+SUM(T15:W15)</f>
        <v>1</v>
      </c>
      <c r="Y15" s="16"/>
      <c r="Z15" s="16"/>
      <c r="AA15" s="16"/>
    </row>
    <row r="16" spans="1:27" ht="90.6" customHeight="1">
      <c r="A16" s="19"/>
      <c r="B16" s="300" t="s">
        <v>49</v>
      </c>
      <c r="C16" s="300" t="s">
        <v>50</v>
      </c>
      <c r="D16" s="300" t="s">
        <v>51</v>
      </c>
      <c r="E16" s="300" t="s">
        <v>36</v>
      </c>
      <c r="F16" s="300" t="s">
        <v>52</v>
      </c>
      <c r="G16" s="300" t="s">
        <v>53</v>
      </c>
      <c r="H16" s="300" t="s">
        <v>54</v>
      </c>
      <c r="I16" s="300" t="s">
        <v>55</v>
      </c>
      <c r="J16" s="300" t="s">
        <v>56</v>
      </c>
      <c r="K16" s="300" t="s">
        <v>57</v>
      </c>
      <c r="L16" s="54" t="s">
        <v>43</v>
      </c>
      <c r="M16" s="53" t="s">
        <v>1244</v>
      </c>
      <c r="N16" s="53" t="s">
        <v>1244</v>
      </c>
      <c r="O16" s="52" t="s">
        <v>45</v>
      </c>
      <c r="P16" s="53" t="s">
        <v>46</v>
      </c>
      <c r="Q16" s="52" t="s">
        <v>47</v>
      </c>
      <c r="R16" s="52" t="s">
        <v>58</v>
      </c>
      <c r="S16" s="400" t="s">
        <v>52</v>
      </c>
      <c r="T16" s="419">
        <v>1</v>
      </c>
      <c r="U16" s="419">
        <v>1</v>
      </c>
      <c r="V16" s="419">
        <v>1</v>
      </c>
      <c r="W16" s="419">
        <v>1</v>
      </c>
      <c r="X16" s="364">
        <f t="shared" si="0"/>
        <v>4</v>
      </c>
      <c r="Y16" s="16"/>
      <c r="Z16" s="16"/>
      <c r="AA16" s="16"/>
    </row>
    <row r="17" spans="1:27" ht="81.599999999999994" customHeight="1">
      <c r="A17" s="19"/>
      <c r="B17" s="300" t="s">
        <v>49</v>
      </c>
      <c r="C17" s="300" t="s">
        <v>50</v>
      </c>
      <c r="D17" s="300" t="s">
        <v>59</v>
      </c>
      <c r="E17" s="300" t="s">
        <v>36</v>
      </c>
      <c r="F17" s="300" t="s">
        <v>52</v>
      </c>
      <c r="G17" s="300" t="s">
        <v>60</v>
      </c>
      <c r="H17" s="300" t="s">
        <v>61</v>
      </c>
      <c r="I17" s="300" t="s">
        <v>62</v>
      </c>
      <c r="J17" s="300" t="s">
        <v>63</v>
      </c>
      <c r="K17" s="300" t="s">
        <v>64</v>
      </c>
      <c r="L17" s="54" t="s">
        <v>43</v>
      </c>
      <c r="M17" s="53" t="s">
        <v>1244</v>
      </c>
      <c r="N17" s="53" t="s">
        <v>1244</v>
      </c>
      <c r="O17" s="52" t="s">
        <v>45</v>
      </c>
      <c r="P17" s="53" t="s">
        <v>46</v>
      </c>
      <c r="Q17" s="52" t="s">
        <v>65</v>
      </c>
      <c r="R17" s="52" t="s">
        <v>58</v>
      </c>
      <c r="S17" s="400" t="s">
        <v>52</v>
      </c>
      <c r="T17" s="420">
        <v>0.27</v>
      </c>
      <c r="U17" s="420">
        <v>0.25</v>
      </c>
      <c r="V17" s="420">
        <v>0.22</v>
      </c>
      <c r="W17" s="420">
        <v>0.26</v>
      </c>
      <c r="X17" s="364">
        <f t="shared" si="0"/>
        <v>1</v>
      </c>
      <c r="Y17" s="16"/>
      <c r="Z17" s="16"/>
      <c r="AA17" s="16"/>
    </row>
    <row r="18" spans="1:27" ht="81.75" customHeight="1">
      <c r="A18" s="19"/>
      <c r="B18" s="300" t="s">
        <v>66</v>
      </c>
      <c r="C18" s="300" t="s">
        <v>67</v>
      </c>
      <c r="D18" s="300" t="s">
        <v>68</v>
      </c>
      <c r="E18" s="300" t="s">
        <v>36</v>
      </c>
      <c r="F18" s="300" t="s">
        <v>52</v>
      </c>
      <c r="G18" s="300" t="s">
        <v>69</v>
      </c>
      <c r="H18" s="300" t="s">
        <v>1256</v>
      </c>
      <c r="I18" s="300" t="s">
        <v>71</v>
      </c>
      <c r="J18" s="300" t="s">
        <v>72</v>
      </c>
      <c r="K18" s="300" t="s">
        <v>73</v>
      </c>
      <c r="L18" s="54" t="s">
        <v>74</v>
      </c>
      <c r="M18" s="53" t="s">
        <v>1244</v>
      </c>
      <c r="N18" s="53" t="s">
        <v>1244</v>
      </c>
      <c r="O18" s="52" t="s">
        <v>45</v>
      </c>
      <c r="P18" s="53" t="s">
        <v>46</v>
      </c>
      <c r="Q18" s="52" t="s">
        <v>65</v>
      </c>
      <c r="R18" s="52" t="s">
        <v>75</v>
      </c>
      <c r="S18" s="400">
        <v>87704000</v>
      </c>
      <c r="T18" s="419">
        <v>0</v>
      </c>
      <c r="U18" s="419">
        <v>1</v>
      </c>
      <c r="V18" s="419">
        <v>1</v>
      </c>
      <c r="W18" s="419">
        <v>1</v>
      </c>
      <c r="X18" s="364">
        <f t="shared" si="0"/>
        <v>3</v>
      </c>
      <c r="Y18" s="16"/>
      <c r="Z18" s="16"/>
      <c r="AA18" s="16"/>
    </row>
    <row r="19" spans="1:27" ht="69" customHeight="1">
      <c r="A19" s="19"/>
      <c r="B19" s="300" t="s">
        <v>49</v>
      </c>
      <c r="C19" s="300" t="s">
        <v>76</v>
      </c>
      <c r="D19" s="300" t="s">
        <v>77</v>
      </c>
      <c r="E19" s="304" t="s">
        <v>78</v>
      </c>
      <c r="F19" s="300" t="s">
        <v>52</v>
      </c>
      <c r="G19" s="300" t="s">
        <v>79</v>
      </c>
      <c r="H19" s="300" t="s">
        <v>80</v>
      </c>
      <c r="I19" s="300" t="s">
        <v>81</v>
      </c>
      <c r="J19" s="300" t="s">
        <v>82</v>
      </c>
      <c r="K19" s="300" t="s">
        <v>83</v>
      </c>
      <c r="L19" s="54" t="s">
        <v>84</v>
      </c>
      <c r="M19" s="53" t="s">
        <v>1244</v>
      </c>
      <c r="N19" s="53" t="s">
        <v>1244</v>
      </c>
      <c r="O19" s="52" t="s">
        <v>45</v>
      </c>
      <c r="P19" s="53" t="s">
        <v>46</v>
      </c>
      <c r="Q19" s="52" t="s">
        <v>47</v>
      </c>
      <c r="R19" s="52" t="s">
        <v>58</v>
      </c>
      <c r="S19" s="400" t="s">
        <v>52</v>
      </c>
      <c r="T19" s="419">
        <v>0</v>
      </c>
      <c r="U19" s="419">
        <v>1</v>
      </c>
      <c r="V19" s="419">
        <v>1</v>
      </c>
      <c r="W19" s="419">
        <v>1</v>
      </c>
      <c r="X19" s="364">
        <f t="shared" si="0"/>
        <v>3</v>
      </c>
      <c r="Y19" s="16"/>
      <c r="Z19" s="16"/>
      <c r="AA19" s="16"/>
    </row>
    <row r="20" spans="1:27" ht="58.5" customHeight="1">
      <c r="A20" s="19"/>
      <c r="B20" s="300" t="s">
        <v>66</v>
      </c>
      <c r="C20" s="300" t="s">
        <v>34</v>
      </c>
      <c r="D20" s="300" t="s">
        <v>85</v>
      </c>
      <c r="E20" s="310" t="s">
        <v>86</v>
      </c>
      <c r="F20" s="300" t="s">
        <v>34</v>
      </c>
      <c r="G20" s="300" t="s">
        <v>87</v>
      </c>
      <c r="H20" s="300" t="s">
        <v>88</v>
      </c>
      <c r="I20" s="300" t="s">
        <v>89</v>
      </c>
      <c r="J20" s="300" t="s">
        <v>88</v>
      </c>
      <c r="K20" s="300" t="s">
        <v>90</v>
      </c>
      <c r="L20" s="54" t="s">
        <v>43</v>
      </c>
      <c r="M20" s="53" t="s">
        <v>1244</v>
      </c>
      <c r="N20" s="53" t="s">
        <v>1244</v>
      </c>
      <c r="O20" s="52" t="s">
        <v>45</v>
      </c>
      <c r="P20" s="53" t="s">
        <v>46</v>
      </c>
      <c r="Q20" s="52" t="s">
        <v>47</v>
      </c>
      <c r="R20" s="52" t="s">
        <v>58</v>
      </c>
      <c r="S20" s="400" t="s">
        <v>52</v>
      </c>
      <c r="T20" s="419">
        <v>0</v>
      </c>
      <c r="U20" s="419">
        <v>1</v>
      </c>
      <c r="V20" s="419">
        <v>0</v>
      </c>
      <c r="W20" s="419">
        <v>0</v>
      </c>
      <c r="X20" s="364">
        <f t="shared" si="0"/>
        <v>1</v>
      </c>
      <c r="Y20" s="16"/>
      <c r="Z20" s="16"/>
      <c r="AA20" s="16"/>
    </row>
    <row r="21" spans="1:27" ht="58.5" customHeight="1">
      <c r="A21" s="19"/>
      <c r="B21" s="150" t="s">
        <v>92</v>
      </c>
      <c r="C21" s="300" t="s">
        <v>34</v>
      </c>
      <c r="D21" s="300" t="s">
        <v>93</v>
      </c>
      <c r="E21" s="310" t="s">
        <v>52</v>
      </c>
      <c r="F21" s="300" t="s">
        <v>52</v>
      </c>
      <c r="G21" s="300" t="s">
        <v>94</v>
      </c>
      <c r="H21" s="300" t="s">
        <v>95</v>
      </c>
      <c r="I21" s="300" t="s">
        <v>96</v>
      </c>
      <c r="J21" s="300" t="s">
        <v>97</v>
      </c>
      <c r="K21" s="300" t="s">
        <v>98</v>
      </c>
      <c r="L21" s="54" t="s">
        <v>99</v>
      </c>
      <c r="M21" s="53" t="s">
        <v>1244</v>
      </c>
      <c r="N21" s="53" t="s">
        <v>1244</v>
      </c>
      <c r="O21" s="52" t="s">
        <v>45</v>
      </c>
      <c r="P21" s="53" t="s">
        <v>46</v>
      </c>
      <c r="Q21" s="52" t="s">
        <v>47</v>
      </c>
      <c r="R21" s="52" t="s">
        <v>58</v>
      </c>
      <c r="S21" s="400" t="s">
        <v>52</v>
      </c>
      <c r="T21" s="419">
        <v>25</v>
      </c>
      <c r="U21" s="419">
        <v>25</v>
      </c>
      <c r="V21" s="419">
        <v>50</v>
      </c>
      <c r="W21" s="419"/>
      <c r="X21" s="364">
        <f t="shared" si="0"/>
        <v>100</v>
      </c>
      <c r="Y21" s="16"/>
      <c r="Z21" s="16"/>
      <c r="AA21" s="16"/>
    </row>
    <row r="22" spans="1:27" ht="72.75" customHeight="1">
      <c r="A22" s="19"/>
      <c r="B22" s="61" t="s">
        <v>49</v>
      </c>
      <c r="C22" s="301" t="s">
        <v>34</v>
      </c>
      <c r="D22" s="301" t="s">
        <v>59</v>
      </c>
      <c r="E22" s="301" t="s">
        <v>52</v>
      </c>
      <c r="F22" s="301" t="s">
        <v>37</v>
      </c>
      <c r="G22" s="301" t="s">
        <v>100</v>
      </c>
      <c r="H22" s="343" t="s">
        <v>101</v>
      </c>
      <c r="I22" s="344" t="s">
        <v>1037</v>
      </c>
      <c r="J22" s="301" t="s">
        <v>103</v>
      </c>
      <c r="K22" s="301" t="s">
        <v>104</v>
      </c>
      <c r="L22" s="286" t="s">
        <v>43</v>
      </c>
      <c r="M22" s="59" t="s">
        <v>1244</v>
      </c>
      <c r="N22" s="59" t="s">
        <v>1244</v>
      </c>
      <c r="O22" s="286" t="s">
        <v>45</v>
      </c>
      <c r="P22" s="345" t="s">
        <v>46</v>
      </c>
      <c r="Q22" s="286" t="s">
        <v>47</v>
      </c>
      <c r="R22" s="58" t="s">
        <v>58</v>
      </c>
      <c r="S22" s="286" t="s">
        <v>52</v>
      </c>
      <c r="T22" s="421">
        <v>1</v>
      </c>
      <c r="U22" s="421">
        <v>3</v>
      </c>
      <c r="V22" s="421">
        <v>2</v>
      </c>
      <c r="W22" s="421">
        <v>3</v>
      </c>
      <c r="X22" s="421">
        <f t="shared" si="0"/>
        <v>9</v>
      </c>
      <c r="Y22" s="16"/>
      <c r="Z22" s="16"/>
      <c r="AA22" s="16"/>
    </row>
    <row r="23" spans="1:27" ht="72.75" customHeight="1">
      <c r="A23" s="19"/>
      <c r="B23" s="300" t="s">
        <v>33</v>
      </c>
      <c r="C23" s="285" t="s">
        <v>190</v>
      </c>
      <c r="D23" s="285" t="s">
        <v>77</v>
      </c>
      <c r="E23" s="285" t="s">
        <v>78</v>
      </c>
      <c r="F23" s="285" t="s">
        <v>52</v>
      </c>
      <c r="G23" s="285" t="s">
        <v>191</v>
      </c>
      <c r="H23" s="285" t="s">
        <v>1250</v>
      </c>
      <c r="I23" s="498" t="s">
        <v>1272</v>
      </c>
      <c r="J23" s="285" t="s">
        <v>1249</v>
      </c>
      <c r="K23" s="285" t="s">
        <v>1251</v>
      </c>
      <c r="L23" s="414" t="s">
        <v>194</v>
      </c>
      <c r="M23" s="188" t="s">
        <v>1170</v>
      </c>
      <c r="N23" s="188" t="s">
        <v>1171</v>
      </c>
      <c r="O23" s="193" t="s">
        <v>114</v>
      </c>
      <c r="P23" s="378" t="s">
        <v>115</v>
      </c>
      <c r="Q23" s="193" t="s">
        <v>47</v>
      </c>
      <c r="R23" s="193" t="s">
        <v>58</v>
      </c>
      <c r="S23" s="405" t="s">
        <v>198</v>
      </c>
      <c r="T23" s="486">
        <v>1</v>
      </c>
      <c r="U23" s="486">
        <v>1</v>
      </c>
      <c r="V23" s="486">
        <v>1</v>
      </c>
      <c r="W23" s="486">
        <v>1</v>
      </c>
      <c r="X23" s="486">
        <v>1</v>
      </c>
      <c r="Y23" s="16"/>
      <c r="Z23" s="16"/>
      <c r="AA23" s="16"/>
    </row>
    <row r="24" spans="1:27" ht="75.75" customHeight="1">
      <c r="A24" s="19"/>
      <c r="B24" s="300" t="s">
        <v>33</v>
      </c>
      <c r="C24" s="285" t="s">
        <v>190</v>
      </c>
      <c r="D24" s="285" t="s">
        <v>77</v>
      </c>
      <c r="E24" s="285" t="s">
        <v>78</v>
      </c>
      <c r="F24" s="285" t="s">
        <v>52</v>
      </c>
      <c r="G24" s="285" t="s">
        <v>191</v>
      </c>
      <c r="H24" s="285" t="s">
        <v>192</v>
      </c>
      <c r="I24" s="498" t="s">
        <v>1253</v>
      </c>
      <c r="J24" s="285" t="s">
        <v>1252</v>
      </c>
      <c r="K24" s="285" t="s">
        <v>1254</v>
      </c>
      <c r="L24" s="414" t="s">
        <v>194</v>
      </c>
      <c r="M24" s="188" t="s">
        <v>1170</v>
      </c>
      <c r="N24" s="188" t="s">
        <v>1171</v>
      </c>
      <c r="O24" s="193" t="s">
        <v>114</v>
      </c>
      <c r="P24" s="378" t="s">
        <v>115</v>
      </c>
      <c r="Q24" s="52" t="s">
        <v>47</v>
      </c>
      <c r="R24" s="52" t="s">
        <v>58</v>
      </c>
      <c r="S24" s="400" t="s">
        <v>52</v>
      </c>
      <c r="T24" s="486">
        <v>1</v>
      </c>
      <c r="U24" s="486">
        <v>1</v>
      </c>
      <c r="V24" s="486">
        <v>1</v>
      </c>
      <c r="W24" s="486">
        <v>1</v>
      </c>
      <c r="X24" s="486">
        <v>1</v>
      </c>
      <c r="Y24" s="16"/>
      <c r="Z24" s="16"/>
    </row>
    <row r="25" spans="1:27" ht="75.75" customHeight="1">
      <c r="A25" s="19"/>
      <c r="B25" s="150" t="s">
        <v>33</v>
      </c>
      <c r="C25" s="88" t="s">
        <v>1172</v>
      </c>
      <c r="D25" s="88" t="s">
        <v>52</v>
      </c>
      <c r="E25" s="88" t="s">
        <v>52</v>
      </c>
      <c r="F25" s="88" t="s">
        <v>52</v>
      </c>
      <c r="G25" s="88" t="s">
        <v>1173</v>
      </c>
      <c r="H25" s="88" t="s">
        <v>1174</v>
      </c>
      <c r="I25" s="312" t="s">
        <v>1175</v>
      </c>
      <c r="J25" s="88" t="s">
        <v>1174</v>
      </c>
      <c r="K25" s="88" t="s">
        <v>1176</v>
      </c>
      <c r="L25" s="95" t="s">
        <v>130</v>
      </c>
      <c r="M25" s="40" t="s">
        <v>1170</v>
      </c>
      <c r="N25" s="40" t="s">
        <v>113</v>
      </c>
      <c r="O25" s="41" t="s">
        <v>114</v>
      </c>
      <c r="P25" s="357" t="s">
        <v>115</v>
      </c>
      <c r="Q25" s="181" t="s">
        <v>47</v>
      </c>
      <c r="R25" s="181" t="s">
        <v>58</v>
      </c>
      <c r="S25" s="401" t="s">
        <v>52</v>
      </c>
      <c r="T25" s="41">
        <v>0</v>
      </c>
      <c r="U25" s="41">
        <v>5</v>
      </c>
      <c r="V25" s="41">
        <v>0</v>
      </c>
      <c r="W25" s="41">
        <v>5</v>
      </c>
      <c r="X25" s="41">
        <v>10</v>
      </c>
    </row>
    <row r="26" spans="1:27" ht="78.75" customHeight="1">
      <c r="A26" s="19"/>
      <c r="B26" s="88" t="s">
        <v>105</v>
      </c>
      <c r="C26" s="88" t="s">
        <v>106</v>
      </c>
      <c r="D26" s="88" t="s">
        <v>52</v>
      </c>
      <c r="E26" s="88" t="s">
        <v>52</v>
      </c>
      <c r="F26" s="88" t="s">
        <v>52</v>
      </c>
      <c r="G26" s="88" t="s">
        <v>107</v>
      </c>
      <c r="H26" s="150" t="s">
        <v>108</v>
      </c>
      <c r="I26" s="88" t="s">
        <v>109</v>
      </c>
      <c r="J26" s="88" t="s">
        <v>110</v>
      </c>
      <c r="K26" s="88" t="s">
        <v>111</v>
      </c>
      <c r="L26" s="95" t="s">
        <v>43</v>
      </c>
      <c r="M26" s="40" t="s">
        <v>1170</v>
      </c>
      <c r="N26" s="40" t="s">
        <v>113</v>
      </c>
      <c r="O26" s="41" t="s">
        <v>114</v>
      </c>
      <c r="P26" s="40" t="s">
        <v>115</v>
      </c>
      <c r="Q26" s="41" t="s">
        <v>47</v>
      </c>
      <c r="R26" s="41" t="s">
        <v>58</v>
      </c>
      <c r="S26" s="372" t="s">
        <v>52</v>
      </c>
      <c r="T26" s="346">
        <v>93194115800</v>
      </c>
      <c r="U26" s="346">
        <v>186388231600</v>
      </c>
      <c r="V26" s="346">
        <v>279582347400</v>
      </c>
      <c r="W26" s="346">
        <v>372776463200</v>
      </c>
      <c r="X26" s="347">
        <f>SUM(T26:W26)</f>
        <v>931941158000</v>
      </c>
      <c r="Y26" s="16"/>
      <c r="Z26" s="16"/>
    </row>
    <row r="27" spans="1:27" ht="78.75" customHeight="1">
      <c r="A27" s="19"/>
      <c r="B27" s="88" t="s">
        <v>105</v>
      </c>
      <c r="C27" s="88" t="s">
        <v>106</v>
      </c>
      <c r="D27" s="88" t="s">
        <v>52</v>
      </c>
      <c r="E27" s="88" t="s">
        <v>52</v>
      </c>
      <c r="F27" s="88" t="s">
        <v>52</v>
      </c>
      <c r="G27" s="88" t="s">
        <v>116</v>
      </c>
      <c r="H27" s="150" t="s">
        <v>117</v>
      </c>
      <c r="I27" s="311" t="s">
        <v>118</v>
      </c>
      <c r="J27" s="88" t="s">
        <v>119</v>
      </c>
      <c r="K27" s="88" t="s">
        <v>120</v>
      </c>
      <c r="L27" s="95" t="s">
        <v>43</v>
      </c>
      <c r="M27" s="40" t="s">
        <v>121</v>
      </c>
      <c r="N27" s="40" t="s">
        <v>122</v>
      </c>
      <c r="O27" s="41" t="s">
        <v>114</v>
      </c>
      <c r="P27" s="40" t="s">
        <v>115</v>
      </c>
      <c r="Q27" s="41" t="s">
        <v>47</v>
      </c>
      <c r="R27" s="41" t="s">
        <v>58</v>
      </c>
      <c r="S27" s="372" t="s">
        <v>52</v>
      </c>
      <c r="T27" s="346">
        <v>2000000000</v>
      </c>
      <c r="U27" s="346">
        <v>2830000000</v>
      </c>
      <c r="V27" s="346">
        <v>2835000000</v>
      </c>
      <c r="W27" s="346">
        <v>2835000000</v>
      </c>
      <c r="X27" s="346">
        <f>SUM(T27:W27)</f>
        <v>10500000000</v>
      </c>
      <c r="Y27" s="16"/>
      <c r="Z27" s="16"/>
    </row>
    <row r="28" spans="1:27" ht="126" customHeight="1">
      <c r="A28" s="19"/>
      <c r="B28" s="300" t="s">
        <v>66</v>
      </c>
      <c r="C28" s="88" t="s">
        <v>106</v>
      </c>
      <c r="D28" s="88" t="s">
        <v>123</v>
      </c>
      <c r="E28" s="88" t="s">
        <v>52</v>
      </c>
      <c r="F28" s="88" t="s">
        <v>124</v>
      </c>
      <c r="G28" s="88" t="s">
        <v>125</v>
      </c>
      <c r="H28" s="150" t="s">
        <v>126</v>
      </c>
      <c r="I28" s="88" t="s">
        <v>127</v>
      </c>
      <c r="J28" s="88" t="s">
        <v>128</v>
      </c>
      <c r="K28" s="88" t="s">
        <v>1112</v>
      </c>
      <c r="L28" s="95" t="s">
        <v>130</v>
      </c>
      <c r="M28" s="40" t="s">
        <v>131</v>
      </c>
      <c r="N28" s="40" t="s">
        <v>1084</v>
      </c>
      <c r="O28" s="41" t="s">
        <v>114</v>
      </c>
      <c r="P28" s="40" t="s">
        <v>115</v>
      </c>
      <c r="Q28" s="41" t="s">
        <v>47</v>
      </c>
      <c r="R28" s="41" t="s">
        <v>58</v>
      </c>
      <c r="S28" s="372" t="s">
        <v>52</v>
      </c>
      <c r="T28" s="422">
        <v>0</v>
      </c>
      <c r="U28" s="422">
        <v>1</v>
      </c>
      <c r="V28" s="422">
        <v>0</v>
      </c>
      <c r="W28" s="422">
        <v>1</v>
      </c>
      <c r="X28" s="423">
        <f>+W28+U28</f>
        <v>2</v>
      </c>
      <c r="Y28" s="16"/>
      <c r="Z28" s="16"/>
    </row>
    <row r="29" spans="1:27" ht="126" customHeight="1">
      <c r="A29" s="19"/>
      <c r="B29" s="300" t="s">
        <v>133</v>
      </c>
      <c r="C29" s="88" t="s">
        <v>134</v>
      </c>
      <c r="D29" s="88" t="s">
        <v>52</v>
      </c>
      <c r="E29" s="88" t="s">
        <v>52</v>
      </c>
      <c r="F29" s="88" t="s">
        <v>52</v>
      </c>
      <c r="G29" s="88" t="s">
        <v>1177</v>
      </c>
      <c r="H29" s="150" t="s">
        <v>1178</v>
      </c>
      <c r="I29" s="88" t="s">
        <v>1179</v>
      </c>
      <c r="J29" s="88" t="s">
        <v>1178</v>
      </c>
      <c r="K29" s="88" t="s">
        <v>1178</v>
      </c>
      <c r="L29" s="95" t="s">
        <v>150</v>
      </c>
      <c r="M29" s="40" t="s">
        <v>1180</v>
      </c>
      <c r="N29" s="40" t="s">
        <v>1181</v>
      </c>
      <c r="O29" s="41" t="s">
        <v>114</v>
      </c>
      <c r="P29" s="40" t="s">
        <v>115</v>
      </c>
      <c r="Q29" s="41" t="s">
        <v>47</v>
      </c>
      <c r="R29" s="41" t="s">
        <v>58</v>
      </c>
      <c r="S29" s="372" t="s">
        <v>52</v>
      </c>
      <c r="T29" s="422">
        <v>0</v>
      </c>
      <c r="U29" s="422">
        <v>0</v>
      </c>
      <c r="V29" s="422">
        <v>0</v>
      </c>
      <c r="W29" s="422">
        <v>1</v>
      </c>
      <c r="X29" s="423">
        <v>1</v>
      </c>
      <c r="Y29" s="16"/>
      <c r="Z29" s="16"/>
    </row>
    <row r="30" spans="1:27" ht="78.75" customHeight="1">
      <c r="A30" s="19"/>
      <c r="B30" s="88" t="s">
        <v>133</v>
      </c>
      <c r="C30" s="89" t="s">
        <v>134</v>
      </c>
      <c r="D30" s="88" t="s">
        <v>52</v>
      </c>
      <c r="E30" s="88" t="s">
        <v>52</v>
      </c>
      <c r="F30" s="88" t="s">
        <v>52</v>
      </c>
      <c r="G30" s="88" t="s">
        <v>135</v>
      </c>
      <c r="H30" s="150" t="s">
        <v>136</v>
      </c>
      <c r="I30" s="88" t="s">
        <v>137</v>
      </c>
      <c r="J30" s="88" t="s">
        <v>138</v>
      </c>
      <c r="K30" s="88" t="s">
        <v>139</v>
      </c>
      <c r="L30" s="95" t="s">
        <v>130</v>
      </c>
      <c r="M30" s="40" t="s">
        <v>140</v>
      </c>
      <c r="N30" s="40" t="s">
        <v>141</v>
      </c>
      <c r="O30" s="41" t="s">
        <v>114</v>
      </c>
      <c r="P30" s="88" t="s">
        <v>115</v>
      </c>
      <c r="Q30" s="41" t="s">
        <v>47</v>
      </c>
      <c r="R30" s="41" t="s">
        <v>58</v>
      </c>
      <c r="S30" s="102" t="s">
        <v>52</v>
      </c>
      <c r="T30" s="105">
        <v>0</v>
      </c>
      <c r="U30" s="105">
        <v>0.4</v>
      </c>
      <c r="V30" s="105">
        <v>0</v>
      </c>
      <c r="W30" s="105">
        <v>0.6</v>
      </c>
      <c r="X30" s="105">
        <v>1</v>
      </c>
      <c r="Y30" s="16"/>
      <c r="Z30" s="16"/>
    </row>
    <row r="31" spans="1:27" ht="78.75" customHeight="1">
      <c r="A31" s="19"/>
      <c r="B31" s="300" t="s">
        <v>33</v>
      </c>
      <c r="C31" s="285" t="s">
        <v>190</v>
      </c>
      <c r="D31" s="285" t="s">
        <v>77</v>
      </c>
      <c r="E31" s="285" t="s">
        <v>78</v>
      </c>
      <c r="F31" s="285" t="s">
        <v>52</v>
      </c>
      <c r="G31" s="285" t="s">
        <v>191</v>
      </c>
      <c r="H31" s="285" t="s">
        <v>1250</v>
      </c>
      <c r="I31" s="498" t="s">
        <v>1272</v>
      </c>
      <c r="J31" s="285" t="s">
        <v>1249</v>
      </c>
      <c r="K31" s="285" t="s">
        <v>1251</v>
      </c>
      <c r="L31" s="414" t="s">
        <v>194</v>
      </c>
      <c r="M31" s="53" t="s">
        <v>1085</v>
      </c>
      <c r="N31" s="53" t="s">
        <v>1085</v>
      </c>
      <c r="O31" s="193" t="s">
        <v>228</v>
      </c>
      <c r="P31" s="378" t="s">
        <v>153</v>
      </c>
      <c r="Q31" s="193" t="s">
        <v>47</v>
      </c>
      <c r="R31" s="193" t="s">
        <v>58</v>
      </c>
      <c r="S31" s="405" t="s">
        <v>198</v>
      </c>
      <c r="T31" s="486">
        <v>1</v>
      </c>
      <c r="U31" s="486">
        <v>1</v>
      </c>
      <c r="V31" s="486">
        <v>1</v>
      </c>
      <c r="W31" s="486">
        <v>1</v>
      </c>
      <c r="X31" s="486">
        <v>1</v>
      </c>
      <c r="Y31" s="16"/>
      <c r="Z31" s="16"/>
    </row>
    <row r="32" spans="1:27" ht="63" customHeight="1">
      <c r="A32" s="19"/>
      <c r="B32" s="300" t="s">
        <v>33</v>
      </c>
      <c r="C32" s="285" t="s">
        <v>190</v>
      </c>
      <c r="D32" s="285" t="s">
        <v>77</v>
      </c>
      <c r="E32" s="285" t="s">
        <v>78</v>
      </c>
      <c r="F32" s="285" t="s">
        <v>52</v>
      </c>
      <c r="G32" s="285" t="s">
        <v>191</v>
      </c>
      <c r="H32" s="285" t="s">
        <v>192</v>
      </c>
      <c r="I32" s="498" t="s">
        <v>1253</v>
      </c>
      <c r="J32" s="285" t="s">
        <v>1252</v>
      </c>
      <c r="K32" s="285" t="s">
        <v>1254</v>
      </c>
      <c r="L32" s="414" t="s">
        <v>194</v>
      </c>
      <c r="M32" s="53" t="s">
        <v>1085</v>
      </c>
      <c r="N32" s="53" t="s">
        <v>1085</v>
      </c>
      <c r="O32" s="193" t="s">
        <v>228</v>
      </c>
      <c r="P32" s="378" t="s">
        <v>153</v>
      </c>
      <c r="Q32" s="193" t="s">
        <v>47</v>
      </c>
      <c r="R32" s="193" t="s">
        <v>58</v>
      </c>
      <c r="S32" s="193" t="s">
        <v>52</v>
      </c>
      <c r="T32" s="486">
        <v>1</v>
      </c>
      <c r="U32" s="486">
        <v>1</v>
      </c>
      <c r="V32" s="486">
        <v>1</v>
      </c>
      <c r="W32" s="486">
        <v>1</v>
      </c>
      <c r="X32" s="486">
        <v>1</v>
      </c>
      <c r="Y32" s="16"/>
      <c r="Z32" s="16"/>
    </row>
    <row r="33" spans="1:26" ht="78.75" customHeight="1">
      <c r="A33" s="19"/>
      <c r="B33" s="285" t="s">
        <v>49</v>
      </c>
      <c r="C33" s="285" t="s">
        <v>34</v>
      </c>
      <c r="D33" s="285" t="s">
        <v>59</v>
      </c>
      <c r="E33" s="285" t="s">
        <v>52</v>
      </c>
      <c r="F33" s="285" t="s">
        <v>52</v>
      </c>
      <c r="G33" s="285" t="s">
        <v>1042</v>
      </c>
      <c r="H33" s="285" t="s">
        <v>1247</v>
      </c>
      <c r="I33" s="285" t="s">
        <v>225</v>
      </c>
      <c r="J33" s="285" t="s">
        <v>1248</v>
      </c>
      <c r="K33" s="285" t="s">
        <v>226</v>
      </c>
      <c r="L33" s="193" t="s">
        <v>43</v>
      </c>
      <c r="M33" s="53" t="s">
        <v>1085</v>
      </c>
      <c r="N33" s="53" t="s">
        <v>1085</v>
      </c>
      <c r="O33" s="193" t="s">
        <v>228</v>
      </c>
      <c r="P33" s="378" t="s">
        <v>153</v>
      </c>
      <c r="Q33" s="193" t="s">
        <v>47</v>
      </c>
      <c r="R33" s="193" t="s">
        <v>58</v>
      </c>
      <c r="S33" s="193" t="s">
        <v>52</v>
      </c>
      <c r="T33" s="487">
        <v>0.25</v>
      </c>
      <c r="U33" s="487">
        <v>0.25</v>
      </c>
      <c r="V33" s="487">
        <v>0.25</v>
      </c>
      <c r="W33" s="487">
        <v>0.25</v>
      </c>
      <c r="X33" s="488">
        <f>+SUM(T33:W33)</f>
        <v>1</v>
      </c>
      <c r="Y33" s="16"/>
      <c r="Z33" s="16"/>
    </row>
    <row r="34" spans="1:26" ht="66" customHeight="1">
      <c r="A34" s="19"/>
      <c r="B34" s="150" t="s">
        <v>142</v>
      </c>
      <c r="C34" s="150" t="s">
        <v>143</v>
      </c>
      <c r="D34" s="150" t="s">
        <v>144</v>
      </c>
      <c r="E34" s="150" t="s">
        <v>145</v>
      </c>
      <c r="F34" s="150" t="s">
        <v>52</v>
      </c>
      <c r="G34" s="88" t="s">
        <v>146</v>
      </c>
      <c r="H34" s="150" t="s">
        <v>147</v>
      </c>
      <c r="I34" s="150" t="s">
        <v>148</v>
      </c>
      <c r="J34" s="150" t="s">
        <v>147</v>
      </c>
      <c r="K34" s="150" t="s">
        <v>149</v>
      </c>
      <c r="L34" s="181" t="s">
        <v>150</v>
      </c>
      <c r="M34" s="42" t="s">
        <v>1085</v>
      </c>
      <c r="N34" s="42" t="s">
        <v>1085</v>
      </c>
      <c r="O34" s="181" t="s">
        <v>152</v>
      </c>
      <c r="P34" s="42" t="s">
        <v>153</v>
      </c>
      <c r="Q34" s="181" t="s">
        <v>47</v>
      </c>
      <c r="R34" s="181" t="s">
        <v>58</v>
      </c>
      <c r="S34" s="401" t="s">
        <v>34</v>
      </c>
      <c r="T34" s="348">
        <v>0</v>
      </c>
      <c r="U34" s="348">
        <v>1</v>
      </c>
      <c r="V34" s="348">
        <v>0</v>
      </c>
      <c r="W34" s="348">
        <v>0</v>
      </c>
      <c r="X34" s="348">
        <f>SUM(T34:W34)</f>
        <v>1</v>
      </c>
      <c r="Y34" s="16"/>
      <c r="Z34" s="16"/>
    </row>
    <row r="35" spans="1:26" ht="63.75" customHeight="1">
      <c r="A35" s="19"/>
      <c r="B35" s="150" t="s">
        <v>142</v>
      </c>
      <c r="C35" s="150" t="s">
        <v>143</v>
      </c>
      <c r="D35" s="150" t="s">
        <v>144</v>
      </c>
      <c r="E35" s="150" t="s">
        <v>145</v>
      </c>
      <c r="F35" s="150" t="s">
        <v>52</v>
      </c>
      <c r="G35" s="88" t="s">
        <v>154</v>
      </c>
      <c r="H35" s="88" t="s">
        <v>155</v>
      </c>
      <c r="I35" s="88" t="s">
        <v>156</v>
      </c>
      <c r="J35" s="150" t="s">
        <v>157</v>
      </c>
      <c r="K35" s="150" t="s">
        <v>158</v>
      </c>
      <c r="L35" s="181" t="s">
        <v>150</v>
      </c>
      <c r="M35" s="42" t="s">
        <v>1085</v>
      </c>
      <c r="N35" s="42" t="s">
        <v>1085</v>
      </c>
      <c r="O35" s="181" t="s">
        <v>152</v>
      </c>
      <c r="P35" s="42" t="s">
        <v>153</v>
      </c>
      <c r="Q35" s="181" t="s">
        <v>65</v>
      </c>
      <c r="R35" s="181" t="s">
        <v>75</v>
      </c>
      <c r="S35" s="401">
        <v>3000000</v>
      </c>
      <c r="T35" s="348">
        <v>0</v>
      </c>
      <c r="U35" s="348">
        <v>0</v>
      </c>
      <c r="V35" s="348">
        <v>0</v>
      </c>
      <c r="W35" s="348">
        <v>2</v>
      </c>
      <c r="X35" s="348">
        <f t="shared" ref="X35:X39" si="1">SUM(T35:W35)</f>
        <v>2</v>
      </c>
      <c r="Y35" s="16"/>
      <c r="Z35" s="16"/>
    </row>
    <row r="36" spans="1:26" ht="74.25" customHeight="1">
      <c r="A36" s="19"/>
      <c r="B36" s="150" t="s">
        <v>142</v>
      </c>
      <c r="C36" s="150" t="s">
        <v>143</v>
      </c>
      <c r="D36" s="150" t="s">
        <v>144</v>
      </c>
      <c r="E36" s="150" t="s">
        <v>145</v>
      </c>
      <c r="F36" s="150" t="s">
        <v>52</v>
      </c>
      <c r="G36" s="88" t="s">
        <v>159</v>
      </c>
      <c r="H36" s="88" t="s">
        <v>160</v>
      </c>
      <c r="I36" s="150" t="s">
        <v>161</v>
      </c>
      <c r="J36" s="88" t="s">
        <v>160</v>
      </c>
      <c r="K36" s="150" t="s">
        <v>162</v>
      </c>
      <c r="L36" s="181" t="s">
        <v>43</v>
      </c>
      <c r="M36" s="42" t="s">
        <v>1085</v>
      </c>
      <c r="N36" s="42" t="s">
        <v>1085</v>
      </c>
      <c r="O36" s="181" t="s">
        <v>152</v>
      </c>
      <c r="P36" s="42" t="s">
        <v>153</v>
      </c>
      <c r="Q36" s="181" t="s">
        <v>47</v>
      </c>
      <c r="R36" s="181" t="s">
        <v>58</v>
      </c>
      <c r="S36" s="401" t="s">
        <v>34</v>
      </c>
      <c r="T36" s="348">
        <v>0</v>
      </c>
      <c r="U36" s="348">
        <v>10</v>
      </c>
      <c r="V36" s="348">
        <v>10</v>
      </c>
      <c r="W36" s="348">
        <v>10</v>
      </c>
      <c r="X36" s="348">
        <f t="shared" si="1"/>
        <v>30</v>
      </c>
      <c r="Y36" s="16"/>
      <c r="Z36" s="16"/>
    </row>
    <row r="37" spans="1:26" ht="66" customHeight="1">
      <c r="A37" s="19"/>
      <c r="B37" s="150" t="s">
        <v>142</v>
      </c>
      <c r="C37" s="150" t="s">
        <v>143</v>
      </c>
      <c r="D37" s="150" t="s">
        <v>144</v>
      </c>
      <c r="E37" s="150" t="s">
        <v>163</v>
      </c>
      <c r="F37" s="150" t="s">
        <v>52</v>
      </c>
      <c r="G37" s="88" t="s">
        <v>164</v>
      </c>
      <c r="H37" s="88" t="s">
        <v>165</v>
      </c>
      <c r="I37" s="88" t="s">
        <v>166</v>
      </c>
      <c r="J37" s="150" t="s">
        <v>165</v>
      </c>
      <c r="K37" s="88" t="s">
        <v>167</v>
      </c>
      <c r="L37" s="181" t="s">
        <v>43</v>
      </c>
      <c r="M37" s="42" t="s">
        <v>1085</v>
      </c>
      <c r="N37" s="42" t="s">
        <v>1085</v>
      </c>
      <c r="O37" s="181" t="s">
        <v>152</v>
      </c>
      <c r="P37" s="42" t="s">
        <v>153</v>
      </c>
      <c r="Q37" s="181" t="s">
        <v>47</v>
      </c>
      <c r="R37" s="181" t="s">
        <v>58</v>
      </c>
      <c r="S37" s="401" t="s">
        <v>34</v>
      </c>
      <c r="T37" s="349">
        <v>0</v>
      </c>
      <c r="U37" s="348">
        <v>1</v>
      </c>
      <c r="V37" s="348">
        <v>1</v>
      </c>
      <c r="W37" s="348">
        <v>1</v>
      </c>
      <c r="X37" s="348">
        <f t="shared" si="1"/>
        <v>3</v>
      </c>
      <c r="Y37" s="16"/>
      <c r="Z37" s="16"/>
    </row>
    <row r="38" spans="1:26" ht="63.75" customHeight="1">
      <c r="A38" s="19"/>
      <c r="B38" s="300" t="s">
        <v>33</v>
      </c>
      <c r="C38" s="88" t="s">
        <v>168</v>
      </c>
      <c r="D38" s="88" t="s">
        <v>169</v>
      </c>
      <c r="E38" s="88" t="s">
        <v>34</v>
      </c>
      <c r="F38" s="150" t="s">
        <v>52</v>
      </c>
      <c r="G38" s="88" t="s">
        <v>170</v>
      </c>
      <c r="H38" s="88" t="s">
        <v>171</v>
      </c>
      <c r="I38" s="88" t="s">
        <v>172</v>
      </c>
      <c r="J38" s="88" t="s">
        <v>173</v>
      </c>
      <c r="K38" s="88" t="s">
        <v>174</v>
      </c>
      <c r="L38" s="41" t="s">
        <v>130</v>
      </c>
      <c r="M38" s="42" t="s">
        <v>1085</v>
      </c>
      <c r="N38" s="42" t="s">
        <v>1085</v>
      </c>
      <c r="O38" s="41" t="s">
        <v>175</v>
      </c>
      <c r="P38" s="88" t="s">
        <v>153</v>
      </c>
      <c r="Q38" s="181" t="s">
        <v>47</v>
      </c>
      <c r="R38" s="181" t="s">
        <v>58</v>
      </c>
      <c r="S38" s="401" t="s">
        <v>34</v>
      </c>
      <c r="T38" s="350">
        <v>0</v>
      </c>
      <c r="U38" s="350">
        <v>0.5</v>
      </c>
      <c r="V38" s="350">
        <v>0</v>
      </c>
      <c r="W38" s="350">
        <v>0.5</v>
      </c>
      <c r="X38" s="351">
        <f t="shared" si="1"/>
        <v>1</v>
      </c>
      <c r="Y38" s="16"/>
      <c r="Z38" s="16"/>
    </row>
    <row r="39" spans="1:26" ht="63.75" customHeight="1">
      <c r="A39" s="19"/>
      <c r="B39" s="88" t="s">
        <v>49</v>
      </c>
      <c r="C39" s="88" t="s">
        <v>168</v>
      </c>
      <c r="D39" s="88" t="s">
        <v>169</v>
      </c>
      <c r="E39" s="88" t="s">
        <v>34</v>
      </c>
      <c r="F39" s="150" t="s">
        <v>52</v>
      </c>
      <c r="G39" s="88" t="s">
        <v>1086</v>
      </c>
      <c r="H39" s="88" t="s">
        <v>177</v>
      </c>
      <c r="I39" s="88" t="s">
        <v>178</v>
      </c>
      <c r="J39" s="150" t="s">
        <v>177</v>
      </c>
      <c r="K39" s="88" t="s">
        <v>179</v>
      </c>
      <c r="L39" s="41" t="s">
        <v>130</v>
      </c>
      <c r="M39" s="42" t="s">
        <v>1085</v>
      </c>
      <c r="N39" s="42" t="s">
        <v>1085</v>
      </c>
      <c r="O39" s="41" t="s">
        <v>175</v>
      </c>
      <c r="P39" s="88" t="s">
        <v>153</v>
      </c>
      <c r="Q39" s="181" t="s">
        <v>47</v>
      </c>
      <c r="R39" s="181" t="s">
        <v>58</v>
      </c>
      <c r="S39" s="401" t="s">
        <v>34</v>
      </c>
      <c r="T39" s="349">
        <v>0</v>
      </c>
      <c r="U39" s="349">
        <v>1</v>
      </c>
      <c r="V39" s="349">
        <v>0</v>
      </c>
      <c r="W39" s="349">
        <v>1</v>
      </c>
      <c r="X39" s="348">
        <f t="shared" si="1"/>
        <v>2</v>
      </c>
      <c r="Y39" s="16"/>
      <c r="Z39" s="16"/>
    </row>
    <row r="40" spans="1:26" ht="78" customHeight="1">
      <c r="A40" s="19"/>
      <c r="B40" s="301" t="s">
        <v>142</v>
      </c>
      <c r="C40" s="220" t="s">
        <v>34</v>
      </c>
      <c r="D40" s="301" t="s">
        <v>144</v>
      </c>
      <c r="E40" s="301" t="s">
        <v>163</v>
      </c>
      <c r="F40" s="301" t="s">
        <v>52</v>
      </c>
      <c r="G40" s="220" t="s">
        <v>180</v>
      </c>
      <c r="H40" s="301" t="s">
        <v>1038</v>
      </c>
      <c r="I40" s="220" t="s">
        <v>182</v>
      </c>
      <c r="J40" s="301" t="s">
        <v>183</v>
      </c>
      <c r="K40" s="301" t="s">
        <v>184</v>
      </c>
      <c r="L40" s="162" t="s">
        <v>43</v>
      </c>
      <c r="M40" s="59" t="s">
        <v>1085</v>
      </c>
      <c r="N40" s="59" t="s">
        <v>1085</v>
      </c>
      <c r="O40" s="58" t="s">
        <v>152</v>
      </c>
      <c r="P40" s="220" t="s">
        <v>153</v>
      </c>
      <c r="Q40" s="58" t="s">
        <v>47</v>
      </c>
      <c r="R40" s="58" t="s">
        <v>58</v>
      </c>
      <c r="S40" s="376" t="s">
        <v>34</v>
      </c>
      <c r="T40" s="352">
        <v>0</v>
      </c>
      <c r="U40" s="352">
        <v>1</v>
      </c>
      <c r="V40" s="352">
        <v>0</v>
      </c>
      <c r="W40" s="352">
        <v>1</v>
      </c>
      <c r="X40" s="353">
        <f>SUM(T40:W40)</f>
        <v>2</v>
      </c>
      <c r="Y40" s="16"/>
      <c r="Z40" s="16"/>
    </row>
    <row r="41" spans="1:26" ht="72.75" customHeight="1">
      <c r="A41" s="19"/>
      <c r="B41" s="301" t="s">
        <v>142</v>
      </c>
      <c r="C41" s="220" t="s">
        <v>34</v>
      </c>
      <c r="D41" s="301" t="s">
        <v>144</v>
      </c>
      <c r="E41" s="301" t="s">
        <v>163</v>
      </c>
      <c r="F41" s="301" t="s">
        <v>52</v>
      </c>
      <c r="G41" s="220" t="s">
        <v>185</v>
      </c>
      <c r="H41" s="220" t="s">
        <v>1039</v>
      </c>
      <c r="I41" s="220" t="s">
        <v>187</v>
      </c>
      <c r="J41" s="301" t="s">
        <v>188</v>
      </c>
      <c r="K41" s="301" t="s">
        <v>189</v>
      </c>
      <c r="L41" s="162" t="s">
        <v>43</v>
      </c>
      <c r="M41" s="59" t="s">
        <v>1085</v>
      </c>
      <c r="N41" s="59" t="s">
        <v>1085</v>
      </c>
      <c r="O41" s="58" t="s">
        <v>152</v>
      </c>
      <c r="P41" s="220" t="s">
        <v>153</v>
      </c>
      <c r="Q41" s="58" t="s">
        <v>47</v>
      </c>
      <c r="R41" s="58" t="s">
        <v>58</v>
      </c>
      <c r="S41" s="376" t="s">
        <v>34</v>
      </c>
      <c r="T41" s="354">
        <v>0.9</v>
      </c>
      <c r="U41" s="354">
        <v>0.9</v>
      </c>
      <c r="V41" s="354">
        <v>0.9</v>
      </c>
      <c r="W41" s="354">
        <v>0.9</v>
      </c>
      <c r="X41" s="446">
        <f>+AVERAGE(T41:W41)</f>
        <v>0.9</v>
      </c>
      <c r="Y41" s="16"/>
      <c r="Z41" s="16"/>
    </row>
    <row r="42" spans="1:26" ht="72.75" customHeight="1">
      <c r="A42" s="19"/>
      <c r="B42" s="300" t="s">
        <v>33</v>
      </c>
      <c r="C42" s="285" t="s">
        <v>190</v>
      </c>
      <c r="D42" s="285" t="s">
        <v>77</v>
      </c>
      <c r="E42" s="285" t="s">
        <v>78</v>
      </c>
      <c r="F42" s="285" t="s">
        <v>52</v>
      </c>
      <c r="G42" s="285" t="s">
        <v>191</v>
      </c>
      <c r="H42" s="285" t="s">
        <v>1250</v>
      </c>
      <c r="I42" s="498" t="s">
        <v>1272</v>
      </c>
      <c r="J42" s="285" t="s">
        <v>1249</v>
      </c>
      <c r="K42" s="285" t="s">
        <v>1251</v>
      </c>
      <c r="L42" s="414" t="s">
        <v>194</v>
      </c>
      <c r="M42" s="188" t="s">
        <v>195</v>
      </c>
      <c r="N42" s="188" t="s">
        <v>195</v>
      </c>
      <c r="O42" s="193" t="s">
        <v>196</v>
      </c>
      <c r="P42" s="489" t="s">
        <v>197</v>
      </c>
      <c r="Q42" s="193" t="s">
        <v>47</v>
      </c>
      <c r="R42" s="193" t="s">
        <v>58</v>
      </c>
      <c r="S42" s="405" t="s">
        <v>198</v>
      </c>
      <c r="T42" s="486">
        <v>1</v>
      </c>
      <c r="U42" s="486">
        <v>1</v>
      </c>
      <c r="V42" s="486">
        <v>1</v>
      </c>
      <c r="W42" s="486">
        <v>1</v>
      </c>
      <c r="X42" s="486">
        <v>1</v>
      </c>
      <c r="Y42" s="16"/>
      <c r="Z42" s="16"/>
    </row>
    <row r="43" spans="1:26" ht="63" customHeight="1">
      <c r="A43" s="19"/>
      <c r="B43" s="300" t="s">
        <v>33</v>
      </c>
      <c r="C43" s="285" t="s">
        <v>190</v>
      </c>
      <c r="D43" s="285" t="s">
        <v>77</v>
      </c>
      <c r="E43" s="285" t="s">
        <v>78</v>
      </c>
      <c r="F43" s="285" t="s">
        <v>52</v>
      </c>
      <c r="G43" s="285" t="s">
        <v>191</v>
      </c>
      <c r="H43" s="285" t="s">
        <v>192</v>
      </c>
      <c r="I43" s="498" t="s">
        <v>1253</v>
      </c>
      <c r="J43" s="285" t="s">
        <v>1252</v>
      </c>
      <c r="K43" s="285" t="s">
        <v>1254</v>
      </c>
      <c r="L43" s="414" t="s">
        <v>194</v>
      </c>
      <c r="M43" s="188" t="s">
        <v>195</v>
      </c>
      <c r="N43" s="188" t="s">
        <v>195</v>
      </c>
      <c r="O43" s="193" t="s">
        <v>196</v>
      </c>
      <c r="P43" s="489" t="s">
        <v>197</v>
      </c>
      <c r="Q43" s="193" t="s">
        <v>47</v>
      </c>
      <c r="R43" s="193" t="s">
        <v>58</v>
      </c>
      <c r="S43" s="405" t="s">
        <v>198</v>
      </c>
      <c r="T43" s="486">
        <v>1</v>
      </c>
      <c r="U43" s="486">
        <v>1</v>
      </c>
      <c r="V43" s="486">
        <v>1</v>
      </c>
      <c r="W43" s="486">
        <v>1</v>
      </c>
      <c r="X43" s="486">
        <v>1</v>
      </c>
      <c r="Y43" s="16"/>
      <c r="Z43" s="16"/>
    </row>
    <row r="44" spans="1:26" ht="136.5" customHeight="1">
      <c r="A44" s="19"/>
      <c r="B44" s="220" t="s">
        <v>199</v>
      </c>
      <c r="C44" s="220" t="s">
        <v>200</v>
      </c>
      <c r="D44" s="220" t="s">
        <v>77</v>
      </c>
      <c r="E44" s="220" t="s">
        <v>52</v>
      </c>
      <c r="F44" s="220" t="s">
        <v>52</v>
      </c>
      <c r="G44" s="220" t="s">
        <v>201</v>
      </c>
      <c r="H44" s="301" t="s">
        <v>1087</v>
      </c>
      <c r="I44" s="220" t="s">
        <v>203</v>
      </c>
      <c r="J44" s="220" t="s">
        <v>1088</v>
      </c>
      <c r="K44" s="220" t="s">
        <v>205</v>
      </c>
      <c r="L44" s="221" t="s">
        <v>43</v>
      </c>
      <c r="M44" s="160" t="s">
        <v>195</v>
      </c>
      <c r="N44" s="160" t="s">
        <v>195</v>
      </c>
      <c r="O44" s="162" t="s">
        <v>196</v>
      </c>
      <c r="P44" s="160" t="s">
        <v>197</v>
      </c>
      <c r="Q44" s="162" t="s">
        <v>65</v>
      </c>
      <c r="R44" s="162" t="s">
        <v>58</v>
      </c>
      <c r="S44" s="377" t="s">
        <v>206</v>
      </c>
      <c r="T44" s="355" t="s">
        <v>207</v>
      </c>
      <c r="U44" s="355" t="s">
        <v>207</v>
      </c>
      <c r="V44" s="355" t="s">
        <v>207</v>
      </c>
      <c r="W44" s="355" t="s">
        <v>207</v>
      </c>
      <c r="X44" s="355" t="s">
        <v>207</v>
      </c>
      <c r="Y44" s="16"/>
      <c r="Z44" s="16"/>
    </row>
    <row r="45" spans="1:26" ht="94.5" customHeight="1">
      <c r="A45" s="19"/>
      <c r="B45" s="88" t="s">
        <v>199</v>
      </c>
      <c r="C45" s="88" t="s">
        <v>1089</v>
      </c>
      <c r="D45" s="88" t="s">
        <v>77</v>
      </c>
      <c r="E45" s="88" t="s">
        <v>52</v>
      </c>
      <c r="F45" s="88" t="s">
        <v>52</v>
      </c>
      <c r="G45" s="88" t="s">
        <v>209</v>
      </c>
      <c r="H45" s="88" t="s">
        <v>210</v>
      </c>
      <c r="I45" s="312">
        <v>0.88</v>
      </c>
      <c r="J45" s="88" t="s">
        <v>211</v>
      </c>
      <c r="K45" s="88" t="s">
        <v>1090</v>
      </c>
      <c r="L45" s="95" t="s">
        <v>43</v>
      </c>
      <c r="M45" s="40" t="s">
        <v>195</v>
      </c>
      <c r="N45" s="40" t="s">
        <v>195</v>
      </c>
      <c r="O45" s="41" t="s">
        <v>196</v>
      </c>
      <c r="P45" s="40" t="s">
        <v>197</v>
      </c>
      <c r="Q45" s="41" t="s">
        <v>65</v>
      </c>
      <c r="R45" s="41" t="s">
        <v>58</v>
      </c>
      <c r="S45" s="102" t="s">
        <v>206</v>
      </c>
      <c r="T45" s="93">
        <v>0.88</v>
      </c>
      <c r="U45" s="93">
        <v>0.88</v>
      </c>
      <c r="V45" s="93">
        <v>0.88</v>
      </c>
      <c r="W45" s="93">
        <v>0.88</v>
      </c>
      <c r="X45" s="93">
        <v>0.88</v>
      </c>
      <c r="Y45" s="16"/>
      <c r="Z45" s="16"/>
    </row>
    <row r="46" spans="1:26" ht="94.5" customHeight="1">
      <c r="A46" s="19"/>
      <c r="B46" s="300" t="s">
        <v>33</v>
      </c>
      <c r="C46" s="285" t="s">
        <v>190</v>
      </c>
      <c r="D46" s="285" t="s">
        <v>77</v>
      </c>
      <c r="E46" s="285" t="s">
        <v>78</v>
      </c>
      <c r="F46" s="285" t="s">
        <v>52</v>
      </c>
      <c r="G46" s="285" t="s">
        <v>191</v>
      </c>
      <c r="H46" s="285" t="s">
        <v>1250</v>
      </c>
      <c r="I46" s="498" t="s">
        <v>1272</v>
      </c>
      <c r="J46" s="285" t="s">
        <v>1249</v>
      </c>
      <c r="K46" s="285" t="s">
        <v>1251</v>
      </c>
      <c r="L46" s="414" t="s">
        <v>194</v>
      </c>
      <c r="M46" s="188" t="s">
        <v>1239</v>
      </c>
      <c r="N46" s="188" t="s">
        <v>1239</v>
      </c>
      <c r="O46" s="193" t="s">
        <v>236</v>
      </c>
      <c r="P46" s="489" t="s">
        <v>215</v>
      </c>
      <c r="Q46" s="193" t="s">
        <v>47</v>
      </c>
      <c r="R46" s="193" t="s">
        <v>58</v>
      </c>
      <c r="S46" s="405" t="s">
        <v>198</v>
      </c>
      <c r="T46" s="486">
        <v>1</v>
      </c>
      <c r="U46" s="486">
        <v>1</v>
      </c>
      <c r="V46" s="486">
        <v>1</v>
      </c>
      <c r="W46" s="486">
        <v>1</v>
      </c>
      <c r="X46" s="486">
        <v>1</v>
      </c>
      <c r="Y46" s="16"/>
      <c r="Z46" s="16"/>
    </row>
    <row r="47" spans="1:26" ht="63" customHeight="1">
      <c r="A47" s="19"/>
      <c r="B47" s="300" t="s">
        <v>33</v>
      </c>
      <c r="C47" s="285" t="s">
        <v>190</v>
      </c>
      <c r="D47" s="285" t="s">
        <v>77</v>
      </c>
      <c r="E47" s="285" t="s">
        <v>78</v>
      </c>
      <c r="F47" s="285" t="s">
        <v>52</v>
      </c>
      <c r="G47" s="285" t="s">
        <v>191</v>
      </c>
      <c r="H47" s="285" t="s">
        <v>192</v>
      </c>
      <c r="I47" s="498" t="s">
        <v>1253</v>
      </c>
      <c r="J47" s="285" t="s">
        <v>1252</v>
      </c>
      <c r="K47" s="285" t="s">
        <v>1254</v>
      </c>
      <c r="L47" s="414" t="s">
        <v>194</v>
      </c>
      <c r="M47" s="188" t="s">
        <v>1239</v>
      </c>
      <c r="N47" s="188" t="s">
        <v>1239</v>
      </c>
      <c r="O47" s="193" t="s">
        <v>236</v>
      </c>
      <c r="P47" s="489" t="s">
        <v>215</v>
      </c>
      <c r="Q47" s="193" t="s">
        <v>47</v>
      </c>
      <c r="R47" s="193" t="s">
        <v>58</v>
      </c>
      <c r="S47" s="405" t="s">
        <v>198</v>
      </c>
      <c r="T47" s="486">
        <v>1</v>
      </c>
      <c r="U47" s="486">
        <v>1</v>
      </c>
      <c r="V47" s="486">
        <v>1</v>
      </c>
      <c r="W47" s="486">
        <v>1</v>
      </c>
      <c r="X47" s="486">
        <v>1</v>
      </c>
      <c r="Y47" s="16"/>
      <c r="Z47" s="16"/>
    </row>
    <row r="48" spans="1:26" ht="78.75" customHeight="1">
      <c r="A48" s="19"/>
      <c r="B48" s="309" t="s">
        <v>133</v>
      </c>
      <c r="C48" s="309" t="s">
        <v>106</v>
      </c>
      <c r="D48" s="309" t="s">
        <v>52</v>
      </c>
      <c r="E48" s="309" t="s">
        <v>52</v>
      </c>
      <c r="F48" s="309" t="s">
        <v>52</v>
      </c>
      <c r="G48" s="309" t="s">
        <v>230</v>
      </c>
      <c r="H48" s="88" t="s">
        <v>231</v>
      </c>
      <c r="I48" s="312">
        <v>0.16</v>
      </c>
      <c r="J48" s="88" t="s">
        <v>232</v>
      </c>
      <c r="K48" s="88" t="s">
        <v>233</v>
      </c>
      <c r="L48" s="95" t="s">
        <v>150</v>
      </c>
      <c r="M48" s="40" t="s">
        <v>234</v>
      </c>
      <c r="N48" s="40" t="s">
        <v>235</v>
      </c>
      <c r="O48" s="41" t="s">
        <v>236</v>
      </c>
      <c r="P48" s="357" t="s">
        <v>215</v>
      </c>
      <c r="Q48" s="41" t="s">
        <v>47</v>
      </c>
      <c r="R48" s="41" t="s">
        <v>58</v>
      </c>
      <c r="S48" s="102" t="s">
        <v>198</v>
      </c>
      <c r="T48" s="105">
        <v>0</v>
      </c>
      <c r="U48" s="105">
        <v>0</v>
      </c>
      <c r="V48" s="105">
        <v>0</v>
      </c>
      <c r="W48" s="105">
        <v>0.16</v>
      </c>
      <c r="X48" s="105">
        <f>+T48+U48+V48+W48</f>
        <v>0.16</v>
      </c>
      <c r="Y48" s="16"/>
      <c r="Z48" s="16"/>
    </row>
    <row r="49" spans="1:26" ht="78.75" customHeight="1">
      <c r="A49" s="19"/>
      <c r="B49" s="309" t="s">
        <v>133</v>
      </c>
      <c r="C49" s="309" t="s">
        <v>106</v>
      </c>
      <c r="D49" s="309" t="s">
        <v>52</v>
      </c>
      <c r="E49" s="309" t="s">
        <v>52</v>
      </c>
      <c r="F49" s="309" t="s">
        <v>52</v>
      </c>
      <c r="G49" s="309" t="s">
        <v>230</v>
      </c>
      <c r="H49" s="88" t="s">
        <v>237</v>
      </c>
      <c r="I49" s="312">
        <v>0.13</v>
      </c>
      <c r="J49" s="88" t="s">
        <v>238</v>
      </c>
      <c r="K49" s="88" t="s">
        <v>239</v>
      </c>
      <c r="L49" s="95" t="s">
        <v>150</v>
      </c>
      <c r="M49" s="40" t="s">
        <v>234</v>
      </c>
      <c r="N49" s="40" t="s">
        <v>235</v>
      </c>
      <c r="O49" s="41" t="s">
        <v>236</v>
      </c>
      <c r="P49" s="357" t="s">
        <v>215</v>
      </c>
      <c r="Q49" s="41" t="s">
        <v>47</v>
      </c>
      <c r="R49" s="41" t="s">
        <v>58</v>
      </c>
      <c r="S49" s="102" t="s">
        <v>198</v>
      </c>
      <c r="T49" s="105">
        <v>0</v>
      </c>
      <c r="U49" s="105">
        <v>0</v>
      </c>
      <c r="V49" s="105">
        <v>0</v>
      </c>
      <c r="W49" s="105">
        <v>0.13</v>
      </c>
      <c r="X49" s="105">
        <f>+T49+U49+V49+W49</f>
        <v>0.13</v>
      </c>
      <c r="Y49" s="16"/>
      <c r="Z49" s="16"/>
    </row>
    <row r="50" spans="1:26" ht="63" customHeight="1">
      <c r="A50" s="19"/>
      <c r="B50" s="309" t="s">
        <v>133</v>
      </c>
      <c r="C50" s="309" t="s">
        <v>106</v>
      </c>
      <c r="D50" s="309" t="s">
        <v>52</v>
      </c>
      <c r="E50" s="309" t="s">
        <v>52</v>
      </c>
      <c r="F50" s="309" t="s">
        <v>124</v>
      </c>
      <c r="G50" s="88" t="s">
        <v>246</v>
      </c>
      <c r="H50" s="88" t="s">
        <v>247</v>
      </c>
      <c r="I50" s="313" t="s">
        <v>248</v>
      </c>
      <c r="J50" s="150" t="s">
        <v>249</v>
      </c>
      <c r="K50" s="88" t="s">
        <v>250</v>
      </c>
      <c r="L50" s="95" t="s">
        <v>43</v>
      </c>
      <c r="M50" s="40" t="s">
        <v>234</v>
      </c>
      <c r="N50" s="40" t="s">
        <v>235</v>
      </c>
      <c r="O50" s="41" t="s">
        <v>236</v>
      </c>
      <c r="P50" s="357" t="s">
        <v>215</v>
      </c>
      <c r="Q50" s="41" t="s">
        <v>65</v>
      </c>
      <c r="R50" s="41" t="s">
        <v>48</v>
      </c>
      <c r="S50" s="102" t="s">
        <v>245</v>
      </c>
      <c r="T50" s="356">
        <v>63298.119773068531</v>
      </c>
      <c r="U50" s="356">
        <v>73803.059689631918</v>
      </c>
      <c r="V50" s="356">
        <v>74157.196855217699</v>
      </c>
      <c r="W50" s="356">
        <v>68735.785682081885</v>
      </c>
      <c r="X50" s="356">
        <v>279994.16200000001</v>
      </c>
      <c r="Y50" s="16"/>
      <c r="Z50" s="16"/>
    </row>
    <row r="51" spans="1:26" ht="117.75" customHeight="1">
      <c r="A51" s="19"/>
      <c r="B51" s="300" t="s">
        <v>33</v>
      </c>
      <c r="C51" s="309" t="s">
        <v>106</v>
      </c>
      <c r="D51" s="309" t="s">
        <v>123</v>
      </c>
      <c r="E51" s="309" t="s">
        <v>78</v>
      </c>
      <c r="F51" s="309" t="s">
        <v>124</v>
      </c>
      <c r="G51" s="309" t="s">
        <v>267</v>
      </c>
      <c r="H51" s="150" t="s">
        <v>268</v>
      </c>
      <c r="I51" s="314" t="s">
        <v>269</v>
      </c>
      <c r="J51" s="150" t="s">
        <v>270</v>
      </c>
      <c r="K51" s="88" t="s">
        <v>271</v>
      </c>
      <c r="L51" s="95" t="s">
        <v>43</v>
      </c>
      <c r="M51" s="40" t="s">
        <v>234</v>
      </c>
      <c r="N51" s="40" t="s">
        <v>235</v>
      </c>
      <c r="O51" s="41" t="s">
        <v>236</v>
      </c>
      <c r="P51" s="357" t="s">
        <v>215</v>
      </c>
      <c r="Q51" s="41" t="s">
        <v>65</v>
      </c>
      <c r="R51" s="41" t="s">
        <v>48</v>
      </c>
      <c r="S51" s="102" t="s">
        <v>245</v>
      </c>
      <c r="T51" s="105">
        <v>0.2</v>
      </c>
      <c r="U51" s="105">
        <v>0.68</v>
      </c>
      <c r="V51" s="105">
        <v>0</v>
      </c>
      <c r="W51" s="105">
        <v>0</v>
      </c>
      <c r="X51" s="105">
        <v>0.88000000000000012</v>
      </c>
      <c r="Y51" s="16"/>
      <c r="Z51" s="16"/>
    </row>
    <row r="52" spans="1:26" ht="126" customHeight="1">
      <c r="A52" s="19"/>
      <c r="B52" s="300" t="s">
        <v>33</v>
      </c>
      <c r="C52" s="309" t="s">
        <v>106</v>
      </c>
      <c r="D52" s="309" t="s">
        <v>123</v>
      </c>
      <c r="E52" s="309" t="s">
        <v>78</v>
      </c>
      <c r="F52" s="309" t="s">
        <v>124</v>
      </c>
      <c r="G52" s="309" t="s">
        <v>267</v>
      </c>
      <c r="H52" s="150" t="s">
        <v>272</v>
      </c>
      <c r="I52" s="314">
        <v>0.7</v>
      </c>
      <c r="J52" s="150" t="s">
        <v>273</v>
      </c>
      <c r="K52" s="88" t="s">
        <v>274</v>
      </c>
      <c r="L52" s="95" t="s">
        <v>43</v>
      </c>
      <c r="M52" s="40" t="s">
        <v>234</v>
      </c>
      <c r="N52" s="40" t="s">
        <v>235</v>
      </c>
      <c r="O52" s="41" t="s">
        <v>236</v>
      </c>
      <c r="P52" s="357" t="s">
        <v>215</v>
      </c>
      <c r="Q52" s="41" t="s">
        <v>65</v>
      </c>
      <c r="R52" s="41" t="s">
        <v>48</v>
      </c>
      <c r="S52" s="102" t="s">
        <v>245</v>
      </c>
      <c r="T52" s="105">
        <v>0.1</v>
      </c>
      <c r="U52" s="105">
        <v>0.6</v>
      </c>
      <c r="V52" s="105">
        <v>0</v>
      </c>
      <c r="W52" s="105">
        <v>0</v>
      </c>
      <c r="X52" s="105">
        <v>0.7</v>
      </c>
      <c r="Y52" s="16"/>
      <c r="Z52" s="16"/>
    </row>
    <row r="53" spans="1:26" ht="173.25" customHeight="1">
      <c r="A53" s="19"/>
      <c r="B53" s="300" t="s">
        <v>33</v>
      </c>
      <c r="C53" s="309" t="s">
        <v>106</v>
      </c>
      <c r="D53" s="309" t="s">
        <v>123</v>
      </c>
      <c r="E53" s="309" t="s">
        <v>78</v>
      </c>
      <c r="F53" s="309" t="s">
        <v>124</v>
      </c>
      <c r="G53" s="88" t="s">
        <v>267</v>
      </c>
      <c r="H53" s="150" t="s">
        <v>275</v>
      </c>
      <c r="I53" s="315">
        <v>0.90500000000000003</v>
      </c>
      <c r="J53" s="150" t="s">
        <v>276</v>
      </c>
      <c r="K53" s="88" t="s">
        <v>277</v>
      </c>
      <c r="L53" s="95" t="s">
        <v>43</v>
      </c>
      <c r="M53" s="40" t="s">
        <v>234</v>
      </c>
      <c r="N53" s="40" t="s">
        <v>235</v>
      </c>
      <c r="O53" s="41" t="s">
        <v>236</v>
      </c>
      <c r="P53" s="40" t="s">
        <v>215</v>
      </c>
      <c r="Q53" s="41" t="s">
        <v>65</v>
      </c>
      <c r="R53" s="41" t="s">
        <v>48</v>
      </c>
      <c r="S53" s="102" t="s">
        <v>245</v>
      </c>
      <c r="T53" s="105">
        <v>0.83</v>
      </c>
      <c r="U53" s="358">
        <v>5.5E-2</v>
      </c>
      <c r="V53" s="105">
        <v>0.01</v>
      </c>
      <c r="W53" s="105">
        <v>0.01</v>
      </c>
      <c r="X53" s="358">
        <v>0.90500000000000003</v>
      </c>
      <c r="Y53" s="16"/>
      <c r="Z53" s="16"/>
    </row>
    <row r="54" spans="1:26" ht="78.75" customHeight="1">
      <c r="A54" s="19"/>
      <c r="B54" s="300" t="s">
        <v>33</v>
      </c>
      <c r="C54" s="309" t="s">
        <v>106</v>
      </c>
      <c r="D54" s="309" t="s">
        <v>123</v>
      </c>
      <c r="E54" s="309" t="s">
        <v>78</v>
      </c>
      <c r="F54" s="309" t="s">
        <v>124</v>
      </c>
      <c r="G54" s="88" t="s">
        <v>267</v>
      </c>
      <c r="H54" s="150" t="s">
        <v>278</v>
      </c>
      <c r="I54" s="314">
        <v>0.9</v>
      </c>
      <c r="J54" s="150" t="s">
        <v>279</v>
      </c>
      <c r="K54" s="88" t="s">
        <v>280</v>
      </c>
      <c r="L54" s="95" t="s">
        <v>43</v>
      </c>
      <c r="M54" s="40" t="s">
        <v>234</v>
      </c>
      <c r="N54" s="40" t="s">
        <v>235</v>
      </c>
      <c r="O54" s="41" t="s">
        <v>236</v>
      </c>
      <c r="P54" s="40" t="s">
        <v>215</v>
      </c>
      <c r="Q54" s="41" t="s">
        <v>65</v>
      </c>
      <c r="R54" s="41" t="s">
        <v>48</v>
      </c>
      <c r="S54" s="102" t="s">
        <v>245</v>
      </c>
      <c r="T54" s="105">
        <v>0.2</v>
      </c>
      <c r="U54" s="105">
        <v>0.68</v>
      </c>
      <c r="V54" s="105">
        <v>0.01</v>
      </c>
      <c r="W54" s="105">
        <v>0.01</v>
      </c>
      <c r="X54" s="105">
        <v>0.90000000000000013</v>
      </c>
      <c r="Y54" s="16"/>
      <c r="Z54" s="16"/>
    </row>
    <row r="55" spans="1:26" ht="78" customHeight="1">
      <c r="A55" s="19"/>
      <c r="B55" s="300" t="s">
        <v>33</v>
      </c>
      <c r="C55" s="309" t="s">
        <v>106</v>
      </c>
      <c r="D55" s="309" t="s">
        <v>123</v>
      </c>
      <c r="E55" s="309" t="s">
        <v>78</v>
      </c>
      <c r="F55" s="309" t="s">
        <v>124</v>
      </c>
      <c r="G55" s="88" t="s">
        <v>267</v>
      </c>
      <c r="H55" s="150" t="s">
        <v>281</v>
      </c>
      <c r="I55" s="312">
        <v>0.8</v>
      </c>
      <c r="J55" s="150" t="s">
        <v>282</v>
      </c>
      <c r="K55" s="88" t="s">
        <v>283</v>
      </c>
      <c r="L55" s="95" t="s">
        <v>43</v>
      </c>
      <c r="M55" s="40" t="s">
        <v>234</v>
      </c>
      <c r="N55" s="40" t="s">
        <v>235</v>
      </c>
      <c r="O55" s="41" t="s">
        <v>236</v>
      </c>
      <c r="P55" s="40" t="s">
        <v>215</v>
      </c>
      <c r="Q55" s="41" t="s">
        <v>65</v>
      </c>
      <c r="R55" s="41" t="s">
        <v>48</v>
      </c>
      <c r="S55" s="102" t="s">
        <v>245</v>
      </c>
      <c r="T55" s="105">
        <v>0.1</v>
      </c>
      <c r="U55" s="105">
        <v>0.6</v>
      </c>
      <c r="V55" s="105">
        <v>0.05</v>
      </c>
      <c r="W55" s="105">
        <v>0.05</v>
      </c>
      <c r="X55" s="105">
        <v>0.8</v>
      </c>
      <c r="Y55" s="16"/>
      <c r="Z55" s="16"/>
    </row>
    <row r="56" spans="1:26" ht="92.25" customHeight="1">
      <c r="A56" s="19"/>
      <c r="B56" s="300" t="s">
        <v>33</v>
      </c>
      <c r="C56" s="309" t="s">
        <v>106</v>
      </c>
      <c r="D56" s="309" t="s">
        <v>123</v>
      </c>
      <c r="E56" s="309" t="s">
        <v>78</v>
      </c>
      <c r="F56" s="309" t="s">
        <v>124</v>
      </c>
      <c r="G56" s="88" t="s">
        <v>284</v>
      </c>
      <c r="H56" s="150" t="s">
        <v>285</v>
      </c>
      <c r="I56" s="312">
        <v>0.75</v>
      </c>
      <c r="J56" s="88" t="s">
        <v>286</v>
      </c>
      <c r="K56" s="88" t="s">
        <v>287</v>
      </c>
      <c r="L56" s="95" t="s">
        <v>43</v>
      </c>
      <c r="M56" s="40" t="s">
        <v>288</v>
      </c>
      <c r="N56" s="40" t="s">
        <v>266</v>
      </c>
      <c r="O56" s="41" t="s">
        <v>236</v>
      </c>
      <c r="P56" s="357" t="s">
        <v>215</v>
      </c>
      <c r="Q56" s="41" t="s">
        <v>65</v>
      </c>
      <c r="R56" s="41" t="s">
        <v>48</v>
      </c>
      <c r="S56" s="102" t="s">
        <v>245</v>
      </c>
      <c r="T56" s="105">
        <v>0.75</v>
      </c>
      <c r="U56" s="105">
        <v>0.75</v>
      </c>
      <c r="V56" s="105">
        <v>0.75</v>
      </c>
      <c r="W56" s="105">
        <v>0.75</v>
      </c>
      <c r="X56" s="105">
        <v>0.75</v>
      </c>
      <c r="Y56" s="16"/>
      <c r="Z56" s="16"/>
    </row>
    <row r="57" spans="1:26" ht="92.25" customHeight="1">
      <c r="A57" s="19"/>
      <c r="B57" s="300" t="s">
        <v>33</v>
      </c>
      <c r="C57" s="285" t="s">
        <v>190</v>
      </c>
      <c r="D57" s="285" t="s">
        <v>77</v>
      </c>
      <c r="E57" s="285" t="s">
        <v>78</v>
      </c>
      <c r="F57" s="285" t="s">
        <v>52</v>
      </c>
      <c r="G57" s="285" t="s">
        <v>191</v>
      </c>
      <c r="H57" s="285" t="s">
        <v>1250</v>
      </c>
      <c r="I57" s="498" t="s">
        <v>1272</v>
      </c>
      <c r="J57" s="285" t="s">
        <v>1249</v>
      </c>
      <c r="K57" s="285" t="s">
        <v>1251</v>
      </c>
      <c r="L57" s="414" t="s">
        <v>194</v>
      </c>
      <c r="M57" s="188" t="s">
        <v>297</v>
      </c>
      <c r="N57" s="188" t="s">
        <v>297</v>
      </c>
      <c r="O57" s="193" t="s">
        <v>298</v>
      </c>
      <c r="P57" s="378" t="s">
        <v>222</v>
      </c>
      <c r="Q57" s="193" t="s">
        <v>47</v>
      </c>
      <c r="R57" s="193" t="s">
        <v>58</v>
      </c>
      <c r="S57" s="405" t="s">
        <v>198</v>
      </c>
      <c r="T57" s="486">
        <v>1</v>
      </c>
      <c r="U57" s="486">
        <v>1</v>
      </c>
      <c r="V57" s="486">
        <v>1</v>
      </c>
      <c r="W57" s="486">
        <v>1</v>
      </c>
      <c r="X57" s="486">
        <v>1</v>
      </c>
      <c r="Y57" s="16"/>
      <c r="Z57" s="16"/>
    </row>
    <row r="58" spans="1:26" ht="63" customHeight="1">
      <c r="A58" s="19"/>
      <c r="B58" s="300" t="s">
        <v>33</v>
      </c>
      <c r="C58" s="285" t="s">
        <v>190</v>
      </c>
      <c r="D58" s="285" t="s">
        <v>77</v>
      </c>
      <c r="E58" s="285" t="s">
        <v>78</v>
      </c>
      <c r="F58" s="285" t="s">
        <v>52</v>
      </c>
      <c r="G58" s="285" t="s">
        <v>191</v>
      </c>
      <c r="H58" s="285" t="s">
        <v>192</v>
      </c>
      <c r="I58" s="498" t="s">
        <v>1253</v>
      </c>
      <c r="J58" s="285" t="s">
        <v>1252</v>
      </c>
      <c r="K58" s="285" t="s">
        <v>1254</v>
      </c>
      <c r="L58" s="414" t="s">
        <v>194</v>
      </c>
      <c r="M58" s="188" t="s">
        <v>297</v>
      </c>
      <c r="N58" s="188" t="s">
        <v>297</v>
      </c>
      <c r="O58" s="193" t="s">
        <v>298</v>
      </c>
      <c r="P58" s="378" t="s">
        <v>222</v>
      </c>
      <c r="Q58" s="193" t="s">
        <v>47</v>
      </c>
      <c r="R58" s="193" t="s">
        <v>58</v>
      </c>
      <c r="S58" s="405" t="s">
        <v>52</v>
      </c>
      <c r="T58" s="486">
        <v>1</v>
      </c>
      <c r="U58" s="486">
        <v>1</v>
      </c>
      <c r="V58" s="486">
        <v>1</v>
      </c>
      <c r="W58" s="486">
        <v>1</v>
      </c>
      <c r="X58" s="486">
        <v>1</v>
      </c>
      <c r="Y58" s="16"/>
      <c r="Z58" s="16"/>
    </row>
    <row r="59" spans="1:26" ht="94.5" customHeight="1">
      <c r="A59" s="19"/>
      <c r="B59" s="300" t="s">
        <v>33</v>
      </c>
      <c r="C59" s="88" t="s">
        <v>289</v>
      </c>
      <c r="D59" s="88" t="s">
        <v>290</v>
      </c>
      <c r="E59" s="88" t="s">
        <v>291</v>
      </c>
      <c r="F59" s="88" t="s">
        <v>52</v>
      </c>
      <c r="G59" s="88" t="s">
        <v>292</v>
      </c>
      <c r="H59" s="150" t="s">
        <v>293</v>
      </c>
      <c r="I59" s="312" t="s">
        <v>294</v>
      </c>
      <c r="J59" s="88" t="s">
        <v>295</v>
      </c>
      <c r="K59" s="88" t="s">
        <v>1020</v>
      </c>
      <c r="L59" s="95" t="s">
        <v>43</v>
      </c>
      <c r="M59" s="40" t="s">
        <v>297</v>
      </c>
      <c r="N59" s="40" t="s">
        <v>297</v>
      </c>
      <c r="O59" s="41" t="s">
        <v>298</v>
      </c>
      <c r="P59" s="378" t="s">
        <v>222</v>
      </c>
      <c r="Q59" s="41" t="s">
        <v>47</v>
      </c>
      <c r="R59" s="41" t="s">
        <v>58</v>
      </c>
      <c r="S59" s="102" t="s">
        <v>52</v>
      </c>
      <c r="T59" s="364">
        <v>1</v>
      </c>
      <c r="U59" s="364">
        <v>2</v>
      </c>
      <c r="V59" s="364">
        <v>1</v>
      </c>
      <c r="W59" s="364">
        <v>2</v>
      </c>
      <c r="X59" s="364">
        <f>+SUM(T59:W59)</f>
        <v>6</v>
      </c>
      <c r="Y59" s="16"/>
      <c r="Z59" s="16"/>
    </row>
    <row r="60" spans="1:26" ht="94.5" customHeight="1">
      <c r="A60" s="19"/>
      <c r="B60" s="300" t="s">
        <v>33</v>
      </c>
      <c r="C60" s="285" t="s">
        <v>190</v>
      </c>
      <c r="D60" s="285" t="s">
        <v>77</v>
      </c>
      <c r="E60" s="285" t="s">
        <v>78</v>
      </c>
      <c r="F60" s="285" t="s">
        <v>52</v>
      </c>
      <c r="G60" s="285" t="s">
        <v>191</v>
      </c>
      <c r="H60" s="285" t="s">
        <v>1250</v>
      </c>
      <c r="I60" s="498" t="s">
        <v>1272</v>
      </c>
      <c r="J60" s="285" t="s">
        <v>1249</v>
      </c>
      <c r="K60" s="285" t="s">
        <v>1251</v>
      </c>
      <c r="L60" s="414" t="s">
        <v>194</v>
      </c>
      <c r="M60" s="490" t="s">
        <v>299</v>
      </c>
      <c r="N60" s="490" t="s">
        <v>1153</v>
      </c>
      <c r="O60" s="491" t="s">
        <v>301</v>
      </c>
      <c r="P60" s="378" t="s">
        <v>1092</v>
      </c>
      <c r="Q60" s="193" t="s">
        <v>47</v>
      </c>
      <c r="R60" s="193" t="s">
        <v>58</v>
      </c>
      <c r="S60" s="405" t="s">
        <v>198</v>
      </c>
      <c r="T60" s="486">
        <v>1</v>
      </c>
      <c r="U60" s="486">
        <v>1</v>
      </c>
      <c r="V60" s="486">
        <v>1</v>
      </c>
      <c r="W60" s="486">
        <v>1</v>
      </c>
      <c r="X60" s="486">
        <v>1</v>
      </c>
      <c r="Y60" s="16"/>
      <c r="Z60" s="16"/>
    </row>
    <row r="61" spans="1:26" ht="63" customHeight="1">
      <c r="A61" s="19"/>
      <c r="B61" s="300" t="s">
        <v>33</v>
      </c>
      <c r="C61" s="285" t="s">
        <v>190</v>
      </c>
      <c r="D61" s="285" t="s">
        <v>77</v>
      </c>
      <c r="E61" s="285" t="s">
        <v>78</v>
      </c>
      <c r="F61" s="285" t="s">
        <v>52</v>
      </c>
      <c r="G61" s="285" t="s">
        <v>191</v>
      </c>
      <c r="H61" s="285" t="s">
        <v>192</v>
      </c>
      <c r="I61" s="498" t="s">
        <v>1253</v>
      </c>
      <c r="J61" s="285" t="s">
        <v>1252</v>
      </c>
      <c r="K61" s="285" t="s">
        <v>1254</v>
      </c>
      <c r="L61" s="414" t="s">
        <v>194</v>
      </c>
      <c r="M61" s="490" t="s">
        <v>299</v>
      </c>
      <c r="N61" s="490" t="s">
        <v>1153</v>
      </c>
      <c r="O61" s="491" t="s">
        <v>301</v>
      </c>
      <c r="P61" s="378" t="s">
        <v>1092</v>
      </c>
      <c r="Q61" s="491" t="s">
        <v>47</v>
      </c>
      <c r="R61" s="491" t="s">
        <v>58</v>
      </c>
      <c r="S61" s="492" t="s">
        <v>198</v>
      </c>
      <c r="T61" s="486">
        <v>1</v>
      </c>
      <c r="U61" s="486">
        <v>1</v>
      </c>
      <c r="V61" s="486">
        <v>1</v>
      </c>
      <c r="W61" s="486">
        <v>1</v>
      </c>
      <c r="X61" s="486">
        <v>1</v>
      </c>
      <c r="Y61" s="16"/>
      <c r="Z61" s="16"/>
    </row>
    <row r="62" spans="1:26" ht="94.5" customHeight="1">
      <c r="A62" s="19"/>
      <c r="B62" s="316" t="s">
        <v>303</v>
      </c>
      <c r="C62" s="316" t="s">
        <v>304</v>
      </c>
      <c r="D62" s="316" t="s">
        <v>52</v>
      </c>
      <c r="E62" s="316" t="s">
        <v>52</v>
      </c>
      <c r="F62" s="316" t="s">
        <v>52</v>
      </c>
      <c r="G62" s="317" t="s">
        <v>305</v>
      </c>
      <c r="H62" s="318" t="s">
        <v>306</v>
      </c>
      <c r="I62" s="316" t="s">
        <v>307</v>
      </c>
      <c r="J62" s="316" t="s">
        <v>308</v>
      </c>
      <c r="K62" s="316" t="s">
        <v>1154</v>
      </c>
      <c r="L62" s="410" t="s">
        <v>43</v>
      </c>
      <c r="M62" s="281" t="s">
        <v>299</v>
      </c>
      <c r="N62" s="281" t="s">
        <v>300</v>
      </c>
      <c r="O62" s="282" t="s">
        <v>301</v>
      </c>
      <c r="P62" s="357" t="s">
        <v>1092</v>
      </c>
      <c r="Q62" s="282" t="s">
        <v>47</v>
      </c>
      <c r="R62" s="282" t="s">
        <v>58</v>
      </c>
      <c r="S62" s="402" t="s">
        <v>198</v>
      </c>
      <c r="T62" s="424">
        <v>0.1</v>
      </c>
      <c r="U62" s="424">
        <v>0.3</v>
      </c>
      <c r="V62" s="424">
        <v>0.3</v>
      </c>
      <c r="W62" s="424">
        <v>0.3</v>
      </c>
      <c r="X62" s="424">
        <f t="shared" ref="X62:X63" si="2">SUM(T62:W62)</f>
        <v>1</v>
      </c>
      <c r="Y62" s="16"/>
      <c r="Z62" s="16"/>
    </row>
    <row r="63" spans="1:26" ht="78.75" customHeight="1">
      <c r="A63" s="19"/>
      <c r="B63" s="88" t="s">
        <v>105</v>
      </c>
      <c r="C63" s="88"/>
      <c r="D63" s="88" t="s">
        <v>52</v>
      </c>
      <c r="E63" s="88" t="s">
        <v>52</v>
      </c>
      <c r="F63" s="88" t="s">
        <v>52</v>
      </c>
      <c r="G63" s="88" t="s">
        <v>310</v>
      </c>
      <c r="H63" s="150" t="s">
        <v>311</v>
      </c>
      <c r="I63" s="88" t="s">
        <v>307</v>
      </c>
      <c r="J63" s="88" t="s">
        <v>1155</v>
      </c>
      <c r="K63" s="88" t="s">
        <v>1156</v>
      </c>
      <c r="L63" s="95" t="s">
        <v>43</v>
      </c>
      <c r="M63" s="40" t="s">
        <v>299</v>
      </c>
      <c r="N63" s="40" t="s">
        <v>1153</v>
      </c>
      <c r="O63" s="41" t="s">
        <v>301</v>
      </c>
      <c r="P63" s="357" t="s">
        <v>1092</v>
      </c>
      <c r="Q63" s="41" t="s">
        <v>47</v>
      </c>
      <c r="R63" s="41" t="s">
        <v>58</v>
      </c>
      <c r="S63" s="102" t="s">
        <v>198</v>
      </c>
      <c r="T63" s="105">
        <v>0.2</v>
      </c>
      <c r="U63" s="105">
        <v>0.8</v>
      </c>
      <c r="V63" s="105">
        <v>0</v>
      </c>
      <c r="W63" s="105">
        <v>0</v>
      </c>
      <c r="X63" s="105">
        <f t="shared" si="2"/>
        <v>1</v>
      </c>
      <c r="Y63" s="16"/>
      <c r="Z63" s="16"/>
    </row>
    <row r="64" spans="1:26" ht="81.75" customHeight="1">
      <c r="A64" s="19"/>
      <c r="B64" s="88" t="s">
        <v>303</v>
      </c>
      <c r="C64" s="88" t="s">
        <v>314</v>
      </c>
      <c r="D64" s="88" t="s">
        <v>52</v>
      </c>
      <c r="E64" s="88" t="s">
        <v>52</v>
      </c>
      <c r="F64" s="88" t="s">
        <v>52</v>
      </c>
      <c r="G64" s="88" t="s">
        <v>315</v>
      </c>
      <c r="H64" s="150" t="s">
        <v>316</v>
      </c>
      <c r="I64" s="88" t="s">
        <v>317</v>
      </c>
      <c r="J64" s="88" t="s">
        <v>1157</v>
      </c>
      <c r="K64" s="88" t="s">
        <v>1158</v>
      </c>
      <c r="L64" s="95" t="s">
        <v>43</v>
      </c>
      <c r="M64" s="40" t="s">
        <v>299</v>
      </c>
      <c r="N64" s="40" t="s">
        <v>300</v>
      </c>
      <c r="O64" s="41" t="s">
        <v>301</v>
      </c>
      <c r="P64" s="357" t="s">
        <v>1092</v>
      </c>
      <c r="Q64" s="41" t="s">
        <v>47</v>
      </c>
      <c r="R64" s="41" t="s">
        <v>58</v>
      </c>
      <c r="S64" s="102" t="s">
        <v>198</v>
      </c>
      <c r="T64" s="105">
        <v>0</v>
      </c>
      <c r="U64" s="105">
        <v>0.3</v>
      </c>
      <c r="V64" s="105">
        <v>0.3</v>
      </c>
      <c r="W64" s="105">
        <v>0.4</v>
      </c>
      <c r="X64" s="105">
        <f>SUM(T64:W64)</f>
        <v>1</v>
      </c>
      <c r="Y64" s="16"/>
      <c r="Z64" s="16"/>
    </row>
    <row r="65" spans="1:26" ht="45.75" customHeight="1">
      <c r="A65" s="19"/>
      <c r="B65" s="325" t="s">
        <v>318</v>
      </c>
      <c r="C65" s="325" t="s">
        <v>319</v>
      </c>
      <c r="D65" s="325" t="s">
        <v>52</v>
      </c>
      <c r="E65" s="325" t="s">
        <v>52</v>
      </c>
      <c r="F65" s="442" t="s">
        <v>52</v>
      </c>
      <c r="G65" s="442" t="s">
        <v>320</v>
      </c>
      <c r="H65" s="442" t="s">
        <v>321</v>
      </c>
      <c r="I65" s="442" t="s">
        <v>1078</v>
      </c>
      <c r="J65" s="442" t="s">
        <v>1079</v>
      </c>
      <c r="K65" s="442" t="s">
        <v>1080</v>
      </c>
      <c r="L65" s="443" t="s">
        <v>43</v>
      </c>
      <c r="M65" s="444" t="s">
        <v>299</v>
      </c>
      <c r="N65" s="444" t="s">
        <v>1159</v>
      </c>
      <c r="O65" s="445" t="s">
        <v>301</v>
      </c>
      <c r="P65" s="445" t="s">
        <v>1092</v>
      </c>
      <c r="Q65" s="445" t="s">
        <v>47</v>
      </c>
      <c r="R65" s="445" t="s">
        <v>58</v>
      </c>
      <c r="S65" s="445" t="s">
        <v>324</v>
      </c>
      <c r="T65" s="445">
        <v>1</v>
      </c>
      <c r="U65" s="445">
        <v>2</v>
      </c>
      <c r="V65" s="445">
        <v>1</v>
      </c>
      <c r="W65" s="445">
        <v>2</v>
      </c>
      <c r="X65" s="445">
        <f>+T65+U65+V65+W65</f>
        <v>6</v>
      </c>
      <c r="Y65" s="16"/>
      <c r="Z65" s="16"/>
    </row>
    <row r="66" spans="1:26" ht="45.75" customHeight="1">
      <c r="A66" s="19"/>
      <c r="B66" s="300" t="s">
        <v>33</v>
      </c>
      <c r="C66" s="285" t="s">
        <v>190</v>
      </c>
      <c r="D66" s="285" t="s">
        <v>77</v>
      </c>
      <c r="E66" s="285" t="s">
        <v>78</v>
      </c>
      <c r="F66" s="285" t="s">
        <v>52</v>
      </c>
      <c r="G66" s="285" t="s">
        <v>191</v>
      </c>
      <c r="H66" s="285" t="s">
        <v>1250</v>
      </c>
      <c r="I66" s="498" t="s">
        <v>1272</v>
      </c>
      <c r="J66" s="285" t="s">
        <v>1249</v>
      </c>
      <c r="K66" s="285" t="s">
        <v>1251</v>
      </c>
      <c r="L66" s="414" t="s">
        <v>194</v>
      </c>
      <c r="M66" s="188" t="s">
        <v>372</v>
      </c>
      <c r="N66" s="188" t="s">
        <v>373</v>
      </c>
      <c r="O66" s="193" t="s">
        <v>1160</v>
      </c>
      <c r="P66" s="489" t="s">
        <v>1091</v>
      </c>
      <c r="Q66" s="193" t="s">
        <v>47</v>
      </c>
      <c r="R66" s="193" t="s">
        <v>58</v>
      </c>
      <c r="S66" s="405" t="s">
        <v>198</v>
      </c>
      <c r="T66" s="486">
        <v>1</v>
      </c>
      <c r="U66" s="486">
        <v>1</v>
      </c>
      <c r="V66" s="486">
        <v>1</v>
      </c>
      <c r="W66" s="486">
        <v>1</v>
      </c>
      <c r="X66" s="486">
        <v>1</v>
      </c>
      <c r="Y66" s="16"/>
      <c r="Z66" s="16"/>
    </row>
    <row r="67" spans="1:26" ht="63" customHeight="1">
      <c r="A67" s="19"/>
      <c r="B67" s="300" t="s">
        <v>33</v>
      </c>
      <c r="C67" s="285" t="s">
        <v>190</v>
      </c>
      <c r="D67" s="285" t="s">
        <v>77</v>
      </c>
      <c r="E67" s="285" t="s">
        <v>78</v>
      </c>
      <c r="F67" s="285" t="s">
        <v>52</v>
      </c>
      <c r="G67" s="285" t="s">
        <v>191</v>
      </c>
      <c r="H67" s="285" t="s">
        <v>192</v>
      </c>
      <c r="I67" s="498" t="s">
        <v>1253</v>
      </c>
      <c r="J67" s="285" t="s">
        <v>1252</v>
      </c>
      <c r="K67" s="285" t="s">
        <v>1254</v>
      </c>
      <c r="L67" s="414" t="s">
        <v>194</v>
      </c>
      <c r="M67" s="188" t="s">
        <v>372</v>
      </c>
      <c r="N67" s="188" t="s">
        <v>373</v>
      </c>
      <c r="O67" s="193" t="s">
        <v>1160</v>
      </c>
      <c r="P67" s="489" t="s">
        <v>1091</v>
      </c>
      <c r="Q67" s="193" t="s">
        <v>47</v>
      </c>
      <c r="R67" s="193" t="s">
        <v>58</v>
      </c>
      <c r="S67" s="405" t="s">
        <v>198</v>
      </c>
      <c r="T67" s="486">
        <v>1</v>
      </c>
      <c r="U67" s="486">
        <v>1</v>
      </c>
      <c r="V67" s="486">
        <v>1</v>
      </c>
      <c r="W67" s="486">
        <v>1</v>
      </c>
      <c r="X67" s="486">
        <v>1</v>
      </c>
      <c r="Y67" s="16"/>
      <c r="Z67" s="16"/>
    </row>
    <row r="68" spans="1:26" ht="128.25" customHeight="1">
      <c r="A68" s="19"/>
      <c r="B68" s="285" t="s">
        <v>49</v>
      </c>
      <c r="C68" s="457" t="s">
        <v>34</v>
      </c>
      <c r="D68" s="457" t="s">
        <v>59</v>
      </c>
      <c r="E68" s="457" t="s">
        <v>52</v>
      </c>
      <c r="F68" s="285" t="s">
        <v>52</v>
      </c>
      <c r="G68" s="285" t="s">
        <v>1042</v>
      </c>
      <c r="H68" s="285" t="s">
        <v>1247</v>
      </c>
      <c r="I68" s="285" t="s">
        <v>225</v>
      </c>
      <c r="J68" s="285" t="s">
        <v>1248</v>
      </c>
      <c r="K68" s="285" t="s">
        <v>226</v>
      </c>
      <c r="L68" s="193" t="s">
        <v>43</v>
      </c>
      <c r="M68" s="188" t="s">
        <v>372</v>
      </c>
      <c r="N68" s="188" t="s">
        <v>373</v>
      </c>
      <c r="O68" s="193" t="s">
        <v>229</v>
      </c>
      <c r="P68" s="378" t="s">
        <v>1091</v>
      </c>
      <c r="Q68" s="193" t="s">
        <v>47</v>
      </c>
      <c r="R68" s="193" t="s">
        <v>58</v>
      </c>
      <c r="S68" s="405" t="s">
        <v>198</v>
      </c>
      <c r="T68" s="487">
        <v>0.2</v>
      </c>
      <c r="U68" s="487">
        <v>0.3</v>
      </c>
      <c r="V68" s="487">
        <v>0.3</v>
      </c>
      <c r="W68" s="487">
        <v>0.2</v>
      </c>
      <c r="X68" s="493">
        <f>+SUM(T68:W68)</f>
        <v>1</v>
      </c>
      <c r="Y68" s="16"/>
      <c r="Z68" s="16"/>
    </row>
    <row r="69" spans="1:26" ht="78.75" customHeight="1">
      <c r="A69" s="19"/>
      <c r="B69" s="88" t="s">
        <v>325</v>
      </c>
      <c r="C69" s="88" t="s">
        <v>34</v>
      </c>
      <c r="D69" s="150" t="s">
        <v>59</v>
      </c>
      <c r="E69" s="150" t="s">
        <v>52</v>
      </c>
      <c r="F69" s="150" t="s">
        <v>52</v>
      </c>
      <c r="G69" s="88" t="s">
        <v>326</v>
      </c>
      <c r="H69" s="88" t="s">
        <v>327</v>
      </c>
      <c r="I69" s="88" t="s">
        <v>328</v>
      </c>
      <c r="J69" s="88" t="s">
        <v>329</v>
      </c>
      <c r="K69" s="88" t="s">
        <v>1161</v>
      </c>
      <c r="L69" s="95" t="s">
        <v>43</v>
      </c>
      <c r="M69" s="40" t="s">
        <v>331</v>
      </c>
      <c r="N69" s="40" t="s">
        <v>332</v>
      </c>
      <c r="O69" s="41" t="s">
        <v>333</v>
      </c>
      <c r="P69" s="357" t="s">
        <v>1091</v>
      </c>
      <c r="Q69" s="41" t="s">
        <v>47</v>
      </c>
      <c r="R69" s="41" t="s">
        <v>58</v>
      </c>
      <c r="S69" s="401" t="s">
        <v>198</v>
      </c>
      <c r="T69" s="350">
        <f>4/7</f>
        <v>0.5714285714285714</v>
      </c>
      <c r="U69" s="350">
        <f>2/7</f>
        <v>0.2857142857142857</v>
      </c>
      <c r="V69" s="350">
        <v>0</v>
      </c>
      <c r="W69" s="350">
        <v>0.14285714285714285</v>
      </c>
      <c r="X69" s="350">
        <f>SUM(T69:W69)</f>
        <v>1</v>
      </c>
      <c r="Y69" s="16"/>
      <c r="Z69" s="16"/>
    </row>
    <row r="70" spans="1:26" ht="78.75" customHeight="1">
      <c r="A70" s="19"/>
      <c r="B70" s="150" t="s">
        <v>325</v>
      </c>
      <c r="C70" s="88" t="s">
        <v>34</v>
      </c>
      <c r="D70" s="150" t="s">
        <v>59</v>
      </c>
      <c r="E70" s="150" t="s">
        <v>52</v>
      </c>
      <c r="F70" s="150" t="s">
        <v>52</v>
      </c>
      <c r="G70" s="88" t="s">
        <v>334</v>
      </c>
      <c r="H70" s="88" t="s">
        <v>335</v>
      </c>
      <c r="I70" s="88" t="s">
        <v>336</v>
      </c>
      <c r="J70" s="88" t="s">
        <v>337</v>
      </c>
      <c r="K70" s="88" t="s">
        <v>338</v>
      </c>
      <c r="L70" s="95" t="s">
        <v>43</v>
      </c>
      <c r="M70" s="40" t="s">
        <v>339</v>
      </c>
      <c r="N70" s="40" t="s">
        <v>340</v>
      </c>
      <c r="O70" s="41" t="s">
        <v>341</v>
      </c>
      <c r="P70" s="357" t="s">
        <v>1091</v>
      </c>
      <c r="Q70" s="41" t="s">
        <v>47</v>
      </c>
      <c r="R70" s="41" t="s">
        <v>58</v>
      </c>
      <c r="S70" s="401" t="s">
        <v>198</v>
      </c>
      <c r="T70" s="350">
        <v>0.24</v>
      </c>
      <c r="U70" s="350">
        <v>0.31</v>
      </c>
      <c r="V70" s="350">
        <v>0.24</v>
      </c>
      <c r="W70" s="350">
        <v>0.21</v>
      </c>
      <c r="X70" s="350">
        <f>SUM(T70:W70)</f>
        <v>1</v>
      </c>
      <c r="Y70" s="16"/>
      <c r="Z70" s="16"/>
    </row>
    <row r="71" spans="1:26" ht="78.75" customHeight="1">
      <c r="A71" s="19"/>
      <c r="B71" s="150" t="s">
        <v>325</v>
      </c>
      <c r="C71" s="88" t="s">
        <v>34</v>
      </c>
      <c r="D71" s="150" t="s">
        <v>59</v>
      </c>
      <c r="E71" s="150" t="s">
        <v>52</v>
      </c>
      <c r="F71" s="150" t="s">
        <v>52</v>
      </c>
      <c r="G71" s="88" t="s">
        <v>342</v>
      </c>
      <c r="H71" s="88" t="s">
        <v>343</v>
      </c>
      <c r="I71" s="88" t="s">
        <v>344</v>
      </c>
      <c r="J71" s="88" t="s">
        <v>345</v>
      </c>
      <c r="K71" s="88" t="s">
        <v>1162</v>
      </c>
      <c r="L71" s="95" t="s">
        <v>43</v>
      </c>
      <c r="M71" s="40" t="s">
        <v>346</v>
      </c>
      <c r="N71" s="40" t="s">
        <v>347</v>
      </c>
      <c r="O71" s="41" t="s">
        <v>348</v>
      </c>
      <c r="P71" s="357" t="s">
        <v>1091</v>
      </c>
      <c r="Q71" s="41" t="s">
        <v>47</v>
      </c>
      <c r="R71" s="41" t="s">
        <v>58</v>
      </c>
      <c r="S71" s="401" t="s">
        <v>198</v>
      </c>
      <c r="T71" s="350">
        <v>0.25</v>
      </c>
      <c r="U71" s="350">
        <v>0.42</v>
      </c>
      <c r="V71" s="350">
        <v>0.25</v>
      </c>
      <c r="W71" s="350">
        <v>0.08</v>
      </c>
      <c r="X71" s="350">
        <f t="shared" ref="X71:X80" si="3">SUM(T71:W71)</f>
        <v>0.99999999999999989</v>
      </c>
      <c r="Y71" s="16"/>
      <c r="Z71" s="16"/>
    </row>
    <row r="72" spans="1:26" ht="78.75" customHeight="1">
      <c r="A72" s="19"/>
      <c r="B72" s="150" t="s">
        <v>325</v>
      </c>
      <c r="C72" s="88" t="s">
        <v>34</v>
      </c>
      <c r="D72" s="150" t="s">
        <v>59</v>
      </c>
      <c r="E72" s="150" t="s">
        <v>52</v>
      </c>
      <c r="F72" s="150" t="s">
        <v>52</v>
      </c>
      <c r="G72" s="88" t="s">
        <v>1061</v>
      </c>
      <c r="H72" s="88" t="s">
        <v>350</v>
      </c>
      <c r="I72" s="88" t="s">
        <v>351</v>
      </c>
      <c r="J72" s="88" t="s">
        <v>352</v>
      </c>
      <c r="K72" s="88" t="s">
        <v>1163</v>
      </c>
      <c r="L72" s="95" t="s">
        <v>43</v>
      </c>
      <c r="M72" s="40" t="s">
        <v>353</v>
      </c>
      <c r="N72" s="40" t="s">
        <v>354</v>
      </c>
      <c r="O72" s="41" t="s">
        <v>355</v>
      </c>
      <c r="P72" s="357" t="s">
        <v>1091</v>
      </c>
      <c r="Q72" s="41" t="s">
        <v>47</v>
      </c>
      <c r="R72" s="41" t="s">
        <v>58</v>
      </c>
      <c r="S72" s="401" t="s">
        <v>198</v>
      </c>
      <c r="T72" s="425">
        <v>0.38</v>
      </c>
      <c r="U72" s="425">
        <v>0.62</v>
      </c>
      <c r="V72" s="425">
        <v>0</v>
      </c>
      <c r="W72" s="425">
        <v>0</v>
      </c>
      <c r="X72" s="350">
        <f t="shared" si="3"/>
        <v>1</v>
      </c>
      <c r="Y72" s="16"/>
      <c r="Z72" s="16"/>
    </row>
    <row r="73" spans="1:26" ht="78.75" customHeight="1">
      <c r="A73" s="19"/>
      <c r="B73" s="150" t="s">
        <v>325</v>
      </c>
      <c r="C73" s="88" t="s">
        <v>34</v>
      </c>
      <c r="D73" s="150" t="s">
        <v>59</v>
      </c>
      <c r="E73" s="150" t="s">
        <v>52</v>
      </c>
      <c r="F73" s="150" t="s">
        <v>52</v>
      </c>
      <c r="G73" s="88" t="s">
        <v>356</v>
      </c>
      <c r="H73" s="88" t="s">
        <v>357</v>
      </c>
      <c r="I73" s="88" t="s">
        <v>358</v>
      </c>
      <c r="J73" s="88" t="s">
        <v>359</v>
      </c>
      <c r="K73" s="88" t="s">
        <v>360</v>
      </c>
      <c r="L73" s="95" t="s">
        <v>43</v>
      </c>
      <c r="M73" s="40" t="s">
        <v>361</v>
      </c>
      <c r="N73" s="40" t="s">
        <v>362</v>
      </c>
      <c r="O73" s="41" t="s">
        <v>355</v>
      </c>
      <c r="P73" s="357" t="s">
        <v>1091</v>
      </c>
      <c r="Q73" s="41" t="s">
        <v>47</v>
      </c>
      <c r="R73" s="41" t="s">
        <v>58</v>
      </c>
      <c r="S73" s="401" t="s">
        <v>198</v>
      </c>
      <c r="T73" s="350">
        <v>0.32</v>
      </c>
      <c r="U73" s="350">
        <v>0.32</v>
      </c>
      <c r="V73" s="350">
        <v>0.23</v>
      </c>
      <c r="W73" s="350">
        <v>0.13</v>
      </c>
      <c r="X73" s="350">
        <f t="shared" si="3"/>
        <v>1</v>
      </c>
      <c r="Y73" s="16"/>
      <c r="Z73" s="16"/>
    </row>
    <row r="74" spans="1:26" ht="78.75" customHeight="1">
      <c r="A74" s="19"/>
      <c r="B74" s="88" t="s">
        <v>325</v>
      </c>
      <c r="C74" s="88" t="s">
        <v>34</v>
      </c>
      <c r="D74" s="88" t="s">
        <v>363</v>
      </c>
      <c r="E74" s="150" t="s">
        <v>52</v>
      </c>
      <c r="F74" s="150" t="s">
        <v>52</v>
      </c>
      <c r="G74" s="88" t="s">
        <v>364</v>
      </c>
      <c r="H74" s="88" t="s">
        <v>365</v>
      </c>
      <c r="I74" s="88" t="s">
        <v>366</v>
      </c>
      <c r="J74" s="88" t="s">
        <v>367</v>
      </c>
      <c r="K74" s="88" t="s">
        <v>1164</v>
      </c>
      <c r="L74" s="95" t="s">
        <v>43</v>
      </c>
      <c r="M74" s="40" t="s">
        <v>361</v>
      </c>
      <c r="N74" s="40" t="s">
        <v>362</v>
      </c>
      <c r="O74" s="41" t="s">
        <v>355</v>
      </c>
      <c r="P74" s="357" t="s">
        <v>1091</v>
      </c>
      <c r="Q74" s="41" t="s">
        <v>47</v>
      </c>
      <c r="R74" s="41" t="s">
        <v>58</v>
      </c>
      <c r="S74" s="401" t="s">
        <v>198</v>
      </c>
      <c r="T74" s="350">
        <v>0.33</v>
      </c>
      <c r="U74" s="350">
        <v>0.17</v>
      </c>
      <c r="V74" s="350">
        <v>0.17</v>
      </c>
      <c r="W74" s="350">
        <v>0.33</v>
      </c>
      <c r="X74" s="350">
        <f t="shared" si="3"/>
        <v>1</v>
      </c>
      <c r="Y74" s="16"/>
      <c r="Z74" s="16"/>
    </row>
    <row r="75" spans="1:26" ht="177" customHeight="1">
      <c r="A75" s="19"/>
      <c r="B75" s="88" t="s">
        <v>49</v>
      </c>
      <c r="C75" s="88" t="s">
        <v>34</v>
      </c>
      <c r="D75" s="88" t="s">
        <v>77</v>
      </c>
      <c r="E75" s="88" t="s">
        <v>52</v>
      </c>
      <c r="F75" s="88" t="s">
        <v>52</v>
      </c>
      <c r="G75" s="88" t="s">
        <v>368</v>
      </c>
      <c r="H75" s="88" t="s">
        <v>369</v>
      </c>
      <c r="I75" s="88" t="s">
        <v>370</v>
      </c>
      <c r="J75" s="88" t="s">
        <v>1165</v>
      </c>
      <c r="K75" s="88" t="s">
        <v>1166</v>
      </c>
      <c r="L75" s="95" t="s">
        <v>43</v>
      </c>
      <c r="M75" s="40" t="s">
        <v>372</v>
      </c>
      <c r="N75" s="40" t="s">
        <v>373</v>
      </c>
      <c r="O75" s="41" t="s">
        <v>1160</v>
      </c>
      <c r="P75" s="357" t="s">
        <v>1091</v>
      </c>
      <c r="Q75" s="41" t="s">
        <v>47</v>
      </c>
      <c r="R75" s="41" t="s">
        <v>58</v>
      </c>
      <c r="S75" s="401" t="s">
        <v>198</v>
      </c>
      <c r="T75" s="350">
        <v>0</v>
      </c>
      <c r="U75" s="350">
        <v>0.5</v>
      </c>
      <c r="V75" s="350">
        <v>0.25</v>
      </c>
      <c r="W75" s="350">
        <v>0.25</v>
      </c>
      <c r="X75" s="350">
        <f t="shared" si="3"/>
        <v>1</v>
      </c>
      <c r="Y75" s="16"/>
      <c r="Z75" s="16"/>
    </row>
    <row r="76" spans="1:26" ht="75" customHeight="1">
      <c r="A76" s="19"/>
      <c r="B76" s="150" t="s">
        <v>375</v>
      </c>
      <c r="C76" s="88" t="s">
        <v>34</v>
      </c>
      <c r="D76" s="150" t="s">
        <v>376</v>
      </c>
      <c r="E76" s="150" t="s">
        <v>52</v>
      </c>
      <c r="F76" s="150" t="s">
        <v>52</v>
      </c>
      <c r="G76" s="88" t="s">
        <v>377</v>
      </c>
      <c r="H76" s="88" t="s">
        <v>378</v>
      </c>
      <c r="I76" s="88" t="s">
        <v>379</v>
      </c>
      <c r="J76" s="88" t="s">
        <v>380</v>
      </c>
      <c r="K76" s="88" t="s">
        <v>1167</v>
      </c>
      <c r="L76" s="95" t="s">
        <v>43</v>
      </c>
      <c r="M76" s="40" t="s">
        <v>372</v>
      </c>
      <c r="N76" s="40" t="s">
        <v>381</v>
      </c>
      <c r="O76" s="41" t="s">
        <v>1160</v>
      </c>
      <c r="P76" s="357" t="s">
        <v>1091</v>
      </c>
      <c r="Q76" s="41" t="s">
        <v>47</v>
      </c>
      <c r="R76" s="41" t="s">
        <v>58</v>
      </c>
      <c r="S76" s="401" t="s">
        <v>198</v>
      </c>
      <c r="T76" s="350">
        <v>0.25</v>
      </c>
      <c r="U76" s="350">
        <v>0.12</v>
      </c>
      <c r="V76" s="350">
        <v>0.25</v>
      </c>
      <c r="W76" s="350">
        <v>0.38</v>
      </c>
      <c r="X76" s="350">
        <f t="shared" si="3"/>
        <v>1</v>
      </c>
      <c r="Y76" s="16"/>
      <c r="Z76" s="16"/>
    </row>
    <row r="77" spans="1:26" ht="63" customHeight="1">
      <c r="A77" s="19"/>
      <c r="B77" s="300" t="s">
        <v>33</v>
      </c>
      <c r="C77" s="88" t="s">
        <v>34</v>
      </c>
      <c r="D77" s="150" t="s">
        <v>59</v>
      </c>
      <c r="E77" s="150" t="s">
        <v>52</v>
      </c>
      <c r="F77" s="150" t="s">
        <v>52</v>
      </c>
      <c r="G77" s="88" t="s">
        <v>382</v>
      </c>
      <c r="H77" s="88" t="s">
        <v>383</v>
      </c>
      <c r="I77" s="88" t="s">
        <v>384</v>
      </c>
      <c r="J77" s="88" t="s">
        <v>385</v>
      </c>
      <c r="K77" s="88" t="s">
        <v>1168</v>
      </c>
      <c r="L77" s="95" t="s">
        <v>43</v>
      </c>
      <c r="M77" s="40" t="s">
        <v>372</v>
      </c>
      <c r="N77" s="40" t="s">
        <v>386</v>
      </c>
      <c r="O77" s="41" t="s">
        <v>1160</v>
      </c>
      <c r="P77" s="357" t="s">
        <v>1091</v>
      </c>
      <c r="Q77" s="41" t="s">
        <v>47</v>
      </c>
      <c r="R77" s="41" t="s">
        <v>58</v>
      </c>
      <c r="S77" s="401" t="s">
        <v>198</v>
      </c>
      <c r="T77" s="350">
        <v>0.43</v>
      </c>
      <c r="U77" s="350">
        <v>0</v>
      </c>
      <c r="V77" s="350">
        <v>0.14000000000000001</v>
      </c>
      <c r="W77" s="350">
        <v>0.43</v>
      </c>
      <c r="X77" s="350">
        <f t="shared" si="3"/>
        <v>1</v>
      </c>
      <c r="Y77" s="16"/>
      <c r="Z77" s="16"/>
    </row>
    <row r="78" spans="1:26" ht="63" customHeight="1">
      <c r="A78" s="19"/>
      <c r="B78" s="150" t="s">
        <v>49</v>
      </c>
      <c r="C78" s="150" t="s">
        <v>34</v>
      </c>
      <c r="D78" s="150" t="s">
        <v>59</v>
      </c>
      <c r="E78" s="150" t="s">
        <v>52</v>
      </c>
      <c r="F78" s="150" t="s">
        <v>52</v>
      </c>
      <c r="G78" s="150" t="s">
        <v>387</v>
      </c>
      <c r="H78" s="150" t="s">
        <v>388</v>
      </c>
      <c r="I78" s="150" t="s">
        <v>388</v>
      </c>
      <c r="J78" s="150" t="s">
        <v>389</v>
      </c>
      <c r="K78" s="150" t="s">
        <v>390</v>
      </c>
      <c r="L78" s="411" t="s">
        <v>43</v>
      </c>
      <c r="M78" s="42" t="s">
        <v>353</v>
      </c>
      <c r="N78" s="42" t="s">
        <v>354</v>
      </c>
      <c r="O78" s="41" t="s">
        <v>1160</v>
      </c>
      <c r="P78" s="357" t="s">
        <v>1091</v>
      </c>
      <c r="Q78" s="181" t="s">
        <v>47</v>
      </c>
      <c r="R78" s="181" t="s">
        <v>58</v>
      </c>
      <c r="S78" s="401" t="s">
        <v>198</v>
      </c>
      <c r="T78" s="425">
        <v>0</v>
      </c>
      <c r="U78" s="425">
        <v>0</v>
      </c>
      <c r="V78" s="425">
        <v>0.5</v>
      </c>
      <c r="W78" s="425">
        <v>0.5</v>
      </c>
      <c r="X78" s="425">
        <f t="shared" si="3"/>
        <v>1</v>
      </c>
      <c r="Y78" s="16"/>
      <c r="Z78" s="16"/>
    </row>
    <row r="79" spans="1:26" ht="63" customHeight="1">
      <c r="A79" s="19"/>
      <c r="B79" s="88" t="s">
        <v>375</v>
      </c>
      <c r="C79" s="88" t="s">
        <v>34</v>
      </c>
      <c r="D79" s="150" t="s">
        <v>376</v>
      </c>
      <c r="E79" s="150" t="s">
        <v>52</v>
      </c>
      <c r="F79" s="88" t="s">
        <v>52</v>
      </c>
      <c r="G79" s="88" t="s">
        <v>391</v>
      </c>
      <c r="H79" s="88" t="s">
        <v>392</v>
      </c>
      <c r="I79" s="88" t="s">
        <v>393</v>
      </c>
      <c r="J79" s="88" t="s">
        <v>394</v>
      </c>
      <c r="K79" s="88" t="s">
        <v>395</v>
      </c>
      <c r="L79" s="95" t="s">
        <v>43</v>
      </c>
      <c r="M79" s="40" t="s">
        <v>346</v>
      </c>
      <c r="N79" s="40" t="s">
        <v>347</v>
      </c>
      <c r="O79" s="95" t="s">
        <v>348</v>
      </c>
      <c r="P79" s="357" t="s">
        <v>1091</v>
      </c>
      <c r="Q79" s="41" t="s">
        <v>47</v>
      </c>
      <c r="R79" s="41" t="s">
        <v>58</v>
      </c>
      <c r="S79" s="401" t="s">
        <v>198</v>
      </c>
      <c r="T79" s="350">
        <v>0.19489999999999999</v>
      </c>
      <c r="U79" s="350">
        <v>0.30599999999999999</v>
      </c>
      <c r="V79" s="350">
        <v>0.28749999999999998</v>
      </c>
      <c r="W79" s="350">
        <v>0.21160000000000001</v>
      </c>
      <c r="X79" s="350">
        <f t="shared" si="3"/>
        <v>1</v>
      </c>
      <c r="Y79" s="16"/>
      <c r="Z79" s="16"/>
    </row>
    <row r="80" spans="1:26" ht="78.75" customHeight="1">
      <c r="A80" s="19"/>
      <c r="B80" s="88" t="s">
        <v>325</v>
      </c>
      <c r="C80" s="88" t="s">
        <v>34</v>
      </c>
      <c r="D80" s="150" t="s">
        <v>376</v>
      </c>
      <c r="E80" s="150" t="s">
        <v>52</v>
      </c>
      <c r="F80" s="88" t="s">
        <v>52</v>
      </c>
      <c r="G80" s="88" t="s">
        <v>396</v>
      </c>
      <c r="H80" s="88" t="s">
        <v>397</v>
      </c>
      <c r="I80" s="88" t="s">
        <v>398</v>
      </c>
      <c r="J80" s="88" t="s">
        <v>399</v>
      </c>
      <c r="K80" s="88" t="s">
        <v>1169</v>
      </c>
      <c r="L80" s="95" t="s">
        <v>43</v>
      </c>
      <c r="M80" s="40" t="s">
        <v>400</v>
      </c>
      <c r="N80" s="40" t="s">
        <v>401</v>
      </c>
      <c r="O80" s="95" t="s">
        <v>402</v>
      </c>
      <c r="P80" s="357" t="s">
        <v>1091</v>
      </c>
      <c r="Q80" s="41" t="s">
        <v>47</v>
      </c>
      <c r="R80" s="41" t="s">
        <v>58</v>
      </c>
      <c r="S80" s="401" t="s">
        <v>198</v>
      </c>
      <c r="T80" s="350">
        <v>0</v>
      </c>
      <c r="U80" s="350">
        <v>0.5</v>
      </c>
      <c r="V80" s="350">
        <v>0.25</v>
      </c>
      <c r="W80" s="350">
        <v>0.25</v>
      </c>
      <c r="X80" s="350">
        <f t="shared" si="3"/>
        <v>1</v>
      </c>
      <c r="Y80" s="16"/>
      <c r="Z80" s="16"/>
    </row>
    <row r="81" spans="1:26" ht="78.75" customHeight="1">
      <c r="A81" s="19"/>
      <c r="B81" s="300" t="s">
        <v>33</v>
      </c>
      <c r="C81" s="285" t="s">
        <v>190</v>
      </c>
      <c r="D81" s="285" t="s">
        <v>77</v>
      </c>
      <c r="E81" s="285" t="s">
        <v>78</v>
      </c>
      <c r="F81" s="285" t="s">
        <v>52</v>
      </c>
      <c r="G81" s="285" t="s">
        <v>191</v>
      </c>
      <c r="H81" s="285" t="s">
        <v>1250</v>
      </c>
      <c r="I81" s="498" t="s">
        <v>1272</v>
      </c>
      <c r="J81" s="285" t="s">
        <v>1249</v>
      </c>
      <c r="K81" s="285" t="s">
        <v>1251</v>
      </c>
      <c r="L81" s="414" t="s">
        <v>194</v>
      </c>
      <c r="M81" s="188" t="s">
        <v>1241</v>
      </c>
      <c r="N81" s="188" t="s">
        <v>1241</v>
      </c>
      <c r="O81" s="193" t="s">
        <v>1011</v>
      </c>
      <c r="P81" s="378" t="s">
        <v>218</v>
      </c>
      <c r="Q81" s="193" t="s">
        <v>47</v>
      </c>
      <c r="R81" s="193" t="s">
        <v>58</v>
      </c>
      <c r="S81" s="405" t="s">
        <v>198</v>
      </c>
      <c r="T81" s="486">
        <v>1</v>
      </c>
      <c r="U81" s="486">
        <v>1</v>
      </c>
      <c r="V81" s="486">
        <v>1</v>
      </c>
      <c r="W81" s="486">
        <v>1</v>
      </c>
      <c r="X81" s="486">
        <v>1</v>
      </c>
      <c r="Y81" s="16"/>
      <c r="Z81" s="16"/>
    </row>
    <row r="82" spans="1:26" ht="63" customHeight="1">
      <c r="A82" s="19"/>
      <c r="B82" s="300" t="s">
        <v>33</v>
      </c>
      <c r="C82" s="285" t="s">
        <v>190</v>
      </c>
      <c r="D82" s="285" t="s">
        <v>77</v>
      </c>
      <c r="E82" s="285" t="s">
        <v>78</v>
      </c>
      <c r="F82" s="285" t="s">
        <v>52</v>
      </c>
      <c r="G82" s="285" t="s">
        <v>191</v>
      </c>
      <c r="H82" s="285" t="s">
        <v>192</v>
      </c>
      <c r="I82" s="498" t="s">
        <v>1253</v>
      </c>
      <c r="J82" s="285" t="s">
        <v>1252</v>
      </c>
      <c r="K82" s="285" t="s">
        <v>1254</v>
      </c>
      <c r="L82" s="414" t="s">
        <v>194</v>
      </c>
      <c r="M82" s="188" t="s">
        <v>1241</v>
      </c>
      <c r="N82" s="188" t="s">
        <v>1241</v>
      </c>
      <c r="O82" s="193" t="s">
        <v>1011</v>
      </c>
      <c r="P82" s="378" t="s">
        <v>218</v>
      </c>
      <c r="Q82" s="193" t="s">
        <v>47</v>
      </c>
      <c r="R82" s="193" t="s">
        <v>58</v>
      </c>
      <c r="S82" s="405" t="s">
        <v>198</v>
      </c>
      <c r="T82" s="486">
        <v>1</v>
      </c>
      <c r="U82" s="486">
        <v>1</v>
      </c>
      <c r="V82" s="486">
        <v>1</v>
      </c>
      <c r="W82" s="486">
        <v>1</v>
      </c>
      <c r="X82" s="486">
        <v>1</v>
      </c>
      <c r="Y82" s="16"/>
      <c r="Z82" s="16"/>
    </row>
    <row r="83" spans="1:26" ht="78.75" customHeight="1">
      <c r="A83" s="19"/>
      <c r="B83" s="285" t="s">
        <v>49</v>
      </c>
      <c r="C83" s="457" t="s">
        <v>34</v>
      </c>
      <c r="D83" s="457" t="s">
        <v>59</v>
      </c>
      <c r="E83" s="457" t="s">
        <v>52</v>
      </c>
      <c r="F83" s="285" t="s">
        <v>52</v>
      </c>
      <c r="G83" s="285" t="s">
        <v>1042</v>
      </c>
      <c r="H83" s="285" t="s">
        <v>1247</v>
      </c>
      <c r="I83" s="285" t="s">
        <v>225</v>
      </c>
      <c r="J83" s="285" t="s">
        <v>1248</v>
      </c>
      <c r="K83" s="285" t="s">
        <v>226</v>
      </c>
      <c r="L83" s="193" t="s">
        <v>43</v>
      </c>
      <c r="M83" s="188" t="s">
        <v>1242</v>
      </c>
      <c r="N83" s="188" t="s">
        <v>1242</v>
      </c>
      <c r="O83" s="193" t="s">
        <v>1011</v>
      </c>
      <c r="P83" s="378" t="s">
        <v>218</v>
      </c>
      <c r="Q83" s="193" t="s">
        <v>47</v>
      </c>
      <c r="R83" s="193" t="s">
        <v>58</v>
      </c>
      <c r="S83" s="405" t="s">
        <v>198</v>
      </c>
      <c r="T83" s="487">
        <v>0.56599999999999995</v>
      </c>
      <c r="U83" s="487">
        <v>0.22639999999999999</v>
      </c>
      <c r="V83" s="487">
        <v>0.1321</v>
      </c>
      <c r="W83" s="487">
        <v>7.5499999999999998E-2</v>
      </c>
      <c r="X83" s="488">
        <f>+SUM(T83:W83)</f>
        <v>1</v>
      </c>
      <c r="Y83" s="16"/>
      <c r="Z83" s="16"/>
    </row>
    <row r="84" spans="1:26" ht="141.75" customHeight="1">
      <c r="A84" s="19"/>
      <c r="B84" s="88" t="s">
        <v>303</v>
      </c>
      <c r="C84" s="304" t="s">
        <v>106</v>
      </c>
      <c r="D84" s="150" t="s">
        <v>376</v>
      </c>
      <c r="E84" s="149" t="s">
        <v>52</v>
      </c>
      <c r="F84" s="88" t="s">
        <v>52</v>
      </c>
      <c r="G84" s="88" t="s">
        <v>403</v>
      </c>
      <c r="H84" s="150" t="s">
        <v>404</v>
      </c>
      <c r="I84" s="88" t="s">
        <v>405</v>
      </c>
      <c r="J84" s="88" t="s">
        <v>406</v>
      </c>
      <c r="K84" s="88" t="s">
        <v>407</v>
      </c>
      <c r="L84" s="95" t="s">
        <v>408</v>
      </c>
      <c r="M84" s="40" t="s">
        <v>409</v>
      </c>
      <c r="N84" s="40" t="s">
        <v>410</v>
      </c>
      <c r="O84" s="41" t="s">
        <v>411</v>
      </c>
      <c r="P84" s="378" t="s">
        <v>218</v>
      </c>
      <c r="Q84" s="41" t="s">
        <v>65</v>
      </c>
      <c r="R84" s="41" t="s">
        <v>75</v>
      </c>
      <c r="S84" s="401">
        <v>325785000</v>
      </c>
      <c r="T84" s="426">
        <v>0.26590000000000003</v>
      </c>
      <c r="U84" s="426">
        <v>0.50139999999999996</v>
      </c>
      <c r="V84" s="426">
        <v>0.19270000000000001</v>
      </c>
      <c r="W84" s="426">
        <v>0.04</v>
      </c>
      <c r="X84" s="426">
        <f>+T84+U84+V84+W84</f>
        <v>1</v>
      </c>
      <c r="Y84" s="16"/>
      <c r="Z84" s="16"/>
    </row>
    <row r="85" spans="1:26" ht="127.5" customHeight="1">
      <c r="A85" s="19"/>
      <c r="B85" s="88" t="s">
        <v>303</v>
      </c>
      <c r="C85" s="88" t="s">
        <v>106</v>
      </c>
      <c r="D85" s="88" t="s">
        <v>376</v>
      </c>
      <c r="E85" s="149" t="s">
        <v>52</v>
      </c>
      <c r="F85" s="88" t="s">
        <v>52</v>
      </c>
      <c r="G85" s="88" t="s">
        <v>412</v>
      </c>
      <c r="H85" s="150" t="s">
        <v>413</v>
      </c>
      <c r="I85" s="88" t="s">
        <v>414</v>
      </c>
      <c r="J85" s="88" t="s">
        <v>415</v>
      </c>
      <c r="K85" s="88" t="s">
        <v>416</v>
      </c>
      <c r="L85" s="95" t="s">
        <v>43</v>
      </c>
      <c r="M85" s="40" t="s">
        <v>417</v>
      </c>
      <c r="N85" s="40" t="s">
        <v>418</v>
      </c>
      <c r="O85" s="41" t="s">
        <v>419</v>
      </c>
      <c r="P85" s="378" t="s">
        <v>218</v>
      </c>
      <c r="Q85" s="41" t="s">
        <v>65</v>
      </c>
      <c r="R85" s="41" t="s">
        <v>75</v>
      </c>
      <c r="S85" s="401">
        <v>377197823.19999999</v>
      </c>
      <c r="T85" s="426">
        <v>4.8000000000000001E-2</v>
      </c>
      <c r="U85" s="426">
        <v>0.30233333333333334</v>
      </c>
      <c r="V85" s="426">
        <v>0.36866666666666659</v>
      </c>
      <c r="W85" s="426">
        <v>0.28100000000000003</v>
      </c>
      <c r="X85" s="426">
        <f>+T85+U85+V85+W85</f>
        <v>0.99999999999999989</v>
      </c>
      <c r="Y85" s="16"/>
      <c r="Z85" s="16"/>
    </row>
    <row r="86" spans="1:26" ht="127.5" customHeight="1">
      <c r="A86" s="19"/>
      <c r="B86" s="300" t="s">
        <v>33</v>
      </c>
      <c r="C86" s="285" t="s">
        <v>190</v>
      </c>
      <c r="D86" s="285" t="s">
        <v>77</v>
      </c>
      <c r="E86" s="285" t="s">
        <v>78</v>
      </c>
      <c r="F86" s="285" t="s">
        <v>52</v>
      </c>
      <c r="G86" s="285" t="s">
        <v>191</v>
      </c>
      <c r="H86" s="285" t="s">
        <v>1250</v>
      </c>
      <c r="I86" s="498" t="s">
        <v>1272</v>
      </c>
      <c r="J86" s="285" t="s">
        <v>1249</v>
      </c>
      <c r="K86" s="285" t="s">
        <v>1251</v>
      </c>
      <c r="L86" s="414" t="s">
        <v>194</v>
      </c>
      <c r="M86" s="188" t="s">
        <v>1032</v>
      </c>
      <c r="N86" s="188" t="s">
        <v>1032</v>
      </c>
      <c r="O86" s="193"/>
      <c r="P86" s="378" t="s">
        <v>1093</v>
      </c>
      <c r="Q86" s="193" t="s">
        <v>47</v>
      </c>
      <c r="R86" s="193" t="s">
        <v>58</v>
      </c>
      <c r="S86" s="405" t="s">
        <v>198</v>
      </c>
      <c r="T86" s="486">
        <v>1</v>
      </c>
      <c r="U86" s="486">
        <v>1</v>
      </c>
      <c r="V86" s="486">
        <v>1</v>
      </c>
      <c r="W86" s="486">
        <v>1</v>
      </c>
      <c r="X86" s="486">
        <v>1</v>
      </c>
      <c r="Y86" s="16"/>
      <c r="Z86" s="16"/>
    </row>
    <row r="87" spans="1:26" ht="63" customHeight="1">
      <c r="A87" s="19"/>
      <c r="B87" s="499" t="s">
        <v>33</v>
      </c>
      <c r="C87" s="457" t="s">
        <v>190</v>
      </c>
      <c r="D87" s="457" t="s">
        <v>77</v>
      </c>
      <c r="E87" s="457" t="s">
        <v>78</v>
      </c>
      <c r="F87" s="285" t="s">
        <v>52</v>
      </c>
      <c r="G87" s="285" t="s">
        <v>191</v>
      </c>
      <c r="H87" s="285" t="s">
        <v>192</v>
      </c>
      <c r="I87" s="498" t="s">
        <v>1253</v>
      </c>
      <c r="J87" s="285" t="s">
        <v>1252</v>
      </c>
      <c r="K87" s="285" t="s">
        <v>1254</v>
      </c>
      <c r="L87" s="414" t="s">
        <v>194</v>
      </c>
      <c r="M87" s="188" t="s">
        <v>1032</v>
      </c>
      <c r="N87" s="188" t="s">
        <v>1032</v>
      </c>
      <c r="O87" s="193"/>
      <c r="P87" s="378" t="s">
        <v>1093</v>
      </c>
      <c r="Q87" s="193" t="s">
        <v>47</v>
      </c>
      <c r="R87" s="193" t="s">
        <v>58</v>
      </c>
      <c r="S87" s="405" t="s">
        <v>198</v>
      </c>
      <c r="T87" s="486">
        <v>1</v>
      </c>
      <c r="U87" s="486">
        <v>1</v>
      </c>
      <c r="V87" s="486">
        <v>1</v>
      </c>
      <c r="W87" s="486">
        <v>1</v>
      </c>
      <c r="X87" s="486">
        <v>1</v>
      </c>
      <c r="Y87" s="16"/>
      <c r="Z87" s="16"/>
    </row>
    <row r="88" spans="1:26" ht="144" customHeight="1">
      <c r="A88" s="19"/>
      <c r="B88" s="149" t="s">
        <v>49</v>
      </c>
      <c r="C88" s="149" t="s">
        <v>420</v>
      </c>
      <c r="D88" s="149" t="s">
        <v>421</v>
      </c>
      <c r="E88" s="149" t="s">
        <v>36</v>
      </c>
      <c r="F88" s="88" t="s">
        <v>52</v>
      </c>
      <c r="G88" s="150" t="s">
        <v>1033</v>
      </c>
      <c r="H88" s="150" t="s">
        <v>423</v>
      </c>
      <c r="I88" s="88" t="s">
        <v>424</v>
      </c>
      <c r="J88" s="88" t="s">
        <v>425</v>
      </c>
      <c r="K88" s="88" t="s">
        <v>1182</v>
      </c>
      <c r="L88" s="95" t="s">
        <v>130</v>
      </c>
      <c r="M88" s="40" t="s">
        <v>427</v>
      </c>
      <c r="N88" s="40" t="s">
        <v>428</v>
      </c>
      <c r="O88" s="41" t="s">
        <v>429</v>
      </c>
      <c r="P88" s="357" t="s">
        <v>1093</v>
      </c>
      <c r="Q88" s="41" t="s">
        <v>47</v>
      </c>
      <c r="R88" s="41" t="s">
        <v>58</v>
      </c>
      <c r="S88" s="102" t="s">
        <v>198</v>
      </c>
      <c r="T88" s="422">
        <v>0</v>
      </c>
      <c r="U88" s="422">
        <v>1</v>
      </c>
      <c r="V88" s="422">
        <v>0</v>
      </c>
      <c r="W88" s="422">
        <v>1</v>
      </c>
      <c r="X88" s="422">
        <v>2</v>
      </c>
      <c r="Y88" s="16"/>
      <c r="Z88" s="16"/>
    </row>
    <row r="89" spans="1:26" ht="141.75" customHeight="1">
      <c r="A89" s="19"/>
      <c r="B89" s="149" t="s">
        <v>49</v>
      </c>
      <c r="C89" s="149" t="s">
        <v>420</v>
      </c>
      <c r="D89" s="149" t="s">
        <v>421</v>
      </c>
      <c r="E89" s="149" t="s">
        <v>36</v>
      </c>
      <c r="F89" s="88" t="s">
        <v>52</v>
      </c>
      <c r="G89" s="150" t="s">
        <v>1034</v>
      </c>
      <c r="H89" s="150" t="s">
        <v>431</v>
      </c>
      <c r="I89" s="88" t="s">
        <v>432</v>
      </c>
      <c r="J89" s="359" t="s">
        <v>1036</v>
      </c>
      <c r="K89" s="88" t="s">
        <v>1183</v>
      </c>
      <c r="L89" s="95" t="s">
        <v>130</v>
      </c>
      <c r="M89" s="40" t="s">
        <v>427</v>
      </c>
      <c r="N89" s="40" t="s">
        <v>428</v>
      </c>
      <c r="O89" s="41" t="s">
        <v>429</v>
      </c>
      <c r="P89" s="357" t="s">
        <v>1093</v>
      </c>
      <c r="Q89" s="41" t="s">
        <v>47</v>
      </c>
      <c r="R89" s="41" t="s">
        <v>58</v>
      </c>
      <c r="S89" s="102" t="s">
        <v>198</v>
      </c>
      <c r="T89" s="364">
        <v>0</v>
      </c>
      <c r="U89" s="364">
        <v>1</v>
      </c>
      <c r="V89" s="364">
        <v>0</v>
      </c>
      <c r="W89" s="364">
        <v>1</v>
      </c>
      <c r="X89" s="364">
        <v>2</v>
      </c>
      <c r="Y89" s="16"/>
      <c r="Z89" s="16"/>
    </row>
    <row r="90" spans="1:26" ht="60" customHeight="1">
      <c r="A90" s="19"/>
      <c r="B90" s="319" t="s">
        <v>49</v>
      </c>
      <c r="C90" s="307" t="s">
        <v>435</v>
      </c>
      <c r="D90" s="307" t="s">
        <v>34</v>
      </c>
      <c r="E90" s="307" t="s">
        <v>34</v>
      </c>
      <c r="F90" s="360" t="s">
        <v>34</v>
      </c>
      <c r="G90" s="361" t="s">
        <v>436</v>
      </c>
      <c r="H90" s="361" t="s">
        <v>437</v>
      </c>
      <c r="I90" s="361" t="s">
        <v>1185</v>
      </c>
      <c r="J90" s="361" t="s">
        <v>1184</v>
      </c>
      <c r="K90" s="361" t="s">
        <v>1186</v>
      </c>
      <c r="L90" s="362" t="s">
        <v>130</v>
      </c>
      <c r="M90" s="40" t="s">
        <v>427</v>
      </c>
      <c r="N90" s="390" t="s">
        <v>441</v>
      </c>
      <c r="O90" s="363" t="s">
        <v>442</v>
      </c>
      <c r="P90" s="357" t="s">
        <v>1093</v>
      </c>
      <c r="Q90" s="363" t="s">
        <v>47</v>
      </c>
      <c r="R90" s="363" t="s">
        <v>58</v>
      </c>
      <c r="S90" s="363" t="s">
        <v>198</v>
      </c>
      <c r="T90" s="364">
        <v>0</v>
      </c>
      <c r="U90" s="364">
        <v>1</v>
      </c>
      <c r="V90" s="364">
        <v>0</v>
      </c>
      <c r="W90" s="364">
        <v>1</v>
      </c>
      <c r="X90" s="364">
        <v>2</v>
      </c>
      <c r="Y90" s="16"/>
      <c r="Z90" s="16"/>
    </row>
    <row r="91" spans="1:26" ht="90" customHeight="1">
      <c r="A91" s="19"/>
      <c r="B91" s="319" t="s">
        <v>49</v>
      </c>
      <c r="C91" s="308" t="s">
        <v>34</v>
      </c>
      <c r="D91" s="305" t="s">
        <v>443</v>
      </c>
      <c r="E91" s="305" t="s">
        <v>36</v>
      </c>
      <c r="F91" s="365" t="s">
        <v>34</v>
      </c>
      <c r="G91" s="361" t="s">
        <v>444</v>
      </c>
      <c r="H91" s="361" t="s">
        <v>445</v>
      </c>
      <c r="I91" s="361" t="s">
        <v>1187</v>
      </c>
      <c r="J91" s="361" t="s">
        <v>447</v>
      </c>
      <c r="K91" s="361" t="s">
        <v>1109</v>
      </c>
      <c r="L91" s="366" t="s">
        <v>43</v>
      </c>
      <c r="M91" s="40" t="s">
        <v>427</v>
      </c>
      <c r="N91" s="390" t="s">
        <v>441</v>
      </c>
      <c r="O91" s="367" t="s">
        <v>442</v>
      </c>
      <c r="P91" s="357" t="s">
        <v>1093</v>
      </c>
      <c r="Q91" s="367" t="s">
        <v>47</v>
      </c>
      <c r="R91" s="367" t="s">
        <v>58</v>
      </c>
      <c r="S91" s="367" t="s">
        <v>198</v>
      </c>
      <c r="T91" s="364">
        <v>1</v>
      </c>
      <c r="U91" s="364">
        <v>1</v>
      </c>
      <c r="V91" s="364">
        <v>1</v>
      </c>
      <c r="W91" s="364">
        <v>1</v>
      </c>
      <c r="X91" s="364">
        <v>4</v>
      </c>
      <c r="Y91" s="16"/>
      <c r="Z91" s="16"/>
    </row>
    <row r="92" spans="1:26" ht="135" customHeight="1">
      <c r="A92" s="19"/>
      <c r="B92" s="149" t="s">
        <v>49</v>
      </c>
      <c r="C92" s="306" t="s">
        <v>449</v>
      </c>
      <c r="D92" s="149" t="s">
        <v>450</v>
      </c>
      <c r="E92" s="149" t="s">
        <v>451</v>
      </c>
      <c r="F92" s="88" t="s">
        <v>52</v>
      </c>
      <c r="G92" s="368" t="s">
        <v>452</v>
      </c>
      <c r="H92" s="369" t="s">
        <v>453</v>
      </c>
      <c r="I92" s="368" t="s">
        <v>1062</v>
      </c>
      <c r="J92" s="369" t="s">
        <v>455</v>
      </c>
      <c r="K92" s="368" t="s">
        <v>1188</v>
      </c>
      <c r="L92" s="412" t="s">
        <v>43</v>
      </c>
      <c r="M92" s="40" t="s">
        <v>427</v>
      </c>
      <c r="N92" s="370" t="s">
        <v>457</v>
      </c>
      <c r="O92" s="371" t="s">
        <v>458</v>
      </c>
      <c r="P92" s="357" t="s">
        <v>1093</v>
      </c>
      <c r="Q92" s="41" t="s">
        <v>47</v>
      </c>
      <c r="R92" s="41" t="s">
        <v>58</v>
      </c>
      <c r="S92" s="403" t="s">
        <v>198</v>
      </c>
      <c r="T92" s="364">
        <v>1</v>
      </c>
      <c r="U92" s="364">
        <v>1</v>
      </c>
      <c r="V92" s="364">
        <v>1</v>
      </c>
      <c r="W92" s="364">
        <v>1</v>
      </c>
      <c r="X92" s="364">
        <v>4</v>
      </c>
      <c r="Y92" s="16"/>
      <c r="Z92" s="16"/>
    </row>
    <row r="93" spans="1:26" ht="135" customHeight="1">
      <c r="A93" s="19"/>
      <c r="B93" s="300" t="s">
        <v>33</v>
      </c>
      <c r="C93" s="285" t="s">
        <v>190</v>
      </c>
      <c r="D93" s="285" t="s">
        <v>77</v>
      </c>
      <c r="E93" s="285" t="s">
        <v>78</v>
      </c>
      <c r="F93" s="285" t="s">
        <v>52</v>
      </c>
      <c r="G93" s="285" t="s">
        <v>191</v>
      </c>
      <c r="H93" s="285" t="s">
        <v>1250</v>
      </c>
      <c r="I93" s="498" t="s">
        <v>1272</v>
      </c>
      <c r="J93" s="285" t="s">
        <v>1249</v>
      </c>
      <c r="K93" s="285" t="s">
        <v>1251</v>
      </c>
      <c r="L93" s="414" t="s">
        <v>194</v>
      </c>
      <c r="M93" s="188" t="s">
        <v>478</v>
      </c>
      <c r="N93" s="188" t="s">
        <v>460</v>
      </c>
      <c r="O93" s="193" t="s">
        <v>461</v>
      </c>
      <c r="P93" s="378" t="s">
        <v>462</v>
      </c>
      <c r="Q93" s="193" t="s">
        <v>47</v>
      </c>
      <c r="R93" s="193" t="s">
        <v>58</v>
      </c>
      <c r="S93" s="405" t="s">
        <v>198</v>
      </c>
      <c r="T93" s="486">
        <v>1</v>
      </c>
      <c r="U93" s="486">
        <v>1</v>
      </c>
      <c r="V93" s="486">
        <v>1</v>
      </c>
      <c r="W93" s="486">
        <v>1</v>
      </c>
      <c r="X93" s="486">
        <v>1</v>
      </c>
      <c r="Y93" s="16"/>
      <c r="Z93" s="16"/>
    </row>
    <row r="94" spans="1:26" ht="63" customHeight="1">
      <c r="A94" s="19"/>
      <c r="B94" s="300" t="s">
        <v>33</v>
      </c>
      <c r="C94" s="285" t="s">
        <v>190</v>
      </c>
      <c r="D94" s="285" t="s">
        <v>77</v>
      </c>
      <c r="E94" s="285" t="s">
        <v>78</v>
      </c>
      <c r="F94" s="285" t="s">
        <v>52</v>
      </c>
      <c r="G94" s="285" t="s">
        <v>191</v>
      </c>
      <c r="H94" s="285" t="s">
        <v>192</v>
      </c>
      <c r="I94" s="498" t="s">
        <v>1253</v>
      </c>
      <c r="J94" s="285" t="s">
        <v>1252</v>
      </c>
      <c r="K94" s="285" t="s">
        <v>1254</v>
      </c>
      <c r="L94" s="414" t="s">
        <v>194</v>
      </c>
      <c r="M94" s="188" t="s">
        <v>478</v>
      </c>
      <c r="N94" s="188" t="s">
        <v>460</v>
      </c>
      <c r="O94" s="193" t="s">
        <v>461</v>
      </c>
      <c r="P94" s="378" t="s">
        <v>462</v>
      </c>
      <c r="Q94" s="193" t="s">
        <v>47</v>
      </c>
      <c r="R94" s="193" t="s">
        <v>58</v>
      </c>
      <c r="S94" s="405" t="s">
        <v>200</v>
      </c>
      <c r="T94" s="486">
        <v>1</v>
      </c>
      <c r="U94" s="486">
        <v>1</v>
      </c>
      <c r="V94" s="486">
        <v>1</v>
      </c>
      <c r="W94" s="486">
        <v>1</v>
      </c>
      <c r="X94" s="486">
        <v>1</v>
      </c>
      <c r="Y94" s="16"/>
      <c r="Z94" s="16"/>
    </row>
    <row r="95" spans="1:26" ht="94.5" customHeight="1">
      <c r="A95" s="19"/>
      <c r="B95" s="40" t="s">
        <v>463</v>
      </c>
      <c r="C95" s="40" t="s">
        <v>464</v>
      </c>
      <c r="D95" s="40" t="s">
        <v>123</v>
      </c>
      <c r="E95" s="40" t="s">
        <v>52</v>
      </c>
      <c r="F95" s="41" t="s">
        <v>52</v>
      </c>
      <c r="G95" s="40" t="s">
        <v>465</v>
      </c>
      <c r="H95" s="42" t="s">
        <v>935</v>
      </c>
      <c r="I95" s="40" t="s">
        <v>1238</v>
      </c>
      <c r="J95" s="40" t="s">
        <v>467</v>
      </c>
      <c r="K95" s="40" t="s">
        <v>468</v>
      </c>
      <c r="L95" s="43" t="s">
        <v>43</v>
      </c>
      <c r="M95" s="40" t="s">
        <v>469</v>
      </c>
      <c r="N95" s="43" t="s">
        <v>460</v>
      </c>
      <c r="O95" s="40" t="s">
        <v>461</v>
      </c>
      <c r="P95" s="40" t="s">
        <v>462</v>
      </c>
      <c r="Q95" s="96" t="s">
        <v>47</v>
      </c>
      <c r="R95" s="44" t="s">
        <v>58</v>
      </c>
      <c r="S95" s="31" t="s">
        <v>200</v>
      </c>
      <c r="T95" s="159"/>
      <c r="U95" s="175">
        <v>1</v>
      </c>
      <c r="V95" s="175">
        <v>1</v>
      </c>
      <c r="W95" s="175">
        <v>1</v>
      </c>
      <c r="X95" s="159"/>
      <c r="Y95" s="16"/>
      <c r="Z95" s="16"/>
    </row>
    <row r="96" spans="1:26" ht="63" customHeight="1">
      <c r="A96" s="19"/>
      <c r="B96" s="40" t="s">
        <v>463</v>
      </c>
      <c r="C96" s="40" t="s">
        <v>464</v>
      </c>
      <c r="D96" s="40" t="s">
        <v>123</v>
      </c>
      <c r="E96" s="40" t="s">
        <v>52</v>
      </c>
      <c r="F96" s="41" t="s">
        <v>52</v>
      </c>
      <c r="G96" s="40" t="s">
        <v>470</v>
      </c>
      <c r="H96" s="42" t="s">
        <v>471</v>
      </c>
      <c r="I96" s="40" t="s">
        <v>936</v>
      </c>
      <c r="J96" s="40" t="s">
        <v>472</v>
      </c>
      <c r="K96" s="40" t="s">
        <v>937</v>
      </c>
      <c r="L96" s="43" t="s">
        <v>43</v>
      </c>
      <c r="M96" s="43" t="s">
        <v>459</v>
      </c>
      <c r="N96" s="43" t="s">
        <v>460</v>
      </c>
      <c r="O96" s="40" t="s">
        <v>938</v>
      </c>
      <c r="P96" s="40" t="s">
        <v>462</v>
      </c>
      <c r="Q96" s="96" t="s">
        <v>47</v>
      </c>
      <c r="R96" s="44" t="s">
        <v>58</v>
      </c>
      <c r="S96" s="31" t="s">
        <v>200</v>
      </c>
      <c r="T96" s="175">
        <v>1</v>
      </c>
      <c r="U96" s="175">
        <v>1</v>
      </c>
      <c r="V96" s="175">
        <v>1</v>
      </c>
      <c r="W96" s="175">
        <v>1</v>
      </c>
      <c r="X96" s="45"/>
      <c r="Y96" s="16"/>
      <c r="Z96" s="16"/>
    </row>
    <row r="97" spans="1:26" ht="94.5" customHeight="1">
      <c r="A97" s="19"/>
      <c r="B97" s="40" t="s">
        <v>463</v>
      </c>
      <c r="C97" s="40" t="s">
        <v>464</v>
      </c>
      <c r="D97" s="40" t="s">
        <v>479</v>
      </c>
      <c r="E97" s="40" t="s">
        <v>52</v>
      </c>
      <c r="F97" s="41" t="s">
        <v>52</v>
      </c>
      <c r="G97" s="40" t="s">
        <v>473</v>
      </c>
      <c r="H97" s="42" t="s">
        <v>474</v>
      </c>
      <c r="I97" s="40" t="s">
        <v>939</v>
      </c>
      <c r="J97" s="40" t="s">
        <v>475</v>
      </c>
      <c r="K97" s="40" t="s">
        <v>476</v>
      </c>
      <c r="L97" s="43" t="s">
        <v>477</v>
      </c>
      <c r="M97" s="43" t="s">
        <v>478</v>
      </c>
      <c r="N97" s="43" t="s">
        <v>460</v>
      </c>
      <c r="O97" s="40" t="s">
        <v>461</v>
      </c>
      <c r="P97" s="40" t="s">
        <v>462</v>
      </c>
      <c r="Q97" s="96" t="s">
        <v>47</v>
      </c>
      <c r="R97" s="44" t="s">
        <v>58</v>
      </c>
      <c r="S97" s="31" t="s">
        <v>200</v>
      </c>
      <c r="T97" s="45"/>
      <c r="U97" s="175">
        <v>1</v>
      </c>
      <c r="V97" s="175"/>
      <c r="W97" s="68">
        <v>1</v>
      </c>
      <c r="X97" s="45"/>
      <c r="Y97" s="16"/>
      <c r="Z97" s="16"/>
    </row>
    <row r="98" spans="1:26" ht="78.75" customHeight="1">
      <c r="A98" s="19"/>
      <c r="B98" s="301" t="s">
        <v>66</v>
      </c>
      <c r="C98" s="220" t="s">
        <v>34</v>
      </c>
      <c r="D98" s="220" t="s">
        <v>34</v>
      </c>
      <c r="E98" s="220" t="s">
        <v>34</v>
      </c>
      <c r="F98" s="220" t="s">
        <v>34</v>
      </c>
      <c r="G98" s="220" t="s">
        <v>482</v>
      </c>
      <c r="H98" s="301" t="s">
        <v>483</v>
      </c>
      <c r="I98" s="220" t="s">
        <v>1094</v>
      </c>
      <c r="J98" s="220" t="s">
        <v>485</v>
      </c>
      <c r="K98" s="220" t="s">
        <v>1073</v>
      </c>
      <c r="L98" s="221" t="s">
        <v>150</v>
      </c>
      <c r="M98" s="160" t="s">
        <v>487</v>
      </c>
      <c r="N98" s="160" t="s">
        <v>460</v>
      </c>
      <c r="O98" s="162" t="s">
        <v>461</v>
      </c>
      <c r="P98" s="386" t="s">
        <v>462</v>
      </c>
      <c r="Q98" s="162" t="s">
        <v>47</v>
      </c>
      <c r="R98" s="162" t="s">
        <v>58</v>
      </c>
      <c r="S98" s="377" t="s">
        <v>200</v>
      </c>
      <c r="T98" s="354"/>
      <c r="U98" s="354"/>
      <c r="V98" s="354"/>
      <c r="W98" s="354">
        <v>0.62</v>
      </c>
      <c r="X98" s="354"/>
      <c r="Y98" s="16"/>
      <c r="Z98" s="16"/>
    </row>
    <row r="99" spans="1:26" ht="78.75" customHeight="1">
      <c r="A99" s="19"/>
      <c r="B99" s="220" t="s">
        <v>463</v>
      </c>
      <c r="C99" s="220" t="s">
        <v>34</v>
      </c>
      <c r="D99" s="220" t="s">
        <v>34</v>
      </c>
      <c r="E99" s="220" t="s">
        <v>34</v>
      </c>
      <c r="F99" s="220" t="s">
        <v>34</v>
      </c>
      <c r="G99" s="220" t="s">
        <v>1096</v>
      </c>
      <c r="H99" s="301" t="s">
        <v>489</v>
      </c>
      <c r="I99" s="301" t="s">
        <v>490</v>
      </c>
      <c r="J99" s="220" t="s">
        <v>491</v>
      </c>
      <c r="K99" s="220" t="s">
        <v>492</v>
      </c>
      <c r="L99" s="221" t="s">
        <v>150</v>
      </c>
      <c r="M99" s="160" t="s">
        <v>469</v>
      </c>
      <c r="N99" s="160" t="s">
        <v>460</v>
      </c>
      <c r="O99" s="162" t="s">
        <v>461</v>
      </c>
      <c r="P99" s="386" t="s">
        <v>462</v>
      </c>
      <c r="Q99" s="162" t="s">
        <v>47</v>
      </c>
      <c r="R99" s="162" t="s">
        <v>58</v>
      </c>
      <c r="S99" s="377" t="s">
        <v>200</v>
      </c>
      <c r="T99" s="354"/>
      <c r="U99" s="354"/>
      <c r="V99" s="354"/>
      <c r="W99" s="355">
        <v>0.59499999999999997</v>
      </c>
      <c r="X99" s="354"/>
      <c r="Y99" s="16"/>
      <c r="Z99" s="16"/>
    </row>
    <row r="100" spans="1:26" ht="83.25" customHeight="1">
      <c r="A100" s="19"/>
      <c r="B100" s="220" t="s">
        <v>463</v>
      </c>
      <c r="C100" s="220" t="s">
        <v>34</v>
      </c>
      <c r="D100" s="220" t="s">
        <v>34</v>
      </c>
      <c r="E100" s="220" t="s">
        <v>34</v>
      </c>
      <c r="F100" s="220" t="s">
        <v>34</v>
      </c>
      <c r="G100" s="220" t="s">
        <v>1096</v>
      </c>
      <c r="H100" s="301" t="s">
        <v>1097</v>
      </c>
      <c r="I100" s="220" t="s">
        <v>1095</v>
      </c>
      <c r="J100" s="220" t="s">
        <v>1098</v>
      </c>
      <c r="K100" s="220" t="s">
        <v>495</v>
      </c>
      <c r="L100" s="221" t="s">
        <v>43</v>
      </c>
      <c r="M100" s="160" t="s">
        <v>469</v>
      </c>
      <c r="N100" s="160" t="s">
        <v>460</v>
      </c>
      <c r="O100" s="162" t="s">
        <v>461</v>
      </c>
      <c r="P100" s="386" t="s">
        <v>462</v>
      </c>
      <c r="Q100" s="162" t="s">
        <v>47</v>
      </c>
      <c r="R100" s="162" t="s">
        <v>58</v>
      </c>
      <c r="S100" s="377" t="s">
        <v>200</v>
      </c>
      <c r="T100" s="354">
        <v>1</v>
      </c>
      <c r="U100" s="354">
        <v>1</v>
      </c>
      <c r="V100" s="354">
        <v>1</v>
      </c>
      <c r="W100" s="354">
        <v>1</v>
      </c>
      <c r="X100" s="354">
        <f>+AVERAGE(T100:W100)</f>
        <v>1</v>
      </c>
      <c r="Y100" s="16"/>
      <c r="Z100" s="16"/>
    </row>
    <row r="101" spans="1:26" ht="83.25" customHeight="1">
      <c r="A101" s="19"/>
      <c r="B101" s="300" t="s">
        <v>33</v>
      </c>
      <c r="C101" s="285" t="s">
        <v>190</v>
      </c>
      <c r="D101" s="285" t="s">
        <v>77</v>
      </c>
      <c r="E101" s="285" t="s">
        <v>78</v>
      </c>
      <c r="F101" s="285" t="s">
        <v>52</v>
      </c>
      <c r="G101" s="285" t="s">
        <v>191</v>
      </c>
      <c r="H101" s="285" t="s">
        <v>1250</v>
      </c>
      <c r="I101" s="498" t="s">
        <v>1272</v>
      </c>
      <c r="J101" s="285" t="s">
        <v>1249</v>
      </c>
      <c r="K101" s="285" t="s">
        <v>1251</v>
      </c>
      <c r="L101" s="414" t="s">
        <v>194</v>
      </c>
      <c r="M101" s="53" t="s">
        <v>1192</v>
      </c>
      <c r="N101" s="53" t="s">
        <v>1192</v>
      </c>
      <c r="O101" s="193" t="s">
        <v>497</v>
      </c>
      <c r="P101" s="378" t="s">
        <v>498</v>
      </c>
      <c r="Q101" s="193" t="s">
        <v>47</v>
      </c>
      <c r="R101" s="193" t="s">
        <v>58</v>
      </c>
      <c r="S101" s="405" t="s">
        <v>198</v>
      </c>
      <c r="T101" s="486">
        <v>1</v>
      </c>
      <c r="U101" s="486">
        <v>1</v>
      </c>
      <c r="V101" s="486">
        <v>1</v>
      </c>
      <c r="W101" s="486">
        <v>1</v>
      </c>
      <c r="X101" s="486">
        <v>1</v>
      </c>
      <c r="Y101" s="16"/>
      <c r="Z101" s="16"/>
    </row>
    <row r="102" spans="1:26" ht="63" customHeight="1">
      <c r="A102" s="19"/>
      <c r="B102" s="300" t="s">
        <v>33</v>
      </c>
      <c r="C102" s="285" t="s">
        <v>190</v>
      </c>
      <c r="D102" s="285" t="s">
        <v>77</v>
      </c>
      <c r="E102" s="285" t="s">
        <v>78</v>
      </c>
      <c r="F102" s="285" t="s">
        <v>52</v>
      </c>
      <c r="G102" s="285" t="s">
        <v>191</v>
      </c>
      <c r="H102" s="285" t="s">
        <v>192</v>
      </c>
      <c r="I102" s="498" t="s">
        <v>1253</v>
      </c>
      <c r="J102" s="285" t="s">
        <v>1252</v>
      </c>
      <c r="K102" s="285" t="s">
        <v>1254</v>
      </c>
      <c r="L102" s="414" t="s">
        <v>194</v>
      </c>
      <c r="M102" s="53" t="s">
        <v>1192</v>
      </c>
      <c r="N102" s="53" t="s">
        <v>1192</v>
      </c>
      <c r="O102" s="193" t="s">
        <v>497</v>
      </c>
      <c r="P102" s="378" t="s">
        <v>498</v>
      </c>
      <c r="Q102" s="193" t="s">
        <v>47</v>
      </c>
      <c r="R102" s="285" t="s">
        <v>58</v>
      </c>
      <c r="S102" s="405" t="s">
        <v>34</v>
      </c>
      <c r="T102" s="486">
        <v>1</v>
      </c>
      <c r="U102" s="486">
        <v>1</v>
      </c>
      <c r="V102" s="486">
        <v>1</v>
      </c>
      <c r="W102" s="486">
        <v>1</v>
      </c>
      <c r="X102" s="486">
        <v>1</v>
      </c>
    </row>
    <row r="103" spans="1:26" ht="82.2" customHeight="1">
      <c r="A103" s="19"/>
      <c r="B103" s="285" t="s">
        <v>92</v>
      </c>
      <c r="C103" s="300" t="s">
        <v>499</v>
      </c>
      <c r="D103" s="285" t="s">
        <v>500</v>
      </c>
      <c r="E103" s="285" t="s">
        <v>501</v>
      </c>
      <c r="F103" s="285" t="s">
        <v>52</v>
      </c>
      <c r="G103" s="300" t="s">
        <v>502</v>
      </c>
      <c r="H103" s="300" t="s">
        <v>503</v>
      </c>
      <c r="I103" s="300" t="s">
        <v>504</v>
      </c>
      <c r="J103" s="300" t="s">
        <v>505</v>
      </c>
      <c r="K103" s="300" t="s">
        <v>506</v>
      </c>
      <c r="L103" s="414" t="s">
        <v>43</v>
      </c>
      <c r="M103" s="188" t="s">
        <v>1099</v>
      </c>
      <c r="N103" s="188" t="s">
        <v>1099</v>
      </c>
      <c r="O103" s="52" t="s">
        <v>508</v>
      </c>
      <c r="P103" s="378" t="s">
        <v>498</v>
      </c>
      <c r="Q103" s="193" t="s">
        <v>47</v>
      </c>
      <c r="R103" s="285" t="s">
        <v>58</v>
      </c>
      <c r="S103" s="405" t="s">
        <v>34</v>
      </c>
      <c r="T103" s="414">
        <v>12</v>
      </c>
      <c r="U103" s="414">
        <v>1</v>
      </c>
      <c r="V103" s="414">
        <v>6</v>
      </c>
      <c r="W103" s="414">
        <v>41</v>
      </c>
      <c r="X103" s="414">
        <f t="shared" ref="X103:X107" si="4">SUM(T103:W103)</f>
        <v>60</v>
      </c>
    </row>
    <row r="104" spans="1:26" ht="124.2" customHeight="1">
      <c r="A104" s="19"/>
      <c r="B104" s="285" t="s">
        <v>92</v>
      </c>
      <c r="C104" s="300" t="s">
        <v>509</v>
      </c>
      <c r="D104" s="285" t="s">
        <v>500</v>
      </c>
      <c r="E104" s="285" t="s">
        <v>510</v>
      </c>
      <c r="F104" s="285" t="s">
        <v>52</v>
      </c>
      <c r="G104" s="300" t="s">
        <v>511</v>
      </c>
      <c r="H104" s="300" t="s">
        <v>512</v>
      </c>
      <c r="I104" s="300" t="s">
        <v>1193</v>
      </c>
      <c r="J104" s="300" t="s">
        <v>513</v>
      </c>
      <c r="K104" s="300" t="s">
        <v>514</v>
      </c>
      <c r="L104" s="414" t="s">
        <v>43</v>
      </c>
      <c r="M104" s="188" t="s">
        <v>1099</v>
      </c>
      <c r="N104" s="188" t="s">
        <v>1099</v>
      </c>
      <c r="O104" s="52" t="s">
        <v>508</v>
      </c>
      <c r="P104" s="378" t="s">
        <v>498</v>
      </c>
      <c r="Q104" s="193" t="s">
        <v>65</v>
      </c>
      <c r="R104" s="285" t="s">
        <v>75</v>
      </c>
      <c r="S104" s="466">
        <v>49350000</v>
      </c>
      <c r="T104" s="451">
        <v>14</v>
      </c>
      <c r="U104" s="451">
        <v>27</v>
      </c>
      <c r="V104" s="427">
        <v>9</v>
      </c>
      <c r="W104" s="427">
        <v>0</v>
      </c>
      <c r="X104" s="427">
        <f t="shared" si="4"/>
        <v>50</v>
      </c>
    </row>
    <row r="105" spans="1:26" ht="103.5" customHeight="1">
      <c r="A105" s="19"/>
      <c r="B105" s="285" t="s">
        <v>325</v>
      </c>
      <c r="C105" s="300" t="s">
        <v>509</v>
      </c>
      <c r="D105" s="300" t="s">
        <v>500</v>
      </c>
      <c r="E105" s="285" t="s">
        <v>515</v>
      </c>
      <c r="F105" s="285" t="s">
        <v>52</v>
      </c>
      <c r="G105" s="300" t="s">
        <v>516</v>
      </c>
      <c r="H105" s="300" t="s">
        <v>517</v>
      </c>
      <c r="I105" s="300" t="s">
        <v>1228</v>
      </c>
      <c r="J105" s="300" t="s">
        <v>518</v>
      </c>
      <c r="K105" s="300" t="s">
        <v>519</v>
      </c>
      <c r="L105" s="414" t="s">
        <v>43</v>
      </c>
      <c r="M105" s="188" t="s">
        <v>507</v>
      </c>
      <c r="N105" s="188" t="s">
        <v>507</v>
      </c>
      <c r="O105" s="52" t="s">
        <v>508</v>
      </c>
      <c r="P105" s="378" t="s">
        <v>498</v>
      </c>
      <c r="Q105" s="193" t="s">
        <v>65</v>
      </c>
      <c r="R105" s="285" t="s">
        <v>75</v>
      </c>
      <c r="S105" s="466">
        <v>49350000</v>
      </c>
      <c r="T105" s="451">
        <v>6</v>
      </c>
      <c r="U105" s="451">
        <v>7</v>
      </c>
      <c r="V105" s="451">
        <v>3</v>
      </c>
      <c r="W105" s="427">
        <v>0</v>
      </c>
      <c r="X105" s="427">
        <f>+SUM(T105:W105)</f>
        <v>16</v>
      </c>
    </row>
    <row r="106" spans="1:26" ht="94.5" customHeight="1">
      <c r="A106" s="19"/>
      <c r="B106" s="285" t="s">
        <v>33</v>
      </c>
      <c r="C106" s="300" t="s">
        <v>499</v>
      </c>
      <c r="D106" s="300" t="s">
        <v>500</v>
      </c>
      <c r="E106" s="300" t="s">
        <v>501</v>
      </c>
      <c r="F106" s="285" t="s">
        <v>52</v>
      </c>
      <c r="G106" s="300" t="s">
        <v>520</v>
      </c>
      <c r="H106" s="300" t="s">
        <v>521</v>
      </c>
      <c r="I106" s="300" t="s">
        <v>1194</v>
      </c>
      <c r="J106" s="300" t="s">
        <v>521</v>
      </c>
      <c r="K106" s="300" t="s">
        <v>1100</v>
      </c>
      <c r="L106" s="414" t="s">
        <v>43</v>
      </c>
      <c r="M106" s="188" t="s">
        <v>507</v>
      </c>
      <c r="N106" s="188" t="s">
        <v>507</v>
      </c>
      <c r="O106" s="52" t="s">
        <v>508</v>
      </c>
      <c r="P106" s="378" t="s">
        <v>498</v>
      </c>
      <c r="Q106" s="193" t="s">
        <v>47</v>
      </c>
      <c r="R106" s="285" t="s">
        <v>58</v>
      </c>
      <c r="S106" s="405" t="s">
        <v>34</v>
      </c>
      <c r="T106" s="451">
        <v>17</v>
      </c>
      <c r="U106" s="451">
        <v>63</v>
      </c>
      <c r="V106" s="451">
        <v>17</v>
      </c>
      <c r="W106" s="451">
        <v>0</v>
      </c>
      <c r="X106" s="427">
        <f t="shared" si="4"/>
        <v>97</v>
      </c>
    </row>
    <row r="107" spans="1:26" ht="140.25" customHeight="1">
      <c r="A107" s="19"/>
      <c r="B107" s="285" t="s">
        <v>49</v>
      </c>
      <c r="C107" s="285" t="s">
        <v>522</v>
      </c>
      <c r="D107" s="285" t="s">
        <v>123</v>
      </c>
      <c r="E107" s="285" t="s">
        <v>78</v>
      </c>
      <c r="F107" s="285" t="s">
        <v>523</v>
      </c>
      <c r="G107" s="285" t="s">
        <v>524</v>
      </c>
      <c r="H107" s="300" t="s">
        <v>525</v>
      </c>
      <c r="I107" s="285" t="s">
        <v>526</v>
      </c>
      <c r="J107" s="467" t="s">
        <v>527</v>
      </c>
      <c r="K107" s="285" t="s">
        <v>528</v>
      </c>
      <c r="L107" s="414" t="s">
        <v>43</v>
      </c>
      <c r="M107" s="188" t="s">
        <v>529</v>
      </c>
      <c r="N107" s="188" t="s">
        <v>529</v>
      </c>
      <c r="O107" s="193" t="s">
        <v>530</v>
      </c>
      <c r="P107" s="378" t="s">
        <v>498</v>
      </c>
      <c r="Q107" s="193" t="s">
        <v>65</v>
      </c>
      <c r="R107" s="285" t="s">
        <v>48</v>
      </c>
      <c r="S107" s="405" t="s">
        <v>531</v>
      </c>
      <c r="T107" s="428">
        <v>0.1</v>
      </c>
      <c r="U107" s="428"/>
      <c r="V107" s="428"/>
      <c r="W107" s="428"/>
      <c r="X107" s="429">
        <f t="shared" si="4"/>
        <v>0.1</v>
      </c>
    </row>
    <row r="108" spans="1:26" ht="94.5" customHeight="1">
      <c r="A108" s="19"/>
      <c r="B108" s="88" t="s">
        <v>49</v>
      </c>
      <c r="C108" s="88" t="s">
        <v>34</v>
      </c>
      <c r="D108" s="88" t="s">
        <v>52</v>
      </c>
      <c r="E108" s="88" t="s">
        <v>52</v>
      </c>
      <c r="F108" s="88" t="s">
        <v>523</v>
      </c>
      <c r="G108" s="88" t="s">
        <v>532</v>
      </c>
      <c r="H108" s="150" t="s">
        <v>533</v>
      </c>
      <c r="I108" s="88" t="s">
        <v>534</v>
      </c>
      <c r="J108" s="320" t="s">
        <v>535</v>
      </c>
      <c r="K108" s="88" t="s">
        <v>536</v>
      </c>
      <c r="L108" s="95" t="s">
        <v>43</v>
      </c>
      <c r="M108" s="40" t="s">
        <v>537</v>
      </c>
      <c r="N108" s="40" t="s">
        <v>537</v>
      </c>
      <c r="O108" s="41" t="s">
        <v>530</v>
      </c>
      <c r="P108" s="378" t="s">
        <v>498</v>
      </c>
      <c r="Q108" s="41" t="s">
        <v>65</v>
      </c>
      <c r="R108" s="88" t="s">
        <v>48</v>
      </c>
      <c r="S108" s="102">
        <v>762983000</v>
      </c>
      <c r="T108" s="428">
        <v>0.22</v>
      </c>
      <c r="U108" s="405"/>
      <c r="V108" s="429"/>
      <c r="W108" s="429"/>
      <c r="X108" s="429">
        <f t="shared" ref="X108:X111" si="5">SUM(T108:W108)</f>
        <v>0.22</v>
      </c>
    </row>
    <row r="109" spans="1:26" ht="122.25" customHeight="1">
      <c r="A109" s="19"/>
      <c r="B109" s="309" t="s">
        <v>49</v>
      </c>
      <c r="C109" s="321" t="s">
        <v>34</v>
      </c>
      <c r="D109" s="321" t="s">
        <v>376</v>
      </c>
      <c r="E109" s="88" t="s">
        <v>451</v>
      </c>
      <c r="F109" s="309" t="s">
        <v>52</v>
      </c>
      <c r="G109" s="309" t="s">
        <v>538</v>
      </c>
      <c r="H109" s="321" t="s">
        <v>539</v>
      </c>
      <c r="I109" s="309" t="s">
        <v>540</v>
      </c>
      <c r="J109" s="309" t="s">
        <v>541</v>
      </c>
      <c r="K109" s="309" t="s">
        <v>542</v>
      </c>
      <c r="L109" s="413" t="s">
        <v>43</v>
      </c>
      <c r="M109" s="128" t="s">
        <v>543</v>
      </c>
      <c r="N109" s="128" t="s">
        <v>543</v>
      </c>
      <c r="O109" s="91" t="s">
        <v>550</v>
      </c>
      <c r="P109" s="378" t="s">
        <v>498</v>
      </c>
      <c r="Q109" s="91" t="s">
        <v>47</v>
      </c>
      <c r="R109" s="309" t="s">
        <v>58</v>
      </c>
      <c r="S109" s="404">
        <v>0</v>
      </c>
      <c r="T109" s="430">
        <v>0</v>
      </c>
      <c r="U109" s="431">
        <v>0.33329999999999999</v>
      </c>
      <c r="V109" s="432">
        <v>0.33329999999999999</v>
      </c>
      <c r="W109" s="432">
        <v>0.33329999999999999</v>
      </c>
      <c r="X109" s="432">
        <f t="shared" si="5"/>
        <v>0.99990000000000001</v>
      </c>
    </row>
    <row r="110" spans="1:26" ht="109.5" customHeight="1">
      <c r="A110" s="19"/>
      <c r="B110" s="309" t="s">
        <v>49</v>
      </c>
      <c r="C110" s="309" t="s">
        <v>52</v>
      </c>
      <c r="D110" s="309" t="s">
        <v>376</v>
      </c>
      <c r="E110" s="88" t="s">
        <v>451</v>
      </c>
      <c r="F110" s="309" t="s">
        <v>52</v>
      </c>
      <c r="G110" s="309" t="s">
        <v>545</v>
      </c>
      <c r="H110" s="321" t="s">
        <v>546</v>
      </c>
      <c r="I110" s="309" t="s">
        <v>547</v>
      </c>
      <c r="J110" s="309" t="s">
        <v>548</v>
      </c>
      <c r="K110" s="321" t="s">
        <v>549</v>
      </c>
      <c r="L110" s="413" t="s">
        <v>43</v>
      </c>
      <c r="M110" s="128" t="s">
        <v>543</v>
      </c>
      <c r="N110" s="128" t="s">
        <v>543</v>
      </c>
      <c r="O110" s="91" t="s">
        <v>550</v>
      </c>
      <c r="P110" s="378" t="s">
        <v>498</v>
      </c>
      <c r="Q110" s="91" t="s">
        <v>47</v>
      </c>
      <c r="R110" s="309" t="s">
        <v>58</v>
      </c>
      <c r="S110" s="404">
        <v>0</v>
      </c>
      <c r="T110" s="91">
        <v>0</v>
      </c>
      <c r="U110" s="433">
        <v>0.5</v>
      </c>
      <c r="V110" s="433">
        <v>0.5</v>
      </c>
      <c r="W110" s="91"/>
      <c r="X110" s="434">
        <f t="shared" si="5"/>
        <v>1</v>
      </c>
    </row>
    <row r="111" spans="1:26" ht="109.5" customHeight="1">
      <c r="A111" s="19"/>
      <c r="B111" s="88" t="s">
        <v>49</v>
      </c>
      <c r="C111" s="88" t="s">
        <v>551</v>
      </c>
      <c r="D111" s="88" t="s">
        <v>376</v>
      </c>
      <c r="E111" s="88" t="s">
        <v>552</v>
      </c>
      <c r="F111" s="88" t="s">
        <v>52</v>
      </c>
      <c r="G111" s="88" t="s">
        <v>553</v>
      </c>
      <c r="H111" s="150" t="s">
        <v>554</v>
      </c>
      <c r="I111" s="88" t="s">
        <v>555</v>
      </c>
      <c r="J111" s="88" t="s">
        <v>556</v>
      </c>
      <c r="K111" s="88" t="s">
        <v>557</v>
      </c>
      <c r="L111" s="95" t="s">
        <v>43</v>
      </c>
      <c r="M111" s="53" t="s">
        <v>1195</v>
      </c>
      <c r="N111" s="53" t="s">
        <v>1195</v>
      </c>
      <c r="O111" s="41" t="s">
        <v>550</v>
      </c>
      <c r="P111" s="378" t="s">
        <v>498</v>
      </c>
      <c r="Q111" s="41" t="s">
        <v>47</v>
      </c>
      <c r="R111" s="88" t="s">
        <v>58</v>
      </c>
      <c r="S111" s="102">
        <v>0</v>
      </c>
      <c r="T111" s="428">
        <v>0</v>
      </c>
      <c r="U111" s="428">
        <v>0.15</v>
      </c>
      <c r="V111" s="429">
        <v>0.25</v>
      </c>
      <c r="W111" s="429">
        <v>0.6</v>
      </c>
      <c r="X111" s="429">
        <f t="shared" si="5"/>
        <v>1</v>
      </c>
    </row>
    <row r="112" spans="1:26" ht="76.2" customHeight="1">
      <c r="A112" s="19"/>
      <c r="B112" s="322" t="s">
        <v>49</v>
      </c>
      <c r="C112" s="323" t="s">
        <v>1101</v>
      </c>
      <c r="D112" s="323" t="s">
        <v>559</v>
      </c>
      <c r="E112" s="300" t="s">
        <v>560</v>
      </c>
      <c r="F112" s="322" t="s">
        <v>52</v>
      </c>
      <c r="G112" s="328" t="s">
        <v>561</v>
      </c>
      <c r="H112" s="328" t="s">
        <v>562</v>
      </c>
      <c r="I112" s="328" t="s">
        <v>563</v>
      </c>
      <c r="J112" s="329" t="s">
        <v>564</v>
      </c>
      <c r="K112" s="329" t="s">
        <v>565</v>
      </c>
      <c r="L112" s="331" t="s">
        <v>43</v>
      </c>
      <c r="M112" s="330" t="s">
        <v>566</v>
      </c>
      <c r="N112" s="330" t="s">
        <v>566</v>
      </c>
      <c r="O112" s="331" t="s">
        <v>567</v>
      </c>
      <c r="P112" s="378" t="s">
        <v>498</v>
      </c>
      <c r="Q112" s="331" t="s">
        <v>47</v>
      </c>
      <c r="R112" s="328" t="s">
        <v>75</v>
      </c>
      <c r="S112" s="331" t="s">
        <v>34</v>
      </c>
      <c r="T112" s="430">
        <v>0.11</v>
      </c>
      <c r="U112" s="430">
        <v>0.19</v>
      </c>
      <c r="V112" s="430">
        <v>0.37</v>
      </c>
      <c r="W112" s="430">
        <v>0.33</v>
      </c>
      <c r="X112" s="430">
        <v>1</v>
      </c>
    </row>
    <row r="113" spans="1:185" s="447" customFormat="1" ht="93.6">
      <c r="A113" s="14"/>
      <c r="B113" s="452" t="s">
        <v>463</v>
      </c>
      <c r="C113" s="453" t="s">
        <v>568</v>
      </c>
      <c r="D113" s="453" t="s">
        <v>569</v>
      </c>
      <c r="E113" s="453" t="s">
        <v>291</v>
      </c>
      <c r="F113" s="285" t="s">
        <v>52</v>
      </c>
      <c r="G113" s="454" t="s">
        <v>1196</v>
      </c>
      <c r="H113" s="455" t="s">
        <v>572</v>
      </c>
      <c r="I113" s="454" t="s">
        <v>1113</v>
      </c>
      <c r="J113" s="454" t="s">
        <v>951</v>
      </c>
      <c r="K113" s="453" t="s">
        <v>952</v>
      </c>
      <c r="L113" s="456" t="s">
        <v>43</v>
      </c>
      <c r="M113" s="456" t="s">
        <v>573</v>
      </c>
      <c r="N113" s="456" t="s">
        <v>573</v>
      </c>
      <c r="O113" s="285" t="s">
        <v>574</v>
      </c>
      <c r="P113" s="285" t="s">
        <v>498</v>
      </c>
      <c r="Q113" s="385" t="s">
        <v>47</v>
      </c>
      <c r="R113" s="457" t="s">
        <v>75</v>
      </c>
      <c r="S113" s="458" t="s">
        <v>34</v>
      </c>
      <c r="T113" s="463">
        <v>0.17</v>
      </c>
      <c r="U113" s="463">
        <v>0.17</v>
      </c>
      <c r="V113" s="463">
        <v>0.5</v>
      </c>
      <c r="W113" s="463">
        <v>0.16</v>
      </c>
      <c r="X113" s="464">
        <v>1</v>
      </c>
      <c r="Y113" s="14"/>
      <c r="Z113" s="14"/>
      <c r="AA113" s="14"/>
      <c r="AB113" s="14"/>
      <c r="AC113" s="14"/>
      <c r="AD113" s="14"/>
      <c r="AE113" s="14"/>
      <c r="AF113" s="14"/>
      <c r="AG113" s="14"/>
      <c r="AH113" s="14"/>
      <c r="AI113" s="14"/>
      <c r="AJ113" s="14"/>
      <c r="AK113" s="14"/>
      <c r="AL113" s="14"/>
      <c r="AM113" s="14"/>
      <c r="AN113" s="14"/>
      <c r="AO113" s="14"/>
      <c r="AP113" s="14"/>
      <c r="AQ113" s="14"/>
      <c r="AR113" s="14"/>
      <c r="AS113" s="14"/>
      <c r="AT113" s="14"/>
      <c r="AU113" s="14"/>
      <c r="AV113" s="14"/>
      <c r="AW113" s="14"/>
      <c r="AX113" s="14"/>
      <c r="AY113" s="14"/>
      <c r="AZ113" s="14"/>
      <c r="BA113" s="14"/>
      <c r="BB113" s="14"/>
      <c r="BC113" s="14"/>
      <c r="BD113" s="14"/>
      <c r="BE113" s="14"/>
      <c r="BF113" s="14"/>
      <c r="BG113" s="14"/>
      <c r="BH113" s="14"/>
      <c r="BI113" s="14"/>
      <c r="BJ113" s="14"/>
      <c r="BK113" s="14"/>
      <c r="BL113" s="14"/>
      <c r="BM113" s="14"/>
      <c r="BN113" s="14"/>
      <c r="BO113" s="14"/>
      <c r="BP113" s="14"/>
      <c r="BQ113" s="14"/>
      <c r="BR113" s="14"/>
      <c r="BS113" s="14"/>
      <c r="BT113" s="14"/>
      <c r="BU113" s="14"/>
      <c r="BV113" s="14"/>
      <c r="BW113" s="14"/>
      <c r="BX113" s="14"/>
      <c r="BY113" s="14"/>
      <c r="BZ113" s="14"/>
      <c r="CA113" s="14"/>
      <c r="CB113" s="14"/>
      <c r="CC113" s="14"/>
      <c r="CD113" s="14"/>
      <c r="CE113" s="14"/>
      <c r="CF113" s="14"/>
      <c r="CG113" s="14"/>
      <c r="CH113" s="14"/>
      <c r="CI113" s="14"/>
      <c r="CJ113" s="14"/>
      <c r="CK113" s="14"/>
      <c r="CL113" s="14"/>
      <c r="CM113" s="14"/>
      <c r="CN113" s="14"/>
      <c r="CO113" s="14"/>
      <c r="CP113" s="14"/>
      <c r="CQ113" s="14"/>
      <c r="CR113" s="14"/>
      <c r="CS113" s="14"/>
      <c r="CT113" s="14"/>
      <c r="CU113" s="14"/>
      <c r="CV113" s="14"/>
      <c r="CW113" s="14"/>
      <c r="CX113" s="14"/>
      <c r="CY113" s="14"/>
      <c r="CZ113" s="14"/>
      <c r="DA113" s="14"/>
      <c r="DB113" s="14"/>
      <c r="DC113" s="14"/>
      <c r="DD113" s="14"/>
      <c r="DE113" s="14"/>
      <c r="DF113" s="14"/>
      <c r="DG113" s="14"/>
      <c r="DH113" s="14"/>
      <c r="DI113" s="14"/>
      <c r="DJ113" s="14"/>
      <c r="DK113" s="14"/>
      <c r="DL113" s="14"/>
      <c r="DM113" s="14"/>
      <c r="DN113" s="14"/>
      <c r="DO113" s="14"/>
      <c r="DP113" s="14"/>
      <c r="DQ113" s="14"/>
      <c r="DR113" s="14"/>
      <c r="DS113" s="14"/>
      <c r="DT113" s="14"/>
      <c r="DU113" s="14"/>
      <c r="DV113" s="14"/>
      <c r="DW113" s="14"/>
      <c r="DX113" s="14"/>
      <c r="DY113" s="14"/>
      <c r="DZ113" s="14"/>
      <c r="EA113" s="14"/>
      <c r="EB113" s="14"/>
      <c r="EC113" s="14"/>
      <c r="ED113" s="14"/>
      <c r="EE113" s="14"/>
      <c r="EF113" s="14"/>
      <c r="EG113" s="14"/>
      <c r="EH113" s="14"/>
      <c r="EI113" s="14"/>
      <c r="EJ113" s="14"/>
      <c r="EK113" s="14"/>
      <c r="EL113" s="14"/>
      <c r="EM113" s="14"/>
      <c r="EN113" s="14"/>
      <c r="EO113" s="14"/>
      <c r="EP113" s="14"/>
      <c r="EQ113" s="14"/>
      <c r="ER113" s="14"/>
      <c r="ES113" s="14"/>
      <c r="ET113" s="14"/>
      <c r="EU113" s="14"/>
      <c r="EV113" s="14"/>
      <c r="EW113" s="14"/>
      <c r="EX113" s="14"/>
      <c r="EY113" s="14"/>
      <c r="EZ113" s="14"/>
      <c r="FA113" s="14"/>
      <c r="FB113" s="14"/>
      <c r="FC113" s="14"/>
      <c r="FD113" s="14"/>
      <c r="FE113" s="14"/>
      <c r="FF113" s="14"/>
      <c r="FG113" s="14"/>
      <c r="FH113" s="14"/>
      <c r="FI113" s="14"/>
      <c r="FJ113" s="14"/>
      <c r="FK113" s="14"/>
      <c r="FL113" s="14"/>
      <c r="FM113" s="14"/>
      <c r="FN113" s="14"/>
      <c r="FO113" s="14"/>
      <c r="FP113" s="14"/>
      <c r="FQ113" s="14"/>
      <c r="FR113" s="14"/>
      <c r="FS113" s="14"/>
      <c r="FT113" s="14"/>
      <c r="FU113" s="14"/>
      <c r="FV113" s="14"/>
      <c r="FW113" s="14"/>
      <c r="FX113" s="14"/>
      <c r="FY113" s="14"/>
      <c r="FZ113" s="14"/>
      <c r="GA113" s="14"/>
      <c r="GB113" s="14"/>
      <c r="GC113" s="14"/>
    </row>
    <row r="114" spans="1:185" s="447" customFormat="1" ht="93.6">
      <c r="A114" s="14"/>
      <c r="B114" s="452" t="s">
        <v>33</v>
      </c>
      <c r="C114" s="453" t="s">
        <v>568</v>
      </c>
      <c r="D114" s="453" t="s">
        <v>569</v>
      </c>
      <c r="E114" s="453" t="s">
        <v>291</v>
      </c>
      <c r="F114" s="285" t="s">
        <v>52</v>
      </c>
      <c r="G114" s="454" t="s">
        <v>1197</v>
      </c>
      <c r="H114" s="459" t="s">
        <v>1114</v>
      </c>
      <c r="I114" s="453" t="s">
        <v>1115</v>
      </c>
      <c r="J114" s="453" t="s">
        <v>1145</v>
      </c>
      <c r="K114" s="453" t="s">
        <v>579</v>
      </c>
      <c r="L114" s="456" t="s">
        <v>43</v>
      </c>
      <c r="M114" s="456" t="s">
        <v>602</v>
      </c>
      <c r="N114" s="456" t="s">
        <v>602</v>
      </c>
      <c r="O114" s="285" t="s">
        <v>574</v>
      </c>
      <c r="P114" s="285" t="s">
        <v>498</v>
      </c>
      <c r="Q114" s="385" t="s">
        <v>47</v>
      </c>
      <c r="R114" s="457" t="s">
        <v>75</v>
      </c>
      <c r="S114" s="458" t="s">
        <v>34</v>
      </c>
      <c r="T114" s="464">
        <v>0.25</v>
      </c>
      <c r="U114" s="464">
        <v>0.38</v>
      </c>
      <c r="V114" s="464">
        <v>0.28999999999999998</v>
      </c>
      <c r="W114" s="464">
        <v>0.08</v>
      </c>
      <c r="X114" s="464">
        <v>1</v>
      </c>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14"/>
      <c r="BA114" s="14"/>
      <c r="BB114" s="14"/>
      <c r="BC114" s="14"/>
      <c r="BD114" s="14"/>
      <c r="BE114" s="14"/>
      <c r="BF114" s="14"/>
      <c r="BG114" s="14"/>
      <c r="BH114" s="14"/>
      <c r="BI114" s="14"/>
      <c r="BJ114" s="14"/>
      <c r="BK114" s="14"/>
      <c r="BL114" s="14"/>
      <c r="BM114" s="14"/>
      <c r="BN114" s="14"/>
      <c r="BO114" s="14"/>
      <c r="BP114" s="14"/>
      <c r="BQ114" s="14"/>
      <c r="BR114" s="14"/>
      <c r="BS114" s="14"/>
      <c r="BT114" s="14"/>
      <c r="BU114" s="14"/>
      <c r="BV114" s="14"/>
      <c r="BW114" s="14"/>
      <c r="BX114" s="14"/>
      <c r="BY114" s="14"/>
      <c r="BZ114" s="14"/>
      <c r="CA114" s="14"/>
      <c r="CB114" s="14"/>
      <c r="CC114" s="14"/>
      <c r="CD114" s="14"/>
      <c r="CE114" s="14"/>
      <c r="CF114" s="14"/>
      <c r="CG114" s="14"/>
      <c r="CH114" s="14"/>
      <c r="CI114" s="14"/>
      <c r="CJ114" s="14"/>
      <c r="CK114" s="14"/>
      <c r="CL114" s="14"/>
      <c r="CM114" s="14"/>
      <c r="CN114" s="14"/>
      <c r="CO114" s="14"/>
      <c r="CP114" s="14"/>
      <c r="CQ114" s="14"/>
      <c r="CR114" s="14"/>
      <c r="CS114" s="14"/>
      <c r="CT114" s="14"/>
      <c r="CU114" s="14"/>
      <c r="CV114" s="14"/>
      <c r="CW114" s="14"/>
      <c r="CX114" s="14"/>
      <c r="CY114" s="14"/>
      <c r="CZ114" s="14"/>
      <c r="DA114" s="14"/>
      <c r="DB114" s="14"/>
      <c r="DC114" s="14"/>
      <c r="DD114" s="14"/>
      <c r="DE114" s="14"/>
      <c r="DF114" s="14"/>
      <c r="DG114" s="14"/>
      <c r="DH114" s="14"/>
      <c r="DI114" s="14"/>
      <c r="DJ114" s="14"/>
      <c r="DK114" s="14"/>
      <c r="DL114" s="14"/>
      <c r="DM114" s="14"/>
      <c r="DN114" s="14"/>
      <c r="DO114" s="14"/>
      <c r="DP114" s="14"/>
      <c r="DQ114" s="14"/>
      <c r="DR114" s="14"/>
      <c r="DS114" s="14"/>
      <c r="DT114" s="14"/>
      <c r="DU114" s="14"/>
      <c r="DV114" s="14"/>
      <c r="DW114" s="14"/>
      <c r="DX114" s="14"/>
      <c r="DY114" s="14"/>
      <c r="DZ114" s="14"/>
      <c r="EA114" s="14"/>
      <c r="EB114" s="14"/>
      <c r="EC114" s="14"/>
      <c r="ED114" s="14"/>
      <c r="EE114" s="14"/>
      <c r="EF114" s="14"/>
      <c r="EG114" s="14"/>
      <c r="EH114" s="14"/>
      <c r="EI114" s="14"/>
      <c r="EJ114" s="14"/>
      <c r="EK114" s="14"/>
      <c r="EL114" s="14"/>
      <c r="EM114" s="14"/>
      <c r="EN114" s="14"/>
      <c r="EO114" s="14"/>
      <c r="EP114" s="14"/>
      <c r="EQ114" s="14"/>
      <c r="ER114" s="14"/>
      <c r="ES114" s="14"/>
      <c r="ET114" s="14"/>
      <c r="EU114" s="14"/>
      <c r="EV114" s="14"/>
      <c r="EW114" s="14"/>
      <c r="EX114" s="14"/>
      <c r="EY114" s="14"/>
      <c r="EZ114" s="14"/>
      <c r="FA114" s="14"/>
      <c r="FB114" s="14"/>
      <c r="FC114" s="14"/>
      <c r="FD114" s="14"/>
      <c r="FE114" s="14"/>
      <c r="FF114" s="14"/>
      <c r="FG114" s="14"/>
      <c r="FH114" s="14"/>
      <c r="FI114" s="14"/>
      <c r="FJ114" s="14"/>
      <c r="FK114" s="14"/>
      <c r="FL114" s="14"/>
      <c r="FM114" s="14"/>
      <c r="FN114" s="14"/>
      <c r="FO114" s="14"/>
      <c r="FP114" s="14"/>
      <c r="FQ114" s="14"/>
      <c r="FR114" s="14"/>
      <c r="FS114" s="14"/>
      <c r="FT114" s="14"/>
      <c r="FU114" s="14"/>
      <c r="FV114" s="14"/>
      <c r="FW114" s="14"/>
      <c r="FX114" s="14"/>
      <c r="FY114" s="14"/>
      <c r="FZ114" s="14"/>
      <c r="GA114" s="14"/>
      <c r="GB114" s="14"/>
      <c r="GC114" s="14"/>
    </row>
    <row r="115" spans="1:185" s="447" customFormat="1" ht="93.6">
      <c r="A115" s="14"/>
      <c r="B115" s="452" t="s">
        <v>33</v>
      </c>
      <c r="C115" s="453" t="s">
        <v>581</v>
      </c>
      <c r="D115" s="453" t="s">
        <v>569</v>
      </c>
      <c r="E115" s="285" t="s">
        <v>291</v>
      </c>
      <c r="F115" s="285" t="s">
        <v>52</v>
      </c>
      <c r="G115" s="452" t="s">
        <v>1198</v>
      </c>
      <c r="H115" s="459" t="s">
        <v>1116</v>
      </c>
      <c r="I115" s="453" t="s">
        <v>1199</v>
      </c>
      <c r="J115" s="453" t="s">
        <v>1200</v>
      </c>
      <c r="K115" s="453" t="s">
        <v>579</v>
      </c>
      <c r="L115" s="456" t="s">
        <v>43</v>
      </c>
      <c r="M115" s="453" t="s">
        <v>586</v>
      </c>
      <c r="N115" s="453" t="s">
        <v>586</v>
      </c>
      <c r="O115" s="285" t="s">
        <v>574</v>
      </c>
      <c r="P115" s="285" t="s">
        <v>498</v>
      </c>
      <c r="Q115" s="385" t="s">
        <v>47</v>
      </c>
      <c r="R115" s="457" t="s">
        <v>75</v>
      </c>
      <c r="S115" s="458" t="s">
        <v>34</v>
      </c>
      <c r="T115" s="464">
        <v>0.17</v>
      </c>
      <c r="U115" s="464">
        <v>0.33</v>
      </c>
      <c r="V115" s="464">
        <v>0.17</v>
      </c>
      <c r="W115" s="464">
        <v>0.33</v>
      </c>
      <c r="X115" s="464">
        <v>1</v>
      </c>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14"/>
      <c r="BA115" s="14"/>
      <c r="BB115" s="14"/>
      <c r="BC115" s="14"/>
      <c r="BD115" s="14"/>
      <c r="BE115" s="14"/>
      <c r="BF115" s="14"/>
      <c r="BG115" s="14"/>
      <c r="BH115" s="14"/>
      <c r="BI115" s="14"/>
      <c r="BJ115" s="14"/>
      <c r="BK115" s="14"/>
      <c r="BL115" s="14"/>
      <c r="BM115" s="14"/>
      <c r="BN115" s="14"/>
      <c r="BO115" s="14"/>
      <c r="BP115" s="14"/>
      <c r="BQ115" s="14"/>
      <c r="BR115" s="14"/>
      <c r="BS115" s="14"/>
      <c r="BT115" s="14"/>
      <c r="BU115" s="14"/>
      <c r="BV115" s="14"/>
      <c r="BW115" s="14"/>
      <c r="BX115" s="14"/>
      <c r="BY115" s="14"/>
      <c r="BZ115" s="14"/>
      <c r="CA115" s="14"/>
      <c r="CB115" s="14"/>
      <c r="CC115" s="14"/>
      <c r="CD115" s="14"/>
      <c r="CE115" s="14"/>
      <c r="CF115" s="14"/>
      <c r="CG115" s="14"/>
      <c r="CH115" s="14"/>
      <c r="CI115" s="14"/>
      <c r="CJ115" s="14"/>
      <c r="CK115" s="14"/>
      <c r="CL115" s="14"/>
      <c r="CM115" s="14"/>
      <c r="CN115" s="14"/>
      <c r="CO115" s="14"/>
      <c r="CP115" s="14"/>
      <c r="CQ115" s="14"/>
      <c r="CR115" s="14"/>
      <c r="CS115" s="14"/>
      <c r="CT115" s="14"/>
      <c r="CU115" s="14"/>
      <c r="CV115" s="14"/>
      <c r="CW115" s="14"/>
      <c r="CX115" s="14"/>
      <c r="CY115" s="14"/>
      <c r="CZ115" s="14"/>
      <c r="DA115" s="14"/>
      <c r="DB115" s="14"/>
      <c r="DC115" s="14"/>
      <c r="DD115" s="14"/>
      <c r="DE115" s="14"/>
      <c r="DF115" s="14"/>
      <c r="DG115" s="14"/>
      <c r="DH115" s="14"/>
      <c r="DI115" s="14"/>
      <c r="DJ115" s="14"/>
      <c r="DK115" s="14"/>
      <c r="DL115" s="14"/>
      <c r="DM115" s="14"/>
      <c r="DN115" s="14"/>
      <c r="DO115" s="14"/>
      <c r="DP115" s="14"/>
      <c r="DQ115" s="14"/>
      <c r="DR115" s="14"/>
      <c r="DS115" s="14"/>
      <c r="DT115" s="14"/>
      <c r="DU115" s="14"/>
      <c r="DV115" s="14"/>
      <c r="DW115" s="14"/>
      <c r="DX115" s="14"/>
      <c r="DY115" s="14"/>
      <c r="DZ115" s="14"/>
      <c r="EA115" s="14"/>
      <c r="EB115" s="14"/>
      <c r="EC115" s="14"/>
      <c r="ED115" s="14"/>
      <c r="EE115" s="14"/>
      <c r="EF115" s="14"/>
      <c r="EG115" s="14"/>
      <c r="EH115" s="14"/>
      <c r="EI115" s="14"/>
      <c r="EJ115" s="14"/>
      <c r="EK115" s="14"/>
      <c r="EL115" s="14"/>
      <c r="EM115" s="14"/>
      <c r="EN115" s="14"/>
      <c r="EO115" s="14"/>
      <c r="EP115" s="14"/>
      <c r="EQ115" s="14"/>
      <c r="ER115" s="14"/>
      <c r="ES115" s="14"/>
      <c r="ET115" s="14"/>
      <c r="EU115" s="14"/>
      <c r="EV115" s="14"/>
      <c r="EW115" s="14"/>
      <c r="EX115" s="14"/>
      <c r="EY115" s="14"/>
      <c r="EZ115" s="14"/>
      <c r="FA115" s="14"/>
      <c r="FB115" s="14"/>
      <c r="FC115" s="14"/>
      <c r="FD115" s="14"/>
      <c r="FE115" s="14"/>
      <c r="FF115" s="14"/>
      <c r="FG115" s="14"/>
      <c r="FH115" s="14"/>
      <c r="FI115" s="14"/>
      <c r="FJ115" s="14"/>
      <c r="FK115" s="14"/>
      <c r="FL115" s="14"/>
      <c r="FM115" s="14"/>
      <c r="FN115" s="14"/>
      <c r="FO115" s="14"/>
      <c r="FP115" s="14"/>
      <c r="FQ115" s="14"/>
      <c r="FR115" s="14"/>
      <c r="FS115" s="14"/>
      <c r="FT115" s="14"/>
      <c r="FU115" s="14"/>
      <c r="FV115" s="14"/>
      <c r="FW115" s="14"/>
      <c r="FX115" s="14"/>
      <c r="FY115" s="14"/>
      <c r="FZ115" s="14"/>
      <c r="GA115" s="14"/>
      <c r="GB115" s="14"/>
      <c r="GC115" s="14"/>
    </row>
    <row r="116" spans="1:185" s="447" customFormat="1" ht="93.6">
      <c r="A116" s="14"/>
      <c r="B116" s="452" t="s">
        <v>33</v>
      </c>
      <c r="C116" s="285" t="s">
        <v>587</v>
      </c>
      <c r="D116" s="285" t="s">
        <v>569</v>
      </c>
      <c r="E116" s="285" t="s">
        <v>291</v>
      </c>
      <c r="F116" s="285" t="s">
        <v>52</v>
      </c>
      <c r="G116" s="452" t="s">
        <v>1201</v>
      </c>
      <c r="H116" s="300" t="s">
        <v>1202</v>
      </c>
      <c r="I116" s="453" t="s">
        <v>1203</v>
      </c>
      <c r="J116" s="453" t="s">
        <v>1204</v>
      </c>
      <c r="K116" s="453" t="s">
        <v>579</v>
      </c>
      <c r="L116" s="456" t="s">
        <v>43</v>
      </c>
      <c r="M116" s="453" t="s">
        <v>1205</v>
      </c>
      <c r="N116" s="453" t="s">
        <v>1205</v>
      </c>
      <c r="O116" s="285" t="s">
        <v>574</v>
      </c>
      <c r="P116" s="285" t="s">
        <v>498</v>
      </c>
      <c r="Q116" s="385" t="s">
        <v>47</v>
      </c>
      <c r="R116" s="457" t="s">
        <v>75</v>
      </c>
      <c r="S116" s="458" t="s">
        <v>34</v>
      </c>
      <c r="T116" s="464">
        <v>0.25</v>
      </c>
      <c r="U116" s="464">
        <v>0.5</v>
      </c>
      <c r="V116" s="464">
        <v>0.25</v>
      </c>
      <c r="W116" s="464">
        <v>0</v>
      </c>
      <c r="X116" s="464">
        <v>1</v>
      </c>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14"/>
      <c r="BA116" s="14"/>
      <c r="BB116" s="14"/>
      <c r="BC116" s="14"/>
      <c r="BD116" s="14"/>
      <c r="BE116" s="14"/>
      <c r="BF116" s="14"/>
      <c r="BG116" s="14"/>
      <c r="BH116" s="14"/>
      <c r="BI116" s="14"/>
      <c r="BJ116" s="14"/>
      <c r="BK116" s="14"/>
      <c r="BL116" s="14"/>
      <c r="BM116" s="14"/>
      <c r="BN116" s="14"/>
      <c r="BO116" s="14"/>
      <c r="BP116" s="14"/>
      <c r="BQ116" s="14"/>
      <c r="BR116" s="14"/>
      <c r="BS116" s="14"/>
      <c r="BT116" s="14"/>
      <c r="BU116" s="14"/>
      <c r="BV116" s="14"/>
      <c r="BW116" s="14"/>
      <c r="BX116" s="14"/>
      <c r="BY116" s="14"/>
      <c r="BZ116" s="14"/>
      <c r="CA116" s="14"/>
      <c r="CB116" s="14"/>
      <c r="CC116" s="14"/>
      <c r="CD116" s="14"/>
      <c r="CE116" s="14"/>
      <c r="CF116" s="14"/>
      <c r="CG116" s="14"/>
      <c r="CH116" s="14"/>
      <c r="CI116" s="14"/>
      <c r="CJ116" s="14"/>
      <c r="CK116" s="14"/>
      <c r="CL116" s="14"/>
      <c r="CM116" s="14"/>
      <c r="CN116" s="14"/>
      <c r="CO116" s="14"/>
      <c r="CP116" s="14"/>
      <c r="CQ116" s="14"/>
      <c r="CR116" s="14"/>
      <c r="CS116" s="14"/>
      <c r="CT116" s="14"/>
      <c r="CU116" s="14"/>
      <c r="CV116" s="14"/>
      <c r="CW116" s="14"/>
      <c r="CX116" s="14"/>
      <c r="CY116" s="14"/>
      <c r="CZ116" s="14"/>
      <c r="DA116" s="14"/>
      <c r="DB116" s="14"/>
      <c r="DC116" s="14"/>
      <c r="DD116" s="14"/>
      <c r="DE116" s="14"/>
      <c r="DF116" s="14"/>
      <c r="DG116" s="14"/>
      <c r="DH116" s="14"/>
      <c r="DI116" s="14"/>
      <c r="DJ116" s="14"/>
      <c r="DK116" s="14"/>
      <c r="DL116" s="14"/>
      <c r="DM116" s="14"/>
      <c r="DN116" s="14"/>
      <c r="DO116" s="14"/>
      <c r="DP116" s="14"/>
      <c r="DQ116" s="14"/>
      <c r="DR116" s="14"/>
      <c r="DS116" s="14"/>
      <c r="DT116" s="14"/>
      <c r="DU116" s="14"/>
      <c r="DV116" s="14"/>
      <c r="DW116" s="14"/>
      <c r="DX116" s="14"/>
      <c r="DY116" s="14"/>
      <c r="DZ116" s="14"/>
      <c r="EA116" s="14"/>
      <c r="EB116" s="14"/>
      <c r="EC116" s="14"/>
      <c r="ED116" s="14"/>
      <c r="EE116" s="14"/>
      <c r="EF116" s="14"/>
      <c r="EG116" s="14"/>
      <c r="EH116" s="14"/>
      <c r="EI116" s="14"/>
      <c r="EJ116" s="14"/>
      <c r="EK116" s="14"/>
      <c r="EL116" s="14"/>
      <c r="EM116" s="14"/>
      <c r="EN116" s="14"/>
      <c r="EO116" s="14"/>
      <c r="EP116" s="14"/>
      <c r="EQ116" s="14"/>
      <c r="ER116" s="14"/>
      <c r="ES116" s="14"/>
      <c r="ET116" s="14"/>
      <c r="EU116" s="14"/>
      <c r="EV116" s="14"/>
      <c r="EW116" s="14"/>
      <c r="EX116" s="14"/>
      <c r="EY116" s="14"/>
      <c r="EZ116" s="14"/>
      <c r="FA116" s="14"/>
      <c r="FB116" s="14"/>
      <c r="FC116" s="14"/>
      <c r="FD116" s="14"/>
      <c r="FE116" s="14"/>
      <c r="FF116" s="14"/>
      <c r="FG116" s="14"/>
      <c r="FH116" s="14"/>
      <c r="FI116" s="14"/>
      <c r="FJ116" s="14"/>
      <c r="FK116" s="14"/>
      <c r="FL116" s="14"/>
      <c r="FM116" s="14"/>
      <c r="FN116" s="14"/>
      <c r="FO116" s="14"/>
      <c r="FP116" s="14"/>
      <c r="FQ116" s="14"/>
      <c r="FR116" s="14"/>
      <c r="FS116" s="14"/>
      <c r="FT116" s="14"/>
      <c r="FU116" s="14"/>
      <c r="FV116" s="14"/>
      <c r="FW116" s="14"/>
      <c r="FX116" s="14"/>
      <c r="FY116" s="14"/>
      <c r="FZ116" s="14"/>
      <c r="GA116" s="14"/>
      <c r="GB116" s="14"/>
      <c r="GC116" s="14"/>
    </row>
    <row r="117" spans="1:185" s="447" customFormat="1" ht="78">
      <c r="A117" s="14"/>
      <c r="B117" s="452" t="s">
        <v>92</v>
      </c>
      <c r="C117" s="285" t="s">
        <v>587</v>
      </c>
      <c r="D117" s="285" t="s">
        <v>569</v>
      </c>
      <c r="E117" s="285" t="s">
        <v>291</v>
      </c>
      <c r="F117" s="285" t="s">
        <v>52</v>
      </c>
      <c r="G117" s="285" t="s">
        <v>1206</v>
      </c>
      <c r="H117" s="300" t="s">
        <v>1207</v>
      </c>
      <c r="I117" s="453" t="s">
        <v>1146</v>
      </c>
      <c r="J117" s="300" t="s">
        <v>1117</v>
      </c>
      <c r="K117" s="453" t="s">
        <v>579</v>
      </c>
      <c r="L117" s="456" t="s">
        <v>43</v>
      </c>
      <c r="M117" s="460" t="s">
        <v>597</v>
      </c>
      <c r="N117" s="460" t="s">
        <v>597</v>
      </c>
      <c r="O117" s="453" t="s">
        <v>574</v>
      </c>
      <c r="P117" s="453" t="s">
        <v>498</v>
      </c>
      <c r="Q117" s="468" t="s">
        <v>47</v>
      </c>
      <c r="R117" s="461" t="s">
        <v>75</v>
      </c>
      <c r="S117" s="458" t="s">
        <v>34</v>
      </c>
      <c r="T117" s="464">
        <v>0.33</v>
      </c>
      <c r="U117" s="464">
        <v>0.1</v>
      </c>
      <c r="V117" s="463">
        <v>7.0000000000000007E-2</v>
      </c>
      <c r="W117" s="464">
        <v>0.5</v>
      </c>
      <c r="X117" s="464">
        <v>1</v>
      </c>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14"/>
      <c r="BA117" s="14"/>
      <c r="BB117" s="14"/>
      <c r="BC117" s="14"/>
      <c r="BD117" s="14"/>
      <c r="BE117" s="14"/>
      <c r="BF117" s="14"/>
      <c r="BG117" s="14"/>
      <c r="BH117" s="14"/>
      <c r="BI117" s="14"/>
      <c r="BJ117" s="14"/>
      <c r="BK117" s="14"/>
      <c r="BL117" s="14"/>
      <c r="BM117" s="14"/>
      <c r="BN117" s="14"/>
      <c r="BO117" s="14"/>
      <c r="BP117" s="14"/>
      <c r="BQ117" s="14"/>
      <c r="BR117" s="14"/>
      <c r="BS117" s="14"/>
      <c r="BT117" s="14"/>
      <c r="BU117" s="14"/>
      <c r="BV117" s="14"/>
      <c r="BW117" s="14"/>
      <c r="BX117" s="14"/>
      <c r="BY117" s="14"/>
      <c r="BZ117" s="14"/>
      <c r="CA117" s="14"/>
      <c r="CB117" s="14"/>
      <c r="CC117" s="14"/>
      <c r="CD117" s="14"/>
      <c r="CE117" s="14"/>
      <c r="CF117" s="14"/>
      <c r="CG117" s="14"/>
      <c r="CH117" s="14"/>
      <c r="CI117" s="14"/>
      <c r="CJ117" s="14"/>
      <c r="CK117" s="14"/>
      <c r="CL117" s="14"/>
      <c r="CM117" s="14"/>
      <c r="CN117" s="14"/>
      <c r="CO117" s="14"/>
      <c r="CP117" s="14"/>
      <c r="CQ117" s="14"/>
      <c r="CR117" s="14"/>
      <c r="CS117" s="14"/>
      <c r="CT117" s="14"/>
      <c r="CU117" s="14"/>
      <c r="CV117" s="14"/>
      <c r="CW117" s="14"/>
      <c r="CX117" s="14"/>
      <c r="CY117" s="14"/>
      <c r="CZ117" s="14"/>
      <c r="DA117" s="14"/>
      <c r="DB117" s="14"/>
      <c r="DC117" s="14"/>
      <c r="DD117" s="14"/>
      <c r="DE117" s="14"/>
      <c r="DF117" s="14"/>
      <c r="DG117" s="14"/>
      <c r="DH117" s="14"/>
      <c r="DI117" s="14"/>
      <c r="DJ117" s="14"/>
      <c r="DK117" s="14"/>
      <c r="DL117" s="14"/>
      <c r="DM117" s="14"/>
      <c r="DN117" s="14"/>
      <c r="DO117" s="14"/>
      <c r="DP117" s="14"/>
      <c r="DQ117" s="14"/>
      <c r="DR117" s="14"/>
      <c r="DS117" s="14"/>
      <c r="DT117" s="14"/>
      <c r="DU117" s="14"/>
      <c r="DV117" s="14"/>
      <c r="DW117" s="14"/>
      <c r="DX117" s="14"/>
      <c r="DY117" s="14"/>
      <c r="DZ117" s="14"/>
      <c r="EA117" s="14"/>
      <c r="EB117" s="14"/>
      <c r="EC117" s="14"/>
      <c r="ED117" s="14"/>
      <c r="EE117" s="14"/>
      <c r="EF117" s="14"/>
      <c r="EG117" s="14"/>
      <c r="EH117" s="14"/>
      <c r="EI117" s="14"/>
      <c r="EJ117" s="14"/>
      <c r="EK117" s="14"/>
      <c r="EL117" s="14"/>
      <c r="EM117" s="14"/>
      <c r="EN117" s="14"/>
      <c r="EO117" s="14"/>
      <c r="EP117" s="14"/>
      <c r="EQ117" s="14"/>
      <c r="ER117" s="14"/>
      <c r="ES117" s="14"/>
      <c r="ET117" s="14"/>
      <c r="EU117" s="14"/>
      <c r="EV117" s="14"/>
      <c r="EW117" s="14"/>
      <c r="EX117" s="14"/>
      <c r="EY117" s="14"/>
      <c r="EZ117" s="14"/>
      <c r="FA117" s="14"/>
      <c r="FB117" s="14"/>
      <c r="FC117" s="14"/>
      <c r="FD117" s="14"/>
      <c r="FE117" s="14"/>
      <c r="FF117" s="14"/>
      <c r="FG117" s="14"/>
      <c r="FH117" s="14"/>
      <c r="FI117" s="14"/>
      <c r="FJ117" s="14"/>
      <c r="FK117" s="14"/>
      <c r="FL117" s="14"/>
      <c r="FM117" s="14"/>
      <c r="FN117" s="14"/>
      <c r="FO117" s="14"/>
      <c r="FP117" s="14"/>
      <c r="FQ117" s="14"/>
      <c r="FR117" s="14"/>
      <c r="FS117" s="14"/>
      <c r="FT117" s="14"/>
      <c r="FU117" s="14"/>
      <c r="FV117" s="14"/>
      <c r="FW117" s="14"/>
      <c r="FX117" s="14"/>
      <c r="FY117" s="14"/>
      <c r="FZ117" s="14"/>
      <c r="GA117" s="14"/>
      <c r="GB117" s="14"/>
      <c r="GC117" s="14"/>
    </row>
    <row r="118" spans="1:185" s="447" customFormat="1" ht="62.4">
      <c r="A118" s="14"/>
      <c r="B118" s="452" t="s">
        <v>92</v>
      </c>
      <c r="C118" s="453" t="s">
        <v>568</v>
      </c>
      <c r="D118" s="453" t="s">
        <v>569</v>
      </c>
      <c r="E118" s="453" t="s">
        <v>591</v>
      </c>
      <c r="F118" s="285" t="s">
        <v>52</v>
      </c>
      <c r="G118" s="452" t="s">
        <v>592</v>
      </c>
      <c r="H118" s="459" t="s">
        <v>1118</v>
      </c>
      <c r="I118" s="459" t="s">
        <v>1119</v>
      </c>
      <c r="J118" s="453" t="s">
        <v>1120</v>
      </c>
      <c r="K118" s="453" t="s">
        <v>596</v>
      </c>
      <c r="L118" s="460" t="s">
        <v>43</v>
      </c>
      <c r="M118" s="460" t="s">
        <v>597</v>
      </c>
      <c r="N118" s="460" t="s">
        <v>597</v>
      </c>
      <c r="O118" s="453" t="s">
        <v>574</v>
      </c>
      <c r="P118" s="453" t="s">
        <v>498</v>
      </c>
      <c r="Q118" s="468" t="s">
        <v>47</v>
      </c>
      <c r="R118" s="461" t="s">
        <v>75</v>
      </c>
      <c r="S118" s="458" t="s">
        <v>34</v>
      </c>
      <c r="T118" s="464">
        <v>0.8</v>
      </c>
      <c r="U118" s="464">
        <v>0.8</v>
      </c>
      <c r="V118" s="465">
        <v>0.8</v>
      </c>
      <c r="W118" s="464">
        <v>0.8</v>
      </c>
      <c r="X118" s="464">
        <v>0.8</v>
      </c>
      <c r="Y118" s="14"/>
      <c r="Z118" s="14"/>
      <c r="AA118" s="14"/>
      <c r="AB118" s="14"/>
      <c r="AC118" s="14"/>
      <c r="AD118" s="14"/>
      <c r="AE118" s="14"/>
      <c r="AF118" s="14"/>
      <c r="AG118" s="14"/>
      <c r="AH118" s="14"/>
      <c r="AI118" s="14"/>
      <c r="AJ118" s="14"/>
      <c r="AK118" s="14"/>
      <c r="AL118" s="14"/>
      <c r="AM118" s="14"/>
      <c r="AN118" s="14"/>
      <c r="AO118" s="14"/>
      <c r="AP118" s="14"/>
      <c r="AQ118" s="14"/>
      <c r="AR118" s="14"/>
      <c r="AS118" s="14"/>
      <c r="AT118" s="14"/>
      <c r="AU118" s="14"/>
      <c r="AV118" s="14"/>
      <c r="AW118" s="14"/>
      <c r="AX118" s="14"/>
      <c r="AY118" s="14"/>
      <c r="AZ118" s="14"/>
      <c r="BA118" s="14"/>
      <c r="BB118" s="14"/>
      <c r="BC118" s="14"/>
      <c r="BD118" s="14"/>
      <c r="BE118" s="14"/>
      <c r="BF118" s="14"/>
      <c r="BG118" s="14"/>
      <c r="BH118" s="14"/>
      <c r="BI118" s="14"/>
      <c r="BJ118" s="14"/>
      <c r="BK118" s="14"/>
      <c r="BL118" s="14"/>
      <c r="BM118" s="14"/>
      <c r="BN118" s="14"/>
      <c r="BO118" s="14"/>
      <c r="BP118" s="14"/>
      <c r="BQ118" s="14"/>
      <c r="BR118" s="14"/>
      <c r="BS118" s="14"/>
      <c r="BT118" s="14"/>
      <c r="BU118" s="14"/>
      <c r="BV118" s="14"/>
      <c r="BW118" s="14"/>
      <c r="BX118" s="14"/>
      <c r="BY118" s="14"/>
      <c r="BZ118" s="14"/>
      <c r="CA118" s="14"/>
      <c r="CB118" s="14"/>
      <c r="CC118" s="14"/>
      <c r="CD118" s="14"/>
      <c r="CE118" s="14"/>
      <c r="CF118" s="14"/>
      <c r="CG118" s="14"/>
      <c r="CH118" s="14"/>
      <c r="CI118" s="14"/>
      <c r="CJ118" s="14"/>
      <c r="CK118" s="14"/>
      <c r="CL118" s="14"/>
      <c r="CM118" s="14"/>
      <c r="CN118" s="14"/>
      <c r="CO118" s="14"/>
      <c r="CP118" s="14"/>
      <c r="CQ118" s="14"/>
      <c r="CR118" s="14"/>
      <c r="CS118" s="14"/>
      <c r="CT118" s="14"/>
      <c r="CU118" s="14"/>
      <c r="CV118" s="14"/>
      <c r="CW118" s="14"/>
      <c r="CX118" s="14"/>
      <c r="CY118" s="14"/>
      <c r="CZ118" s="14"/>
      <c r="DA118" s="14"/>
      <c r="DB118" s="14"/>
      <c r="DC118" s="14"/>
      <c r="DD118" s="14"/>
      <c r="DE118" s="14"/>
      <c r="DF118" s="14"/>
      <c r="DG118" s="14"/>
      <c r="DH118" s="14"/>
      <c r="DI118" s="14"/>
      <c r="DJ118" s="14"/>
      <c r="DK118" s="14"/>
      <c r="DL118" s="14"/>
      <c r="DM118" s="14"/>
      <c r="DN118" s="14"/>
      <c r="DO118" s="14"/>
      <c r="DP118" s="14"/>
      <c r="DQ118" s="14"/>
      <c r="DR118" s="14"/>
      <c r="DS118" s="14"/>
      <c r="DT118" s="14"/>
      <c r="DU118" s="14"/>
      <c r="DV118" s="14"/>
      <c r="DW118" s="14"/>
      <c r="DX118" s="14"/>
      <c r="DY118" s="14"/>
      <c r="DZ118" s="14"/>
      <c r="EA118" s="14"/>
      <c r="EB118" s="14"/>
      <c r="EC118" s="14"/>
      <c r="ED118" s="14"/>
      <c r="EE118" s="14"/>
      <c r="EF118" s="14"/>
      <c r="EG118" s="14"/>
      <c r="EH118" s="14"/>
      <c r="EI118" s="14"/>
      <c r="EJ118" s="14"/>
      <c r="EK118" s="14"/>
      <c r="EL118" s="14"/>
      <c r="EM118" s="14"/>
      <c r="EN118" s="14"/>
      <c r="EO118" s="14"/>
      <c r="EP118" s="14"/>
      <c r="EQ118" s="14"/>
      <c r="ER118" s="14"/>
      <c r="ES118" s="14"/>
      <c r="ET118" s="14"/>
      <c r="EU118" s="14"/>
      <c r="EV118" s="14"/>
      <c r="EW118" s="14"/>
      <c r="EX118" s="14"/>
      <c r="EY118" s="14"/>
      <c r="EZ118" s="14"/>
      <c r="FA118" s="14"/>
      <c r="FB118" s="14"/>
      <c r="FC118" s="14"/>
      <c r="FD118" s="14"/>
      <c r="FE118" s="14"/>
      <c r="FF118" s="14"/>
      <c r="FG118" s="14"/>
      <c r="FH118" s="14"/>
      <c r="FI118" s="14"/>
      <c r="FJ118" s="14"/>
      <c r="FK118" s="14"/>
      <c r="FL118" s="14"/>
      <c r="FM118" s="14"/>
      <c r="FN118" s="14"/>
      <c r="FO118" s="14"/>
      <c r="FP118" s="14"/>
      <c r="FQ118" s="14"/>
      <c r="FR118" s="14"/>
      <c r="FS118" s="14"/>
      <c r="FT118" s="14"/>
      <c r="FU118" s="14"/>
      <c r="FV118" s="14"/>
      <c r="FW118" s="14"/>
      <c r="FX118" s="14"/>
      <c r="FY118" s="14"/>
      <c r="FZ118" s="14"/>
      <c r="GA118" s="14"/>
      <c r="GB118" s="14"/>
      <c r="GC118" s="14"/>
    </row>
    <row r="119" spans="1:185" s="447" customFormat="1" ht="78">
      <c r="A119" s="14"/>
      <c r="B119" s="452" t="s">
        <v>92</v>
      </c>
      <c r="C119" s="453" t="s">
        <v>568</v>
      </c>
      <c r="D119" s="453" t="s">
        <v>569</v>
      </c>
      <c r="E119" s="453" t="s">
        <v>591</v>
      </c>
      <c r="F119" s="285" t="s">
        <v>52</v>
      </c>
      <c r="G119" s="459" t="s">
        <v>1121</v>
      </c>
      <c r="H119" s="459" t="s">
        <v>1208</v>
      </c>
      <c r="I119" s="459" t="s">
        <v>1122</v>
      </c>
      <c r="J119" s="453" t="s">
        <v>1209</v>
      </c>
      <c r="K119" s="453" t="s">
        <v>1123</v>
      </c>
      <c r="L119" s="460" t="s">
        <v>43</v>
      </c>
      <c r="M119" s="460" t="s">
        <v>597</v>
      </c>
      <c r="N119" s="460" t="s">
        <v>597</v>
      </c>
      <c r="O119" s="453" t="s">
        <v>574</v>
      </c>
      <c r="P119" s="453" t="s">
        <v>498</v>
      </c>
      <c r="Q119" s="468" t="s">
        <v>47</v>
      </c>
      <c r="R119" s="461" t="s">
        <v>75</v>
      </c>
      <c r="S119" s="458" t="s">
        <v>34</v>
      </c>
      <c r="T119" s="464">
        <v>1</v>
      </c>
      <c r="U119" s="464">
        <v>1</v>
      </c>
      <c r="V119" s="464">
        <v>1</v>
      </c>
      <c r="W119" s="464">
        <v>1</v>
      </c>
      <c r="X119" s="464">
        <v>1</v>
      </c>
      <c r="Y119" s="14"/>
      <c r="Z119" s="14"/>
      <c r="AA119" s="14"/>
      <c r="AB119" s="14"/>
      <c r="AC119" s="14"/>
      <c r="AD119" s="14"/>
      <c r="AE119" s="14"/>
      <c r="AF119" s="14"/>
      <c r="AG119" s="14"/>
      <c r="AH119" s="14"/>
      <c r="AI119" s="14"/>
      <c r="AJ119" s="14"/>
      <c r="AK119" s="14"/>
      <c r="AL119" s="14"/>
      <c r="AM119" s="14"/>
      <c r="AN119" s="14"/>
      <c r="AO119" s="14"/>
      <c r="AP119" s="14"/>
      <c r="AQ119" s="14"/>
      <c r="AR119" s="14"/>
      <c r="AS119" s="14"/>
      <c r="AT119" s="14"/>
      <c r="AU119" s="14"/>
      <c r="AV119" s="14"/>
      <c r="AW119" s="14"/>
      <c r="AX119" s="14"/>
      <c r="AY119" s="14"/>
      <c r="AZ119" s="14"/>
      <c r="BA119" s="14"/>
      <c r="BB119" s="14"/>
      <c r="BC119" s="14"/>
      <c r="BD119" s="14"/>
      <c r="BE119" s="14"/>
      <c r="BF119" s="14"/>
      <c r="BG119" s="14"/>
      <c r="BH119" s="14"/>
      <c r="BI119" s="14"/>
      <c r="BJ119" s="14"/>
      <c r="BK119" s="14"/>
      <c r="BL119" s="14"/>
      <c r="BM119" s="14"/>
      <c r="BN119" s="14"/>
      <c r="BO119" s="14"/>
      <c r="BP119" s="14"/>
      <c r="BQ119" s="14"/>
      <c r="BR119" s="14"/>
      <c r="BS119" s="14"/>
      <c r="BT119" s="14"/>
      <c r="BU119" s="14"/>
      <c r="BV119" s="14"/>
      <c r="BW119" s="14"/>
      <c r="BX119" s="14"/>
      <c r="BY119" s="14"/>
      <c r="BZ119" s="14"/>
      <c r="CA119" s="14"/>
      <c r="CB119" s="14"/>
      <c r="CC119" s="14"/>
      <c r="CD119" s="14"/>
      <c r="CE119" s="14"/>
      <c r="CF119" s="14"/>
      <c r="CG119" s="14"/>
      <c r="CH119" s="14"/>
      <c r="CI119" s="14"/>
      <c r="CJ119" s="14"/>
      <c r="CK119" s="14"/>
      <c r="CL119" s="14"/>
      <c r="CM119" s="14"/>
      <c r="CN119" s="14"/>
      <c r="CO119" s="14"/>
      <c r="CP119" s="14"/>
      <c r="CQ119" s="14"/>
      <c r="CR119" s="14"/>
      <c r="CS119" s="14"/>
      <c r="CT119" s="14"/>
      <c r="CU119" s="14"/>
      <c r="CV119" s="14"/>
      <c r="CW119" s="14"/>
      <c r="CX119" s="14"/>
      <c r="CY119" s="14"/>
      <c r="CZ119" s="14"/>
      <c r="DA119" s="14"/>
      <c r="DB119" s="14"/>
      <c r="DC119" s="14"/>
      <c r="DD119" s="14"/>
      <c r="DE119" s="14"/>
      <c r="DF119" s="14"/>
      <c r="DG119" s="14"/>
      <c r="DH119" s="14"/>
      <c r="DI119" s="14"/>
      <c r="DJ119" s="14"/>
      <c r="DK119" s="14"/>
      <c r="DL119" s="14"/>
      <c r="DM119" s="14"/>
      <c r="DN119" s="14"/>
      <c r="DO119" s="14"/>
      <c r="DP119" s="14"/>
      <c r="DQ119" s="14"/>
      <c r="DR119" s="14"/>
      <c r="DS119" s="14"/>
      <c r="DT119" s="14"/>
      <c r="DU119" s="14"/>
      <c r="DV119" s="14"/>
      <c r="DW119" s="14"/>
      <c r="DX119" s="14"/>
      <c r="DY119" s="14"/>
      <c r="DZ119" s="14"/>
      <c r="EA119" s="14"/>
      <c r="EB119" s="14"/>
      <c r="EC119" s="14"/>
      <c r="ED119" s="14"/>
      <c r="EE119" s="14"/>
      <c r="EF119" s="14"/>
      <c r="EG119" s="14"/>
      <c r="EH119" s="14"/>
      <c r="EI119" s="14"/>
      <c r="EJ119" s="14"/>
      <c r="EK119" s="14"/>
      <c r="EL119" s="14"/>
      <c r="EM119" s="14"/>
      <c r="EN119" s="14"/>
      <c r="EO119" s="14"/>
      <c r="EP119" s="14"/>
      <c r="EQ119" s="14"/>
      <c r="ER119" s="14"/>
      <c r="ES119" s="14"/>
      <c r="ET119" s="14"/>
      <c r="EU119" s="14"/>
      <c r="EV119" s="14"/>
      <c r="EW119" s="14"/>
      <c r="EX119" s="14"/>
      <c r="EY119" s="14"/>
      <c r="EZ119" s="14"/>
      <c r="FA119" s="14"/>
      <c r="FB119" s="14"/>
      <c r="FC119" s="14"/>
      <c r="FD119" s="14"/>
      <c r="FE119" s="14"/>
      <c r="FF119" s="14"/>
      <c r="FG119" s="14"/>
      <c r="FH119" s="14"/>
      <c r="FI119" s="14"/>
      <c r="FJ119" s="14"/>
      <c r="FK119" s="14"/>
      <c r="FL119" s="14"/>
      <c r="FM119" s="14"/>
      <c r="FN119" s="14"/>
      <c r="FO119" s="14"/>
      <c r="FP119" s="14"/>
      <c r="FQ119" s="14"/>
      <c r="FR119" s="14"/>
      <c r="FS119" s="14"/>
      <c r="FT119" s="14"/>
      <c r="FU119" s="14"/>
      <c r="FV119" s="14"/>
      <c r="FW119" s="14"/>
      <c r="FX119" s="14"/>
      <c r="FY119" s="14"/>
      <c r="FZ119" s="14"/>
      <c r="GA119" s="14"/>
      <c r="GB119" s="14"/>
      <c r="GC119" s="14"/>
    </row>
    <row r="120" spans="1:185" s="447" customFormat="1" ht="124.8">
      <c r="A120" s="14"/>
      <c r="B120" s="285" t="s">
        <v>92</v>
      </c>
      <c r="C120" s="285" t="s">
        <v>568</v>
      </c>
      <c r="D120" s="300" t="s">
        <v>569</v>
      </c>
      <c r="E120" s="300" t="s">
        <v>851</v>
      </c>
      <c r="F120" s="285" t="s">
        <v>52</v>
      </c>
      <c r="G120" s="285" t="s">
        <v>1124</v>
      </c>
      <c r="H120" s="300" t="s">
        <v>1210</v>
      </c>
      <c r="I120" s="300" t="s">
        <v>1211</v>
      </c>
      <c r="J120" s="285" t="s">
        <v>1125</v>
      </c>
      <c r="K120" s="285" t="s">
        <v>1126</v>
      </c>
      <c r="L120" s="460" t="s">
        <v>43</v>
      </c>
      <c r="M120" s="460" t="s">
        <v>597</v>
      </c>
      <c r="N120" s="460" t="s">
        <v>597</v>
      </c>
      <c r="O120" s="453" t="s">
        <v>574</v>
      </c>
      <c r="P120" s="453" t="s">
        <v>498</v>
      </c>
      <c r="Q120" s="468" t="s">
        <v>47</v>
      </c>
      <c r="R120" s="461" t="s">
        <v>75</v>
      </c>
      <c r="S120" s="458" t="s">
        <v>34</v>
      </c>
      <c r="T120" s="465">
        <v>1</v>
      </c>
      <c r="U120" s="465">
        <v>1</v>
      </c>
      <c r="V120" s="465">
        <v>1</v>
      </c>
      <c r="W120" s="465">
        <v>1</v>
      </c>
      <c r="X120" s="465">
        <v>1</v>
      </c>
      <c r="Y120" s="14"/>
      <c r="Z120" s="14"/>
      <c r="AA120" s="14"/>
      <c r="AB120" s="14"/>
      <c r="AC120" s="14"/>
      <c r="AD120" s="14"/>
      <c r="AE120" s="14"/>
      <c r="AF120" s="14"/>
      <c r="AG120" s="14"/>
      <c r="AH120" s="14"/>
      <c r="AI120" s="14"/>
      <c r="AJ120" s="14"/>
      <c r="AK120" s="14"/>
      <c r="AL120" s="14"/>
      <c r="AM120" s="14"/>
      <c r="AN120" s="14"/>
      <c r="AO120" s="14"/>
      <c r="AP120" s="14"/>
      <c r="AQ120" s="14"/>
      <c r="AR120" s="14"/>
      <c r="AS120" s="14"/>
      <c r="AT120" s="14"/>
      <c r="AU120" s="14"/>
      <c r="AV120" s="14"/>
      <c r="AW120" s="14"/>
      <c r="AX120" s="14"/>
      <c r="AY120" s="14"/>
      <c r="AZ120" s="14"/>
      <c r="BA120" s="14"/>
      <c r="BB120" s="14"/>
      <c r="BC120" s="14"/>
      <c r="BD120" s="14"/>
      <c r="BE120" s="14"/>
      <c r="BF120" s="14"/>
      <c r="BG120" s="14"/>
      <c r="BH120" s="14"/>
      <c r="BI120" s="14"/>
      <c r="BJ120" s="14"/>
      <c r="BK120" s="14"/>
      <c r="BL120" s="14"/>
      <c r="BM120" s="14"/>
      <c r="BN120" s="14"/>
      <c r="BO120" s="14"/>
      <c r="BP120" s="14"/>
      <c r="BQ120" s="14"/>
      <c r="BR120" s="14"/>
      <c r="BS120" s="14"/>
      <c r="BT120" s="14"/>
      <c r="BU120" s="14"/>
      <c r="BV120" s="14"/>
      <c r="BW120" s="14"/>
      <c r="BX120" s="14"/>
      <c r="BY120" s="14"/>
      <c r="BZ120" s="14"/>
      <c r="CA120" s="14"/>
      <c r="CB120" s="14"/>
      <c r="CC120" s="14"/>
      <c r="CD120" s="14"/>
      <c r="CE120" s="14"/>
      <c r="CF120" s="14"/>
      <c r="CG120" s="14"/>
      <c r="CH120" s="14"/>
      <c r="CI120" s="14"/>
      <c r="CJ120" s="14"/>
      <c r="CK120" s="14"/>
      <c r="CL120" s="14"/>
      <c r="CM120" s="14"/>
      <c r="CN120" s="14"/>
      <c r="CO120" s="14"/>
      <c r="CP120" s="14"/>
      <c r="CQ120" s="14"/>
      <c r="CR120" s="14"/>
      <c r="CS120" s="14"/>
      <c r="CT120" s="14"/>
      <c r="CU120" s="14"/>
      <c r="CV120" s="14"/>
      <c r="CW120" s="14"/>
      <c r="CX120" s="14"/>
      <c r="CY120" s="14"/>
      <c r="CZ120" s="14"/>
      <c r="DA120" s="14"/>
      <c r="DB120" s="14"/>
      <c r="DC120" s="14"/>
      <c r="DD120" s="14"/>
      <c r="DE120" s="14"/>
      <c r="DF120" s="14"/>
      <c r="DG120" s="14"/>
      <c r="DH120" s="14"/>
      <c r="DI120" s="14"/>
      <c r="DJ120" s="14"/>
      <c r="DK120" s="14"/>
      <c r="DL120" s="14"/>
      <c r="DM120" s="14"/>
      <c r="DN120" s="14"/>
      <c r="DO120" s="14"/>
      <c r="DP120" s="14"/>
      <c r="DQ120" s="14"/>
      <c r="DR120" s="14"/>
      <c r="DS120" s="14"/>
      <c r="DT120" s="14"/>
      <c r="DU120" s="14"/>
      <c r="DV120" s="14"/>
      <c r="DW120" s="14"/>
      <c r="DX120" s="14"/>
      <c r="DY120" s="14"/>
      <c r="DZ120" s="14"/>
      <c r="EA120" s="14"/>
      <c r="EB120" s="14"/>
      <c r="EC120" s="14"/>
      <c r="ED120" s="14"/>
      <c r="EE120" s="14"/>
      <c r="EF120" s="14"/>
      <c r="EG120" s="14"/>
      <c r="EH120" s="14"/>
      <c r="EI120" s="14"/>
      <c r="EJ120" s="14"/>
      <c r="EK120" s="14"/>
      <c r="EL120" s="14"/>
      <c r="EM120" s="14"/>
      <c r="EN120" s="14"/>
      <c r="EO120" s="14"/>
      <c r="EP120" s="14"/>
      <c r="EQ120" s="14"/>
      <c r="ER120" s="14"/>
      <c r="ES120" s="14"/>
      <c r="ET120" s="14"/>
      <c r="EU120" s="14"/>
      <c r="EV120" s="14"/>
      <c r="EW120" s="14"/>
      <c r="EX120" s="14"/>
      <c r="EY120" s="14"/>
      <c r="EZ120" s="14"/>
      <c r="FA120" s="14"/>
      <c r="FB120" s="14"/>
      <c r="FC120" s="14"/>
      <c r="FD120" s="14"/>
      <c r="FE120" s="14"/>
      <c r="FF120" s="14"/>
      <c r="FG120" s="14"/>
      <c r="FH120" s="14"/>
      <c r="FI120" s="14"/>
      <c r="FJ120" s="14"/>
      <c r="FK120" s="14"/>
      <c r="FL120" s="14"/>
      <c r="FM120" s="14"/>
      <c r="FN120" s="14"/>
      <c r="FO120" s="14"/>
      <c r="FP120" s="14"/>
      <c r="FQ120" s="14"/>
      <c r="FR120" s="14"/>
      <c r="FS120" s="14"/>
      <c r="FT120" s="14"/>
      <c r="FU120" s="14"/>
      <c r="FV120" s="14"/>
      <c r="FW120" s="14"/>
      <c r="FX120" s="14"/>
      <c r="FY120" s="14"/>
      <c r="FZ120" s="14"/>
      <c r="GA120" s="14"/>
      <c r="GB120" s="14"/>
      <c r="GC120" s="14"/>
    </row>
    <row r="121" spans="1:185" s="447" customFormat="1" ht="109.2">
      <c r="A121" s="14"/>
      <c r="B121" s="285" t="s">
        <v>92</v>
      </c>
      <c r="C121" s="285" t="s">
        <v>568</v>
      </c>
      <c r="D121" s="300" t="s">
        <v>569</v>
      </c>
      <c r="E121" s="300" t="s">
        <v>851</v>
      </c>
      <c r="F121" s="285" t="s">
        <v>52</v>
      </c>
      <c r="G121" s="285" t="s">
        <v>1127</v>
      </c>
      <c r="H121" s="300" t="s">
        <v>1128</v>
      </c>
      <c r="I121" s="300" t="s">
        <v>1129</v>
      </c>
      <c r="J121" s="285" t="s">
        <v>1147</v>
      </c>
      <c r="K121" s="300" t="s">
        <v>1148</v>
      </c>
      <c r="L121" s="460" t="s">
        <v>43</v>
      </c>
      <c r="M121" s="460" t="s">
        <v>597</v>
      </c>
      <c r="N121" s="460" t="s">
        <v>597</v>
      </c>
      <c r="O121" s="453" t="s">
        <v>574</v>
      </c>
      <c r="P121" s="453" t="s">
        <v>498</v>
      </c>
      <c r="Q121" s="468" t="s">
        <v>47</v>
      </c>
      <c r="R121" s="461" t="s">
        <v>75</v>
      </c>
      <c r="S121" s="458" t="s">
        <v>34</v>
      </c>
      <c r="T121" s="465">
        <v>1</v>
      </c>
      <c r="U121" s="465">
        <v>1</v>
      </c>
      <c r="V121" s="465">
        <v>1</v>
      </c>
      <c r="W121" s="465">
        <v>1</v>
      </c>
      <c r="X121" s="465">
        <v>1</v>
      </c>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14"/>
      <c r="BA121" s="14"/>
      <c r="BB121" s="14"/>
      <c r="BC121" s="14"/>
      <c r="BD121" s="14"/>
      <c r="BE121" s="14"/>
      <c r="BF121" s="14"/>
      <c r="BG121" s="14"/>
      <c r="BH121" s="14"/>
      <c r="BI121" s="14"/>
      <c r="BJ121" s="14"/>
      <c r="BK121" s="14"/>
      <c r="BL121" s="14"/>
      <c r="BM121" s="14"/>
      <c r="BN121" s="14"/>
      <c r="BO121" s="14"/>
      <c r="BP121" s="14"/>
      <c r="BQ121" s="14"/>
      <c r="BR121" s="14"/>
      <c r="BS121" s="14"/>
      <c r="BT121" s="14"/>
      <c r="BU121" s="14"/>
      <c r="BV121" s="14"/>
      <c r="BW121" s="14"/>
      <c r="BX121" s="14"/>
      <c r="BY121" s="14"/>
      <c r="BZ121" s="14"/>
      <c r="CA121" s="14"/>
      <c r="CB121" s="14"/>
      <c r="CC121" s="14"/>
      <c r="CD121" s="14"/>
      <c r="CE121" s="14"/>
      <c r="CF121" s="14"/>
      <c r="CG121" s="14"/>
      <c r="CH121" s="14"/>
      <c r="CI121" s="14"/>
      <c r="CJ121" s="14"/>
      <c r="CK121" s="14"/>
      <c r="CL121" s="14"/>
      <c r="CM121" s="14"/>
      <c r="CN121" s="14"/>
      <c r="CO121" s="14"/>
      <c r="CP121" s="14"/>
      <c r="CQ121" s="14"/>
      <c r="CR121" s="14"/>
      <c r="CS121" s="14"/>
      <c r="CT121" s="14"/>
      <c r="CU121" s="14"/>
      <c r="CV121" s="14"/>
      <c r="CW121" s="14"/>
      <c r="CX121" s="14"/>
      <c r="CY121" s="14"/>
      <c r="CZ121" s="14"/>
      <c r="DA121" s="14"/>
      <c r="DB121" s="14"/>
      <c r="DC121" s="14"/>
      <c r="DD121" s="14"/>
      <c r="DE121" s="14"/>
      <c r="DF121" s="14"/>
      <c r="DG121" s="14"/>
      <c r="DH121" s="14"/>
      <c r="DI121" s="14"/>
      <c r="DJ121" s="14"/>
      <c r="DK121" s="14"/>
      <c r="DL121" s="14"/>
      <c r="DM121" s="14"/>
      <c r="DN121" s="14"/>
      <c r="DO121" s="14"/>
      <c r="DP121" s="14"/>
      <c r="DQ121" s="14"/>
      <c r="DR121" s="14"/>
      <c r="DS121" s="14"/>
      <c r="DT121" s="14"/>
      <c r="DU121" s="14"/>
      <c r="DV121" s="14"/>
      <c r="DW121" s="14"/>
      <c r="DX121" s="14"/>
      <c r="DY121" s="14"/>
      <c r="DZ121" s="14"/>
      <c r="EA121" s="14"/>
      <c r="EB121" s="14"/>
      <c r="EC121" s="14"/>
      <c r="ED121" s="14"/>
      <c r="EE121" s="14"/>
      <c r="EF121" s="14"/>
      <c r="EG121" s="14"/>
      <c r="EH121" s="14"/>
      <c r="EI121" s="14"/>
      <c r="EJ121" s="14"/>
      <c r="EK121" s="14"/>
      <c r="EL121" s="14"/>
      <c r="EM121" s="14"/>
      <c r="EN121" s="14"/>
      <c r="EO121" s="14"/>
      <c r="EP121" s="14"/>
      <c r="EQ121" s="14"/>
      <c r="ER121" s="14"/>
      <c r="ES121" s="14"/>
      <c r="ET121" s="14"/>
      <c r="EU121" s="14"/>
      <c r="EV121" s="14"/>
      <c r="EW121" s="14"/>
      <c r="EX121" s="14"/>
      <c r="EY121" s="14"/>
      <c r="EZ121" s="14"/>
      <c r="FA121" s="14"/>
      <c r="FB121" s="14"/>
      <c r="FC121" s="14"/>
      <c r="FD121" s="14"/>
      <c r="FE121" s="14"/>
      <c r="FF121" s="14"/>
      <c r="FG121" s="14"/>
      <c r="FH121" s="14"/>
      <c r="FI121" s="14"/>
      <c r="FJ121" s="14"/>
      <c r="FK121" s="14"/>
      <c r="FL121" s="14"/>
      <c r="FM121" s="14"/>
      <c r="FN121" s="14"/>
      <c r="FO121" s="14"/>
      <c r="FP121" s="14"/>
      <c r="FQ121" s="14"/>
      <c r="FR121" s="14"/>
      <c r="FS121" s="14"/>
      <c r="FT121" s="14"/>
      <c r="FU121" s="14"/>
      <c r="FV121" s="14"/>
      <c r="FW121" s="14"/>
      <c r="FX121" s="14"/>
      <c r="FY121" s="14"/>
      <c r="FZ121" s="14"/>
      <c r="GA121" s="14"/>
      <c r="GB121" s="14"/>
      <c r="GC121" s="14"/>
    </row>
    <row r="122" spans="1:185" s="447" customFormat="1" ht="78">
      <c r="A122" s="14"/>
      <c r="B122" s="285" t="s">
        <v>33</v>
      </c>
      <c r="C122" s="300" t="s">
        <v>1143</v>
      </c>
      <c r="D122" s="300" t="s">
        <v>569</v>
      </c>
      <c r="E122" s="300" t="s">
        <v>570</v>
      </c>
      <c r="F122" s="285" t="s">
        <v>52</v>
      </c>
      <c r="G122" s="300" t="s">
        <v>1144</v>
      </c>
      <c r="H122" s="300" t="s">
        <v>1130</v>
      </c>
      <c r="I122" s="300" t="s">
        <v>1131</v>
      </c>
      <c r="J122" s="300" t="s">
        <v>1132</v>
      </c>
      <c r="K122" s="300" t="s">
        <v>1133</v>
      </c>
      <c r="L122" s="460" t="s">
        <v>43</v>
      </c>
      <c r="M122" s="285" t="s">
        <v>573</v>
      </c>
      <c r="N122" s="285" t="s">
        <v>573</v>
      </c>
      <c r="O122" s="453" t="s">
        <v>574</v>
      </c>
      <c r="P122" s="453" t="s">
        <v>498</v>
      </c>
      <c r="Q122" s="468" t="s">
        <v>47</v>
      </c>
      <c r="R122" s="461" t="s">
        <v>75</v>
      </c>
      <c r="S122" s="458" t="s">
        <v>34</v>
      </c>
      <c r="T122" s="464">
        <v>0.6</v>
      </c>
      <c r="U122" s="464">
        <v>0.26</v>
      </c>
      <c r="V122" s="464">
        <v>0.08</v>
      </c>
      <c r="W122" s="464">
        <v>0.06</v>
      </c>
      <c r="X122" s="465">
        <v>1</v>
      </c>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c r="BI122" s="14"/>
      <c r="BJ122" s="14"/>
      <c r="BK122" s="14"/>
      <c r="BL122" s="14"/>
      <c r="BM122" s="14"/>
      <c r="BN122" s="14"/>
      <c r="BO122" s="14"/>
      <c r="BP122" s="14"/>
      <c r="BQ122" s="14"/>
      <c r="BR122" s="14"/>
      <c r="BS122" s="14"/>
      <c r="BT122" s="14"/>
      <c r="BU122" s="14"/>
      <c r="BV122" s="14"/>
      <c r="BW122" s="14"/>
      <c r="BX122" s="14"/>
      <c r="BY122" s="14"/>
      <c r="BZ122" s="14"/>
      <c r="CA122" s="14"/>
      <c r="CB122" s="14"/>
      <c r="CC122" s="14"/>
      <c r="CD122" s="14"/>
      <c r="CE122" s="14"/>
      <c r="CF122" s="14"/>
      <c r="CG122" s="14"/>
      <c r="CH122" s="14"/>
      <c r="CI122" s="14"/>
      <c r="CJ122" s="14"/>
      <c r="CK122" s="14"/>
      <c r="CL122" s="14"/>
      <c r="CM122" s="14"/>
      <c r="CN122" s="14"/>
      <c r="CO122" s="14"/>
      <c r="CP122" s="14"/>
      <c r="CQ122" s="14"/>
      <c r="CR122" s="14"/>
      <c r="CS122" s="14"/>
      <c r="CT122" s="14"/>
      <c r="CU122" s="14"/>
      <c r="CV122" s="14"/>
      <c r="CW122" s="14"/>
      <c r="CX122" s="14"/>
      <c r="CY122" s="14"/>
      <c r="CZ122" s="14"/>
      <c r="DA122" s="14"/>
      <c r="DB122" s="14"/>
      <c r="DC122" s="14"/>
      <c r="DD122" s="14"/>
      <c r="DE122" s="14"/>
      <c r="DF122" s="14"/>
      <c r="DG122" s="14"/>
      <c r="DH122" s="14"/>
      <c r="DI122" s="14"/>
      <c r="DJ122" s="14"/>
      <c r="DK122" s="14"/>
      <c r="DL122" s="14"/>
      <c r="DM122" s="14"/>
      <c r="DN122" s="14"/>
      <c r="DO122" s="14"/>
      <c r="DP122" s="14"/>
      <c r="DQ122" s="14"/>
      <c r="DR122" s="14"/>
      <c r="DS122" s="14"/>
      <c r="DT122" s="14"/>
      <c r="DU122" s="14"/>
      <c r="DV122" s="14"/>
      <c r="DW122" s="14"/>
      <c r="DX122" s="14"/>
      <c r="DY122" s="14"/>
      <c r="DZ122" s="14"/>
      <c r="EA122" s="14"/>
      <c r="EB122" s="14"/>
      <c r="EC122" s="14"/>
      <c r="ED122" s="14"/>
      <c r="EE122" s="14"/>
      <c r="EF122" s="14"/>
      <c r="EG122" s="14"/>
      <c r="EH122" s="14"/>
      <c r="EI122" s="14"/>
      <c r="EJ122" s="14"/>
      <c r="EK122" s="14"/>
      <c r="EL122" s="14"/>
      <c r="EM122" s="14"/>
      <c r="EN122" s="14"/>
      <c r="EO122" s="14"/>
      <c r="EP122" s="14"/>
      <c r="EQ122" s="14"/>
      <c r="ER122" s="14"/>
      <c r="ES122" s="14"/>
      <c r="ET122" s="14"/>
      <c r="EU122" s="14"/>
      <c r="EV122" s="14"/>
      <c r="EW122" s="14"/>
      <c r="EX122" s="14"/>
      <c r="EY122" s="14"/>
      <c r="EZ122" s="14"/>
      <c r="FA122" s="14"/>
      <c r="FB122" s="14"/>
      <c r="FC122" s="14"/>
      <c r="FD122" s="14"/>
      <c r="FE122" s="14"/>
      <c r="FF122" s="14"/>
      <c r="FG122" s="14"/>
      <c r="FH122" s="14"/>
      <c r="FI122" s="14"/>
      <c r="FJ122" s="14"/>
      <c r="FK122" s="14"/>
      <c r="FL122" s="14"/>
      <c r="FM122" s="14"/>
      <c r="FN122" s="14"/>
      <c r="FO122" s="14"/>
      <c r="FP122" s="14"/>
      <c r="FQ122" s="14"/>
      <c r="FR122" s="14"/>
      <c r="FS122" s="14"/>
      <c r="FT122" s="14"/>
      <c r="FU122" s="14"/>
      <c r="FV122" s="14"/>
      <c r="FW122" s="14"/>
      <c r="FX122" s="14"/>
      <c r="FY122" s="14"/>
      <c r="FZ122" s="14"/>
      <c r="GA122" s="14"/>
      <c r="GB122" s="14"/>
      <c r="GC122" s="14"/>
    </row>
    <row r="123" spans="1:185" s="447" customFormat="1" ht="62.4">
      <c r="A123" s="14"/>
      <c r="B123" s="285" t="s">
        <v>33</v>
      </c>
      <c r="C123" s="300" t="s">
        <v>568</v>
      </c>
      <c r="D123" s="300" t="s">
        <v>569</v>
      </c>
      <c r="E123" s="300" t="s">
        <v>570</v>
      </c>
      <c r="F123" s="285" t="s">
        <v>52</v>
      </c>
      <c r="G123" s="300" t="s">
        <v>1149</v>
      </c>
      <c r="H123" s="300" t="s">
        <v>1134</v>
      </c>
      <c r="I123" s="300" t="s">
        <v>1135</v>
      </c>
      <c r="J123" s="300" t="s">
        <v>1136</v>
      </c>
      <c r="K123" s="300" t="s">
        <v>1133</v>
      </c>
      <c r="L123" s="460" t="s">
        <v>43</v>
      </c>
      <c r="M123" s="285" t="s">
        <v>573</v>
      </c>
      <c r="N123" s="285" t="s">
        <v>573</v>
      </c>
      <c r="O123" s="453" t="s">
        <v>574</v>
      </c>
      <c r="P123" s="453" t="s">
        <v>498</v>
      </c>
      <c r="Q123" s="468" t="s">
        <v>47</v>
      </c>
      <c r="R123" s="461" t="s">
        <v>75</v>
      </c>
      <c r="S123" s="458" t="s">
        <v>34</v>
      </c>
      <c r="T123" s="464">
        <v>0.4</v>
      </c>
      <c r="U123" s="464">
        <v>0.2</v>
      </c>
      <c r="V123" s="464">
        <v>0.2</v>
      </c>
      <c r="W123" s="464">
        <v>0.2</v>
      </c>
      <c r="X123" s="465">
        <v>1</v>
      </c>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14"/>
      <c r="BA123" s="14"/>
      <c r="BB123" s="14"/>
      <c r="BC123" s="14"/>
      <c r="BD123" s="14"/>
      <c r="BE123" s="14"/>
      <c r="BF123" s="14"/>
      <c r="BG123" s="14"/>
      <c r="BH123" s="14"/>
      <c r="BI123" s="14"/>
      <c r="BJ123" s="14"/>
      <c r="BK123" s="14"/>
      <c r="BL123" s="14"/>
      <c r="BM123" s="14"/>
      <c r="BN123" s="14"/>
      <c r="BO123" s="14"/>
      <c r="BP123" s="14"/>
      <c r="BQ123" s="14"/>
      <c r="BR123" s="14"/>
      <c r="BS123" s="14"/>
      <c r="BT123" s="14"/>
      <c r="BU123" s="14"/>
      <c r="BV123" s="14"/>
      <c r="BW123" s="14"/>
      <c r="BX123" s="14"/>
      <c r="BY123" s="14"/>
      <c r="BZ123" s="14"/>
      <c r="CA123" s="14"/>
      <c r="CB123" s="14"/>
      <c r="CC123" s="14"/>
      <c r="CD123" s="14"/>
      <c r="CE123" s="14"/>
      <c r="CF123" s="14"/>
      <c r="CG123" s="14"/>
      <c r="CH123" s="14"/>
      <c r="CI123" s="14"/>
      <c r="CJ123" s="14"/>
      <c r="CK123" s="14"/>
      <c r="CL123" s="14"/>
      <c r="CM123" s="14"/>
      <c r="CN123" s="14"/>
      <c r="CO123" s="14"/>
      <c r="CP123" s="14"/>
      <c r="CQ123" s="14"/>
      <c r="CR123" s="14"/>
      <c r="CS123" s="14"/>
      <c r="CT123" s="14"/>
      <c r="CU123" s="14"/>
      <c r="CV123" s="14"/>
      <c r="CW123" s="14"/>
      <c r="CX123" s="14"/>
      <c r="CY123" s="14"/>
      <c r="CZ123" s="14"/>
      <c r="DA123" s="14"/>
      <c r="DB123" s="14"/>
      <c r="DC123" s="14"/>
      <c r="DD123" s="14"/>
      <c r="DE123" s="14"/>
      <c r="DF123" s="14"/>
      <c r="DG123" s="14"/>
      <c r="DH123" s="14"/>
      <c r="DI123" s="14"/>
      <c r="DJ123" s="14"/>
      <c r="DK123" s="14"/>
      <c r="DL123" s="14"/>
      <c r="DM123" s="14"/>
      <c r="DN123" s="14"/>
      <c r="DO123" s="14"/>
      <c r="DP123" s="14"/>
      <c r="DQ123" s="14"/>
      <c r="DR123" s="14"/>
      <c r="DS123" s="14"/>
      <c r="DT123" s="14"/>
      <c r="DU123" s="14"/>
      <c r="DV123" s="14"/>
      <c r="DW123" s="14"/>
      <c r="DX123" s="14"/>
      <c r="DY123" s="14"/>
      <c r="DZ123" s="14"/>
      <c r="EA123" s="14"/>
      <c r="EB123" s="14"/>
      <c r="EC123" s="14"/>
      <c r="ED123" s="14"/>
      <c r="EE123" s="14"/>
      <c r="EF123" s="14"/>
      <c r="EG123" s="14"/>
      <c r="EH123" s="14"/>
      <c r="EI123" s="14"/>
      <c r="EJ123" s="14"/>
      <c r="EK123" s="14"/>
      <c r="EL123" s="14"/>
      <c r="EM123" s="14"/>
      <c r="EN123" s="14"/>
      <c r="EO123" s="14"/>
      <c r="EP123" s="14"/>
      <c r="EQ123" s="14"/>
      <c r="ER123" s="14"/>
      <c r="ES123" s="14"/>
      <c r="ET123" s="14"/>
      <c r="EU123" s="14"/>
      <c r="EV123" s="14"/>
      <c r="EW123" s="14"/>
      <c r="EX123" s="14"/>
      <c r="EY123" s="14"/>
      <c r="EZ123" s="14"/>
      <c r="FA123" s="14"/>
      <c r="FB123" s="14"/>
      <c r="FC123" s="14"/>
      <c r="FD123" s="14"/>
      <c r="FE123" s="14"/>
      <c r="FF123" s="14"/>
      <c r="FG123" s="14"/>
      <c r="FH123" s="14"/>
      <c r="FI123" s="14"/>
      <c r="FJ123" s="14"/>
      <c r="FK123" s="14"/>
      <c r="FL123" s="14"/>
      <c r="FM123" s="14"/>
      <c r="FN123" s="14"/>
      <c r="FO123" s="14"/>
      <c r="FP123" s="14"/>
      <c r="FQ123" s="14"/>
      <c r="FR123" s="14"/>
      <c r="FS123" s="14"/>
      <c r="FT123" s="14"/>
      <c r="FU123" s="14"/>
      <c r="FV123" s="14"/>
      <c r="FW123" s="14"/>
      <c r="FX123" s="14"/>
      <c r="FY123" s="14"/>
      <c r="FZ123" s="14"/>
      <c r="GA123" s="14"/>
      <c r="GB123" s="14"/>
      <c r="GC123" s="14"/>
    </row>
    <row r="124" spans="1:185" s="447" customFormat="1" ht="109.2">
      <c r="A124" s="14"/>
      <c r="B124" s="285" t="s">
        <v>33</v>
      </c>
      <c r="C124" s="300" t="s">
        <v>1212</v>
      </c>
      <c r="D124" s="300" t="s">
        <v>569</v>
      </c>
      <c r="E124" s="300" t="s">
        <v>582</v>
      </c>
      <c r="F124" s="285" t="s">
        <v>52</v>
      </c>
      <c r="G124" s="300" t="s">
        <v>1213</v>
      </c>
      <c r="H124" s="300" t="s">
        <v>1150</v>
      </c>
      <c r="I124" s="300" t="s">
        <v>1137</v>
      </c>
      <c r="J124" s="300" t="s">
        <v>1138</v>
      </c>
      <c r="K124" s="300" t="s">
        <v>1139</v>
      </c>
      <c r="L124" s="456" t="s">
        <v>43</v>
      </c>
      <c r="M124" s="285" t="s">
        <v>586</v>
      </c>
      <c r="N124" s="285" t="s">
        <v>586</v>
      </c>
      <c r="O124" s="453" t="s">
        <v>574</v>
      </c>
      <c r="P124" s="453" t="s">
        <v>498</v>
      </c>
      <c r="Q124" s="468" t="s">
        <v>47</v>
      </c>
      <c r="R124" s="461" t="s">
        <v>75</v>
      </c>
      <c r="S124" s="458" t="s">
        <v>34</v>
      </c>
      <c r="T124" s="465">
        <v>0.05</v>
      </c>
      <c r="U124" s="465">
        <v>0.15</v>
      </c>
      <c r="V124" s="465">
        <v>0.5</v>
      </c>
      <c r="W124" s="465">
        <v>0.28000000000000003</v>
      </c>
      <c r="X124" s="465">
        <v>0.98</v>
      </c>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14"/>
      <c r="BA124" s="14"/>
      <c r="BB124" s="14"/>
      <c r="BC124" s="14"/>
      <c r="BD124" s="14"/>
      <c r="BE124" s="14"/>
      <c r="BF124" s="14"/>
      <c r="BG124" s="14"/>
      <c r="BH124" s="14"/>
      <c r="BI124" s="14"/>
      <c r="BJ124" s="14"/>
      <c r="BK124" s="14"/>
      <c r="BL124" s="14"/>
      <c r="BM124" s="14"/>
      <c r="BN124" s="14"/>
      <c r="BO124" s="14"/>
      <c r="BP124" s="14"/>
      <c r="BQ124" s="14"/>
      <c r="BR124" s="14"/>
      <c r="BS124" s="14"/>
      <c r="BT124" s="14"/>
      <c r="BU124" s="14"/>
      <c r="BV124" s="14"/>
      <c r="BW124" s="14"/>
      <c r="BX124" s="14"/>
      <c r="BY124" s="14"/>
      <c r="BZ124" s="14"/>
      <c r="CA124" s="14"/>
      <c r="CB124" s="14"/>
      <c r="CC124" s="14"/>
      <c r="CD124" s="14"/>
      <c r="CE124" s="14"/>
      <c r="CF124" s="14"/>
      <c r="CG124" s="14"/>
      <c r="CH124" s="14"/>
      <c r="CI124" s="14"/>
      <c r="CJ124" s="14"/>
      <c r="CK124" s="14"/>
      <c r="CL124" s="14"/>
      <c r="CM124" s="14"/>
      <c r="CN124" s="14"/>
      <c r="CO124" s="14"/>
      <c r="CP124" s="14"/>
      <c r="CQ124" s="14"/>
      <c r="CR124" s="14"/>
      <c r="CS124" s="14"/>
      <c r="CT124" s="14"/>
      <c r="CU124" s="14"/>
      <c r="CV124" s="14"/>
      <c r="CW124" s="14"/>
      <c r="CX124" s="14"/>
      <c r="CY124" s="14"/>
      <c r="CZ124" s="14"/>
      <c r="DA124" s="14"/>
      <c r="DB124" s="14"/>
      <c r="DC124" s="14"/>
      <c r="DD124" s="14"/>
      <c r="DE124" s="14"/>
      <c r="DF124" s="14"/>
      <c r="DG124" s="14"/>
      <c r="DH124" s="14"/>
      <c r="DI124" s="14"/>
      <c r="DJ124" s="14"/>
      <c r="DK124" s="14"/>
      <c r="DL124" s="14"/>
      <c r="DM124" s="14"/>
      <c r="DN124" s="14"/>
      <c r="DO124" s="14"/>
      <c r="DP124" s="14"/>
      <c r="DQ124" s="14"/>
      <c r="DR124" s="14"/>
      <c r="DS124" s="14"/>
      <c r="DT124" s="14"/>
      <c r="DU124" s="14"/>
      <c r="DV124" s="14"/>
      <c r="DW124" s="14"/>
      <c r="DX124" s="14"/>
      <c r="DY124" s="14"/>
      <c r="DZ124" s="14"/>
      <c r="EA124" s="14"/>
      <c r="EB124" s="14"/>
      <c r="EC124" s="14"/>
      <c r="ED124" s="14"/>
      <c r="EE124" s="14"/>
      <c r="EF124" s="14"/>
      <c r="EG124" s="14"/>
      <c r="EH124" s="14"/>
      <c r="EI124" s="14"/>
      <c r="EJ124" s="14"/>
      <c r="EK124" s="14"/>
      <c r="EL124" s="14"/>
      <c r="EM124" s="14"/>
      <c r="EN124" s="14"/>
      <c r="EO124" s="14"/>
      <c r="EP124" s="14"/>
      <c r="EQ124" s="14"/>
      <c r="ER124" s="14"/>
      <c r="ES124" s="14"/>
      <c r="ET124" s="14"/>
      <c r="EU124" s="14"/>
      <c r="EV124" s="14"/>
      <c r="EW124" s="14"/>
      <c r="EX124" s="14"/>
      <c r="EY124" s="14"/>
      <c r="EZ124" s="14"/>
      <c r="FA124" s="14"/>
      <c r="FB124" s="14"/>
      <c r="FC124" s="14"/>
      <c r="FD124" s="14"/>
      <c r="FE124" s="14"/>
      <c r="FF124" s="14"/>
      <c r="FG124" s="14"/>
      <c r="FH124" s="14"/>
      <c r="FI124" s="14"/>
      <c r="FJ124" s="14"/>
      <c r="FK124" s="14"/>
      <c r="FL124" s="14"/>
      <c r="FM124" s="14"/>
      <c r="FN124" s="14"/>
      <c r="FO124" s="14"/>
      <c r="FP124" s="14"/>
      <c r="FQ124" s="14"/>
      <c r="FR124" s="14"/>
      <c r="FS124" s="14"/>
      <c r="FT124" s="14"/>
      <c r="FU124" s="14"/>
      <c r="FV124" s="14"/>
      <c r="FW124" s="14"/>
      <c r="FX124" s="14"/>
      <c r="FY124" s="14"/>
      <c r="FZ124" s="14"/>
      <c r="GA124" s="14"/>
      <c r="GB124" s="14"/>
      <c r="GC124" s="14"/>
    </row>
    <row r="125" spans="1:185" s="447" customFormat="1" ht="62.4">
      <c r="A125" s="14"/>
      <c r="B125" s="285" t="s">
        <v>33</v>
      </c>
      <c r="C125" s="300" t="s">
        <v>1212</v>
      </c>
      <c r="D125" s="300" t="s">
        <v>569</v>
      </c>
      <c r="E125" s="300" t="s">
        <v>582</v>
      </c>
      <c r="F125" s="285" t="s">
        <v>52</v>
      </c>
      <c r="G125" s="300" t="s">
        <v>1140</v>
      </c>
      <c r="H125" s="300" t="s">
        <v>1141</v>
      </c>
      <c r="I125" s="300" t="s">
        <v>1151</v>
      </c>
      <c r="J125" s="300" t="s">
        <v>1142</v>
      </c>
      <c r="K125" s="300" t="s">
        <v>1133</v>
      </c>
      <c r="L125" s="456" t="s">
        <v>43</v>
      </c>
      <c r="M125" s="285" t="s">
        <v>586</v>
      </c>
      <c r="N125" s="285" t="s">
        <v>586</v>
      </c>
      <c r="O125" s="453" t="s">
        <v>574</v>
      </c>
      <c r="P125" s="453" t="s">
        <v>498</v>
      </c>
      <c r="Q125" s="468" t="s">
        <v>47</v>
      </c>
      <c r="R125" s="461" t="s">
        <v>75</v>
      </c>
      <c r="S125" s="458" t="s">
        <v>34</v>
      </c>
      <c r="T125" s="464">
        <v>0.28999999999999998</v>
      </c>
      <c r="U125" s="464">
        <v>0.21</v>
      </c>
      <c r="V125" s="464">
        <v>0.21</v>
      </c>
      <c r="W125" s="464">
        <v>0.28999999999999998</v>
      </c>
      <c r="X125" s="465">
        <v>1</v>
      </c>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14"/>
      <c r="BA125" s="14"/>
      <c r="BB125" s="14"/>
      <c r="BC125" s="14"/>
      <c r="BD125" s="14"/>
      <c r="BE125" s="14"/>
      <c r="BF125" s="14"/>
      <c r="BG125" s="14"/>
      <c r="BH125" s="14"/>
      <c r="BI125" s="14"/>
      <c r="BJ125" s="14"/>
      <c r="BK125" s="14"/>
      <c r="BL125" s="14"/>
      <c r="BM125" s="14"/>
      <c r="BN125" s="14"/>
      <c r="BO125" s="14"/>
      <c r="BP125" s="14"/>
      <c r="BQ125" s="14"/>
      <c r="BR125" s="14"/>
      <c r="BS125" s="14"/>
      <c r="BT125" s="14"/>
      <c r="BU125" s="14"/>
      <c r="BV125" s="14"/>
      <c r="BW125" s="14"/>
      <c r="BX125" s="14"/>
      <c r="BY125" s="14"/>
      <c r="BZ125" s="14"/>
      <c r="CA125" s="14"/>
      <c r="CB125" s="14"/>
      <c r="CC125" s="14"/>
      <c r="CD125" s="14"/>
      <c r="CE125" s="14"/>
      <c r="CF125" s="14"/>
      <c r="CG125" s="14"/>
      <c r="CH125" s="14"/>
      <c r="CI125" s="14"/>
      <c r="CJ125" s="14"/>
      <c r="CK125" s="14"/>
      <c r="CL125" s="14"/>
      <c r="CM125" s="14"/>
      <c r="CN125" s="14"/>
      <c r="CO125" s="14"/>
      <c r="CP125" s="14"/>
      <c r="CQ125" s="14"/>
      <c r="CR125" s="14"/>
      <c r="CS125" s="14"/>
      <c r="CT125" s="14"/>
      <c r="CU125" s="14"/>
      <c r="CV125" s="14"/>
      <c r="CW125" s="14"/>
      <c r="CX125" s="14"/>
      <c r="CY125" s="14"/>
      <c r="CZ125" s="14"/>
      <c r="DA125" s="14"/>
      <c r="DB125" s="14"/>
      <c r="DC125" s="14"/>
      <c r="DD125" s="14"/>
      <c r="DE125" s="14"/>
      <c r="DF125" s="14"/>
      <c r="DG125" s="14"/>
      <c r="DH125" s="14"/>
      <c r="DI125" s="14"/>
      <c r="DJ125" s="14"/>
      <c r="DK125" s="14"/>
      <c r="DL125" s="14"/>
      <c r="DM125" s="14"/>
      <c r="DN125" s="14"/>
      <c r="DO125" s="14"/>
      <c r="DP125" s="14"/>
      <c r="DQ125" s="14"/>
      <c r="DR125" s="14"/>
      <c r="DS125" s="14"/>
      <c r="DT125" s="14"/>
      <c r="DU125" s="14"/>
      <c r="DV125" s="14"/>
      <c r="DW125" s="14"/>
      <c r="DX125" s="14"/>
      <c r="DY125" s="14"/>
      <c r="DZ125" s="14"/>
      <c r="EA125" s="14"/>
      <c r="EB125" s="14"/>
      <c r="EC125" s="14"/>
      <c r="ED125" s="14"/>
      <c r="EE125" s="14"/>
      <c r="EF125" s="14"/>
      <c r="EG125" s="14"/>
      <c r="EH125" s="14"/>
      <c r="EI125" s="14"/>
      <c r="EJ125" s="14"/>
      <c r="EK125" s="14"/>
      <c r="EL125" s="14"/>
      <c r="EM125" s="14"/>
      <c r="EN125" s="14"/>
      <c r="EO125" s="14"/>
      <c r="EP125" s="14"/>
      <c r="EQ125" s="14"/>
      <c r="ER125" s="14"/>
      <c r="ES125" s="14"/>
      <c r="ET125" s="14"/>
      <c r="EU125" s="14"/>
      <c r="EV125" s="14"/>
      <c r="EW125" s="14"/>
      <c r="EX125" s="14"/>
      <c r="EY125" s="14"/>
      <c r="EZ125" s="14"/>
      <c r="FA125" s="14"/>
      <c r="FB125" s="14"/>
      <c r="FC125" s="14"/>
      <c r="FD125" s="14"/>
      <c r="FE125" s="14"/>
      <c r="FF125" s="14"/>
      <c r="FG125" s="14"/>
      <c r="FH125" s="14"/>
      <c r="FI125" s="14"/>
      <c r="FJ125" s="14"/>
      <c r="FK125" s="14"/>
      <c r="FL125" s="14"/>
      <c r="FM125" s="14"/>
      <c r="FN125" s="14"/>
      <c r="FO125" s="14"/>
      <c r="FP125" s="14"/>
      <c r="FQ125" s="14"/>
      <c r="FR125" s="14"/>
      <c r="FS125" s="14"/>
      <c r="FT125" s="14"/>
      <c r="FU125" s="14"/>
      <c r="FV125" s="14"/>
      <c r="FW125" s="14"/>
      <c r="FX125" s="14"/>
      <c r="FY125" s="14"/>
      <c r="FZ125" s="14"/>
      <c r="GA125" s="14"/>
      <c r="GB125" s="14"/>
      <c r="GC125" s="14"/>
    </row>
    <row r="126" spans="1:185" s="447" customFormat="1" ht="78">
      <c r="A126" s="14"/>
      <c r="B126" s="285" t="s">
        <v>33</v>
      </c>
      <c r="C126" s="300" t="s">
        <v>568</v>
      </c>
      <c r="D126" s="462" t="s">
        <v>1214</v>
      </c>
      <c r="E126" s="300" t="s">
        <v>575</v>
      </c>
      <c r="F126" s="285" t="s">
        <v>52</v>
      </c>
      <c r="G126" s="300" t="s">
        <v>1215</v>
      </c>
      <c r="H126" s="300" t="s">
        <v>1216</v>
      </c>
      <c r="I126" s="300" t="s">
        <v>1217</v>
      </c>
      <c r="J126" s="300" t="s">
        <v>1218</v>
      </c>
      <c r="K126" s="300" t="s">
        <v>579</v>
      </c>
      <c r="L126" s="456" t="s">
        <v>43</v>
      </c>
      <c r="M126" s="285" t="s">
        <v>602</v>
      </c>
      <c r="N126" s="285" t="s">
        <v>602</v>
      </c>
      <c r="O126" s="453" t="s">
        <v>574</v>
      </c>
      <c r="P126" s="453" t="s">
        <v>498</v>
      </c>
      <c r="Q126" s="468" t="s">
        <v>47</v>
      </c>
      <c r="R126" s="461" t="s">
        <v>75</v>
      </c>
      <c r="S126" s="458" t="s">
        <v>34</v>
      </c>
      <c r="T126" s="464">
        <v>0.56999999999999995</v>
      </c>
      <c r="U126" s="464">
        <v>0.33</v>
      </c>
      <c r="V126" s="464">
        <v>0.05</v>
      </c>
      <c r="W126" s="464">
        <v>0.05</v>
      </c>
      <c r="X126" s="465">
        <v>1</v>
      </c>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14"/>
      <c r="BA126" s="14"/>
      <c r="BB126" s="14"/>
      <c r="BC126" s="14"/>
      <c r="BD126" s="14"/>
      <c r="BE126" s="14"/>
      <c r="BF126" s="14"/>
      <c r="BG126" s="14"/>
      <c r="BH126" s="14"/>
      <c r="BI126" s="14"/>
      <c r="BJ126" s="14"/>
      <c r="BK126" s="14"/>
      <c r="BL126" s="14"/>
      <c r="BM126" s="14"/>
      <c r="BN126" s="14"/>
      <c r="BO126" s="14"/>
      <c r="BP126" s="14"/>
      <c r="BQ126" s="14"/>
      <c r="BR126" s="14"/>
      <c r="BS126" s="14"/>
      <c r="BT126" s="14"/>
      <c r="BU126" s="14"/>
      <c r="BV126" s="14"/>
      <c r="BW126" s="14"/>
      <c r="BX126" s="14"/>
      <c r="BY126" s="14"/>
      <c r="BZ126" s="14"/>
      <c r="CA126" s="14"/>
      <c r="CB126" s="14"/>
      <c r="CC126" s="14"/>
      <c r="CD126" s="14"/>
      <c r="CE126" s="14"/>
      <c r="CF126" s="14"/>
      <c r="CG126" s="14"/>
      <c r="CH126" s="14"/>
      <c r="CI126" s="14"/>
      <c r="CJ126" s="14"/>
      <c r="CK126" s="14"/>
      <c r="CL126" s="14"/>
      <c r="CM126" s="14"/>
      <c r="CN126" s="14"/>
      <c r="CO126" s="14"/>
      <c r="CP126" s="14"/>
      <c r="CQ126" s="14"/>
      <c r="CR126" s="14"/>
      <c r="CS126" s="14"/>
      <c r="CT126" s="14"/>
      <c r="CU126" s="14"/>
      <c r="CV126" s="14"/>
      <c r="CW126" s="14"/>
      <c r="CX126" s="14"/>
      <c r="CY126" s="14"/>
      <c r="CZ126" s="14"/>
      <c r="DA126" s="14"/>
      <c r="DB126" s="14"/>
      <c r="DC126" s="14"/>
      <c r="DD126" s="14"/>
      <c r="DE126" s="14"/>
      <c r="DF126" s="14"/>
      <c r="DG126" s="14"/>
      <c r="DH126" s="14"/>
      <c r="DI126" s="14"/>
      <c r="DJ126" s="14"/>
      <c r="DK126" s="14"/>
      <c r="DL126" s="14"/>
      <c r="DM126" s="14"/>
      <c r="DN126" s="14"/>
      <c r="DO126" s="14"/>
      <c r="DP126" s="14"/>
      <c r="DQ126" s="14"/>
      <c r="DR126" s="14"/>
      <c r="DS126" s="14"/>
      <c r="DT126" s="14"/>
      <c r="DU126" s="14"/>
      <c r="DV126" s="14"/>
      <c r="DW126" s="14"/>
      <c r="DX126" s="14"/>
      <c r="DY126" s="14"/>
      <c r="DZ126" s="14"/>
      <c r="EA126" s="14"/>
      <c r="EB126" s="14"/>
      <c r="EC126" s="14"/>
      <c r="ED126" s="14"/>
      <c r="EE126" s="14"/>
      <c r="EF126" s="14"/>
      <c r="EG126" s="14"/>
      <c r="EH126" s="14"/>
      <c r="EI126" s="14"/>
      <c r="EJ126" s="14"/>
      <c r="EK126" s="14"/>
      <c r="EL126" s="14"/>
      <c r="EM126" s="14"/>
      <c r="EN126" s="14"/>
      <c r="EO126" s="14"/>
      <c r="EP126" s="14"/>
      <c r="EQ126" s="14"/>
      <c r="ER126" s="14"/>
      <c r="ES126" s="14"/>
      <c r="ET126" s="14"/>
      <c r="EU126" s="14"/>
      <c r="EV126" s="14"/>
      <c r="EW126" s="14"/>
      <c r="EX126" s="14"/>
      <c r="EY126" s="14"/>
      <c r="EZ126" s="14"/>
      <c r="FA126" s="14"/>
      <c r="FB126" s="14"/>
      <c r="FC126" s="14"/>
      <c r="FD126" s="14"/>
      <c r="FE126" s="14"/>
      <c r="FF126" s="14"/>
      <c r="FG126" s="14"/>
      <c r="FH126" s="14"/>
      <c r="FI126" s="14"/>
      <c r="FJ126" s="14"/>
      <c r="FK126" s="14"/>
      <c r="FL126" s="14"/>
      <c r="FM126" s="14"/>
      <c r="FN126" s="14"/>
      <c r="FO126" s="14"/>
      <c r="FP126" s="14"/>
      <c r="FQ126" s="14"/>
      <c r="FR126" s="14"/>
      <c r="FS126" s="14"/>
      <c r="FT126" s="14"/>
      <c r="FU126" s="14"/>
      <c r="FV126" s="14"/>
      <c r="FW126" s="14"/>
      <c r="FX126" s="14"/>
      <c r="FY126" s="14"/>
      <c r="FZ126" s="14"/>
      <c r="GA126" s="14"/>
      <c r="GB126" s="14"/>
      <c r="GC126" s="14"/>
    </row>
    <row r="127" spans="1:185" s="447" customFormat="1" ht="62.4">
      <c r="A127" s="14"/>
      <c r="B127" s="285" t="s">
        <v>33</v>
      </c>
      <c r="C127" s="300" t="s">
        <v>568</v>
      </c>
      <c r="D127" s="462" t="s">
        <v>1214</v>
      </c>
      <c r="E127" s="300" t="s">
        <v>575</v>
      </c>
      <c r="F127" s="285" t="s">
        <v>52</v>
      </c>
      <c r="G127" s="300" t="s">
        <v>1219</v>
      </c>
      <c r="H127" s="300" t="s">
        <v>1220</v>
      </c>
      <c r="I127" s="300" t="s">
        <v>577</v>
      </c>
      <c r="J127" s="300" t="s">
        <v>1221</v>
      </c>
      <c r="K127" s="300" t="s">
        <v>579</v>
      </c>
      <c r="L127" s="456" t="s">
        <v>43</v>
      </c>
      <c r="M127" s="285" t="s">
        <v>602</v>
      </c>
      <c r="N127" s="285" t="s">
        <v>602</v>
      </c>
      <c r="O127" s="453" t="s">
        <v>574</v>
      </c>
      <c r="P127" s="453" t="s">
        <v>498</v>
      </c>
      <c r="Q127" s="468" t="s">
        <v>47</v>
      </c>
      <c r="R127" s="461" t="s">
        <v>75</v>
      </c>
      <c r="S127" s="458" t="s">
        <v>34</v>
      </c>
      <c r="T127" s="464">
        <v>0.25</v>
      </c>
      <c r="U127" s="464">
        <v>0.38</v>
      </c>
      <c r="V127" s="464">
        <v>0.12</v>
      </c>
      <c r="W127" s="464">
        <v>0.25</v>
      </c>
      <c r="X127" s="465">
        <v>1</v>
      </c>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14"/>
      <c r="BA127" s="14"/>
      <c r="BB127" s="14"/>
      <c r="BC127" s="14"/>
      <c r="BD127" s="14"/>
      <c r="BE127" s="14"/>
      <c r="BF127" s="14"/>
      <c r="BG127" s="14"/>
      <c r="BH127" s="14"/>
      <c r="BI127" s="14"/>
      <c r="BJ127" s="14"/>
      <c r="BK127" s="14"/>
      <c r="BL127" s="14"/>
      <c r="BM127" s="14"/>
      <c r="BN127" s="14"/>
      <c r="BO127" s="14"/>
      <c r="BP127" s="14"/>
      <c r="BQ127" s="14"/>
      <c r="BR127" s="14"/>
      <c r="BS127" s="14"/>
      <c r="BT127" s="14"/>
      <c r="BU127" s="14"/>
      <c r="BV127" s="14"/>
      <c r="BW127" s="14"/>
      <c r="BX127" s="14"/>
      <c r="BY127" s="14"/>
      <c r="BZ127" s="14"/>
      <c r="CA127" s="14"/>
      <c r="CB127" s="14"/>
      <c r="CC127" s="14"/>
      <c r="CD127" s="14"/>
      <c r="CE127" s="14"/>
      <c r="CF127" s="14"/>
      <c r="CG127" s="14"/>
      <c r="CH127" s="14"/>
      <c r="CI127" s="14"/>
      <c r="CJ127" s="14"/>
      <c r="CK127" s="14"/>
      <c r="CL127" s="14"/>
      <c r="CM127" s="14"/>
      <c r="CN127" s="14"/>
      <c r="CO127" s="14"/>
      <c r="CP127" s="14"/>
      <c r="CQ127" s="14"/>
      <c r="CR127" s="14"/>
      <c r="CS127" s="14"/>
      <c r="CT127" s="14"/>
      <c r="CU127" s="14"/>
      <c r="CV127" s="14"/>
      <c r="CW127" s="14"/>
      <c r="CX127" s="14"/>
      <c r="CY127" s="14"/>
      <c r="CZ127" s="14"/>
      <c r="DA127" s="14"/>
      <c r="DB127" s="14"/>
      <c r="DC127" s="14"/>
      <c r="DD127" s="14"/>
      <c r="DE127" s="14"/>
      <c r="DF127" s="14"/>
      <c r="DG127" s="14"/>
      <c r="DH127" s="14"/>
      <c r="DI127" s="14"/>
      <c r="DJ127" s="14"/>
      <c r="DK127" s="14"/>
      <c r="DL127" s="14"/>
      <c r="DM127" s="14"/>
      <c r="DN127" s="14"/>
      <c r="DO127" s="14"/>
      <c r="DP127" s="14"/>
      <c r="DQ127" s="14"/>
      <c r="DR127" s="14"/>
      <c r="DS127" s="14"/>
      <c r="DT127" s="14"/>
      <c r="DU127" s="14"/>
      <c r="DV127" s="14"/>
      <c r="DW127" s="14"/>
      <c r="DX127" s="14"/>
      <c r="DY127" s="14"/>
      <c r="DZ127" s="14"/>
      <c r="EA127" s="14"/>
      <c r="EB127" s="14"/>
      <c r="EC127" s="14"/>
      <c r="ED127" s="14"/>
      <c r="EE127" s="14"/>
      <c r="EF127" s="14"/>
      <c r="EG127" s="14"/>
      <c r="EH127" s="14"/>
      <c r="EI127" s="14"/>
      <c r="EJ127" s="14"/>
      <c r="EK127" s="14"/>
      <c r="EL127" s="14"/>
      <c r="EM127" s="14"/>
      <c r="EN127" s="14"/>
      <c r="EO127" s="14"/>
      <c r="EP127" s="14"/>
      <c r="EQ127" s="14"/>
      <c r="ER127" s="14"/>
      <c r="ES127" s="14"/>
      <c r="ET127" s="14"/>
      <c r="EU127" s="14"/>
      <c r="EV127" s="14"/>
      <c r="EW127" s="14"/>
      <c r="EX127" s="14"/>
      <c r="EY127" s="14"/>
      <c r="EZ127" s="14"/>
      <c r="FA127" s="14"/>
      <c r="FB127" s="14"/>
      <c r="FC127" s="14"/>
      <c r="FD127" s="14"/>
      <c r="FE127" s="14"/>
      <c r="FF127" s="14"/>
      <c r="FG127" s="14"/>
      <c r="FH127" s="14"/>
      <c r="FI127" s="14"/>
      <c r="FJ127" s="14"/>
      <c r="FK127" s="14"/>
      <c r="FL127" s="14"/>
      <c r="FM127" s="14"/>
      <c r="FN127" s="14"/>
      <c r="FO127" s="14"/>
      <c r="FP127" s="14"/>
      <c r="FQ127" s="14"/>
      <c r="FR127" s="14"/>
      <c r="FS127" s="14"/>
      <c r="FT127" s="14"/>
      <c r="FU127" s="14"/>
      <c r="FV127" s="14"/>
      <c r="FW127" s="14"/>
      <c r="FX127" s="14"/>
      <c r="FY127" s="14"/>
      <c r="FZ127" s="14"/>
      <c r="GA127" s="14"/>
      <c r="GB127" s="14"/>
      <c r="GC127" s="14"/>
    </row>
    <row r="128" spans="1:185" s="447" customFormat="1" ht="62.4">
      <c r="A128" s="14"/>
      <c r="B128" s="285" t="s">
        <v>33</v>
      </c>
      <c r="C128" s="300" t="s">
        <v>1222</v>
      </c>
      <c r="D128" s="462" t="s">
        <v>850</v>
      </c>
      <c r="E128" s="300" t="s">
        <v>1223</v>
      </c>
      <c r="F128" s="285" t="s">
        <v>52</v>
      </c>
      <c r="G128" s="300" t="s">
        <v>1224</v>
      </c>
      <c r="H128" s="300" t="s">
        <v>1225</v>
      </c>
      <c r="I128" s="300" t="s">
        <v>577</v>
      </c>
      <c r="J128" s="300" t="s">
        <v>1226</v>
      </c>
      <c r="K128" s="300" t="s">
        <v>579</v>
      </c>
      <c r="L128" s="456" t="s">
        <v>43</v>
      </c>
      <c r="M128" s="285" t="s">
        <v>1227</v>
      </c>
      <c r="N128" s="285" t="s">
        <v>1227</v>
      </c>
      <c r="O128" s="453" t="s">
        <v>574</v>
      </c>
      <c r="P128" s="453" t="s">
        <v>498</v>
      </c>
      <c r="Q128" s="468" t="s">
        <v>47</v>
      </c>
      <c r="R128" s="461" t="s">
        <v>75</v>
      </c>
      <c r="S128" s="458" t="s">
        <v>34</v>
      </c>
      <c r="T128" s="464">
        <v>0.38</v>
      </c>
      <c r="U128" s="464">
        <v>0.19</v>
      </c>
      <c r="V128" s="464">
        <v>0.31</v>
      </c>
      <c r="W128" s="464">
        <v>0.12</v>
      </c>
      <c r="X128" s="465">
        <v>1</v>
      </c>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14"/>
      <c r="BA128" s="14"/>
      <c r="BB128" s="14"/>
      <c r="BC128" s="14"/>
      <c r="BD128" s="14"/>
      <c r="BE128" s="14"/>
      <c r="BF128" s="14"/>
      <c r="BG128" s="14"/>
      <c r="BH128" s="14"/>
      <c r="BI128" s="14"/>
      <c r="BJ128" s="14"/>
      <c r="BK128" s="14"/>
      <c r="BL128" s="14"/>
      <c r="BM128" s="14"/>
      <c r="BN128" s="14"/>
      <c r="BO128" s="14"/>
      <c r="BP128" s="14"/>
      <c r="BQ128" s="14"/>
      <c r="BR128" s="14"/>
      <c r="BS128" s="14"/>
      <c r="BT128" s="14"/>
      <c r="BU128" s="14"/>
      <c r="BV128" s="14"/>
      <c r="BW128" s="14"/>
      <c r="BX128" s="14"/>
      <c r="BY128" s="14"/>
      <c r="BZ128" s="14"/>
      <c r="CA128" s="14"/>
      <c r="CB128" s="14"/>
      <c r="CC128" s="14"/>
      <c r="CD128" s="14"/>
      <c r="CE128" s="14"/>
      <c r="CF128" s="14"/>
      <c r="CG128" s="14"/>
      <c r="CH128" s="14"/>
      <c r="CI128" s="14"/>
      <c r="CJ128" s="14"/>
      <c r="CK128" s="14"/>
      <c r="CL128" s="14"/>
      <c r="CM128" s="14"/>
      <c r="CN128" s="14"/>
      <c r="CO128" s="14"/>
      <c r="CP128" s="14"/>
      <c r="CQ128" s="14"/>
      <c r="CR128" s="14"/>
      <c r="CS128" s="14"/>
      <c r="CT128" s="14"/>
      <c r="CU128" s="14"/>
      <c r="CV128" s="14"/>
      <c r="CW128" s="14"/>
      <c r="CX128" s="14"/>
      <c r="CY128" s="14"/>
      <c r="CZ128" s="14"/>
      <c r="DA128" s="14"/>
      <c r="DB128" s="14"/>
      <c r="DC128" s="14"/>
      <c r="DD128" s="14"/>
      <c r="DE128" s="14"/>
      <c r="DF128" s="14"/>
      <c r="DG128" s="14"/>
      <c r="DH128" s="14"/>
      <c r="DI128" s="14"/>
      <c r="DJ128" s="14"/>
      <c r="DK128" s="14"/>
      <c r="DL128" s="14"/>
      <c r="DM128" s="14"/>
      <c r="DN128" s="14"/>
      <c r="DO128" s="14"/>
      <c r="DP128" s="14"/>
      <c r="DQ128" s="14"/>
      <c r="DR128" s="14"/>
      <c r="DS128" s="14"/>
      <c r="DT128" s="14"/>
      <c r="DU128" s="14"/>
      <c r="DV128" s="14"/>
      <c r="DW128" s="14"/>
      <c r="DX128" s="14"/>
      <c r="DY128" s="14"/>
      <c r="DZ128" s="14"/>
      <c r="EA128" s="14"/>
      <c r="EB128" s="14"/>
      <c r="EC128" s="14"/>
      <c r="ED128" s="14"/>
      <c r="EE128" s="14"/>
      <c r="EF128" s="14"/>
      <c r="EG128" s="14"/>
      <c r="EH128" s="14"/>
      <c r="EI128" s="14"/>
      <c r="EJ128" s="14"/>
      <c r="EK128" s="14"/>
      <c r="EL128" s="14"/>
      <c r="EM128" s="14"/>
      <c r="EN128" s="14"/>
      <c r="EO128" s="14"/>
      <c r="EP128" s="14"/>
      <c r="EQ128" s="14"/>
      <c r="ER128" s="14"/>
      <c r="ES128" s="14"/>
      <c r="ET128" s="14"/>
      <c r="EU128" s="14"/>
      <c r="EV128" s="14"/>
      <c r="EW128" s="14"/>
      <c r="EX128" s="14"/>
      <c r="EY128" s="14"/>
      <c r="EZ128" s="14"/>
      <c r="FA128" s="14"/>
      <c r="FB128" s="14"/>
      <c r="FC128" s="14"/>
      <c r="FD128" s="14"/>
      <c r="FE128" s="14"/>
      <c r="FF128" s="14"/>
      <c r="FG128" s="14"/>
      <c r="FH128" s="14"/>
      <c r="FI128" s="14"/>
      <c r="FJ128" s="14"/>
      <c r="FK128" s="14"/>
      <c r="FL128" s="14"/>
      <c r="FM128" s="14"/>
      <c r="FN128" s="14"/>
      <c r="FO128" s="14"/>
      <c r="FP128" s="14"/>
      <c r="FQ128" s="14"/>
      <c r="FR128" s="14"/>
      <c r="FS128" s="14"/>
      <c r="FT128" s="14"/>
      <c r="FU128" s="14"/>
      <c r="FV128" s="14"/>
      <c r="FW128" s="14"/>
      <c r="FX128" s="14"/>
      <c r="FY128" s="14"/>
      <c r="FZ128" s="14"/>
      <c r="GA128" s="14"/>
      <c r="GB128" s="14"/>
      <c r="GC128" s="14"/>
    </row>
    <row r="129" spans="1:26" ht="110.25" customHeight="1">
      <c r="A129" s="19"/>
      <c r="B129" s="301" t="s">
        <v>33</v>
      </c>
      <c r="C129" s="324" t="s">
        <v>568</v>
      </c>
      <c r="D129" s="324" t="s">
        <v>569</v>
      </c>
      <c r="E129" s="220" t="s">
        <v>575</v>
      </c>
      <c r="F129" s="220" t="s">
        <v>52</v>
      </c>
      <c r="G129" s="301" t="s">
        <v>598</v>
      </c>
      <c r="H129" s="301" t="s">
        <v>599</v>
      </c>
      <c r="I129" s="301" t="s">
        <v>1040</v>
      </c>
      <c r="J129" s="301" t="s">
        <v>600</v>
      </c>
      <c r="K129" s="301" t="s">
        <v>601</v>
      </c>
      <c r="L129" s="58" t="s">
        <v>43</v>
      </c>
      <c r="M129" s="59" t="s">
        <v>602</v>
      </c>
      <c r="N129" s="59" t="s">
        <v>602</v>
      </c>
      <c r="O129" s="58" t="s">
        <v>574</v>
      </c>
      <c r="P129" s="386" t="s">
        <v>498</v>
      </c>
      <c r="Q129" s="58" t="s">
        <v>47</v>
      </c>
      <c r="R129" s="301" t="s">
        <v>75</v>
      </c>
      <c r="S129" s="58" t="s">
        <v>34</v>
      </c>
      <c r="T129" s="435" t="s">
        <v>1229</v>
      </c>
      <c r="U129" s="435" t="s">
        <v>1230</v>
      </c>
      <c r="V129" s="435" t="s">
        <v>1230</v>
      </c>
      <c r="W129" s="435" t="s">
        <v>1230</v>
      </c>
      <c r="X129" s="471" t="s">
        <v>1231</v>
      </c>
    </row>
    <row r="130" spans="1:26" ht="91.5" customHeight="1">
      <c r="A130" s="19"/>
      <c r="B130" s="301" t="s">
        <v>33</v>
      </c>
      <c r="C130" s="324" t="s">
        <v>568</v>
      </c>
      <c r="D130" s="324" t="s">
        <v>569</v>
      </c>
      <c r="E130" s="220" t="s">
        <v>575</v>
      </c>
      <c r="F130" s="220" t="s">
        <v>52</v>
      </c>
      <c r="G130" s="301" t="s">
        <v>603</v>
      </c>
      <c r="H130" s="301" t="s">
        <v>604</v>
      </c>
      <c r="I130" s="301" t="s">
        <v>605</v>
      </c>
      <c r="J130" s="301" t="s">
        <v>606</v>
      </c>
      <c r="K130" s="301" t="s">
        <v>1041</v>
      </c>
      <c r="L130" s="58" t="s">
        <v>43</v>
      </c>
      <c r="M130" s="59" t="s">
        <v>602</v>
      </c>
      <c r="N130" s="59" t="s">
        <v>602</v>
      </c>
      <c r="O130" s="58" t="s">
        <v>574</v>
      </c>
      <c r="P130" s="386" t="s">
        <v>498</v>
      </c>
      <c r="Q130" s="58" t="s">
        <v>47</v>
      </c>
      <c r="R130" s="301" t="s">
        <v>75</v>
      </c>
      <c r="S130" s="58" t="s">
        <v>34</v>
      </c>
      <c r="T130" s="435">
        <v>0.8</v>
      </c>
      <c r="U130" s="435">
        <v>0.8</v>
      </c>
      <c r="V130" s="435">
        <v>0.8</v>
      </c>
      <c r="W130" s="435">
        <v>0.8</v>
      </c>
      <c r="X130" s="435">
        <f>+AVERAGE(T130:W130)</f>
        <v>0.8</v>
      </c>
    </row>
    <row r="131" spans="1:26" ht="63" customHeight="1">
      <c r="A131" s="19"/>
      <c r="B131" s="300" t="s">
        <v>33</v>
      </c>
      <c r="C131" s="285" t="s">
        <v>190</v>
      </c>
      <c r="D131" s="285" t="s">
        <v>77</v>
      </c>
      <c r="E131" s="285" t="s">
        <v>78</v>
      </c>
      <c r="F131" s="285" t="s">
        <v>52</v>
      </c>
      <c r="G131" s="285" t="s">
        <v>191</v>
      </c>
      <c r="H131" s="285" t="s">
        <v>1250</v>
      </c>
      <c r="I131" s="498" t="s">
        <v>1272</v>
      </c>
      <c r="J131" s="285" t="s">
        <v>1249</v>
      </c>
      <c r="K131" s="285" t="s">
        <v>1251</v>
      </c>
      <c r="L131" s="414" t="s">
        <v>194</v>
      </c>
      <c r="M131" s="188" t="s">
        <v>1152</v>
      </c>
      <c r="N131" s="188" t="s">
        <v>1102</v>
      </c>
      <c r="O131" s="193" t="s">
        <v>227</v>
      </c>
      <c r="P131" s="494" t="s">
        <v>217</v>
      </c>
      <c r="Q131" s="193" t="s">
        <v>47</v>
      </c>
      <c r="R131" s="193" t="s">
        <v>58</v>
      </c>
      <c r="S131" s="405" t="s">
        <v>198</v>
      </c>
      <c r="T131" s="486">
        <v>1</v>
      </c>
      <c r="U131" s="486">
        <v>1</v>
      </c>
      <c r="V131" s="486">
        <v>1</v>
      </c>
      <c r="W131" s="486">
        <v>1</v>
      </c>
      <c r="X131" s="486">
        <v>1</v>
      </c>
      <c r="Y131" s="16"/>
      <c r="Z131" s="16"/>
    </row>
    <row r="132" spans="1:26" ht="63" customHeight="1">
      <c r="A132" s="19"/>
      <c r="B132" s="300" t="s">
        <v>33</v>
      </c>
      <c r="C132" s="285" t="s">
        <v>190</v>
      </c>
      <c r="D132" s="285" t="s">
        <v>77</v>
      </c>
      <c r="E132" s="285" t="s">
        <v>78</v>
      </c>
      <c r="F132" s="285" t="s">
        <v>52</v>
      </c>
      <c r="G132" s="285" t="s">
        <v>191</v>
      </c>
      <c r="H132" s="285" t="s">
        <v>192</v>
      </c>
      <c r="I132" s="498" t="s">
        <v>1253</v>
      </c>
      <c r="J132" s="285" t="s">
        <v>1252</v>
      </c>
      <c r="K132" s="285" t="s">
        <v>1254</v>
      </c>
      <c r="L132" s="414" t="s">
        <v>194</v>
      </c>
      <c r="M132" s="188" t="s">
        <v>1152</v>
      </c>
      <c r="N132" s="188" t="s">
        <v>1102</v>
      </c>
      <c r="O132" s="193" t="s">
        <v>227</v>
      </c>
      <c r="P132" s="494" t="s">
        <v>217</v>
      </c>
      <c r="Q132" s="193" t="s">
        <v>47</v>
      </c>
      <c r="R132" s="193" t="s">
        <v>58</v>
      </c>
      <c r="S132" s="405" t="s">
        <v>198</v>
      </c>
      <c r="T132" s="486">
        <v>1</v>
      </c>
      <c r="U132" s="486">
        <v>1</v>
      </c>
      <c r="V132" s="486">
        <v>1</v>
      </c>
      <c r="W132" s="486">
        <v>1</v>
      </c>
      <c r="X132" s="486">
        <v>1</v>
      </c>
      <c r="Y132" s="16"/>
      <c r="Z132" s="16"/>
    </row>
    <row r="133" spans="1:26" ht="78.75" customHeight="1">
      <c r="A133" s="19"/>
      <c r="B133" s="300" t="s">
        <v>49</v>
      </c>
      <c r="C133" s="300" t="s">
        <v>34</v>
      </c>
      <c r="D133" s="300" t="s">
        <v>59</v>
      </c>
      <c r="E133" s="300" t="s">
        <v>52</v>
      </c>
      <c r="F133" s="300" t="s">
        <v>52</v>
      </c>
      <c r="G133" s="285" t="s">
        <v>1042</v>
      </c>
      <c r="H133" s="285" t="s">
        <v>1247</v>
      </c>
      <c r="I133" s="285" t="s">
        <v>225</v>
      </c>
      <c r="J133" s="285" t="s">
        <v>1248</v>
      </c>
      <c r="K133" s="285" t="s">
        <v>226</v>
      </c>
      <c r="L133" s="193" t="s">
        <v>43</v>
      </c>
      <c r="M133" s="188" t="s">
        <v>1152</v>
      </c>
      <c r="N133" s="188" t="s">
        <v>615</v>
      </c>
      <c r="O133" s="193" t="s">
        <v>227</v>
      </c>
      <c r="P133" s="495" t="s">
        <v>217</v>
      </c>
      <c r="Q133" s="193" t="s">
        <v>47</v>
      </c>
      <c r="R133" s="193" t="s">
        <v>58</v>
      </c>
      <c r="S133" s="405" t="s">
        <v>198</v>
      </c>
      <c r="T133" s="487" t="s">
        <v>1043</v>
      </c>
      <c r="U133" s="487" t="s">
        <v>1044</v>
      </c>
      <c r="V133" s="487" t="s">
        <v>1045</v>
      </c>
      <c r="W133" s="487" t="s">
        <v>1046</v>
      </c>
      <c r="X133" s="488">
        <f>+SUM(T133:W133)</f>
        <v>0</v>
      </c>
      <c r="Y133" s="16"/>
      <c r="Z133" s="16"/>
    </row>
    <row r="134" spans="1:26" ht="94.5" customHeight="1">
      <c r="A134" s="19"/>
      <c r="B134" s="88" t="s">
        <v>303</v>
      </c>
      <c r="C134" s="88" t="s">
        <v>52</v>
      </c>
      <c r="D134" s="88" t="s">
        <v>376</v>
      </c>
      <c r="E134" s="88" t="s">
        <v>52</v>
      </c>
      <c r="F134" s="88" t="s">
        <v>52</v>
      </c>
      <c r="G134" s="88" t="s">
        <v>1021</v>
      </c>
      <c r="H134" s="150" t="s">
        <v>1022</v>
      </c>
      <c r="I134" s="88" t="s">
        <v>1023</v>
      </c>
      <c r="J134" s="88" t="s">
        <v>1024</v>
      </c>
      <c r="K134" s="88" t="s">
        <v>1025</v>
      </c>
      <c r="L134" s="95" t="s">
        <v>43</v>
      </c>
      <c r="M134" s="40" t="s">
        <v>1152</v>
      </c>
      <c r="N134" s="40" t="s">
        <v>1103</v>
      </c>
      <c r="O134" s="41" t="s">
        <v>616</v>
      </c>
      <c r="P134" s="284" t="s">
        <v>217</v>
      </c>
      <c r="Q134" s="41" t="s">
        <v>47</v>
      </c>
      <c r="R134" s="41" t="s">
        <v>58</v>
      </c>
      <c r="S134" s="372" t="s">
        <v>34</v>
      </c>
      <c r="T134" s="373">
        <v>0.35</v>
      </c>
      <c r="U134" s="374">
        <v>0.65</v>
      </c>
      <c r="V134" s="374">
        <v>0</v>
      </c>
      <c r="W134" s="374">
        <v>0</v>
      </c>
      <c r="X134" s="374">
        <f>+T134+U134+V134+W134</f>
        <v>1</v>
      </c>
      <c r="Y134" s="16"/>
      <c r="Z134" s="16"/>
    </row>
    <row r="135" spans="1:26" ht="156" customHeight="1">
      <c r="A135" s="19"/>
      <c r="B135" s="88" t="s">
        <v>303</v>
      </c>
      <c r="C135" s="88" t="s">
        <v>52</v>
      </c>
      <c r="D135" s="88" t="s">
        <v>376</v>
      </c>
      <c r="E135" s="88" t="s">
        <v>52</v>
      </c>
      <c r="F135" s="88" t="s">
        <v>52</v>
      </c>
      <c r="G135" s="88" t="s">
        <v>1026</v>
      </c>
      <c r="H135" s="150" t="s">
        <v>618</v>
      </c>
      <c r="I135" s="88" t="s">
        <v>619</v>
      </c>
      <c r="J135" s="88" t="s">
        <v>620</v>
      </c>
      <c r="K135" s="88" t="s">
        <v>1027</v>
      </c>
      <c r="L135" s="95" t="s">
        <v>43</v>
      </c>
      <c r="M135" s="40" t="s">
        <v>1152</v>
      </c>
      <c r="N135" s="40" t="s">
        <v>621</v>
      </c>
      <c r="O135" s="41" t="s">
        <v>622</v>
      </c>
      <c r="P135" s="284" t="s">
        <v>217</v>
      </c>
      <c r="Q135" s="41" t="s">
        <v>47</v>
      </c>
      <c r="R135" s="41" t="s">
        <v>58</v>
      </c>
      <c r="S135" s="372" t="s">
        <v>34</v>
      </c>
      <c r="T135" s="375">
        <v>0.35</v>
      </c>
      <c r="U135" s="374">
        <v>0.65</v>
      </c>
      <c r="V135" s="374">
        <v>0</v>
      </c>
      <c r="W135" s="374">
        <v>0</v>
      </c>
      <c r="X135" s="374">
        <f t="shared" ref="X135:X141" si="6">+T135+U135+V135+W135</f>
        <v>1</v>
      </c>
      <c r="Y135" s="16"/>
      <c r="Z135" s="16"/>
    </row>
    <row r="136" spans="1:26" ht="159.75" customHeight="1">
      <c r="A136" s="19"/>
      <c r="B136" s="88" t="s">
        <v>623</v>
      </c>
      <c r="C136" s="88" t="s">
        <v>52</v>
      </c>
      <c r="D136" s="88" t="s">
        <v>376</v>
      </c>
      <c r="E136" s="88" t="s">
        <v>52</v>
      </c>
      <c r="F136" s="88" t="s">
        <v>52</v>
      </c>
      <c r="G136" s="88" t="s">
        <v>1028</v>
      </c>
      <c r="H136" s="150" t="s">
        <v>625</v>
      </c>
      <c r="I136" s="88" t="s">
        <v>619</v>
      </c>
      <c r="J136" s="88" t="s">
        <v>626</v>
      </c>
      <c r="K136" s="88" t="s">
        <v>1029</v>
      </c>
      <c r="L136" s="95" t="s">
        <v>43</v>
      </c>
      <c r="M136" s="40" t="s">
        <v>1152</v>
      </c>
      <c r="N136" s="40" t="s">
        <v>627</v>
      </c>
      <c r="O136" s="41" t="s">
        <v>628</v>
      </c>
      <c r="P136" s="284" t="s">
        <v>217</v>
      </c>
      <c r="Q136" s="41" t="s">
        <v>47</v>
      </c>
      <c r="R136" s="41" t="s">
        <v>58</v>
      </c>
      <c r="S136" s="372" t="s">
        <v>34</v>
      </c>
      <c r="T136" s="374">
        <v>0.35</v>
      </c>
      <c r="U136" s="374">
        <v>0.65</v>
      </c>
      <c r="V136" s="374">
        <v>0</v>
      </c>
      <c r="W136" s="374">
        <v>0</v>
      </c>
      <c r="X136" s="374">
        <f t="shared" si="6"/>
        <v>1</v>
      </c>
      <c r="Y136" s="16"/>
      <c r="Z136" s="16"/>
    </row>
    <row r="137" spans="1:26" ht="110.25" customHeight="1">
      <c r="A137" s="19"/>
      <c r="B137" s="88" t="s">
        <v>325</v>
      </c>
      <c r="C137" s="88" t="s">
        <v>34</v>
      </c>
      <c r="D137" s="88" t="s">
        <v>376</v>
      </c>
      <c r="E137" s="88" t="s">
        <v>52</v>
      </c>
      <c r="F137" s="88" t="s">
        <v>52</v>
      </c>
      <c r="G137" s="88" t="s">
        <v>629</v>
      </c>
      <c r="H137" s="150" t="s">
        <v>630</v>
      </c>
      <c r="I137" s="88" t="s">
        <v>631</v>
      </c>
      <c r="J137" s="88" t="s">
        <v>632</v>
      </c>
      <c r="K137" s="88" t="s">
        <v>1063</v>
      </c>
      <c r="L137" s="95" t="s">
        <v>43</v>
      </c>
      <c r="M137" s="40" t="s">
        <v>1152</v>
      </c>
      <c r="N137" s="40" t="s">
        <v>633</v>
      </c>
      <c r="O137" s="41" t="s">
        <v>622</v>
      </c>
      <c r="P137" s="284" t="s">
        <v>217</v>
      </c>
      <c r="Q137" s="41" t="s">
        <v>47</v>
      </c>
      <c r="R137" s="41" t="s">
        <v>58</v>
      </c>
      <c r="S137" s="372" t="s">
        <v>34</v>
      </c>
      <c r="T137" s="374">
        <v>1</v>
      </c>
      <c r="U137" s="374">
        <v>0</v>
      </c>
      <c r="V137" s="374">
        <v>0</v>
      </c>
      <c r="W137" s="374">
        <v>0</v>
      </c>
      <c r="X137" s="374">
        <f t="shared" si="6"/>
        <v>1</v>
      </c>
      <c r="Y137" s="16"/>
      <c r="Z137" s="16"/>
    </row>
    <row r="138" spans="1:26" ht="141.75" customHeight="1">
      <c r="A138" s="19"/>
      <c r="B138" s="88" t="s">
        <v>303</v>
      </c>
      <c r="C138" s="88" t="s">
        <v>34</v>
      </c>
      <c r="D138" s="88" t="s">
        <v>376</v>
      </c>
      <c r="E138" s="88" t="s">
        <v>52</v>
      </c>
      <c r="F138" s="88" t="s">
        <v>52</v>
      </c>
      <c r="G138" s="88" t="s">
        <v>639</v>
      </c>
      <c r="H138" s="150" t="s">
        <v>640</v>
      </c>
      <c r="I138" s="88" t="s">
        <v>641</v>
      </c>
      <c r="J138" s="88" t="s">
        <v>642</v>
      </c>
      <c r="K138" s="88" t="s">
        <v>1110</v>
      </c>
      <c r="L138" s="95" t="s">
        <v>43</v>
      </c>
      <c r="M138" s="40" t="s">
        <v>1152</v>
      </c>
      <c r="N138" s="40" t="s">
        <v>643</v>
      </c>
      <c r="O138" s="41" t="s">
        <v>628</v>
      </c>
      <c r="P138" s="284" t="s">
        <v>217</v>
      </c>
      <c r="Q138" s="41" t="s">
        <v>47</v>
      </c>
      <c r="R138" s="41" t="s">
        <v>58</v>
      </c>
      <c r="S138" s="372" t="s">
        <v>34</v>
      </c>
      <c r="T138" s="374">
        <v>0.3</v>
      </c>
      <c r="U138" s="374">
        <v>0.6</v>
      </c>
      <c r="V138" s="374">
        <v>0.1</v>
      </c>
      <c r="W138" s="374">
        <v>0</v>
      </c>
      <c r="X138" s="374">
        <f t="shared" si="6"/>
        <v>0.99999999999999989</v>
      </c>
      <c r="Y138" s="16"/>
      <c r="Z138" s="16"/>
    </row>
    <row r="139" spans="1:26" ht="94.5" customHeight="1">
      <c r="A139" s="19"/>
      <c r="B139" s="88" t="s">
        <v>33</v>
      </c>
      <c r="C139" s="88" t="s">
        <v>34</v>
      </c>
      <c r="D139" s="88" t="s">
        <v>376</v>
      </c>
      <c r="E139" s="88" t="s">
        <v>52</v>
      </c>
      <c r="F139" s="88" t="s">
        <v>52</v>
      </c>
      <c r="G139" s="150" t="s">
        <v>1047</v>
      </c>
      <c r="H139" s="150" t="s">
        <v>645</v>
      </c>
      <c r="I139" s="88" t="s">
        <v>646</v>
      </c>
      <c r="J139" s="88" t="s">
        <v>647</v>
      </c>
      <c r="K139" s="285" t="s">
        <v>1030</v>
      </c>
      <c r="L139" s="95" t="s">
        <v>150</v>
      </c>
      <c r="M139" s="40" t="s">
        <v>1152</v>
      </c>
      <c r="N139" s="40" t="s">
        <v>649</v>
      </c>
      <c r="O139" s="41" t="s">
        <v>1031</v>
      </c>
      <c r="P139" s="284" t="s">
        <v>217</v>
      </c>
      <c r="Q139" s="41" t="s">
        <v>47</v>
      </c>
      <c r="R139" s="41" t="s">
        <v>58</v>
      </c>
      <c r="S139" s="372" t="s">
        <v>34</v>
      </c>
      <c r="T139" s="374">
        <v>0</v>
      </c>
      <c r="U139" s="374">
        <v>1</v>
      </c>
      <c r="V139" s="374">
        <v>0</v>
      </c>
      <c r="W139" s="374">
        <v>0</v>
      </c>
      <c r="X139" s="374">
        <f t="shared" si="6"/>
        <v>1</v>
      </c>
      <c r="Y139" s="16"/>
      <c r="Z139" s="16"/>
    </row>
    <row r="140" spans="1:26" ht="110.25" customHeight="1">
      <c r="A140" s="19"/>
      <c r="B140" s="300" t="s">
        <v>303</v>
      </c>
      <c r="C140" s="88" t="s">
        <v>34</v>
      </c>
      <c r="D140" s="88" t="s">
        <v>376</v>
      </c>
      <c r="E140" s="88" t="s">
        <v>52</v>
      </c>
      <c r="F140" s="88" t="s">
        <v>52</v>
      </c>
      <c r="G140" s="150" t="s">
        <v>655</v>
      </c>
      <c r="H140" s="150" t="s">
        <v>656</v>
      </c>
      <c r="I140" s="88" t="s">
        <v>657</v>
      </c>
      <c r="J140" s="88" t="s">
        <v>1048</v>
      </c>
      <c r="K140" s="285" t="s">
        <v>1049</v>
      </c>
      <c r="L140" s="95" t="s">
        <v>43</v>
      </c>
      <c r="M140" s="40" t="s">
        <v>1152</v>
      </c>
      <c r="N140" s="40" t="s">
        <v>660</v>
      </c>
      <c r="O140" s="41" t="s">
        <v>622</v>
      </c>
      <c r="P140" s="284" t="s">
        <v>217</v>
      </c>
      <c r="Q140" s="41" t="s">
        <v>47</v>
      </c>
      <c r="R140" s="41" t="s">
        <v>58</v>
      </c>
      <c r="S140" s="372" t="s">
        <v>34</v>
      </c>
      <c r="T140" s="374">
        <v>0</v>
      </c>
      <c r="U140" s="374">
        <v>0.33</v>
      </c>
      <c r="V140" s="374">
        <v>0.33</v>
      </c>
      <c r="W140" s="374">
        <v>0.34</v>
      </c>
      <c r="X140" s="374">
        <f t="shared" si="6"/>
        <v>1</v>
      </c>
      <c r="Y140" s="16"/>
      <c r="Z140" s="16"/>
    </row>
    <row r="141" spans="1:26" ht="93.6">
      <c r="A141" s="19"/>
      <c r="B141" s="301" t="s">
        <v>303</v>
      </c>
      <c r="C141" s="301" t="s">
        <v>34</v>
      </c>
      <c r="D141" s="301" t="s">
        <v>376</v>
      </c>
      <c r="E141" s="301" t="s">
        <v>52</v>
      </c>
      <c r="F141" s="301" t="s">
        <v>52</v>
      </c>
      <c r="G141" s="301" t="s">
        <v>661</v>
      </c>
      <c r="H141" s="301" t="s">
        <v>662</v>
      </c>
      <c r="I141" s="301" t="s">
        <v>663</v>
      </c>
      <c r="J141" s="301" t="s">
        <v>664</v>
      </c>
      <c r="K141" s="301" t="s">
        <v>665</v>
      </c>
      <c r="L141" s="286" t="s">
        <v>150</v>
      </c>
      <c r="M141" s="59" t="s">
        <v>1152</v>
      </c>
      <c r="N141" s="59" t="s">
        <v>1104</v>
      </c>
      <c r="O141" s="58" t="s">
        <v>628</v>
      </c>
      <c r="P141" s="58" t="s">
        <v>217</v>
      </c>
      <c r="Q141" s="58" t="s">
        <v>47</v>
      </c>
      <c r="R141" s="58" t="s">
        <v>58</v>
      </c>
      <c r="S141" s="376" t="s">
        <v>52</v>
      </c>
      <c r="T141" s="450">
        <v>0</v>
      </c>
      <c r="U141" s="450">
        <v>0</v>
      </c>
      <c r="V141" s="450">
        <v>0</v>
      </c>
      <c r="W141" s="450">
        <v>0</v>
      </c>
      <c r="X141" s="450">
        <f t="shared" si="6"/>
        <v>0</v>
      </c>
      <c r="Y141" s="16"/>
      <c r="Z141" s="16"/>
    </row>
    <row r="142" spans="1:26" ht="62.4">
      <c r="A142" s="19"/>
      <c r="B142" s="300" t="s">
        <v>33</v>
      </c>
      <c r="C142" s="285" t="s">
        <v>190</v>
      </c>
      <c r="D142" s="285" t="s">
        <v>77</v>
      </c>
      <c r="E142" s="285" t="s">
        <v>78</v>
      </c>
      <c r="F142" s="285" t="s">
        <v>52</v>
      </c>
      <c r="G142" s="285" t="s">
        <v>191</v>
      </c>
      <c r="H142" s="285" t="s">
        <v>1250</v>
      </c>
      <c r="I142" s="498" t="s">
        <v>1272</v>
      </c>
      <c r="J142" s="285" t="s">
        <v>1249</v>
      </c>
      <c r="K142" s="285" t="s">
        <v>1251</v>
      </c>
      <c r="L142" s="414" t="s">
        <v>194</v>
      </c>
      <c r="M142" s="52" t="s">
        <v>1232</v>
      </c>
      <c r="N142" s="52" t="s">
        <v>1232</v>
      </c>
      <c r="O142" s="193" t="s">
        <v>666</v>
      </c>
      <c r="P142" s="378" t="s">
        <v>1050</v>
      </c>
      <c r="Q142" s="193" t="s">
        <v>47</v>
      </c>
      <c r="R142" s="285" t="s">
        <v>58</v>
      </c>
      <c r="S142" s="405" t="s">
        <v>34</v>
      </c>
      <c r="T142" s="486">
        <v>1</v>
      </c>
      <c r="U142" s="486">
        <v>1</v>
      </c>
      <c r="V142" s="486">
        <v>1</v>
      </c>
      <c r="W142" s="486">
        <v>1</v>
      </c>
      <c r="X142" s="486">
        <v>1</v>
      </c>
      <c r="Y142" s="16"/>
      <c r="Z142" s="16"/>
    </row>
    <row r="143" spans="1:26" ht="63" customHeight="1">
      <c r="A143" s="19"/>
      <c r="B143" s="300" t="s">
        <v>33</v>
      </c>
      <c r="C143" s="285" t="s">
        <v>190</v>
      </c>
      <c r="D143" s="285" t="s">
        <v>77</v>
      </c>
      <c r="E143" s="285" t="s">
        <v>78</v>
      </c>
      <c r="F143" s="285" t="s">
        <v>52</v>
      </c>
      <c r="G143" s="285" t="s">
        <v>191</v>
      </c>
      <c r="H143" s="285" t="s">
        <v>192</v>
      </c>
      <c r="I143" s="498" t="s">
        <v>1253</v>
      </c>
      <c r="J143" s="285" t="s">
        <v>1252</v>
      </c>
      <c r="K143" s="285" t="s">
        <v>1254</v>
      </c>
      <c r="L143" s="414" t="s">
        <v>194</v>
      </c>
      <c r="M143" s="52" t="s">
        <v>1232</v>
      </c>
      <c r="N143" s="52" t="s">
        <v>1232</v>
      </c>
      <c r="O143" s="193" t="s">
        <v>666</v>
      </c>
      <c r="P143" s="378" t="s">
        <v>1050</v>
      </c>
      <c r="Q143" s="193" t="s">
        <v>47</v>
      </c>
      <c r="R143" s="193" t="s">
        <v>58</v>
      </c>
      <c r="S143" s="405" t="s">
        <v>200</v>
      </c>
      <c r="T143" s="486">
        <v>1</v>
      </c>
      <c r="U143" s="486">
        <v>1</v>
      </c>
      <c r="V143" s="486">
        <v>1</v>
      </c>
      <c r="W143" s="486">
        <v>1</v>
      </c>
      <c r="X143" s="486">
        <v>1</v>
      </c>
      <c r="Y143" s="16"/>
      <c r="Z143" s="16"/>
    </row>
    <row r="144" spans="1:26" ht="93.75" customHeight="1">
      <c r="A144" s="19"/>
      <c r="B144" s="220" t="s">
        <v>325</v>
      </c>
      <c r="C144" s="220" t="s">
        <v>668</v>
      </c>
      <c r="D144" s="220" t="s">
        <v>59</v>
      </c>
      <c r="E144" s="220" t="s">
        <v>669</v>
      </c>
      <c r="F144" s="220" t="s">
        <v>52</v>
      </c>
      <c r="G144" s="220" t="s">
        <v>670</v>
      </c>
      <c r="H144" s="220" t="s">
        <v>671</v>
      </c>
      <c r="I144" s="220" t="s">
        <v>672</v>
      </c>
      <c r="J144" s="220" t="s">
        <v>1051</v>
      </c>
      <c r="K144" s="220" t="s">
        <v>1052</v>
      </c>
      <c r="L144" s="221" t="s">
        <v>74</v>
      </c>
      <c r="M144" s="160" t="s">
        <v>675</v>
      </c>
      <c r="N144" s="160" t="s">
        <v>676</v>
      </c>
      <c r="O144" s="162" t="s">
        <v>666</v>
      </c>
      <c r="P144" s="386" t="s">
        <v>1050</v>
      </c>
      <c r="Q144" s="162" t="s">
        <v>47</v>
      </c>
      <c r="R144" s="162" t="s">
        <v>58</v>
      </c>
      <c r="S144" s="377" t="s">
        <v>200</v>
      </c>
      <c r="T144" s="355">
        <v>0.84199999999999997</v>
      </c>
      <c r="U144" s="355">
        <f>T144+0.005</f>
        <v>0.84699999999999998</v>
      </c>
      <c r="V144" s="355">
        <f t="shared" ref="V144:W144" si="7">U144+0.005</f>
        <v>0.85199999999999998</v>
      </c>
      <c r="W144" s="355">
        <f t="shared" si="7"/>
        <v>0.85699999999999998</v>
      </c>
      <c r="X144" s="355">
        <f>W144</f>
        <v>0.85699999999999998</v>
      </c>
      <c r="Y144" s="16"/>
      <c r="Z144" s="16"/>
    </row>
    <row r="145" spans="1:26" ht="99.75" customHeight="1">
      <c r="A145" s="19"/>
      <c r="B145" s="285" t="s">
        <v>325</v>
      </c>
      <c r="C145" s="285" t="s">
        <v>677</v>
      </c>
      <c r="D145" s="285" t="s">
        <v>363</v>
      </c>
      <c r="E145" s="285" t="s">
        <v>669</v>
      </c>
      <c r="F145" s="285" t="s">
        <v>678</v>
      </c>
      <c r="G145" s="285" t="s">
        <v>679</v>
      </c>
      <c r="H145" s="285" t="s">
        <v>1064</v>
      </c>
      <c r="I145" s="285" t="s">
        <v>1105</v>
      </c>
      <c r="J145" s="285" t="s">
        <v>1053</v>
      </c>
      <c r="K145" s="285" t="s">
        <v>1054</v>
      </c>
      <c r="L145" s="414" t="s">
        <v>43</v>
      </c>
      <c r="M145" s="188" t="s">
        <v>675</v>
      </c>
      <c r="N145" s="188" t="s">
        <v>683</v>
      </c>
      <c r="O145" s="193" t="s">
        <v>666</v>
      </c>
      <c r="P145" s="378" t="s">
        <v>1050</v>
      </c>
      <c r="Q145" s="193" t="s">
        <v>65</v>
      </c>
      <c r="R145" s="193" t="s">
        <v>48</v>
      </c>
      <c r="S145" s="472">
        <v>0</v>
      </c>
      <c r="T145" s="473">
        <v>0</v>
      </c>
      <c r="U145" s="473">
        <v>1</v>
      </c>
      <c r="V145" s="473">
        <v>1</v>
      </c>
      <c r="W145" s="473">
        <v>1</v>
      </c>
      <c r="X145" s="473">
        <f>SUM(T145:W145)</f>
        <v>3</v>
      </c>
      <c r="Y145" s="16"/>
      <c r="Z145" s="16"/>
    </row>
    <row r="146" spans="1:26" ht="99.75" customHeight="1">
      <c r="A146" s="19"/>
      <c r="B146" s="285" t="s">
        <v>325</v>
      </c>
      <c r="C146" s="285" t="s">
        <v>677</v>
      </c>
      <c r="D146" s="285" t="s">
        <v>363</v>
      </c>
      <c r="E146" s="285" t="s">
        <v>669</v>
      </c>
      <c r="F146" s="285" t="s">
        <v>52</v>
      </c>
      <c r="G146" s="285" t="s">
        <v>684</v>
      </c>
      <c r="H146" s="285" t="s">
        <v>1106</v>
      </c>
      <c r="I146" s="285" t="s">
        <v>1107</v>
      </c>
      <c r="J146" s="285" t="s">
        <v>1108</v>
      </c>
      <c r="K146" s="285" t="s">
        <v>685</v>
      </c>
      <c r="L146" s="414" t="s">
        <v>43</v>
      </c>
      <c r="M146" s="188" t="s">
        <v>686</v>
      </c>
      <c r="N146" s="188" t="s">
        <v>687</v>
      </c>
      <c r="O146" s="193" t="s">
        <v>666</v>
      </c>
      <c r="P146" s="378" t="s">
        <v>1050</v>
      </c>
      <c r="Q146" s="193" t="s">
        <v>47</v>
      </c>
      <c r="R146" s="193" t="s">
        <v>58</v>
      </c>
      <c r="S146" s="405" t="s">
        <v>200</v>
      </c>
      <c r="T146" s="473"/>
      <c r="U146" s="473"/>
      <c r="V146" s="473"/>
      <c r="W146" s="473">
        <v>3</v>
      </c>
      <c r="X146" s="473">
        <f>SUM(T146:W146)</f>
        <v>3</v>
      </c>
      <c r="Y146" s="16"/>
      <c r="Z146" s="16"/>
    </row>
    <row r="147" spans="1:26" ht="99.75" customHeight="1">
      <c r="A147" s="19"/>
      <c r="B147" s="285" t="s">
        <v>325</v>
      </c>
      <c r="C147" s="285" t="s">
        <v>677</v>
      </c>
      <c r="D147" s="285" t="s">
        <v>363</v>
      </c>
      <c r="E147" s="285" t="s">
        <v>669</v>
      </c>
      <c r="F147" s="285" t="s">
        <v>52</v>
      </c>
      <c r="G147" s="285" t="s">
        <v>1055</v>
      </c>
      <c r="H147" s="285" t="s">
        <v>1065</v>
      </c>
      <c r="I147" s="285" t="s">
        <v>688</v>
      </c>
      <c r="J147" s="285" t="s">
        <v>689</v>
      </c>
      <c r="K147" s="285" t="s">
        <v>690</v>
      </c>
      <c r="L147" s="414" t="s">
        <v>43</v>
      </c>
      <c r="M147" s="188" t="s">
        <v>675</v>
      </c>
      <c r="N147" s="188" t="s">
        <v>691</v>
      </c>
      <c r="O147" s="193" t="s">
        <v>666</v>
      </c>
      <c r="P147" s="378" t="s">
        <v>1050</v>
      </c>
      <c r="Q147" s="193" t="s">
        <v>47</v>
      </c>
      <c r="R147" s="193" t="s">
        <v>58</v>
      </c>
      <c r="S147" s="405" t="s">
        <v>200</v>
      </c>
      <c r="T147" s="473">
        <v>0</v>
      </c>
      <c r="U147" s="473">
        <v>2</v>
      </c>
      <c r="V147" s="473">
        <v>2</v>
      </c>
      <c r="W147" s="473">
        <v>1</v>
      </c>
      <c r="X147" s="473">
        <f>SUM(T147:W147)</f>
        <v>5</v>
      </c>
      <c r="Y147" s="16"/>
      <c r="Z147" s="16"/>
    </row>
    <row r="148" spans="1:26" ht="99.75" customHeight="1">
      <c r="A148" s="19"/>
      <c r="B148" s="285" t="s">
        <v>325</v>
      </c>
      <c r="C148" s="285" t="s">
        <v>677</v>
      </c>
      <c r="D148" s="285" t="s">
        <v>363</v>
      </c>
      <c r="E148" s="285" t="s">
        <v>669</v>
      </c>
      <c r="F148" s="285" t="s">
        <v>52</v>
      </c>
      <c r="G148" s="285" t="s">
        <v>692</v>
      </c>
      <c r="H148" s="285" t="s">
        <v>693</v>
      </c>
      <c r="I148" s="285" t="s">
        <v>694</v>
      </c>
      <c r="J148" s="285" t="s">
        <v>695</v>
      </c>
      <c r="K148" s="285" t="s">
        <v>696</v>
      </c>
      <c r="L148" s="414" t="s">
        <v>43</v>
      </c>
      <c r="M148" s="188" t="s">
        <v>1056</v>
      </c>
      <c r="N148" s="188" t="s">
        <v>676</v>
      </c>
      <c r="O148" s="193" t="s">
        <v>666</v>
      </c>
      <c r="P148" s="378" t="s">
        <v>1050</v>
      </c>
      <c r="Q148" s="193" t="s">
        <v>47</v>
      </c>
      <c r="R148" s="193" t="s">
        <v>58</v>
      </c>
      <c r="S148" s="405" t="s">
        <v>200</v>
      </c>
      <c r="T148" s="473">
        <v>0</v>
      </c>
      <c r="U148" s="473">
        <v>1</v>
      </c>
      <c r="V148" s="473">
        <v>1</v>
      </c>
      <c r="W148" s="473">
        <v>1</v>
      </c>
      <c r="X148" s="473">
        <f>SUM(T148:W148)</f>
        <v>3</v>
      </c>
      <c r="Y148" s="16"/>
      <c r="Z148" s="16"/>
    </row>
    <row r="149" spans="1:26" ht="99.75" customHeight="1">
      <c r="A149" s="19"/>
      <c r="B149" s="285" t="s">
        <v>325</v>
      </c>
      <c r="C149" s="285" t="s">
        <v>669</v>
      </c>
      <c r="D149" s="285" t="s">
        <v>77</v>
      </c>
      <c r="E149" s="285" t="s">
        <v>669</v>
      </c>
      <c r="F149" s="285" t="s">
        <v>52</v>
      </c>
      <c r="G149" s="285" t="s">
        <v>1057</v>
      </c>
      <c r="H149" s="285" t="s">
        <v>1058</v>
      </c>
      <c r="I149" s="285" t="s">
        <v>1059</v>
      </c>
      <c r="J149" s="285" t="s">
        <v>1060</v>
      </c>
      <c r="K149" s="285" t="s">
        <v>702</v>
      </c>
      <c r="L149" s="414" t="s">
        <v>43</v>
      </c>
      <c r="M149" s="188" t="s">
        <v>675</v>
      </c>
      <c r="N149" s="188" t="s">
        <v>683</v>
      </c>
      <c r="O149" s="193" t="s">
        <v>666</v>
      </c>
      <c r="P149" s="378" t="s">
        <v>1050</v>
      </c>
      <c r="Q149" s="193" t="s">
        <v>47</v>
      </c>
      <c r="R149" s="193" t="s">
        <v>58</v>
      </c>
      <c r="S149" s="405" t="s">
        <v>200</v>
      </c>
      <c r="T149" s="429">
        <v>0.5</v>
      </c>
      <c r="U149" s="429">
        <v>0.3</v>
      </c>
      <c r="V149" s="429">
        <v>0.2</v>
      </c>
      <c r="W149" s="429"/>
      <c r="X149" s="429">
        <f t="shared" ref="X149:X154" si="8">SUM(T149:W149)</f>
        <v>1</v>
      </c>
      <c r="Y149" s="16"/>
      <c r="Z149" s="16"/>
    </row>
    <row r="150" spans="1:26" ht="99.75" customHeight="1">
      <c r="A150" s="19"/>
      <c r="B150" s="285" t="s">
        <v>325</v>
      </c>
      <c r="C150" s="285" t="s">
        <v>669</v>
      </c>
      <c r="D150" s="285" t="s">
        <v>77</v>
      </c>
      <c r="E150" s="285" t="s">
        <v>669</v>
      </c>
      <c r="F150" s="285" t="s">
        <v>52</v>
      </c>
      <c r="G150" s="285" t="s">
        <v>1233</v>
      </c>
      <c r="H150" s="285" t="s">
        <v>1234</v>
      </c>
      <c r="I150" s="285" t="s">
        <v>1235</v>
      </c>
      <c r="J150" s="285" t="s">
        <v>1236</v>
      </c>
      <c r="K150" s="285" t="s">
        <v>1237</v>
      </c>
      <c r="L150" s="414" t="s">
        <v>43</v>
      </c>
      <c r="M150" s="188" t="s">
        <v>703</v>
      </c>
      <c r="N150" s="188" t="s">
        <v>687</v>
      </c>
      <c r="O150" s="193" t="s">
        <v>666</v>
      </c>
      <c r="P150" s="378" t="s">
        <v>1050</v>
      </c>
      <c r="Q150" s="193" t="s">
        <v>47</v>
      </c>
      <c r="R150" s="193" t="s">
        <v>58</v>
      </c>
      <c r="S150" s="405" t="s">
        <v>200</v>
      </c>
      <c r="T150" s="473">
        <v>0</v>
      </c>
      <c r="U150" s="473">
        <v>1</v>
      </c>
      <c r="V150" s="473">
        <v>0</v>
      </c>
      <c r="W150" s="473">
        <v>1</v>
      </c>
      <c r="X150" s="473">
        <f t="shared" si="8"/>
        <v>2</v>
      </c>
      <c r="Y150" s="16"/>
      <c r="Z150" s="16"/>
    </row>
    <row r="151" spans="1:26" ht="99.75" customHeight="1">
      <c r="A151" s="19"/>
      <c r="B151" s="285" t="s">
        <v>92</v>
      </c>
      <c r="C151" s="285" t="s">
        <v>669</v>
      </c>
      <c r="D151" s="285" t="s">
        <v>93</v>
      </c>
      <c r="E151" s="285" t="s">
        <v>669</v>
      </c>
      <c r="F151" s="285" t="s">
        <v>52</v>
      </c>
      <c r="G151" s="285" t="s">
        <v>1066</v>
      </c>
      <c r="H151" s="285" t="s">
        <v>705</v>
      </c>
      <c r="I151" s="285" t="s">
        <v>1067</v>
      </c>
      <c r="J151" s="285" t="s">
        <v>706</v>
      </c>
      <c r="K151" s="285" t="s">
        <v>1068</v>
      </c>
      <c r="L151" s="414" t="s">
        <v>43</v>
      </c>
      <c r="M151" s="188" t="s">
        <v>707</v>
      </c>
      <c r="N151" s="188" t="s">
        <v>676</v>
      </c>
      <c r="O151" s="193" t="s">
        <v>666</v>
      </c>
      <c r="P151" s="378" t="s">
        <v>1050</v>
      </c>
      <c r="Q151" s="193" t="s">
        <v>47</v>
      </c>
      <c r="R151" s="193" t="s">
        <v>58</v>
      </c>
      <c r="S151" s="405" t="s">
        <v>200</v>
      </c>
      <c r="T151" s="473">
        <v>0</v>
      </c>
      <c r="U151" s="473">
        <v>1</v>
      </c>
      <c r="V151" s="473">
        <v>2</v>
      </c>
      <c r="W151" s="473">
        <v>0</v>
      </c>
      <c r="X151" s="473">
        <f t="shared" si="8"/>
        <v>3</v>
      </c>
      <c r="Y151" s="16"/>
      <c r="Z151" s="16"/>
    </row>
    <row r="152" spans="1:26" ht="99.75" customHeight="1">
      <c r="A152" s="19"/>
      <c r="B152" s="285" t="s">
        <v>199</v>
      </c>
      <c r="C152" s="285" t="s">
        <v>708</v>
      </c>
      <c r="D152" s="285" t="s">
        <v>68</v>
      </c>
      <c r="E152" s="285" t="s">
        <v>669</v>
      </c>
      <c r="F152" s="285" t="s">
        <v>52</v>
      </c>
      <c r="G152" s="285" t="s">
        <v>709</v>
      </c>
      <c r="H152" s="285" t="s">
        <v>1069</v>
      </c>
      <c r="I152" s="285" t="s">
        <v>1070</v>
      </c>
      <c r="J152" s="285" t="s">
        <v>710</v>
      </c>
      <c r="K152" s="285" t="s">
        <v>711</v>
      </c>
      <c r="L152" s="414" t="s">
        <v>43</v>
      </c>
      <c r="M152" s="188" t="s">
        <v>712</v>
      </c>
      <c r="N152" s="188" t="s">
        <v>691</v>
      </c>
      <c r="O152" s="193" t="s">
        <v>666</v>
      </c>
      <c r="P152" s="378" t="s">
        <v>1050</v>
      </c>
      <c r="Q152" s="193" t="s">
        <v>47</v>
      </c>
      <c r="R152" s="193" t="s">
        <v>58</v>
      </c>
      <c r="S152" s="405" t="s">
        <v>200</v>
      </c>
      <c r="T152" s="473">
        <v>0</v>
      </c>
      <c r="U152" s="473">
        <v>0</v>
      </c>
      <c r="V152" s="473">
        <v>0</v>
      </c>
      <c r="W152" s="473">
        <v>1</v>
      </c>
      <c r="X152" s="473">
        <f t="shared" si="8"/>
        <v>1</v>
      </c>
      <c r="Y152" s="16"/>
      <c r="Z152" s="16"/>
    </row>
    <row r="153" spans="1:26" ht="99.75" customHeight="1">
      <c r="A153" s="19"/>
      <c r="B153" s="285" t="s">
        <v>199</v>
      </c>
      <c r="C153" s="285" t="s">
        <v>708</v>
      </c>
      <c r="D153" s="285" t="s">
        <v>123</v>
      </c>
      <c r="E153" s="285" t="s">
        <v>669</v>
      </c>
      <c r="F153" s="285" t="s">
        <v>52</v>
      </c>
      <c r="G153" s="285" t="s">
        <v>713</v>
      </c>
      <c r="H153" s="285" t="s">
        <v>1071</v>
      </c>
      <c r="I153" s="285" t="s">
        <v>715</v>
      </c>
      <c r="J153" s="285" t="s">
        <v>716</v>
      </c>
      <c r="K153" s="285" t="s">
        <v>717</v>
      </c>
      <c r="L153" s="414" t="s">
        <v>130</v>
      </c>
      <c r="M153" s="188" t="s">
        <v>1072</v>
      </c>
      <c r="N153" s="188" t="s">
        <v>719</v>
      </c>
      <c r="O153" s="193" t="s">
        <v>666</v>
      </c>
      <c r="P153" s="378" t="s">
        <v>1050</v>
      </c>
      <c r="Q153" s="193" t="s">
        <v>47</v>
      </c>
      <c r="R153" s="193" t="s">
        <v>58</v>
      </c>
      <c r="S153" s="405" t="s">
        <v>200</v>
      </c>
      <c r="T153" s="473">
        <v>0</v>
      </c>
      <c r="U153" s="473">
        <v>1</v>
      </c>
      <c r="V153" s="473">
        <v>0</v>
      </c>
      <c r="W153" s="473">
        <v>1</v>
      </c>
      <c r="X153" s="473">
        <f t="shared" si="8"/>
        <v>2</v>
      </c>
      <c r="Y153" s="16"/>
      <c r="Z153" s="16"/>
    </row>
    <row r="154" spans="1:26" ht="99.75" customHeight="1">
      <c r="A154" s="19"/>
      <c r="B154" s="285" t="s">
        <v>199</v>
      </c>
      <c r="C154" s="285" t="s">
        <v>708</v>
      </c>
      <c r="D154" s="285" t="s">
        <v>123</v>
      </c>
      <c r="E154" s="285" t="s">
        <v>669</v>
      </c>
      <c r="F154" s="285" t="s">
        <v>52</v>
      </c>
      <c r="G154" s="285" t="s">
        <v>720</v>
      </c>
      <c r="H154" s="285" t="s">
        <v>1074</v>
      </c>
      <c r="I154" s="285" t="s">
        <v>721</v>
      </c>
      <c r="J154" s="285" t="s">
        <v>722</v>
      </c>
      <c r="K154" s="285" t="s">
        <v>723</v>
      </c>
      <c r="L154" s="414" t="s">
        <v>130</v>
      </c>
      <c r="M154" s="188" t="s">
        <v>1072</v>
      </c>
      <c r="N154" s="188" t="s">
        <v>719</v>
      </c>
      <c r="O154" s="193" t="s">
        <v>666</v>
      </c>
      <c r="P154" s="378" t="s">
        <v>1050</v>
      </c>
      <c r="Q154" s="193" t="s">
        <v>47</v>
      </c>
      <c r="R154" s="193" t="s">
        <v>58</v>
      </c>
      <c r="S154" s="405" t="s">
        <v>200</v>
      </c>
      <c r="T154" s="429">
        <v>0</v>
      </c>
      <c r="U154" s="429">
        <v>0.5</v>
      </c>
      <c r="V154" s="429">
        <v>0</v>
      </c>
      <c r="W154" s="429">
        <v>0.5</v>
      </c>
      <c r="X154" s="429">
        <f t="shared" si="8"/>
        <v>1</v>
      </c>
      <c r="Y154" s="16"/>
      <c r="Z154" s="16"/>
    </row>
    <row r="155" spans="1:26" ht="99.75" customHeight="1">
      <c r="A155" s="19"/>
      <c r="B155" s="300" t="s">
        <v>33</v>
      </c>
      <c r="C155" s="285" t="s">
        <v>190</v>
      </c>
      <c r="D155" s="285" t="s">
        <v>77</v>
      </c>
      <c r="E155" s="285" t="s">
        <v>78</v>
      </c>
      <c r="F155" s="285" t="s">
        <v>52</v>
      </c>
      <c r="G155" s="285" t="s">
        <v>191</v>
      </c>
      <c r="H155" s="285" t="s">
        <v>1250</v>
      </c>
      <c r="I155" s="498" t="s">
        <v>1272</v>
      </c>
      <c r="J155" s="285" t="s">
        <v>1249</v>
      </c>
      <c r="K155" s="285" t="s">
        <v>1251</v>
      </c>
      <c r="L155" s="414" t="s">
        <v>194</v>
      </c>
      <c r="M155" s="188" t="s">
        <v>730</v>
      </c>
      <c r="N155" s="188" t="s">
        <v>731</v>
      </c>
      <c r="O155" s="193" t="s">
        <v>724</v>
      </c>
      <c r="P155" s="378" t="s">
        <v>221</v>
      </c>
      <c r="Q155" s="193" t="s">
        <v>47</v>
      </c>
      <c r="R155" s="285" t="s">
        <v>58</v>
      </c>
      <c r="S155" s="405" t="s">
        <v>34</v>
      </c>
      <c r="T155" s="486">
        <v>1</v>
      </c>
      <c r="U155" s="486">
        <v>1</v>
      </c>
      <c r="V155" s="486">
        <v>1</v>
      </c>
      <c r="W155" s="486">
        <v>1</v>
      </c>
      <c r="X155" s="486">
        <v>1</v>
      </c>
      <c r="Y155" s="16"/>
      <c r="Z155" s="16"/>
    </row>
    <row r="156" spans="1:26" ht="63" customHeight="1">
      <c r="A156" s="19"/>
      <c r="B156" s="300" t="s">
        <v>33</v>
      </c>
      <c r="C156" s="285" t="s">
        <v>190</v>
      </c>
      <c r="D156" s="285" t="s">
        <v>77</v>
      </c>
      <c r="E156" s="285" t="s">
        <v>78</v>
      </c>
      <c r="F156" s="285" t="s">
        <v>52</v>
      </c>
      <c r="G156" s="285" t="s">
        <v>191</v>
      </c>
      <c r="H156" s="285" t="s">
        <v>192</v>
      </c>
      <c r="I156" s="498" t="s">
        <v>1253</v>
      </c>
      <c r="J156" s="285" t="s">
        <v>1252</v>
      </c>
      <c r="K156" s="285" t="s">
        <v>1254</v>
      </c>
      <c r="L156" s="414" t="s">
        <v>194</v>
      </c>
      <c r="M156" s="188" t="s">
        <v>730</v>
      </c>
      <c r="N156" s="188" t="s">
        <v>731</v>
      </c>
      <c r="O156" s="193" t="s">
        <v>724</v>
      </c>
      <c r="P156" s="378" t="s">
        <v>221</v>
      </c>
      <c r="Q156" s="193" t="s">
        <v>47</v>
      </c>
      <c r="R156" s="193" t="s">
        <v>58</v>
      </c>
      <c r="S156" s="405" t="s">
        <v>198</v>
      </c>
      <c r="T156" s="486">
        <v>1</v>
      </c>
      <c r="U156" s="486">
        <v>1</v>
      </c>
      <c r="V156" s="486">
        <v>1</v>
      </c>
      <c r="W156" s="486">
        <v>1</v>
      </c>
      <c r="X156" s="486">
        <v>1</v>
      </c>
      <c r="Y156" s="16"/>
      <c r="Z156" s="16"/>
    </row>
    <row r="157" spans="1:26" ht="62.4" customHeight="1">
      <c r="A157" s="19"/>
      <c r="B157" s="300" t="s">
        <v>33</v>
      </c>
      <c r="C157" s="150" t="s">
        <v>724</v>
      </c>
      <c r="D157" s="150" t="s">
        <v>123</v>
      </c>
      <c r="E157" s="150" t="s">
        <v>78</v>
      </c>
      <c r="F157" s="150" t="s">
        <v>52</v>
      </c>
      <c r="G157" s="88" t="s">
        <v>1075</v>
      </c>
      <c r="H157" s="150" t="s">
        <v>1018</v>
      </c>
      <c r="I157" s="88" t="s">
        <v>1076</v>
      </c>
      <c r="J157" s="88" t="s">
        <v>1019</v>
      </c>
      <c r="K157" s="88" t="s">
        <v>1077</v>
      </c>
      <c r="L157" s="95" t="s">
        <v>43</v>
      </c>
      <c r="M157" s="40" t="s">
        <v>730</v>
      </c>
      <c r="N157" s="40" t="s">
        <v>731</v>
      </c>
      <c r="O157" s="41" t="s">
        <v>724</v>
      </c>
      <c r="P157" s="378" t="s">
        <v>221</v>
      </c>
      <c r="Q157" s="41" t="s">
        <v>47</v>
      </c>
      <c r="R157" s="41" t="s">
        <v>58</v>
      </c>
      <c r="S157" s="102" t="s">
        <v>198</v>
      </c>
      <c r="T157" s="420">
        <v>0.7</v>
      </c>
      <c r="U157" s="420">
        <v>0.7</v>
      </c>
      <c r="V157" s="420">
        <v>0.7</v>
      </c>
      <c r="W157" s="420">
        <v>0.7</v>
      </c>
      <c r="X157" s="420">
        <f>+AVERAGE(T157:W157)</f>
        <v>0.7</v>
      </c>
      <c r="Y157" s="16"/>
      <c r="Z157" s="16"/>
    </row>
    <row r="158" spans="1:26" ht="62.4" customHeight="1">
      <c r="A158" s="19"/>
      <c r="B158" s="300" t="s">
        <v>33</v>
      </c>
      <c r="C158" s="285" t="s">
        <v>190</v>
      </c>
      <c r="D158" s="285" t="s">
        <v>77</v>
      </c>
      <c r="E158" s="285" t="s">
        <v>78</v>
      </c>
      <c r="F158" s="285" t="s">
        <v>52</v>
      </c>
      <c r="G158" s="285" t="s">
        <v>191</v>
      </c>
      <c r="H158" s="285" t="s">
        <v>1250</v>
      </c>
      <c r="I158" s="498" t="s">
        <v>1272</v>
      </c>
      <c r="J158" s="285" t="s">
        <v>1249</v>
      </c>
      <c r="K158" s="285" t="s">
        <v>1251</v>
      </c>
      <c r="L158" s="414" t="s">
        <v>194</v>
      </c>
      <c r="M158" s="53" t="s">
        <v>738</v>
      </c>
      <c r="N158" s="53" t="s">
        <v>738</v>
      </c>
      <c r="O158" s="52" t="s">
        <v>739</v>
      </c>
      <c r="P158" s="378" t="s">
        <v>223</v>
      </c>
      <c r="Q158" s="193" t="s">
        <v>47</v>
      </c>
      <c r="R158" s="285" t="s">
        <v>58</v>
      </c>
      <c r="S158" s="405" t="s">
        <v>34</v>
      </c>
      <c r="T158" s="486">
        <v>1</v>
      </c>
      <c r="U158" s="486">
        <v>1</v>
      </c>
      <c r="V158" s="486">
        <v>1</v>
      </c>
      <c r="W158" s="486">
        <v>1</v>
      </c>
      <c r="X158" s="486">
        <v>1</v>
      </c>
      <c r="Y158" s="16"/>
      <c r="Z158" s="16"/>
    </row>
    <row r="159" spans="1:26" ht="64.5" customHeight="1">
      <c r="A159" s="19"/>
      <c r="B159" s="300" t="s">
        <v>33</v>
      </c>
      <c r="C159" s="285" t="s">
        <v>190</v>
      </c>
      <c r="D159" s="285" t="s">
        <v>77</v>
      </c>
      <c r="E159" s="285" t="s">
        <v>78</v>
      </c>
      <c r="F159" s="285" t="s">
        <v>52</v>
      </c>
      <c r="G159" s="285" t="s">
        <v>191</v>
      </c>
      <c r="H159" s="285" t="s">
        <v>192</v>
      </c>
      <c r="I159" s="498" t="s">
        <v>1253</v>
      </c>
      <c r="J159" s="285" t="s">
        <v>1252</v>
      </c>
      <c r="K159" s="285" t="s">
        <v>1254</v>
      </c>
      <c r="L159" s="414" t="s">
        <v>194</v>
      </c>
      <c r="M159" s="53" t="s">
        <v>738</v>
      </c>
      <c r="N159" s="53" t="s">
        <v>738</v>
      </c>
      <c r="O159" s="52" t="s">
        <v>739</v>
      </c>
      <c r="P159" s="378" t="s">
        <v>223</v>
      </c>
      <c r="Q159" s="193" t="s">
        <v>47</v>
      </c>
      <c r="R159" s="193" t="s">
        <v>58</v>
      </c>
      <c r="S159" s="405" t="s">
        <v>198</v>
      </c>
      <c r="T159" s="486">
        <v>1</v>
      </c>
      <c r="U159" s="486">
        <v>1</v>
      </c>
      <c r="V159" s="486">
        <v>1</v>
      </c>
      <c r="W159" s="486">
        <v>1</v>
      </c>
      <c r="X159" s="486">
        <v>1</v>
      </c>
      <c r="Y159" s="16"/>
      <c r="Z159" s="16"/>
    </row>
    <row r="160" spans="1:26" ht="47.25" customHeight="1">
      <c r="A160" s="19"/>
      <c r="B160" s="150" t="s">
        <v>49</v>
      </c>
      <c r="C160" s="150" t="s">
        <v>732</v>
      </c>
      <c r="D160" s="150" t="s">
        <v>169</v>
      </c>
      <c r="E160" s="150" t="s">
        <v>52</v>
      </c>
      <c r="F160" s="150" t="s">
        <v>52</v>
      </c>
      <c r="G160" s="88" t="s">
        <v>733</v>
      </c>
      <c r="H160" s="150" t="s">
        <v>734</v>
      </c>
      <c r="I160" s="88" t="s">
        <v>1189</v>
      </c>
      <c r="J160" s="88" t="s">
        <v>736</v>
      </c>
      <c r="K160" s="150" t="s">
        <v>737</v>
      </c>
      <c r="L160" s="411" t="s">
        <v>43</v>
      </c>
      <c r="M160" s="42" t="s">
        <v>738</v>
      </c>
      <c r="N160" s="42" t="s">
        <v>738</v>
      </c>
      <c r="O160" s="181" t="s">
        <v>739</v>
      </c>
      <c r="P160" s="378" t="s">
        <v>223</v>
      </c>
      <c r="Q160" s="181" t="s">
        <v>47</v>
      </c>
      <c r="R160" s="181" t="s">
        <v>58</v>
      </c>
      <c r="S160" s="406" t="s">
        <v>198</v>
      </c>
      <c r="T160" s="425">
        <v>0</v>
      </c>
      <c r="U160" s="425">
        <v>0.33</v>
      </c>
      <c r="V160" s="425">
        <v>0.22</v>
      </c>
      <c r="W160" s="425">
        <v>0.45</v>
      </c>
      <c r="X160" s="420">
        <f>+T160+U160+V160+W160</f>
        <v>1</v>
      </c>
      <c r="Y160" s="16"/>
      <c r="Z160" s="16"/>
    </row>
    <row r="161" spans="1:26" ht="47.25" customHeight="1">
      <c r="A161" s="19"/>
      <c r="B161" s="88" t="s">
        <v>49</v>
      </c>
      <c r="C161" s="150" t="s">
        <v>732</v>
      </c>
      <c r="D161" s="88" t="s">
        <v>169</v>
      </c>
      <c r="E161" s="88" t="s">
        <v>52</v>
      </c>
      <c r="F161" s="88" t="s">
        <v>52</v>
      </c>
      <c r="G161" s="88" t="s">
        <v>740</v>
      </c>
      <c r="H161" s="150" t="s">
        <v>741</v>
      </c>
      <c r="I161" s="88" t="s">
        <v>1190</v>
      </c>
      <c r="J161" s="88" t="s">
        <v>743</v>
      </c>
      <c r="K161" s="150" t="s">
        <v>744</v>
      </c>
      <c r="L161" s="95" t="s">
        <v>43</v>
      </c>
      <c r="M161" s="42" t="s">
        <v>738</v>
      </c>
      <c r="N161" s="42" t="s">
        <v>738</v>
      </c>
      <c r="O161" s="181" t="s">
        <v>739</v>
      </c>
      <c r="P161" s="378" t="s">
        <v>223</v>
      </c>
      <c r="Q161" s="41" t="s">
        <v>47</v>
      </c>
      <c r="R161" s="41" t="s">
        <v>58</v>
      </c>
      <c r="S161" s="406" t="s">
        <v>198</v>
      </c>
      <c r="T161" s="350">
        <v>0.56000000000000005</v>
      </c>
      <c r="U161" s="350">
        <v>0</v>
      </c>
      <c r="V161" s="350">
        <v>0.11</v>
      </c>
      <c r="W161" s="350">
        <v>0.33</v>
      </c>
      <c r="X161" s="420">
        <f>+T161+U161+V161+W161</f>
        <v>1</v>
      </c>
      <c r="Y161" s="16"/>
      <c r="Z161" s="16"/>
    </row>
    <row r="162" spans="1:26" ht="64.5" customHeight="1">
      <c r="A162" s="19"/>
      <c r="B162" s="88" t="s">
        <v>49</v>
      </c>
      <c r="C162" s="150" t="s">
        <v>732</v>
      </c>
      <c r="D162" s="88" t="s">
        <v>169</v>
      </c>
      <c r="E162" s="88" t="s">
        <v>52</v>
      </c>
      <c r="F162" s="88" t="s">
        <v>52</v>
      </c>
      <c r="G162" s="88" t="s">
        <v>745</v>
      </c>
      <c r="H162" s="150" t="s">
        <v>746</v>
      </c>
      <c r="I162" s="88" t="s">
        <v>1191</v>
      </c>
      <c r="J162" s="88" t="s">
        <v>748</v>
      </c>
      <c r="K162" s="150" t="s">
        <v>749</v>
      </c>
      <c r="L162" s="95" t="s">
        <v>43</v>
      </c>
      <c r="M162" s="42" t="s">
        <v>738</v>
      </c>
      <c r="N162" s="42" t="s">
        <v>738</v>
      </c>
      <c r="O162" s="181" t="s">
        <v>739</v>
      </c>
      <c r="P162" s="378" t="s">
        <v>223</v>
      </c>
      <c r="Q162" s="41" t="s">
        <v>47</v>
      </c>
      <c r="R162" s="41" t="s">
        <v>58</v>
      </c>
      <c r="S162" s="406" t="s">
        <v>198</v>
      </c>
      <c r="T162" s="350">
        <v>0.31</v>
      </c>
      <c r="U162" s="350">
        <v>0.28999999999999998</v>
      </c>
      <c r="V162" s="350">
        <v>0.22</v>
      </c>
      <c r="W162" s="350">
        <v>0.18</v>
      </c>
      <c r="X162" s="420">
        <f>+T162+U162+V162+W162</f>
        <v>1</v>
      </c>
      <c r="Y162" s="16"/>
      <c r="Z162" s="16"/>
    </row>
    <row r="163" spans="1:26" ht="64.5" customHeight="1">
      <c r="A163" s="19"/>
      <c r="B163" s="300" t="s">
        <v>33</v>
      </c>
      <c r="C163" s="285" t="s">
        <v>190</v>
      </c>
      <c r="D163" s="285" t="s">
        <v>77</v>
      </c>
      <c r="E163" s="285" t="s">
        <v>78</v>
      </c>
      <c r="F163" s="285" t="s">
        <v>52</v>
      </c>
      <c r="G163" s="285" t="s">
        <v>191</v>
      </c>
      <c r="H163" s="285" t="s">
        <v>1250</v>
      </c>
      <c r="I163" s="498" t="s">
        <v>1272</v>
      </c>
      <c r="J163" s="285" t="s">
        <v>1249</v>
      </c>
      <c r="K163" s="285" t="s">
        <v>1251</v>
      </c>
      <c r="L163" s="414" t="s">
        <v>194</v>
      </c>
      <c r="M163" s="389" t="s">
        <v>756</v>
      </c>
      <c r="N163" s="389" t="s">
        <v>756</v>
      </c>
      <c r="O163" s="392" t="s">
        <v>757</v>
      </c>
      <c r="P163" s="378" t="s">
        <v>219</v>
      </c>
      <c r="Q163" s="193" t="s">
        <v>47</v>
      </c>
      <c r="R163" s="285" t="s">
        <v>58</v>
      </c>
      <c r="S163" s="405" t="s">
        <v>34</v>
      </c>
      <c r="T163" s="486">
        <v>1</v>
      </c>
      <c r="U163" s="486">
        <v>1</v>
      </c>
      <c r="V163" s="486">
        <v>1</v>
      </c>
      <c r="W163" s="486">
        <v>1</v>
      </c>
      <c r="X163" s="486">
        <v>1</v>
      </c>
      <c r="Y163" s="16"/>
      <c r="Z163" s="16"/>
    </row>
    <row r="164" spans="1:26" ht="63" customHeight="1">
      <c r="A164" s="19"/>
      <c r="B164" s="300" t="s">
        <v>33</v>
      </c>
      <c r="C164" s="285" t="s">
        <v>190</v>
      </c>
      <c r="D164" s="285" t="s">
        <v>77</v>
      </c>
      <c r="E164" s="285" t="s">
        <v>78</v>
      </c>
      <c r="F164" s="285" t="s">
        <v>52</v>
      </c>
      <c r="G164" s="285" t="s">
        <v>191</v>
      </c>
      <c r="H164" s="285" t="s">
        <v>192</v>
      </c>
      <c r="I164" s="498" t="s">
        <v>1253</v>
      </c>
      <c r="J164" s="285" t="s">
        <v>1252</v>
      </c>
      <c r="K164" s="285" t="s">
        <v>1254</v>
      </c>
      <c r="L164" s="414" t="s">
        <v>194</v>
      </c>
      <c r="M164" s="389" t="s">
        <v>756</v>
      </c>
      <c r="N164" s="389" t="s">
        <v>756</v>
      </c>
      <c r="O164" s="392" t="s">
        <v>757</v>
      </c>
      <c r="P164" s="378" t="s">
        <v>219</v>
      </c>
      <c r="Q164" s="193" t="s">
        <v>47</v>
      </c>
      <c r="R164" s="193" t="s">
        <v>58</v>
      </c>
      <c r="S164" s="193" t="s">
        <v>52</v>
      </c>
      <c r="T164" s="486">
        <v>1</v>
      </c>
      <c r="U164" s="486">
        <v>1</v>
      </c>
      <c r="V164" s="486">
        <v>1</v>
      </c>
      <c r="W164" s="486">
        <v>1</v>
      </c>
      <c r="X164" s="486">
        <v>1</v>
      </c>
      <c r="Y164" s="16"/>
      <c r="Z164" s="16"/>
    </row>
    <row r="165" spans="1:26" ht="114" customHeight="1">
      <c r="A165" s="19"/>
      <c r="B165" s="285" t="s">
        <v>49</v>
      </c>
      <c r="C165" s="457" t="s">
        <v>34</v>
      </c>
      <c r="D165" s="457" t="s">
        <v>59</v>
      </c>
      <c r="E165" s="457" t="s">
        <v>52</v>
      </c>
      <c r="F165" s="285" t="s">
        <v>52</v>
      </c>
      <c r="G165" s="285" t="s">
        <v>1042</v>
      </c>
      <c r="H165" s="285" t="s">
        <v>1247</v>
      </c>
      <c r="I165" s="285" t="s">
        <v>225</v>
      </c>
      <c r="J165" s="285" t="s">
        <v>1248</v>
      </c>
      <c r="K165" s="285" t="s">
        <v>226</v>
      </c>
      <c r="L165" s="193" t="s">
        <v>43</v>
      </c>
      <c r="M165" s="389" t="s">
        <v>756</v>
      </c>
      <c r="N165" s="389" t="s">
        <v>756</v>
      </c>
      <c r="O165" s="392" t="s">
        <v>757</v>
      </c>
      <c r="P165" s="378" t="s">
        <v>219</v>
      </c>
      <c r="Q165" s="193" t="s">
        <v>47</v>
      </c>
      <c r="R165" s="193" t="s">
        <v>58</v>
      </c>
      <c r="S165" s="193" t="s">
        <v>52</v>
      </c>
      <c r="T165" s="487">
        <v>0.5</v>
      </c>
      <c r="U165" s="487">
        <v>0.5</v>
      </c>
      <c r="V165" s="487">
        <v>0</v>
      </c>
      <c r="W165" s="487">
        <v>0</v>
      </c>
      <c r="X165" s="488">
        <f>+SUM(T165:W165)</f>
        <v>1</v>
      </c>
      <c r="Y165" s="16"/>
      <c r="Z165" s="16"/>
    </row>
    <row r="166" spans="1:26" ht="142.5" customHeight="1">
      <c r="A166" s="19"/>
      <c r="B166" s="455" t="s">
        <v>105</v>
      </c>
      <c r="C166" s="391" t="s">
        <v>750</v>
      </c>
      <c r="D166" s="454" t="s">
        <v>52</v>
      </c>
      <c r="E166" s="454" t="s">
        <v>52</v>
      </c>
      <c r="F166" s="387" t="s">
        <v>52</v>
      </c>
      <c r="G166" s="387" t="s">
        <v>751</v>
      </c>
      <c r="H166" s="388" t="s">
        <v>1081</v>
      </c>
      <c r="I166" s="387" t="s">
        <v>753</v>
      </c>
      <c r="J166" s="388" t="s">
        <v>754</v>
      </c>
      <c r="K166" s="388" t="s">
        <v>1013</v>
      </c>
      <c r="L166" s="415" t="s">
        <v>43</v>
      </c>
      <c r="M166" s="389" t="s">
        <v>756</v>
      </c>
      <c r="N166" s="389" t="s">
        <v>756</v>
      </c>
      <c r="O166" s="392" t="s">
        <v>757</v>
      </c>
      <c r="P166" s="378" t="s">
        <v>219</v>
      </c>
      <c r="Q166" s="407" t="s">
        <v>47</v>
      </c>
      <c r="R166" s="407" t="s">
        <v>58</v>
      </c>
      <c r="S166" s="392" t="s">
        <v>324</v>
      </c>
      <c r="T166" s="436">
        <v>0.25</v>
      </c>
      <c r="U166" s="436">
        <v>0.25</v>
      </c>
      <c r="V166" s="436">
        <v>0.25</v>
      </c>
      <c r="W166" s="436">
        <v>0.25</v>
      </c>
      <c r="X166" s="436">
        <v>1</v>
      </c>
      <c r="Y166" s="16"/>
      <c r="Z166" s="16"/>
    </row>
    <row r="167" spans="1:26" ht="118.5" customHeight="1">
      <c r="A167" s="19"/>
      <c r="B167" s="477" t="s">
        <v>105</v>
      </c>
      <c r="C167" s="393" t="s">
        <v>750</v>
      </c>
      <c r="D167" s="478" t="s">
        <v>52</v>
      </c>
      <c r="E167" s="478" t="s">
        <v>52</v>
      </c>
      <c r="F167" s="394" t="s">
        <v>52</v>
      </c>
      <c r="G167" s="394" t="s">
        <v>758</v>
      </c>
      <c r="H167" s="395" t="s">
        <v>1014</v>
      </c>
      <c r="I167" s="394" t="s">
        <v>1246</v>
      </c>
      <c r="J167" s="395" t="s">
        <v>761</v>
      </c>
      <c r="K167" s="395" t="s">
        <v>1245</v>
      </c>
      <c r="L167" s="416" t="s">
        <v>43</v>
      </c>
      <c r="M167" s="396" t="s">
        <v>756</v>
      </c>
      <c r="N167" s="396" t="s">
        <v>756</v>
      </c>
      <c r="O167" s="397" t="s">
        <v>757</v>
      </c>
      <c r="P167" s="378" t="s">
        <v>219</v>
      </c>
      <c r="Q167" s="408" t="s">
        <v>47</v>
      </c>
      <c r="R167" s="408" t="s">
        <v>58</v>
      </c>
      <c r="S167" s="397" t="s">
        <v>324</v>
      </c>
      <c r="T167" s="437">
        <v>0.25</v>
      </c>
      <c r="U167" s="437">
        <v>0.25</v>
      </c>
      <c r="V167" s="437">
        <v>0.25</v>
      </c>
      <c r="W167" s="437">
        <v>0.25</v>
      </c>
      <c r="X167" s="437">
        <v>1</v>
      </c>
      <c r="Y167" s="16"/>
      <c r="Z167" s="16"/>
    </row>
    <row r="168" spans="1:26" ht="87" customHeight="1">
      <c r="A168" s="19"/>
      <c r="B168" s="477" t="s">
        <v>105</v>
      </c>
      <c r="C168" s="393" t="s">
        <v>763</v>
      </c>
      <c r="D168" s="478" t="s">
        <v>52</v>
      </c>
      <c r="E168" s="478" t="s">
        <v>52</v>
      </c>
      <c r="F168" s="394" t="s">
        <v>52</v>
      </c>
      <c r="G168" s="394" t="s">
        <v>764</v>
      </c>
      <c r="H168" s="395" t="s">
        <v>765</v>
      </c>
      <c r="I168" s="394" t="s">
        <v>1015</v>
      </c>
      <c r="J168" s="395" t="s">
        <v>767</v>
      </c>
      <c r="K168" s="395" t="s">
        <v>1111</v>
      </c>
      <c r="L168" s="416" t="s">
        <v>130</v>
      </c>
      <c r="M168" s="396" t="s">
        <v>756</v>
      </c>
      <c r="N168" s="396" t="s">
        <v>756</v>
      </c>
      <c r="O168" s="397" t="s">
        <v>757</v>
      </c>
      <c r="P168" s="378" t="s">
        <v>219</v>
      </c>
      <c r="Q168" s="408" t="s">
        <v>47</v>
      </c>
      <c r="R168" s="408" t="s">
        <v>58</v>
      </c>
      <c r="S168" s="397" t="s">
        <v>324</v>
      </c>
      <c r="T168" s="437">
        <v>0.25</v>
      </c>
      <c r="U168" s="437">
        <v>0.25</v>
      </c>
      <c r="V168" s="437">
        <v>0.25</v>
      </c>
      <c r="W168" s="437">
        <v>0.25</v>
      </c>
      <c r="X168" s="437">
        <v>1</v>
      </c>
      <c r="Y168" s="16"/>
      <c r="Z168" s="16"/>
    </row>
    <row r="169" spans="1:26" ht="108.75" customHeight="1">
      <c r="A169" s="19"/>
      <c r="B169" s="477" t="s">
        <v>105</v>
      </c>
      <c r="C169" s="393" t="s">
        <v>750</v>
      </c>
      <c r="D169" s="478" t="s">
        <v>52</v>
      </c>
      <c r="E169" s="478" t="s">
        <v>78</v>
      </c>
      <c r="F169" s="394" t="s">
        <v>52</v>
      </c>
      <c r="G169" s="394" t="s">
        <v>769</v>
      </c>
      <c r="H169" s="395" t="s">
        <v>770</v>
      </c>
      <c r="I169" s="394" t="s">
        <v>1016</v>
      </c>
      <c r="J169" s="395" t="s">
        <v>772</v>
      </c>
      <c r="K169" s="395" t="s">
        <v>1017</v>
      </c>
      <c r="L169" s="416" t="s">
        <v>43</v>
      </c>
      <c r="M169" s="396" t="s">
        <v>756</v>
      </c>
      <c r="N169" s="396" t="s">
        <v>756</v>
      </c>
      <c r="O169" s="397" t="s">
        <v>757</v>
      </c>
      <c r="P169" s="378" t="s">
        <v>219</v>
      </c>
      <c r="Q169" s="408" t="s">
        <v>47</v>
      </c>
      <c r="R169" s="408" t="s">
        <v>58</v>
      </c>
      <c r="S169" s="397" t="s">
        <v>324</v>
      </c>
      <c r="T169" s="437">
        <v>0.25</v>
      </c>
      <c r="U169" s="437">
        <v>0.25</v>
      </c>
      <c r="V169" s="437">
        <v>0.25</v>
      </c>
      <c r="W169" s="437">
        <v>0.25</v>
      </c>
      <c r="X169" s="437">
        <v>1</v>
      </c>
      <c r="Y169" s="16"/>
      <c r="Z169" s="16"/>
    </row>
    <row r="170" spans="1:26" ht="55.5" customHeight="1">
      <c r="A170" s="19"/>
      <c r="B170" s="325" t="s">
        <v>133</v>
      </c>
      <c r="C170" s="302" t="s">
        <v>106</v>
      </c>
      <c r="D170" s="302" t="s">
        <v>123</v>
      </c>
      <c r="E170" s="302" t="s">
        <v>52</v>
      </c>
      <c r="F170" s="332" t="s">
        <v>124</v>
      </c>
      <c r="G170" s="332" t="s">
        <v>240</v>
      </c>
      <c r="H170" s="332" t="s">
        <v>241</v>
      </c>
      <c r="I170" s="333" t="s">
        <v>1240</v>
      </c>
      <c r="J170" s="332" t="s">
        <v>243</v>
      </c>
      <c r="K170" s="332" t="s">
        <v>244</v>
      </c>
      <c r="L170" s="334" t="s">
        <v>43</v>
      </c>
      <c r="M170" s="336" t="s">
        <v>234</v>
      </c>
      <c r="N170" s="336" t="s">
        <v>235</v>
      </c>
      <c r="O170" s="335" t="s">
        <v>236</v>
      </c>
      <c r="P170" s="336" t="s">
        <v>215</v>
      </c>
      <c r="Q170" s="335" t="s">
        <v>65</v>
      </c>
      <c r="R170" s="335" t="s">
        <v>48</v>
      </c>
      <c r="S170" s="335" t="s">
        <v>245</v>
      </c>
      <c r="T170" s="438">
        <v>3331195.4294653563</v>
      </c>
      <c r="U170" s="438">
        <v>5882095.9990511099</v>
      </c>
      <c r="V170" s="438">
        <v>2042151.193372624</v>
      </c>
      <c r="W170" s="438">
        <v>2183087.3932491322</v>
      </c>
      <c r="X170" s="438">
        <f>+T170+U170+V170+W170</f>
        <v>13438530.015138222</v>
      </c>
      <c r="Y170" s="16"/>
      <c r="Z170" s="16"/>
    </row>
    <row r="171" spans="1:26" ht="54" customHeight="1">
      <c r="A171" s="19"/>
      <c r="B171" s="326" t="s">
        <v>251</v>
      </c>
      <c r="C171" s="303" t="s">
        <v>252</v>
      </c>
      <c r="D171" s="303" t="s">
        <v>123</v>
      </c>
      <c r="E171" s="303" t="s">
        <v>52</v>
      </c>
      <c r="F171" s="337" t="s">
        <v>124</v>
      </c>
      <c r="G171" s="337" t="s">
        <v>253</v>
      </c>
      <c r="H171" s="337" t="s">
        <v>254</v>
      </c>
      <c r="I171" s="338" t="s">
        <v>255</v>
      </c>
      <c r="J171" s="337" t="s">
        <v>256</v>
      </c>
      <c r="K171" s="337" t="s">
        <v>257</v>
      </c>
      <c r="L171" s="339" t="s">
        <v>43</v>
      </c>
      <c r="M171" s="341" t="s">
        <v>234</v>
      </c>
      <c r="N171" s="341" t="s">
        <v>235</v>
      </c>
      <c r="O171" s="340" t="s">
        <v>236</v>
      </c>
      <c r="P171" s="341" t="s">
        <v>215</v>
      </c>
      <c r="Q171" s="340" t="s">
        <v>65</v>
      </c>
      <c r="R171" s="340" t="s">
        <v>48</v>
      </c>
      <c r="S171" s="340" t="s">
        <v>245</v>
      </c>
      <c r="T171" s="438">
        <v>1858024</v>
      </c>
      <c r="U171" s="438">
        <v>1790269</v>
      </c>
      <c r="V171" s="438">
        <v>1686313</v>
      </c>
      <c r="W171" s="438">
        <v>1810927</v>
      </c>
      <c r="X171" s="438">
        <f>+T171+U171+V171+W171</f>
        <v>7145533</v>
      </c>
      <c r="Y171" s="16"/>
      <c r="Z171" s="16"/>
    </row>
    <row r="172" spans="1:26" ht="78">
      <c r="A172" s="19"/>
      <c r="B172" s="326" t="s">
        <v>258</v>
      </c>
      <c r="C172" s="303" t="s">
        <v>259</v>
      </c>
      <c r="D172" s="303" t="s">
        <v>52</v>
      </c>
      <c r="E172" s="303" t="s">
        <v>52</v>
      </c>
      <c r="F172" s="337" t="s">
        <v>260</v>
      </c>
      <c r="G172" s="337" t="s">
        <v>261</v>
      </c>
      <c r="H172" s="337" t="s">
        <v>262</v>
      </c>
      <c r="I172" s="342" t="s">
        <v>1243</v>
      </c>
      <c r="J172" s="337" t="s">
        <v>263</v>
      </c>
      <c r="K172" s="337" t="s">
        <v>264</v>
      </c>
      <c r="L172" s="339" t="s">
        <v>43</v>
      </c>
      <c r="M172" s="341" t="s">
        <v>265</v>
      </c>
      <c r="N172" s="341" t="s">
        <v>266</v>
      </c>
      <c r="O172" s="340" t="s">
        <v>236</v>
      </c>
      <c r="P172" s="341" t="s">
        <v>215</v>
      </c>
      <c r="Q172" s="340" t="s">
        <v>65</v>
      </c>
      <c r="R172" s="340" t="s">
        <v>48</v>
      </c>
      <c r="S172" s="409">
        <v>435187000</v>
      </c>
      <c r="T172" s="474">
        <v>434</v>
      </c>
      <c r="U172" s="475">
        <v>0</v>
      </c>
      <c r="V172" s="475">
        <v>0</v>
      </c>
      <c r="W172" s="475">
        <v>0</v>
      </c>
      <c r="X172" s="476">
        <f>+T172+U172+V172+W172</f>
        <v>434</v>
      </c>
      <c r="Y172" s="16"/>
      <c r="Z172" s="16"/>
    </row>
    <row r="173" spans="1:26" ht="96" customHeight="1">
      <c r="A173" s="19"/>
      <c r="B173" s="327" t="s">
        <v>623</v>
      </c>
      <c r="C173" s="302" t="s">
        <v>34</v>
      </c>
      <c r="D173" s="302" t="s">
        <v>34</v>
      </c>
      <c r="E173" s="303" t="s">
        <v>52</v>
      </c>
      <c r="F173" s="337" t="s">
        <v>774</v>
      </c>
      <c r="G173" s="337" t="s">
        <v>775</v>
      </c>
      <c r="H173" s="379" t="s">
        <v>1008</v>
      </c>
      <c r="I173" s="379" t="s">
        <v>1012</v>
      </c>
      <c r="J173" s="379" t="s">
        <v>1009</v>
      </c>
      <c r="K173" s="379" t="s">
        <v>1010</v>
      </c>
      <c r="L173" s="339" t="s">
        <v>74</v>
      </c>
      <c r="M173" s="341" t="s">
        <v>776</v>
      </c>
      <c r="N173" s="341" t="s">
        <v>777</v>
      </c>
      <c r="O173" s="339" t="s">
        <v>200</v>
      </c>
      <c r="P173" s="341" t="s">
        <v>778</v>
      </c>
      <c r="Q173" s="340" t="s">
        <v>47</v>
      </c>
      <c r="R173" s="340" t="s">
        <v>48</v>
      </c>
      <c r="S173" s="340" t="s">
        <v>1007</v>
      </c>
      <c r="T173" s="439">
        <v>0.97299999999999998</v>
      </c>
      <c r="U173" s="439">
        <v>1</v>
      </c>
      <c r="V173" s="440"/>
      <c r="W173" s="440"/>
      <c r="X173" s="441">
        <v>1</v>
      </c>
      <c r="Y173" s="16"/>
      <c r="Z173" s="16"/>
    </row>
    <row r="174" spans="1:26" ht="96" customHeight="1">
      <c r="A174" s="19"/>
      <c r="B174" s="300" t="s">
        <v>33</v>
      </c>
      <c r="C174" s="285" t="s">
        <v>190</v>
      </c>
      <c r="D174" s="285" t="s">
        <v>77</v>
      </c>
      <c r="E174" s="285" t="s">
        <v>78</v>
      </c>
      <c r="F174" s="285" t="s">
        <v>52</v>
      </c>
      <c r="G174" s="285" t="s">
        <v>191</v>
      </c>
      <c r="H174" s="285" t="s">
        <v>1250</v>
      </c>
      <c r="I174" s="498" t="s">
        <v>1272</v>
      </c>
      <c r="J174" s="285" t="s">
        <v>1249</v>
      </c>
      <c r="K174" s="285" t="s">
        <v>1251</v>
      </c>
      <c r="L174" s="414" t="s">
        <v>194</v>
      </c>
      <c r="M174" s="389" t="s">
        <v>1035</v>
      </c>
      <c r="N174" s="389" t="s">
        <v>1035</v>
      </c>
      <c r="O174" s="392" t="s">
        <v>200</v>
      </c>
      <c r="P174" s="496" t="s">
        <v>778</v>
      </c>
      <c r="Q174" s="193" t="s">
        <v>47</v>
      </c>
      <c r="R174" s="285" t="s">
        <v>58</v>
      </c>
      <c r="S174" s="405" t="s">
        <v>34</v>
      </c>
      <c r="T174" s="486">
        <v>1</v>
      </c>
      <c r="U174" s="486">
        <v>1</v>
      </c>
      <c r="V174" s="486">
        <v>1</v>
      </c>
      <c r="W174" s="486">
        <v>1</v>
      </c>
      <c r="X174" s="486">
        <v>1</v>
      </c>
      <c r="Y174" s="16"/>
      <c r="Z174" s="16"/>
    </row>
    <row r="175" spans="1:26" ht="63" customHeight="1">
      <c r="A175" s="19"/>
      <c r="B175" s="300" t="s">
        <v>33</v>
      </c>
      <c r="C175" s="285" t="s">
        <v>190</v>
      </c>
      <c r="D175" s="285" t="s">
        <v>77</v>
      </c>
      <c r="E175" s="285" t="s">
        <v>78</v>
      </c>
      <c r="F175" s="285" t="s">
        <v>52</v>
      </c>
      <c r="G175" s="285" t="s">
        <v>191</v>
      </c>
      <c r="H175" s="285" t="s">
        <v>192</v>
      </c>
      <c r="I175" s="498" t="s">
        <v>1253</v>
      </c>
      <c r="J175" s="285" t="s">
        <v>1252</v>
      </c>
      <c r="K175" s="285" t="s">
        <v>1254</v>
      </c>
      <c r="L175" s="414" t="s">
        <v>194</v>
      </c>
      <c r="M175" s="389" t="s">
        <v>1035</v>
      </c>
      <c r="N175" s="389" t="s">
        <v>1035</v>
      </c>
      <c r="O175" s="392" t="s">
        <v>200</v>
      </c>
      <c r="P175" s="496" t="s">
        <v>778</v>
      </c>
      <c r="Q175" s="193" t="s">
        <v>47</v>
      </c>
      <c r="R175" s="193" t="s">
        <v>58</v>
      </c>
      <c r="S175" s="193" t="s">
        <v>52</v>
      </c>
      <c r="T175" s="486">
        <v>1</v>
      </c>
      <c r="U175" s="486">
        <v>1</v>
      </c>
      <c r="V175" s="486">
        <v>1</v>
      </c>
      <c r="W175" s="486">
        <v>1</v>
      </c>
      <c r="X175" s="486">
        <v>1</v>
      </c>
      <c r="Y175" s="16"/>
      <c r="Z175" s="16"/>
    </row>
    <row r="176" spans="1:26" ht="63" customHeight="1">
      <c r="A176" s="19"/>
      <c r="B176" s="300" t="s">
        <v>33</v>
      </c>
      <c r="C176" s="285" t="s">
        <v>190</v>
      </c>
      <c r="D176" s="285" t="s">
        <v>77</v>
      </c>
      <c r="E176" s="285" t="s">
        <v>78</v>
      </c>
      <c r="F176" s="285" t="s">
        <v>52</v>
      </c>
      <c r="G176" s="285" t="s">
        <v>191</v>
      </c>
      <c r="H176" s="285" t="s">
        <v>1250</v>
      </c>
      <c r="I176" s="498" t="s">
        <v>1272</v>
      </c>
      <c r="J176" s="285" t="s">
        <v>1249</v>
      </c>
      <c r="K176" s="285" t="s">
        <v>1251</v>
      </c>
      <c r="L176" s="414" t="s">
        <v>194</v>
      </c>
      <c r="M176" s="389" t="s">
        <v>1035</v>
      </c>
      <c r="N176" s="389" t="s">
        <v>1035</v>
      </c>
      <c r="O176" s="392" t="s">
        <v>200</v>
      </c>
      <c r="P176" s="378" t="s">
        <v>1082</v>
      </c>
      <c r="Q176" s="193" t="s">
        <v>47</v>
      </c>
      <c r="R176" s="285" t="s">
        <v>58</v>
      </c>
      <c r="S176" s="405" t="s">
        <v>34</v>
      </c>
      <c r="T176" s="486">
        <v>1</v>
      </c>
      <c r="U176" s="486">
        <v>1</v>
      </c>
      <c r="V176" s="486">
        <v>1</v>
      </c>
      <c r="W176" s="486">
        <v>1</v>
      </c>
      <c r="X176" s="486">
        <v>1</v>
      </c>
      <c r="Y176" s="16"/>
      <c r="Z176" s="16"/>
    </row>
    <row r="177" spans="1:26" ht="63" customHeight="1">
      <c r="A177" s="19"/>
      <c r="B177" s="300" t="s">
        <v>33</v>
      </c>
      <c r="C177" s="285" t="s">
        <v>190</v>
      </c>
      <c r="D177" s="285" t="s">
        <v>77</v>
      </c>
      <c r="E177" s="285" t="s">
        <v>78</v>
      </c>
      <c r="F177" s="285" t="s">
        <v>52</v>
      </c>
      <c r="G177" s="285" t="s">
        <v>191</v>
      </c>
      <c r="H177" s="285" t="s">
        <v>192</v>
      </c>
      <c r="I177" s="498" t="s">
        <v>1253</v>
      </c>
      <c r="J177" s="285" t="s">
        <v>1252</v>
      </c>
      <c r="K177" s="285" t="s">
        <v>1254</v>
      </c>
      <c r="L177" s="414" t="s">
        <v>194</v>
      </c>
      <c r="M177" s="389" t="s">
        <v>1035</v>
      </c>
      <c r="N177" s="389" t="s">
        <v>1035</v>
      </c>
      <c r="O177" s="392" t="s">
        <v>200</v>
      </c>
      <c r="P177" s="378" t="s">
        <v>1082</v>
      </c>
      <c r="Q177" s="193" t="s">
        <v>47</v>
      </c>
      <c r="R177" s="193" t="s">
        <v>58</v>
      </c>
      <c r="S177" s="193" t="s">
        <v>52</v>
      </c>
      <c r="T177" s="486">
        <v>1</v>
      </c>
      <c r="U177" s="486">
        <v>1</v>
      </c>
      <c r="V177" s="486">
        <v>1</v>
      </c>
      <c r="W177" s="486">
        <v>1</v>
      </c>
      <c r="X177" s="486">
        <v>1</v>
      </c>
      <c r="Y177" s="16"/>
      <c r="Z177" s="16"/>
    </row>
    <row r="178" spans="1:26" ht="63" customHeight="1">
      <c r="A178" s="19"/>
      <c r="B178" s="300" t="s">
        <v>33</v>
      </c>
      <c r="C178" s="285" t="s">
        <v>190</v>
      </c>
      <c r="D178" s="285" t="s">
        <v>77</v>
      </c>
      <c r="E178" s="285" t="s">
        <v>78</v>
      </c>
      <c r="F178" s="285" t="s">
        <v>52</v>
      </c>
      <c r="G178" s="285" t="s">
        <v>191</v>
      </c>
      <c r="H178" s="285" t="s">
        <v>1250</v>
      </c>
      <c r="I178" s="498" t="s">
        <v>1272</v>
      </c>
      <c r="J178" s="285" t="s">
        <v>1249</v>
      </c>
      <c r="K178" s="285" t="s">
        <v>1251</v>
      </c>
      <c r="L178" s="414" t="s">
        <v>194</v>
      </c>
      <c r="M178" s="188" t="s">
        <v>496</v>
      </c>
      <c r="N178" s="188" t="s">
        <v>496</v>
      </c>
      <c r="O178" s="193" t="s">
        <v>198</v>
      </c>
      <c r="P178" s="497" t="s">
        <v>214</v>
      </c>
      <c r="Q178" s="193" t="s">
        <v>47</v>
      </c>
      <c r="R178" s="285" t="s">
        <v>58</v>
      </c>
      <c r="S178" s="405" t="s">
        <v>34</v>
      </c>
      <c r="T178" s="486">
        <v>1</v>
      </c>
      <c r="U178" s="486">
        <v>1</v>
      </c>
      <c r="V178" s="486">
        <v>1</v>
      </c>
      <c r="W178" s="486">
        <v>1</v>
      </c>
      <c r="X178" s="486">
        <v>1</v>
      </c>
      <c r="Y178" s="16"/>
      <c r="Z178" s="16"/>
    </row>
    <row r="179" spans="1:26" ht="63" customHeight="1">
      <c r="A179" s="19"/>
      <c r="B179" s="300" t="s">
        <v>33</v>
      </c>
      <c r="C179" s="285" t="s">
        <v>190</v>
      </c>
      <c r="D179" s="285" t="s">
        <v>77</v>
      </c>
      <c r="E179" s="285" t="s">
        <v>78</v>
      </c>
      <c r="F179" s="285" t="s">
        <v>52</v>
      </c>
      <c r="G179" s="285" t="s">
        <v>191</v>
      </c>
      <c r="H179" s="285" t="s">
        <v>192</v>
      </c>
      <c r="I179" s="498" t="s">
        <v>1253</v>
      </c>
      <c r="J179" s="285" t="s">
        <v>1252</v>
      </c>
      <c r="K179" s="285" t="s">
        <v>1254</v>
      </c>
      <c r="L179" s="414" t="s">
        <v>194</v>
      </c>
      <c r="M179" s="188" t="s">
        <v>496</v>
      </c>
      <c r="N179" s="188" t="s">
        <v>496</v>
      </c>
      <c r="O179" s="193" t="s">
        <v>198</v>
      </c>
      <c r="P179" s="497" t="s">
        <v>214</v>
      </c>
      <c r="Q179" s="193" t="s">
        <v>47</v>
      </c>
      <c r="R179" s="193" t="s">
        <v>58</v>
      </c>
      <c r="S179" s="193" t="s">
        <v>52</v>
      </c>
      <c r="T179" s="486">
        <v>1</v>
      </c>
      <c r="U179" s="486">
        <v>1</v>
      </c>
      <c r="V179" s="486">
        <v>1</v>
      </c>
      <c r="W179" s="486">
        <v>1</v>
      </c>
      <c r="X179" s="486">
        <v>1</v>
      </c>
      <c r="Y179" s="16"/>
      <c r="Z179" s="16"/>
    </row>
  </sheetData>
  <sheetProtection formatCells="0" formatColumns="0" formatRows="0" insertColumns="0" insertRows="0" insertHyperlinks="0" deleteRows="0" sort="0" autoFilter="0" pivotTables="0"/>
  <autoFilter ref="A12:WXV179" xr:uid="{00000000-0001-0000-0000-000000000000}"/>
  <mergeCells count="3">
    <mergeCell ref="O11:O12"/>
    <mergeCell ref="P11:P12"/>
    <mergeCell ref="D7:I7"/>
  </mergeCells>
  <phoneticPr fontId="34" type="noConversion"/>
  <dataValidations xWindow="1212" yWindow="601" count="24">
    <dataValidation allowBlank="1" showErrorMessage="1" promptTitle="Dificultades PA" prompt="Identificar los cuellos de botella que retrasan los planes de acción. _x000a_Es importante enfocar los esfuerzos y análisis a las actividades identificadas como críticas." sqref="DU2:DX2 NQ2:NT2 XM2:XP2 AHI2:AHL2 ARE2:ARH2 BBA2:BBD2 BKW2:BKZ2 BUS2:BUV2 CEO2:CER2 COK2:CON2 CYG2:CYJ2 DIC2:DIF2 DRY2:DSB2 EBU2:EBX2 ELQ2:ELT2 EVM2:EVP2 FFI2:FFL2 FPE2:FPH2 FZA2:FZD2 GIW2:GIZ2 GSS2:GSV2 HCO2:HCR2 HMK2:HMN2 HWG2:HWJ2 IGC2:IGF2 IPY2:IQB2 IZU2:IZX2 JJQ2:JJT2 JTM2:JTP2 KDI2:KDL2 KNE2:KNH2 KXA2:KXD2 LGW2:LGZ2 LQS2:LQV2 MAO2:MAR2 MKK2:MKN2 MUG2:MUJ2 NEC2:NEF2 NNY2:NOB2 NXU2:NXX2 OHQ2:OHT2 ORM2:ORP2 PBI2:PBL2 PLE2:PLH2 PVA2:PVD2 QEW2:QEZ2 QOS2:QOV2 QYO2:QYR2 RIK2:RIN2 RSG2:RSJ2 SCC2:SCF2 SLY2:SMB2 SVU2:SVX2 TFQ2:TFT2 TPM2:TPP2 TZI2:TZL2 UJE2:UJH2 UTA2:UTD2 VCW2:VCZ2 VMS2:VMV2 VWO2:VWR2 WGK2:WGN2 WQG2:WQJ2 O3:P4 WQT7:WRA7 WQW5:WRD6 WGX7:WHE7 WHA5:WHH6 VXB7:VXI7 VXE5:VXL6 VNF7:VNM7 VNI5:VNP6 VDJ7:VDQ7 VDM5:VDT6 UTN7:UTU7 UTQ5:UTX6 UJR7:UJY7 UJU5:UKB6 TZV7:UAC7 TZY5:UAF6 TPZ7:TQG7 TQC5:TQJ6 TGD7:TGK7 TGG5:TGN6 SWH7:SWO7 SWK5:SWR6 SML7:SMS7 SMO5:SMV6 SCP7:SCW7 SCS5:SCZ6 RST7:RTA7 RSW5:RTD6 RIX7:RJE7 RJA5:RJH6 QZB7:QZI7 QZE5:QZL6 QPF7:QPM7 QPI5:QPP6 QFJ7:QFQ7 QFM5:QFT6 PVN7:PVU7 PVQ5:PVX6 PLR7:PLY7 PLU5:PMB6 PBV7:PCC7 PBY5:PCF6 ORZ7:OSG7 OSC5:OSJ6 OID7:OIK7 OIG5:OIN6 NYH7:NYO7 NYK5:NYR6 NOL7:NOS7 NOO5:NOV6 NEP7:NEW7 NES5:NEZ6 MUT7:MVA7 MUW5:MVD6 MKX7:MLE7 MLA5:MLH6 MBB7:MBI7 MBE5:MBL6 LRF7:LRM7 LRI5:LRP6 LHJ7:LHQ7 LHM5:LHT6 KXN7:KXU7 KXQ5:KXX6 KNR7:KNY7 KNU5:KOB6 KDV7:KEC7 KDY5:KEF6 JTZ7:JUG7 JUC5:JUJ6 JKD7:JKK7 JKG5:JKN6 JAH7:JAO7 JAK5:JAR6 IQL7:IQS7 IQO5:IQV6 IGP7:IGW7 IGS5:IGZ6 HWT7:HXA7 HWW5:HXD6 HMX7:HNE7 HNA5:HNH6 HDB7:HDI7 HDE5:HDL6 GTF7:GTM7 GTI5:GTP6 GJJ7:GJQ7 GJM5:GJT6 FZN7:FZU7 FZQ5:FZX6 FPR7:FPY7 FPU5:FQB6 FFV7:FGC7 FFY5:FGF6 EVZ7:EWG7 EWC5:EWJ6 EMD7:EMK7 EMG5:EMN6 ECH7:ECO7 ECK5:ECR6 DSL7:DSS7 DSO5:DSV6 DIP7:DIW7 DIS5:DIZ6 CYT7:CZA7 CYW5:CZD6 COX7:CPE7 CPA5:CPH6 CFB7:CFI7 CFE5:CFL6 BVF7:BVM7 BVI5:BVP6 BLJ7:BLQ7 BLM5:BLT6 BBN7:BBU7 BBQ5:BBX6 ARR7:ARY7 ARU5:ASB6 AHV7:AIC7 AHY5:AIF6 XZ7:YG7 YC5:YJ6 OD7:OK7 OG5:ON6 EH7:EO7 EK5:ER6 WQI7 WQL5:WQL6 WGM7 WGP5:WGP6 VWQ7 VWT5:VWT6 VMU7 VMX5:VMX6 VCY7 VDB5:VDB6 UTC7 UTF5:UTF6 UJG7 UJJ5:UJJ6 TZK7 TZN5:TZN6 TPO7 TPR5:TPR6 TFS7 TFV5:TFV6 SVW7 SVZ5:SVZ6 SMA7 SMD5:SMD6 SCE7 SCH5:SCH6 RSI7 RSL5:RSL6 RIM7 RIP5:RIP6 QYQ7 QYT5:QYT6 QOU7 QOX5:QOX6 QEY7 QFB5:QFB6 PVC7 PVF5:PVF6 PLG7 PLJ5:PLJ6 PBK7 PBN5:PBN6 ORO7 ORR5:ORR6 OHS7 OHV5:OHV6 NXW7 NXZ5:NXZ6 NOA7 NOD5:NOD6 NEE7 NEH5:NEH6 MUI7 MUL5:MUL6 MKM7 MKP5:MKP6 MAQ7 MAT5:MAT6 LQU7 LQX5:LQX6 LGY7 LHB5:LHB6 KXC7 KXF5:KXF6 KNG7 KNJ5:KNJ6 KDK7 KDN5:KDN6 JTO7 JTR5:JTR6 JJS7 JJV5:JJV6 IZW7 IZZ5:IZZ6 IQA7 IQD5:IQD6 IGE7 IGH5:IGH6 HWI7 HWL5:HWL6 HMM7 HMP5:HMP6 HCQ7 HCT5:HCT6 GSU7 GSX5:GSX6 GIY7 GJB5:GJB6 FZC7 FZF5:FZF6 FPG7 FPJ5:FPJ6 FFK7 FFN5:FFN6 EVO7 EVR5:EVR6 ELS7 ELV5:ELV6 EBW7 EBZ5:EBZ6 DSA7 DSD5:DSD6 DIE7 DIH5:DIH6 CYI7 CYL5:CYL6 COM7 COP5:COP6 CEQ7 CET5:CET6 BUU7 BUX5:BUX6 BKY7 BLB5:BLB6 BBC7 BBF5:BBF6 ARG7 ARJ5:ARJ6 AHK7 AHN5:AHN6 XO7 XR5:XR6 NS7 NV5:NV6 DW7 DZ5:DZ6 NV8:NV9 XR8:XR9 AHN8:AHN9 ARJ8:ARJ9 BBF8:BBF9 BLB8:BLB9 BUX8:BUX9 CET8:CET9 COP8:COP9 CYL8:CYL9 DIH8:DIH9 DSD8:DSD9 EBZ8:EBZ9 ELV8:ELV9 EVR8:EVR9 FFN8:FFN9 FPJ8:FPJ9 FZF8:FZF9 GJB8:GJB9 GSX8:GSX9 HCT8:HCT9 HMP8:HMP9 HWL8:HWL9 IGH8:IGH9 IQD8:IQD9 IZZ8:IZZ9 JJV8:JJV9 JTR8:JTR9 KDN8:KDN9 KNJ8:KNJ9 KXF8:KXF9 LHB8:LHB9 LQX8:LQX9 MAT8:MAT9 MKP8:MKP9 MUL8:MUL9 NEH8:NEH9 NOD8:NOD9 NXZ8:NXZ9 OHV8:OHV9 ORR8:ORR9 PBN8:PBN9 PLJ8:PLJ9 PVF8:PVF9 QFB8:QFB9 QOX8:QOX9 QYT8:QYT9 RIP8:RIP9 RSL8:RSL9 SCH8:SCH9 SMD8:SMD9 SVZ8:SVZ9 TFV8:TFV9 TPR8:TPR9 TZN8:TZN9 UJJ8:UJJ9 UTF8:UTF9 VDB8:VDB9 VMX8:VMX9 VWT8:VWT9 WGP8:WGP9 WQL8:WQL9 EK8:ER9 OG8:ON9 YC8:YJ9 AHY8:AIF9 ARU8:ASB9 BBQ8:BBX9 BLM8:BLT9 BVI8:BVP9 CFE8:CFL9 CPA8:CPH9 CYW8:CZD9 DIS8:DIZ9 DSO8:DSV9 ECK8:ECR9 EMG8:EMN9 EWC8:EWJ9 FFY8:FGF9 FPU8:FQB9 FZQ8:FZX9 GJM8:GJT9 GTI8:GTP9 HDE8:HDL9 HNA8:HNH9 HWW8:HXD9 IGS8:IGZ9 IQO8:IQV9 JAK8:JAR9 JKG8:JKN9 JUC8:JUJ9 KDY8:KEF9 KNU8:KOB9 KXQ8:KXX9 LHM8:LHT9 LRI8:LRP9 MBE8:MBL9 MLA8:MLH9 MUW8:MVD9 NES8:NEZ9 NOO8:NOV9 NYK8:NYR9 OIG8:OIN9 OSC8:OSJ9 PBY8:PCF9 PLU8:PMB9 PVQ8:PVX9 QFM8:QFT9 QPI8:QPP9 QZE8:QZL9 RJA8:RJH9 RSW8:RTD9 SCS8:SCZ9 SMO8:SMV9 SWK8:SWR9 TGG8:TGN9 TQC8:TQJ9 TZY8:UAF9 UJU8:UKB9 UTQ8:UTX9 VDM8:VDT9 VNI8:VNP9 VXE8:VXL9 WHA8:WHH9 WQW8:WRD9 DZ8:DZ9 C3:G3 C4:H4 I3:K4 C9:R9 O79" xr:uid="{00000000-0002-0000-0000-000000000000}"/>
    <dataValidation allowBlank="1" showInputMessage="1" showErrorMessage="1" prompt="El valor programado debe ir en terminos de la unidad de medida._x000a_ " sqref="T12:X14 T23:X23 T31:X31 T42:X42 T46:X46 T57:X57 T60:X60 T66:X66 T81:X81 T86:X86 T93:X93 T101:X101" xr:uid="{00000000-0002-0000-0000-000001000000}"/>
    <dataValidation allowBlank="1" showInputMessage="1" showErrorMessage="1" promptTitle="A tener en cuenta:" prompt="Relacione la salida, bien o entregable resultado de la actividad._x000a_" sqref="H15:H16 H19:H21 H87 H44 H32:H36 H67:H76 H58 I99 H164:H165 H130 G38:G39 J48:J54 H116:H117 H120:H128 H144:H146 H102:H112 H50:H54 H148:H151 I146 I144 I148 H133:H141 H26:H30 H56 H61:H65 H78:H80 H82:H85 H95:H100 H157 H159:H162 H175 H177 H179" xr:uid="{4BC644F7-2DC2-4E87-9D6C-5AFD5905A83C}"/>
    <dataValidation type="list" allowBlank="1" showInputMessage="1" showErrorMessage="1" sqref="Q23:Q58 Q13:Q21 Q93:Q116 Q60:Q87 Q174:Q179 Q131:Q165"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7 I15 I19:I21 I33:I37 I95:I98 I44:I45 H48:H49 T45:X45 G77 I134:I141 H38 I125:I128 I119:I123 I68:I80 I39:I41 I100 I165 H147:I147 J150 I145 J95 I103:I112 I157 I26:I30 I48:I56 I62:I65 I83:I85 I149:I154 I160:I162" xr:uid="{FC8E128A-42A7-48DB-9B13-C9E80849CBA2}"/>
    <dataValidation allowBlank="1" showInputMessage="1" showErrorMessage="1" promptTitle="Tener en cuenta" prompt="La acción estratégica debe iniciar con un verbo en infinitivo y debe contribuir al alcance del objetivo estratégico." sqref="H19:H21 G15:H16 G17:G21 H144:H146 G32:H39 G87:H87 G44:H44 G43 G78:G79 H67:H79 I99 H117 H130 H120:H128 J48:J54 G116:H116 I113:L118 G122:G125 H164:H165 G102:H112 G48:G52 H50:H54 G144:G155 K37:K39 G127:G129 G112:L112 H148:H151 I146 I144 I148 J38 G67:G76 G58:H58 H133:H141 G26:H30 G40:G41 G56:H56 G61:H65 G80:H80 G82:H85 G95:H100 G133:G142 G157:G165 H157 H159:H162 G174:G179 H175 H177 H179" xr:uid="{39F9C036-F0AD-469E-8B4A-79E8B6397499}"/>
    <dataValidation allowBlank="1" showInputMessage="1" showErrorMessage="1" promptTitle="Tener en cuenta" prompt="indique el valor del producto o salida a alcanzar en la vigencia, en la misma unidad de medidad de las metas periódo" sqref="I17 I15 I19:I21 I95:I98 I44:I45 I26:I30 H48:H49 T45:X45 G77 I134:I141 I39 I125:I128 I119:I123 I68:I80 I33:I37 I100 I165 H147:I147 J150 I145 J95 I103:I112 I157 I48:I56 I62:I65 I83:I85 I149:I154 I160:I162" xr:uid="{CE0B0436-CB6E-4E51-B41D-0955FCE1ABF8}"/>
    <dataValidation allowBlank="1" showErrorMessage="1" sqref="M144:N162 O70 M60:N87 M26:N45 M116:N116 M93:N114 M122:N130 M134:N141 M15:N22 N13:N14" xr:uid="{CF2239CF-A5D8-4621-A72F-43B39B77C8C6}"/>
    <dataValidation allowBlank="1" showInputMessage="1" showErrorMessage="1" promptTitle="Tener en cuenta" prompt="Relacionar el código del proceso que enmarca la ejecución de la acción estratégica." sqref="O15:O21 O80:O87 O60:O69 O71:O78 O48:O58 O26:O37 O93:O116 O40:O45 O134:O141 O144:O162" xr:uid="{7556AB3C-19CD-4DE0-AAA8-AABA7391C66C}"/>
    <dataValidation allowBlank="1" showInputMessage="1" showErrorMessage="1" promptTitle="Tener en Cuenta" prompt="Indique la periocidad en la que realizará el cálculo del indicador:  mensual, trimestral, semestral, anual." sqref="L15:L21 L32:L37 L44:L45 L102:L117 L157:L165 L87 L124:L130 L155 L26:L30 L48:L56 L58:L59 L61:L65 L67:L80 L82:L85 L95:L100 L134:L142 L174:L179" xr:uid="{9BF1F112-5645-4FB3-941A-8C65572776BA}"/>
    <dataValidation allowBlank="1" showInputMessage="1" showErrorMessage="1" promptTitle="Recuerde" prompt="omo la unidad de medida es porcentaje, la fórmula debe ser una relación de dos variables, multiplicada por 100" sqref="K15 K44 K33:K36 K50 K26:K30 K53 K134:K140 K165 K68:K80 K121 K103:K112 K157 K56 K62:K65 K83:K85 K95:K100 K160:K162" xr:uid="{C75FC21E-B32B-4113-B345-19851DA735F2}"/>
    <dataValidation allowBlank="1" showInputMessage="1" showErrorMessage="1" promptTitle="Recuerde" prompt="como la unidad de medida es porcentaje, la fórmula debe ser una relación de dos variables, multiplicada por 100" sqref="K15 K44 K33:K36 K50 K26:K30 K53 K134:K140 K165 K68:K80 K121 K103:K112 K157 K56 K62:K65 K83:K85 K95:K100 K160:K162" xr:uid="{89E072EA-B510-4601-91E0-E33481F3B1A8}"/>
    <dataValidation allowBlank="1" showErrorMessage="1" promptTitle="Tener en cuenta" prompt="La acción estratégica debe iniciar con un verbo en infinitivo y debe contribuir al alcance del objetivo estratégico." sqref="I16 J19:J21 J15:J16 J62:J65 J26:J30 J33:J37 J44:J45 J68:J79 J96:J100 J125 J165 J39 J109:J112 J120 J103:J106 J157 J56 J83:J85 J133:J141 J160:J162" xr:uid="{EA668F83-B412-44D8-BF13-E9345DF1A49D}"/>
    <dataValidation allowBlank="1" showInputMessage="1" showErrorMessage="1" promptTitle="Recuerde:" prompt="como la unidad de medida es porcentaje, la fórmula debe ser una relación de dos variables, multiplicada por 100" sqref="I16 J19:J21 J15:J16 J62:J65 J26:J30 J33:J37 J44:J45 J68:J79 J96:J100 J125 J165 J39 J109:J112 J120 J103:J106 J157 J56 J83:J85 J133:J141 J160:J162" xr:uid="{6610F1BF-B173-4BCB-ADA4-84B20A245E8C}"/>
    <dataValidation allowBlank="1" showInputMessage="1" showErrorMessage="1" promptTitle="Tener en cuenta:" prompt="Relacione la salida, bien o entregable resultado de la acción estratégica_x000a_" sqref="I25 H22:I22 H24:H25" xr:uid="{28F2F09F-88F4-4F89-B7D8-15C322836FCF}"/>
    <dataValidation allowBlank="1" showInputMessage="1" showErrorMessage="1" promptTitle="Tener en cuenta:" prompt="El valor programado debe ir en porcentaje_x000a_ " sqref="T15:W21 V26:X29 T28:U29 W104:W105 T44:X44 X69:X75 T70:W75 T76:X79 T67:X68 T165:X165 T87:X87 T133:X133 T58:X58 V110:X112 X82:X83 V108:W109 V118 X103:X109 V104 T32:X33 T155:X155 T30:X30 T47:X56 T61:X65 X80 T83:X85 T95:X100 T102:X102 T142:X142 T157 T159 T158:X158 T163:X163 T174:X174 T176:X176 T178:X178" xr:uid="{A11055DF-D5B6-4483-8400-68860A514969}"/>
    <dataValidation allowBlank="1" showInputMessage="1" showErrorMessage="1" promptTitle="A tener en cuenta:" prompt="Relacione la salida, bien o entregable resultado de la actividad." sqref="H40:H41 H43" xr:uid="{E02A3F89-B180-41FD-A57A-7AB2E9F387F0}"/>
    <dataValidation allowBlank="1" showInputMessage="1" showErrorMessage="1" promptTitle="Tener en cuenta" prompt="Relacionar los códigos del(los) proceso(s) que enmarcan la ejecución de la acción estratégica." sqref="O38:O39" xr:uid="{F7DF3583-0227-4841-BE03-D019D06A6EDB}"/>
    <dataValidation allowBlank="1" showInputMessage="1" showErrorMessage="1" promptTitle="Tener en Cuenta" prompt="Indique la periocidad en la que realizará el cálculo del indicador: trimestral, semestral, anual." sqref="L38:L41 L43" xr:uid="{62CF00F7-F187-4AF4-97C0-43115C577574}"/>
    <dataValidation allowBlank="1" showInputMessage="1" showErrorMessage="1" promptTitle="Recuerde:" prompt="si la unidad de medida es porcentaje, la fórmula debe ser una relación de dos variables, multiplicada por 100" sqref="J38 K37:K39" xr:uid="{157FFC14-A3D1-424D-86E2-854CBCC2D3FE}"/>
    <dataValidation type="list" allowBlank="1" showInputMessage="1" showErrorMessage="1" sqref="R13:R58 R93:R116 R60:R87 R174:R179 R131:R165" xr:uid="{8D89D085-6114-49BB-A436-EA6D0AB4AF28}">
      <formula1>"Funcionamiento, Inversión, Gestión"</formula1>
    </dataValidation>
    <dataValidation allowBlank="1" showInputMessage="1" showErrorMessage="1" promptTitle="A tener en cuenta:" prompt="Se debe asociar la meta al producto." sqref="I129:I130" xr:uid="{A476FC67-5535-4447-9486-CD3639276DEA}"/>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41" xr:uid="{CB0BF1E2-126E-4611-ADA2-8155AE6F9787}">
      <formula1>#REF!</formula1>
    </dataValidation>
    <dataValidation type="list" allowBlank="1" showInputMessage="1" showErrorMessage="1" sqref="H141 D141 F141 B141" xr:uid="{17BD9BCB-2C7B-403C-989A-39AF5C3D3CD4}">
      <formula1>#REF!</formula1>
    </dataValidation>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6:X28" unlockedFormula="1"/>
  </ignoredErrors>
  <drawing r:id="rId2"/>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B133 B47 B68 B94 B83 B88:B92 B177 B179:B1048576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B19 B13:B17 B101:B102 B140 B42:B43 B93:B94 B66:B67 B31 B51:B61 B174:B179 B23:B25 B86:B87 B158:B159 B163 B46:B47 B69:B83 B142 B155 B129:B133</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K69:K78 K83 K80</xm:sqref>
        </x14:dataValidation>
        <x14:dataValidation type="list" allowBlank="1" showInputMessage="1" showErrorMessage="1" promptTitle="Tener en cuenta" xr:uid="{6EAB767A-B2C3-41AD-9D98-B758FCAA3D0D}">
          <x14:formula1>
            <xm:f>'Info CIGD'!#REF!</xm:f>
          </x14:formula1>
          <xm:sqref>O71:O74 O69 O80:O83</xm:sqref>
        </x14:dataValidation>
        <x14:dataValidation type="list" allowBlank="1" showInputMessage="1" showErrorMessage="1" xr:uid="{0689EBF4-0E18-4A5F-BC39-A5F58726E601}">
          <x14:formula1>
            <xm:f>'Info CIGD'!#REF!</xm:f>
          </x14:formula1>
          <xm:sqref>B93:B94 H15:H16 H19:H21 B140 B19 F15:F19 I77:I78 H78 G77 B158:B159 F69:F75 H69:I75 B13:B17 B101:B102 B42:B43 I83 B155 B31 H82 B174:B179 B23:B25 B66:B67 B86:B87 B46:B47 B163 B51:B61 F21:F22 F24:F25 H80:I80 B69:B83 F77:F80 F82:F83 B142 H160:H162 H179 H175 H177 B129:B133</xm:sqref>
        </x14:dataValidation>
        <x14:dataValidation type="list" allowBlank="1" showInputMessage="1" showErrorMessage="1" xr:uid="{CD92EEFD-DF24-490C-9A97-EC9FBEEFE2AE}">
          <x14:formula1>
            <xm:f>Listas!$I$3:$I$21</xm:f>
          </x14:formula1>
          <xm:sqref>P42:P52 P13:P30 P98:P102 P56:P94 P158:P162 P170:P179 P129:P140</xm:sqref>
        </x14:dataValidation>
        <x14:dataValidation type="list" allowBlank="1" showInputMessage="1" showErrorMessage="1" xr:uid="{FD92D7EA-027D-41E9-A4E1-6D2BE01A6337}">
          <x14:formula1>
            <xm:f>Listas!$E$3:$E$23</xm:f>
          </x14:formula1>
          <xm:sqref>D101:D102 D13:D31 D155 D158:D163 D42:D94 D142 D170:D179 D129:D140</xm:sqref>
        </x14:dataValidation>
        <x14:dataValidation type="list" allowBlank="1" showInputMessage="1" showErrorMessage="1" xr:uid="{C8E05908-39F7-4B8E-8605-42C908B9FE68}">
          <x14:formula1>
            <xm:f>Listas!$G$3:$G$23</xm:f>
          </x14:formula1>
          <xm:sqref>E98:E102 E13:E31 E155 E42:E94 E158:E163 E170:E179 E129:E142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baseColWidth="10" defaultColWidth="2.6640625" defaultRowHeight="16.5" customHeight="1"/>
  <cols>
    <col min="1" max="2" width="15.6640625" style="7" customWidth="1"/>
    <col min="3" max="3" width="39.44140625" style="7" customWidth="1"/>
    <col min="4" max="5" width="55.44140625" style="7" customWidth="1"/>
    <col min="6" max="16376" width="2.6640625" style="7"/>
    <col min="16377" max="16377" width="5.6640625" style="7" customWidth="1"/>
    <col min="16378" max="16378" width="2.6640625" style="7" customWidth="1"/>
    <col min="16379" max="16384" width="2.6640625" style="7"/>
  </cols>
  <sheetData>
    <row r="2" spans="1:5" ht="16.5" customHeight="1">
      <c r="A2" s="508" t="s">
        <v>779</v>
      </c>
      <c r="B2" s="508"/>
      <c r="C2" s="508"/>
      <c r="D2" s="517" t="s">
        <v>780</v>
      </c>
      <c r="E2" s="517"/>
    </row>
    <row r="3" spans="1:5" ht="26.7" customHeight="1">
      <c r="A3" s="509" t="s">
        <v>781</v>
      </c>
      <c r="B3" s="509"/>
      <c r="C3" s="509"/>
      <c r="D3" s="516" t="s">
        <v>782</v>
      </c>
      <c r="E3" s="516"/>
    </row>
    <row r="4" spans="1:5" ht="26.7" customHeight="1">
      <c r="A4" s="509" t="s">
        <v>1</v>
      </c>
      <c r="B4" s="509"/>
      <c r="C4" s="509"/>
      <c r="D4" s="516" t="s">
        <v>783</v>
      </c>
      <c r="E4" s="516"/>
    </row>
    <row r="5" spans="1:5" ht="10.5" customHeight="1"/>
    <row r="6" spans="1:5" ht="54" customHeight="1">
      <c r="A6" s="511" t="s">
        <v>8</v>
      </c>
      <c r="B6" s="511"/>
      <c r="C6" s="511"/>
      <c r="D6" s="516" t="s">
        <v>784</v>
      </c>
      <c r="E6" s="516"/>
    </row>
    <row r="7" spans="1:5" ht="48.6" customHeight="1">
      <c r="A7" s="515" t="s">
        <v>5</v>
      </c>
      <c r="B7" s="514" t="s">
        <v>785</v>
      </c>
      <c r="C7" s="514"/>
      <c r="D7" s="516" t="s">
        <v>786</v>
      </c>
      <c r="E7" s="516"/>
    </row>
    <row r="8" spans="1:5" ht="53.25" customHeight="1">
      <c r="A8" s="515"/>
      <c r="B8" s="514" t="s">
        <v>10</v>
      </c>
      <c r="C8" s="514"/>
      <c r="D8" s="516" t="s">
        <v>787</v>
      </c>
      <c r="E8" s="516"/>
    </row>
    <row r="9" spans="1:5" ht="35.700000000000003" customHeight="1">
      <c r="A9" s="515"/>
      <c r="B9" s="514" t="s">
        <v>788</v>
      </c>
      <c r="C9" s="514"/>
      <c r="D9" s="516" t="s">
        <v>789</v>
      </c>
      <c r="E9" s="516"/>
    </row>
    <row r="10" spans="1:5" ht="35.700000000000003" customHeight="1">
      <c r="A10" s="515"/>
      <c r="B10" s="514" t="s">
        <v>12</v>
      </c>
      <c r="C10" s="514"/>
      <c r="D10" s="516" t="s">
        <v>790</v>
      </c>
      <c r="E10" s="516"/>
    </row>
    <row r="11" spans="1:5" ht="7.2" customHeight="1"/>
    <row r="12" spans="1:5" ht="113.25" customHeight="1">
      <c r="A12" s="510" t="s">
        <v>13</v>
      </c>
      <c r="B12" s="510"/>
      <c r="C12" s="510"/>
      <c r="D12" s="516" t="s">
        <v>791</v>
      </c>
      <c r="E12" s="516"/>
    </row>
    <row r="13" spans="1:5" ht="16.5" customHeight="1">
      <c r="A13" s="510" t="s">
        <v>14</v>
      </c>
      <c r="B13" s="510"/>
      <c r="C13" s="510"/>
      <c r="D13" s="516" t="s">
        <v>792</v>
      </c>
      <c r="E13" s="516"/>
    </row>
    <row r="14" spans="1:5" ht="16.5" customHeight="1">
      <c r="A14" s="510" t="s">
        <v>15</v>
      </c>
      <c r="B14" s="510"/>
      <c r="C14" s="510"/>
      <c r="D14" s="516" t="s">
        <v>793</v>
      </c>
      <c r="E14" s="516"/>
    </row>
    <row r="15" spans="1:5" ht="16.5" customHeight="1">
      <c r="A15" s="510" t="s">
        <v>16</v>
      </c>
      <c r="B15" s="512" t="s">
        <v>24</v>
      </c>
      <c r="C15" s="513"/>
      <c r="D15" s="7" t="s">
        <v>794</v>
      </c>
    </row>
    <row r="16" spans="1:5" ht="16.5" customHeight="1">
      <c r="A16" s="510"/>
      <c r="B16" s="512" t="s">
        <v>25</v>
      </c>
      <c r="C16" s="513"/>
      <c r="D16" s="516" t="s">
        <v>795</v>
      </c>
      <c r="E16" s="516"/>
    </row>
    <row r="17" spans="1:5" ht="16.5" customHeight="1">
      <c r="A17" s="510"/>
      <c r="B17" s="512" t="s">
        <v>26</v>
      </c>
      <c r="C17" s="513"/>
      <c r="D17" s="516" t="s">
        <v>796</v>
      </c>
      <c r="E17" s="516"/>
    </row>
    <row r="18" spans="1:5" ht="16.5" customHeight="1">
      <c r="A18" s="510"/>
      <c r="B18" s="512" t="s">
        <v>27</v>
      </c>
      <c r="C18" s="513"/>
      <c r="D18" s="518" t="s">
        <v>797</v>
      </c>
      <c r="E18" s="519"/>
    </row>
    <row r="19" spans="1:5" ht="16.5" customHeight="1">
      <c r="A19" s="510"/>
      <c r="B19" s="512" t="s">
        <v>28</v>
      </c>
      <c r="C19" s="513"/>
      <c r="D19" s="518" t="s">
        <v>798</v>
      </c>
      <c r="E19" s="519"/>
    </row>
    <row r="20" spans="1:5" ht="16.5" customHeight="1">
      <c r="A20" s="510" t="s">
        <v>17</v>
      </c>
      <c r="B20" s="510"/>
      <c r="C20" s="510"/>
      <c r="D20" s="516" t="s">
        <v>799</v>
      </c>
      <c r="E20" s="516"/>
    </row>
    <row r="21" spans="1:5" ht="16.5" customHeight="1">
      <c r="A21" s="510" t="s">
        <v>800</v>
      </c>
      <c r="B21" s="510"/>
      <c r="C21" s="510"/>
      <c r="D21" s="516" t="s">
        <v>801</v>
      </c>
      <c r="E21" s="516"/>
    </row>
    <row r="22" spans="1:5" ht="10.5" customHeight="1"/>
    <row r="23" spans="1:5" ht="29.7" customHeight="1">
      <c r="A23" s="503" t="s">
        <v>19</v>
      </c>
      <c r="B23" s="504" t="s">
        <v>802</v>
      </c>
      <c r="C23" s="504"/>
      <c r="D23" s="516" t="s">
        <v>803</v>
      </c>
      <c r="E23" s="516"/>
    </row>
    <row r="24" spans="1:5" ht="29.7" customHeight="1">
      <c r="A24" s="503"/>
      <c r="B24" s="504" t="s">
        <v>30</v>
      </c>
      <c r="C24" s="504"/>
      <c r="D24" s="516" t="s">
        <v>804</v>
      </c>
      <c r="E24" s="516"/>
    </row>
    <row r="25" spans="1:5" ht="29.7" customHeight="1">
      <c r="A25" s="503"/>
      <c r="B25" s="504" t="s">
        <v>805</v>
      </c>
      <c r="C25" s="504"/>
      <c r="D25" s="516" t="s">
        <v>806</v>
      </c>
      <c r="E25" s="516"/>
    </row>
    <row r="26" spans="1:5" ht="9.6" customHeight="1"/>
    <row r="27" spans="1:5" ht="35.700000000000003" customHeight="1">
      <c r="A27" s="505" t="s">
        <v>807</v>
      </c>
      <c r="B27" s="49" t="s">
        <v>808</v>
      </c>
      <c r="C27" s="35" t="s">
        <v>32</v>
      </c>
      <c r="D27" s="516" t="s">
        <v>809</v>
      </c>
      <c r="E27" s="516"/>
    </row>
    <row r="28" spans="1:5" ht="29.1" customHeight="1">
      <c r="A28" s="505"/>
      <c r="B28" s="506" t="s">
        <v>7</v>
      </c>
      <c r="C28" s="507"/>
      <c r="D28" s="516" t="s">
        <v>810</v>
      </c>
      <c r="E28" s="516"/>
    </row>
  </sheetData>
  <mergeCells count="48">
    <mergeCell ref="D28:E28"/>
    <mergeCell ref="D21:E21"/>
    <mergeCell ref="D23:E23"/>
    <mergeCell ref="D24:E24"/>
    <mergeCell ref="D25:E25"/>
    <mergeCell ref="D27:E27"/>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B16:C16"/>
    <mergeCell ref="B17:C17"/>
    <mergeCell ref="B18:C18"/>
    <mergeCell ref="D6:E6"/>
    <mergeCell ref="A13:C13"/>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A23:A25"/>
    <mergeCell ref="B24:C24"/>
    <mergeCell ref="B23:C23"/>
    <mergeCell ref="B25:C25"/>
    <mergeCell ref="A27:A28"/>
    <mergeCell ref="B28:C28"/>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baseColWidth="10" defaultColWidth="0" defaultRowHeight="14.4" zeroHeight="1"/>
  <cols>
    <col min="1" max="1" width="144.33203125" style="1" customWidth="1"/>
    <col min="2" max="17" width="10.6640625" style="1" customWidth="1"/>
    <col min="18" max="16384" width="10.6640625" style="1" hidden="1"/>
  </cols>
  <sheetData>
    <row r="1" spans="1:16" ht="15" thickBot="1"/>
    <row r="2" spans="1:16" ht="24" thickBot="1">
      <c r="A2" s="8" t="s">
        <v>811</v>
      </c>
      <c r="C2" s="520" t="s">
        <v>812</v>
      </c>
      <c r="D2" s="520"/>
      <c r="E2" s="520"/>
      <c r="F2" s="520"/>
      <c r="G2" s="520"/>
      <c r="H2" s="520"/>
      <c r="I2" s="520"/>
      <c r="J2" s="520"/>
      <c r="K2" s="520"/>
      <c r="L2" s="520"/>
      <c r="M2" s="520"/>
      <c r="N2" s="520"/>
      <c r="O2" s="520"/>
    </row>
    <row r="3" spans="1:16" ht="41.4">
      <c r="A3" s="9" t="s">
        <v>813</v>
      </c>
      <c r="C3" s="521"/>
      <c r="D3" s="522"/>
      <c r="E3" s="522"/>
      <c r="F3" s="522"/>
      <c r="G3" s="522"/>
      <c r="H3" s="522"/>
      <c r="I3" s="522"/>
      <c r="J3" s="522"/>
      <c r="K3" s="522"/>
      <c r="L3" s="522"/>
      <c r="M3" s="522"/>
      <c r="N3" s="522"/>
      <c r="O3" s="522"/>
      <c r="P3" s="523"/>
    </row>
    <row r="4" spans="1:16" ht="41.4">
      <c r="A4" s="10" t="s">
        <v>814</v>
      </c>
      <c r="C4" s="524"/>
      <c r="D4" s="525"/>
      <c r="E4" s="525"/>
      <c r="F4" s="525"/>
      <c r="G4" s="525"/>
      <c r="H4" s="525"/>
      <c r="I4" s="525"/>
      <c r="J4" s="525"/>
      <c r="K4" s="525"/>
      <c r="L4" s="525"/>
      <c r="M4" s="525"/>
      <c r="N4" s="525"/>
      <c r="O4" s="525"/>
      <c r="P4" s="526"/>
    </row>
    <row r="5" spans="1:16" ht="21">
      <c r="A5" s="11" t="s">
        <v>815</v>
      </c>
      <c r="C5" s="524"/>
      <c r="D5" s="525"/>
      <c r="E5" s="525"/>
      <c r="F5" s="525"/>
      <c r="G5" s="525"/>
      <c r="H5" s="525"/>
      <c r="I5" s="525"/>
      <c r="J5" s="525"/>
      <c r="K5" s="525"/>
      <c r="L5" s="525"/>
      <c r="M5" s="525"/>
      <c r="N5" s="525"/>
      <c r="O5" s="525"/>
      <c r="P5" s="526"/>
    </row>
    <row r="6" spans="1:16" ht="21">
      <c r="A6" s="11" t="s">
        <v>816</v>
      </c>
      <c r="C6" s="524"/>
      <c r="D6" s="525"/>
      <c r="E6" s="525"/>
      <c r="F6" s="525"/>
      <c r="G6" s="525"/>
      <c r="H6" s="525"/>
      <c r="I6" s="525"/>
      <c r="J6" s="525"/>
      <c r="K6" s="525"/>
      <c r="L6" s="525"/>
      <c r="M6" s="525"/>
      <c r="N6" s="525"/>
      <c r="O6" s="525"/>
      <c r="P6" s="526"/>
    </row>
    <row r="7" spans="1:16" ht="41.4">
      <c r="A7" s="11" t="s">
        <v>817</v>
      </c>
      <c r="C7" s="524"/>
      <c r="D7" s="525"/>
      <c r="E7" s="525"/>
      <c r="F7" s="525"/>
      <c r="G7" s="525"/>
      <c r="H7" s="525"/>
      <c r="I7" s="525"/>
      <c r="J7" s="525"/>
      <c r="K7" s="525"/>
      <c r="L7" s="525"/>
      <c r="M7" s="525"/>
      <c r="N7" s="525"/>
      <c r="O7" s="525"/>
      <c r="P7" s="526"/>
    </row>
    <row r="8" spans="1:16" ht="21">
      <c r="A8" s="12" t="s">
        <v>818</v>
      </c>
      <c r="C8" s="524"/>
      <c r="D8" s="525"/>
      <c r="E8" s="525"/>
      <c r="F8" s="525"/>
      <c r="G8" s="525"/>
      <c r="H8" s="525"/>
      <c r="I8" s="525"/>
      <c r="J8" s="525"/>
      <c r="K8" s="525"/>
      <c r="L8" s="525"/>
      <c r="M8" s="525"/>
      <c r="N8" s="525"/>
      <c r="O8" s="525"/>
      <c r="P8" s="526"/>
    </row>
    <row r="9" spans="1:16" ht="49.2" customHeight="1">
      <c r="A9" s="11" t="s">
        <v>819</v>
      </c>
      <c r="C9" s="524"/>
      <c r="D9" s="525"/>
      <c r="E9" s="525"/>
      <c r="F9" s="525"/>
      <c r="G9" s="525"/>
      <c r="H9" s="525"/>
      <c r="I9" s="525"/>
      <c r="J9" s="525"/>
      <c r="K9" s="525"/>
      <c r="L9" s="525"/>
      <c r="M9" s="525"/>
      <c r="N9" s="525"/>
      <c r="O9" s="525"/>
      <c r="P9" s="526"/>
    </row>
    <row r="10" spans="1:16" ht="21">
      <c r="A10" s="12" t="s">
        <v>820</v>
      </c>
      <c r="C10" s="524"/>
      <c r="D10" s="525"/>
      <c r="E10" s="525"/>
      <c r="F10" s="525"/>
      <c r="G10" s="525"/>
      <c r="H10" s="525"/>
      <c r="I10" s="525"/>
      <c r="J10" s="525"/>
      <c r="K10" s="525"/>
      <c r="L10" s="525"/>
      <c r="M10" s="525"/>
      <c r="N10" s="525"/>
      <c r="O10" s="525"/>
      <c r="P10" s="526"/>
    </row>
    <row r="11" spans="1:16" ht="21">
      <c r="A11" s="11" t="s">
        <v>821</v>
      </c>
      <c r="C11" s="524"/>
      <c r="D11" s="525"/>
      <c r="E11" s="525"/>
      <c r="F11" s="525"/>
      <c r="G11" s="525"/>
      <c r="H11" s="525"/>
      <c r="I11" s="525"/>
      <c r="J11" s="525"/>
      <c r="K11" s="525"/>
      <c r="L11" s="525"/>
      <c r="M11" s="525"/>
      <c r="N11" s="525"/>
      <c r="O11" s="525"/>
      <c r="P11" s="526"/>
    </row>
    <row r="12" spans="1:16" ht="21">
      <c r="A12" s="12" t="s">
        <v>822</v>
      </c>
      <c r="C12" s="524"/>
      <c r="D12" s="525"/>
      <c r="E12" s="525"/>
      <c r="F12" s="525"/>
      <c r="G12" s="525"/>
      <c r="H12" s="525"/>
      <c r="I12" s="525"/>
      <c r="J12" s="525"/>
      <c r="K12" s="525"/>
      <c r="L12" s="525"/>
      <c r="M12" s="525"/>
      <c r="N12" s="525"/>
      <c r="O12" s="525"/>
      <c r="P12" s="526"/>
    </row>
    <row r="13" spans="1:16" ht="21">
      <c r="A13" s="11" t="s">
        <v>823</v>
      </c>
      <c r="C13" s="524"/>
      <c r="D13" s="525"/>
      <c r="E13" s="525"/>
      <c r="F13" s="525"/>
      <c r="G13" s="525"/>
      <c r="H13" s="525"/>
      <c r="I13" s="525"/>
      <c r="J13" s="525"/>
      <c r="K13" s="525"/>
      <c r="L13" s="525"/>
      <c r="M13" s="525"/>
      <c r="N13" s="525"/>
      <c r="O13" s="525"/>
      <c r="P13" s="526"/>
    </row>
    <row r="14" spans="1:16" ht="21">
      <c r="A14" s="12" t="s">
        <v>824</v>
      </c>
      <c r="C14" s="524"/>
      <c r="D14" s="525"/>
      <c r="E14" s="525"/>
      <c r="F14" s="525"/>
      <c r="G14" s="525"/>
      <c r="H14" s="525"/>
      <c r="I14" s="525"/>
      <c r="J14" s="525"/>
      <c r="K14" s="525"/>
      <c r="L14" s="525"/>
      <c r="M14" s="525"/>
      <c r="N14" s="525"/>
      <c r="O14" s="525"/>
      <c r="P14" s="526"/>
    </row>
    <row r="15" spans="1:16" ht="21">
      <c r="A15" s="12" t="s">
        <v>825</v>
      </c>
      <c r="C15" s="524"/>
      <c r="D15" s="525"/>
      <c r="E15" s="525"/>
      <c r="F15" s="525"/>
      <c r="G15" s="525"/>
      <c r="H15" s="525"/>
      <c r="I15" s="525"/>
      <c r="J15" s="525"/>
      <c r="K15" s="525"/>
      <c r="L15" s="525"/>
      <c r="M15" s="525"/>
      <c r="N15" s="525"/>
      <c r="O15" s="525"/>
      <c r="P15" s="526"/>
    </row>
    <row r="16" spans="1:16" ht="41.4">
      <c r="A16" s="12" t="s">
        <v>826</v>
      </c>
      <c r="C16" s="524"/>
      <c r="D16" s="525"/>
      <c r="E16" s="525"/>
      <c r="F16" s="525"/>
      <c r="G16" s="525"/>
      <c r="H16" s="525"/>
      <c r="I16" s="525"/>
      <c r="J16" s="525"/>
      <c r="K16" s="525"/>
      <c r="L16" s="525"/>
      <c r="M16" s="525"/>
      <c r="N16" s="525"/>
      <c r="O16" s="525"/>
      <c r="P16" s="526"/>
    </row>
    <row r="17" spans="1:16" ht="41.4">
      <c r="A17" s="11" t="s">
        <v>827</v>
      </c>
      <c r="C17" s="524"/>
      <c r="D17" s="525"/>
      <c r="E17" s="525"/>
      <c r="F17" s="525"/>
      <c r="G17" s="525"/>
      <c r="H17" s="525"/>
      <c r="I17" s="525"/>
      <c r="J17" s="525"/>
      <c r="K17" s="525"/>
      <c r="L17" s="525"/>
      <c r="M17" s="525"/>
      <c r="N17" s="525"/>
      <c r="O17" s="525"/>
      <c r="P17" s="526"/>
    </row>
    <row r="18" spans="1:16" ht="41.4">
      <c r="A18" s="11" t="s">
        <v>828</v>
      </c>
      <c r="C18" s="524"/>
      <c r="D18" s="525"/>
      <c r="E18" s="525"/>
      <c r="F18" s="525"/>
      <c r="G18" s="525"/>
      <c r="H18" s="525"/>
      <c r="I18" s="525"/>
      <c r="J18" s="525"/>
      <c r="K18" s="525"/>
      <c r="L18" s="525"/>
      <c r="M18" s="525"/>
      <c r="N18" s="525"/>
      <c r="O18" s="525"/>
      <c r="P18" s="526"/>
    </row>
    <row r="19" spans="1:16" ht="15" thickBot="1">
      <c r="A19" s="6"/>
      <c r="C19" s="524"/>
      <c r="D19" s="525"/>
      <c r="E19" s="525"/>
      <c r="F19" s="525"/>
      <c r="G19" s="525"/>
      <c r="H19" s="525"/>
      <c r="I19" s="525"/>
      <c r="J19" s="525"/>
      <c r="K19" s="525"/>
      <c r="L19" s="525"/>
      <c r="M19" s="525"/>
      <c r="N19" s="525"/>
      <c r="O19" s="525"/>
      <c r="P19" s="526"/>
    </row>
    <row r="20" spans="1:16">
      <c r="C20" s="524"/>
      <c r="D20" s="525"/>
      <c r="E20" s="525"/>
      <c r="F20" s="525"/>
      <c r="G20" s="525"/>
      <c r="H20" s="525"/>
      <c r="I20" s="525"/>
      <c r="J20" s="525"/>
      <c r="K20" s="525"/>
      <c r="L20" s="525"/>
      <c r="M20" s="525"/>
      <c r="N20" s="525"/>
      <c r="O20" s="525"/>
      <c r="P20" s="526"/>
    </row>
    <row r="21" spans="1:16">
      <c r="C21" s="524"/>
      <c r="D21" s="525"/>
      <c r="E21" s="525"/>
      <c r="F21" s="525"/>
      <c r="G21" s="525"/>
      <c r="H21" s="525"/>
      <c r="I21" s="525"/>
      <c r="J21" s="525"/>
      <c r="K21" s="525"/>
      <c r="L21" s="525"/>
      <c r="M21" s="525"/>
      <c r="N21" s="525"/>
      <c r="O21" s="525"/>
      <c r="P21" s="526"/>
    </row>
    <row r="22" spans="1:16" hidden="1">
      <c r="A22" s="1" t="s">
        <v>829</v>
      </c>
      <c r="C22" s="524"/>
      <c r="D22" s="525"/>
      <c r="E22" s="525"/>
      <c r="F22" s="525"/>
      <c r="G22" s="525"/>
      <c r="H22" s="525"/>
      <c r="I22" s="525"/>
      <c r="J22" s="525"/>
      <c r="K22" s="525"/>
      <c r="L22" s="525"/>
      <c r="M22" s="525"/>
      <c r="N22" s="525"/>
      <c r="O22" s="525"/>
      <c r="P22" s="526"/>
    </row>
    <row r="23" spans="1:16" ht="14.7" hidden="1" customHeight="1">
      <c r="A23" s="1" t="s">
        <v>830</v>
      </c>
      <c r="C23" s="524"/>
      <c r="D23" s="525"/>
      <c r="E23" s="525"/>
      <c r="F23" s="525"/>
      <c r="G23" s="525"/>
      <c r="H23" s="525"/>
      <c r="I23" s="525"/>
      <c r="J23" s="525"/>
      <c r="K23" s="525"/>
      <c r="L23" s="525"/>
      <c r="M23" s="525"/>
      <c r="N23" s="525"/>
      <c r="O23" s="525"/>
      <c r="P23" s="526"/>
    </row>
    <row r="24" spans="1:16" ht="14.7" hidden="1" customHeight="1">
      <c r="A24" s="1" t="s">
        <v>831</v>
      </c>
      <c r="C24" s="524"/>
      <c r="D24" s="525"/>
      <c r="E24" s="525"/>
      <c r="F24" s="525"/>
      <c r="G24" s="525"/>
      <c r="H24" s="525"/>
      <c r="I24" s="525"/>
      <c r="J24" s="525"/>
      <c r="K24" s="525"/>
      <c r="L24" s="525"/>
      <c r="M24" s="525"/>
      <c r="N24" s="525"/>
      <c r="O24" s="525"/>
      <c r="P24" s="526"/>
    </row>
    <row r="25" spans="1:16" ht="14.7" hidden="1" customHeight="1">
      <c r="A25" s="1" t="s">
        <v>832</v>
      </c>
      <c r="C25" s="524"/>
      <c r="D25" s="525"/>
      <c r="E25" s="525"/>
      <c r="F25" s="525"/>
      <c r="G25" s="525"/>
      <c r="H25" s="525"/>
      <c r="I25" s="525"/>
      <c r="J25" s="525"/>
      <c r="K25" s="525"/>
      <c r="L25" s="525"/>
      <c r="M25" s="525"/>
      <c r="N25" s="525"/>
      <c r="O25" s="525"/>
      <c r="P25" s="526"/>
    </row>
    <row r="26" spans="1:16" ht="14.7" hidden="1" customHeight="1">
      <c r="A26" s="1" t="s">
        <v>833</v>
      </c>
      <c r="C26" s="524"/>
      <c r="D26" s="525"/>
      <c r="E26" s="525"/>
      <c r="F26" s="525"/>
      <c r="G26" s="525"/>
      <c r="H26" s="525"/>
      <c r="I26" s="525"/>
      <c r="J26" s="525"/>
      <c r="K26" s="525"/>
      <c r="L26" s="525"/>
      <c r="M26" s="525"/>
      <c r="N26" s="525"/>
      <c r="O26" s="525"/>
      <c r="P26" s="526"/>
    </row>
    <row r="27" spans="1:16" ht="15" thickBot="1">
      <c r="C27" s="527"/>
      <c r="D27" s="528"/>
      <c r="E27" s="528"/>
      <c r="F27" s="528"/>
      <c r="G27" s="528"/>
      <c r="H27" s="528"/>
      <c r="I27" s="528"/>
      <c r="J27" s="528"/>
      <c r="K27" s="528"/>
      <c r="L27" s="528"/>
      <c r="M27" s="528"/>
      <c r="N27" s="528"/>
      <c r="O27" s="528"/>
      <c r="P27" s="529"/>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F3" sqref="F3"/>
    </sheetView>
  </sheetViews>
  <sheetFormatPr baseColWidth="10" defaultColWidth="11.44140625" defaultRowHeight="14.4"/>
  <cols>
    <col min="2" max="2" width="109.44140625" bestFit="1" customWidth="1"/>
    <col min="3" max="3" width="250.5546875" bestFit="1" customWidth="1"/>
    <col min="4" max="4" width="6" customWidth="1"/>
    <col min="5" max="5" width="67.5546875" bestFit="1" customWidth="1"/>
    <col min="7" max="7" width="71" bestFit="1" customWidth="1"/>
    <col min="9" max="9" width="37.33203125" bestFit="1" customWidth="1"/>
    <col min="11" max="11" width="47.5546875" bestFit="1" customWidth="1"/>
  </cols>
  <sheetData>
    <row r="1" spans="1:14">
      <c r="B1" s="22" t="s">
        <v>834</v>
      </c>
      <c r="C1" s="22" t="s">
        <v>835</v>
      </c>
      <c r="E1" s="22" t="s">
        <v>836</v>
      </c>
      <c r="G1" s="22" t="s">
        <v>837</v>
      </c>
      <c r="I1" s="24" t="s">
        <v>838</v>
      </c>
      <c r="K1" s="22" t="s">
        <v>839</v>
      </c>
      <c r="N1" s="22" t="s">
        <v>840</v>
      </c>
    </row>
    <row r="2" spans="1:14">
      <c r="B2" s="22"/>
      <c r="C2" t="s">
        <v>841</v>
      </c>
      <c r="E2" s="22"/>
      <c r="G2" s="22"/>
      <c r="I2" s="24"/>
      <c r="K2" s="22"/>
      <c r="N2" s="25" t="s">
        <v>124</v>
      </c>
    </row>
    <row r="3" spans="1:14" ht="17.25" customHeight="1">
      <c r="A3">
        <v>1</v>
      </c>
      <c r="B3" t="s">
        <v>842</v>
      </c>
      <c r="C3" t="s">
        <v>843</v>
      </c>
      <c r="D3">
        <v>1</v>
      </c>
      <c r="E3" s="1" t="s">
        <v>35</v>
      </c>
      <c r="F3">
        <v>1</v>
      </c>
      <c r="G3" t="s">
        <v>36</v>
      </c>
      <c r="H3">
        <v>1</v>
      </c>
      <c r="I3" t="s">
        <v>213</v>
      </c>
      <c r="K3" s="23" t="s">
        <v>197</v>
      </c>
      <c r="N3" s="25" t="s">
        <v>260</v>
      </c>
    </row>
    <row r="4" spans="1:14" ht="17.25" customHeight="1">
      <c r="A4">
        <v>2</v>
      </c>
      <c r="B4" t="s">
        <v>844</v>
      </c>
      <c r="C4" t="s">
        <v>845</v>
      </c>
      <c r="D4">
        <v>2</v>
      </c>
      <c r="E4" s="1" t="s">
        <v>376</v>
      </c>
      <c r="F4">
        <v>2</v>
      </c>
      <c r="G4" s="33" t="s">
        <v>501</v>
      </c>
      <c r="H4">
        <v>2</v>
      </c>
      <c r="I4" t="s">
        <v>214</v>
      </c>
      <c r="K4" s="23" t="s">
        <v>46</v>
      </c>
      <c r="N4" s="25" t="s">
        <v>37</v>
      </c>
    </row>
    <row r="5" spans="1:14" ht="17.25" customHeight="1">
      <c r="A5">
        <v>3</v>
      </c>
      <c r="B5" s="291" t="s">
        <v>846</v>
      </c>
      <c r="C5" t="s">
        <v>847</v>
      </c>
      <c r="D5">
        <v>3</v>
      </c>
      <c r="E5" s="1" t="s">
        <v>569</v>
      </c>
      <c r="F5">
        <v>3</v>
      </c>
      <c r="G5" s="34" t="s">
        <v>451</v>
      </c>
      <c r="H5">
        <v>3</v>
      </c>
      <c r="I5" t="s">
        <v>215</v>
      </c>
      <c r="K5" s="23" t="s">
        <v>153</v>
      </c>
      <c r="N5" s="25" t="s">
        <v>774</v>
      </c>
    </row>
    <row r="6" spans="1:14" ht="17.25" customHeight="1">
      <c r="A6">
        <v>4</v>
      </c>
      <c r="B6" s="291" t="s">
        <v>848</v>
      </c>
      <c r="C6" s="26" t="s">
        <v>849</v>
      </c>
      <c r="D6">
        <v>4</v>
      </c>
      <c r="E6" s="1" t="s">
        <v>850</v>
      </c>
      <c r="F6">
        <v>4</v>
      </c>
      <c r="G6" s="34" t="s">
        <v>851</v>
      </c>
      <c r="H6">
        <v>4</v>
      </c>
      <c r="I6" t="s">
        <v>1091</v>
      </c>
      <c r="K6" s="23" t="s">
        <v>462</v>
      </c>
      <c r="N6" s="25" t="s">
        <v>523</v>
      </c>
    </row>
    <row r="7" spans="1:14" ht="17.25" customHeight="1">
      <c r="A7">
        <v>5</v>
      </c>
      <c r="B7" s="291" t="s">
        <v>852</v>
      </c>
      <c r="C7" t="s">
        <v>853</v>
      </c>
      <c r="D7">
        <v>5</v>
      </c>
      <c r="E7" s="1" t="s">
        <v>854</v>
      </c>
      <c r="F7">
        <v>5</v>
      </c>
      <c r="G7" s="34" t="s">
        <v>591</v>
      </c>
      <c r="H7">
        <v>5</v>
      </c>
      <c r="I7" t="s">
        <v>217</v>
      </c>
      <c r="K7" s="23" t="s">
        <v>222</v>
      </c>
      <c r="N7" s="25" t="s">
        <v>678</v>
      </c>
    </row>
    <row r="8" spans="1:14" ht="17.25" customHeight="1">
      <c r="A8">
        <v>6</v>
      </c>
      <c r="B8" t="s">
        <v>375</v>
      </c>
      <c r="C8" t="s">
        <v>855</v>
      </c>
      <c r="D8">
        <v>6</v>
      </c>
      <c r="E8" s="1" t="s">
        <v>59</v>
      </c>
      <c r="F8">
        <v>6</v>
      </c>
      <c r="G8" s="34" t="s">
        <v>291</v>
      </c>
      <c r="H8">
        <v>6</v>
      </c>
      <c r="I8" t="s">
        <v>218</v>
      </c>
      <c r="K8" s="23" t="s">
        <v>223</v>
      </c>
      <c r="N8" s="25" t="s">
        <v>856</v>
      </c>
    </row>
    <row r="9" spans="1:14" ht="17.25" customHeight="1">
      <c r="A9">
        <v>7</v>
      </c>
      <c r="B9" s="291" t="s">
        <v>857</v>
      </c>
      <c r="C9" t="s">
        <v>858</v>
      </c>
      <c r="D9">
        <v>7</v>
      </c>
      <c r="E9" s="1" t="s">
        <v>123</v>
      </c>
      <c r="F9">
        <v>7</v>
      </c>
      <c r="G9" s="34" t="s">
        <v>575</v>
      </c>
      <c r="H9">
        <v>7</v>
      </c>
      <c r="I9" t="s">
        <v>219</v>
      </c>
      <c r="K9" s="23" t="s">
        <v>859</v>
      </c>
      <c r="N9" s="25" t="s">
        <v>52</v>
      </c>
    </row>
    <row r="10" spans="1:14" ht="17.25" customHeight="1">
      <c r="A10">
        <v>8</v>
      </c>
      <c r="B10" t="s">
        <v>258</v>
      </c>
      <c r="C10" s="26" t="s">
        <v>860</v>
      </c>
      <c r="D10">
        <v>8</v>
      </c>
      <c r="E10" s="1" t="s">
        <v>479</v>
      </c>
      <c r="F10">
        <v>8</v>
      </c>
      <c r="G10" s="34" t="s">
        <v>570</v>
      </c>
      <c r="H10">
        <v>8</v>
      </c>
      <c r="I10" t="s">
        <v>115</v>
      </c>
      <c r="K10" s="23" t="s">
        <v>861</v>
      </c>
    </row>
    <row r="11" spans="1:14">
      <c r="A11">
        <v>9</v>
      </c>
      <c r="B11" t="s">
        <v>862</v>
      </c>
      <c r="C11" t="s">
        <v>863</v>
      </c>
      <c r="D11">
        <v>9</v>
      </c>
      <c r="E11" s="1" t="s">
        <v>68</v>
      </c>
      <c r="F11">
        <v>9</v>
      </c>
      <c r="G11" s="34" t="s">
        <v>582</v>
      </c>
      <c r="H11">
        <v>9</v>
      </c>
      <c r="I11" t="s">
        <v>1092</v>
      </c>
      <c r="K11" s="23" t="s">
        <v>864</v>
      </c>
    </row>
    <row r="12" spans="1:14" ht="17.25" customHeight="1">
      <c r="A12">
        <v>10</v>
      </c>
      <c r="B12" t="s">
        <v>865</v>
      </c>
      <c r="C12" t="s">
        <v>866</v>
      </c>
      <c r="D12">
        <v>10</v>
      </c>
      <c r="E12" s="1" t="s">
        <v>500</v>
      </c>
      <c r="F12">
        <v>10</v>
      </c>
      <c r="G12" s="34" t="s">
        <v>78</v>
      </c>
      <c r="H12">
        <v>10</v>
      </c>
      <c r="I12" t="s">
        <v>498</v>
      </c>
      <c r="K12" s="23" t="s">
        <v>867</v>
      </c>
    </row>
    <row r="13" spans="1:14" ht="17.25" customHeight="1">
      <c r="A13">
        <v>11</v>
      </c>
      <c r="B13" t="s">
        <v>868</v>
      </c>
      <c r="C13" t="s">
        <v>869</v>
      </c>
      <c r="D13">
        <v>11</v>
      </c>
      <c r="E13" s="1" t="s">
        <v>363</v>
      </c>
      <c r="F13">
        <v>11</v>
      </c>
      <c r="G13" s="34" t="s">
        <v>669</v>
      </c>
      <c r="H13">
        <v>11</v>
      </c>
      <c r="I13" t="s">
        <v>667</v>
      </c>
      <c r="K13" s="23" t="s">
        <v>870</v>
      </c>
    </row>
    <row r="14" spans="1:14" ht="17.25" customHeight="1">
      <c r="A14">
        <v>12</v>
      </c>
      <c r="B14" t="s">
        <v>871</v>
      </c>
      <c r="C14" t="s">
        <v>872</v>
      </c>
      <c r="D14">
        <v>12</v>
      </c>
      <c r="E14" s="1" t="s">
        <v>144</v>
      </c>
      <c r="F14">
        <v>12</v>
      </c>
      <c r="G14" s="34" t="s">
        <v>163</v>
      </c>
      <c r="H14">
        <v>12</v>
      </c>
      <c r="I14" t="s">
        <v>1093</v>
      </c>
      <c r="K14" s="23" t="s">
        <v>873</v>
      </c>
    </row>
    <row r="15" spans="1:14" ht="17.25" customHeight="1">
      <c r="A15">
        <v>13</v>
      </c>
      <c r="B15" t="s">
        <v>874</v>
      </c>
      <c r="C15" t="s">
        <v>875</v>
      </c>
      <c r="D15">
        <v>13</v>
      </c>
      <c r="E15" s="1" t="s">
        <v>443</v>
      </c>
      <c r="F15">
        <v>13</v>
      </c>
      <c r="G15" s="34" t="s">
        <v>145</v>
      </c>
      <c r="H15">
        <v>13</v>
      </c>
      <c r="I15" t="s">
        <v>221</v>
      </c>
      <c r="K15" s="23" t="s">
        <v>876</v>
      </c>
    </row>
    <row r="16" spans="1:14" ht="17.25" customHeight="1">
      <c r="A16">
        <v>14</v>
      </c>
      <c r="B16" t="s">
        <v>877</v>
      </c>
      <c r="C16" t="s">
        <v>878</v>
      </c>
      <c r="D16">
        <v>14</v>
      </c>
      <c r="E16" s="1" t="s">
        <v>93</v>
      </c>
      <c r="F16">
        <v>14</v>
      </c>
      <c r="G16" s="34" t="s">
        <v>480</v>
      </c>
      <c r="H16">
        <v>14</v>
      </c>
      <c r="I16" t="s">
        <v>462</v>
      </c>
      <c r="K16" s="23" t="s">
        <v>879</v>
      </c>
    </row>
    <row r="17" spans="1:11" ht="17.25" customHeight="1">
      <c r="A17">
        <v>15</v>
      </c>
      <c r="B17" t="s">
        <v>92</v>
      </c>
      <c r="C17" t="s">
        <v>880</v>
      </c>
      <c r="D17">
        <v>15</v>
      </c>
      <c r="E17" s="1" t="s">
        <v>169</v>
      </c>
      <c r="F17">
        <v>15</v>
      </c>
      <c r="G17" s="34" t="s">
        <v>552</v>
      </c>
      <c r="H17">
        <v>15</v>
      </c>
      <c r="I17" t="s">
        <v>197</v>
      </c>
      <c r="K17" s="23" t="s">
        <v>881</v>
      </c>
    </row>
    <row r="18" spans="1:11" ht="17.25" customHeight="1">
      <c r="A18">
        <v>16</v>
      </c>
      <c r="B18" s="291" t="s">
        <v>882</v>
      </c>
      <c r="C18" t="s">
        <v>883</v>
      </c>
      <c r="D18">
        <v>16</v>
      </c>
      <c r="E18" s="1" t="s">
        <v>51</v>
      </c>
      <c r="F18">
        <v>16</v>
      </c>
      <c r="G18" s="34" t="s">
        <v>560</v>
      </c>
      <c r="H18">
        <v>16</v>
      </c>
      <c r="I18" t="s">
        <v>46</v>
      </c>
      <c r="K18" s="23" t="s">
        <v>884</v>
      </c>
    </row>
    <row r="19" spans="1:11" ht="17.25" customHeight="1">
      <c r="A19">
        <v>17</v>
      </c>
      <c r="C19" t="s">
        <v>885</v>
      </c>
      <c r="D19">
        <v>17</v>
      </c>
      <c r="E19" s="1" t="s">
        <v>421</v>
      </c>
      <c r="F19">
        <v>17</v>
      </c>
      <c r="G19" s="33" t="s">
        <v>510</v>
      </c>
      <c r="H19">
        <v>17</v>
      </c>
      <c r="I19" t="s">
        <v>153</v>
      </c>
      <c r="K19" s="23" t="s">
        <v>886</v>
      </c>
    </row>
    <row r="20" spans="1:11" ht="17.25" customHeight="1">
      <c r="D20">
        <v>18</v>
      </c>
      <c r="E20" s="1" t="s">
        <v>559</v>
      </c>
      <c r="F20">
        <v>18</v>
      </c>
      <c r="G20" s="33" t="s">
        <v>515</v>
      </c>
      <c r="H20">
        <v>18</v>
      </c>
      <c r="I20" t="s">
        <v>222</v>
      </c>
      <c r="K20" s="23"/>
    </row>
    <row r="21" spans="1:11" ht="17.25" customHeight="1">
      <c r="A21">
        <v>18</v>
      </c>
      <c r="C21" t="s">
        <v>34</v>
      </c>
      <c r="D21">
        <v>19</v>
      </c>
      <c r="E21" s="1" t="s">
        <v>887</v>
      </c>
      <c r="F21">
        <v>19</v>
      </c>
      <c r="G21" s="33" t="s">
        <v>888</v>
      </c>
      <c r="H21">
        <v>19</v>
      </c>
      <c r="I21" t="s">
        <v>223</v>
      </c>
      <c r="K21" s="23" t="s">
        <v>889</v>
      </c>
    </row>
    <row r="22" spans="1:11" ht="17.25" customHeight="1">
      <c r="A22">
        <v>19</v>
      </c>
      <c r="D22">
        <v>20</v>
      </c>
      <c r="E22" s="1" t="s">
        <v>450</v>
      </c>
      <c r="F22">
        <v>20</v>
      </c>
      <c r="G22" s="33" t="s">
        <v>890</v>
      </c>
      <c r="I22" s="23"/>
      <c r="K22" s="23" t="s">
        <v>891</v>
      </c>
    </row>
    <row r="23" spans="1:11" ht="18.75" customHeight="1">
      <c r="A23">
        <v>20</v>
      </c>
      <c r="B23" t="s">
        <v>892</v>
      </c>
      <c r="E23" t="s">
        <v>52</v>
      </c>
      <c r="F23">
        <v>21</v>
      </c>
      <c r="G23" s="33" t="s">
        <v>52</v>
      </c>
      <c r="I23" s="23"/>
      <c r="K23" s="23" t="s">
        <v>893</v>
      </c>
    </row>
    <row r="24" spans="1:11" ht="18.75" customHeight="1">
      <c r="A24">
        <v>21</v>
      </c>
      <c r="K24" s="23" t="s">
        <v>894</v>
      </c>
    </row>
    <row r="25" spans="1:11" ht="18.75" customHeight="1">
      <c r="A25">
        <v>22</v>
      </c>
      <c r="I25" s="23"/>
      <c r="K25" s="23" t="s">
        <v>895</v>
      </c>
    </row>
    <row r="26" spans="1:11" ht="18.75" customHeight="1">
      <c r="A26">
        <v>23</v>
      </c>
      <c r="I26" s="23"/>
      <c r="K26" s="23" t="s">
        <v>896</v>
      </c>
    </row>
    <row r="27" spans="1:11" ht="18.75" customHeight="1">
      <c r="A27">
        <v>24</v>
      </c>
      <c r="K27" s="23" t="s">
        <v>897</v>
      </c>
    </row>
    <row r="28" spans="1:11">
      <c r="K28" s="23" t="s">
        <v>898</v>
      </c>
    </row>
    <row r="29" spans="1:11">
      <c r="K29" s="23" t="s">
        <v>899</v>
      </c>
    </row>
    <row r="30" spans="1:11">
      <c r="K30" s="23" t="s">
        <v>900</v>
      </c>
    </row>
    <row r="31" spans="1:11">
      <c r="K31" s="23" t="s">
        <v>901</v>
      </c>
    </row>
    <row r="32" spans="1:11">
      <c r="K32" s="23" t="s">
        <v>902</v>
      </c>
    </row>
    <row r="33" spans="1:11">
      <c r="K33" s="23" t="s">
        <v>903</v>
      </c>
    </row>
    <row r="34" spans="1:11" ht="20.399999999999999">
      <c r="A34" t="s">
        <v>813</v>
      </c>
      <c r="K34" s="23" t="s">
        <v>904</v>
      </c>
    </row>
    <row r="35" spans="1:11" ht="20.399999999999999">
      <c r="A35" t="s">
        <v>814</v>
      </c>
      <c r="K35" s="23" t="s">
        <v>221</v>
      </c>
    </row>
    <row r="36" spans="1:11" ht="20.399999999999999">
      <c r="A36" t="s">
        <v>815</v>
      </c>
      <c r="K36" s="23" t="s">
        <v>905</v>
      </c>
    </row>
    <row r="37" spans="1:11" ht="20.399999999999999">
      <c r="A37" t="s">
        <v>816</v>
      </c>
      <c r="K37" s="23" t="s">
        <v>906</v>
      </c>
    </row>
    <row r="38" spans="1:11" ht="20.399999999999999">
      <c r="A38" t="s">
        <v>817</v>
      </c>
      <c r="K38" s="23" t="s">
        <v>907</v>
      </c>
    </row>
    <row r="39" spans="1:11" ht="20.399999999999999">
      <c r="A39" t="s">
        <v>818</v>
      </c>
      <c r="K39" s="23" t="s">
        <v>908</v>
      </c>
    </row>
    <row r="40" spans="1:11" ht="20.399999999999999">
      <c r="A40" t="s">
        <v>819</v>
      </c>
      <c r="K40" s="23" t="s">
        <v>909</v>
      </c>
    </row>
    <row r="41" spans="1:11" ht="20.399999999999999">
      <c r="A41" t="s">
        <v>820</v>
      </c>
      <c r="K41" s="23" t="s">
        <v>910</v>
      </c>
    </row>
    <row r="42" spans="1:11" ht="20.399999999999999">
      <c r="A42" t="s">
        <v>821</v>
      </c>
    </row>
    <row r="43" spans="1:11" ht="20.399999999999999">
      <c r="A43" t="s">
        <v>822</v>
      </c>
    </row>
    <row r="44" spans="1:11" ht="20.399999999999999">
      <c r="A44" t="s">
        <v>823</v>
      </c>
    </row>
    <row r="45" spans="1:11" ht="20.399999999999999">
      <c r="A45" t="s">
        <v>824</v>
      </c>
    </row>
    <row r="46" spans="1:11" ht="20.399999999999999">
      <c r="A46" t="s">
        <v>825</v>
      </c>
    </row>
    <row r="47" spans="1:11" ht="20.399999999999999">
      <c r="A47" t="s">
        <v>826</v>
      </c>
    </row>
    <row r="48" spans="1:11" ht="20.399999999999999">
      <c r="A48" t="s">
        <v>827</v>
      </c>
    </row>
    <row r="49" spans="1:1" ht="20.399999999999999">
      <c r="A49" t="s">
        <v>828</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BB9A6-1F58-42E1-A840-83D76A116FC1}">
  <dimension ref="A2:I4"/>
  <sheetViews>
    <sheetView workbookViewId="0">
      <selection activeCell="C15" sqref="C15"/>
    </sheetView>
  </sheetViews>
  <sheetFormatPr baseColWidth="10" defaultRowHeight="14.4"/>
  <cols>
    <col min="3" max="3" width="20.44140625" customWidth="1"/>
    <col min="4" max="4" width="28.44140625" customWidth="1"/>
    <col min="5" max="5" width="20.109375" customWidth="1"/>
    <col min="6" max="6" width="36.109375" customWidth="1"/>
    <col min="7" max="7" width="15.88671875" customWidth="1"/>
    <col min="8" max="8" width="20.33203125" customWidth="1"/>
    <col min="9" max="9" width="19.44140625" customWidth="1"/>
  </cols>
  <sheetData>
    <row r="2" spans="1:9">
      <c r="A2" s="480"/>
      <c r="B2" s="480"/>
      <c r="C2" s="480"/>
      <c r="D2" s="480"/>
      <c r="E2" s="530" t="s">
        <v>1257</v>
      </c>
      <c r="F2" s="530"/>
      <c r="G2" s="530"/>
      <c r="H2" s="530"/>
      <c r="I2" s="530"/>
    </row>
    <row r="3" spans="1:9" ht="28.8">
      <c r="A3" s="481" t="s">
        <v>1258</v>
      </c>
      <c r="B3" s="481" t="s">
        <v>1259</v>
      </c>
      <c r="C3" s="481" t="s">
        <v>1260</v>
      </c>
      <c r="D3" s="481" t="s">
        <v>1261</v>
      </c>
      <c r="E3" s="481" t="s">
        <v>1262</v>
      </c>
      <c r="F3" s="481" t="s">
        <v>1263</v>
      </c>
      <c r="G3" s="481" t="s">
        <v>1264</v>
      </c>
      <c r="H3" s="481" t="s">
        <v>1265</v>
      </c>
      <c r="I3" s="481" t="s">
        <v>1266</v>
      </c>
    </row>
    <row r="4" spans="1:9" ht="115.2">
      <c r="A4" s="482">
        <v>1</v>
      </c>
      <c r="B4" s="482" t="s">
        <v>1267</v>
      </c>
      <c r="C4" s="479" t="s">
        <v>1268</v>
      </c>
      <c r="D4" s="300" t="s">
        <v>607</v>
      </c>
      <c r="E4" s="483" t="s">
        <v>1269</v>
      </c>
      <c r="F4" s="483" t="s">
        <v>1270</v>
      </c>
      <c r="G4" s="484">
        <v>44977</v>
      </c>
      <c r="H4" s="479" t="s">
        <v>1271</v>
      </c>
      <c r="I4" s="485" t="s">
        <v>52</v>
      </c>
    </row>
  </sheetData>
  <mergeCells count="1">
    <mergeCell ref="E2:I2"/>
  </mergeCells>
  <dataValidations count="1">
    <dataValidation allowBlank="1" showInputMessage="1" showErrorMessage="1" promptTitle="Tener en cuenta" prompt="La acción estratégica debe iniciar con un verbo en infinitivo y debe contribuir al alcance del objetivo estratégico." sqref="D4" xr:uid="{757EDF49-3CD8-465B-A113-CAD84033C173}"/>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38.44140625" style="14" customWidth="1"/>
    <col min="8" max="8" width="25.6640625" style="15" customWidth="1"/>
    <col min="9" max="9" width="20.33203125" style="14" customWidth="1"/>
    <col min="10" max="10" width="26.5546875" style="14" customWidth="1"/>
    <col min="11" max="11" width="33.33203125" style="14" customWidth="1"/>
    <col min="12" max="12" width="22.6640625" style="14" bestFit="1" customWidth="1"/>
    <col min="13" max="14" width="22.6640625" style="14" customWidth="1"/>
    <col min="15" max="15" width="19.6640625" style="14" customWidth="1"/>
    <col min="16" max="16" width="39.44140625" style="14" customWidth="1"/>
    <col min="17" max="18" width="18.6640625" style="14" customWidth="1"/>
    <col min="19" max="19" width="19.5546875" style="14" customWidth="1"/>
    <col min="20" max="24" width="13.33203125" style="14" customWidth="1"/>
    <col min="25" max="25" width="11.44140625" style="16"/>
    <col min="26" max="26" width="54.33203125" style="131" customWidth="1"/>
    <col min="27" max="27" width="30" style="16" customWidth="1"/>
    <col min="28" max="65" width="11.44140625" style="16"/>
    <col min="66" max="162" width="11.44140625" style="14"/>
    <col min="163" max="163" width="4" style="14" customWidth="1"/>
    <col min="164" max="166" width="3.5546875" style="14" customWidth="1"/>
    <col min="167" max="167" width="3.44140625" style="14" customWidth="1"/>
    <col min="168" max="168" width="6.5546875" style="14" bestFit="1" customWidth="1"/>
    <col min="169" max="169" width="25.44140625" style="14" bestFit="1" customWidth="1"/>
    <col min="170" max="171" width="37.5546875" style="14" customWidth="1"/>
    <col min="172" max="172" width="22.33203125" style="14" customWidth="1"/>
    <col min="173" max="173" width="25" style="14" customWidth="1"/>
    <col min="174" max="174" width="17.5546875" style="14" customWidth="1"/>
    <col min="175" max="175" width="13.5546875" style="14" customWidth="1"/>
    <col min="176" max="176" width="5.6640625" style="14" customWidth="1"/>
    <col min="177" max="177" width="6.5546875" style="14" customWidth="1"/>
    <col min="178" max="178" width="5.6640625" style="14" customWidth="1"/>
    <col min="179" max="179" width="6.5546875" style="14" customWidth="1"/>
    <col min="180" max="180" width="5.6640625" style="14" customWidth="1"/>
    <col min="181" max="181" width="6.5546875" style="14" customWidth="1"/>
    <col min="182" max="182" width="5.6640625" style="14" customWidth="1"/>
    <col min="183" max="183" width="6.5546875" style="14" customWidth="1"/>
    <col min="184" max="184" width="5.6640625" style="14" customWidth="1"/>
    <col min="185" max="185" width="6.5546875" style="14" customWidth="1"/>
    <col min="186" max="186" width="24.44140625" style="14" customWidth="1"/>
    <col min="187" max="187" width="54.6640625" style="14" customWidth="1"/>
    <col min="188" max="194" width="4.5546875" style="14" customWidth="1"/>
    <col min="195" max="418" width="11.44140625" style="14"/>
    <col min="419" max="419" width="4" style="14" customWidth="1"/>
    <col min="420" max="422" width="3.5546875" style="14" customWidth="1"/>
    <col min="423" max="423" width="3.44140625" style="14" customWidth="1"/>
    <col min="424" max="424" width="6.5546875" style="14" bestFit="1" customWidth="1"/>
    <col min="425" max="425" width="25.44140625" style="14" bestFit="1" customWidth="1"/>
    <col min="426" max="427" width="37.5546875" style="14" customWidth="1"/>
    <col min="428" max="428" width="22.33203125" style="14" customWidth="1"/>
    <col min="429" max="429" width="25" style="14" customWidth="1"/>
    <col min="430" max="430" width="17.5546875" style="14" customWidth="1"/>
    <col min="431" max="431" width="13.5546875" style="14" customWidth="1"/>
    <col min="432" max="432" width="5.6640625" style="14" customWidth="1"/>
    <col min="433" max="433" width="6.5546875" style="14" customWidth="1"/>
    <col min="434" max="434" width="5.6640625" style="14" customWidth="1"/>
    <col min="435" max="435" width="6.5546875" style="14" customWidth="1"/>
    <col min="436" max="436" width="5.6640625" style="14" customWidth="1"/>
    <col min="437" max="437" width="6.5546875" style="14" customWidth="1"/>
    <col min="438" max="438" width="5.6640625" style="14" customWidth="1"/>
    <col min="439" max="439" width="6.5546875" style="14" customWidth="1"/>
    <col min="440" max="440" width="5.6640625" style="14" customWidth="1"/>
    <col min="441" max="441" width="6.5546875" style="14" customWidth="1"/>
    <col min="442" max="442" width="24.44140625" style="14" customWidth="1"/>
    <col min="443" max="443" width="54.6640625" style="14" customWidth="1"/>
    <col min="444" max="450" width="4.5546875" style="14" customWidth="1"/>
    <col min="451" max="674" width="11.44140625" style="14"/>
    <col min="675" max="675" width="4" style="14" customWidth="1"/>
    <col min="676" max="678" width="3.5546875" style="14" customWidth="1"/>
    <col min="679" max="679" width="3.44140625" style="14" customWidth="1"/>
    <col min="680" max="680" width="6.5546875" style="14" bestFit="1" customWidth="1"/>
    <col min="681" max="681" width="25.44140625" style="14" bestFit="1" customWidth="1"/>
    <col min="682" max="683" width="37.5546875" style="14" customWidth="1"/>
    <col min="684" max="684" width="22.33203125" style="14" customWidth="1"/>
    <col min="685" max="685" width="25" style="14" customWidth="1"/>
    <col min="686" max="686" width="17.5546875" style="14" customWidth="1"/>
    <col min="687" max="687" width="13.5546875" style="14" customWidth="1"/>
    <col min="688" max="688" width="5.6640625" style="14" customWidth="1"/>
    <col min="689" max="689" width="6.5546875" style="14" customWidth="1"/>
    <col min="690" max="690" width="5.6640625" style="14" customWidth="1"/>
    <col min="691" max="691" width="6.5546875" style="14" customWidth="1"/>
    <col min="692" max="692" width="5.6640625" style="14" customWidth="1"/>
    <col min="693" max="693" width="6.5546875" style="14" customWidth="1"/>
    <col min="694" max="694" width="5.6640625" style="14" customWidth="1"/>
    <col min="695" max="695" width="6.5546875" style="14" customWidth="1"/>
    <col min="696" max="696" width="5.6640625" style="14" customWidth="1"/>
    <col min="697" max="697" width="6.5546875" style="14" customWidth="1"/>
    <col min="698" max="698" width="24.44140625" style="14" customWidth="1"/>
    <col min="699" max="699" width="54.6640625" style="14" customWidth="1"/>
    <col min="700" max="706" width="4.5546875" style="14" customWidth="1"/>
    <col min="707" max="930" width="11.44140625" style="14"/>
    <col min="931" max="931" width="4" style="14" customWidth="1"/>
    <col min="932" max="934" width="3.5546875" style="14" customWidth="1"/>
    <col min="935" max="935" width="3.44140625" style="14" customWidth="1"/>
    <col min="936" max="936" width="6.5546875" style="14" bestFit="1" customWidth="1"/>
    <col min="937" max="937" width="25.44140625" style="14" bestFit="1" customWidth="1"/>
    <col min="938" max="939" width="37.5546875" style="14" customWidth="1"/>
    <col min="940" max="940" width="22.33203125" style="14" customWidth="1"/>
    <col min="941" max="941" width="25" style="14" customWidth="1"/>
    <col min="942" max="942" width="17.5546875" style="14" customWidth="1"/>
    <col min="943" max="943" width="13.5546875" style="14" customWidth="1"/>
    <col min="944" max="944" width="5.6640625" style="14" customWidth="1"/>
    <col min="945" max="945" width="6.5546875" style="14" customWidth="1"/>
    <col min="946" max="946" width="5.6640625" style="14" customWidth="1"/>
    <col min="947" max="947" width="6.5546875" style="14" customWidth="1"/>
    <col min="948" max="948" width="5.6640625" style="14" customWidth="1"/>
    <col min="949" max="949" width="6.5546875" style="14" customWidth="1"/>
    <col min="950" max="950" width="5.6640625" style="14" customWidth="1"/>
    <col min="951" max="951" width="6.5546875" style="14" customWidth="1"/>
    <col min="952" max="952" width="5.6640625" style="14" customWidth="1"/>
    <col min="953" max="953" width="6.5546875" style="14" customWidth="1"/>
    <col min="954" max="954" width="24.44140625" style="14" customWidth="1"/>
    <col min="955" max="955" width="54.6640625" style="14" customWidth="1"/>
    <col min="956" max="962" width="4.5546875" style="14" customWidth="1"/>
    <col min="963" max="1186" width="11.44140625" style="14"/>
    <col min="1187" max="1187" width="4" style="14" customWidth="1"/>
    <col min="1188" max="1190" width="3.5546875" style="14" customWidth="1"/>
    <col min="1191" max="1191" width="3.44140625" style="14" customWidth="1"/>
    <col min="1192" max="1192" width="6.5546875" style="14" bestFit="1" customWidth="1"/>
    <col min="1193" max="1193" width="25.44140625" style="14" bestFit="1" customWidth="1"/>
    <col min="1194" max="1195" width="37.5546875" style="14" customWidth="1"/>
    <col min="1196" max="1196" width="22.33203125" style="14" customWidth="1"/>
    <col min="1197" max="1197" width="25" style="14" customWidth="1"/>
    <col min="1198" max="1198" width="17.5546875" style="14" customWidth="1"/>
    <col min="1199" max="1199" width="13.5546875" style="14" customWidth="1"/>
    <col min="1200" max="1200" width="5.6640625" style="14" customWidth="1"/>
    <col min="1201" max="1201" width="6.5546875" style="14" customWidth="1"/>
    <col min="1202" max="1202" width="5.6640625" style="14" customWidth="1"/>
    <col min="1203" max="1203" width="6.5546875" style="14" customWidth="1"/>
    <col min="1204" max="1204" width="5.6640625" style="14" customWidth="1"/>
    <col min="1205" max="1205" width="6.5546875" style="14" customWidth="1"/>
    <col min="1206" max="1206" width="5.6640625" style="14" customWidth="1"/>
    <col min="1207" max="1207" width="6.5546875" style="14" customWidth="1"/>
    <col min="1208" max="1208" width="5.6640625" style="14" customWidth="1"/>
    <col min="1209" max="1209" width="6.5546875" style="14" customWidth="1"/>
    <col min="1210" max="1210" width="24.44140625" style="14" customWidth="1"/>
    <col min="1211" max="1211" width="54.6640625" style="14" customWidth="1"/>
    <col min="1212" max="1218" width="4.5546875" style="14" customWidth="1"/>
    <col min="1219" max="1442" width="11.44140625" style="14"/>
    <col min="1443" max="1443" width="4" style="14" customWidth="1"/>
    <col min="1444" max="1446" width="3.5546875" style="14" customWidth="1"/>
    <col min="1447" max="1447" width="3.44140625" style="14" customWidth="1"/>
    <col min="1448" max="1448" width="6.5546875" style="14" bestFit="1" customWidth="1"/>
    <col min="1449" max="1449" width="25.44140625" style="14" bestFit="1" customWidth="1"/>
    <col min="1450" max="1451" width="37.5546875" style="14" customWidth="1"/>
    <col min="1452" max="1452" width="22.33203125" style="14" customWidth="1"/>
    <col min="1453" max="1453" width="25" style="14" customWidth="1"/>
    <col min="1454" max="1454" width="17.5546875" style="14" customWidth="1"/>
    <col min="1455" max="1455" width="13.5546875" style="14" customWidth="1"/>
    <col min="1456" max="1456" width="5.6640625" style="14" customWidth="1"/>
    <col min="1457" max="1457" width="6.5546875" style="14" customWidth="1"/>
    <col min="1458" max="1458" width="5.6640625" style="14" customWidth="1"/>
    <col min="1459" max="1459" width="6.5546875" style="14" customWidth="1"/>
    <col min="1460" max="1460" width="5.6640625" style="14" customWidth="1"/>
    <col min="1461" max="1461" width="6.5546875" style="14" customWidth="1"/>
    <col min="1462" max="1462" width="5.6640625" style="14" customWidth="1"/>
    <col min="1463" max="1463" width="6.5546875" style="14" customWidth="1"/>
    <col min="1464" max="1464" width="5.6640625" style="14" customWidth="1"/>
    <col min="1465" max="1465" width="6.5546875" style="14" customWidth="1"/>
    <col min="1466" max="1466" width="24.44140625" style="14" customWidth="1"/>
    <col min="1467" max="1467" width="54.6640625" style="14" customWidth="1"/>
    <col min="1468" max="1474" width="4.5546875" style="14" customWidth="1"/>
    <col min="1475" max="1698" width="11.44140625" style="14"/>
    <col min="1699" max="1699" width="4" style="14" customWidth="1"/>
    <col min="1700" max="1702" width="3.5546875" style="14" customWidth="1"/>
    <col min="1703" max="1703" width="3.44140625" style="14" customWidth="1"/>
    <col min="1704" max="1704" width="6.5546875" style="14" bestFit="1" customWidth="1"/>
    <col min="1705" max="1705" width="25.44140625" style="14" bestFit="1" customWidth="1"/>
    <col min="1706" max="1707" width="37.5546875" style="14" customWidth="1"/>
    <col min="1708" max="1708" width="22.33203125" style="14" customWidth="1"/>
    <col min="1709" max="1709" width="25" style="14" customWidth="1"/>
    <col min="1710" max="1710" width="17.5546875" style="14" customWidth="1"/>
    <col min="1711" max="1711" width="13.5546875" style="14" customWidth="1"/>
    <col min="1712" max="1712" width="5.6640625" style="14" customWidth="1"/>
    <col min="1713" max="1713" width="6.5546875" style="14" customWidth="1"/>
    <col min="1714" max="1714" width="5.6640625" style="14" customWidth="1"/>
    <col min="1715" max="1715" width="6.5546875" style="14" customWidth="1"/>
    <col min="1716" max="1716" width="5.6640625" style="14" customWidth="1"/>
    <col min="1717" max="1717" width="6.5546875" style="14" customWidth="1"/>
    <col min="1718" max="1718" width="5.6640625" style="14" customWidth="1"/>
    <col min="1719" max="1719" width="6.5546875" style="14" customWidth="1"/>
    <col min="1720" max="1720" width="5.6640625" style="14" customWidth="1"/>
    <col min="1721" max="1721" width="6.5546875" style="14" customWidth="1"/>
    <col min="1722" max="1722" width="24.44140625" style="14" customWidth="1"/>
    <col min="1723" max="1723" width="54.6640625" style="14" customWidth="1"/>
    <col min="1724" max="1730" width="4.5546875" style="14" customWidth="1"/>
    <col min="1731" max="1954" width="11.44140625" style="14"/>
    <col min="1955" max="1955" width="4" style="14" customWidth="1"/>
    <col min="1956" max="1958" width="3.5546875" style="14" customWidth="1"/>
    <col min="1959" max="1959" width="3.44140625" style="14" customWidth="1"/>
    <col min="1960" max="1960" width="6.5546875" style="14" bestFit="1" customWidth="1"/>
    <col min="1961" max="1961" width="25.44140625" style="14" bestFit="1" customWidth="1"/>
    <col min="1962" max="1963" width="37.5546875" style="14" customWidth="1"/>
    <col min="1964" max="1964" width="22.33203125" style="14" customWidth="1"/>
    <col min="1965" max="1965" width="25" style="14" customWidth="1"/>
    <col min="1966" max="1966" width="17.5546875" style="14" customWidth="1"/>
    <col min="1967" max="1967" width="13.5546875" style="14" customWidth="1"/>
    <col min="1968" max="1968" width="5.6640625" style="14" customWidth="1"/>
    <col min="1969" max="1969" width="6.5546875" style="14" customWidth="1"/>
    <col min="1970" max="1970" width="5.6640625" style="14" customWidth="1"/>
    <col min="1971" max="1971" width="6.5546875" style="14" customWidth="1"/>
    <col min="1972" max="1972" width="5.6640625" style="14" customWidth="1"/>
    <col min="1973" max="1973" width="6.5546875" style="14" customWidth="1"/>
    <col min="1974" max="1974" width="5.6640625" style="14" customWidth="1"/>
    <col min="1975" max="1975" width="6.5546875" style="14" customWidth="1"/>
    <col min="1976" max="1976" width="5.6640625" style="14" customWidth="1"/>
    <col min="1977" max="1977" width="6.5546875" style="14" customWidth="1"/>
    <col min="1978" max="1978" width="24.44140625" style="14" customWidth="1"/>
    <col min="1979" max="1979" width="54.6640625" style="14" customWidth="1"/>
    <col min="1980" max="1986" width="4.5546875" style="14" customWidth="1"/>
    <col min="1987" max="2210" width="11.44140625" style="14"/>
    <col min="2211" max="2211" width="4" style="14" customWidth="1"/>
    <col min="2212" max="2214" width="3.5546875" style="14" customWidth="1"/>
    <col min="2215" max="2215" width="3.44140625" style="14" customWidth="1"/>
    <col min="2216" max="2216" width="6.5546875" style="14" bestFit="1" customWidth="1"/>
    <col min="2217" max="2217" width="25.44140625" style="14" bestFit="1" customWidth="1"/>
    <col min="2218" max="2219" width="37.5546875" style="14" customWidth="1"/>
    <col min="2220" max="2220" width="22.33203125" style="14" customWidth="1"/>
    <col min="2221" max="2221" width="25" style="14" customWidth="1"/>
    <col min="2222" max="2222" width="17.5546875" style="14" customWidth="1"/>
    <col min="2223" max="2223" width="13.5546875" style="14" customWidth="1"/>
    <col min="2224" max="2224" width="5.6640625" style="14" customWidth="1"/>
    <col min="2225" max="2225" width="6.5546875" style="14" customWidth="1"/>
    <col min="2226" max="2226" width="5.6640625" style="14" customWidth="1"/>
    <col min="2227" max="2227" width="6.5546875" style="14" customWidth="1"/>
    <col min="2228" max="2228" width="5.6640625" style="14" customWidth="1"/>
    <col min="2229" max="2229" width="6.5546875" style="14" customWidth="1"/>
    <col min="2230" max="2230" width="5.6640625" style="14" customWidth="1"/>
    <col min="2231" max="2231" width="6.5546875" style="14" customWidth="1"/>
    <col min="2232" max="2232" width="5.6640625" style="14" customWidth="1"/>
    <col min="2233" max="2233" width="6.5546875" style="14" customWidth="1"/>
    <col min="2234" max="2234" width="24.44140625" style="14" customWidth="1"/>
    <col min="2235" max="2235" width="54.6640625" style="14" customWidth="1"/>
    <col min="2236" max="2242" width="4.5546875" style="14" customWidth="1"/>
    <col min="2243" max="2466" width="11.44140625" style="14"/>
    <col min="2467" max="2467" width="4" style="14" customWidth="1"/>
    <col min="2468" max="2470" width="3.5546875" style="14" customWidth="1"/>
    <col min="2471" max="2471" width="3.44140625" style="14" customWidth="1"/>
    <col min="2472" max="2472" width="6.5546875" style="14" bestFit="1" customWidth="1"/>
    <col min="2473" max="2473" width="25.44140625" style="14" bestFit="1" customWidth="1"/>
    <col min="2474" max="2475" width="37.5546875" style="14" customWidth="1"/>
    <col min="2476" max="2476" width="22.33203125" style="14" customWidth="1"/>
    <col min="2477" max="2477" width="25" style="14" customWidth="1"/>
    <col min="2478" max="2478" width="17.5546875" style="14" customWidth="1"/>
    <col min="2479" max="2479" width="13.5546875" style="14" customWidth="1"/>
    <col min="2480" max="2480" width="5.6640625" style="14" customWidth="1"/>
    <col min="2481" max="2481" width="6.5546875" style="14" customWidth="1"/>
    <col min="2482" max="2482" width="5.6640625" style="14" customWidth="1"/>
    <col min="2483" max="2483" width="6.5546875" style="14" customWidth="1"/>
    <col min="2484" max="2484" width="5.6640625" style="14" customWidth="1"/>
    <col min="2485" max="2485" width="6.5546875" style="14" customWidth="1"/>
    <col min="2486" max="2486" width="5.6640625" style="14" customWidth="1"/>
    <col min="2487" max="2487" width="6.5546875" style="14" customWidth="1"/>
    <col min="2488" max="2488" width="5.6640625" style="14" customWidth="1"/>
    <col min="2489" max="2489" width="6.5546875" style="14" customWidth="1"/>
    <col min="2490" max="2490" width="24.44140625" style="14" customWidth="1"/>
    <col min="2491" max="2491" width="54.6640625" style="14" customWidth="1"/>
    <col min="2492" max="2498" width="4.5546875" style="14" customWidth="1"/>
    <col min="2499" max="2722" width="11.44140625" style="14"/>
    <col min="2723" max="2723" width="4" style="14" customWidth="1"/>
    <col min="2724" max="2726" width="3.5546875" style="14" customWidth="1"/>
    <col min="2727" max="2727" width="3.44140625" style="14" customWidth="1"/>
    <col min="2728" max="2728" width="6.5546875" style="14" bestFit="1" customWidth="1"/>
    <col min="2729" max="2729" width="25.44140625" style="14" bestFit="1" customWidth="1"/>
    <col min="2730" max="2731" width="37.5546875" style="14" customWidth="1"/>
    <col min="2732" max="2732" width="22.33203125" style="14" customWidth="1"/>
    <col min="2733" max="2733" width="25" style="14" customWidth="1"/>
    <col min="2734" max="2734" width="17.5546875" style="14" customWidth="1"/>
    <col min="2735" max="2735" width="13.5546875" style="14" customWidth="1"/>
    <col min="2736" max="2736" width="5.6640625" style="14" customWidth="1"/>
    <col min="2737" max="2737" width="6.5546875" style="14" customWidth="1"/>
    <col min="2738" max="2738" width="5.6640625" style="14" customWidth="1"/>
    <col min="2739" max="2739" width="6.5546875" style="14" customWidth="1"/>
    <col min="2740" max="2740" width="5.6640625" style="14" customWidth="1"/>
    <col min="2741" max="2741" width="6.5546875" style="14" customWidth="1"/>
    <col min="2742" max="2742" width="5.6640625" style="14" customWidth="1"/>
    <col min="2743" max="2743" width="6.5546875" style="14" customWidth="1"/>
    <col min="2744" max="2744" width="5.6640625" style="14" customWidth="1"/>
    <col min="2745" max="2745" width="6.5546875" style="14" customWidth="1"/>
    <col min="2746" max="2746" width="24.44140625" style="14" customWidth="1"/>
    <col min="2747" max="2747" width="54.6640625" style="14" customWidth="1"/>
    <col min="2748" max="2754" width="4.5546875" style="14" customWidth="1"/>
    <col min="2755" max="2978" width="11.44140625" style="14"/>
    <col min="2979" max="2979" width="4" style="14" customWidth="1"/>
    <col min="2980" max="2982" width="3.5546875" style="14" customWidth="1"/>
    <col min="2983" max="2983" width="3.44140625" style="14" customWidth="1"/>
    <col min="2984" max="2984" width="6.5546875" style="14" bestFit="1" customWidth="1"/>
    <col min="2985" max="2985" width="25.44140625" style="14" bestFit="1" customWidth="1"/>
    <col min="2986" max="2987" width="37.5546875" style="14" customWidth="1"/>
    <col min="2988" max="2988" width="22.33203125" style="14" customWidth="1"/>
    <col min="2989" max="2989" width="25" style="14" customWidth="1"/>
    <col min="2990" max="2990" width="17.5546875" style="14" customWidth="1"/>
    <col min="2991" max="2991" width="13.5546875" style="14" customWidth="1"/>
    <col min="2992" max="2992" width="5.6640625" style="14" customWidth="1"/>
    <col min="2993" max="2993" width="6.5546875" style="14" customWidth="1"/>
    <col min="2994" max="2994" width="5.6640625" style="14" customWidth="1"/>
    <col min="2995" max="2995" width="6.5546875" style="14" customWidth="1"/>
    <col min="2996" max="2996" width="5.6640625" style="14" customWidth="1"/>
    <col min="2997" max="2997" width="6.5546875" style="14" customWidth="1"/>
    <col min="2998" max="2998" width="5.6640625" style="14" customWidth="1"/>
    <col min="2999" max="2999" width="6.5546875" style="14" customWidth="1"/>
    <col min="3000" max="3000" width="5.6640625" style="14" customWidth="1"/>
    <col min="3001" max="3001" width="6.5546875" style="14" customWidth="1"/>
    <col min="3002" max="3002" width="24.44140625" style="14" customWidth="1"/>
    <col min="3003" max="3003" width="54.6640625" style="14" customWidth="1"/>
    <col min="3004" max="3010" width="4.5546875" style="14" customWidth="1"/>
    <col min="3011" max="3234" width="11.44140625" style="14"/>
    <col min="3235" max="3235" width="4" style="14" customWidth="1"/>
    <col min="3236" max="3238" width="3.5546875" style="14" customWidth="1"/>
    <col min="3239" max="3239" width="3.44140625" style="14" customWidth="1"/>
    <col min="3240" max="3240" width="6.5546875" style="14" bestFit="1" customWidth="1"/>
    <col min="3241" max="3241" width="25.44140625" style="14" bestFit="1" customWidth="1"/>
    <col min="3242" max="3243" width="37.5546875" style="14" customWidth="1"/>
    <col min="3244" max="3244" width="22.33203125" style="14" customWidth="1"/>
    <col min="3245" max="3245" width="25" style="14" customWidth="1"/>
    <col min="3246" max="3246" width="17.5546875" style="14" customWidth="1"/>
    <col min="3247" max="3247" width="13.5546875" style="14" customWidth="1"/>
    <col min="3248" max="3248" width="5.6640625" style="14" customWidth="1"/>
    <col min="3249" max="3249" width="6.5546875" style="14" customWidth="1"/>
    <col min="3250" max="3250" width="5.6640625" style="14" customWidth="1"/>
    <col min="3251" max="3251" width="6.5546875" style="14" customWidth="1"/>
    <col min="3252" max="3252" width="5.6640625" style="14" customWidth="1"/>
    <col min="3253" max="3253" width="6.5546875" style="14" customWidth="1"/>
    <col min="3254" max="3254" width="5.6640625" style="14" customWidth="1"/>
    <col min="3255" max="3255" width="6.5546875" style="14" customWidth="1"/>
    <col min="3256" max="3256" width="5.6640625" style="14" customWidth="1"/>
    <col min="3257" max="3257" width="6.5546875" style="14" customWidth="1"/>
    <col min="3258" max="3258" width="24.44140625" style="14" customWidth="1"/>
    <col min="3259" max="3259" width="54.6640625" style="14" customWidth="1"/>
    <col min="3260" max="3266" width="4.5546875" style="14" customWidth="1"/>
    <col min="3267" max="3490" width="11.44140625" style="14"/>
    <col min="3491" max="3491" width="4" style="14" customWidth="1"/>
    <col min="3492" max="3494" width="3.5546875" style="14" customWidth="1"/>
    <col min="3495" max="3495" width="3.44140625" style="14" customWidth="1"/>
    <col min="3496" max="3496" width="6.5546875" style="14" bestFit="1" customWidth="1"/>
    <col min="3497" max="3497" width="25.44140625" style="14" bestFit="1" customWidth="1"/>
    <col min="3498" max="3499" width="37.5546875" style="14" customWidth="1"/>
    <col min="3500" max="3500" width="22.33203125" style="14" customWidth="1"/>
    <col min="3501" max="3501" width="25" style="14" customWidth="1"/>
    <col min="3502" max="3502" width="17.5546875" style="14" customWidth="1"/>
    <col min="3503" max="3503" width="13.5546875" style="14" customWidth="1"/>
    <col min="3504" max="3504" width="5.6640625" style="14" customWidth="1"/>
    <col min="3505" max="3505" width="6.5546875" style="14" customWidth="1"/>
    <col min="3506" max="3506" width="5.6640625" style="14" customWidth="1"/>
    <col min="3507" max="3507" width="6.5546875" style="14" customWidth="1"/>
    <col min="3508" max="3508" width="5.6640625" style="14" customWidth="1"/>
    <col min="3509" max="3509" width="6.5546875" style="14" customWidth="1"/>
    <col min="3510" max="3510" width="5.6640625" style="14" customWidth="1"/>
    <col min="3511" max="3511" width="6.5546875" style="14" customWidth="1"/>
    <col min="3512" max="3512" width="5.6640625" style="14" customWidth="1"/>
    <col min="3513" max="3513" width="6.5546875" style="14" customWidth="1"/>
    <col min="3514" max="3514" width="24.44140625" style="14" customWidth="1"/>
    <col min="3515" max="3515" width="54.6640625" style="14" customWidth="1"/>
    <col min="3516" max="3522" width="4.5546875" style="14" customWidth="1"/>
    <col min="3523" max="3746" width="11.44140625" style="14"/>
    <col min="3747" max="3747" width="4" style="14" customWidth="1"/>
    <col min="3748" max="3750" width="3.5546875" style="14" customWidth="1"/>
    <col min="3751" max="3751" width="3.44140625" style="14" customWidth="1"/>
    <col min="3752" max="3752" width="6.5546875" style="14" bestFit="1" customWidth="1"/>
    <col min="3753" max="3753" width="25.44140625" style="14" bestFit="1" customWidth="1"/>
    <col min="3754" max="3755" width="37.5546875" style="14" customWidth="1"/>
    <col min="3756" max="3756" width="22.33203125" style="14" customWidth="1"/>
    <col min="3757" max="3757" width="25" style="14" customWidth="1"/>
    <col min="3758" max="3758" width="17.5546875" style="14" customWidth="1"/>
    <col min="3759" max="3759" width="13.5546875" style="14" customWidth="1"/>
    <col min="3760" max="3760" width="5.6640625" style="14" customWidth="1"/>
    <col min="3761" max="3761" width="6.5546875" style="14" customWidth="1"/>
    <col min="3762" max="3762" width="5.6640625" style="14" customWidth="1"/>
    <col min="3763" max="3763" width="6.5546875" style="14" customWidth="1"/>
    <col min="3764" max="3764" width="5.6640625" style="14" customWidth="1"/>
    <col min="3765" max="3765" width="6.5546875" style="14" customWidth="1"/>
    <col min="3766" max="3766" width="5.6640625" style="14" customWidth="1"/>
    <col min="3767" max="3767" width="6.5546875" style="14" customWidth="1"/>
    <col min="3768" max="3768" width="5.6640625" style="14" customWidth="1"/>
    <col min="3769" max="3769" width="6.5546875" style="14" customWidth="1"/>
    <col min="3770" max="3770" width="24.44140625" style="14" customWidth="1"/>
    <col min="3771" max="3771" width="54.6640625" style="14" customWidth="1"/>
    <col min="3772" max="3778" width="4.5546875" style="14" customWidth="1"/>
    <col min="3779" max="4002" width="11.44140625" style="14"/>
    <col min="4003" max="4003" width="4" style="14" customWidth="1"/>
    <col min="4004" max="4006" width="3.5546875" style="14" customWidth="1"/>
    <col min="4007" max="4007" width="3.44140625" style="14" customWidth="1"/>
    <col min="4008" max="4008" width="6.5546875" style="14" bestFit="1" customWidth="1"/>
    <col min="4009" max="4009" width="25.44140625" style="14" bestFit="1" customWidth="1"/>
    <col min="4010" max="4011" width="37.5546875" style="14" customWidth="1"/>
    <col min="4012" max="4012" width="22.33203125" style="14" customWidth="1"/>
    <col min="4013" max="4013" width="25" style="14" customWidth="1"/>
    <col min="4014" max="4014" width="17.5546875" style="14" customWidth="1"/>
    <col min="4015" max="4015" width="13.5546875" style="14" customWidth="1"/>
    <col min="4016" max="4016" width="5.6640625" style="14" customWidth="1"/>
    <col min="4017" max="4017" width="6.5546875" style="14" customWidth="1"/>
    <col min="4018" max="4018" width="5.6640625" style="14" customWidth="1"/>
    <col min="4019" max="4019" width="6.5546875" style="14" customWidth="1"/>
    <col min="4020" max="4020" width="5.6640625" style="14" customWidth="1"/>
    <col min="4021" max="4021" width="6.5546875" style="14" customWidth="1"/>
    <col min="4022" max="4022" width="5.6640625" style="14" customWidth="1"/>
    <col min="4023" max="4023" width="6.5546875" style="14" customWidth="1"/>
    <col min="4024" max="4024" width="5.6640625" style="14" customWidth="1"/>
    <col min="4025" max="4025" width="6.5546875" style="14" customWidth="1"/>
    <col min="4026" max="4026" width="24.44140625" style="14" customWidth="1"/>
    <col min="4027" max="4027" width="54.6640625" style="14" customWidth="1"/>
    <col min="4028" max="4034" width="4.5546875" style="14" customWidth="1"/>
    <col min="4035" max="4258" width="11.44140625" style="14"/>
    <col min="4259" max="4259" width="4" style="14" customWidth="1"/>
    <col min="4260" max="4262" width="3.5546875" style="14" customWidth="1"/>
    <col min="4263" max="4263" width="3.44140625" style="14" customWidth="1"/>
    <col min="4264" max="4264" width="6.5546875" style="14" bestFit="1" customWidth="1"/>
    <col min="4265" max="4265" width="25.44140625" style="14" bestFit="1" customWidth="1"/>
    <col min="4266" max="4267" width="37.5546875" style="14" customWidth="1"/>
    <col min="4268" max="4268" width="22.33203125" style="14" customWidth="1"/>
    <col min="4269" max="4269" width="25" style="14" customWidth="1"/>
    <col min="4270" max="4270" width="17.5546875" style="14" customWidth="1"/>
    <col min="4271" max="4271" width="13.5546875" style="14" customWidth="1"/>
    <col min="4272" max="4272" width="5.6640625" style="14" customWidth="1"/>
    <col min="4273" max="4273" width="6.5546875" style="14" customWidth="1"/>
    <col min="4274" max="4274" width="5.6640625" style="14" customWidth="1"/>
    <col min="4275" max="4275" width="6.5546875" style="14" customWidth="1"/>
    <col min="4276" max="4276" width="5.6640625" style="14" customWidth="1"/>
    <col min="4277" max="4277" width="6.5546875" style="14" customWidth="1"/>
    <col min="4278" max="4278" width="5.6640625" style="14" customWidth="1"/>
    <col min="4279" max="4279" width="6.5546875" style="14" customWidth="1"/>
    <col min="4280" max="4280" width="5.6640625" style="14" customWidth="1"/>
    <col min="4281" max="4281" width="6.5546875" style="14" customWidth="1"/>
    <col min="4282" max="4282" width="24.44140625" style="14" customWidth="1"/>
    <col min="4283" max="4283" width="54.6640625" style="14" customWidth="1"/>
    <col min="4284" max="4290" width="4.5546875" style="14" customWidth="1"/>
    <col min="4291" max="4514" width="11.44140625" style="14"/>
    <col min="4515" max="4515" width="4" style="14" customWidth="1"/>
    <col min="4516" max="4518" width="3.5546875" style="14" customWidth="1"/>
    <col min="4519" max="4519" width="3.44140625" style="14" customWidth="1"/>
    <col min="4520" max="4520" width="6.5546875" style="14" bestFit="1" customWidth="1"/>
    <col min="4521" max="4521" width="25.44140625" style="14" bestFit="1" customWidth="1"/>
    <col min="4522" max="4523" width="37.5546875" style="14" customWidth="1"/>
    <col min="4524" max="4524" width="22.33203125" style="14" customWidth="1"/>
    <col min="4525" max="4525" width="25" style="14" customWidth="1"/>
    <col min="4526" max="4526" width="17.5546875" style="14" customWidth="1"/>
    <col min="4527" max="4527" width="13.5546875" style="14" customWidth="1"/>
    <col min="4528" max="4528" width="5.6640625" style="14" customWidth="1"/>
    <col min="4529" max="4529" width="6.5546875" style="14" customWidth="1"/>
    <col min="4530" max="4530" width="5.6640625" style="14" customWidth="1"/>
    <col min="4531" max="4531" width="6.5546875" style="14" customWidth="1"/>
    <col min="4532" max="4532" width="5.6640625" style="14" customWidth="1"/>
    <col min="4533" max="4533" width="6.5546875" style="14" customWidth="1"/>
    <col min="4534" max="4534" width="5.6640625" style="14" customWidth="1"/>
    <col min="4535" max="4535" width="6.5546875" style="14" customWidth="1"/>
    <col min="4536" max="4536" width="5.6640625" style="14" customWidth="1"/>
    <col min="4537" max="4537" width="6.5546875" style="14" customWidth="1"/>
    <col min="4538" max="4538" width="24.44140625" style="14" customWidth="1"/>
    <col min="4539" max="4539" width="54.6640625" style="14" customWidth="1"/>
    <col min="4540" max="4546" width="4.5546875" style="14" customWidth="1"/>
    <col min="4547" max="4770" width="11.44140625" style="14"/>
    <col min="4771" max="4771" width="4" style="14" customWidth="1"/>
    <col min="4772" max="4774" width="3.5546875" style="14" customWidth="1"/>
    <col min="4775" max="4775" width="3.44140625" style="14" customWidth="1"/>
    <col min="4776" max="4776" width="6.5546875" style="14" bestFit="1" customWidth="1"/>
    <col min="4777" max="4777" width="25.44140625" style="14" bestFit="1" customWidth="1"/>
    <col min="4778" max="4779" width="37.5546875" style="14" customWidth="1"/>
    <col min="4780" max="4780" width="22.33203125" style="14" customWidth="1"/>
    <col min="4781" max="4781" width="25" style="14" customWidth="1"/>
    <col min="4782" max="4782" width="17.5546875" style="14" customWidth="1"/>
    <col min="4783" max="4783" width="13.5546875" style="14" customWidth="1"/>
    <col min="4784" max="4784" width="5.6640625" style="14" customWidth="1"/>
    <col min="4785" max="4785" width="6.5546875" style="14" customWidth="1"/>
    <col min="4786" max="4786" width="5.6640625" style="14" customWidth="1"/>
    <col min="4787" max="4787" width="6.5546875" style="14" customWidth="1"/>
    <col min="4788" max="4788" width="5.6640625" style="14" customWidth="1"/>
    <col min="4789" max="4789" width="6.5546875" style="14" customWidth="1"/>
    <col min="4790" max="4790" width="5.6640625" style="14" customWidth="1"/>
    <col min="4791" max="4791" width="6.5546875" style="14" customWidth="1"/>
    <col min="4792" max="4792" width="5.6640625" style="14" customWidth="1"/>
    <col min="4793" max="4793" width="6.5546875" style="14" customWidth="1"/>
    <col min="4794" max="4794" width="24.44140625" style="14" customWidth="1"/>
    <col min="4795" max="4795" width="54.6640625" style="14" customWidth="1"/>
    <col min="4796" max="4802" width="4.5546875" style="14" customWidth="1"/>
    <col min="4803" max="5026" width="11.44140625" style="14"/>
    <col min="5027" max="5027" width="4" style="14" customWidth="1"/>
    <col min="5028" max="5030" width="3.5546875" style="14" customWidth="1"/>
    <col min="5031" max="5031" width="3.44140625" style="14" customWidth="1"/>
    <col min="5032" max="5032" width="6.5546875" style="14" bestFit="1" customWidth="1"/>
    <col min="5033" max="5033" width="25.44140625" style="14" bestFit="1" customWidth="1"/>
    <col min="5034" max="5035" width="37.5546875" style="14" customWidth="1"/>
    <col min="5036" max="5036" width="22.33203125" style="14" customWidth="1"/>
    <col min="5037" max="5037" width="25" style="14" customWidth="1"/>
    <col min="5038" max="5038" width="17.5546875" style="14" customWidth="1"/>
    <col min="5039" max="5039" width="13.5546875" style="14" customWidth="1"/>
    <col min="5040" max="5040" width="5.6640625" style="14" customWidth="1"/>
    <col min="5041" max="5041" width="6.5546875" style="14" customWidth="1"/>
    <col min="5042" max="5042" width="5.6640625" style="14" customWidth="1"/>
    <col min="5043" max="5043" width="6.5546875" style="14" customWidth="1"/>
    <col min="5044" max="5044" width="5.6640625" style="14" customWidth="1"/>
    <col min="5045" max="5045" width="6.5546875" style="14" customWidth="1"/>
    <col min="5046" max="5046" width="5.6640625" style="14" customWidth="1"/>
    <col min="5047" max="5047" width="6.5546875" style="14" customWidth="1"/>
    <col min="5048" max="5048" width="5.6640625" style="14" customWidth="1"/>
    <col min="5049" max="5049" width="6.5546875" style="14" customWidth="1"/>
    <col min="5050" max="5050" width="24.44140625" style="14" customWidth="1"/>
    <col min="5051" max="5051" width="54.6640625" style="14" customWidth="1"/>
    <col min="5052" max="5058" width="4.5546875" style="14" customWidth="1"/>
    <col min="5059" max="5282" width="11.44140625" style="14"/>
    <col min="5283" max="5283" width="4" style="14" customWidth="1"/>
    <col min="5284" max="5286" width="3.5546875" style="14" customWidth="1"/>
    <col min="5287" max="5287" width="3.44140625" style="14" customWidth="1"/>
    <col min="5288" max="5288" width="6.5546875" style="14" bestFit="1" customWidth="1"/>
    <col min="5289" max="5289" width="25.44140625" style="14" bestFit="1" customWidth="1"/>
    <col min="5290" max="5291" width="37.5546875" style="14" customWidth="1"/>
    <col min="5292" max="5292" width="22.33203125" style="14" customWidth="1"/>
    <col min="5293" max="5293" width="25" style="14" customWidth="1"/>
    <col min="5294" max="5294" width="17.5546875" style="14" customWidth="1"/>
    <col min="5295" max="5295" width="13.5546875" style="14" customWidth="1"/>
    <col min="5296" max="5296" width="5.6640625" style="14" customWidth="1"/>
    <col min="5297" max="5297" width="6.5546875" style="14" customWidth="1"/>
    <col min="5298" max="5298" width="5.6640625" style="14" customWidth="1"/>
    <col min="5299" max="5299" width="6.5546875" style="14" customWidth="1"/>
    <col min="5300" max="5300" width="5.6640625" style="14" customWidth="1"/>
    <col min="5301" max="5301" width="6.5546875" style="14" customWidth="1"/>
    <col min="5302" max="5302" width="5.6640625" style="14" customWidth="1"/>
    <col min="5303" max="5303" width="6.5546875" style="14" customWidth="1"/>
    <col min="5304" max="5304" width="5.6640625" style="14" customWidth="1"/>
    <col min="5305" max="5305" width="6.5546875" style="14" customWidth="1"/>
    <col min="5306" max="5306" width="24.44140625" style="14" customWidth="1"/>
    <col min="5307" max="5307" width="54.6640625" style="14" customWidth="1"/>
    <col min="5308" max="5314" width="4.5546875" style="14" customWidth="1"/>
    <col min="5315" max="5538" width="11.44140625" style="14"/>
    <col min="5539" max="5539" width="4" style="14" customWidth="1"/>
    <col min="5540" max="5542" width="3.5546875" style="14" customWidth="1"/>
    <col min="5543" max="5543" width="3.44140625" style="14" customWidth="1"/>
    <col min="5544" max="5544" width="6.5546875" style="14" bestFit="1" customWidth="1"/>
    <col min="5545" max="5545" width="25.44140625" style="14" bestFit="1" customWidth="1"/>
    <col min="5546" max="5547" width="37.5546875" style="14" customWidth="1"/>
    <col min="5548" max="5548" width="22.33203125" style="14" customWidth="1"/>
    <col min="5549" max="5549" width="25" style="14" customWidth="1"/>
    <col min="5550" max="5550" width="17.5546875" style="14" customWidth="1"/>
    <col min="5551" max="5551" width="13.5546875" style="14" customWidth="1"/>
    <col min="5552" max="5552" width="5.6640625" style="14" customWidth="1"/>
    <col min="5553" max="5553" width="6.5546875" style="14" customWidth="1"/>
    <col min="5554" max="5554" width="5.6640625" style="14" customWidth="1"/>
    <col min="5555" max="5555" width="6.5546875" style="14" customWidth="1"/>
    <col min="5556" max="5556" width="5.6640625" style="14" customWidth="1"/>
    <col min="5557" max="5557" width="6.5546875" style="14" customWidth="1"/>
    <col min="5558" max="5558" width="5.6640625" style="14" customWidth="1"/>
    <col min="5559" max="5559" width="6.5546875" style="14" customWidth="1"/>
    <col min="5560" max="5560" width="5.6640625" style="14" customWidth="1"/>
    <col min="5561" max="5561" width="6.5546875" style="14" customWidth="1"/>
    <col min="5562" max="5562" width="24.44140625" style="14" customWidth="1"/>
    <col min="5563" max="5563" width="54.6640625" style="14" customWidth="1"/>
    <col min="5564" max="5570" width="4.5546875" style="14" customWidth="1"/>
    <col min="5571" max="5794" width="11.44140625" style="14"/>
    <col min="5795" max="5795" width="4" style="14" customWidth="1"/>
    <col min="5796" max="5798" width="3.5546875" style="14" customWidth="1"/>
    <col min="5799" max="5799" width="3.44140625" style="14" customWidth="1"/>
    <col min="5800" max="5800" width="6.5546875" style="14" bestFit="1" customWidth="1"/>
    <col min="5801" max="5801" width="25.44140625" style="14" bestFit="1" customWidth="1"/>
    <col min="5802" max="5803" width="37.5546875" style="14" customWidth="1"/>
    <col min="5804" max="5804" width="22.33203125" style="14" customWidth="1"/>
    <col min="5805" max="5805" width="25" style="14" customWidth="1"/>
    <col min="5806" max="5806" width="17.5546875" style="14" customWidth="1"/>
    <col min="5807" max="5807" width="13.5546875" style="14" customWidth="1"/>
    <col min="5808" max="5808" width="5.6640625" style="14" customWidth="1"/>
    <col min="5809" max="5809" width="6.5546875" style="14" customWidth="1"/>
    <col min="5810" max="5810" width="5.6640625" style="14" customWidth="1"/>
    <col min="5811" max="5811" width="6.5546875" style="14" customWidth="1"/>
    <col min="5812" max="5812" width="5.6640625" style="14" customWidth="1"/>
    <col min="5813" max="5813" width="6.5546875" style="14" customWidth="1"/>
    <col min="5814" max="5814" width="5.6640625" style="14" customWidth="1"/>
    <col min="5815" max="5815" width="6.5546875" style="14" customWidth="1"/>
    <col min="5816" max="5816" width="5.6640625" style="14" customWidth="1"/>
    <col min="5817" max="5817" width="6.5546875" style="14" customWidth="1"/>
    <col min="5818" max="5818" width="24.44140625" style="14" customWidth="1"/>
    <col min="5819" max="5819" width="54.6640625" style="14" customWidth="1"/>
    <col min="5820" max="5826" width="4.5546875" style="14" customWidth="1"/>
    <col min="5827" max="6050" width="11.44140625" style="14"/>
    <col min="6051" max="6051" width="4" style="14" customWidth="1"/>
    <col min="6052" max="6054" width="3.5546875" style="14" customWidth="1"/>
    <col min="6055" max="6055" width="3.44140625" style="14" customWidth="1"/>
    <col min="6056" max="6056" width="6.5546875" style="14" bestFit="1" customWidth="1"/>
    <col min="6057" max="6057" width="25.44140625" style="14" bestFit="1" customWidth="1"/>
    <col min="6058" max="6059" width="37.5546875" style="14" customWidth="1"/>
    <col min="6060" max="6060" width="22.33203125" style="14" customWidth="1"/>
    <col min="6061" max="6061" width="25" style="14" customWidth="1"/>
    <col min="6062" max="6062" width="17.5546875" style="14" customWidth="1"/>
    <col min="6063" max="6063" width="13.5546875" style="14" customWidth="1"/>
    <col min="6064" max="6064" width="5.6640625" style="14" customWidth="1"/>
    <col min="6065" max="6065" width="6.5546875" style="14" customWidth="1"/>
    <col min="6066" max="6066" width="5.6640625" style="14" customWidth="1"/>
    <col min="6067" max="6067" width="6.5546875" style="14" customWidth="1"/>
    <col min="6068" max="6068" width="5.6640625" style="14" customWidth="1"/>
    <col min="6069" max="6069" width="6.5546875" style="14" customWidth="1"/>
    <col min="6070" max="6070" width="5.6640625" style="14" customWidth="1"/>
    <col min="6071" max="6071" width="6.5546875" style="14" customWidth="1"/>
    <col min="6072" max="6072" width="5.6640625" style="14" customWidth="1"/>
    <col min="6073" max="6073" width="6.5546875" style="14" customWidth="1"/>
    <col min="6074" max="6074" width="24.44140625" style="14" customWidth="1"/>
    <col min="6075" max="6075" width="54.6640625" style="14" customWidth="1"/>
    <col min="6076" max="6082" width="4.5546875" style="14" customWidth="1"/>
    <col min="6083" max="6306" width="11.44140625" style="14"/>
    <col min="6307" max="6307" width="4" style="14" customWidth="1"/>
    <col min="6308" max="6310" width="3.5546875" style="14" customWidth="1"/>
    <col min="6311" max="6311" width="3.44140625" style="14" customWidth="1"/>
    <col min="6312" max="6312" width="6.5546875" style="14" bestFit="1" customWidth="1"/>
    <col min="6313" max="6313" width="25.44140625" style="14" bestFit="1" customWidth="1"/>
    <col min="6314" max="6315" width="37.5546875" style="14" customWidth="1"/>
    <col min="6316" max="6316" width="22.33203125" style="14" customWidth="1"/>
    <col min="6317" max="6317" width="25" style="14" customWidth="1"/>
    <col min="6318" max="6318" width="17.5546875" style="14" customWidth="1"/>
    <col min="6319" max="6319" width="13.5546875" style="14" customWidth="1"/>
    <col min="6320" max="6320" width="5.6640625" style="14" customWidth="1"/>
    <col min="6321" max="6321" width="6.5546875" style="14" customWidth="1"/>
    <col min="6322" max="6322" width="5.6640625" style="14" customWidth="1"/>
    <col min="6323" max="6323" width="6.5546875" style="14" customWidth="1"/>
    <col min="6324" max="6324" width="5.6640625" style="14" customWidth="1"/>
    <col min="6325" max="6325" width="6.5546875" style="14" customWidth="1"/>
    <col min="6326" max="6326" width="5.6640625" style="14" customWidth="1"/>
    <col min="6327" max="6327" width="6.5546875" style="14" customWidth="1"/>
    <col min="6328" max="6328" width="5.6640625" style="14" customWidth="1"/>
    <col min="6329" max="6329" width="6.5546875" style="14" customWidth="1"/>
    <col min="6330" max="6330" width="24.44140625" style="14" customWidth="1"/>
    <col min="6331" max="6331" width="54.6640625" style="14" customWidth="1"/>
    <col min="6332" max="6338" width="4.5546875" style="14" customWidth="1"/>
    <col min="6339" max="6562" width="11.44140625" style="14"/>
    <col min="6563" max="6563" width="4" style="14" customWidth="1"/>
    <col min="6564" max="6566" width="3.5546875" style="14" customWidth="1"/>
    <col min="6567" max="6567" width="3.44140625" style="14" customWidth="1"/>
    <col min="6568" max="6568" width="6.5546875" style="14" bestFit="1" customWidth="1"/>
    <col min="6569" max="6569" width="25.44140625" style="14" bestFit="1" customWidth="1"/>
    <col min="6570" max="6571" width="37.5546875" style="14" customWidth="1"/>
    <col min="6572" max="6572" width="22.33203125" style="14" customWidth="1"/>
    <col min="6573" max="6573" width="25" style="14" customWidth="1"/>
    <col min="6574" max="6574" width="17.5546875" style="14" customWidth="1"/>
    <col min="6575" max="6575" width="13.5546875" style="14" customWidth="1"/>
    <col min="6576" max="6576" width="5.6640625" style="14" customWidth="1"/>
    <col min="6577" max="6577" width="6.5546875" style="14" customWidth="1"/>
    <col min="6578" max="6578" width="5.6640625" style="14" customWidth="1"/>
    <col min="6579" max="6579" width="6.5546875" style="14" customWidth="1"/>
    <col min="6580" max="6580" width="5.6640625" style="14" customWidth="1"/>
    <col min="6581" max="6581" width="6.5546875" style="14" customWidth="1"/>
    <col min="6582" max="6582" width="5.6640625" style="14" customWidth="1"/>
    <col min="6583" max="6583" width="6.5546875" style="14" customWidth="1"/>
    <col min="6584" max="6584" width="5.6640625" style="14" customWidth="1"/>
    <col min="6585" max="6585" width="6.5546875" style="14" customWidth="1"/>
    <col min="6586" max="6586" width="24.44140625" style="14" customWidth="1"/>
    <col min="6587" max="6587" width="54.6640625" style="14" customWidth="1"/>
    <col min="6588" max="6594" width="4.5546875" style="14" customWidth="1"/>
    <col min="6595" max="6818" width="11.44140625" style="14"/>
    <col min="6819" max="6819" width="4" style="14" customWidth="1"/>
    <col min="6820" max="6822" width="3.5546875" style="14" customWidth="1"/>
    <col min="6823" max="6823" width="3.44140625" style="14" customWidth="1"/>
    <col min="6824" max="6824" width="6.5546875" style="14" bestFit="1" customWidth="1"/>
    <col min="6825" max="6825" width="25.44140625" style="14" bestFit="1" customWidth="1"/>
    <col min="6826" max="6827" width="37.5546875" style="14" customWidth="1"/>
    <col min="6828" max="6828" width="22.33203125" style="14" customWidth="1"/>
    <col min="6829" max="6829" width="25" style="14" customWidth="1"/>
    <col min="6830" max="6830" width="17.5546875" style="14" customWidth="1"/>
    <col min="6831" max="6831" width="13.5546875" style="14" customWidth="1"/>
    <col min="6832" max="6832" width="5.6640625" style="14" customWidth="1"/>
    <col min="6833" max="6833" width="6.5546875" style="14" customWidth="1"/>
    <col min="6834" max="6834" width="5.6640625" style="14" customWidth="1"/>
    <col min="6835" max="6835" width="6.5546875" style="14" customWidth="1"/>
    <col min="6836" max="6836" width="5.6640625" style="14" customWidth="1"/>
    <col min="6837" max="6837" width="6.5546875" style="14" customWidth="1"/>
    <col min="6838" max="6838" width="5.6640625" style="14" customWidth="1"/>
    <col min="6839" max="6839" width="6.5546875" style="14" customWidth="1"/>
    <col min="6840" max="6840" width="5.6640625" style="14" customWidth="1"/>
    <col min="6841" max="6841" width="6.5546875" style="14" customWidth="1"/>
    <col min="6842" max="6842" width="24.44140625" style="14" customWidth="1"/>
    <col min="6843" max="6843" width="54.6640625" style="14" customWidth="1"/>
    <col min="6844" max="6850" width="4.5546875" style="14" customWidth="1"/>
    <col min="6851" max="7074" width="11.44140625" style="14"/>
    <col min="7075" max="7075" width="4" style="14" customWidth="1"/>
    <col min="7076" max="7078" width="3.5546875" style="14" customWidth="1"/>
    <col min="7079" max="7079" width="3.44140625" style="14" customWidth="1"/>
    <col min="7080" max="7080" width="6.5546875" style="14" bestFit="1" customWidth="1"/>
    <col min="7081" max="7081" width="25.44140625" style="14" bestFit="1" customWidth="1"/>
    <col min="7082" max="7083" width="37.5546875" style="14" customWidth="1"/>
    <col min="7084" max="7084" width="22.33203125" style="14" customWidth="1"/>
    <col min="7085" max="7085" width="25" style="14" customWidth="1"/>
    <col min="7086" max="7086" width="17.5546875" style="14" customWidth="1"/>
    <col min="7087" max="7087" width="13.5546875" style="14" customWidth="1"/>
    <col min="7088" max="7088" width="5.6640625" style="14" customWidth="1"/>
    <col min="7089" max="7089" width="6.5546875" style="14" customWidth="1"/>
    <col min="7090" max="7090" width="5.6640625" style="14" customWidth="1"/>
    <col min="7091" max="7091" width="6.5546875" style="14" customWidth="1"/>
    <col min="7092" max="7092" width="5.6640625" style="14" customWidth="1"/>
    <col min="7093" max="7093" width="6.5546875" style="14" customWidth="1"/>
    <col min="7094" max="7094" width="5.6640625" style="14" customWidth="1"/>
    <col min="7095" max="7095" width="6.5546875" style="14" customWidth="1"/>
    <col min="7096" max="7096" width="5.6640625" style="14" customWidth="1"/>
    <col min="7097" max="7097" width="6.5546875" style="14" customWidth="1"/>
    <col min="7098" max="7098" width="24.44140625" style="14" customWidth="1"/>
    <col min="7099" max="7099" width="54.6640625" style="14" customWidth="1"/>
    <col min="7100" max="7106" width="4.5546875" style="14" customWidth="1"/>
    <col min="7107" max="7330" width="11.44140625" style="14"/>
    <col min="7331" max="7331" width="4" style="14" customWidth="1"/>
    <col min="7332" max="7334" width="3.5546875" style="14" customWidth="1"/>
    <col min="7335" max="7335" width="3.44140625" style="14" customWidth="1"/>
    <col min="7336" max="7336" width="6.5546875" style="14" bestFit="1" customWidth="1"/>
    <col min="7337" max="7337" width="25.44140625" style="14" bestFit="1" customWidth="1"/>
    <col min="7338" max="7339" width="37.5546875" style="14" customWidth="1"/>
    <col min="7340" max="7340" width="22.33203125" style="14" customWidth="1"/>
    <col min="7341" max="7341" width="25" style="14" customWidth="1"/>
    <col min="7342" max="7342" width="17.5546875" style="14" customWidth="1"/>
    <col min="7343" max="7343" width="13.5546875" style="14" customWidth="1"/>
    <col min="7344" max="7344" width="5.6640625" style="14" customWidth="1"/>
    <col min="7345" max="7345" width="6.5546875" style="14" customWidth="1"/>
    <col min="7346" max="7346" width="5.6640625" style="14" customWidth="1"/>
    <col min="7347" max="7347" width="6.5546875" style="14" customWidth="1"/>
    <col min="7348" max="7348" width="5.6640625" style="14" customWidth="1"/>
    <col min="7349" max="7349" width="6.5546875" style="14" customWidth="1"/>
    <col min="7350" max="7350" width="5.6640625" style="14" customWidth="1"/>
    <col min="7351" max="7351" width="6.5546875" style="14" customWidth="1"/>
    <col min="7352" max="7352" width="5.6640625" style="14" customWidth="1"/>
    <col min="7353" max="7353" width="6.5546875" style="14" customWidth="1"/>
    <col min="7354" max="7354" width="24.44140625" style="14" customWidth="1"/>
    <col min="7355" max="7355" width="54.6640625" style="14" customWidth="1"/>
    <col min="7356" max="7362" width="4.5546875" style="14" customWidth="1"/>
    <col min="7363" max="7586" width="11.44140625" style="14"/>
    <col min="7587" max="7587" width="4" style="14" customWidth="1"/>
    <col min="7588" max="7590" width="3.5546875" style="14" customWidth="1"/>
    <col min="7591" max="7591" width="3.44140625" style="14" customWidth="1"/>
    <col min="7592" max="7592" width="6.5546875" style="14" bestFit="1" customWidth="1"/>
    <col min="7593" max="7593" width="25.44140625" style="14" bestFit="1" customWidth="1"/>
    <col min="7594" max="7595" width="37.5546875" style="14" customWidth="1"/>
    <col min="7596" max="7596" width="22.33203125" style="14" customWidth="1"/>
    <col min="7597" max="7597" width="25" style="14" customWidth="1"/>
    <col min="7598" max="7598" width="17.5546875" style="14" customWidth="1"/>
    <col min="7599" max="7599" width="13.5546875" style="14" customWidth="1"/>
    <col min="7600" max="7600" width="5.6640625" style="14" customWidth="1"/>
    <col min="7601" max="7601" width="6.5546875" style="14" customWidth="1"/>
    <col min="7602" max="7602" width="5.6640625" style="14" customWidth="1"/>
    <col min="7603" max="7603" width="6.5546875" style="14" customWidth="1"/>
    <col min="7604" max="7604" width="5.6640625" style="14" customWidth="1"/>
    <col min="7605" max="7605" width="6.5546875" style="14" customWidth="1"/>
    <col min="7606" max="7606" width="5.6640625" style="14" customWidth="1"/>
    <col min="7607" max="7607" width="6.5546875" style="14" customWidth="1"/>
    <col min="7608" max="7608" width="5.6640625" style="14" customWidth="1"/>
    <col min="7609" max="7609" width="6.5546875" style="14" customWidth="1"/>
    <col min="7610" max="7610" width="24.44140625" style="14" customWidth="1"/>
    <col min="7611" max="7611" width="54.6640625" style="14" customWidth="1"/>
    <col min="7612" max="7618" width="4.5546875" style="14" customWidth="1"/>
    <col min="7619" max="7842" width="11.44140625" style="14"/>
    <col min="7843" max="7843" width="4" style="14" customWidth="1"/>
    <col min="7844" max="7846" width="3.5546875" style="14" customWidth="1"/>
    <col min="7847" max="7847" width="3.44140625" style="14" customWidth="1"/>
    <col min="7848" max="7848" width="6.5546875" style="14" bestFit="1" customWidth="1"/>
    <col min="7849" max="7849" width="25.44140625" style="14" bestFit="1" customWidth="1"/>
    <col min="7850" max="7851" width="37.5546875" style="14" customWidth="1"/>
    <col min="7852" max="7852" width="22.33203125" style="14" customWidth="1"/>
    <col min="7853" max="7853" width="25" style="14" customWidth="1"/>
    <col min="7854" max="7854" width="17.5546875" style="14" customWidth="1"/>
    <col min="7855" max="7855" width="13.5546875" style="14" customWidth="1"/>
    <col min="7856" max="7856" width="5.6640625" style="14" customWidth="1"/>
    <col min="7857" max="7857" width="6.5546875" style="14" customWidth="1"/>
    <col min="7858" max="7858" width="5.6640625" style="14" customWidth="1"/>
    <col min="7859" max="7859" width="6.5546875" style="14" customWidth="1"/>
    <col min="7860" max="7860" width="5.6640625" style="14" customWidth="1"/>
    <col min="7861" max="7861" width="6.5546875" style="14" customWidth="1"/>
    <col min="7862" max="7862" width="5.6640625" style="14" customWidth="1"/>
    <col min="7863" max="7863" width="6.5546875" style="14" customWidth="1"/>
    <col min="7864" max="7864" width="5.6640625" style="14" customWidth="1"/>
    <col min="7865" max="7865" width="6.5546875" style="14" customWidth="1"/>
    <col min="7866" max="7866" width="24.44140625" style="14" customWidth="1"/>
    <col min="7867" max="7867" width="54.6640625" style="14" customWidth="1"/>
    <col min="7868" max="7874" width="4.5546875" style="14" customWidth="1"/>
    <col min="7875" max="8098" width="11.44140625" style="14"/>
    <col min="8099" max="8099" width="4" style="14" customWidth="1"/>
    <col min="8100" max="8102" width="3.5546875" style="14" customWidth="1"/>
    <col min="8103" max="8103" width="3.44140625" style="14" customWidth="1"/>
    <col min="8104" max="8104" width="6.5546875" style="14" bestFit="1" customWidth="1"/>
    <col min="8105" max="8105" width="25.44140625" style="14" bestFit="1" customWidth="1"/>
    <col min="8106" max="8107" width="37.5546875" style="14" customWidth="1"/>
    <col min="8108" max="8108" width="22.33203125" style="14" customWidth="1"/>
    <col min="8109" max="8109" width="25" style="14" customWidth="1"/>
    <col min="8110" max="8110" width="17.5546875" style="14" customWidth="1"/>
    <col min="8111" max="8111" width="13.5546875" style="14" customWidth="1"/>
    <col min="8112" max="8112" width="5.6640625" style="14" customWidth="1"/>
    <col min="8113" max="8113" width="6.5546875" style="14" customWidth="1"/>
    <col min="8114" max="8114" width="5.6640625" style="14" customWidth="1"/>
    <col min="8115" max="8115" width="6.5546875" style="14" customWidth="1"/>
    <col min="8116" max="8116" width="5.6640625" style="14" customWidth="1"/>
    <col min="8117" max="8117" width="6.5546875" style="14" customWidth="1"/>
    <col min="8118" max="8118" width="5.6640625" style="14" customWidth="1"/>
    <col min="8119" max="8119" width="6.5546875" style="14" customWidth="1"/>
    <col min="8120" max="8120" width="5.6640625" style="14" customWidth="1"/>
    <col min="8121" max="8121" width="6.5546875" style="14" customWidth="1"/>
    <col min="8122" max="8122" width="24.44140625" style="14" customWidth="1"/>
    <col min="8123" max="8123" width="54.6640625" style="14" customWidth="1"/>
    <col min="8124" max="8130" width="4.5546875" style="14" customWidth="1"/>
    <col min="8131" max="8354" width="11.44140625" style="14"/>
    <col min="8355" max="8355" width="4" style="14" customWidth="1"/>
    <col min="8356" max="8358" width="3.5546875" style="14" customWidth="1"/>
    <col min="8359" max="8359" width="3.44140625" style="14" customWidth="1"/>
    <col min="8360" max="8360" width="6.5546875" style="14" bestFit="1" customWidth="1"/>
    <col min="8361" max="8361" width="25.44140625" style="14" bestFit="1" customWidth="1"/>
    <col min="8362" max="8363" width="37.5546875" style="14" customWidth="1"/>
    <col min="8364" max="8364" width="22.33203125" style="14" customWidth="1"/>
    <col min="8365" max="8365" width="25" style="14" customWidth="1"/>
    <col min="8366" max="8366" width="17.5546875" style="14" customWidth="1"/>
    <col min="8367" max="8367" width="13.5546875" style="14" customWidth="1"/>
    <col min="8368" max="8368" width="5.6640625" style="14" customWidth="1"/>
    <col min="8369" max="8369" width="6.5546875" style="14" customWidth="1"/>
    <col min="8370" max="8370" width="5.6640625" style="14" customWidth="1"/>
    <col min="8371" max="8371" width="6.5546875" style="14" customWidth="1"/>
    <col min="8372" max="8372" width="5.6640625" style="14" customWidth="1"/>
    <col min="8373" max="8373" width="6.5546875" style="14" customWidth="1"/>
    <col min="8374" max="8374" width="5.6640625" style="14" customWidth="1"/>
    <col min="8375" max="8375" width="6.5546875" style="14" customWidth="1"/>
    <col min="8376" max="8376" width="5.6640625" style="14" customWidth="1"/>
    <col min="8377" max="8377" width="6.5546875" style="14" customWidth="1"/>
    <col min="8378" max="8378" width="24.44140625" style="14" customWidth="1"/>
    <col min="8379" max="8379" width="54.6640625" style="14" customWidth="1"/>
    <col min="8380" max="8386" width="4.5546875" style="14" customWidth="1"/>
    <col min="8387" max="8610" width="11.44140625" style="14"/>
    <col min="8611" max="8611" width="4" style="14" customWidth="1"/>
    <col min="8612" max="8614" width="3.5546875" style="14" customWidth="1"/>
    <col min="8615" max="8615" width="3.44140625" style="14" customWidth="1"/>
    <col min="8616" max="8616" width="6.5546875" style="14" bestFit="1" customWidth="1"/>
    <col min="8617" max="8617" width="25.44140625" style="14" bestFit="1" customWidth="1"/>
    <col min="8618" max="8619" width="37.5546875" style="14" customWidth="1"/>
    <col min="8620" max="8620" width="22.33203125" style="14" customWidth="1"/>
    <col min="8621" max="8621" width="25" style="14" customWidth="1"/>
    <col min="8622" max="8622" width="17.5546875" style="14" customWidth="1"/>
    <col min="8623" max="8623" width="13.5546875" style="14" customWidth="1"/>
    <col min="8624" max="8624" width="5.6640625" style="14" customWidth="1"/>
    <col min="8625" max="8625" width="6.5546875" style="14" customWidth="1"/>
    <col min="8626" max="8626" width="5.6640625" style="14" customWidth="1"/>
    <col min="8627" max="8627" width="6.5546875" style="14" customWidth="1"/>
    <col min="8628" max="8628" width="5.6640625" style="14" customWidth="1"/>
    <col min="8629" max="8629" width="6.5546875" style="14" customWidth="1"/>
    <col min="8630" max="8630" width="5.6640625" style="14" customWidth="1"/>
    <col min="8631" max="8631" width="6.5546875" style="14" customWidth="1"/>
    <col min="8632" max="8632" width="5.6640625" style="14" customWidth="1"/>
    <col min="8633" max="8633" width="6.5546875" style="14" customWidth="1"/>
    <col min="8634" max="8634" width="24.44140625" style="14" customWidth="1"/>
    <col min="8635" max="8635" width="54.6640625" style="14" customWidth="1"/>
    <col min="8636" max="8642" width="4.5546875" style="14" customWidth="1"/>
    <col min="8643" max="8866" width="11.44140625" style="14"/>
    <col min="8867" max="8867" width="4" style="14" customWidth="1"/>
    <col min="8868" max="8870" width="3.5546875" style="14" customWidth="1"/>
    <col min="8871" max="8871" width="3.44140625" style="14" customWidth="1"/>
    <col min="8872" max="8872" width="6.5546875" style="14" bestFit="1" customWidth="1"/>
    <col min="8873" max="8873" width="25.44140625" style="14" bestFit="1" customWidth="1"/>
    <col min="8874" max="8875" width="37.5546875" style="14" customWidth="1"/>
    <col min="8876" max="8876" width="22.33203125" style="14" customWidth="1"/>
    <col min="8877" max="8877" width="25" style="14" customWidth="1"/>
    <col min="8878" max="8878" width="17.5546875" style="14" customWidth="1"/>
    <col min="8879" max="8879" width="13.5546875" style="14" customWidth="1"/>
    <col min="8880" max="8880" width="5.6640625" style="14" customWidth="1"/>
    <col min="8881" max="8881" width="6.5546875" style="14" customWidth="1"/>
    <col min="8882" max="8882" width="5.6640625" style="14" customWidth="1"/>
    <col min="8883" max="8883" width="6.5546875" style="14" customWidth="1"/>
    <col min="8884" max="8884" width="5.6640625" style="14" customWidth="1"/>
    <col min="8885" max="8885" width="6.5546875" style="14" customWidth="1"/>
    <col min="8886" max="8886" width="5.6640625" style="14" customWidth="1"/>
    <col min="8887" max="8887" width="6.5546875" style="14" customWidth="1"/>
    <col min="8888" max="8888" width="5.6640625" style="14" customWidth="1"/>
    <col min="8889" max="8889" width="6.5546875" style="14" customWidth="1"/>
    <col min="8890" max="8890" width="24.44140625" style="14" customWidth="1"/>
    <col min="8891" max="8891" width="54.6640625" style="14" customWidth="1"/>
    <col min="8892" max="8898" width="4.5546875" style="14" customWidth="1"/>
    <col min="8899" max="9122" width="11.44140625" style="14"/>
    <col min="9123" max="9123" width="4" style="14" customWidth="1"/>
    <col min="9124" max="9126" width="3.5546875" style="14" customWidth="1"/>
    <col min="9127" max="9127" width="3.44140625" style="14" customWidth="1"/>
    <col min="9128" max="9128" width="6.5546875" style="14" bestFit="1" customWidth="1"/>
    <col min="9129" max="9129" width="25.44140625" style="14" bestFit="1" customWidth="1"/>
    <col min="9130" max="9131" width="37.5546875" style="14" customWidth="1"/>
    <col min="9132" max="9132" width="22.33203125" style="14" customWidth="1"/>
    <col min="9133" max="9133" width="25" style="14" customWidth="1"/>
    <col min="9134" max="9134" width="17.5546875" style="14" customWidth="1"/>
    <col min="9135" max="9135" width="13.5546875" style="14" customWidth="1"/>
    <col min="9136" max="9136" width="5.6640625" style="14" customWidth="1"/>
    <col min="9137" max="9137" width="6.5546875" style="14" customWidth="1"/>
    <col min="9138" max="9138" width="5.6640625" style="14" customWidth="1"/>
    <col min="9139" max="9139" width="6.5546875" style="14" customWidth="1"/>
    <col min="9140" max="9140" width="5.6640625" style="14" customWidth="1"/>
    <col min="9141" max="9141" width="6.5546875" style="14" customWidth="1"/>
    <col min="9142" max="9142" width="5.6640625" style="14" customWidth="1"/>
    <col min="9143" max="9143" width="6.5546875" style="14" customWidth="1"/>
    <col min="9144" max="9144" width="5.6640625" style="14" customWidth="1"/>
    <col min="9145" max="9145" width="6.5546875" style="14" customWidth="1"/>
    <col min="9146" max="9146" width="24.44140625" style="14" customWidth="1"/>
    <col min="9147" max="9147" width="54.6640625" style="14" customWidth="1"/>
    <col min="9148" max="9154" width="4.5546875" style="14" customWidth="1"/>
    <col min="9155" max="9378" width="11.44140625" style="14"/>
    <col min="9379" max="9379" width="4" style="14" customWidth="1"/>
    <col min="9380" max="9382" width="3.5546875" style="14" customWidth="1"/>
    <col min="9383" max="9383" width="3.44140625" style="14" customWidth="1"/>
    <col min="9384" max="9384" width="6.5546875" style="14" bestFit="1" customWidth="1"/>
    <col min="9385" max="9385" width="25.44140625" style="14" bestFit="1" customWidth="1"/>
    <col min="9386" max="9387" width="37.5546875" style="14" customWidth="1"/>
    <col min="9388" max="9388" width="22.33203125" style="14" customWidth="1"/>
    <col min="9389" max="9389" width="25" style="14" customWidth="1"/>
    <col min="9390" max="9390" width="17.5546875" style="14" customWidth="1"/>
    <col min="9391" max="9391" width="13.5546875" style="14" customWidth="1"/>
    <col min="9392" max="9392" width="5.6640625" style="14" customWidth="1"/>
    <col min="9393" max="9393" width="6.5546875" style="14" customWidth="1"/>
    <col min="9394" max="9394" width="5.6640625" style="14" customWidth="1"/>
    <col min="9395" max="9395" width="6.5546875" style="14" customWidth="1"/>
    <col min="9396" max="9396" width="5.6640625" style="14" customWidth="1"/>
    <col min="9397" max="9397" width="6.5546875" style="14" customWidth="1"/>
    <col min="9398" max="9398" width="5.6640625" style="14" customWidth="1"/>
    <col min="9399" max="9399" width="6.5546875" style="14" customWidth="1"/>
    <col min="9400" max="9400" width="5.6640625" style="14" customWidth="1"/>
    <col min="9401" max="9401" width="6.5546875" style="14" customWidth="1"/>
    <col min="9402" max="9402" width="24.44140625" style="14" customWidth="1"/>
    <col min="9403" max="9403" width="54.6640625" style="14" customWidth="1"/>
    <col min="9404" max="9410" width="4.5546875" style="14" customWidth="1"/>
    <col min="9411" max="9634" width="11.44140625" style="14"/>
    <col min="9635" max="9635" width="4" style="14" customWidth="1"/>
    <col min="9636" max="9638" width="3.5546875" style="14" customWidth="1"/>
    <col min="9639" max="9639" width="3.44140625" style="14" customWidth="1"/>
    <col min="9640" max="9640" width="6.5546875" style="14" bestFit="1" customWidth="1"/>
    <col min="9641" max="9641" width="25.44140625" style="14" bestFit="1" customWidth="1"/>
    <col min="9642" max="9643" width="37.5546875" style="14" customWidth="1"/>
    <col min="9644" max="9644" width="22.33203125" style="14" customWidth="1"/>
    <col min="9645" max="9645" width="25" style="14" customWidth="1"/>
    <col min="9646" max="9646" width="17.5546875" style="14" customWidth="1"/>
    <col min="9647" max="9647" width="13.5546875" style="14" customWidth="1"/>
    <col min="9648" max="9648" width="5.6640625" style="14" customWidth="1"/>
    <col min="9649" max="9649" width="6.5546875" style="14" customWidth="1"/>
    <col min="9650" max="9650" width="5.6640625" style="14" customWidth="1"/>
    <col min="9651" max="9651" width="6.5546875" style="14" customWidth="1"/>
    <col min="9652" max="9652" width="5.6640625" style="14" customWidth="1"/>
    <col min="9653" max="9653" width="6.5546875" style="14" customWidth="1"/>
    <col min="9654" max="9654" width="5.6640625" style="14" customWidth="1"/>
    <col min="9655" max="9655" width="6.5546875" style="14" customWidth="1"/>
    <col min="9656" max="9656" width="5.6640625" style="14" customWidth="1"/>
    <col min="9657" max="9657" width="6.5546875" style="14" customWidth="1"/>
    <col min="9658" max="9658" width="24.44140625" style="14" customWidth="1"/>
    <col min="9659" max="9659" width="54.6640625" style="14" customWidth="1"/>
    <col min="9660" max="9666" width="4.5546875" style="14" customWidth="1"/>
    <col min="9667" max="9890" width="11.44140625" style="14"/>
    <col min="9891" max="9891" width="4" style="14" customWidth="1"/>
    <col min="9892" max="9894" width="3.5546875" style="14" customWidth="1"/>
    <col min="9895" max="9895" width="3.44140625" style="14" customWidth="1"/>
    <col min="9896" max="9896" width="6.5546875" style="14" bestFit="1" customWidth="1"/>
    <col min="9897" max="9897" width="25.44140625" style="14" bestFit="1" customWidth="1"/>
    <col min="9898" max="9899" width="37.5546875" style="14" customWidth="1"/>
    <col min="9900" max="9900" width="22.33203125" style="14" customWidth="1"/>
    <col min="9901" max="9901" width="25" style="14" customWidth="1"/>
    <col min="9902" max="9902" width="17.5546875" style="14" customWidth="1"/>
    <col min="9903" max="9903" width="13.5546875" style="14" customWidth="1"/>
    <col min="9904" max="9904" width="5.6640625" style="14" customWidth="1"/>
    <col min="9905" max="9905" width="6.5546875" style="14" customWidth="1"/>
    <col min="9906" max="9906" width="5.6640625" style="14" customWidth="1"/>
    <col min="9907" max="9907" width="6.5546875" style="14" customWidth="1"/>
    <col min="9908" max="9908" width="5.6640625" style="14" customWidth="1"/>
    <col min="9909" max="9909" width="6.5546875" style="14" customWidth="1"/>
    <col min="9910" max="9910" width="5.6640625" style="14" customWidth="1"/>
    <col min="9911" max="9911" width="6.5546875" style="14" customWidth="1"/>
    <col min="9912" max="9912" width="5.6640625" style="14" customWidth="1"/>
    <col min="9913" max="9913" width="6.5546875" style="14" customWidth="1"/>
    <col min="9914" max="9914" width="24.44140625" style="14" customWidth="1"/>
    <col min="9915" max="9915" width="54.6640625" style="14" customWidth="1"/>
    <col min="9916" max="9922" width="4.5546875" style="14" customWidth="1"/>
    <col min="9923" max="10146" width="11.44140625" style="14"/>
    <col min="10147" max="10147" width="4" style="14" customWidth="1"/>
    <col min="10148" max="10150" width="3.5546875" style="14" customWidth="1"/>
    <col min="10151" max="10151" width="3.44140625" style="14" customWidth="1"/>
    <col min="10152" max="10152" width="6.5546875" style="14" bestFit="1" customWidth="1"/>
    <col min="10153" max="10153" width="25.44140625" style="14" bestFit="1" customWidth="1"/>
    <col min="10154" max="10155" width="37.5546875" style="14" customWidth="1"/>
    <col min="10156" max="10156" width="22.33203125" style="14" customWidth="1"/>
    <col min="10157" max="10157" width="25" style="14" customWidth="1"/>
    <col min="10158" max="10158" width="17.5546875" style="14" customWidth="1"/>
    <col min="10159" max="10159" width="13.5546875" style="14" customWidth="1"/>
    <col min="10160" max="10160" width="5.6640625" style="14" customWidth="1"/>
    <col min="10161" max="10161" width="6.5546875" style="14" customWidth="1"/>
    <col min="10162" max="10162" width="5.6640625" style="14" customWidth="1"/>
    <col min="10163" max="10163" width="6.5546875" style="14" customWidth="1"/>
    <col min="10164" max="10164" width="5.6640625" style="14" customWidth="1"/>
    <col min="10165" max="10165" width="6.5546875" style="14" customWidth="1"/>
    <col min="10166" max="10166" width="5.6640625" style="14" customWidth="1"/>
    <col min="10167" max="10167" width="6.5546875" style="14" customWidth="1"/>
    <col min="10168" max="10168" width="5.6640625" style="14" customWidth="1"/>
    <col min="10169" max="10169" width="6.5546875" style="14" customWidth="1"/>
    <col min="10170" max="10170" width="24.44140625" style="14" customWidth="1"/>
    <col min="10171" max="10171" width="54.6640625" style="14" customWidth="1"/>
    <col min="10172" max="10178" width="4.5546875" style="14" customWidth="1"/>
    <col min="10179" max="10402" width="11.44140625" style="14"/>
    <col min="10403" max="10403" width="4" style="14" customWidth="1"/>
    <col min="10404" max="10406" width="3.5546875" style="14" customWidth="1"/>
    <col min="10407" max="10407" width="3.44140625" style="14" customWidth="1"/>
    <col min="10408" max="10408" width="6.5546875" style="14" bestFit="1" customWidth="1"/>
    <col min="10409" max="10409" width="25.44140625" style="14" bestFit="1" customWidth="1"/>
    <col min="10410" max="10411" width="37.5546875" style="14" customWidth="1"/>
    <col min="10412" max="10412" width="22.33203125" style="14" customWidth="1"/>
    <col min="10413" max="10413" width="25" style="14" customWidth="1"/>
    <col min="10414" max="10414" width="17.5546875" style="14" customWidth="1"/>
    <col min="10415" max="10415" width="13.5546875" style="14" customWidth="1"/>
    <col min="10416" max="10416" width="5.6640625" style="14" customWidth="1"/>
    <col min="10417" max="10417" width="6.5546875" style="14" customWidth="1"/>
    <col min="10418" max="10418" width="5.6640625" style="14" customWidth="1"/>
    <col min="10419" max="10419" width="6.5546875" style="14" customWidth="1"/>
    <col min="10420" max="10420" width="5.6640625" style="14" customWidth="1"/>
    <col min="10421" max="10421" width="6.5546875" style="14" customWidth="1"/>
    <col min="10422" max="10422" width="5.6640625" style="14" customWidth="1"/>
    <col min="10423" max="10423" width="6.5546875" style="14" customWidth="1"/>
    <col min="10424" max="10424" width="5.6640625" style="14" customWidth="1"/>
    <col min="10425" max="10425" width="6.5546875" style="14" customWidth="1"/>
    <col min="10426" max="10426" width="24.44140625" style="14" customWidth="1"/>
    <col min="10427" max="10427" width="54.6640625" style="14" customWidth="1"/>
    <col min="10428" max="10434" width="4.5546875" style="14" customWidth="1"/>
    <col min="10435" max="10658" width="11.44140625" style="14"/>
    <col min="10659" max="10659" width="4" style="14" customWidth="1"/>
    <col min="10660" max="10662" width="3.5546875" style="14" customWidth="1"/>
    <col min="10663" max="10663" width="3.44140625" style="14" customWidth="1"/>
    <col min="10664" max="10664" width="6.5546875" style="14" bestFit="1" customWidth="1"/>
    <col min="10665" max="10665" width="25.44140625" style="14" bestFit="1" customWidth="1"/>
    <col min="10666" max="10667" width="37.5546875" style="14" customWidth="1"/>
    <col min="10668" max="10668" width="22.33203125" style="14" customWidth="1"/>
    <col min="10669" max="10669" width="25" style="14" customWidth="1"/>
    <col min="10670" max="10670" width="17.5546875" style="14" customWidth="1"/>
    <col min="10671" max="10671" width="13.5546875" style="14" customWidth="1"/>
    <col min="10672" max="10672" width="5.6640625" style="14" customWidth="1"/>
    <col min="10673" max="10673" width="6.5546875" style="14" customWidth="1"/>
    <col min="10674" max="10674" width="5.6640625" style="14" customWidth="1"/>
    <col min="10675" max="10675" width="6.5546875" style="14" customWidth="1"/>
    <col min="10676" max="10676" width="5.6640625" style="14" customWidth="1"/>
    <col min="10677" max="10677" width="6.5546875" style="14" customWidth="1"/>
    <col min="10678" max="10678" width="5.6640625" style="14" customWidth="1"/>
    <col min="10679" max="10679" width="6.5546875" style="14" customWidth="1"/>
    <col min="10680" max="10680" width="5.6640625" style="14" customWidth="1"/>
    <col min="10681" max="10681" width="6.5546875" style="14" customWidth="1"/>
    <col min="10682" max="10682" width="24.44140625" style="14" customWidth="1"/>
    <col min="10683" max="10683" width="54.6640625" style="14" customWidth="1"/>
    <col min="10684" max="10690" width="4.5546875" style="14" customWidth="1"/>
    <col min="10691" max="10914" width="11.44140625" style="14"/>
    <col min="10915" max="10915" width="4" style="14" customWidth="1"/>
    <col min="10916" max="10918" width="3.5546875" style="14" customWidth="1"/>
    <col min="10919" max="10919" width="3.44140625" style="14" customWidth="1"/>
    <col min="10920" max="10920" width="6.5546875" style="14" bestFit="1" customWidth="1"/>
    <col min="10921" max="10921" width="25.44140625" style="14" bestFit="1" customWidth="1"/>
    <col min="10922" max="10923" width="37.5546875" style="14" customWidth="1"/>
    <col min="10924" max="10924" width="22.33203125" style="14" customWidth="1"/>
    <col min="10925" max="10925" width="25" style="14" customWidth="1"/>
    <col min="10926" max="10926" width="17.5546875" style="14" customWidth="1"/>
    <col min="10927" max="10927" width="13.5546875" style="14" customWidth="1"/>
    <col min="10928" max="10928" width="5.6640625" style="14" customWidth="1"/>
    <col min="10929" max="10929" width="6.5546875" style="14" customWidth="1"/>
    <col min="10930" max="10930" width="5.6640625" style="14" customWidth="1"/>
    <col min="10931" max="10931" width="6.5546875" style="14" customWidth="1"/>
    <col min="10932" max="10932" width="5.6640625" style="14" customWidth="1"/>
    <col min="10933" max="10933" width="6.5546875" style="14" customWidth="1"/>
    <col min="10934" max="10934" width="5.6640625" style="14" customWidth="1"/>
    <col min="10935" max="10935" width="6.5546875" style="14" customWidth="1"/>
    <col min="10936" max="10936" width="5.6640625" style="14" customWidth="1"/>
    <col min="10937" max="10937" width="6.5546875" style="14" customWidth="1"/>
    <col min="10938" max="10938" width="24.44140625" style="14" customWidth="1"/>
    <col min="10939" max="10939" width="54.6640625" style="14" customWidth="1"/>
    <col min="10940" max="10946" width="4.5546875" style="14" customWidth="1"/>
    <col min="10947" max="11170" width="11.44140625" style="14"/>
    <col min="11171" max="11171" width="4" style="14" customWidth="1"/>
    <col min="11172" max="11174" width="3.5546875" style="14" customWidth="1"/>
    <col min="11175" max="11175" width="3.44140625" style="14" customWidth="1"/>
    <col min="11176" max="11176" width="6.5546875" style="14" bestFit="1" customWidth="1"/>
    <col min="11177" max="11177" width="25.44140625" style="14" bestFit="1" customWidth="1"/>
    <col min="11178" max="11179" width="37.5546875" style="14" customWidth="1"/>
    <col min="11180" max="11180" width="22.33203125" style="14" customWidth="1"/>
    <col min="11181" max="11181" width="25" style="14" customWidth="1"/>
    <col min="11182" max="11182" width="17.5546875" style="14" customWidth="1"/>
    <col min="11183" max="11183" width="13.5546875" style="14" customWidth="1"/>
    <col min="11184" max="11184" width="5.6640625" style="14" customWidth="1"/>
    <col min="11185" max="11185" width="6.5546875" style="14" customWidth="1"/>
    <col min="11186" max="11186" width="5.6640625" style="14" customWidth="1"/>
    <col min="11187" max="11187" width="6.5546875" style="14" customWidth="1"/>
    <col min="11188" max="11188" width="5.6640625" style="14" customWidth="1"/>
    <col min="11189" max="11189" width="6.5546875" style="14" customWidth="1"/>
    <col min="11190" max="11190" width="5.6640625" style="14" customWidth="1"/>
    <col min="11191" max="11191" width="6.5546875" style="14" customWidth="1"/>
    <col min="11192" max="11192" width="5.6640625" style="14" customWidth="1"/>
    <col min="11193" max="11193" width="6.5546875" style="14" customWidth="1"/>
    <col min="11194" max="11194" width="24.44140625" style="14" customWidth="1"/>
    <col min="11195" max="11195" width="54.6640625" style="14" customWidth="1"/>
    <col min="11196" max="11202" width="4.5546875" style="14" customWidth="1"/>
    <col min="11203" max="11426" width="11.44140625" style="14"/>
    <col min="11427" max="11427" width="4" style="14" customWidth="1"/>
    <col min="11428" max="11430" width="3.5546875" style="14" customWidth="1"/>
    <col min="11431" max="11431" width="3.44140625" style="14" customWidth="1"/>
    <col min="11432" max="11432" width="6.5546875" style="14" bestFit="1" customWidth="1"/>
    <col min="11433" max="11433" width="25.44140625" style="14" bestFit="1" customWidth="1"/>
    <col min="11434" max="11435" width="37.5546875" style="14" customWidth="1"/>
    <col min="11436" max="11436" width="22.33203125" style="14" customWidth="1"/>
    <col min="11437" max="11437" width="25" style="14" customWidth="1"/>
    <col min="11438" max="11438" width="17.5546875" style="14" customWidth="1"/>
    <col min="11439" max="11439" width="13.5546875" style="14" customWidth="1"/>
    <col min="11440" max="11440" width="5.6640625" style="14" customWidth="1"/>
    <col min="11441" max="11441" width="6.5546875" style="14" customWidth="1"/>
    <col min="11442" max="11442" width="5.6640625" style="14" customWidth="1"/>
    <col min="11443" max="11443" width="6.5546875" style="14" customWidth="1"/>
    <col min="11444" max="11444" width="5.6640625" style="14" customWidth="1"/>
    <col min="11445" max="11445" width="6.5546875" style="14" customWidth="1"/>
    <col min="11446" max="11446" width="5.6640625" style="14" customWidth="1"/>
    <col min="11447" max="11447" width="6.5546875" style="14" customWidth="1"/>
    <col min="11448" max="11448" width="5.6640625" style="14" customWidth="1"/>
    <col min="11449" max="11449" width="6.5546875" style="14" customWidth="1"/>
    <col min="11450" max="11450" width="24.44140625" style="14" customWidth="1"/>
    <col min="11451" max="11451" width="54.6640625" style="14" customWidth="1"/>
    <col min="11452" max="11458" width="4.5546875" style="14" customWidth="1"/>
    <col min="11459" max="11682" width="11.44140625" style="14"/>
    <col min="11683" max="11683" width="4" style="14" customWidth="1"/>
    <col min="11684" max="11686" width="3.5546875" style="14" customWidth="1"/>
    <col min="11687" max="11687" width="3.44140625" style="14" customWidth="1"/>
    <col min="11688" max="11688" width="6.5546875" style="14" bestFit="1" customWidth="1"/>
    <col min="11689" max="11689" width="25.44140625" style="14" bestFit="1" customWidth="1"/>
    <col min="11690" max="11691" width="37.5546875" style="14" customWidth="1"/>
    <col min="11692" max="11692" width="22.33203125" style="14" customWidth="1"/>
    <col min="11693" max="11693" width="25" style="14" customWidth="1"/>
    <col min="11694" max="11694" width="17.5546875" style="14" customWidth="1"/>
    <col min="11695" max="11695" width="13.5546875" style="14" customWidth="1"/>
    <col min="11696" max="11696" width="5.6640625" style="14" customWidth="1"/>
    <col min="11697" max="11697" width="6.5546875" style="14" customWidth="1"/>
    <col min="11698" max="11698" width="5.6640625" style="14" customWidth="1"/>
    <col min="11699" max="11699" width="6.5546875" style="14" customWidth="1"/>
    <col min="11700" max="11700" width="5.6640625" style="14" customWidth="1"/>
    <col min="11701" max="11701" width="6.5546875" style="14" customWidth="1"/>
    <col min="11702" max="11702" width="5.6640625" style="14" customWidth="1"/>
    <col min="11703" max="11703" width="6.5546875" style="14" customWidth="1"/>
    <col min="11704" max="11704" width="5.6640625" style="14" customWidth="1"/>
    <col min="11705" max="11705" width="6.5546875" style="14" customWidth="1"/>
    <col min="11706" max="11706" width="24.44140625" style="14" customWidth="1"/>
    <col min="11707" max="11707" width="54.6640625" style="14" customWidth="1"/>
    <col min="11708" max="11714" width="4.5546875" style="14" customWidth="1"/>
    <col min="11715" max="11938" width="11.44140625" style="14"/>
    <col min="11939" max="11939" width="4" style="14" customWidth="1"/>
    <col min="11940" max="11942" width="3.5546875" style="14" customWidth="1"/>
    <col min="11943" max="11943" width="3.44140625" style="14" customWidth="1"/>
    <col min="11944" max="11944" width="6.5546875" style="14" bestFit="1" customWidth="1"/>
    <col min="11945" max="11945" width="25.44140625" style="14" bestFit="1" customWidth="1"/>
    <col min="11946" max="11947" width="37.5546875" style="14" customWidth="1"/>
    <col min="11948" max="11948" width="22.33203125" style="14" customWidth="1"/>
    <col min="11949" max="11949" width="25" style="14" customWidth="1"/>
    <col min="11950" max="11950" width="17.5546875" style="14" customWidth="1"/>
    <col min="11951" max="11951" width="13.5546875" style="14" customWidth="1"/>
    <col min="11952" max="11952" width="5.6640625" style="14" customWidth="1"/>
    <col min="11953" max="11953" width="6.5546875" style="14" customWidth="1"/>
    <col min="11954" max="11954" width="5.6640625" style="14" customWidth="1"/>
    <col min="11955" max="11955" width="6.5546875" style="14" customWidth="1"/>
    <col min="11956" max="11956" width="5.6640625" style="14" customWidth="1"/>
    <col min="11957" max="11957" width="6.5546875" style="14" customWidth="1"/>
    <col min="11958" max="11958" width="5.6640625" style="14" customWidth="1"/>
    <col min="11959" max="11959" width="6.5546875" style="14" customWidth="1"/>
    <col min="11960" max="11960" width="5.6640625" style="14" customWidth="1"/>
    <col min="11961" max="11961" width="6.5546875" style="14" customWidth="1"/>
    <col min="11962" max="11962" width="24.44140625" style="14" customWidth="1"/>
    <col min="11963" max="11963" width="54.6640625" style="14" customWidth="1"/>
    <col min="11964" max="11970" width="4.5546875" style="14" customWidth="1"/>
    <col min="11971" max="12194" width="11.44140625" style="14"/>
    <col min="12195" max="12195" width="4" style="14" customWidth="1"/>
    <col min="12196" max="12198" width="3.5546875" style="14" customWidth="1"/>
    <col min="12199" max="12199" width="3.44140625" style="14" customWidth="1"/>
    <col min="12200" max="12200" width="6.5546875" style="14" bestFit="1" customWidth="1"/>
    <col min="12201" max="12201" width="25.44140625" style="14" bestFit="1" customWidth="1"/>
    <col min="12202" max="12203" width="37.5546875" style="14" customWidth="1"/>
    <col min="12204" max="12204" width="22.33203125" style="14" customWidth="1"/>
    <col min="12205" max="12205" width="25" style="14" customWidth="1"/>
    <col min="12206" max="12206" width="17.5546875" style="14" customWidth="1"/>
    <col min="12207" max="12207" width="13.5546875" style="14" customWidth="1"/>
    <col min="12208" max="12208" width="5.6640625" style="14" customWidth="1"/>
    <col min="12209" max="12209" width="6.5546875" style="14" customWidth="1"/>
    <col min="12210" max="12210" width="5.6640625" style="14" customWidth="1"/>
    <col min="12211" max="12211" width="6.5546875" style="14" customWidth="1"/>
    <col min="12212" max="12212" width="5.6640625" style="14" customWidth="1"/>
    <col min="12213" max="12213" width="6.5546875" style="14" customWidth="1"/>
    <col min="12214" max="12214" width="5.6640625" style="14" customWidth="1"/>
    <col min="12215" max="12215" width="6.5546875" style="14" customWidth="1"/>
    <col min="12216" max="12216" width="5.6640625" style="14" customWidth="1"/>
    <col min="12217" max="12217" width="6.5546875" style="14" customWidth="1"/>
    <col min="12218" max="12218" width="24.44140625" style="14" customWidth="1"/>
    <col min="12219" max="12219" width="54.6640625" style="14" customWidth="1"/>
    <col min="12220" max="12226" width="4.5546875" style="14" customWidth="1"/>
    <col min="12227" max="12450" width="11.44140625" style="14"/>
    <col min="12451" max="12451" width="4" style="14" customWidth="1"/>
    <col min="12452" max="12454" width="3.5546875" style="14" customWidth="1"/>
    <col min="12455" max="12455" width="3.44140625" style="14" customWidth="1"/>
    <col min="12456" max="12456" width="6.5546875" style="14" bestFit="1" customWidth="1"/>
    <col min="12457" max="12457" width="25.44140625" style="14" bestFit="1" customWidth="1"/>
    <col min="12458" max="12459" width="37.5546875" style="14" customWidth="1"/>
    <col min="12460" max="12460" width="22.33203125" style="14" customWidth="1"/>
    <col min="12461" max="12461" width="25" style="14" customWidth="1"/>
    <col min="12462" max="12462" width="17.5546875" style="14" customWidth="1"/>
    <col min="12463" max="12463" width="13.5546875" style="14" customWidth="1"/>
    <col min="12464" max="12464" width="5.6640625" style="14" customWidth="1"/>
    <col min="12465" max="12465" width="6.5546875" style="14" customWidth="1"/>
    <col min="12466" max="12466" width="5.6640625" style="14" customWidth="1"/>
    <col min="12467" max="12467" width="6.5546875" style="14" customWidth="1"/>
    <col min="12468" max="12468" width="5.6640625" style="14" customWidth="1"/>
    <col min="12469" max="12469" width="6.5546875" style="14" customWidth="1"/>
    <col min="12470" max="12470" width="5.6640625" style="14" customWidth="1"/>
    <col min="12471" max="12471" width="6.5546875" style="14" customWidth="1"/>
    <col min="12472" max="12472" width="5.6640625" style="14" customWidth="1"/>
    <col min="12473" max="12473" width="6.5546875" style="14" customWidth="1"/>
    <col min="12474" max="12474" width="24.44140625" style="14" customWidth="1"/>
    <col min="12475" max="12475" width="54.6640625" style="14" customWidth="1"/>
    <col min="12476" max="12482" width="4.5546875" style="14" customWidth="1"/>
    <col min="12483" max="12706" width="11.44140625" style="14"/>
    <col min="12707" max="12707" width="4" style="14" customWidth="1"/>
    <col min="12708" max="12710" width="3.5546875" style="14" customWidth="1"/>
    <col min="12711" max="12711" width="3.44140625" style="14" customWidth="1"/>
    <col min="12712" max="12712" width="6.5546875" style="14" bestFit="1" customWidth="1"/>
    <col min="12713" max="12713" width="25.44140625" style="14" bestFit="1" customWidth="1"/>
    <col min="12714" max="12715" width="37.5546875" style="14" customWidth="1"/>
    <col min="12716" max="12716" width="22.33203125" style="14" customWidth="1"/>
    <col min="12717" max="12717" width="25" style="14" customWidth="1"/>
    <col min="12718" max="12718" width="17.5546875" style="14" customWidth="1"/>
    <col min="12719" max="12719" width="13.5546875" style="14" customWidth="1"/>
    <col min="12720" max="12720" width="5.6640625" style="14" customWidth="1"/>
    <col min="12721" max="12721" width="6.5546875" style="14" customWidth="1"/>
    <col min="12722" max="12722" width="5.6640625" style="14" customWidth="1"/>
    <col min="12723" max="12723" width="6.5546875" style="14" customWidth="1"/>
    <col min="12724" max="12724" width="5.6640625" style="14" customWidth="1"/>
    <col min="12725" max="12725" width="6.5546875" style="14" customWidth="1"/>
    <col min="12726" max="12726" width="5.6640625" style="14" customWidth="1"/>
    <col min="12727" max="12727" width="6.5546875" style="14" customWidth="1"/>
    <col min="12728" max="12728" width="5.6640625" style="14" customWidth="1"/>
    <col min="12729" max="12729" width="6.5546875" style="14" customWidth="1"/>
    <col min="12730" max="12730" width="24.44140625" style="14" customWidth="1"/>
    <col min="12731" max="12731" width="54.6640625" style="14" customWidth="1"/>
    <col min="12732" max="12738" width="4.5546875" style="14" customWidth="1"/>
    <col min="12739" max="12962" width="11.44140625" style="14"/>
    <col min="12963" max="12963" width="4" style="14" customWidth="1"/>
    <col min="12964" max="12966" width="3.5546875" style="14" customWidth="1"/>
    <col min="12967" max="12967" width="3.44140625" style="14" customWidth="1"/>
    <col min="12968" max="12968" width="6.5546875" style="14" bestFit="1" customWidth="1"/>
    <col min="12969" max="12969" width="25.44140625" style="14" bestFit="1" customWidth="1"/>
    <col min="12970" max="12971" width="37.5546875" style="14" customWidth="1"/>
    <col min="12972" max="12972" width="22.33203125" style="14" customWidth="1"/>
    <col min="12973" max="12973" width="25" style="14" customWidth="1"/>
    <col min="12974" max="12974" width="17.5546875" style="14" customWidth="1"/>
    <col min="12975" max="12975" width="13.5546875" style="14" customWidth="1"/>
    <col min="12976" max="12976" width="5.6640625" style="14" customWidth="1"/>
    <col min="12977" max="12977" width="6.5546875" style="14" customWidth="1"/>
    <col min="12978" max="12978" width="5.6640625" style="14" customWidth="1"/>
    <col min="12979" max="12979" width="6.5546875" style="14" customWidth="1"/>
    <col min="12980" max="12980" width="5.6640625" style="14" customWidth="1"/>
    <col min="12981" max="12981" width="6.5546875" style="14" customWidth="1"/>
    <col min="12982" max="12982" width="5.6640625" style="14" customWidth="1"/>
    <col min="12983" max="12983" width="6.5546875" style="14" customWidth="1"/>
    <col min="12984" max="12984" width="5.6640625" style="14" customWidth="1"/>
    <col min="12985" max="12985" width="6.5546875" style="14" customWidth="1"/>
    <col min="12986" max="12986" width="24.44140625" style="14" customWidth="1"/>
    <col min="12987" max="12987" width="54.6640625" style="14" customWidth="1"/>
    <col min="12988" max="12994" width="4.5546875" style="14" customWidth="1"/>
    <col min="12995" max="13218" width="11.44140625" style="14"/>
    <col min="13219" max="13219" width="4" style="14" customWidth="1"/>
    <col min="13220" max="13222" width="3.5546875" style="14" customWidth="1"/>
    <col min="13223" max="13223" width="3.44140625" style="14" customWidth="1"/>
    <col min="13224" max="13224" width="6.5546875" style="14" bestFit="1" customWidth="1"/>
    <col min="13225" max="13225" width="25.44140625" style="14" bestFit="1" customWidth="1"/>
    <col min="13226" max="13227" width="37.5546875" style="14" customWidth="1"/>
    <col min="13228" max="13228" width="22.33203125" style="14" customWidth="1"/>
    <col min="13229" max="13229" width="25" style="14" customWidth="1"/>
    <col min="13230" max="13230" width="17.5546875" style="14" customWidth="1"/>
    <col min="13231" max="13231" width="13.5546875" style="14" customWidth="1"/>
    <col min="13232" max="13232" width="5.6640625" style="14" customWidth="1"/>
    <col min="13233" max="13233" width="6.5546875" style="14" customWidth="1"/>
    <col min="13234" max="13234" width="5.6640625" style="14" customWidth="1"/>
    <col min="13235" max="13235" width="6.5546875" style="14" customWidth="1"/>
    <col min="13236" max="13236" width="5.6640625" style="14" customWidth="1"/>
    <col min="13237" max="13237" width="6.5546875" style="14" customWidth="1"/>
    <col min="13238" max="13238" width="5.6640625" style="14" customWidth="1"/>
    <col min="13239" max="13239" width="6.5546875" style="14" customWidth="1"/>
    <col min="13240" max="13240" width="5.6640625" style="14" customWidth="1"/>
    <col min="13241" max="13241" width="6.5546875" style="14" customWidth="1"/>
    <col min="13242" max="13242" width="24.44140625" style="14" customWidth="1"/>
    <col min="13243" max="13243" width="54.6640625" style="14" customWidth="1"/>
    <col min="13244" max="13250" width="4.5546875" style="14" customWidth="1"/>
    <col min="13251" max="13474" width="11.44140625" style="14"/>
    <col min="13475" max="13475" width="4" style="14" customWidth="1"/>
    <col min="13476" max="13478" width="3.5546875" style="14" customWidth="1"/>
    <col min="13479" max="13479" width="3.44140625" style="14" customWidth="1"/>
    <col min="13480" max="13480" width="6.5546875" style="14" bestFit="1" customWidth="1"/>
    <col min="13481" max="13481" width="25.44140625" style="14" bestFit="1" customWidth="1"/>
    <col min="13482" max="13483" width="37.5546875" style="14" customWidth="1"/>
    <col min="13484" max="13484" width="22.33203125" style="14" customWidth="1"/>
    <col min="13485" max="13485" width="25" style="14" customWidth="1"/>
    <col min="13486" max="13486" width="17.5546875" style="14" customWidth="1"/>
    <col min="13487" max="13487" width="13.5546875" style="14" customWidth="1"/>
    <col min="13488" max="13488" width="5.6640625" style="14" customWidth="1"/>
    <col min="13489" max="13489" width="6.5546875" style="14" customWidth="1"/>
    <col min="13490" max="13490" width="5.6640625" style="14" customWidth="1"/>
    <col min="13491" max="13491" width="6.5546875" style="14" customWidth="1"/>
    <col min="13492" max="13492" width="5.6640625" style="14" customWidth="1"/>
    <col min="13493" max="13493" width="6.5546875" style="14" customWidth="1"/>
    <col min="13494" max="13494" width="5.6640625" style="14" customWidth="1"/>
    <col min="13495" max="13495" width="6.5546875" style="14" customWidth="1"/>
    <col min="13496" max="13496" width="5.6640625" style="14" customWidth="1"/>
    <col min="13497" max="13497" width="6.5546875" style="14" customWidth="1"/>
    <col min="13498" max="13498" width="24.44140625" style="14" customWidth="1"/>
    <col min="13499" max="13499" width="54.6640625" style="14" customWidth="1"/>
    <col min="13500" max="13506" width="4.5546875" style="14" customWidth="1"/>
    <col min="13507" max="13730" width="11.44140625" style="14"/>
    <col min="13731" max="13731" width="4" style="14" customWidth="1"/>
    <col min="13732" max="13734" width="3.5546875" style="14" customWidth="1"/>
    <col min="13735" max="13735" width="3.44140625" style="14" customWidth="1"/>
    <col min="13736" max="13736" width="6.5546875" style="14" bestFit="1" customWidth="1"/>
    <col min="13737" max="13737" width="25.44140625" style="14" bestFit="1" customWidth="1"/>
    <col min="13738" max="13739" width="37.5546875" style="14" customWidth="1"/>
    <col min="13740" max="13740" width="22.33203125" style="14" customWidth="1"/>
    <col min="13741" max="13741" width="25" style="14" customWidth="1"/>
    <col min="13742" max="13742" width="17.5546875" style="14" customWidth="1"/>
    <col min="13743" max="13743" width="13.5546875" style="14" customWidth="1"/>
    <col min="13744" max="13744" width="5.6640625" style="14" customWidth="1"/>
    <col min="13745" max="13745" width="6.5546875" style="14" customWidth="1"/>
    <col min="13746" max="13746" width="5.6640625" style="14" customWidth="1"/>
    <col min="13747" max="13747" width="6.5546875" style="14" customWidth="1"/>
    <col min="13748" max="13748" width="5.6640625" style="14" customWidth="1"/>
    <col min="13749" max="13749" width="6.5546875" style="14" customWidth="1"/>
    <col min="13750" max="13750" width="5.6640625" style="14" customWidth="1"/>
    <col min="13751" max="13751" width="6.5546875" style="14" customWidth="1"/>
    <col min="13752" max="13752" width="5.6640625" style="14" customWidth="1"/>
    <col min="13753" max="13753" width="6.5546875" style="14" customWidth="1"/>
    <col min="13754" max="13754" width="24.44140625" style="14" customWidth="1"/>
    <col min="13755" max="13755" width="54.6640625" style="14" customWidth="1"/>
    <col min="13756" max="13762" width="4.5546875" style="14" customWidth="1"/>
    <col min="13763" max="13986" width="11.44140625" style="14"/>
    <col min="13987" max="13987" width="4" style="14" customWidth="1"/>
    <col min="13988" max="13990" width="3.5546875" style="14" customWidth="1"/>
    <col min="13991" max="13991" width="3.44140625" style="14" customWidth="1"/>
    <col min="13992" max="13992" width="6.5546875" style="14" bestFit="1" customWidth="1"/>
    <col min="13993" max="13993" width="25.44140625" style="14" bestFit="1" customWidth="1"/>
    <col min="13994" max="13995" width="37.5546875" style="14" customWidth="1"/>
    <col min="13996" max="13996" width="22.33203125" style="14" customWidth="1"/>
    <col min="13997" max="13997" width="25" style="14" customWidth="1"/>
    <col min="13998" max="13998" width="17.5546875" style="14" customWidth="1"/>
    <col min="13999" max="13999" width="13.5546875" style="14" customWidth="1"/>
    <col min="14000" max="14000" width="5.6640625" style="14" customWidth="1"/>
    <col min="14001" max="14001" width="6.5546875" style="14" customWidth="1"/>
    <col min="14002" max="14002" width="5.6640625" style="14" customWidth="1"/>
    <col min="14003" max="14003" width="6.5546875" style="14" customWidth="1"/>
    <col min="14004" max="14004" width="5.6640625" style="14" customWidth="1"/>
    <col min="14005" max="14005" width="6.5546875" style="14" customWidth="1"/>
    <col min="14006" max="14006" width="5.6640625" style="14" customWidth="1"/>
    <col min="14007" max="14007" width="6.5546875" style="14" customWidth="1"/>
    <col min="14008" max="14008" width="5.6640625" style="14" customWidth="1"/>
    <col min="14009" max="14009" width="6.5546875" style="14" customWidth="1"/>
    <col min="14010" max="14010" width="24.44140625" style="14" customWidth="1"/>
    <col min="14011" max="14011" width="54.6640625" style="14" customWidth="1"/>
    <col min="14012" max="14018" width="4.5546875" style="14" customWidth="1"/>
    <col min="14019" max="14242" width="11.44140625" style="14"/>
    <col min="14243" max="14243" width="4" style="14" customWidth="1"/>
    <col min="14244" max="14246" width="3.5546875" style="14" customWidth="1"/>
    <col min="14247" max="14247" width="3.44140625" style="14" customWidth="1"/>
    <col min="14248" max="14248" width="6.5546875" style="14" bestFit="1" customWidth="1"/>
    <col min="14249" max="14249" width="25.44140625" style="14" bestFit="1" customWidth="1"/>
    <col min="14250" max="14251" width="37.5546875" style="14" customWidth="1"/>
    <col min="14252" max="14252" width="22.33203125" style="14" customWidth="1"/>
    <col min="14253" max="14253" width="25" style="14" customWidth="1"/>
    <col min="14254" max="14254" width="17.5546875" style="14" customWidth="1"/>
    <col min="14255" max="14255" width="13.5546875" style="14" customWidth="1"/>
    <col min="14256" max="14256" width="5.6640625" style="14" customWidth="1"/>
    <col min="14257" max="14257" width="6.5546875" style="14" customWidth="1"/>
    <col min="14258" max="14258" width="5.6640625" style="14" customWidth="1"/>
    <col min="14259" max="14259" width="6.5546875" style="14" customWidth="1"/>
    <col min="14260" max="14260" width="5.6640625" style="14" customWidth="1"/>
    <col min="14261" max="14261" width="6.5546875" style="14" customWidth="1"/>
    <col min="14262" max="14262" width="5.6640625" style="14" customWidth="1"/>
    <col min="14263" max="14263" width="6.5546875" style="14" customWidth="1"/>
    <col min="14264" max="14264" width="5.6640625" style="14" customWidth="1"/>
    <col min="14265" max="14265" width="6.5546875" style="14" customWidth="1"/>
    <col min="14266" max="14266" width="24.44140625" style="14" customWidth="1"/>
    <col min="14267" max="14267" width="54.6640625" style="14" customWidth="1"/>
    <col min="14268" max="14274" width="4.5546875" style="14" customWidth="1"/>
    <col min="14275" max="14498" width="11.44140625" style="14"/>
    <col min="14499" max="14499" width="4" style="14" customWidth="1"/>
    <col min="14500" max="14502" width="3.5546875" style="14" customWidth="1"/>
    <col min="14503" max="14503" width="3.44140625" style="14" customWidth="1"/>
    <col min="14504" max="14504" width="6.5546875" style="14" bestFit="1" customWidth="1"/>
    <col min="14505" max="14505" width="25.44140625" style="14" bestFit="1" customWidth="1"/>
    <col min="14506" max="14507" width="37.5546875" style="14" customWidth="1"/>
    <col min="14508" max="14508" width="22.33203125" style="14" customWidth="1"/>
    <col min="14509" max="14509" width="25" style="14" customWidth="1"/>
    <col min="14510" max="14510" width="17.5546875" style="14" customWidth="1"/>
    <col min="14511" max="14511" width="13.5546875" style="14" customWidth="1"/>
    <col min="14512" max="14512" width="5.6640625" style="14" customWidth="1"/>
    <col min="14513" max="14513" width="6.5546875" style="14" customWidth="1"/>
    <col min="14514" max="14514" width="5.6640625" style="14" customWidth="1"/>
    <col min="14515" max="14515" width="6.5546875" style="14" customWidth="1"/>
    <col min="14516" max="14516" width="5.6640625" style="14" customWidth="1"/>
    <col min="14517" max="14517" width="6.5546875" style="14" customWidth="1"/>
    <col min="14518" max="14518" width="5.6640625" style="14" customWidth="1"/>
    <col min="14519" max="14519" width="6.5546875" style="14" customWidth="1"/>
    <col min="14520" max="14520" width="5.6640625" style="14" customWidth="1"/>
    <col min="14521" max="14521" width="6.5546875" style="14" customWidth="1"/>
    <col min="14522" max="14522" width="24.44140625" style="14" customWidth="1"/>
    <col min="14523" max="14523" width="54.6640625" style="14" customWidth="1"/>
    <col min="14524" max="14530" width="4.5546875" style="14" customWidth="1"/>
    <col min="14531" max="14754" width="11.44140625" style="14"/>
    <col min="14755" max="14755" width="4" style="14" customWidth="1"/>
    <col min="14756" max="14758" width="3.5546875" style="14" customWidth="1"/>
    <col min="14759" max="14759" width="3.44140625" style="14" customWidth="1"/>
    <col min="14760" max="14760" width="6.5546875" style="14" bestFit="1" customWidth="1"/>
    <col min="14761" max="14761" width="25.44140625" style="14" bestFit="1" customWidth="1"/>
    <col min="14762" max="14763" width="37.5546875" style="14" customWidth="1"/>
    <col min="14764" max="14764" width="22.33203125" style="14" customWidth="1"/>
    <col min="14765" max="14765" width="25" style="14" customWidth="1"/>
    <col min="14766" max="14766" width="17.5546875" style="14" customWidth="1"/>
    <col min="14767" max="14767" width="13.5546875" style="14" customWidth="1"/>
    <col min="14768" max="14768" width="5.6640625" style="14" customWidth="1"/>
    <col min="14769" max="14769" width="6.5546875" style="14" customWidth="1"/>
    <col min="14770" max="14770" width="5.6640625" style="14" customWidth="1"/>
    <col min="14771" max="14771" width="6.5546875" style="14" customWidth="1"/>
    <col min="14772" max="14772" width="5.6640625" style="14" customWidth="1"/>
    <col min="14773" max="14773" width="6.5546875" style="14" customWidth="1"/>
    <col min="14774" max="14774" width="5.6640625" style="14" customWidth="1"/>
    <col min="14775" max="14775" width="6.5546875" style="14" customWidth="1"/>
    <col min="14776" max="14776" width="5.6640625" style="14" customWidth="1"/>
    <col min="14777" max="14777" width="6.5546875" style="14" customWidth="1"/>
    <col min="14778" max="14778" width="24.44140625" style="14" customWidth="1"/>
    <col min="14779" max="14779" width="54.6640625" style="14" customWidth="1"/>
    <col min="14780" max="14786" width="4.5546875" style="14" customWidth="1"/>
    <col min="14787" max="15010" width="11.44140625" style="14"/>
    <col min="15011" max="15011" width="4" style="14" customWidth="1"/>
    <col min="15012" max="15014" width="3.5546875" style="14" customWidth="1"/>
    <col min="15015" max="15015" width="3.44140625" style="14" customWidth="1"/>
    <col min="15016" max="15016" width="6.5546875" style="14" bestFit="1" customWidth="1"/>
    <col min="15017" max="15017" width="25.44140625" style="14" bestFit="1" customWidth="1"/>
    <col min="15018" max="15019" width="37.5546875" style="14" customWidth="1"/>
    <col min="15020" max="15020" width="22.33203125" style="14" customWidth="1"/>
    <col min="15021" max="15021" width="25" style="14" customWidth="1"/>
    <col min="15022" max="15022" width="17.5546875" style="14" customWidth="1"/>
    <col min="15023" max="15023" width="13.5546875" style="14" customWidth="1"/>
    <col min="15024" max="15024" width="5.6640625" style="14" customWidth="1"/>
    <col min="15025" max="15025" width="6.5546875" style="14" customWidth="1"/>
    <col min="15026" max="15026" width="5.6640625" style="14" customWidth="1"/>
    <col min="15027" max="15027" width="6.5546875" style="14" customWidth="1"/>
    <col min="15028" max="15028" width="5.6640625" style="14" customWidth="1"/>
    <col min="15029" max="15029" width="6.5546875" style="14" customWidth="1"/>
    <col min="15030" max="15030" width="5.6640625" style="14" customWidth="1"/>
    <col min="15031" max="15031" width="6.5546875" style="14" customWidth="1"/>
    <col min="15032" max="15032" width="5.6640625" style="14" customWidth="1"/>
    <col min="15033" max="15033" width="6.5546875" style="14" customWidth="1"/>
    <col min="15034" max="15034" width="24.44140625" style="14" customWidth="1"/>
    <col min="15035" max="15035" width="54.6640625" style="14" customWidth="1"/>
    <col min="15036" max="15042" width="4.5546875" style="14" customWidth="1"/>
    <col min="15043" max="15266" width="11.44140625" style="14"/>
    <col min="15267" max="15267" width="4" style="14" customWidth="1"/>
    <col min="15268" max="15270" width="3.5546875" style="14" customWidth="1"/>
    <col min="15271" max="15271" width="3.44140625" style="14" customWidth="1"/>
    <col min="15272" max="15272" width="6.5546875" style="14" bestFit="1" customWidth="1"/>
    <col min="15273" max="15273" width="25.44140625" style="14" bestFit="1" customWidth="1"/>
    <col min="15274" max="15275" width="37.5546875" style="14" customWidth="1"/>
    <col min="15276" max="15276" width="22.33203125" style="14" customWidth="1"/>
    <col min="15277" max="15277" width="25" style="14" customWidth="1"/>
    <col min="15278" max="15278" width="17.5546875" style="14" customWidth="1"/>
    <col min="15279" max="15279" width="13.5546875" style="14" customWidth="1"/>
    <col min="15280" max="15280" width="5.6640625" style="14" customWidth="1"/>
    <col min="15281" max="15281" width="6.5546875" style="14" customWidth="1"/>
    <col min="15282" max="15282" width="5.6640625" style="14" customWidth="1"/>
    <col min="15283" max="15283" width="6.5546875" style="14" customWidth="1"/>
    <col min="15284" max="15284" width="5.6640625" style="14" customWidth="1"/>
    <col min="15285" max="15285" width="6.5546875" style="14" customWidth="1"/>
    <col min="15286" max="15286" width="5.6640625" style="14" customWidth="1"/>
    <col min="15287" max="15287" width="6.5546875" style="14" customWidth="1"/>
    <col min="15288" max="15288" width="5.6640625" style="14" customWidth="1"/>
    <col min="15289" max="15289" width="6.5546875" style="14" customWidth="1"/>
    <col min="15290" max="15290" width="24.44140625" style="14" customWidth="1"/>
    <col min="15291" max="15291" width="54.6640625" style="14" customWidth="1"/>
    <col min="15292" max="15298" width="4.5546875" style="14" customWidth="1"/>
    <col min="15299" max="15522" width="11.44140625" style="14"/>
    <col min="15523" max="15523" width="4" style="14" customWidth="1"/>
    <col min="15524" max="15526" width="3.5546875" style="14" customWidth="1"/>
    <col min="15527" max="15527" width="3.44140625" style="14" customWidth="1"/>
    <col min="15528" max="15528" width="6.5546875" style="14" bestFit="1" customWidth="1"/>
    <col min="15529" max="15529" width="25.44140625" style="14" bestFit="1" customWidth="1"/>
    <col min="15530" max="15531" width="37.5546875" style="14" customWidth="1"/>
    <col min="15532" max="15532" width="22.33203125" style="14" customWidth="1"/>
    <col min="15533" max="15533" width="25" style="14" customWidth="1"/>
    <col min="15534" max="15534" width="17.5546875" style="14" customWidth="1"/>
    <col min="15535" max="15535" width="13.5546875" style="14" customWidth="1"/>
    <col min="15536" max="15536" width="5.6640625" style="14" customWidth="1"/>
    <col min="15537" max="15537" width="6.5546875" style="14" customWidth="1"/>
    <col min="15538" max="15538" width="5.6640625" style="14" customWidth="1"/>
    <col min="15539" max="15539" width="6.5546875" style="14" customWidth="1"/>
    <col min="15540" max="15540" width="5.6640625" style="14" customWidth="1"/>
    <col min="15541" max="15541" width="6.5546875" style="14" customWidth="1"/>
    <col min="15542" max="15542" width="5.6640625" style="14" customWidth="1"/>
    <col min="15543" max="15543" width="6.5546875" style="14" customWidth="1"/>
    <col min="15544" max="15544" width="5.6640625" style="14" customWidth="1"/>
    <col min="15545" max="15545" width="6.5546875" style="14" customWidth="1"/>
    <col min="15546" max="15546" width="24.44140625" style="14" customWidth="1"/>
    <col min="15547" max="15547" width="54.6640625" style="14" customWidth="1"/>
    <col min="15548" max="15554" width="4.5546875" style="14" customWidth="1"/>
    <col min="15555" max="15778" width="11.44140625" style="14"/>
    <col min="15779" max="15779" width="4" style="14" customWidth="1"/>
    <col min="15780" max="15782" width="3.5546875" style="14" customWidth="1"/>
    <col min="15783" max="15783" width="3.44140625" style="14" customWidth="1"/>
    <col min="15784" max="15784" width="6.5546875" style="14" bestFit="1" customWidth="1"/>
    <col min="15785" max="15785" width="25.44140625" style="14" bestFit="1" customWidth="1"/>
    <col min="15786" max="15787" width="37.5546875" style="14" customWidth="1"/>
    <col min="15788" max="15788" width="22.33203125" style="14" customWidth="1"/>
    <col min="15789" max="15789" width="25" style="14" customWidth="1"/>
    <col min="15790" max="15790" width="17.5546875" style="14" customWidth="1"/>
    <col min="15791" max="15791" width="13.5546875" style="14" customWidth="1"/>
    <col min="15792" max="15792" width="5.6640625" style="14" customWidth="1"/>
    <col min="15793" max="15793" width="6.5546875" style="14" customWidth="1"/>
    <col min="15794" max="15794" width="5.6640625" style="14" customWidth="1"/>
    <col min="15795" max="15795" width="6.5546875" style="14" customWidth="1"/>
    <col min="15796" max="15796" width="5.6640625" style="14" customWidth="1"/>
    <col min="15797" max="15797" width="6.5546875" style="14" customWidth="1"/>
    <col min="15798" max="15798" width="5.6640625" style="14" customWidth="1"/>
    <col min="15799" max="15799" width="6.5546875" style="14" customWidth="1"/>
    <col min="15800" max="15800" width="5.6640625" style="14" customWidth="1"/>
    <col min="15801" max="15801" width="6.5546875" style="14" customWidth="1"/>
    <col min="15802" max="15802" width="24.44140625" style="14" customWidth="1"/>
    <col min="15803" max="15803" width="54.6640625" style="14" customWidth="1"/>
    <col min="15804" max="15810" width="4.5546875" style="14" customWidth="1"/>
    <col min="15811" max="16034" width="11.44140625" style="14"/>
    <col min="16035" max="16035" width="4" style="14" customWidth="1"/>
    <col min="16036" max="16038" width="3.5546875" style="14" customWidth="1"/>
    <col min="16039" max="16039" width="3.44140625" style="14" customWidth="1"/>
    <col min="16040" max="16040" width="6.5546875" style="14" bestFit="1" customWidth="1"/>
    <col min="16041" max="16041" width="25.44140625" style="14" bestFit="1" customWidth="1"/>
    <col min="16042" max="16043" width="37.5546875" style="14" customWidth="1"/>
    <col min="16044" max="16044" width="22.33203125" style="14" customWidth="1"/>
    <col min="16045" max="16045" width="25" style="14" customWidth="1"/>
    <col min="16046" max="16046" width="17.5546875" style="14" customWidth="1"/>
    <col min="16047" max="16047" width="13.5546875" style="14" customWidth="1"/>
    <col min="16048" max="16048" width="5.6640625" style="14" customWidth="1"/>
    <col min="16049" max="16049" width="6.5546875" style="14" customWidth="1"/>
    <col min="16050" max="16050" width="5.6640625" style="14" customWidth="1"/>
    <col min="16051" max="16051" width="6.5546875" style="14" customWidth="1"/>
    <col min="16052" max="16052" width="5.6640625" style="14" customWidth="1"/>
    <col min="16053" max="16053" width="6.5546875" style="14" customWidth="1"/>
    <col min="16054" max="16054" width="5.6640625" style="14" customWidth="1"/>
    <col min="16055" max="16055" width="6.5546875" style="14" customWidth="1"/>
    <col min="16056" max="16056" width="5.6640625" style="14" customWidth="1"/>
    <col min="16057" max="16057" width="6.5546875" style="14" customWidth="1"/>
    <col min="16058" max="16058" width="24.44140625" style="14" customWidth="1"/>
    <col min="16059" max="16059" width="54.6640625" style="14" customWidth="1"/>
    <col min="16060" max="16066" width="4.5546875" style="14" customWidth="1"/>
    <col min="16067" max="16233" width="11.44140625" style="14"/>
    <col min="16234" max="16384" width="10.6640625" style="14" customWidth="1"/>
  </cols>
  <sheetData>
    <row r="1" spans="1:66" ht="18">
      <c r="K1" s="29"/>
    </row>
    <row r="2" spans="1:66" ht="18">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8"/>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8"/>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502" t="s">
        <v>4</v>
      </c>
      <c r="E7" s="502"/>
      <c r="F7" s="502"/>
      <c r="G7" s="502"/>
      <c r="H7" s="502"/>
      <c r="I7" s="502"/>
      <c r="J7"/>
      <c r="K7"/>
      <c r="L7"/>
      <c r="M7"/>
      <c r="N7"/>
      <c r="O7"/>
      <c r="P7"/>
      <c r="Y7" s="21"/>
      <c r="Z7" s="248"/>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515" t="s">
        <v>5</v>
      </c>
      <c r="D10" s="515"/>
      <c r="E10" s="515"/>
      <c r="F10" s="515"/>
      <c r="G10" s="70"/>
      <c r="H10" s="71"/>
      <c r="I10" s="70"/>
      <c r="J10" s="70"/>
      <c r="K10" s="70"/>
      <c r="L10" s="72"/>
      <c r="M10" s="72"/>
      <c r="N10" s="72"/>
      <c r="O10" s="70"/>
      <c r="P10" s="70"/>
      <c r="Q10" s="73"/>
      <c r="R10" s="70"/>
      <c r="S10" s="70"/>
      <c r="T10" s="534" t="s">
        <v>6</v>
      </c>
      <c r="U10" s="534"/>
      <c r="V10" s="534"/>
      <c r="W10" s="534"/>
      <c r="X10" s="535" t="s">
        <v>7</v>
      </c>
      <c r="BN10" s="16"/>
    </row>
    <row r="11" spans="1:66" s="3" customFormat="1" ht="26.1" customHeight="1">
      <c r="A11" s="28"/>
      <c r="B11" s="238" t="s">
        <v>8</v>
      </c>
      <c r="C11" s="239" t="s">
        <v>9</v>
      </c>
      <c r="D11" s="240" t="s">
        <v>10</v>
      </c>
      <c r="E11" s="239" t="s">
        <v>11</v>
      </c>
      <c r="F11" s="239" t="s">
        <v>12</v>
      </c>
      <c r="G11" s="236" t="s">
        <v>13</v>
      </c>
      <c r="H11" s="236" t="s">
        <v>14</v>
      </c>
      <c r="I11" s="236" t="s">
        <v>15</v>
      </c>
      <c r="J11" s="531" t="s">
        <v>16</v>
      </c>
      <c r="K11" s="532"/>
      <c r="L11" s="532"/>
      <c r="M11" s="532"/>
      <c r="N11" s="533"/>
      <c r="O11" s="235" t="s">
        <v>17</v>
      </c>
      <c r="P11" s="235" t="s">
        <v>18</v>
      </c>
      <c r="Q11" s="237" t="s">
        <v>19</v>
      </c>
      <c r="R11" s="237"/>
      <c r="S11" s="237"/>
      <c r="T11" s="74" t="s">
        <v>20</v>
      </c>
      <c r="U11" s="74" t="s">
        <v>21</v>
      </c>
      <c r="V11" s="74" t="s">
        <v>22</v>
      </c>
      <c r="W11" s="74" t="s">
        <v>23</v>
      </c>
      <c r="X11" s="535"/>
      <c r="Y11" s="2"/>
      <c r="Z11" s="249"/>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5.2">
      <c r="B12" s="238" t="s">
        <v>8</v>
      </c>
      <c r="C12" s="239" t="s">
        <v>9</v>
      </c>
      <c r="D12" s="240" t="s">
        <v>10</v>
      </c>
      <c r="E12" s="239" t="s">
        <v>11</v>
      </c>
      <c r="F12" s="239" t="s">
        <v>12</v>
      </c>
      <c r="G12" s="236" t="s">
        <v>13</v>
      </c>
      <c r="H12" s="236" t="s">
        <v>14</v>
      </c>
      <c r="I12" s="236" t="s">
        <v>15</v>
      </c>
      <c r="J12" s="37" t="s">
        <v>24</v>
      </c>
      <c r="K12" s="37" t="s">
        <v>25</v>
      </c>
      <c r="L12" s="37" t="s">
        <v>26</v>
      </c>
      <c r="M12" s="37" t="s">
        <v>27</v>
      </c>
      <c r="N12" s="37" t="s">
        <v>28</v>
      </c>
      <c r="O12" s="235" t="s">
        <v>17</v>
      </c>
      <c r="P12" s="235" t="s">
        <v>18</v>
      </c>
      <c r="Q12" s="27" t="s">
        <v>29</v>
      </c>
      <c r="R12" s="27" t="s">
        <v>30</v>
      </c>
      <c r="S12" s="27" t="s">
        <v>31</v>
      </c>
      <c r="T12" s="49" t="s">
        <v>32</v>
      </c>
      <c r="U12" s="49" t="s">
        <v>32</v>
      </c>
      <c r="V12" s="49" t="s">
        <v>32</v>
      </c>
      <c r="W12" s="49" t="s">
        <v>32</v>
      </c>
      <c r="X12" s="49" t="s">
        <v>32</v>
      </c>
      <c r="Y12" s="4"/>
      <c r="Z12" s="250" t="s">
        <v>911</v>
      </c>
      <c r="AA12" s="243" t="s">
        <v>912</v>
      </c>
      <c r="AB12" s="244" t="s">
        <v>913</v>
      </c>
      <c r="AC12" s="245"/>
      <c r="AD12" s="245" t="s">
        <v>914</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34</v>
      </c>
      <c r="D13" s="53" t="s">
        <v>35</v>
      </c>
      <c r="E13" s="53" t="s">
        <v>36</v>
      </c>
      <c r="F13" s="52" t="s">
        <v>37</v>
      </c>
      <c r="G13" s="53" t="s">
        <v>38</v>
      </c>
      <c r="H13" s="52" t="s">
        <v>39</v>
      </c>
      <c r="I13" s="52" t="s">
        <v>40</v>
      </c>
      <c r="J13" s="53" t="s">
        <v>41</v>
      </c>
      <c r="K13" s="53" t="s">
        <v>42</v>
      </c>
      <c r="L13" s="54" t="s">
        <v>43</v>
      </c>
      <c r="M13" s="53" t="s">
        <v>44</v>
      </c>
      <c r="N13" s="53" t="s">
        <v>44</v>
      </c>
      <c r="O13" s="52" t="s">
        <v>45</v>
      </c>
      <c r="P13" s="53" t="s">
        <v>46</v>
      </c>
      <c r="Q13" s="55" t="s">
        <v>47</v>
      </c>
      <c r="R13" s="55" t="s">
        <v>48</v>
      </c>
      <c r="S13" s="78">
        <v>113500000</v>
      </c>
      <c r="T13" s="66">
        <v>0.3</v>
      </c>
      <c r="U13" s="66">
        <v>0.5</v>
      </c>
      <c r="V13" s="66">
        <v>0.2</v>
      </c>
      <c r="W13" s="66"/>
      <c r="X13" s="66">
        <f t="shared" ref="X13:X20" si="0">+SUM(T13:W13)</f>
        <v>1</v>
      </c>
      <c r="Z13" s="251" t="s">
        <v>66</v>
      </c>
      <c r="AA13" s="243">
        <v>5</v>
      </c>
      <c r="AB13" s="243">
        <f>AA13-1</f>
        <v>4</v>
      </c>
      <c r="AC13" s="246">
        <f>+AB13/$AB$30</f>
        <v>4.0816326530612242E-2</v>
      </c>
      <c r="AD13" s="548">
        <f>+AC13+AC14</f>
        <v>0.1326530612244898</v>
      </c>
      <c r="BN13" s="16"/>
    </row>
    <row r="14" spans="1:66" ht="72" customHeight="1">
      <c r="B14" s="53" t="s">
        <v>49</v>
      </c>
      <c r="C14" s="52" t="s">
        <v>50</v>
      </c>
      <c r="D14" s="53" t="s">
        <v>51</v>
      </c>
      <c r="E14" s="53" t="s">
        <v>36</v>
      </c>
      <c r="F14" s="52" t="s">
        <v>52</v>
      </c>
      <c r="G14" s="53" t="s">
        <v>53</v>
      </c>
      <c r="H14" s="52" t="s">
        <v>54</v>
      </c>
      <c r="I14" s="52" t="s">
        <v>55</v>
      </c>
      <c r="J14" s="52" t="s">
        <v>56</v>
      </c>
      <c r="K14" s="53" t="s">
        <v>57</v>
      </c>
      <c r="L14" s="54" t="s">
        <v>43</v>
      </c>
      <c r="M14" s="53" t="s">
        <v>44</v>
      </c>
      <c r="N14" s="53" t="s">
        <v>44</v>
      </c>
      <c r="O14" s="52" t="s">
        <v>45</v>
      </c>
      <c r="P14" s="53" t="s">
        <v>46</v>
      </c>
      <c r="Q14" s="55" t="s">
        <v>47</v>
      </c>
      <c r="R14" s="55" t="s">
        <v>58</v>
      </c>
      <c r="S14" s="56" t="s">
        <v>52</v>
      </c>
      <c r="T14" s="67">
        <v>1</v>
      </c>
      <c r="U14" s="67">
        <v>1</v>
      </c>
      <c r="V14" s="67">
        <v>1</v>
      </c>
      <c r="W14" s="67">
        <v>1</v>
      </c>
      <c r="X14" s="68">
        <f t="shared" si="0"/>
        <v>4</v>
      </c>
      <c r="Z14" s="251" t="s">
        <v>303</v>
      </c>
      <c r="AA14" s="243">
        <v>10</v>
      </c>
      <c r="AB14" s="243">
        <f>AA14-1</f>
        <v>9</v>
      </c>
      <c r="AC14" s="246">
        <f t="shared" ref="AC14:AC30" si="1">+AB14/$AB$30</f>
        <v>9.1836734693877556E-2</v>
      </c>
      <c r="AD14" s="548"/>
      <c r="BN14" s="16"/>
    </row>
    <row r="15" spans="1:66" ht="72" customHeight="1">
      <c r="B15" s="53" t="s">
        <v>49</v>
      </c>
      <c r="C15" s="52" t="s">
        <v>50</v>
      </c>
      <c r="D15" s="53" t="s">
        <v>59</v>
      </c>
      <c r="E15" s="53" t="s">
        <v>36</v>
      </c>
      <c r="F15" s="52" t="s">
        <v>52</v>
      </c>
      <c r="G15" s="53" t="s">
        <v>60</v>
      </c>
      <c r="H15" s="52" t="s">
        <v>61</v>
      </c>
      <c r="I15" s="52" t="s">
        <v>62</v>
      </c>
      <c r="J15" s="53" t="s">
        <v>63</v>
      </c>
      <c r="K15" s="53" t="s">
        <v>64</v>
      </c>
      <c r="L15" s="54" t="s">
        <v>43</v>
      </c>
      <c r="M15" s="53" t="s">
        <v>44</v>
      </c>
      <c r="N15" s="53" t="s">
        <v>44</v>
      </c>
      <c r="O15" s="52" t="s">
        <v>45</v>
      </c>
      <c r="P15" s="53" t="s">
        <v>46</v>
      </c>
      <c r="Q15" s="55" t="s">
        <v>65</v>
      </c>
      <c r="R15" s="55" t="s">
        <v>58</v>
      </c>
      <c r="S15" s="56" t="s">
        <v>52</v>
      </c>
      <c r="T15" s="79">
        <v>0.27</v>
      </c>
      <c r="U15" s="79">
        <v>0.25</v>
      </c>
      <c r="V15" s="79">
        <v>0.22</v>
      </c>
      <c r="W15" s="79">
        <v>0.26</v>
      </c>
      <c r="X15" s="68">
        <f t="shared" si="0"/>
        <v>1</v>
      </c>
      <c r="Z15" s="251" t="s">
        <v>33</v>
      </c>
      <c r="AA15" s="243">
        <v>38</v>
      </c>
      <c r="AB15" s="243">
        <f>AA15-2-18</f>
        <v>18</v>
      </c>
      <c r="AC15" s="246">
        <f t="shared" si="1"/>
        <v>0.18367346938775511</v>
      </c>
      <c r="AD15" s="548">
        <f>+AC15+AC16+AC17</f>
        <v>0.38775510204081631</v>
      </c>
      <c r="BN15" s="16"/>
    </row>
    <row r="16" spans="1:66" ht="72" customHeight="1">
      <c r="B16" s="53" t="s">
        <v>66</v>
      </c>
      <c r="C16" s="52" t="s">
        <v>67</v>
      </c>
      <c r="D16" s="53" t="s">
        <v>68</v>
      </c>
      <c r="E16" s="53" t="s">
        <v>36</v>
      </c>
      <c r="F16" s="52" t="s">
        <v>52</v>
      </c>
      <c r="G16" s="53" t="s">
        <v>69</v>
      </c>
      <c r="H16" s="52" t="s">
        <v>70</v>
      </c>
      <c r="I16" s="52" t="s">
        <v>71</v>
      </c>
      <c r="J16" s="53" t="s">
        <v>72</v>
      </c>
      <c r="K16" s="53" t="s">
        <v>73</v>
      </c>
      <c r="L16" s="54" t="s">
        <v>74</v>
      </c>
      <c r="M16" s="53" t="s">
        <v>44</v>
      </c>
      <c r="N16" s="53" t="s">
        <v>44</v>
      </c>
      <c r="O16" s="52" t="s">
        <v>45</v>
      </c>
      <c r="P16" s="53" t="s">
        <v>46</v>
      </c>
      <c r="Q16" s="55" t="s">
        <v>65</v>
      </c>
      <c r="R16" s="55" t="s">
        <v>75</v>
      </c>
      <c r="S16" s="56">
        <v>87704000</v>
      </c>
      <c r="T16" s="67">
        <v>0</v>
      </c>
      <c r="U16" s="67">
        <v>1</v>
      </c>
      <c r="V16" s="67">
        <v>1</v>
      </c>
      <c r="W16" s="67">
        <v>1</v>
      </c>
      <c r="X16" s="68">
        <f t="shared" si="0"/>
        <v>3</v>
      </c>
      <c r="Z16" s="251" t="s">
        <v>92</v>
      </c>
      <c r="AA16" s="243">
        <v>5</v>
      </c>
      <c r="AB16" s="243">
        <f>AA16</f>
        <v>5</v>
      </c>
      <c r="AC16" s="246">
        <f t="shared" si="1"/>
        <v>5.1020408163265307E-2</v>
      </c>
      <c r="AD16" s="548"/>
      <c r="BN16" s="16"/>
    </row>
    <row r="17" spans="2:66" ht="72" customHeight="1">
      <c r="B17" s="53" t="s">
        <v>49</v>
      </c>
      <c r="C17" s="52" t="s">
        <v>76</v>
      </c>
      <c r="D17" s="53" t="s">
        <v>77</v>
      </c>
      <c r="E17" s="77" t="s">
        <v>915</v>
      </c>
      <c r="F17" s="52" t="s">
        <v>52</v>
      </c>
      <c r="G17" s="53" t="s">
        <v>79</v>
      </c>
      <c r="H17" s="52" t="s">
        <v>80</v>
      </c>
      <c r="I17" s="52" t="s">
        <v>81</v>
      </c>
      <c r="J17" s="52" t="s">
        <v>82</v>
      </c>
      <c r="K17" s="53" t="s">
        <v>83</v>
      </c>
      <c r="L17" s="54" t="s">
        <v>84</v>
      </c>
      <c r="M17" s="53" t="s">
        <v>44</v>
      </c>
      <c r="N17" s="53" t="s">
        <v>44</v>
      </c>
      <c r="O17" s="52" t="s">
        <v>45</v>
      </c>
      <c r="P17" s="53" t="s">
        <v>46</v>
      </c>
      <c r="Q17" s="55" t="s">
        <v>47</v>
      </c>
      <c r="R17" s="55" t="s">
        <v>58</v>
      </c>
      <c r="S17" s="56" t="s">
        <v>52</v>
      </c>
      <c r="T17" s="67">
        <v>0</v>
      </c>
      <c r="U17" s="67">
        <v>1</v>
      </c>
      <c r="V17" s="67">
        <v>1</v>
      </c>
      <c r="W17" s="67">
        <v>1</v>
      </c>
      <c r="X17" s="68">
        <f t="shared" si="0"/>
        <v>3</v>
      </c>
      <c r="Z17" s="251" t="s">
        <v>325</v>
      </c>
      <c r="AA17" s="243">
        <v>16</v>
      </c>
      <c r="AB17" s="243">
        <f t="shared" ref="AB17" si="2">AA17-1</f>
        <v>15</v>
      </c>
      <c r="AC17" s="246">
        <f t="shared" si="1"/>
        <v>0.15306122448979592</v>
      </c>
      <c r="AD17" s="548"/>
      <c r="BN17" s="16"/>
    </row>
    <row r="18" spans="2:66" ht="72" customHeight="1">
      <c r="B18" s="53" t="s">
        <v>66</v>
      </c>
      <c r="C18" s="52" t="s">
        <v>34</v>
      </c>
      <c r="D18" s="52" t="s">
        <v>85</v>
      </c>
      <c r="E18" s="77" t="s">
        <v>86</v>
      </c>
      <c r="F18" s="52" t="s">
        <v>34</v>
      </c>
      <c r="G18" s="53" t="s">
        <v>87</v>
      </c>
      <c r="H18" s="52" t="s">
        <v>88</v>
      </c>
      <c r="I18" s="52" t="s">
        <v>89</v>
      </c>
      <c r="J18" s="52" t="s">
        <v>88</v>
      </c>
      <c r="K18" s="53" t="s">
        <v>90</v>
      </c>
      <c r="L18" s="54" t="s">
        <v>43</v>
      </c>
      <c r="M18" s="53" t="s">
        <v>91</v>
      </c>
      <c r="N18" s="53" t="s">
        <v>91</v>
      </c>
      <c r="O18" s="52" t="s">
        <v>45</v>
      </c>
      <c r="P18" s="53" t="s">
        <v>46</v>
      </c>
      <c r="Q18" s="55" t="s">
        <v>47</v>
      </c>
      <c r="R18" s="55" t="s">
        <v>58</v>
      </c>
      <c r="S18" s="56" t="s">
        <v>52</v>
      </c>
      <c r="T18" s="67">
        <v>0</v>
      </c>
      <c r="U18" s="67">
        <v>1</v>
      </c>
      <c r="V18" s="67">
        <v>0</v>
      </c>
      <c r="W18" s="67">
        <v>0</v>
      </c>
      <c r="X18" s="68">
        <f t="shared" si="0"/>
        <v>1</v>
      </c>
      <c r="Z18" s="251" t="s">
        <v>133</v>
      </c>
      <c r="AA18" s="243">
        <v>5</v>
      </c>
      <c r="AB18" s="243">
        <f t="shared" ref="AB18:AB23" si="3">AA18</f>
        <v>5</v>
      </c>
      <c r="AC18" s="246">
        <f t="shared" si="1"/>
        <v>5.1020408163265307E-2</v>
      </c>
      <c r="AD18" s="549">
        <f>+AC18+AC19+AC20+AC21+AC22+AC23</f>
        <v>0.1326530612244898</v>
      </c>
      <c r="BN18" s="16"/>
    </row>
    <row r="19" spans="2:66" ht="72" customHeight="1">
      <c r="B19" s="42" t="s">
        <v>92</v>
      </c>
      <c r="C19" s="52" t="s">
        <v>34</v>
      </c>
      <c r="D19" s="52" t="s">
        <v>916</v>
      </c>
      <c r="E19" s="77" t="s">
        <v>52</v>
      </c>
      <c r="F19" s="52" t="s">
        <v>52</v>
      </c>
      <c r="G19" s="53" t="s">
        <v>94</v>
      </c>
      <c r="H19" s="52" t="s">
        <v>95</v>
      </c>
      <c r="I19" s="52" t="s">
        <v>96</v>
      </c>
      <c r="J19" s="52" t="s">
        <v>97</v>
      </c>
      <c r="K19" s="53" t="s">
        <v>98</v>
      </c>
      <c r="L19" s="54" t="s">
        <v>99</v>
      </c>
      <c r="M19" s="53" t="s">
        <v>44</v>
      </c>
      <c r="N19" s="53" t="s">
        <v>44</v>
      </c>
      <c r="O19" s="52" t="s">
        <v>45</v>
      </c>
      <c r="P19" s="53" t="s">
        <v>46</v>
      </c>
      <c r="Q19" s="55" t="s">
        <v>47</v>
      </c>
      <c r="R19" s="55" t="s">
        <v>58</v>
      </c>
      <c r="S19" s="56" t="s">
        <v>52</v>
      </c>
      <c r="T19" s="67">
        <v>25</v>
      </c>
      <c r="U19" s="67">
        <v>25</v>
      </c>
      <c r="V19" s="67">
        <v>50</v>
      </c>
      <c r="W19" s="67"/>
      <c r="X19" s="68">
        <f t="shared" si="0"/>
        <v>100</v>
      </c>
      <c r="Z19" s="251" t="s">
        <v>251</v>
      </c>
      <c r="AA19" s="243">
        <v>1</v>
      </c>
      <c r="AB19" s="243">
        <f t="shared" si="3"/>
        <v>1</v>
      </c>
      <c r="AC19" s="246">
        <f t="shared" si="1"/>
        <v>1.020408163265306E-2</v>
      </c>
      <c r="AD19" s="550"/>
      <c r="BN19" s="16"/>
    </row>
    <row r="20" spans="2:66" ht="72" customHeight="1">
      <c r="B20" s="57" t="s">
        <v>49</v>
      </c>
      <c r="C20" s="58" t="s">
        <v>34</v>
      </c>
      <c r="D20" s="59" t="s">
        <v>59</v>
      </c>
      <c r="E20" s="59" t="s">
        <v>52</v>
      </c>
      <c r="F20" s="58" t="s">
        <v>37</v>
      </c>
      <c r="G20" s="57" t="s">
        <v>100</v>
      </c>
      <c r="H20" s="60" t="s">
        <v>101</v>
      </c>
      <c r="I20" s="76" t="s">
        <v>102</v>
      </c>
      <c r="J20" s="57" t="s">
        <v>103</v>
      </c>
      <c r="K20" s="57" t="s">
        <v>104</v>
      </c>
      <c r="L20" s="62" t="s">
        <v>74</v>
      </c>
      <c r="M20" s="61" t="s">
        <v>44</v>
      </c>
      <c r="N20" s="57" t="s">
        <v>44</v>
      </c>
      <c r="O20" s="62" t="s">
        <v>45</v>
      </c>
      <c r="P20" s="63" t="s">
        <v>46</v>
      </c>
      <c r="Q20" s="62" t="s">
        <v>47</v>
      </c>
      <c r="R20" s="64" t="s">
        <v>58</v>
      </c>
      <c r="S20" s="65" t="s">
        <v>52</v>
      </c>
      <c r="T20" s="75">
        <v>1</v>
      </c>
      <c r="U20" s="75">
        <v>3</v>
      </c>
      <c r="V20" s="75">
        <v>2</v>
      </c>
      <c r="W20" s="75">
        <v>3</v>
      </c>
      <c r="X20" s="80">
        <f t="shared" si="0"/>
        <v>9</v>
      </c>
      <c r="Z20" s="251" t="s">
        <v>623</v>
      </c>
      <c r="AA20" s="243">
        <v>1</v>
      </c>
      <c r="AB20" s="243">
        <f t="shared" si="3"/>
        <v>1</v>
      </c>
      <c r="AC20" s="246">
        <f t="shared" si="1"/>
        <v>1.020408163265306E-2</v>
      </c>
      <c r="AD20" s="550"/>
      <c r="BN20" s="16"/>
    </row>
    <row r="21" spans="2:66" ht="72" customHeight="1">
      <c r="B21" s="40" t="s">
        <v>105</v>
      </c>
      <c r="C21" s="40" t="s">
        <v>106</v>
      </c>
      <c r="D21" s="40" t="s">
        <v>52</v>
      </c>
      <c r="E21" s="40" t="s">
        <v>52</v>
      </c>
      <c r="F21" s="41" t="s">
        <v>52</v>
      </c>
      <c r="G21" s="40" t="s">
        <v>107</v>
      </c>
      <c r="H21" s="42" t="s">
        <v>108</v>
      </c>
      <c r="I21" s="40" t="s">
        <v>109</v>
      </c>
      <c r="J21" s="40" t="s">
        <v>110</v>
      </c>
      <c r="K21" s="40" t="s">
        <v>111</v>
      </c>
      <c r="L21" s="43" t="s">
        <v>43</v>
      </c>
      <c r="M21" s="40" t="s">
        <v>112</v>
      </c>
      <c r="N21" s="40" t="s">
        <v>113</v>
      </c>
      <c r="O21" s="40" t="s">
        <v>114</v>
      </c>
      <c r="P21" s="40" t="s">
        <v>115</v>
      </c>
      <c r="Q21" s="44" t="s">
        <v>47</v>
      </c>
      <c r="R21" s="44" t="s">
        <v>58</v>
      </c>
      <c r="S21" s="81" t="s">
        <v>52</v>
      </c>
      <c r="T21" s="82">
        <v>93194115800</v>
      </c>
      <c r="U21" s="82">
        <v>186388231600</v>
      </c>
      <c r="V21" s="82">
        <v>279582347400</v>
      </c>
      <c r="W21" s="82">
        <v>372776463200</v>
      </c>
      <c r="X21" s="83">
        <f>SUM(T21:W21)</f>
        <v>931941158000</v>
      </c>
      <c r="Z21" s="251" t="s">
        <v>375</v>
      </c>
      <c r="AA21" s="243">
        <v>2</v>
      </c>
      <c r="AB21" s="243">
        <f t="shared" si="3"/>
        <v>2</v>
      </c>
      <c r="AC21" s="246">
        <f t="shared" si="1"/>
        <v>2.0408163265306121E-2</v>
      </c>
      <c r="AD21" s="550"/>
      <c r="AE21" s="16">
        <v>14</v>
      </c>
    </row>
    <row r="22" spans="2:66" ht="72" customHeight="1">
      <c r="B22" s="40" t="s">
        <v>105</v>
      </c>
      <c r="C22" s="40" t="s">
        <v>106</v>
      </c>
      <c r="D22" s="40" t="s">
        <v>52</v>
      </c>
      <c r="E22" s="40" t="s">
        <v>52</v>
      </c>
      <c r="F22" s="41" t="s">
        <v>52</v>
      </c>
      <c r="G22" s="40" t="s">
        <v>116</v>
      </c>
      <c r="H22" s="42" t="s">
        <v>117</v>
      </c>
      <c r="I22" s="84" t="s">
        <v>118</v>
      </c>
      <c r="J22" s="40" t="s">
        <v>119</v>
      </c>
      <c r="K22" s="40" t="s">
        <v>120</v>
      </c>
      <c r="L22" s="43" t="s">
        <v>43</v>
      </c>
      <c r="M22" s="40" t="s">
        <v>121</v>
      </c>
      <c r="N22" s="40" t="s">
        <v>122</v>
      </c>
      <c r="O22" s="40" t="s">
        <v>114</v>
      </c>
      <c r="P22" s="40" t="s">
        <v>115</v>
      </c>
      <c r="Q22" s="44" t="s">
        <v>47</v>
      </c>
      <c r="R22" s="44" t="s">
        <v>58</v>
      </c>
      <c r="S22" s="81" t="s">
        <v>52</v>
      </c>
      <c r="T22" s="82">
        <v>2000000000</v>
      </c>
      <c r="U22" s="82">
        <v>2830000000</v>
      </c>
      <c r="V22" s="82">
        <v>2835000000</v>
      </c>
      <c r="W22" s="82">
        <v>2835000000</v>
      </c>
      <c r="X22" s="82">
        <f>SUM(T22:W22)</f>
        <v>10500000000</v>
      </c>
      <c r="Z22" s="251" t="s">
        <v>105</v>
      </c>
      <c r="AA22" s="243">
        <v>3</v>
      </c>
      <c r="AB22" s="243">
        <f t="shared" si="3"/>
        <v>3</v>
      </c>
      <c r="AC22" s="246">
        <f t="shared" si="1"/>
        <v>3.0612244897959183E-2</v>
      </c>
      <c r="AD22" s="550"/>
    </row>
    <row r="23" spans="2:66" ht="124.8">
      <c r="B23" s="53" t="s">
        <v>66</v>
      </c>
      <c r="C23" s="40" t="s">
        <v>106</v>
      </c>
      <c r="D23" s="40" t="s">
        <v>123</v>
      </c>
      <c r="E23" s="40" t="s">
        <v>52</v>
      </c>
      <c r="F23" s="41" t="s">
        <v>124</v>
      </c>
      <c r="G23" s="40" t="s">
        <v>125</v>
      </c>
      <c r="H23" s="42" t="s">
        <v>126</v>
      </c>
      <c r="I23" s="40" t="s">
        <v>127</v>
      </c>
      <c r="J23" s="40" t="s">
        <v>128</v>
      </c>
      <c r="K23" s="40" t="s">
        <v>129</v>
      </c>
      <c r="L23" s="43" t="s">
        <v>130</v>
      </c>
      <c r="M23" s="40" t="s">
        <v>131</v>
      </c>
      <c r="N23" s="40" t="s">
        <v>132</v>
      </c>
      <c r="O23" s="40" t="s">
        <v>114</v>
      </c>
      <c r="P23" s="40" t="s">
        <v>115</v>
      </c>
      <c r="Q23" s="44" t="s">
        <v>47</v>
      </c>
      <c r="R23" s="44" t="s">
        <v>58</v>
      </c>
      <c r="S23" s="81" t="s">
        <v>52</v>
      </c>
      <c r="T23" s="85">
        <v>0</v>
      </c>
      <c r="U23" s="85">
        <v>1</v>
      </c>
      <c r="V23" s="85">
        <v>0</v>
      </c>
      <c r="W23" s="85">
        <v>1</v>
      </c>
      <c r="X23" s="86">
        <f>+W23+U23</f>
        <v>2</v>
      </c>
      <c r="Z23" s="251" t="s">
        <v>258</v>
      </c>
      <c r="AA23" s="243">
        <v>1</v>
      </c>
      <c r="AB23" s="243">
        <f t="shared" si="3"/>
        <v>1</v>
      </c>
      <c r="AC23" s="246">
        <f t="shared" si="1"/>
        <v>1.020408163265306E-2</v>
      </c>
      <c r="AD23" s="551"/>
    </row>
    <row r="24" spans="2:66" ht="78">
      <c r="B24" s="40" t="s">
        <v>133</v>
      </c>
      <c r="C24" s="87" t="s">
        <v>134</v>
      </c>
      <c r="D24" s="40" t="s">
        <v>52</v>
      </c>
      <c r="E24" s="40" t="s">
        <v>52</v>
      </c>
      <c r="F24" s="41" t="s">
        <v>52</v>
      </c>
      <c r="G24" s="40" t="s">
        <v>135</v>
      </c>
      <c r="H24" s="42" t="s">
        <v>136</v>
      </c>
      <c r="I24" s="88" t="s">
        <v>137</v>
      </c>
      <c r="J24" s="88" t="s">
        <v>138</v>
      </c>
      <c r="K24" s="40" t="s">
        <v>139</v>
      </c>
      <c r="L24" s="43" t="s">
        <v>130</v>
      </c>
      <c r="M24" s="40" t="s">
        <v>140</v>
      </c>
      <c r="N24" s="40" t="s">
        <v>141</v>
      </c>
      <c r="O24" s="89" t="s">
        <v>114</v>
      </c>
      <c r="P24" s="89" t="s">
        <v>115</v>
      </c>
      <c r="Q24" s="44" t="s">
        <v>47</v>
      </c>
      <c r="R24" s="44" t="s">
        <v>58</v>
      </c>
      <c r="S24" s="90" t="s">
        <v>52</v>
      </c>
      <c r="T24" s="45">
        <v>0</v>
      </c>
      <c r="U24" s="45">
        <v>0.4</v>
      </c>
      <c r="V24" s="45">
        <v>0</v>
      </c>
      <c r="W24" s="45">
        <v>0.6</v>
      </c>
      <c r="X24" s="45">
        <v>1</v>
      </c>
      <c r="Z24" s="251" t="s">
        <v>199</v>
      </c>
      <c r="AA24" s="243">
        <v>4</v>
      </c>
      <c r="AB24" s="243">
        <f>AA24-1</f>
        <v>3</v>
      </c>
      <c r="AC24" s="246">
        <f t="shared" si="1"/>
        <v>3.0612244897959183E-2</v>
      </c>
      <c r="AD24" s="552">
        <f>+SUM(AC24:AC28)</f>
        <v>0.34693877551020408</v>
      </c>
    </row>
    <row r="25" spans="2:66" ht="41.4">
      <c r="B25" s="108" t="s">
        <v>142</v>
      </c>
      <c r="C25" s="108" t="s">
        <v>143</v>
      </c>
      <c r="D25" s="108" t="s">
        <v>144</v>
      </c>
      <c r="E25" s="108" t="s">
        <v>145</v>
      </c>
      <c r="F25" s="109" t="s">
        <v>52</v>
      </c>
      <c r="G25" s="110" t="s">
        <v>146</v>
      </c>
      <c r="H25" s="108" t="s">
        <v>147</v>
      </c>
      <c r="I25" s="108" t="s">
        <v>148</v>
      </c>
      <c r="J25" s="108" t="s">
        <v>147</v>
      </c>
      <c r="K25" s="108" t="s">
        <v>149</v>
      </c>
      <c r="L25" s="108" t="s">
        <v>150</v>
      </c>
      <c r="M25" s="108" t="s">
        <v>151</v>
      </c>
      <c r="N25" s="108" t="s">
        <v>151</v>
      </c>
      <c r="O25" s="108" t="s">
        <v>152</v>
      </c>
      <c r="P25" s="108" t="s">
        <v>153</v>
      </c>
      <c r="Q25" s="108" t="s">
        <v>47</v>
      </c>
      <c r="R25" s="108" t="s">
        <v>58</v>
      </c>
      <c r="S25" s="111" t="s">
        <v>34</v>
      </c>
      <c r="T25" s="112">
        <v>0</v>
      </c>
      <c r="U25" s="112">
        <v>1</v>
      </c>
      <c r="V25" s="112">
        <v>0</v>
      </c>
      <c r="W25" s="112">
        <v>0</v>
      </c>
      <c r="X25" s="112">
        <f>SUM(T25:W25)</f>
        <v>1</v>
      </c>
      <c r="Z25" s="251" t="s">
        <v>463</v>
      </c>
      <c r="AA25" s="243">
        <v>7</v>
      </c>
      <c r="AB25" s="243">
        <f>AA25-2</f>
        <v>5</v>
      </c>
      <c r="AC25" s="246">
        <f t="shared" si="1"/>
        <v>5.1020408163265307E-2</v>
      </c>
      <c r="AD25" s="553"/>
    </row>
    <row r="26" spans="2:66" ht="69">
      <c r="B26" s="108" t="s">
        <v>142</v>
      </c>
      <c r="C26" s="108" t="s">
        <v>143</v>
      </c>
      <c r="D26" s="108" t="s">
        <v>144</v>
      </c>
      <c r="E26" s="108" t="s">
        <v>145</v>
      </c>
      <c r="F26" s="109" t="s">
        <v>52</v>
      </c>
      <c r="G26" s="110" t="s">
        <v>154</v>
      </c>
      <c r="H26" s="110" t="s">
        <v>155</v>
      </c>
      <c r="I26" s="110" t="s">
        <v>156</v>
      </c>
      <c r="J26" s="108" t="s">
        <v>157</v>
      </c>
      <c r="K26" s="108" t="s">
        <v>158</v>
      </c>
      <c r="L26" s="108" t="s">
        <v>150</v>
      </c>
      <c r="M26" s="108" t="s">
        <v>151</v>
      </c>
      <c r="N26" s="108" t="s">
        <v>151</v>
      </c>
      <c r="O26" s="108" t="s">
        <v>152</v>
      </c>
      <c r="P26" s="108" t="s">
        <v>153</v>
      </c>
      <c r="Q26" s="108" t="s">
        <v>65</v>
      </c>
      <c r="R26" s="108" t="s">
        <v>75</v>
      </c>
      <c r="S26" s="111">
        <v>3000000</v>
      </c>
      <c r="T26" s="112">
        <v>0</v>
      </c>
      <c r="U26" s="112">
        <v>0</v>
      </c>
      <c r="V26" s="112">
        <v>0</v>
      </c>
      <c r="W26" s="112">
        <v>2</v>
      </c>
      <c r="X26" s="112">
        <f t="shared" ref="X26:X31" si="4">SUM(T26:W26)</f>
        <v>2</v>
      </c>
      <c r="Z26" s="251" t="s">
        <v>142</v>
      </c>
      <c r="AA26" s="243">
        <v>6</v>
      </c>
      <c r="AB26" s="243">
        <f>AA26-2</f>
        <v>4</v>
      </c>
      <c r="AC26" s="246">
        <f t="shared" si="1"/>
        <v>4.0816326530612242E-2</v>
      </c>
      <c r="AD26" s="553"/>
    </row>
    <row r="27" spans="2:66" ht="41.4">
      <c r="B27" s="108" t="s">
        <v>142</v>
      </c>
      <c r="C27" s="108" t="s">
        <v>143</v>
      </c>
      <c r="D27" s="108" t="s">
        <v>144</v>
      </c>
      <c r="E27" s="108" t="s">
        <v>145</v>
      </c>
      <c r="F27" s="109" t="s">
        <v>52</v>
      </c>
      <c r="G27" s="110" t="s">
        <v>159</v>
      </c>
      <c r="H27" s="110" t="s">
        <v>160</v>
      </c>
      <c r="I27" s="108" t="s">
        <v>161</v>
      </c>
      <c r="J27" s="110" t="s">
        <v>160</v>
      </c>
      <c r="K27" s="108" t="s">
        <v>162</v>
      </c>
      <c r="L27" s="108" t="s">
        <v>43</v>
      </c>
      <c r="M27" s="108" t="s">
        <v>151</v>
      </c>
      <c r="N27" s="108" t="s">
        <v>151</v>
      </c>
      <c r="O27" s="108" t="s">
        <v>152</v>
      </c>
      <c r="P27" s="108" t="s">
        <v>153</v>
      </c>
      <c r="Q27" s="108" t="s">
        <v>47</v>
      </c>
      <c r="R27" s="108" t="s">
        <v>58</v>
      </c>
      <c r="S27" s="111" t="s">
        <v>34</v>
      </c>
      <c r="T27" s="112">
        <v>0</v>
      </c>
      <c r="U27" s="112">
        <v>10</v>
      </c>
      <c r="V27" s="112">
        <v>10</v>
      </c>
      <c r="W27" s="112">
        <v>10</v>
      </c>
      <c r="X27" s="112">
        <f t="shared" si="4"/>
        <v>30</v>
      </c>
      <c r="Z27" s="251" t="s">
        <v>318</v>
      </c>
      <c r="AA27" s="243">
        <v>1</v>
      </c>
      <c r="AB27" s="243">
        <f>AA27</f>
        <v>1</v>
      </c>
      <c r="AC27" s="246">
        <f t="shared" si="1"/>
        <v>1.020408163265306E-2</v>
      </c>
      <c r="AD27" s="553"/>
    </row>
    <row r="28" spans="2:66" ht="41.4">
      <c r="B28" s="108" t="s">
        <v>142</v>
      </c>
      <c r="C28" s="108" t="s">
        <v>143</v>
      </c>
      <c r="D28" s="108" t="s">
        <v>144</v>
      </c>
      <c r="E28" s="108" t="s">
        <v>163</v>
      </c>
      <c r="F28" s="109" t="s">
        <v>52</v>
      </c>
      <c r="G28" s="110" t="s">
        <v>164</v>
      </c>
      <c r="H28" s="110" t="s">
        <v>165</v>
      </c>
      <c r="I28" s="110" t="s">
        <v>166</v>
      </c>
      <c r="J28" s="108" t="s">
        <v>165</v>
      </c>
      <c r="K28" s="113" t="s">
        <v>167</v>
      </c>
      <c r="L28" s="108" t="s">
        <v>43</v>
      </c>
      <c r="M28" s="108" t="s">
        <v>151</v>
      </c>
      <c r="N28" s="108" t="s">
        <v>151</v>
      </c>
      <c r="O28" s="108" t="s">
        <v>152</v>
      </c>
      <c r="P28" s="108" t="s">
        <v>153</v>
      </c>
      <c r="Q28" s="108" t="s">
        <v>47</v>
      </c>
      <c r="R28" s="108" t="s">
        <v>58</v>
      </c>
      <c r="S28" s="111" t="s">
        <v>34</v>
      </c>
      <c r="T28" s="114">
        <v>0</v>
      </c>
      <c r="U28" s="112">
        <v>1</v>
      </c>
      <c r="V28" s="112">
        <v>1</v>
      </c>
      <c r="W28" s="112">
        <v>1</v>
      </c>
      <c r="X28" s="112">
        <f t="shared" si="4"/>
        <v>3</v>
      </c>
      <c r="Z28" s="251" t="s">
        <v>49</v>
      </c>
      <c r="AA28" s="243">
        <v>25</v>
      </c>
      <c r="AB28" s="243">
        <f>AA28-1-3</f>
        <v>21</v>
      </c>
      <c r="AC28" s="246">
        <f>+AB28/$AB$30</f>
        <v>0.21428571428571427</v>
      </c>
      <c r="AD28" s="554"/>
    </row>
    <row r="29" spans="2:66" ht="69">
      <c r="B29" s="53" t="s">
        <v>33</v>
      </c>
      <c r="C29" s="113" t="s">
        <v>168</v>
      </c>
      <c r="D29" s="113" t="s">
        <v>169</v>
      </c>
      <c r="E29" s="113" t="s">
        <v>34</v>
      </c>
      <c r="F29" s="109" t="s">
        <v>52</v>
      </c>
      <c r="G29" s="113" t="s">
        <v>170</v>
      </c>
      <c r="H29" s="113" t="s">
        <v>171</v>
      </c>
      <c r="I29" s="113" t="s">
        <v>172</v>
      </c>
      <c r="J29" s="113" t="s">
        <v>173</v>
      </c>
      <c r="K29" s="113" t="s">
        <v>174</v>
      </c>
      <c r="L29" s="113" t="s">
        <v>130</v>
      </c>
      <c r="M29" s="108" t="s">
        <v>151</v>
      </c>
      <c r="N29" s="108" t="s">
        <v>151</v>
      </c>
      <c r="O29" s="113" t="s">
        <v>175</v>
      </c>
      <c r="P29" s="113" t="s">
        <v>153</v>
      </c>
      <c r="Q29" s="108" t="s">
        <v>47</v>
      </c>
      <c r="R29" s="108" t="s">
        <v>58</v>
      </c>
      <c r="S29" s="111" t="s">
        <v>34</v>
      </c>
      <c r="T29" s="115">
        <v>0</v>
      </c>
      <c r="U29" s="115">
        <v>0.5</v>
      </c>
      <c r="V29" s="115">
        <v>0</v>
      </c>
      <c r="W29" s="115">
        <v>0.5</v>
      </c>
      <c r="X29" s="116">
        <f t="shared" si="4"/>
        <v>1</v>
      </c>
      <c r="Z29" s="251" t="s">
        <v>917</v>
      </c>
      <c r="AA29" s="243"/>
      <c r="AB29" s="243"/>
      <c r="AC29" s="246">
        <f t="shared" si="1"/>
        <v>0</v>
      </c>
      <c r="AD29" s="247">
        <f>+AD24+AD18+AD15+AD13</f>
        <v>1</v>
      </c>
    </row>
    <row r="30" spans="2:66" ht="69">
      <c r="B30" s="113" t="s">
        <v>49</v>
      </c>
      <c r="C30" s="113" t="s">
        <v>168</v>
      </c>
      <c r="D30" s="113" t="s">
        <v>169</v>
      </c>
      <c r="E30" s="113" t="s">
        <v>34</v>
      </c>
      <c r="F30" s="109" t="s">
        <v>52</v>
      </c>
      <c r="G30" s="113" t="s">
        <v>176</v>
      </c>
      <c r="H30" s="110" t="s">
        <v>177</v>
      </c>
      <c r="I30" s="110" t="s">
        <v>178</v>
      </c>
      <c r="J30" s="108" t="s">
        <v>177</v>
      </c>
      <c r="K30" s="113" t="s">
        <v>179</v>
      </c>
      <c r="L30" s="113" t="s">
        <v>130</v>
      </c>
      <c r="M30" s="108" t="s">
        <v>151</v>
      </c>
      <c r="N30" s="108" t="s">
        <v>151</v>
      </c>
      <c r="O30" s="113" t="s">
        <v>175</v>
      </c>
      <c r="P30" s="113" t="s">
        <v>153</v>
      </c>
      <c r="Q30" s="108" t="s">
        <v>47</v>
      </c>
      <c r="R30" s="108" t="s">
        <v>58</v>
      </c>
      <c r="S30" s="111" t="s">
        <v>34</v>
      </c>
      <c r="T30" s="114">
        <v>0</v>
      </c>
      <c r="U30" s="114">
        <v>1</v>
      </c>
      <c r="V30" s="114">
        <v>0</v>
      </c>
      <c r="W30" s="114">
        <v>1</v>
      </c>
      <c r="X30" s="112">
        <f t="shared" si="4"/>
        <v>2</v>
      </c>
      <c r="Z30" s="252" t="s">
        <v>918</v>
      </c>
      <c r="AA30">
        <v>130</v>
      </c>
      <c r="AB30" s="16">
        <f>+SUM(AB13:AB28)</f>
        <v>98</v>
      </c>
      <c r="AC30" s="242">
        <f t="shared" si="1"/>
        <v>1</v>
      </c>
    </row>
    <row r="31" spans="2:66" ht="69">
      <c r="B31" s="204" t="s">
        <v>142</v>
      </c>
      <c r="C31" s="205" t="s">
        <v>34</v>
      </c>
      <c r="D31" s="204" t="s">
        <v>144</v>
      </c>
      <c r="E31" s="204" t="s">
        <v>163</v>
      </c>
      <c r="F31" s="206" t="s">
        <v>52</v>
      </c>
      <c r="G31" s="205" t="s">
        <v>180</v>
      </c>
      <c r="H31" s="207" t="s">
        <v>181</v>
      </c>
      <c r="I31" s="208" t="s">
        <v>182</v>
      </c>
      <c r="J31" s="204" t="s">
        <v>183</v>
      </c>
      <c r="K31" s="204" t="s">
        <v>184</v>
      </c>
      <c r="L31" s="205" t="s">
        <v>130</v>
      </c>
      <c r="M31" s="204" t="s">
        <v>151</v>
      </c>
      <c r="N31" s="204" t="s">
        <v>151</v>
      </c>
      <c r="O31" s="204" t="s">
        <v>152</v>
      </c>
      <c r="P31" s="205" t="s">
        <v>153</v>
      </c>
      <c r="Q31" s="204" t="s">
        <v>47</v>
      </c>
      <c r="R31" s="204" t="s">
        <v>58</v>
      </c>
      <c r="S31" s="209" t="s">
        <v>34</v>
      </c>
      <c r="T31" s="210">
        <v>0</v>
      </c>
      <c r="U31" s="210">
        <v>1</v>
      </c>
      <c r="V31" s="210">
        <v>0</v>
      </c>
      <c r="W31" s="210">
        <v>1</v>
      </c>
      <c r="X31" s="211">
        <f t="shared" si="4"/>
        <v>2</v>
      </c>
      <c r="Z31" s="26"/>
      <c r="AA31"/>
    </row>
    <row r="32" spans="2:66" ht="55.2">
      <c r="B32" s="204" t="s">
        <v>142</v>
      </c>
      <c r="C32" s="205" t="s">
        <v>34</v>
      </c>
      <c r="D32" s="204" t="s">
        <v>144</v>
      </c>
      <c r="E32" s="204" t="s">
        <v>163</v>
      </c>
      <c r="F32" s="206" t="s">
        <v>52</v>
      </c>
      <c r="G32" s="205" t="s">
        <v>185</v>
      </c>
      <c r="H32" s="205" t="s">
        <v>186</v>
      </c>
      <c r="I32" s="208" t="s">
        <v>187</v>
      </c>
      <c r="J32" s="204" t="s">
        <v>188</v>
      </c>
      <c r="K32" s="204" t="s">
        <v>189</v>
      </c>
      <c r="L32" s="205" t="s">
        <v>130</v>
      </c>
      <c r="M32" s="204" t="s">
        <v>151</v>
      </c>
      <c r="N32" s="204" t="s">
        <v>151</v>
      </c>
      <c r="O32" s="204" t="s">
        <v>152</v>
      </c>
      <c r="P32" s="205" t="s">
        <v>153</v>
      </c>
      <c r="Q32" s="204" t="s">
        <v>47</v>
      </c>
      <c r="R32" s="204" t="s">
        <v>58</v>
      </c>
      <c r="S32" s="209" t="s">
        <v>34</v>
      </c>
      <c r="T32" s="212">
        <v>0</v>
      </c>
      <c r="U32" s="212">
        <v>0.9</v>
      </c>
      <c r="V32" s="212">
        <v>0</v>
      </c>
      <c r="W32" s="212">
        <v>0.9</v>
      </c>
      <c r="X32" s="213">
        <f>SUM(T32:W32)/2</f>
        <v>0.9</v>
      </c>
      <c r="Z32" s="26"/>
      <c r="AA32"/>
    </row>
    <row r="33" spans="2:26" ht="249.6">
      <c r="B33" s="160" t="s">
        <v>199</v>
      </c>
      <c r="C33" s="160" t="s">
        <v>200</v>
      </c>
      <c r="D33" s="160" t="s">
        <v>77</v>
      </c>
      <c r="E33" s="160" t="s">
        <v>52</v>
      </c>
      <c r="F33" s="162" t="s">
        <v>52</v>
      </c>
      <c r="G33" s="160" t="s">
        <v>201</v>
      </c>
      <c r="H33" s="59" t="s">
        <v>202</v>
      </c>
      <c r="I33" s="160" t="s">
        <v>203</v>
      </c>
      <c r="J33" s="160" t="s">
        <v>204</v>
      </c>
      <c r="K33" s="160" t="s">
        <v>205</v>
      </c>
      <c r="L33" s="163" t="s">
        <v>43</v>
      </c>
      <c r="M33" s="160" t="s">
        <v>919</v>
      </c>
      <c r="N33" s="160" t="s">
        <v>919</v>
      </c>
      <c r="O33" s="160" t="s">
        <v>196</v>
      </c>
      <c r="P33" s="160" t="s">
        <v>197</v>
      </c>
      <c r="Q33" s="164" t="s">
        <v>65</v>
      </c>
      <c r="R33" s="164" t="s">
        <v>58</v>
      </c>
      <c r="S33" s="165" t="s">
        <v>206</v>
      </c>
      <c r="T33" s="225" t="s">
        <v>207</v>
      </c>
      <c r="U33" s="225" t="s">
        <v>207</v>
      </c>
      <c r="V33" s="225" t="s">
        <v>207</v>
      </c>
      <c r="W33" s="225" t="s">
        <v>207</v>
      </c>
      <c r="X33" s="225" t="s">
        <v>207</v>
      </c>
      <c r="Z33" s="26"/>
    </row>
    <row r="34" spans="2:26" ht="93.6">
      <c r="B34" s="40" t="s">
        <v>199</v>
      </c>
      <c r="C34" s="40" t="s">
        <v>208</v>
      </c>
      <c r="D34" s="40" t="s">
        <v>77</v>
      </c>
      <c r="E34" s="40" t="s">
        <v>52</v>
      </c>
      <c r="F34" s="41" t="s">
        <v>52</v>
      </c>
      <c r="G34" s="40" t="s">
        <v>209</v>
      </c>
      <c r="H34" s="40" t="s">
        <v>210</v>
      </c>
      <c r="I34" s="93">
        <v>0.88</v>
      </c>
      <c r="J34" s="40" t="s">
        <v>211</v>
      </c>
      <c r="K34" s="40" t="s">
        <v>212</v>
      </c>
      <c r="L34" s="43" t="s">
        <v>43</v>
      </c>
      <c r="M34" s="40" t="s">
        <v>919</v>
      </c>
      <c r="N34" s="40" t="s">
        <v>919</v>
      </c>
      <c r="O34" s="40" t="s">
        <v>196</v>
      </c>
      <c r="P34" s="40" t="s">
        <v>197</v>
      </c>
      <c r="Q34" s="44" t="s">
        <v>65</v>
      </c>
      <c r="R34" s="44" t="s">
        <v>58</v>
      </c>
      <c r="S34" s="31" t="s">
        <v>206</v>
      </c>
      <c r="T34" s="93">
        <v>0.88</v>
      </c>
      <c r="U34" s="93">
        <v>0.88</v>
      </c>
      <c r="V34" s="93">
        <v>0.88</v>
      </c>
      <c r="W34" s="93">
        <v>0.88</v>
      </c>
      <c r="X34" s="93">
        <v>0.88</v>
      </c>
      <c r="Z34" s="26"/>
    </row>
    <row r="35" spans="2:26" ht="62.4">
      <c r="B35" s="241" t="s">
        <v>33</v>
      </c>
      <c r="C35" s="117" t="s">
        <v>920</v>
      </c>
      <c r="D35" s="117" t="s">
        <v>77</v>
      </c>
      <c r="E35" s="117" t="s">
        <v>921</v>
      </c>
      <c r="F35" s="118" t="s">
        <v>52</v>
      </c>
      <c r="G35" s="117" t="s">
        <v>191</v>
      </c>
      <c r="H35" s="117" t="s">
        <v>922</v>
      </c>
      <c r="I35" s="119">
        <v>1</v>
      </c>
      <c r="J35" s="117" t="s">
        <v>193</v>
      </c>
      <c r="K35" s="117" t="s">
        <v>923</v>
      </c>
      <c r="L35" s="120" t="s">
        <v>43</v>
      </c>
      <c r="M35" s="117" t="s">
        <v>924</v>
      </c>
      <c r="N35" s="117" t="s">
        <v>925</v>
      </c>
      <c r="O35" s="117"/>
      <c r="P35" s="234" t="s">
        <v>213</v>
      </c>
      <c r="Q35" s="121" t="s">
        <v>65</v>
      </c>
      <c r="R35" s="121" t="s">
        <v>58</v>
      </c>
      <c r="S35" s="122" t="s">
        <v>206</v>
      </c>
      <c r="T35" s="119">
        <v>1</v>
      </c>
      <c r="U35" s="119">
        <v>1</v>
      </c>
      <c r="V35" s="119">
        <v>1</v>
      </c>
      <c r="W35" s="119">
        <v>1</v>
      </c>
      <c r="X35" s="119">
        <v>1</v>
      </c>
      <c r="Z35" s="26"/>
    </row>
    <row r="36" spans="2:26" ht="62.4">
      <c r="B36" s="241" t="s">
        <v>33</v>
      </c>
      <c r="C36" s="117" t="s">
        <v>920</v>
      </c>
      <c r="D36" s="117" t="s">
        <v>77</v>
      </c>
      <c r="E36" s="117" t="s">
        <v>921</v>
      </c>
      <c r="F36" s="118" t="s">
        <v>52</v>
      </c>
      <c r="G36" s="117" t="s">
        <v>191</v>
      </c>
      <c r="H36" s="117" t="s">
        <v>922</v>
      </c>
      <c r="I36" s="119">
        <v>1</v>
      </c>
      <c r="J36" s="117" t="s">
        <v>193</v>
      </c>
      <c r="K36" s="117" t="s">
        <v>923</v>
      </c>
      <c r="L36" s="120" t="s">
        <v>43</v>
      </c>
      <c r="M36" s="117" t="s">
        <v>924</v>
      </c>
      <c r="N36" s="117" t="s">
        <v>925</v>
      </c>
      <c r="O36" s="230"/>
      <c r="P36" s="234" t="s">
        <v>214</v>
      </c>
      <c r="Q36" s="232"/>
      <c r="R36" s="232"/>
      <c r="S36" s="233"/>
      <c r="T36" s="231"/>
      <c r="U36" s="231"/>
      <c r="V36" s="231"/>
      <c r="W36" s="231"/>
      <c r="X36" s="231"/>
      <c r="Z36" s="26"/>
    </row>
    <row r="37" spans="2:26" ht="62.4">
      <c r="B37" s="241" t="s">
        <v>33</v>
      </c>
      <c r="C37" s="117" t="s">
        <v>920</v>
      </c>
      <c r="D37" s="117" t="s">
        <v>77</v>
      </c>
      <c r="E37" s="117" t="s">
        <v>921</v>
      </c>
      <c r="F37" s="118" t="s">
        <v>52</v>
      </c>
      <c r="G37" s="117" t="s">
        <v>191</v>
      </c>
      <c r="H37" s="117" t="s">
        <v>922</v>
      </c>
      <c r="I37" s="119">
        <v>1</v>
      </c>
      <c r="J37" s="117" t="s">
        <v>193</v>
      </c>
      <c r="K37" s="117" t="s">
        <v>923</v>
      </c>
      <c r="L37" s="120" t="s">
        <v>43</v>
      </c>
      <c r="M37" s="117" t="s">
        <v>924</v>
      </c>
      <c r="N37" s="117" t="s">
        <v>925</v>
      </c>
      <c r="O37" s="230"/>
      <c r="P37" s="234" t="s">
        <v>215</v>
      </c>
      <c r="Q37" s="232"/>
      <c r="R37" s="232"/>
      <c r="S37" s="233"/>
      <c r="T37" s="231"/>
      <c r="U37" s="231"/>
      <c r="V37" s="231"/>
      <c r="W37" s="231"/>
      <c r="X37" s="231"/>
      <c r="Z37" s="26"/>
    </row>
    <row r="38" spans="2:26" ht="62.4">
      <c r="B38" s="241" t="s">
        <v>33</v>
      </c>
      <c r="C38" s="117" t="s">
        <v>920</v>
      </c>
      <c r="D38" s="117" t="s">
        <v>77</v>
      </c>
      <c r="E38" s="117" t="s">
        <v>921</v>
      </c>
      <c r="F38" s="118" t="s">
        <v>52</v>
      </c>
      <c r="G38" s="117" t="s">
        <v>191</v>
      </c>
      <c r="H38" s="117" t="s">
        <v>922</v>
      </c>
      <c r="I38" s="119">
        <v>1</v>
      </c>
      <c r="J38" s="117" t="s">
        <v>193</v>
      </c>
      <c r="K38" s="117" t="s">
        <v>923</v>
      </c>
      <c r="L38" s="120" t="s">
        <v>43</v>
      </c>
      <c r="M38" s="117" t="s">
        <v>924</v>
      </c>
      <c r="N38" s="117" t="s">
        <v>925</v>
      </c>
      <c r="O38" s="230"/>
      <c r="P38" s="234" t="s">
        <v>216</v>
      </c>
      <c r="Q38" s="232"/>
      <c r="R38" s="232"/>
      <c r="S38" s="233"/>
      <c r="T38" s="231"/>
      <c r="U38" s="231"/>
      <c r="V38" s="231"/>
      <c r="W38" s="231"/>
      <c r="X38" s="231"/>
      <c r="Z38" s="26"/>
    </row>
    <row r="39" spans="2:26" ht="62.4">
      <c r="B39" s="241" t="s">
        <v>33</v>
      </c>
      <c r="C39" s="117" t="s">
        <v>920</v>
      </c>
      <c r="D39" s="117" t="s">
        <v>77</v>
      </c>
      <c r="E39" s="117" t="s">
        <v>921</v>
      </c>
      <c r="F39" s="118" t="s">
        <v>52</v>
      </c>
      <c r="G39" s="117" t="s">
        <v>191</v>
      </c>
      <c r="H39" s="117" t="s">
        <v>922</v>
      </c>
      <c r="I39" s="119">
        <v>1</v>
      </c>
      <c r="J39" s="117" t="s">
        <v>193</v>
      </c>
      <c r="K39" s="117" t="s">
        <v>923</v>
      </c>
      <c r="L39" s="120" t="s">
        <v>43</v>
      </c>
      <c r="M39" s="117" t="s">
        <v>924</v>
      </c>
      <c r="N39" s="117" t="s">
        <v>925</v>
      </c>
      <c r="O39" s="230"/>
      <c r="P39" s="234" t="s">
        <v>217</v>
      </c>
      <c r="Q39" s="232"/>
      <c r="R39" s="232"/>
      <c r="S39" s="233"/>
      <c r="T39" s="231"/>
      <c r="U39" s="231"/>
      <c r="V39" s="231"/>
      <c r="W39" s="231"/>
      <c r="X39" s="231"/>
      <c r="Z39" s="26"/>
    </row>
    <row r="40" spans="2:26" ht="62.4">
      <c r="B40" s="241" t="s">
        <v>33</v>
      </c>
      <c r="C40" s="117" t="s">
        <v>920</v>
      </c>
      <c r="D40" s="117" t="s">
        <v>77</v>
      </c>
      <c r="E40" s="117" t="s">
        <v>921</v>
      </c>
      <c r="F40" s="118" t="s">
        <v>52</v>
      </c>
      <c r="G40" s="117" t="s">
        <v>191</v>
      </c>
      <c r="H40" s="117" t="s">
        <v>922</v>
      </c>
      <c r="I40" s="119">
        <v>1</v>
      </c>
      <c r="J40" s="117" t="s">
        <v>193</v>
      </c>
      <c r="K40" s="117" t="s">
        <v>923</v>
      </c>
      <c r="L40" s="120" t="s">
        <v>43</v>
      </c>
      <c r="M40" s="117" t="s">
        <v>924</v>
      </c>
      <c r="N40" s="117" t="s">
        <v>925</v>
      </c>
      <c r="O40" s="230"/>
      <c r="P40" s="234" t="s">
        <v>218</v>
      </c>
      <c r="Q40" s="232"/>
      <c r="R40" s="232"/>
      <c r="S40" s="233"/>
      <c r="T40" s="231"/>
      <c r="U40" s="231"/>
      <c r="V40" s="231"/>
      <c r="W40" s="231"/>
      <c r="X40" s="231"/>
      <c r="Z40" s="26"/>
    </row>
    <row r="41" spans="2:26" ht="62.4">
      <c r="B41" s="241" t="s">
        <v>33</v>
      </c>
      <c r="C41" s="117" t="s">
        <v>920</v>
      </c>
      <c r="D41" s="117" t="s">
        <v>77</v>
      </c>
      <c r="E41" s="117" t="s">
        <v>921</v>
      </c>
      <c r="F41" s="118" t="s">
        <v>52</v>
      </c>
      <c r="G41" s="117" t="s">
        <v>191</v>
      </c>
      <c r="H41" s="117" t="s">
        <v>922</v>
      </c>
      <c r="I41" s="119">
        <v>1</v>
      </c>
      <c r="J41" s="117" t="s">
        <v>193</v>
      </c>
      <c r="K41" s="117" t="s">
        <v>923</v>
      </c>
      <c r="L41" s="120" t="s">
        <v>43</v>
      </c>
      <c r="M41" s="117" t="s">
        <v>924</v>
      </c>
      <c r="N41" s="117" t="s">
        <v>925</v>
      </c>
      <c r="O41" s="230"/>
      <c r="P41" s="234" t="s">
        <v>926</v>
      </c>
      <c r="Q41" s="232"/>
      <c r="R41" s="232"/>
      <c r="S41" s="233"/>
      <c r="T41" s="231"/>
      <c r="U41" s="231"/>
      <c r="V41" s="231"/>
      <c r="W41" s="231"/>
      <c r="X41" s="231"/>
      <c r="Z41" s="26"/>
    </row>
    <row r="42" spans="2:26" ht="62.4">
      <c r="B42" s="241" t="s">
        <v>33</v>
      </c>
      <c r="C42" s="117" t="s">
        <v>920</v>
      </c>
      <c r="D42" s="117" t="s">
        <v>77</v>
      </c>
      <c r="E42" s="117" t="s">
        <v>921</v>
      </c>
      <c r="F42" s="118" t="s">
        <v>52</v>
      </c>
      <c r="G42" s="117" t="s">
        <v>191</v>
      </c>
      <c r="H42" s="117" t="s">
        <v>922</v>
      </c>
      <c r="I42" s="119">
        <v>1</v>
      </c>
      <c r="J42" s="117" t="s">
        <v>193</v>
      </c>
      <c r="K42" s="117" t="s">
        <v>923</v>
      </c>
      <c r="L42" s="120" t="s">
        <v>43</v>
      </c>
      <c r="M42" s="117" t="s">
        <v>924</v>
      </c>
      <c r="N42" s="117" t="s">
        <v>925</v>
      </c>
      <c r="O42" s="230"/>
      <c r="P42" s="234" t="s">
        <v>115</v>
      </c>
      <c r="Q42" s="232"/>
      <c r="R42" s="232"/>
      <c r="S42" s="233"/>
      <c r="T42" s="231"/>
      <c r="U42" s="231"/>
      <c r="V42" s="231"/>
      <c r="W42" s="231"/>
      <c r="X42" s="231"/>
      <c r="Z42" s="26"/>
    </row>
    <row r="43" spans="2:26" ht="62.4">
      <c r="B43" s="241" t="s">
        <v>33</v>
      </c>
      <c r="C43" s="117" t="s">
        <v>920</v>
      </c>
      <c r="D43" s="117" t="s">
        <v>77</v>
      </c>
      <c r="E43" s="117" t="s">
        <v>921</v>
      </c>
      <c r="F43" s="118" t="s">
        <v>52</v>
      </c>
      <c r="G43" s="117" t="s">
        <v>191</v>
      </c>
      <c r="H43" s="117" t="s">
        <v>922</v>
      </c>
      <c r="I43" s="119">
        <v>1</v>
      </c>
      <c r="J43" s="117" t="s">
        <v>193</v>
      </c>
      <c r="K43" s="117" t="s">
        <v>923</v>
      </c>
      <c r="L43" s="120" t="s">
        <v>43</v>
      </c>
      <c r="M43" s="117" t="s">
        <v>924</v>
      </c>
      <c r="N43" s="117" t="s">
        <v>925</v>
      </c>
      <c r="O43" s="230"/>
      <c r="P43" s="234" t="s">
        <v>302</v>
      </c>
      <c r="Q43" s="232"/>
      <c r="R43" s="232"/>
      <c r="S43" s="233"/>
      <c r="T43" s="231"/>
      <c r="U43" s="231"/>
      <c r="V43" s="231"/>
      <c r="W43" s="231"/>
      <c r="X43" s="231"/>
      <c r="Z43" s="26"/>
    </row>
    <row r="44" spans="2:26" ht="62.4">
      <c r="B44" s="241" t="s">
        <v>33</v>
      </c>
      <c r="C44" s="117" t="s">
        <v>920</v>
      </c>
      <c r="D44" s="117" t="s">
        <v>77</v>
      </c>
      <c r="E44" s="117" t="s">
        <v>921</v>
      </c>
      <c r="F44" s="118" t="s">
        <v>52</v>
      </c>
      <c r="G44" s="117" t="s">
        <v>191</v>
      </c>
      <c r="H44" s="117" t="s">
        <v>922</v>
      </c>
      <c r="I44" s="119">
        <v>1</v>
      </c>
      <c r="J44" s="117" t="s">
        <v>193</v>
      </c>
      <c r="K44" s="117" t="s">
        <v>923</v>
      </c>
      <c r="L44" s="120" t="s">
        <v>43</v>
      </c>
      <c r="M44" s="117" t="s">
        <v>924</v>
      </c>
      <c r="N44" s="117" t="s">
        <v>925</v>
      </c>
      <c r="O44" s="230"/>
      <c r="P44" s="234" t="s">
        <v>498</v>
      </c>
      <c r="Q44" s="232"/>
      <c r="R44" s="232"/>
      <c r="S44" s="233"/>
      <c r="T44" s="231"/>
      <c r="U44" s="231"/>
      <c r="V44" s="231"/>
      <c r="W44" s="231"/>
      <c r="X44" s="231"/>
      <c r="Z44" s="26"/>
    </row>
    <row r="45" spans="2:26" ht="62.4">
      <c r="B45" s="241" t="s">
        <v>33</v>
      </c>
      <c r="C45" s="117" t="s">
        <v>920</v>
      </c>
      <c r="D45" s="117" t="s">
        <v>77</v>
      </c>
      <c r="E45" s="117" t="s">
        <v>921</v>
      </c>
      <c r="F45" s="118" t="s">
        <v>52</v>
      </c>
      <c r="G45" s="117" t="s">
        <v>191</v>
      </c>
      <c r="H45" s="117" t="s">
        <v>922</v>
      </c>
      <c r="I45" s="119">
        <v>1</v>
      </c>
      <c r="J45" s="117" t="s">
        <v>193</v>
      </c>
      <c r="K45" s="117" t="s">
        <v>923</v>
      </c>
      <c r="L45" s="120" t="s">
        <v>43</v>
      </c>
      <c r="M45" s="117" t="s">
        <v>924</v>
      </c>
      <c r="N45" s="117" t="s">
        <v>925</v>
      </c>
      <c r="O45" s="230"/>
      <c r="P45" s="234" t="s">
        <v>667</v>
      </c>
      <c r="Q45" s="232"/>
      <c r="R45" s="232"/>
      <c r="S45" s="233"/>
      <c r="T45" s="231"/>
      <c r="U45" s="231"/>
      <c r="V45" s="231"/>
      <c r="W45" s="231"/>
      <c r="X45" s="231"/>
      <c r="Z45" s="26"/>
    </row>
    <row r="46" spans="2:26" ht="62.4">
      <c r="B46" s="241" t="s">
        <v>33</v>
      </c>
      <c r="C46" s="117" t="s">
        <v>920</v>
      </c>
      <c r="D46" s="117" t="s">
        <v>77</v>
      </c>
      <c r="E46" s="117" t="s">
        <v>921</v>
      </c>
      <c r="F46" s="118" t="s">
        <v>52</v>
      </c>
      <c r="G46" s="117" t="s">
        <v>191</v>
      </c>
      <c r="H46" s="117" t="s">
        <v>922</v>
      </c>
      <c r="I46" s="119">
        <v>1</v>
      </c>
      <c r="J46" s="117" t="s">
        <v>193</v>
      </c>
      <c r="K46" s="117" t="s">
        <v>923</v>
      </c>
      <c r="L46" s="120" t="s">
        <v>43</v>
      </c>
      <c r="M46" s="117" t="s">
        <v>924</v>
      </c>
      <c r="N46" s="117" t="s">
        <v>925</v>
      </c>
      <c r="O46" s="230"/>
      <c r="P46" s="234" t="s">
        <v>220</v>
      </c>
      <c r="Q46" s="232"/>
      <c r="R46" s="232"/>
      <c r="S46" s="233"/>
      <c r="T46" s="231"/>
      <c r="U46" s="231"/>
      <c r="V46" s="231"/>
      <c r="W46" s="231"/>
      <c r="X46" s="231"/>
      <c r="Z46" s="26"/>
    </row>
    <row r="47" spans="2:26" ht="62.4">
      <c r="B47" s="241" t="s">
        <v>33</v>
      </c>
      <c r="C47" s="117" t="s">
        <v>920</v>
      </c>
      <c r="D47" s="117" t="s">
        <v>77</v>
      </c>
      <c r="E47" s="117" t="s">
        <v>921</v>
      </c>
      <c r="F47" s="118" t="s">
        <v>52</v>
      </c>
      <c r="G47" s="117" t="s">
        <v>191</v>
      </c>
      <c r="H47" s="117" t="s">
        <v>922</v>
      </c>
      <c r="I47" s="119">
        <v>1</v>
      </c>
      <c r="J47" s="117" t="s">
        <v>193</v>
      </c>
      <c r="K47" s="117" t="s">
        <v>923</v>
      </c>
      <c r="L47" s="120" t="s">
        <v>43</v>
      </c>
      <c r="M47" s="117" t="s">
        <v>924</v>
      </c>
      <c r="N47" s="117" t="s">
        <v>925</v>
      </c>
      <c r="O47" s="230"/>
      <c r="P47" s="234" t="s">
        <v>221</v>
      </c>
      <c r="Q47" s="232"/>
      <c r="R47" s="232"/>
      <c r="S47" s="233"/>
      <c r="T47" s="231"/>
      <c r="U47" s="231"/>
      <c r="V47" s="231"/>
      <c r="W47" s="231"/>
      <c r="X47" s="231"/>
      <c r="Z47" s="26"/>
    </row>
    <row r="48" spans="2:26" ht="62.4">
      <c r="B48" s="241" t="s">
        <v>33</v>
      </c>
      <c r="C48" s="117" t="s">
        <v>920</v>
      </c>
      <c r="D48" s="117" t="s">
        <v>77</v>
      </c>
      <c r="E48" s="117" t="s">
        <v>921</v>
      </c>
      <c r="F48" s="118" t="s">
        <v>52</v>
      </c>
      <c r="G48" s="117" t="s">
        <v>191</v>
      </c>
      <c r="H48" s="117" t="s">
        <v>922</v>
      </c>
      <c r="I48" s="119">
        <v>1</v>
      </c>
      <c r="J48" s="117" t="s">
        <v>193</v>
      </c>
      <c r="K48" s="117" t="s">
        <v>923</v>
      </c>
      <c r="L48" s="120" t="s">
        <v>43</v>
      </c>
      <c r="M48" s="117" t="s">
        <v>924</v>
      </c>
      <c r="N48" s="117" t="s">
        <v>925</v>
      </c>
      <c r="O48" s="230"/>
      <c r="P48" s="234" t="s">
        <v>462</v>
      </c>
      <c r="Q48" s="232"/>
      <c r="R48" s="232"/>
      <c r="S48" s="233"/>
      <c r="T48" s="231"/>
      <c r="U48" s="231"/>
      <c r="V48" s="231"/>
      <c r="W48" s="231"/>
      <c r="X48" s="231"/>
      <c r="Z48" s="26"/>
    </row>
    <row r="49" spans="2:26" ht="62.4">
      <c r="B49" s="241" t="s">
        <v>33</v>
      </c>
      <c r="C49" s="117" t="s">
        <v>920</v>
      </c>
      <c r="D49" s="117" t="s">
        <v>77</v>
      </c>
      <c r="E49" s="117" t="s">
        <v>921</v>
      </c>
      <c r="F49" s="118" t="s">
        <v>52</v>
      </c>
      <c r="G49" s="117" t="s">
        <v>191</v>
      </c>
      <c r="H49" s="117" t="s">
        <v>922</v>
      </c>
      <c r="I49" s="119">
        <v>1</v>
      </c>
      <c r="J49" s="117" t="s">
        <v>193</v>
      </c>
      <c r="K49" s="117" t="s">
        <v>923</v>
      </c>
      <c r="L49" s="120" t="s">
        <v>43</v>
      </c>
      <c r="M49" s="117" t="s">
        <v>924</v>
      </c>
      <c r="N49" s="117" t="s">
        <v>925</v>
      </c>
      <c r="O49" s="230"/>
      <c r="P49" s="234" t="s">
        <v>197</v>
      </c>
      <c r="Q49" s="232"/>
      <c r="R49" s="232"/>
      <c r="S49" s="233"/>
      <c r="T49" s="231"/>
      <c r="U49" s="231"/>
      <c r="V49" s="231"/>
      <c r="W49" s="231"/>
      <c r="X49" s="231"/>
      <c r="Z49" s="26"/>
    </row>
    <row r="50" spans="2:26" ht="62.4">
      <c r="B50" s="241" t="s">
        <v>33</v>
      </c>
      <c r="C50" s="117" t="s">
        <v>920</v>
      </c>
      <c r="D50" s="117" t="s">
        <v>77</v>
      </c>
      <c r="E50" s="117" t="s">
        <v>921</v>
      </c>
      <c r="F50" s="118" t="s">
        <v>52</v>
      </c>
      <c r="G50" s="117" t="s">
        <v>191</v>
      </c>
      <c r="H50" s="117" t="s">
        <v>922</v>
      </c>
      <c r="I50" s="119">
        <v>1</v>
      </c>
      <c r="J50" s="117" t="s">
        <v>193</v>
      </c>
      <c r="K50" s="117" t="s">
        <v>923</v>
      </c>
      <c r="L50" s="120" t="s">
        <v>43</v>
      </c>
      <c r="M50" s="117" t="s">
        <v>924</v>
      </c>
      <c r="N50" s="117" t="s">
        <v>925</v>
      </c>
      <c r="O50" s="230"/>
      <c r="P50" s="234" t="s">
        <v>46</v>
      </c>
      <c r="Q50" s="232"/>
      <c r="R50" s="232"/>
      <c r="S50" s="233"/>
      <c r="T50" s="231"/>
      <c r="U50" s="231"/>
      <c r="V50" s="231"/>
      <c r="W50" s="231"/>
      <c r="X50" s="231"/>
      <c r="Z50" s="26"/>
    </row>
    <row r="51" spans="2:26" ht="62.4">
      <c r="B51" s="241" t="s">
        <v>33</v>
      </c>
      <c r="C51" s="117" t="s">
        <v>920</v>
      </c>
      <c r="D51" s="117" t="s">
        <v>77</v>
      </c>
      <c r="E51" s="117" t="s">
        <v>921</v>
      </c>
      <c r="F51" s="118" t="s">
        <v>52</v>
      </c>
      <c r="G51" s="117" t="s">
        <v>191</v>
      </c>
      <c r="H51" s="117" t="s">
        <v>922</v>
      </c>
      <c r="I51" s="119">
        <v>1</v>
      </c>
      <c r="J51" s="117" t="s">
        <v>193</v>
      </c>
      <c r="K51" s="117" t="s">
        <v>923</v>
      </c>
      <c r="L51" s="120" t="s">
        <v>43</v>
      </c>
      <c r="M51" s="117" t="s">
        <v>924</v>
      </c>
      <c r="N51" s="117" t="s">
        <v>925</v>
      </c>
      <c r="O51" s="230"/>
      <c r="P51" s="234" t="s">
        <v>153</v>
      </c>
      <c r="Q51" s="232"/>
      <c r="R51" s="232"/>
      <c r="S51" s="233"/>
      <c r="T51" s="231"/>
      <c r="U51" s="231"/>
      <c r="V51" s="231"/>
      <c r="W51" s="231"/>
      <c r="X51" s="231"/>
      <c r="Z51" s="26"/>
    </row>
    <row r="52" spans="2:26" ht="62.4">
      <c r="B52" s="241" t="s">
        <v>33</v>
      </c>
      <c r="C52" s="117" t="s">
        <v>920</v>
      </c>
      <c r="D52" s="117" t="s">
        <v>77</v>
      </c>
      <c r="E52" s="117" t="s">
        <v>921</v>
      </c>
      <c r="F52" s="118" t="s">
        <v>52</v>
      </c>
      <c r="G52" s="117" t="s">
        <v>191</v>
      </c>
      <c r="H52" s="117" t="s">
        <v>922</v>
      </c>
      <c r="I52" s="119">
        <v>1</v>
      </c>
      <c r="J52" s="117" t="s">
        <v>193</v>
      </c>
      <c r="K52" s="117" t="s">
        <v>923</v>
      </c>
      <c r="L52" s="120" t="s">
        <v>43</v>
      </c>
      <c r="M52" s="117" t="s">
        <v>924</v>
      </c>
      <c r="N52" s="117" t="s">
        <v>925</v>
      </c>
      <c r="O52" s="230"/>
      <c r="P52" s="234" t="s">
        <v>222</v>
      </c>
      <c r="Q52" s="232"/>
      <c r="R52" s="232"/>
      <c r="S52" s="233"/>
      <c r="T52" s="231"/>
      <c r="U52" s="231"/>
      <c r="V52" s="231"/>
      <c r="W52" s="231"/>
      <c r="X52" s="231"/>
      <c r="Z52" s="26"/>
    </row>
    <row r="53" spans="2:26" ht="62.4">
      <c r="B53" s="241" t="s">
        <v>33</v>
      </c>
      <c r="C53" s="117" t="s">
        <v>920</v>
      </c>
      <c r="D53" s="117" t="s">
        <v>77</v>
      </c>
      <c r="E53" s="117" t="s">
        <v>921</v>
      </c>
      <c r="F53" s="118" t="s">
        <v>52</v>
      </c>
      <c r="G53" s="117" t="s">
        <v>191</v>
      </c>
      <c r="H53" s="117" t="s">
        <v>922</v>
      </c>
      <c r="I53" s="119">
        <v>1</v>
      </c>
      <c r="J53" s="117" t="s">
        <v>193</v>
      </c>
      <c r="K53" s="117" t="s">
        <v>923</v>
      </c>
      <c r="L53" s="120" t="s">
        <v>43</v>
      </c>
      <c r="M53" s="117" t="s">
        <v>924</v>
      </c>
      <c r="N53" s="117" t="s">
        <v>925</v>
      </c>
      <c r="O53" s="230"/>
      <c r="P53" s="234" t="s">
        <v>223</v>
      </c>
      <c r="Q53" s="232"/>
      <c r="R53" s="232"/>
      <c r="S53" s="233"/>
      <c r="T53" s="231"/>
      <c r="U53" s="231"/>
      <c r="V53" s="231"/>
      <c r="W53" s="231"/>
      <c r="X53" s="231"/>
      <c r="Z53" s="26"/>
    </row>
    <row r="54" spans="2:26" ht="78">
      <c r="B54" s="117" t="s">
        <v>49</v>
      </c>
      <c r="C54" s="123"/>
      <c r="D54" s="123"/>
      <c r="E54" s="123"/>
      <c r="F54" s="123"/>
      <c r="G54" s="117" t="s">
        <v>224</v>
      </c>
      <c r="H54" s="124"/>
      <c r="I54" s="123" t="s">
        <v>927</v>
      </c>
      <c r="J54" s="123"/>
      <c r="K54" s="117" t="s">
        <v>928</v>
      </c>
      <c r="L54" s="123"/>
      <c r="M54" s="123"/>
      <c r="N54" s="123"/>
      <c r="O54" s="123"/>
      <c r="P54" s="234" t="s">
        <v>219</v>
      </c>
      <c r="Q54" s="123"/>
      <c r="R54" s="123"/>
      <c r="S54" s="123"/>
      <c r="T54" s="123"/>
      <c r="U54" s="123"/>
      <c r="V54" s="123"/>
      <c r="W54" s="123"/>
      <c r="X54" s="123"/>
      <c r="Z54" s="26"/>
    </row>
    <row r="55" spans="2:26" ht="78">
      <c r="B55" s="117" t="s">
        <v>49</v>
      </c>
      <c r="G55" s="117" t="s">
        <v>224</v>
      </c>
      <c r="P55" s="234" t="s">
        <v>217</v>
      </c>
      <c r="Z55" s="26"/>
    </row>
    <row r="56" spans="2:26" ht="78">
      <c r="B56" s="117" t="s">
        <v>49</v>
      </c>
      <c r="G56" s="117" t="s">
        <v>224</v>
      </c>
      <c r="P56" s="234" t="s">
        <v>216</v>
      </c>
      <c r="Z56" s="26"/>
    </row>
    <row r="57" spans="2:26" ht="78">
      <c r="B57" s="117" t="s">
        <v>49</v>
      </c>
      <c r="G57" s="117" t="s">
        <v>224</v>
      </c>
      <c r="P57" s="234" t="s">
        <v>218</v>
      </c>
      <c r="Z57" s="26"/>
    </row>
    <row r="58" spans="2:26" ht="78">
      <c r="B58" s="128" t="s">
        <v>133</v>
      </c>
      <c r="C58" s="128" t="s">
        <v>106</v>
      </c>
      <c r="D58" s="128" t="s">
        <v>52</v>
      </c>
      <c r="E58" s="128" t="s">
        <v>52</v>
      </c>
      <c r="F58" s="128" t="s">
        <v>52</v>
      </c>
      <c r="G58" s="128" t="s">
        <v>230</v>
      </c>
      <c r="H58" s="41" t="s">
        <v>231</v>
      </c>
      <c r="I58" s="93">
        <v>0.17</v>
      </c>
      <c r="J58" s="94" t="s">
        <v>232</v>
      </c>
      <c r="K58" s="94" t="s">
        <v>233</v>
      </c>
      <c r="L58" s="95" t="s">
        <v>150</v>
      </c>
      <c r="M58" s="43" t="s">
        <v>234</v>
      </c>
      <c r="N58" s="43" t="s">
        <v>235</v>
      </c>
      <c r="O58" s="41" t="s">
        <v>236</v>
      </c>
      <c r="P58" s="40" t="s">
        <v>215</v>
      </c>
      <c r="Q58" s="96" t="s">
        <v>47</v>
      </c>
      <c r="R58" s="96" t="s">
        <v>58</v>
      </c>
      <c r="S58" s="97" t="s">
        <v>198</v>
      </c>
      <c r="T58" s="98"/>
      <c r="U58" s="98"/>
      <c r="V58" s="98"/>
      <c r="W58" s="99">
        <v>0.17</v>
      </c>
      <c r="X58" s="99">
        <v>0.17</v>
      </c>
      <c r="Z58" s="26"/>
    </row>
    <row r="59" spans="2:26" ht="78">
      <c r="B59" s="128" t="s">
        <v>133</v>
      </c>
      <c r="C59" s="128" t="s">
        <v>106</v>
      </c>
      <c r="D59" s="128" t="s">
        <v>52</v>
      </c>
      <c r="E59" s="128" t="s">
        <v>52</v>
      </c>
      <c r="F59" s="128" t="s">
        <v>52</v>
      </c>
      <c r="G59" s="128" t="s">
        <v>230</v>
      </c>
      <c r="H59" s="41" t="s">
        <v>237</v>
      </c>
      <c r="I59" s="93">
        <v>0.14000000000000001</v>
      </c>
      <c r="J59" s="94" t="s">
        <v>238</v>
      </c>
      <c r="K59" s="94" t="s">
        <v>239</v>
      </c>
      <c r="L59" s="95" t="s">
        <v>150</v>
      </c>
      <c r="M59" s="43" t="s">
        <v>234</v>
      </c>
      <c r="N59" s="43" t="s">
        <v>235</v>
      </c>
      <c r="O59" s="41" t="s">
        <v>236</v>
      </c>
      <c r="P59" s="40" t="s">
        <v>215</v>
      </c>
      <c r="Q59" s="96" t="s">
        <v>47</v>
      </c>
      <c r="R59" s="96" t="s">
        <v>58</v>
      </c>
      <c r="S59" s="97" t="s">
        <v>198</v>
      </c>
      <c r="T59" s="99"/>
      <c r="U59" s="99"/>
      <c r="V59" s="99"/>
      <c r="W59" s="99">
        <v>0.14000000000000001</v>
      </c>
      <c r="X59" s="99">
        <v>0.14000000000000001</v>
      </c>
      <c r="Z59" s="26"/>
    </row>
    <row r="60" spans="2:26" ht="46.8">
      <c r="B60" s="128" t="s">
        <v>133</v>
      </c>
      <c r="C60" s="128" t="s">
        <v>106</v>
      </c>
      <c r="D60" s="128" t="s">
        <v>52</v>
      </c>
      <c r="E60" s="128" t="s">
        <v>52</v>
      </c>
      <c r="F60" s="128" t="s">
        <v>124</v>
      </c>
      <c r="G60" s="94" t="s">
        <v>240</v>
      </c>
      <c r="H60" s="100" t="s">
        <v>241</v>
      </c>
      <c r="I60" s="101" t="s">
        <v>242</v>
      </c>
      <c r="J60" s="94" t="s">
        <v>243</v>
      </c>
      <c r="K60" s="40" t="s">
        <v>244</v>
      </c>
      <c r="L60" s="95" t="s">
        <v>43</v>
      </c>
      <c r="M60" s="43" t="s">
        <v>234</v>
      </c>
      <c r="N60" s="43" t="s">
        <v>235</v>
      </c>
      <c r="O60" s="41" t="s">
        <v>236</v>
      </c>
      <c r="P60" s="40" t="s">
        <v>215</v>
      </c>
      <c r="Q60" s="96" t="s">
        <v>65</v>
      </c>
      <c r="R60" s="96" t="s">
        <v>48</v>
      </c>
      <c r="S60" s="102" t="s">
        <v>245</v>
      </c>
      <c r="T60" s="103">
        <v>3326695.429372</v>
      </c>
      <c r="U60" s="103">
        <v>5877595.9989590002</v>
      </c>
      <c r="V60" s="103">
        <v>2037651.19328</v>
      </c>
      <c r="W60" s="103">
        <v>2178587.3931559999</v>
      </c>
      <c r="X60" s="103">
        <v>13420530.014767</v>
      </c>
      <c r="Z60" s="26"/>
    </row>
    <row r="61" spans="2:26" ht="62.4">
      <c r="B61" s="128" t="s">
        <v>133</v>
      </c>
      <c r="C61" s="128" t="s">
        <v>106</v>
      </c>
      <c r="D61" s="128" t="s">
        <v>52</v>
      </c>
      <c r="E61" s="128" t="s">
        <v>52</v>
      </c>
      <c r="F61" s="128" t="s">
        <v>124</v>
      </c>
      <c r="G61" s="94" t="s">
        <v>246</v>
      </c>
      <c r="H61" s="94" t="s">
        <v>247</v>
      </c>
      <c r="I61" s="101" t="s">
        <v>248</v>
      </c>
      <c r="J61" s="104" t="s">
        <v>249</v>
      </c>
      <c r="K61" s="40" t="s">
        <v>250</v>
      </c>
      <c r="L61" s="95" t="s">
        <v>43</v>
      </c>
      <c r="M61" s="43" t="s">
        <v>234</v>
      </c>
      <c r="N61" s="43" t="s">
        <v>235</v>
      </c>
      <c r="O61" s="41" t="s">
        <v>236</v>
      </c>
      <c r="P61" s="40" t="s">
        <v>215</v>
      </c>
      <c r="Q61" s="96" t="s">
        <v>65</v>
      </c>
      <c r="R61" s="96" t="s">
        <v>48</v>
      </c>
      <c r="S61" s="102" t="s">
        <v>245</v>
      </c>
      <c r="T61" s="103">
        <v>63298.119773068531</v>
      </c>
      <c r="U61" s="103">
        <v>73803.059689631918</v>
      </c>
      <c r="V61" s="103">
        <v>74157.196855217699</v>
      </c>
      <c r="W61" s="103">
        <v>68735.785682081885</v>
      </c>
      <c r="X61" s="103">
        <v>279994.16200000001</v>
      </c>
      <c r="Z61" s="26"/>
    </row>
    <row r="62" spans="2:26" ht="46.8">
      <c r="B62" s="41" t="s">
        <v>251</v>
      </c>
      <c r="C62" s="41" t="s">
        <v>252</v>
      </c>
      <c r="D62" s="41" t="s">
        <v>52</v>
      </c>
      <c r="E62" s="41" t="s">
        <v>52</v>
      </c>
      <c r="F62" s="41" t="s">
        <v>124</v>
      </c>
      <c r="G62" s="94" t="s">
        <v>253</v>
      </c>
      <c r="H62" s="94" t="s">
        <v>254</v>
      </c>
      <c r="I62" s="101" t="s">
        <v>255</v>
      </c>
      <c r="J62" s="94" t="s">
        <v>256</v>
      </c>
      <c r="K62" s="40" t="s">
        <v>257</v>
      </c>
      <c r="L62" s="95" t="s">
        <v>43</v>
      </c>
      <c r="M62" s="43" t="s">
        <v>234</v>
      </c>
      <c r="N62" s="43" t="s">
        <v>235</v>
      </c>
      <c r="O62" s="41" t="s">
        <v>236</v>
      </c>
      <c r="P62" s="40" t="s">
        <v>215</v>
      </c>
      <c r="Q62" s="96" t="s">
        <v>65</v>
      </c>
      <c r="R62" s="96" t="s">
        <v>48</v>
      </c>
      <c r="S62" s="102" t="s">
        <v>245</v>
      </c>
      <c r="T62" s="103">
        <v>1858023.7603179058</v>
      </c>
      <c r="U62" s="103">
        <v>1790268.5972710229</v>
      </c>
      <c r="V62" s="103">
        <v>1686313.4314620257</v>
      </c>
      <c r="W62" s="103">
        <v>1810927.5411271371</v>
      </c>
      <c r="X62" s="103">
        <v>7145533.3301780913</v>
      </c>
      <c r="Z62" s="26"/>
    </row>
    <row r="63" spans="2:26" ht="78">
      <c r="B63" s="91" t="s">
        <v>258</v>
      </c>
      <c r="C63" s="91" t="s">
        <v>259</v>
      </c>
      <c r="D63" s="91" t="s">
        <v>52</v>
      </c>
      <c r="E63" s="91" t="s">
        <v>52</v>
      </c>
      <c r="F63" s="91" t="s">
        <v>260</v>
      </c>
      <c r="G63" s="92" t="s">
        <v>261</v>
      </c>
      <c r="H63" s="94" t="s">
        <v>262</v>
      </c>
      <c r="I63" s="101">
        <v>2000</v>
      </c>
      <c r="J63" s="104" t="s">
        <v>263</v>
      </c>
      <c r="K63" s="40" t="s">
        <v>264</v>
      </c>
      <c r="L63" s="95" t="s">
        <v>43</v>
      </c>
      <c r="M63" s="43" t="s">
        <v>265</v>
      </c>
      <c r="N63" s="43" t="s">
        <v>266</v>
      </c>
      <c r="O63" s="41" t="s">
        <v>236</v>
      </c>
      <c r="P63" s="40" t="s">
        <v>215</v>
      </c>
      <c r="Q63" s="96" t="s">
        <v>65</v>
      </c>
      <c r="R63" s="96" t="s">
        <v>48</v>
      </c>
      <c r="S63" s="126">
        <v>435187000</v>
      </c>
      <c r="T63" s="127">
        <v>2000</v>
      </c>
      <c r="U63" s="127">
        <v>0</v>
      </c>
      <c r="V63" s="127">
        <v>0</v>
      </c>
      <c r="W63" s="127">
        <v>0</v>
      </c>
      <c r="X63" s="127">
        <v>2000</v>
      </c>
      <c r="Z63" s="26"/>
    </row>
    <row r="64" spans="2:26" ht="140.4">
      <c r="B64" s="53" t="s">
        <v>33</v>
      </c>
      <c r="C64" s="128" t="s">
        <v>106</v>
      </c>
      <c r="D64" s="128" t="s">
        <v>123</v>
      </c>
      <c r="E64" s="128" t="s">
        <v>929</v>
      </c>
      <c r="F64" s="128" t="s">
        <v>124</v>
      </c>
      <c r="G64" s="128" t="s">
        <v>267</v>
      </c>
      <c r="H64" s="104" t="s">
        <v>268</v>
      </c>
      <c r="I64" s="105" t="s">
        <v>269</v>
      </c>
      <c r="J64" s="104" t="s">
        <v>270</v>
      </c>
      <c r="K64" s="40" t="s">
        <v>271</v>
      </c>
      <c r="L64" s="95" t="s">
        <v>43</v>
      </c>
      <c r="M64" s="43" t="s">
        <v>234</v>
      </c>
      <c r="N64" s="43" t="s">
        <v>235</v>
      </c>
      <c r="O64" s="41" t="s">
        <v>236</v>
      </c>
      <c r="P64" s="40" t="s">
        <v>215</v>
      </c>
      <c r="Q64" s="96" t="s">
        <v>65</v>
      </c>
      <c r="R64" s="96" t="s">
        <v>48</v>
      </c>
      <c r="S64" s="102" t="s">
        <v>245</v>
      </c>
      <c r="T64" s="99">
        <v>0.2</v>
      </c>
      <c r="U64" s="99">
        <v>0.68</v>
      </c>
      <c r="V64" s="99">
        <v>0</v>
      </c>
      <c r="W64" s="99">
        <v>0</v>
      </c>
      <c r="X64" s="99">
        <v>0.88000000000000012</v>
      </c>
      <c r="Z64" s="26"/>
    </row>
    <row r="65" spans="2:26" ht="124.8">
      <c r="B65" s="53" t="s">
        <v>33</v>
      </c>
      <c r="C65" s="128" t="s">
        <v>106</v>
      </c>
      <c r="D65" s="128" t="s">
        <v>123</v>
      </c>
      <c r="E65" s="128" t="s">
        <v>929</v>
      </c>
      <c r="F65" s="128" t="s">
        <v>124</v>
      </c>
      <c r="G65" s="128" t="s">
        <v>267</v>
      </c>
      <c r="H65" s="104" t="s">
        <v>272</v>
      </c>
      <c r="I65" s="105">
        <v>0.7</v>
      </c>
      <c r="J65" s="104" t="s">
        <v>273</v>
      </c>
      <c r="K65" s="40" t="s">
        <v>274</v>
      </c>
      <c r="L65" s="95" t="s">
        <v>43</v>
      </c>
      <c r="M65" s="43" t="s">
        <v>234</v>
      </c>
      <c r="N65" s="43" t="s">
        <v>235</v>
      </c>
      <c r="O65" s="41" t="s">
        <v>236</v>
      </c>
      <c r="P65" s="40" t="s">
        <v>215</v>
      </c>
      <c r="Q65" s="96" t="s">
        <v>65</v>
      </c>
      <c r="R65" s="96" t="s">
        <v>48</v>
      </c>
      <c r="S65" s="102" t="s">
        <v>245</v>
      </c>
      <c r="T65" s="99">
        <v>0.1</v>
      </c>
      <c r="U65" s="99">
        <v>0.6</v>
      </c>
      <c r="V65" s="99">
        <v>0</v>
      </c>
      <c r="W65" s="99">
        <v>0</v>
      </c>
      <c r="X65" s="99">
        <v>0.7</v>
      </c>
      <c r="Z65" s="26"/>
    </row>
    <row r="66" spans="2:26" ht="234">
      <c r="B66" s="53" t="s">
        <v>33</v>
      </c>
      <c r="C66" s="128" t="s">
        <v>106</v>
      </c>
      <c r="D66" s="128" t="s">
        <v>123</v>
      </c>
      <c r="E66" s="128" t="s">
        <v>929</v>
      </c>
      <c r="F66" s="128" t="s">
        <v>124</v>
      </c>
      <c r="G66" s="128" t="s">
        <v>267</v>
      </c>
      <c r="H66" s="104" t="s">
        <v>275</v>
      </c>
      <c r="I66" s="106">
        <v>0.90500000000000003</v>
      </c>
      <c r="J66" s="104" t="s">
        <v>276</v>
      </c>
      <c r="K66" s="40" t="s">
        <v>277</v>
      </c>
      <c r="L66" s="95" t="s">
        <v>43</v>
      </c>
      <c r="M66" s="43" t="s">
        <v>234</v>
      </c>
      <c r="N66" s="43" t="s">
        <v>235</v>
      </c>
      <c r="O66" s="41" t="s">
        <v>236</v>
      </c>
      <c r="P66" s="40" t="s">
        <v>215</v>
      </c>
      <c r="Q66" s="96" t="s">
        <v>65</v>
      </c>
      <c r="R66" s="96" t="s">
        <v>48</v>
      </c>
      <c r="S66" s="102" t="s">
        <v>245</v>
      </c>
      <c r="T66" s="99">
        <v>0.83</v>
      </c>
      <c r="U66" s="107">
        <v>5.5E-2</v>
      </c>
      <c r="V66" s="99">
        <v>0.01</v>
      </c>
      <c r="W66" s="99">
        <v>0.01</v>
      </c>
      <c r="X66" s="107">
        <v>0.90500000000000003</v>
      </c>
      <c r="Z66" s="26"/>
    </row>
    <row r="67" spans="2:26" ht="78">
      <c r="B67" s="53" t="s">
        <v>33</v>
      </c>
      <c r="C67" s="128" t="s">
        <v>106</v>
      </c>
      <c r="D67" s="128" t="s">
        <v>123</v>
      </c>
      <c r="E67" s="128" t="s">
        <v>929</v>
      </c>
      <c r="F67" s="128" t="s">
        <v>124</v>
      </c>
      <c r="G67" s="128" t="s">
        <v>267</v>
      </c>
      <c r="H67" s="104" t="s">
        <v>278</v>
      </c>
      <c r="I67" s="105">
        <v>0.9</v>
      </c>
      <c r="J67" s="104" t="s">
        <v>279</v>
      </c>
      <c r="K67" s="40" t="s">
        <v>280</v>
      </c>
      <c r="L67" s="95" t="s">
        <v>43</v>
      </c>
      <c r="M67" s="43" t="s">
        <v>234</v>
      </c>
      <c r="N67" s="43" t="s">
        <v>235</v>
      </c>
      <c r="O67" s="41" t="s">
        <v>236</v>
      </c>
      <c r="P67" s="40" t="s">
        <v>215</v>
      </c>
      <c r="Q67" s="96" t="s">
        <v>65</v>
      </c>
      <c r="R67" s="96" t="s">
        <v>48</v>
      </c>
      <c r="S67" s="102" t="s">
        <v>245</v>
      </c>
      <c r="T67" s="99">
        <v>0.2</v>
      </c>
      <c r="U67" s="99">
        <v>0.68</v>
      </c>
      <c r="V67" s="99">
        <v>0.01</v>
      </c>
      <c r="W67" s="99">
        <v>0.01</v>
      </c>
      <c r="X67" s="99">
        <v>0.90000000000000013</v>
      </c>
      <c r="Z67" s="26"/>
    </row>
    <row r="68" spans="2:26" ht="93.6">
      <c r="B68" s="53" t="s">
        <v>33</v>
      </c>
      <c r="C68" s="128" t="s">
        <v>106</v>
      </c>
      <c r="D68" s="128" t="s">
        <v>123</v>
      </c>
      <c r="E68" s="128" t="s">
        <v>929</v>
      </c>
      <c r="F68" s="128" t="s">
        <v>124</v>
      </c>
      <c r="G68" s="128" t="s">
        <v>267</v>
      </c>
      <c r="H68" s="104" t="s">
        <v>281</v>
      </c>
      <c r="I68" s="93">
        <v>0.8</v>
      </c>
      <c r="J68" s="104" t="s">
        <v>282</v>
      </c>
      <c r="K68" s="40" t="s">
        <v>283</v>
      </c>
      <c r="L68" s="95" t="s">
        <v>43</v>
      </c>
      <c r="M68" s="43" t="s">
        <v>234</v>
      </c>
      <c r="N68" s="43" t="s">
        <v>235</v>
      </c>
      <c r="O68" s="41" t="s">
        <v>236</v>
      </c>
      <c r="P68" s="40" t="s">
        <v>215</v>
      </c>
      <c r="Q68" s="96" t="s">
        <v>65</v>
      </c>
      <c r="R68" s="96" t="s">
        <v>48</v>
      </c>
      <c r="S68" s="102" t="s">
        <v>245</v>
      </c>
      <c r="T68" s="99">
        <v>0.1</v>
      </c>
      <c r="U68" s="99">
        <v>0.6</v>
      </c>
      <c r="V68" s="99">
        <v>0.05</v>
      </c>
      <c r="W68" s="99">
        <v>0.05</v>
      </c>
      <c r="X68" s="99">
        <v>0.8</v>
      </c>
      <c r="Z68" s="26"/>
    </row>
    <row r="69" spans="2:26" ht="109.2">
      <c r="B69" s="53" t="s">
        <v>33</v>
      </c>
      <c r="C69" s="128" t="s">
        <v>106</v>
      </c>
      <c r="D69" s="128" t="s">
        <v>123</v>
      </c>
      <c r="E69" s="128" t="s">
        <v>929</v>
      </c>
      <c r="F69" s="128" t="s">
        <v>124</v>
      </c>
      <c r="G69" s="94" t="s">
        <v>284</v>
      </c>
      <c r="H69" s="104" t="s">
        <v>285</v>
      </c>
      <c r="I69" s="93">
        <v>0.75</v>
      </c>
      <c r="J69" s="94" t="s">
        <v>286</v>
      </c>
      <c r="K69" s="40" t="s">
        <v>287</v>
      </c>
      <c r="L69" s="95" t="s">
        <v>43</v>
      </c>
      <c r="M69" s="43" t="s">
        <v>288</v>
      </c>
      <c r="N69" s="43" t="s">
        <v>266</v>
      </c>
      <c r="O69" s="41" t="s">
        <v>236</v>
      </c>
      <c r="P69" s="40" t="s">
        <v>215</v>
      </c>
      <c r="Q69" s="96" t="s">
        <v>65</v>
      </c>
      <c r="R69" s="96" t="s">
        <v>48</v>
      </c>
      <c r="S69" s="102" t="s">
        <v>245</v>
      </c>
      <c r="T69" s="99">
        <v>0.75</v>
      </c>
      <c r="U69" s="99">
        <v>0.75</v>
      </c>
      <c r="V69" s="99">
        <v>0.75</v>
      </c>
      <c r="W69" s="99">
        <v>0.75</v>
      </c>
      <c r="X69" s="99">
        <v>0.75</v>
      </c>
      <c r="Z69" s="26"/>
    </row>
    <row r="70" spans="2:26" ht="93.6">
      <c r="B70" s="53" t="s">
        <v>33</v>
      </c>
      <c r="C70" s="128" t="s">
        <v>289</v>
      </c>
      <c r="D70" s="128" t="s">
        <v>290</v>
      </c>
      <c r="E70" s="128" t="s">
        <v>930</v>
      </c>
      <c r="F70" s="128" t="s">
        <v>52</v>
      </c>
      <c r="G70" s="94" t="s">
        <v>292</v>
      </c>
      <c r="H70" s="104" t="s">
        <v>293</v>
      </c>
      <c r="I70" s="93" t="s">
        <v>294</v>
      </c>
      <c r="J70" s="94" t="s">
        <v>295</v>
      </c>
      <c r="K70" s="40" t="s">
        <v>296</v>
      </c>
      <c r="L70" s="95" t="s">
        <v>43</v>
      </c>
      <c r="M70" s="43" t="s">
        <v>297</v>
      </c>
      <c r="N70" s="43" t="s">
        <v>297</v>
      </c>
      <c r="O70" s="41" t="s">
        <v>298</v>
      </c>
      <c r="P70" s="40" t="s">
        <v>222</v>
      </c>
      <c r="Q70" s="96" t="s">
        <v>47</v>
      </c>
      <c r="R70" s="96" t="s">
        <v>58</v>
      </c>
      <c r="S70" s="102" t="s">
        <v>52</v>
      </c>
      <c r="T70" s="99">
        <v>1</v>
      </c>
      <c r="U70" s="99">
        <v>2</v>
      </c>
      <c r="V70" s="99">
        <v>1</v>
      </c>
      <c r="W70" s="99">
        <v>2</v>
      </c>
      <c r="X70" s="99">
        <f>+SUM(T70:W70)</f>
        <v>6</v>
      </c>
      <c r="Z70" s="26"/>
    </row>
    <row r="71" spans="2:26" ht="46.8">
      <c r="B71" s="40" t="s">
        <v>318</v>
      </c>
      <c r="C71" s="40" t="s">
        <v>319</v>
      </c>
      <c r="D71" s="40" t="s">
        <v>52</v>
      </c>
      <c r="E71" s="40" t="s">
        <v>52</v>
      </c>
      <c r="F71" s="41" t="s">
        <v>52</v>
      </c>
      <c r="G71" s="40" t="s">
        <v>320</v>
      </c>
      <c r="H71" s="42" t="s">
        <v>931</v>
      </c>
      <c r="I71" s="40" t="s">
        <v>322</v>
      </c>
      <c r="J71" s="40" t="s">
        <v>323</v>
      </c>
      <c r="K71" s="129" t="s">
        <v>932</v>
      </c>
      <c r="L71" s="43" t="s">
        <v>43</v>
      </c>
      <c r="M71" s="40" t="s">
        <v>299</v>
      </c>
      <c r="N71" s="40" t="s">
        <v>933</v>
      </c>
      <c r="O71" s="40" t="s">
        <v>301</v>
      </c>
      <c r="P71" s="40" t="s">
        <v>302</v>
      </c>
      <c r="Q71" s="44" t="s">
        <v>47</v>
      </c>
      <c r="R71" s="44" t="s">
        <v>58</v>
      </c>
      <c r="S71" s="31" t="s">
        <v>198</v>
      </c>
      <c r="T71" s="130">
        <v>1</v>
      </c>
      <c r="U71" s="130">
        <v>2</v>
      </c>
      <c r="V71" s="130">
        <v>1</v>
      </c>
      <c r="W71" s="130">
        <v>2</v>
      </c>
      <c r="X71" s="130">
        <f>SUM(T71:W71)</f>
        <v>6</v>
      </c>
      <c r="Z71" s="26"/>
    </row>
    <row r="72" spans="2:26" ht="93.6">
      <c r="B72" s="40" t="s">
        <v>303</v>
      </c>
      <c r="C72" s="40" t="s">
        <v>304</v>
      </c>
      <c r="D72" s="40" t="s">
        <v>52</v>
      </c>
      <c r="E72" s="40" t="s">
        <v>52</v>
      </c>
      <c r="F72" s="41" t="s">
        <v>52</v>
      </c>
      <c r="G72" s="117" t="s">
        <v>305</v>
      </c>
      <c r="H72" s="42" t="s">
        <v>306</v>
      </c>
      <c r="I72" s="40" t="s">
        <v>307</v>
      </c>
      <c r="J72" s="40" t="s">
        <v>308</v>
      </c>
      <c r="K72" s="40" t="s">
        <v>309</v>
      </c>
      <c r="L72" s="43" t="s">
        <v>43</v>
      </c>
      <c r="M72" s="40" t="s">
        <v>299</v>
      </c>
      <c r="N72" s="40" t="s">
        <v>300</v>
      </c>
      <c r="O72" s="40" t="s">
        <v>301</v>
      </c>
      <c r="P72" s="40" t="s">
        <v>302</v>
      </c>
      <c r="Q72" s="44" t="s">
        <v>47</v>
      </c>
      <c r="R72" s="44" t="s">
        <v>58</v>
      </c>
      <c r="S72" s="31" t="s">
        <v>198</v>
      </c>
      <c r="T72" s="45">
        <v>0.1</v>
      </c>
      <c r="U72" s="45">
        <v>0.3</v>
      </c>
      <c r="V72" s="45">
        <v>0.3</v>
      </c>
      <c r="W72" s="45">
        <v>0.3</v>
      </c>
      <c r="X72" s="45">
        <f t="shared" ref="X72:X73" si="5">SUM(T72:W72)</f>
        <v>1</v>
      </c>
      <c r="Z72" s="26"/>
    </row>
    <row r="73" spans="2:26" ht="78">
      <c r="B73" s="40" t="s">
        <v>105</v>
      </c>
      <c r="C73" s="40"/>
      <c r="D73" s="40" t="s">
        <v>52</v>
      </c>
      <c r="E73" s="40" t="s">
        <v>52</v>
      </c>
      <c r="F73" s="41" t="s">
        <v>52</v>
      </c>
      <c r="G73" s="40" t="s">
        <v>310</v>
      </c>
      <c r="H73" s="42" t="s">
        <v>311</v>
      </c>
      <c r="I73" s="40" t="s">
        <v>307</v>
      </c>
      <c r="J73" s="40" t="s">
        <v>312</v>
      </c>
      <c r="K73" s="40" t="s">
        <v>313</v>
      </c>
      <c r="L73" s="43" t="s">
        <v>43</v>
      </c>
      <c r="M73" s="40" t="s">
        <v>299</v>
      </c>
      <c r="N73" s="40" t="s">
        <v>300</v>
      </c>
      <c r="O73" s="40" t="s">
        <v>301</v>
      </c>
      <c r="P73" s="40" t="s">
        <v>302</v>
      </c>
      <c r="Q73" s="44" t="s">
        <v>47</v>
      </c>
      <c r="R73" s="44" t="s">
        <v>58</v>
      </c>
      <c r="S73" s="31" t="s">
        <v>198</v>
      </c>
      <c r="T73" s="45">
        <v>0.1</v>
      </c>
      <c r="U73" s="45">
        <v>0.3</v>
      </c>
      <c r="V73" s="45">
        <v>0.3</v>
      </c>
      <c r="W73" s="45">
        <v>0.3</v>
      </c>
      <c r="X73" s="45">
        <f t="shared" si="5"/>
        <v>1</v>
      </c>
      <c r="Z73" s="26"/>
    </row>
    <row r="74" spans="2:26" ht="216.6" thickBot="1">
      <c r="B74" s="40" t="s">
        <v>303</v>
      </c>
      <c r="C74" s="40" t="s">
        <v>314</v>
      </c>
      <c r="D74" s="40" t="s">
        <v>52</v>
      </c>
      <c r="E74" s="40" t="s">
        <v>52</v>
      </c>
      <c r="F74" s="41" t="s">
        <v>52</v>
      </c>
      <c r="G74" s="40" t="s">
        <v>315</v>
      </c>
      <c r="H74" s="42" t="s">
        <v>316</v>
      </c>
      <c r="I74" s="40" t="s">
        <v>317</v>
      </c>
      <c r="J74" s="40" t="s">
        <v>312</v>
      </c>
      <c r="K74" s="40" t="s">
        <v>313</v>
      </c>
      <c r="L74" s="43" t="s">
        <v>74</v>
      </c>
      <c r="M74" s="40" t="s">
        <v>299</v>
      </c>
      <c r="N74" s="40" t="s">
        <v>300</v>
      </c>
      <c r="O74" s="40" t="s">
        <v>301</v>
      </c>
      <c r="P74" s="40" t="s">
        <v>302</v>
      </c>
      <c r="Q74" s="44" t="s">
        <v>47</v>
      </c>
      <c r="R74" s="44" t="s">
        <v>58</v>
      </c>
      <c r="S74" s="31" t="s">
        <v>198</v>
      </c>
      <c r="T74" s="45">
        <v>0</v>
      </c>
      <c r="U74" s="45">
        <v>0.3</v>
      </c>
      <c r="V74" s="45">
        <v>0.3</v>
      </c>
      <c r="W74" s="45">
        <v>0.4</v>
      </c>
      <c r="X74" s="45">
        <f>SUM(T74:W74)</f>
        <v>1</v>
      </c>
      <c r="Y74" s="131" t="s">
        <v>934</v>
      </c>
      <c r="Z74" s="26"/>
    </row>
    <row r="75" spans="2:26" ht="78.599999999999994" thickBot="1">
      <c r="B75" s="132" t="s">
        <v>325</v>
      </c>
      <c r="C75" s="133" t="s">
        <v>34</v>
      </c>
      <c r="D75" s="134" t="s">
        <v>59</v>
      </c>
      <c r="E75" s="134" t="s">
        <v>52</v>
      </c>
      <c r="F75" s="135" t="s">
        <v>52</v>
      </c>
      <c r="G75" s="136" t="s">
        <v>326</v>
      </c>
      <c r="H75" s="137" t="s">
        <v>327</v>
      </c>
      <c r="I75" s="138" t="s">
        <v>328</v>
      </c>
      <c r="J75" s="138" t="s">
        <v>329</v>
      </c>
      <c r="K75" s="138" t="s">
        <v>330</v>
      </c>
      <c r="L75" s="139" t="s">
        <v>43</v>
      </c>
      <c r="M75" s="139" t="s">
        <v>331</v>
      </c>
      <c r="N75" s="139" t="s">
        <v>332</v>
      </c>
      <c r="O75" s="136" t="s">
        <v>333</v>
      </c>
      <c r="P75" s="136" t="s">
        <v>216</v>
      </c>
      <c r="Q75" s="137" t="s">
        <v>47</v>
      </c>
      <c r="R75" s="137" t="s">
        <v>58</v>
      </c>
      <c r="S75" s="140" t="s">
        <v>198</v>
      </c>
      <c r="T75" s="141">
        <f>4/7</f>
        <v>0.5714285714285714</v>
      </c>
      <c r="U75" s="141">
        <f>2/7</f>
        <v>0.2857142857142857</v>
      </c>
      <c r="V75" s="141">
        <v>0</v>
      </c>
      <c r="W75" s="141">
        <v>0.14285714285714285</v>
      </c>
      <c r="X75" s="142">
        <f>SUM(T75:W75)</f>
        <v>1</v>
      </c>
      <c r="Z75" s="26"/>
    </row>
    <row r="76" spans="2:26" ht="78.599999999999994" thickBot="1">
      <c r="B76" s="143" t="s">
        <v>325</v>
      </c>
      <c r="C76" s="88" t="s">
        <v>34</v>
      </c>
      <c r="D76" s="42" t="s">
        <v>59</v>
      </c>
      <c r="E76" s="42" t="s">
        <v>52</v>
      </c>
      <c r="F76" s="104" t="s">
        <v>52</v>
      </c>
      <c r="G76" s="40" t="s">
        <v>334</v>
      </c>
      <c r="H76" s="44" t="s">
        <v>335</v>
      </c>
      <c r="I76" s="144" t="s">
        <v>336</v>
      </c>
      <c r="J76" s="144" t="s">
        <v>337</v>
      </c>
      <c r="K76" s="138" t="s">
        <v>338</v>
      </c>
      <c r="L76" s="43" t="s">
        <v>43</v>
      </c>
      <c r="M76" s="43" t="s">
        <v>339</v>
      </c>
      <c r="N76" s="40" t="s">
        <v>340</v>
      </c>
      <c r="O76" s="40" t="s">
        <v>341</v>
      </c>
      <c r="P76" s="40" t="s">
        <v>216</v>
      </c>
      <c r="Q76" s="44" t="s">
        <v>47</v>
      </c>
      <c r="R76" s="44" t="s">
        <v>58</v>
      </c>
      <c r="S76" s="145" t="s">
        <v>198</v>
      </c>
      <c r="T76" s="141">
        <v>0.24</v>
      </c>
      <c r="U76" s="141">
        <v>0.31</v>
      </c>
      <c r="V76" s="141">
        <v>0.24</v>
      </c>
      <c r="W76" s="141">
        <v>0.21</v>
      </c>
      <c r="X76" s="146">
        <f>SUM(T76:W76)</f>
        <v>1</v>
      </c>
      <c r="Z76" s="26"/>
    </row>
    <row r="77" spans="2:26" ht="78.599999999999994" thickBot="1">
      <c r="B77" s="143" t="s">
        <v>325</v>
      </c>
      <c r="C77" s="88" t="s">
        <v>34</v>
      </c>
      <c r="D77" s="42" t="s">
        <v>59</v>
      </c>
      <c r="E77" s="42" t="s">
        <v>52</v>
      </c>
      <c r="F77" s="104" t="s">
        <v>52</v>
      </c>
      <c r="G77" s="40" t="s">
        <v>342</v>
      </c>
      <c r="H77" s="44" t="s">
        <v>343</v>
      </c>
      <c r="I77" s="144" t="s">
        <v>344</v>
      </c>
      <c r="J77" s="144" t="s">
        <v>345</v>
      </c>
      <c r="K77" s="138" t="s">
        <v>330</v>
      </c>
      <c r="L77" s="43" t="s">
        <v>43</v>
      </c>
      <c r="M77" s="43" t="s">
        <v>346</v>
      </c>
      <c r="N77" s="40" t="s">
        <v>347</v>
      </c>
      <c r="O77" s="40" t="s">
        <v>348</v>
      </c>
      <c r="P77" s="40" t="s">
        <v>216</v>
      </c>
      <c r="Q77" s="44" t="s">
        <v>47</v>
      </c>
      <c r="R77" s="44" t="s">
        <v>58</v>
      </c>
      <c r="S77" s="145" t="s">
        <v>198</v>
      </c>
      <c r="T77" s="141">
        <v>0.25</v>
      </c>
      <c r="U77" s="141">
        <v>0.42</v>
      </c>
      <c r="V77" s="141">
        <v>0.25</v>
      </c>
      <c r="W77" s="141">
        <v>0.08</v>
      </c>
      <c r="X77" s="146">
        <f t="shared" ref="X77:X86" si="6">SUM(T77:W77)</f>
        <v>0.99999999999999989</v>
      </c>
      <c r="Z77" s="26"/>
    </row>
    <row r="78" spans="2:26" ht="78">
      <c r="B78" s="143" t="s">
        <v>325</v>
      </c>
      <c r="C78" s="88" t="s">
        <v>34</v>
      </c>
      <c r="D78" s="42" t="s">
        <v>59</v>
      </c>
      <c r="E78" s="42" t="s">
        <v>52</v>
      </c>
      <c r="F78" s="104" t="s">
        <v>52</v>
      </c>
      <c r="G78" s="40" t="s">
        <v>349</v>
      </c>
      <c r="H78" s="44" t="s">
        <v>350</v>
      </c>
      <c r="I78" s="144" t="s">
        <v>351</v>
      </c>
      <c r="J78" s="144" t="s">
        <v>352</v>
      </c>
      <c r="K78" s="138" t="s">
        <v>330</v>
      </c>
      <c r="L78" s="43" t="s">
        <v>43</v>
      </c>
      <c r="M78" s="43" t="s">
        <v>353</v>
      </c>
      <c r="N78" s="40" t="s">
        <v>354</v>
      </c>
      <c r="O78" s="40" t="s">
        <v>355</v>
      </c>
      <c r="P78" s="40" t="s">
        <v>216</v>
      </c>
      <c r="Q78" s="44" t="s">
        <v>47</v>
      </c>
      <c r="R78" s="44" t="s">
        <v>58</v>
      </c>
      <c r="S78" s="145" t="s">
        <v>198</v>
      </c>
      <c r="T78" s="147">
        <v>0.38</v>
      </c>
      <c r="U78" s="147">
        <v>0.62</v>
      </c>
      <c r="V78" s="147">
        <v>0</v>
      </c>
      <c r="W78" s="147">
        <v>0</v>
      </c>
      <c r="X78" s="146">
        <f t="shared" si="6"/>
        <v>1</v>
      </c>
      <c r="Z78" s="26"/>
    </row>
    <row r="79" spans="2:26" ht="78.599999999999994" thickBot="1">
      <c r="B79" s="143" t="s">
        <v>325</v>
      </c>
      <c r="C79" s="88" t="s">
        <v>34</v>
      </c>
      <c r="D79" s="42" t="s">
        <v>59</v>
      </c>
      <c r="E79" s="42" t="s">
        <v>52</v>
      </c>
      <c r="F79" s="104" t="s">
        <v>52</v>
      </c>
      <c r="G79" s="40" t="s">
        <v>356</v>
      </c>
      <c r="H79" s="44" t="s">
        <v>357</v>
      </c>
      <c r="I79" s="144" t="s">
        <v>358</v>
      </c>
      <c r="J79" s="144" t="s">
        <v>359</v>
      </c>
      <c r="K79" s="144" t="s">
        <v>360</v>
      </c>
      <c r="L79" s="43" t="s">
        <v>43</v>
      </c>
      <c r="M79" s="43" t="s">
        <v>361</v>
      </c>
      <c r="N79" s="40" t="s">
        <v>362</v>
      </c>
      <c r="O79" s="40" t="s">
        <v>355</v>
      </c>
      <c r="P79" s="40" t="s">
        <v>216</v>
      </c>
      <c r="Q79" s="44" t="s">
        <v>47</v>
      </c>
      <c r="R79" s="44" t="s">
        <v>58</v>
      </c>
      <c r="S79" s="145" t="s">
        <v>198</v>
      </c>
      <c r="T79" s="141">
        <v>0.32</v>
      </c>
      <c r="U79" s="141">
        <v>0.32</v>
      </c>
      <c r="V79" s="141">
        <v>0.23</v>
      </c>
      <c r="W79" s="141">
        <v>0.13</v>
      </c>
      <c r="X79" s="146">
        <f t="shared" si="6"/>
        <v>1</v>
      </c>
      <c r="Z79" s="26"/>
    </row>
    <row r="80" spans="2:26" ht="78.599999999999994" thickBot="1">
      <c r="B80" s="148" t="s">
        <v>325</v>
      </c>
      <c r="C80" s="88" t="s">
        <v>34</v>
      </c>
      <c r="D80" s="40" t="s">
        <v>363</v>
      </c>
      <c r="E80" s="42" t="s">
        <v>52</v>
      </c>
      <c r="F80" s="104" t="s">
        <v>52</v>
      </c>
      <c r="G80" s="40" t="s">
        <v>364</v>
      </c>
      <c r="H80" s="44" t="s">
        <v>365</v>
      </c>
      <c r="I80" s="144" t="s">
        <v>366</v>
      </c>
      <c r="J80" s="40" t="s">
        <v>367</v>
      </c>
      <c r="K80" s="138" t="s">
        <v>330</v>
      </c>
      <c r="L80" s="43" t="s">
        <v>43</v>
      </c>
      <c r="M80" s="43" t="s">
        <v>361</v>
      </c>
      <c r="N80" s="40" t="s">
        <v>362</v>
      </c>
      <c r="O80" s="40" t="s">
        <v>355</v>
      </c>
      <c r="P80" s="40" t="s">
        <v>216</v>
      </c>
      <c r="Q80" s="44" t="s">
        <v>47</v>
      </c>
      <c r="R80" s="44" t="s">
        <v>58</v>
      </c>
      <c r="S80" s="145" t="s">
        <v>198</v>
      </c>
      <c r="T80" s="141">
        <v>0.33</v>
      </c>
      <c r="U80" s="141">
        <v>0.17</v>
      </c>
      <c r="V80" s="141">
        <v>0.17</v>
      </c>
      <c r="W80" s="141">
        <v>0.33</v>
      </c>
      <c r="X80" s="146">
        <f t="shared" si="6"/>
        <v>1</v>
      </c>
      <c r="Z80" s="26"/>
    </row>
    <row r="81" spans="2:26" ht="173.4" thickBot="1">
      <c r="B81" s="148" t="s">
        <v>49</v>
      </c>
      <c r="C81" s="88" t="s">
        <v>34</v>
      </c>
      <c r="D81" s="40" t="s">
        <v>77</v>
      </c>
      <c r="E81" s="40" t="s">
        <v>52</v>
      </c>
      <c r="F81" s="94" t="s">
        <v>52</v>
      </c>
      <c r="G81" s="40" t="s">
        <v>368</v>
      </c>
      <c r="H81" s="44" t="s">
        <v>369</v>
      </c>
      <c r="I81" s="144" t="s">
        <v>370</v>
      </c>
      <c r="J81" s="40" t="s">
        <v>371</v>
      </c>
      <c r="K81" s="138" t="s">
        <v>330</v>
      </c>
      <c r="L81" s="43" t="s">
        <v>43</v>
      </c>
      <c r="M81" s="43" t="s">
        <v>372</v>
      </c>
      <c r="N81" s="40" t="s">
        <v>373</v>
      </c>
      <c r="O81" s="149" t="s">
        <v>374</v>
      </c>
      <c r="P81" s="40" t="s">
        <v>216</v>
      </c>
      <c r="Q81" s="44" t="s">
        <v>47</v>
      </c>
      <c r="R81" s="44" t="s">
        <v>58</v>
      </c>
      <c r="S81" s="81" t="s">
        <v>198</v>
      </c>
      <c r="T81" s="141">
        <v>0</v>
      </c>
      <c r="U81" s="141">
        <v>0.5</v>
      </c>
      <c r="V81" s="141">
        <v>0.25</v>
      </c>
      <c r="W81" s="141">
        <v>0.25</v>
      </c>
      <c r="X81" s="146">
        <f t="shared" si="6"/>
        <v>1</v>
      </c>
      <c r="Z81" s="26"/>
    </row>
    <row r="82" spans="2:26" ht="72.599999999999994" thickBot="1">
      <c r="B82" s="143" t="s">
        <v>375</v>
      </c>
      <c r="C82" s="88" t="s">
        <v>34</v>
      </c>
      <c r="D82" s="42" t="s">
        <v>376</v>
      </c>
      <c r="E82" s="42" t="s">
        <v>52</v>
      </c>
      <c r="F82" s="104" t="s">
        <v>52</v>
      </c>
      <c r="G82" s="40" t="s">
        <v>377</v>
      </c>
      <c r="H82" s="44" t="s">
        <v>378</v>
      </c>
      <c r="I82" s="144" t="s">
        <v>379</v>
      </c>
      <c r="J82" s="40" t="s">
        <v>380</v>
      </c>
      <c r="K82" s="138" t="s">
        <v>330</v>
      </c>
      <c r="L82" s="43" t="s">
        <v>43</v>
      </c>
      <c r="M82" s="43" t="s">
        <v>372</v>
      </c>
      <c r="N82" s="43" t="s">
        <v>381</v>
      </c>
      <c r="O82" s="144" t="s">
        <v>374</v>
      </c>
      <c r="P82" s="40" t="s">
        <v>216</v>
      </c>
      <c r="Q82" s="44" t="s">
        <v>47</v>
      </c>
      <c r="R82" s="44" t="s">
        <v>58</v>
      </c>
      <c r="S82" s="145" t="s">
        <v>198</v>
      </c>
      <c r="T82" s="141">
        <v>0.25</v>
      </c>
      <c r="U82" s="141">
        <v>0.12</v>
      </c>
      <c r="V82" s="141">
        <v>0.25</v>
      </c>
      <c r="W82" s="141">
        <v>0.38</v>
      </c>
      <c r="X82" s="146">
        <f t="shared" si="6"/>
        <v>1</v>
      </c>
      <c r="Z82" s="26"/>
    </row>
    <row r="83" spans="2:26" ht="62.4">
      <c r="B83" s="53" t="s">
        <v>33</v>
      </c>
      <c r="C83" s="88" t="s">
        <v>34</v>
      </c>
      <c r="D83" s="42" t="s">
        <v>59</v>
      </c>
      <c r="E83" s="42" t="s">
        <v>52</v>
      </c>
      <c r="F83" s="104" t="s">
        <v>52</v>
      </c>
      <c r="G83" s="144" t="s">
        <v>382</v>
      </c>
      <c r="H83" s="44" t="s">
        <v>383</v>
      </c>
      <c r="I83" s="144" t="s">
        <v>384</v>
      </c>
      <c r="J83" s="144" t="s">
        <v>385</v>
      </c>
      <c r="K83" s="138" t="s">
        <v>330</v>
      </c>
      <c r="L83" s="43" t="s">
        <v>43</v>
      </c>
      <c r="M83" s="43" t="s">
        <v>372</v>
      </c>
      <c r="N83" s="43" t="s">
        <v>386</v>
      </c>
      <c r="O83" s="144" t="s">
        <v>374</v>
      </c>
      <c r="P83" s="40" t="s">
        <v>216</v>
      </c>
      <c r="Q83" s="44" t="s">
        <v>47</v>
      </c>
      <c r="R83" s="44" t="s">
        <v>58</v>
      </c>
      <c r="S83" s="145" t="s">
        <v>198</v>
      </c>
      <c r="T83" s="141">
        <v>0.43</v>
      </c>
      <c r="U83" s="141">
        <v>0</v>
      </c>
      <c r="V83" s="141">
        <v>0.14000000000000001</v>
      </c>
      <c r="W83" s="141">
        <v>0.43</v>
      </c>
      <c r="X83" s="146">
        <f t="shared" si="6"/>
        <v>1</v>
      </c>
      <c r="Z83" s="26"/>
    </row>
    <row r="84" spans="2:26" ht="62.4">
      <c r="B84" s="143" t="s">
        <v>49</v>
      </c>
      <c r="C84" s="150" t="s">
        <v>34</v>
      </c>
      <c r="D84" s="42" t="s">
        <v>59</v>
      </c>
      <c r="E84" s="42" t="s">
        <v>52</v>
      </c>
      <c r="F84" s="150" t="s">
        <v>52</v>
      </c>
      <c r="G84" s="42" t="s">
        <v>387</v>
      </c>
      <c r="H84" s="151" t="s">
        <v>388</v>
      </c>
      <c r="I84" s="152" t="s">
        <v>388</v>
      </c>
      <c r="J84" s="152" t="s">
        <v>389</v>
      </c>
      <c r="K84" s="152" t="s">
        <v>390</v>
      </c>
      <c r="L84" s="153" t="s">
        <v>43</v>
      </c>
      <c r="M84" s="153" t="s">
        <v>353</v>
      </c>
      <c r="N84" s="153" t="s">
        <v>354</v>
      </c>
      <c r="O84" s="152" t="s">
        <v>374</v>
      </c>
      <c r="P84" s="42" t="s">
        <v>216</v>
      </c>
      <c r="Q84" s="151" t="s">
        <v>47</v>
      </c>
      <c r="R84" s="151" t="s">
        <v>58</v>
      </c>
      <c r="S84" s="154" t="s">
        <v>198</v>
      </c>
      <c r="T84" s="147">
        <v>0</v>
      </c>
      <c r="U84" s="147">
        <v>0</v>
      </c>
      <c r="V84" s="147">
        <v>0.5</v>
      </c>
      <c r="W84" s="147">
        <v>0.5</v>
      </c>
      <c r="X84" s="155">
        <f t="shared" si="6"/>
        <v>1</v>
      </c>
      <c r="Z84" s="26"/>
    </row>
    <row r="85" spans="2:26" ht="63" thickBot="1">
      <c r="B85" s="148" t="s">
        <v>375</v>
      </c>
      <c r="C85" s="88" t="s">
        <v>34</v>
      </c>
      <c r="D85" s="42" t="s">
        <v>376</v>
      </c>
      <c r="E85" s="42" t="s">
        <v>52</v>
      </c>
      <c r="F85" s="88" t="s">
        <v>52</v>
      </c>
      <c r="G85" s="40" t="s">
        <v>391</v>
      </c>
      <c r="H85" s="44" t="s">
        <v>392</v>
      </c>
      <c r="I85" s="144" t="s">
        <v>393</v>
      </c>
      <c r="J85" s="144" t="s">
        <v>394</v>
      </c>
      <c r="K85" s="144" t="s">
        <v>395</v>
      </c>
      <c r="L85" s="43" t="s">
        <v>43</v>
      </c>
      <c r="M85" s="43" t="s">
        <v>346</v>
      </c>
      <c r="N85" s="43" t="s">
        <v>347</v>
      </c>
      <c r="O85" s="156" t="s">
        <v>348</v>
      </c>
      <c r="P85" s="40" t="s">
        <v>216</v>
      </c>
      <c r="Q85" s="44" t="s">
        <v>47</v>
      </c>
      <c r="R85" s="44" t="s">
        <v>58</v>
      </c>
      <c r="S85" s="145" t="s">
        <v>198</v>
      </c>
      <c r="T85" s="141">
        <v>0.19489999999999999</v>
      </c>
      <c r="U85" s="141">
        <v>0.30599999999999999</v>
      </c>
      <c r="V85" s="141">
        <v>0.28749999999999998</v>
      </c>
      <c r="W85" s="141">
        <v>0.21160000000000001</v>
      </c>
      <c r="X85" s="146">
        <f t="shared" si="6"/>
        <v>1</v>
      </c>
      <c r="Z85" s="26"/>
    </row>
    <row r="86" spans="2:26" ht="78">
      <c r="B86" s="148" t="s">
        <v>325</v>
      </c>
      <c r="C86" s="88" t="s">
        <v>34</v>
      </c>
      <c r="D86" s="42" t="s">
        <v>376</v>
      </c>
      <c r="E86" s="42" t="s">
        <v>52</v>
      </c>
      <c r="F86" s="88" t="s">
        <v>52</v>
      </c>
      <c r="G86" s="40" t="s">
        <v>396</v>
      </c>
      <c r="H86" s="44" t="s">
        <v>397</v>
      </c>
      <c r="I86" s="144" t="s">
        <v>398</v>
      </c>
      <c r="J86" s="144" t="s">
        <v>399</v>
      </c>
      <c r="K86" s="138" t="s">
        <v>330</v>
      </c>
      <c r="L86" s="43" t="s">
        <v>43</v>
      </c>
      <c r="M86" s="43" t="s">
        <v>400</v>
      </c>
      <c r="N86" s="43" t="s">
        <v>401</v>
      </c>
      <c r="O86" s="156" t="s">
        <v>402</v>
      </c>
      <c r="P86" s="40" t="s">
        <v>216</v>
      </c>
      <c r="Q86" s="44" t="s">
        <v>47</v>
      </c>
      <c r="R86" s="44" t="s">
        <v>58</v>
      </c>
      <c r="S86" s="145" t="s">
        <v>198</v>
      </c>
      <c r="T86" s="141">
        <v>0</v>
      </c>
      <c r="U86" s="141">
        <v>0.5</v>
      </c>
      <c r="V86" s="141">
        <v>0.25</v>
      </c>
      <c r="W86" s="141">
        <v>0.25</v>
      </c>
      <c r="X86" s="146">
        <f t="shared" si="6"/>
        <v>1</v>
      </c>
      <c r="Z86" s="26"/>
    </row>
    <row r="87" spans="2:26" ht="140.4">
      <c r="B87" s="40" t="s">
        <v>303</v>
      </c>
      <c r="C87" s="157" t="s">
        <v>106</v>
      </c>
      <c r="D87" s="42" t="s">
        <v>376</v>
      </c>
      <c r="E87" s="44" t="s">
        <v>52</v>
      </c>
      <c r="F87" s="40" t="s">
        <v>52</v>
      </c>
      <c r="G87" s="88" t="s">
        <v>403</v>
      </c>
      <c r="H87" s="42" t="s">
        <v>404</v>
      </c>
      <c r="I87" s="40" t="s">
        <v>405</v>
      </c>
      <c r="J87" s="40" t="s">
        <v>406</v>
      </c>
      <c r="K87" s="40" t="s">
        <v>407</v>
      </c>
      <c r="L87" s="43" t="s">
        <v>408</v>
      </c>
      <c r="M87" s="40" t="s">
        <v>409</v>
      </c>
      <c r="N87" s="40" t="s">
        <v>410</v>
      </c>
      <c r="O87" s="40" t="s">
        <v>411</v>
      </c>
      <c r="P87" s="40" t="s">
        <v>218</v>
      </c>
      <c r="Q87" s="44" t="s">
        <v>65</v>
      </c>
      <c r="R87" s="44" t="s">
        <v>75</v>
      </c>
      <c r="S87" s="154">
        <v>325785000</v>
      </c>
      <c r="T87" s="158">
        <v>0.26590000000000003</v>
      </c>
      <c r="U87" s="158">
        <v>0.50139999999999996</v>
      </c>
      <c r="V87" s="158">
        <v>0.19270000000000001</v>
      </c>
      <c r="W87" s="158">
        <v>0.04</v>
      </c>
      <c r="X87" s="158">
        <f>+T87+U87+V87+W87</f>
        <v>1</v>
      </c>
      <c r="Z87" s="26"/>
    </row>
    <row r="88" spans="2:26" ht="140.4">
      <c r="B88" s="40" t="s">
        <v>303</v>
      </c>
      <c r="C88" s="40" t="s">
        <v>106</v>
      </c>
      <c r="D88" s="40" t="s">
        <v>376</v>
      </c>
      <c r="E88" s="44" t="s">
        <v>52</v>
      </c>
      <c r="F88" s="40" t="s">
        <v>52</v>
      </c>
      <c r="G88" s="88" t="s">
        <v>412</v>
      </c>
      <c r="H88" s="42" t="s">
        <v>413</v>
      </c>
      <c r="I88" s="40" t="s">
        <v>414</v>
      </c>
      <c r="J88" s="40" t="s">
        <v>415</v>
      </c>
      <c r="K88" s="40" t="s">
        <v>416</v>
      </c>
      <c r="L88" s="43" t="s">
        <v>43</v>
      </c>
      <c r="M88" s="40" t="s">
        <v>417</v>
      </c>
      <c r="N88" s="40" t="s">
        <v>418</v>
      </c>
      <c r="O88" s="40" t="s">
        <v>419</v>
      </c>
      <c r="P88" s="40" t="s">
        <v>218</v>
      </c>
      <c r="Q88" s="44" t="s">
        <v>65</v>
      </c>
      <c r="R88" s="44" t="s">
        <v>75</v>
      </c>
      <c r="S88" s="154">
        <v>377197823.19999999</v>
      </c>
      <c r="T88" s="158">
        <v>4.8000000000000001E-2</v>
      </c>
      <c r="U88" s="158">
        <v>0.30233333333333334</v>
      </c>
      <c r="V88" s="158">
        <v>0.36866666666666659</v>
      </c>
      <c r="W88" s="158">
        <v>0.28100000000000003</v>
      </c>
      <c r="X88" s="158">
        <f>+T88+U88+V88+W88</f>
        <v>0.99999999999999989</v>
      </c>
      <c r="Z88" s="26"/>
    </row>
    <row r="89" spans="2:26" ht="409.6">
      <c r="B89" s="44" t="s">
        <v>49</v>
      </c>
      <c r="C89" s="96" t="s">
        <v>420</v>
      </c>
      <c r="D89" s="44" t="s">
        <v>421</v>
      </c>
      <c r="E89" s="44" t="s">
        <v>36</v>
      </c>
      <c r="F89" s="96" t="s">
        <v>52</v>
      </c>
      <c r="G89" s="172" t="s">
        <v>422</v>
      </c>
      <c r="H89" s="157" t="s">
        <v>423</v>
      </c>
      <c r="I89" s="96" t="s">
        <v>424</v>
      </c>
      <c r="J89" s="96" t="s">
        <v>425</v>
      </c>
      <c r="K89" s="44" t="s">
        <v>426</v>
      </c>
      <c r="L89" s="168" t="s">
        <v>130</v>
      </c>
      <c r="M89" s="44" t="s">
        <v>427</v>
      </c>
      <c r="N89" s="44" t="s">
        <v>428</v>
      </c>
      <c r="O89" s="96" t="s">
        <v>429</v>
      </c>
      <c r="P89" s="44" t="s">
        <v>220</v>
      </c>
      <c r="Q89" s="44" t="s">
        <v>65</v>
      </c>
      <c r="R89" s="44" t="s">
        <v>58</v>
      </c>
      <c r="S89" s="31" t="s">
        <v>198</v>
      </c>
      <c r="T89" s="45">
        <v>0</v>
      </c>
      <c r="U89" s="45">
        <v>0.5</v>
      </c>
      <c r="V89" s="45">
        <v>0</v>
      </c>
      <c r="W89" s="45">
        <v>0.5</v>
      </c>
      <c r="X89" s="45">
        <v>1</v>
      </c>
      <c r="Z89" s="26"/>
    </row>
    <row r="90" spans="2:26" ht="409.6">
      <c r="B90" s="44" t="s">
        <v>49</v>
      </c>
      <c r="C90" s="96" t="s">
        <v>420</v>
      </c>
      <c r="D90" s="44" t="s">
        <v>421</v>
      </c>
      <c r="E90" s="44" t="s">
        <v>36</v>
      </c>
      <c r="F90" s="96" t="s">
        <v>52</v>
      </c>
      <c r="G90" s="173" t="s">
        <v>430</v>
      </c>
      <c r="H90" s="157" t="s">
        <v>431</v>
      </c>
      <c r="I90" s="96" t="s">
        <v>432</v>
      </c>
      <c r="J90" s="174" t="s">
        <v>433</v>
      </c>
      <c r="K90" s="44" t="s">
        <v>434</v>
      </c>
      <c r="L90" s="168" t="s">
        <v>130</v>
      </c>
      <c r="M90" s="44" t="s">
        <v>427</v>
      </c>
      <c r="N90" s="44" t="s">
        <v>428</v>
      </c>
      <c r="O90" s="96" t="s">
        <v>429</v>
      </c>
      <c r="P90" s="44" t="s">
        <v>220</v>
      </c>
      <c r="Q90" s="44" t="s">
        <v>65</v>
      </c>
      <c r="R90" s="44" t="s">
        <v>58</v>
      </c>
      <c r="S90" s="31" t="s">
        <v>198</v>
      </c>
      <c r="T90" s="45">
        <v>0</v>
      </c>
      <c r="U90" s="45">
        <v>0.5</v>
      </c>
      <c r="V90" s="45">
        <v>0</v>
      </c>
      <c r="W90" s="45">
        <v>0.5</v>
      </c>
      <c r="X90" s="45">
        <v>1</v>
      </c>
      <c r="Z90" s="26"/>
    </row>
    <row r="91" spans="2:26" ht="57.6">
      <c r="B91" s="169" t="s">
        <v>49</v>
      </c>
      <c r="C91" s="166" t="s">
        <v>435</v>
      </c>
      <c r="D91" s="166" t="s">
        <v>34</v>
      </c>
      <c r="E91" s="166" t="s">
        <v>34</v>
      </c>
      <c r="F91" s="166" t="s">
        <v>34</v>
      </c>
      <c r="G91" s="170" t="s">
        <v>436</v>
      </c>
      <c r="H91" s="170" t="s">
        <v>437</v>
      </c>
      <c r="I91" s="170" t="s">
        <v>438</v>
      </c>
      <c r="J91" s="170" t="s">
        <v>439</v>
      </c>
      <c r="K91" s="170" t="s">
        <v>440</v>
      </c>
      <c r="L91" s="171" t="s">
        <v>130</v>
      </c>
      <c r="M91" s="44" t="s">
        <v>427</v>
      </c>
      <c r="N91" s="166" t="s">
        <v>441</v>
      </c>
      <c r="O91" s="166" t="s">
        <v>442</v>
      </c>
      <c r="P91" s="167" t="s">
        <v>220</v>
      </c>
      <c r="Q91" s="166" t="s">
        <v>47</v>
      </c>
      <c r="R91" s="166" t="s">
        <v>58</v>
      </c>
      <c r="S91" s="166" t="s">
        <v>34</v>
      </c>
      <c r="T91" s="175">
        <v>0</v>
      </c>
      <c r="U91" s="68">
        <v>1</v>
      </c>
      <c r="V91" s="175">
        <v>0</v>
      </c>
      <c r="W91" s="68">
        <v>1</v>
      </c>
      <c r="X91" s="68">
        <v>2</v>
      </c>
      <c r="Z91" s="26"/>
    </row>
    <row r="92" spans="2:26" ht="86.4">
      <c r="B92" s="169" t="s">
        <v>49</v>
      </c>
      <c r="C92" s="167" t="s">
        <v>34</v>
      </c>
      <c r="D92" s="170" t="s">
        <v>443</v>
      </c>
      <c r="E92" s="170" t="s">
        <v>36</v>
      </c>
      <c r="F92" s="167" t="s">
        <v>34</v>
      </c>
      <c r="G92" s="170" t="s">
        <v>444</v>
      </c>
      <c r="H92" s="170" t="s">
        <v>445</v>
      </c>
      <c r="I92" s="170" t="s">
        <v>446</v>
      </c>
      <c r="J92" s="170" t="s">
        <v>447</v>
      </c>
      <c r="K92" s="170" t="s">
        <v>448</v>
      </c>
      <c r="L92" s="170" t="s">
        <v>43</v>
      </c>
      <c r="M92" s="44" t="s">
        <v>427</v>
      </c>
      <c r="N92" s="166" t="s">
        <v>441</v>
      </c>
      <c r="O92" s="167" t="s">
        <v>442</v>
      </c>
      <c r="P92" s="167" t="s">
        <v>220</v>
      </c>
      <c r="Q92" s="167" t="s">
        <v>47</v>
      </c>
      <c r="R92" s="167" t="s">
        <v>58</v>
      </c>
      <c r="S92" s="167" t="s">
        <v>34</v>
      </c>
      <c r="T92" s="175">
        <v>1</v>
      </c>
      <c r="U92" s="175">
        <v>1</v>
      </c>
      <c r="V92" s="175">
        <v>1</v>
      </c>
      <c r="W92" s="175">
        <v>1</v>
      </c>
      <c r="X92" s="68">
        <v>4</v>
      </c>
      <c r="Z92" s="26"/>
    </row>
    <row r="93" spans="2:26" ht="129.6">
      <c r="B93" s="44" t="s">
        <v>49</v>
      </c>
      <c r="C93" s="179" t="s">
        <v>449</v>
      </c>
      <c r="D93" s="44" t="s">
        <v>450</v>
      </c>
      <c r="E93" s="44" t="s">
        <v>451</v>
      </c>
      <c r="F93" s="96" t="s">
        <v>52</v>
      </c>
      <c r="G93" s="179" t="s">
        <v>452</v>
      </c>
      <c r="H93" s="178" t="s">
        <v>453</v>
      </c>
      <c r="I93" s="179" t="s">
        <v>454</v>
      </c>
      <c r="J93" s="178" t="s">
        <v>455</v>
      </c>
      <c r="K93" s="179" t="s">
        <v>456</v>
      </c>
      <c r="L93" s="177" t="s">
        <v>43</v>
      </c>
      <c r="M93" s="44" t="s">
        <v>427</v>
      </c>
      <c r="N93" s="179" t="s">
        <v>457</v>
      </c>
      <c r="O93" s="179" t="s">
        <v>458</v>
      </c>
      <c r="P93" s="44" t="s">
        <v>220</v>
      </c>
      <c r="Q93" s="44" t="s">
        <v>47</v>
      </c>
      <c r="R93" s="44" t="s">
        <v>58</v>
      </c>
      <c r="S93" s="176" t="s">
        <v>198</v>
      </c>
      <c r="T93" s="45">
        <v>0.25</v>
      </c>
      <c r="U93" s="45">
        <v>0.25</v>
      </c>
      <c r="V93" s="45">
        <v>0.25</v>
      </c>
      <c r="W93" s="45">
        <v>0.25</v>
      </c>
      <c r="X93" s="45">
        <v>1</v>
      </c>
      <c r="Z93" s="26"/>
    </row>
    <row r="94" spans="2:26" ht="93.6">
      <c r="B94" s="40" t="s">
        <v>463</v>
      </c>
      <c r="C94" s="40" t="s">
        <v>464</v>
      </c>
      <c r="D94" s="40" t="s">
        <v>123</v>
      </c>
      <c r="E94" s="40" t="s">
        <v>52</v>
      </c>
      <c r="F94" s="41" t="s">
        <v>52</v>
      </c>
      <c r="G94" s="40" t="s">
        <v>465</v>
      </c>
      <c r="H94" s="42" t="s">
        <v>935</v>
      </c>
      <c r="I94" s="40" t="s">
        <v>466</v>
      </c>
      <c r="J94" s="40" t="s">
        <v>467</v>
      </c>
      <c r="K94" s="40" t="s">
        <v>468</v>
      </c>
      <c r="L94" s="43" t="s">
        <v>43</v>
      </c>
      <c r="M94" s="40" t="s">
        <v>469</v>
      </c>
      <c r="N94" s="43" t="s">
        <v>460</v>
      </c>
      <c r="O94" s="40" t="s">
        <v>461</v>
      </c>
      <c r="P94" s="40" t="s">
        <v>462</v>
      </c>
      <c r="Q94" s="44" t="s">
        <v>47</v>
      </c>
      <c r="R94" s="44" t="s">
        <v>58</v>
      </c>
      <c r="S94" s="31" t="s">
        <v>200</v>
      </c>
      <c r="T94" s="159"/>
      <c r="U94" s="175">
        <v>1</v>
      </c>
      <c r="V94" s="175">
        <v>1</v>
      </c>
      <c r="W94" s="175">
        <v>1</v>
      </c>
      <c r="X94" s="159"/>
      <c r="Z94" s="26"/>
    </row>
    <row r="95" spans="2:26" ht="62.4">
      <c r="B95" s="40" t="s">
        <v>463</v>
      </c>
      <c r="C95" s="40" t="s">
        <v>464</v>
      </c>
      <c r="D95" s="40" t="s">
        <v>123</v>
      </c>
      <c r="E95" s="40" t="s">
        <v>52</v>
      </c>
      <c r="F95" s="41" t="s">
        <v>52</v>
      </c>
      <c r="G95" s="40" t="s">
        <v>470</v>
      </c>
      <c r="H95" s="42" t="s">
        <v>471</v>
      </c>
      <c r="I95" s="40" t="s">
        <v>936</v>
      </c>
      <c r="J95" s="40" t="s">
        <v>472</v>
      </c>
      <c r="K95" s="40" t="s">
        <v>937</v>
      </c>
      <c r="L95" s="43" t="s">
        <v>43</v>
      </c>
      <c r="M95" s="43" t="s">
        <v>459</v>
      </c>
      <c r="N95" s="43" t="s">
        <v>460</v>
      </c>
      <c r="O95" s="40" t="s">
        <v>938</v>
      </c>
      <c r="P95" s="40" t="s">
        <v>462</v>
      </c>
      <c r="Q95" s="44" t="s">
        <v>47</v>
      </c>
      <c r="R95" s="44" t="s">
        <v>58</v>
      </c>
      <c r="S95" s="31" t="s">
        <v>200</v>
      </c>
      <c r="T95" s="175">
        <v>1</v>
      </c>
      <c r="U95" s="175">
        <v>1</v>
      </c>
      <c r="V95" s="175">
        <v>1</v>
      </c>
      <c r="W95" s="175">
        <v>1</v>
      </c>
      <c r="X95" s="45"/>
      <c r="Z95" s="26"/>
    </row>
    <row r="96" spans="2:26" ht="93.6">
      <c r="B96" s="40" t="s">
        <v>463</v>
      </c>
      <c r="C96" s="40" t="s">
        <v>464</v>
      </c>
      <c r="D96" s="40" t="s">
        <v>123</v>
      </c>
      <c r="E96" s="40" t="s">
        <v>52</v>
      </c>
      <c r="F96" s="41" t="s">
        <v>52</v>
      </c>
      <c r="G96" s="40" t="s">
        <v>473</v>
      </c>
      <c r="H96" s="42" t="s">
        <v>474</v>
      </c>
      <c r="I96" s="40" t="s">
        <v>939</v>
      </c>
      <c r="J96" s="40" t="s">
        <v>475</v>
      </c>
      <c r="K96" s="40" t="s">
        <v>476</v>
      </c>
      <c r="L96" s="43" t="s">
        <v>477</v>
      </c>
      <c r="M96" s="43" t="s">
        <v>478</v>
      </c>
      <c r="N96" s="43" t="s">
        <v>460</v>
      </c>
      <c r="O96" s="40" t="s">
        <v>461</v>
      </c>
      <c r="P96" s="40" t="s">
        <v>462</v>
      </c>
      <c r="Q96" s="44" t="s">
        <v>47</v>
      </c>
      <c r="R96" s="44" t="s">
        <v>58</v>
      </c>
      <c r="S96" s="31" t="s">
        <v>200</v>
      </c>
      <c r="T96" s="45"/>
      <c r="U96" s="175">
        <v>1</v>
      </c>
      <c r="V96" s="175"/>
      <c r="W96" s="68">
        <v>1</v>
      </c>
      <c r="X96" s="45"/>
      <c r="Z96" s="26"/>
    </row>
    <row r="97" spans="2:32" ht="46.8">
      <c r="B97" s="40" t="s">
        <v>463</v>
      </c>
      <c r="C97" s="40" t="s">
        <v>464</v>
      </c>
      <c r="D97" s="40" t="s">
        <v>479</v>
      </c>
      <c r="E97" s="40" t="s">
        <v>480</v>
      </c>
      <c r="F97" s="41" t="s">
        <v>52</v>
      </c>
      <c r="G97" s="40" t="s">
        <v>481</v>
      </c>
      <c r="H97" s="42" t="s">
        <v>474</v>
      </c>
      <c r="I97" s="40" t="s">
        <v>939</v>
      </c>
      <c r="J97" s="40" t="s">
        <v>475</v>
      </c>
      <c r="K97" s="40" t="s">
        <v>476</v>
      </c>
      <c r="L97" s="43" t="s">
        <v>477</v>
      </c>
      <c r="M97" s="43" t="s">
        <v>478</v>
      </c>
      <c r="N97" s="43" t="s">
        <v>460</v>
      </c>
      <c r="O97" s="40" t="s">
        <v>461</v>
      </c>
      <c r="P97" s="40" t="s">
        <v>462</v>
      </c>
      <c r="Q97" s="44" t="s">
        <v>47</v>
      </c>
      <c r="R97" s="44" t="s">
        <v>58</v>
      </c>
      <c r="S97" s="31" t="s">
        <v>200</v>
      </c>
      <c r="T97" s="45"/>
      <c r="U97" s="175">
        <v>1</v>
      </c>
      <c r="V97" s="175"/>
      <c r="W97" s="68">
        <v>1</v>
      </c>
      <c r="X97" s="45"/>
      <c r="Z97" s="26"/>
    </row>
    <row r="98" spans="2:32" ht="124.8">
      <c r="B98" s="59" t="s">
        <v>66</v>
      </c>
      <c r="C98" s="160"/>
      <c r="D98" s="160"/>
      <c r="E98" s="160"/>
      <c r="F98" s="162"/>
      <c r="G98" s="160" t="s">
        <v>482</v>
      </c>
      <c r="H98" s="59" t="s">
        <v>483</v>
      </c>
      <c r="I98" s="160" t="s">
        <v>484</v>
      </c>
      <c r="J98" s="160" t="s">
        <v>485</v>
      </c>
      <c r="K98" s="160" t="s">
        <v>486</v>
      </c>
      <c r="L98" s="163" t="s">
        <v>150</v>
      </c>
      <c r="M98" s="160" t="s">
        <v>940</v>
      </c>
      <c r="N98" s="163" t="s">
        <v>460</v>
      </c>
      <c r="O98" s="160" t="s">
        <v>461</v>
      </c>
      <c r="P98" s="160" t="s">
        <v>46</v>
      </c>
      <c r="Q98" s="164" t="s">
        <v>47</v>
      </c>
      <c r="R98" s="164" t="s">
        <v>58</v>
      </c>
      <c r="S98" s="165" t="s">
        <v>200</v>
      </c>
      <c r="T98" s="161"/>
      <c r="U98" s="161"/>
      <c r="V98" s="161"/>
      <c r="W98" s="161">
        <v>0.62</v>
      </c>
      <c r="X98" s="161"/>
      <c r="Z98" s="26"/>
    </row>
    <row r="99" spans="2:32" ht="78">
      <c r="B99" s="160" t="s">
        <v>463</v>
      </c>
      <c r="C99" s="160"/>
      <c r="D99" s="160"/>
      <c r="E99" s="160"/>
      <c r="F99" s="162"/>
      <c r="G99" s="160" t="s">
        <v>488</v>
      </c>
      <c r="H99" s="59" t="s">
        <v>489</v>
      </c>
      <c r="I99" s="59" t="s">
        <v>490</v>
      </c>
      <c r="J99" s="160" t="s">
        <v>491</v>
      </c>
      <c r="K99" s="160" t="s">
        <v>492</v>
      </c>
      <c r="L99" s="163" t="s">
        <v>150</v>
      </c>
      <c r="M99" s="163" t="s">
        <v>469</v>
      </c>
      <c r="N99" s="163" t="s">
        <v>460</v>
      </c>
      <c r="O99" s="160" t="s">
        <v>461</v>
      </c>
      <c r="P99" s="160" t="s">
        <v>462</v>
      </c>
      <c r="Q99" s="164" t="s">
        <v>47</v>
      </c>
      <c r="R99" s="164" t="s">
        <v>58</v>
      </c>
      <c r="S99" s="165" t="s">
        <v>200</v>
      </c>
      <c r="T99" s="161"/>
      <c r="U99" s="161"/>
      <c r="V99" s="161"/>
      <c r="W99" s="180">
        <v>0.59499999999999997</v>
      </c>
      <c r="X99" s="161"/>
      <c r="Z99" s="26"/>
    </row>
    <row r="100" spans="2:32" ht="93.6">
      <c r="B100" s="160" t="s">
        <v>463</v>
      </c>
      <c r="C100" s="160"/>
      <c r="D100" s="160"/>
      <c r="E100" s="160"/>
      <c r="F100" s="162"/>
      <c r="G100" s="160" t="s">
        <v>488</v>
      </c>
      <c r="H100" s="59" t="s">
        <v>489</v>
      </c>
      <c r="I100" s="160" t="s">
        <v>493</v>
      </c>
      <c r="J100" s="160" t="s">
        <v>494</v>
      </c>
      <c r="K100" s="160" t="s">
        <v>495</v>
      </c>
      <c r="L100" s="163" t="s">
        <v>43</v>
      </c>
      <c r="M100" s="163" t="s">
        <v>469</v>
      </c>
      <c r="N100" s="163" t="s">
        <v>460</v>
      </c>
      <c r="O100" s="160" t="s">
        <v>461</v>
      </c>
      <c r="P100" s="160" t="s">
        <v>462</v>
      </c>
      <c r="Q100" s="164" t="s">
        <v>47</v>
      </c>
      <c r="R100" s="164" t="s">
        <v>58</v>
      </c>
      <c r="S100" s="165" t="s">
        <v>200</v>
      </c>
      <c r="T100" s="161"/>
      <c r="U100" s="161">
        <v>1</v>
      </c>
      <c r="V100" s="161">
        <v>1</v>
      </c>
      <c r="W100" s="161">
        <v>1</v>
      </c>
      <c r="X100" s="161"/>
      <c r="Z100" s="26"/>
    </row>
    <row r="101" spans="2:32" ht="62.1" customHeight="1">
      <c r="B101" s="40" t="s">
        <v>92</v>
      </c>
      <c r="C101" s="42" t="s">
        <v>499</v>
      </c>
      <c r="D101" s="40" t="s">
        <v>500</v>
      </c>
      <c r="E101" s="40" t="s">
        <v>501</v>
      </c>
      <c r="F101" s="40" t="s">
        <v>52</v>
      </c>
      <c r="G101" s="157" t="s">
        <v>502</v>
      </c>
      <c r="H101" s="181" t="s">
        <v>503</v>
      </c>
      <c r="I101" s="181" t="s">
        <v>503</v>
      </c>
      <c r="J101" s="181" t="s">
        <v>505</v>
      </c>
      <c r="K101" s="181" t="s">
        <v>941</v>
      </c>
      <c r="L101" s="181" t="s">
        <v>43</v>
      </c>
      <c r="M101" s="181" t="s">
        <v>507</v>
      </c>
      <c r="N101" s="181" t="s">
        <v>507</v>
      </c>
      <c r="O101" s="181" t="s">
        <v>508</v>
      </c>
      <c r="P101" s="181" t="s">
        <v>498</v>
      </c>
      <c r="Q101" s="181" t="s">
        <v>47</v>
      </c>
      <c r="R101" s="181" t="s">
        <v>58</v>
      </c>
      <c r="S101" s="181" t="s">
        <v>34</v>
      </c>
      <c r="T101" s="183">
        <v>0.2</v>
      </c>
      <c r="U101" s="183">
        <v>0.02</v>
      </c>
      <c r="V101" s="184">
        <v>0.1</v>
      </c>
      <c r="W101" s="184">
        <v>0.68</v>
      </c>
      <c r="X101" s="182"/>
      <c r="Y101"/>
      <c r="Z101" s="26"/>
      <c r="AA101"/>
      <c r="AB101"/>
      <c r="AC101"/>
      <c r="AD101"/>
      <c r="AE101"/>
      <c r="AF101"/>
    </row>
    <row r="102" spans="2:32" ht="124.2" customHeight="1">
      <c r="B102" s="40" t="s">
        <v>92</v>
      </c>
      <c r="C102" s="42" t="s">
        <v>509</v>
      </c>
      <c r="D102" s="40" t="s">
        <v>500</v>
      </c>
      <c r="E102" s="40" t="s">
        <v>510</v>
      </c>
      <c r="F102" s="40" t="s">
        <v>52</v>
      </c>
      <c r="G102" s="157" t="s">
        <v>511</v>
      </c>
      <c r="H102" s="181" t="s">
        <v>512</v>
      </c>
      <c r="I102" s="181" t="s">
        <v>512</v>
      </c>
      <c r="J102" s="181" t="s">
        <v>513</v>
      </c>
      <c r="K102" s="181" t="s">
        <v>942</v>
      </c>
      <c r="L102" s="181" t="s">
        <v>74</v>
      </c>
      <c r="M102" s="181" t="s">
        <v>507</v>
      </c>
      <c r="N102" s="181" t="s">
        <v>507</v>
      </c>
      <c r="O102" s="181" t="s">
        <v>508</v>
      </c>
      <c r="P102" s="181" t="s">
        <v>498</v>
      </c>
      <c r="Q102" s="181" t="s">
        <v>65</v>
      </c>
      <c r="R102" s="181" t="s">
        <v>75</v>
      </c>
      <c r="S102" s="181">
        <v>49350000</v>
      </c>
      <c r="T102" s="183">
        <v>0.13</v>
      </c>
      <c r="U102" s="183">
        <v>0.08</v>
      </c>
      <c r="V102" s="184">
        <v>0.1</v>
      </c>
      <c r="W102" s="184"/>
      <c r="X102" s="183">
        <v>0.1</v>
      </c>
      <c r="Y102"/>
      <c r="Z102" s="26"/>
      <c r="AA102"/>
      <c r="AB102"/>
      <c r="AC102"/>
      <c r="AD102"/>
      <c r="AE102"/>
      <c r="AF102"/>
    </row>
    <row r="103" spans="2:32" ht="140.4">
      <c r="B103" s="40" t="s">
        <v>325</v>
      </c>
      <c r="C103" s="42" t="s">
        <v>509</v>
      </c>
      <c r="D103" s="42" t="s">
        <v>500</v>
      </c>
      <c r="E103" s="40" t="s">
        <v>515</v>
      </c>
      <c r="F103" s="40" t="s">
        <v>52</v>
      </c>
      <c r="G103" s="157" t="s">
        <v>516</v>
      </c>
      <c r="H103" s="181" t="s">
        <v>517</v>
      </c>
      <c r="I103" s="181" t="s">
        <v>517</v>
      </c>
      <c r="J103" s="181" t="s">
        <v>518</v>
      </c>
      <c r="K103" s="181" t="s">
        <v>943</v>
      </c>
      <c r="L103" s="181" t="s">
        <v>74</v>
      </c>
      <c r="M103" s="181" t="s">
        <v>507</v>
      </c>
      <c r="N103" s="181" t="s">
        <v>507</v>
      </c>
      <c r="O103" s="181" t="s">
        <v>508</v>
      </c>
      <c r="P103" s="181" t="s">
        <v>498</v>
      </c>
      <c r="Q103" s="181" t="s">
        <v>65</v>
      </c>
      <c r="R103" s="181" t="s">
        <v>75</v>
      </c>
      <c r="S103" s="181">
        <v>49350000</v>
      </c>
      <c r="T103" s="183">
        <v>0.1</v>
      </c>
      <c r="U103" s="183">
        <v>0.1</v>
      </c>
      <c r="V103" s="183">
        <v>0.1</v>
      </c>
      <c r="W103" s="184"/>
      <c r="X103" s="183">
        <v>0.1</v>
      </c>
      <c r="Y103"/>
      <c r="Z103" s="26"/>
      <c r="AA103"/>
      <c r="AB103"/>
      <c r="AC103"/>
      <c r="AD103"/>
      <c r="AE103"/>
      <c r="AF103"/>
    </row>
    <row r="104" spans="2:32" ht="93.6">
      <c r="B104" s="53" t="s">
        <v>33</v>
      </c>
      <c r="C104" s="42" t="s">
        <v>499</v>
      </c>
      <c r="D104" s="42" t="s">
        <v>500</v>
      </c>
      <c r="E104" s="40" t="s">
        <v>501</v>
      </c>
      <c r="F104" s="40" t="s">
        <v>52</v>
      </c>
      <c r="G104" s="181" t="s">
        <v>520</v>
      </c>
      <c r="H104" s="181" t="s">
        <v>521</v>
      </c>
      <c r="I104" s="181" t="s">
        <v>944</v>
      </c>
      <c r="J104" s="181" t="s">
        <v>521</v>
      </c>
      <c r="K104" s="181" t="s">
        <v>945</v>
      </c>
      <c r="L104" s="181" t="s">
        <v>43</v>
      </c>
      <c r="M104" s="181" t="s">
        <v>507</v>
      </c>
      <c r="N104" s="181" t="s">
        <v>507</v>
      </c>
      <c r="O104" s="181" t="s">
        <v>508</v>
      </c>
      <c r="P104" s="181" t="s">
        <v>498</v>
      </c>
      <c r="Q104" s="181" t="s">
        <v>47</v>
      </c>
      <c r="R104" s="181" t="s">
        <v>58</v>
      </c>
      <c r="S104" s="181" t="s">
        <v>34</v>
      </c>
      <c r="T104" s="186">
        <v>0.37</v>
      </c>
      <c r="U104" s="185"/>
      <c r="V104" s="187"/>
      <c r="W104" s="187">
        <v>0.08</v>
      </c>
      <c r="X104" s="185"/>
      <c r="Y104"/>
      <c r="Z104" s="26"/>
      <c r="AA104"/>
      <c r="AB104"/>
      <c r="AC104"/>
      <c r="AD104"/>
      <c r="AE104"/>
      <c r="AF104"/>
    </row>
    <row r="105" spans="2:32" ht="156">
      <c r="B105" s="188" t="s">
        <v>49</v>
      </c>
      <c r="C105" s="188" t="s">
        <v>522</v>
      </c>
      <c r="D105" s="40" t="s">
        <v>123</v>
      </c>
      <c r="E105" s="40" t="s">
        <v>946</v>
      </c>
      <c r="F105" s="40" t="s">
        <v>523</v>
      </c>
      <c r="G105" s="41" t="s">
        <v>524</v>
      </c>
      <c r="H105" s="181" t="s">
        <v>525</v>
      </c>
      <c r="I105" s="181" t="s">
        <v>947</v>
      </c>
      <c r="J105" s="181" t="s">
        <v>527</v>
      </c>
      <c r="K105" s="181" t="s">
        <v>528</v>
      </c>
      <c r="L105" s="181" t="s">
        <v>43</v>
      </c>
      <c r="M105" s="181" t="s">
        <v>529</v>
      </c>
      <c r="N105" s="181" t="s">
        <v>529</v>
      </c>
      <c r="O105" s="181" t="s">
        <v>530</v>
      </c>
      <c r="P105" s="181" t="s">
        <v>498</v>
      </c>
      <c r="Q105" s="181" t="s">
        <v>65</v>
      </c>
      <c r="R105" s="181" t="s">
        <v>48</v>
      </c>
      <c r="S105" s="181">
        <v>417983000</v>
      </c>
      <c r="T105" s="183">
        <v>1</v>
      </c>
      <c r="U105" s="183"/>
      <c r="V105" s="184"/>
      <c r="W105" s="184"/>
      <c r="X105" s="182"/>
      <c r="Y105"/>
      <c r="Z105" s="26"/>
      <c r="AA105"/>
      <c r="AB105"/>
      <c r="AC105"/>
      <c r="AD105"/>
      <c r="AE105"/>
      <c r="AF105"/>
    </row>
    <row r="106" spans="2:32" ht="93.6">
      <c r="B106" s="40" t="s">
        <v>49</v>
      </c>
      <c r="C106" s="40" t="s">
        <v>34</v>
      </c>
      <c r="D106" s="40" t="s">
        <v>52</v>
      </c>
      <c r="E106" s="40" t="s">
        <v>52</v>
      </c>
      <c r="F106" s="40" t="s">
        <v>523</v>
      </c>
      <c r="G106" s="41" t="s">
        <v>532</v>
      </c>
      <c r="H106" s="181" t="s">
        <v>533</v>
      </c>
      <c r="I106" s="181" t="s">
        <v>948</v>
      </c>
      <c r="J106" s="181" t="s">
        <v>535</v>
      </c>
      <c r="K106" s="181" t="s">
        <v>536</v>
      </c>
      <c r="L106" s="181" t="s">
        <v>43</v>
      </c>
      <c r="M106" s="181" t="s">
        <v>537</v>
      </c>
      <c r="N106" s="181" t="s">
        <v>537</v>
      </c>
      <c r="O106" s="181" t="s">
        <v>530</v>
      </c>
      <c r="P106" s="181" t="s">
        <v>498</v>
      </c>
      <c r="Q106" s="181" t="s">
        <v>65</v>
      </c>
      <c r="R106" s="181" t="s">
        <v>48</v>
      </c>
      <c r="S106" s="181">
        <v>762983000</v>
      </c>
      <c r="T106" s="186">
        <v>1</v>
      </c>
      <c r="U106" s="185"/>
      <c r="V106" s="187"/>
      <c r="W106" s="187"/>
      <c r="X106" s="185"/>
      <c r="Y106"/>
      <c r="Z106" s="26"/>
      <c r="AA106"/>
      <c r="AB106"/>
      <c r="AC106"/>
      <c r="AD106"/>
      <c r="AE106"/>
      <c r="AF106"/>
    </row>
    <row r="107" spans="2:32" ht="31.2">
      <c r="B107" s="536" t="s">
        <v>49</v>
      </c>
      <c r="C107" s="538" t="s">
        <v>34</v>
      </c>
      <c r="D107" s="538" t="s">
        <v>376</v>
      </c>
      <c r="E107" s="40" t="s">
        <v>36</v>
      </c>
      <c r="F107" s="536" t="s">
        <v>52</v>
      </c>
      <c r="G107" s="539" t="s">
        <v>538</v>
      </c>
      <c r="H107" s="539" t="s">
        <v>539</v>
      </c>
      <c r="I107" s="536" t="s">
        <v>540</v>
      </c>
      <c r="J107" s="539" t="s">
        <v>541</v>
      </c>
      <c r="K107" s="541" t="s">
        <v>542</v>
      </c>
      <c r="L107" s="541" t="s">
        <v>43</v>
      </c>
      <c r="M107" s="541" t="s">
        <v>543</v>
      </c>
      <c r="N107" s="541" t="s">
        <v>543</v>
      </c>
      <c r="O107" s="541" t="s">
        <v>544</v>
      </c>
      <c r="P107" s="541" t="s">
        <v>498</v>
      </c>
      <c r="Q107" s="541" t="s">
        <v>47</v>
      </c>
      <c r="R107" s="543" t="s">
        <v>58</v>
      </c>
      <c r="S107" s="541" t="s">
        <v>34</v>
      </c>
      <c r="T107" s="557"/>
      <c r="U107" s="557">
        <v>0.33329999999999999</v>
      </c>
      <c r="V107" s="558">
        <v>0.33329999999999999</v>
      </c>
      <c r="W107" s="558">
        <v>0.33329999999999999</v>
      </c>
      <c r="X107" s="559"/>
      <c r="Y107"/>
      <c r="Z107" s="26"/>
      <c r="AA107"/>
      <c r="AB107"/>
      <c r="AC107"/>
      <c r="AD107"/>
      <c r="AE107"/>
      <c r="AF107"/>
    </row>
    <row r="108" spans="2:32" ht="31.2">
      <c r="B108" s="537"/>
      <c r="C108" s="537"/>
      <c r="D108" s="537"/>
      <c r="E108" s="40" t="s">
        <v>451</v>
      </c>
      <c r="F108" s="537"/>
      <c r="G108" s="540"/>
      <c r="H108" s="542"/>
      <c r="I108" s="537"/>
      <c r="J108" s="542"/>
      <c r="K108" s="542"/>
      <c r="L108" s="542"/>
      <c r="M108" s="542"/>
      <c r="N108" s="542"/>
      <c r="O108" s="542"/>
      <c r="P108" s="542"/>
      <c r="Q108" s="542"/>
      <c r="R108" s="544"/>
      <c r="S108" s="542"/>
      <c r="T108" s="555"/>
      <c r="U108" s="555"/>
      <c r="V108" s="555"/>
      <c r="W108" s="555"/>
      <c r="X108" s="560"/>
      <c r="Y108"/>
      <c r="Z108" s="26"/>
      <c r="AA108"/>
      <c r="AB108"/>
      <c r="AC108"/>
      <c r="AD108"/>
      <c r="AE108"/>
      <c r="AF108"/>
    </row>
    <row r="109" spans="2:32" ht="31.2">
      <c r="B109" s="536" t="s">
        <v>49</v>
      </c>
      <c r="C109" s="536" t="s">
        <v>52</v>
      </c>
      <c r="D109" s="536" t="s">
        <v>376</v>
      </c>
      <c r="E109" s="40" t="s">
        <v>36</v>
      </c>
      <c r="F109" s="546" t="s">
        <v>52</v>
      </c>
      <c r="G109" s="539" t="s">
        <v>545</v>
      </c>
      <c r="H109" s="541" t="s">
        <v>546</v>
      </c>
      <c r="I109" s="541" t="s">
        <v>949</v>
      </c>
      <c r="J109" s="541" t="s">
        <v>548</v>
      </c>
      <c r="K109" s="541" t="s">
        <v>549</v>
      </c>
      <c r="L109" s="541" t="s">
        <v>43</v>
      </c>
      <c r="M109" s="541" t="s">
        <v>543</v>
      </c>
      <c r="N109" s="541" t="s">
        <v>543</v>
      </c>
      <c r="O109" s="541" t="s">
        <v>550</v>
      </c>
      <c r="P109" s="541" t="s">
        <v>498</v>
      </c>
      <c r="Q109" s="541" t="s">
        <v>47</v>
      </c>
      <c r="R109" s="541" t="s">
        <v>58</v>
      </c>
      <c r="S109" s="541" t="s">
        <v>34</v>
      </c>
      <c r="T109" s="536"/>
      <c r="U109" s="556">
        <v>0.5</v>
      </c>
      <c r="V109" s="556">
        <v>0.5</v>
      </c>
      <c r="W109" s="536"/>
      <c r="X109" s="536"/>
      <c r="Y109"/>
      <c r="Z109" s="26"/>
      <c r="AA109"/>
      <c r="AB109"/>
      <c r="AC109"/>
      <c r="AD109"/>
      <c r="AE109"/>
      <c r="AF109"/>
    </row>
    <row r="110" spans="2:32" ht="31.2">
      <c r="B110" s="537"/>
      <c r="C110" s="545"/>
      <c r="D110" s="545"/>
      <c r="E110" s="40" t="s">
        <v>451</v>
      </c>
      <c r="F110" s="547"/>
      <c r="G110" s="540"/>
      <c r="H110" s="542"/>
      <c r="I110" s="542"/>
      <c r="J110" s="542"/>
      <c r="K110" s="542"/>
      <c r="L110" s="542"/>
      <c r="M110" s="542"/>
      <c r="N110" s="542"/>
      <c r="O110" s="542"/>
      <c r="P110" s="542"/>
      <c r="Q110" s="542"/>
      <c r="R110" s="542"/>
      <c r="S110" s="542"/>
      <c r="T110" s="555"/>
      <c r="U110" s="555"/>
      <c r="V110" s="555"/>
      <c r="W110" s="555"/>
      <c r="X110" s="545"/>
      <c r="Y110"/>
      <c r="Z110" s="26"/>
      <c r="AA110"/>
      <c r="AB110"/>
      <c r="AC110"/>
      <c r="AD110"/>
      <c r="AE110"/>
      <c r="AF110"/>
    </row>
    <row r="111" spans="2:32" ht="124.2" customHeight="1">
      <c r="B111" s="40" t="s">
        <v>49</v>
      </c>
      <c r="C111" s="40" t="s">
        <v>551</v>
      </c>
      <c r="D111" s="40" t="s">
        <v>376</v>
      </c>
      <c r="E111" s="40" t="s">
        <v>552</v>
      </c>
      <c r="F111" s="40" t="s">
        <v>52</v>
      </c>
      <c r="G111" s="41" t="s">
        <v>553</v>
      </c>
      <c r="H111" s="181" t="s">
        <v>554</v>
      </c>
      <c r="I111" s="181" t="s">
        <v>555</v>
      </c>
      <c r="J111" s="181" t="s">
        <v>556</v>
      </c>
      <c r="K111" s="181" t="s">
        <v>557</v>
      </c>
      <c r="L111" s="181" t="s">
        <v>43</v>
      </c>
      <c r="M111" s="181" t="s">
        <v>558</v>
      </c>
      <c r="N111" s="181" t="s">
        <v>558</v>
      </c>
      <c r="O111" s="181" t="s">
        <v>550</v>
      </c>
      <c r="P111" s="181" t="s">
        <v>498</v>
      </c>
      <c r="Q111" s="181" t="s">
        <v>47</v>
      </c>
      <c r="R111" s="181" t="s">
        <v>58</v>
      </c>
      <c r="S111" s="181" t="s">
        <v>34</v>
      </c>
      <c r="T111" s="186"/>
      <c r="U111" s="186">
        <v>0.15</v>
      </c>
      <c r="V111" s="187">
        <v>0.25</v>
      </c>
      <c r="W111" s="187">
        <v>0.6</v>
      </c>
      <c r="X111" s="185"/>
      <c r="Y111"/>
      <c r="Z111" s="26"/>
      <c r="AA111"/>
      <c r="AB111"/>
      <c r="AC111"/>
      <c r="AD111"/>
      <c r="AE111"/>
      <c r="AF111"/>
    </row>
    <row r="112" spans="2:32" ht="124.8">
      <c r="B112" s="189" t="s">
        <v>463</v>
      </c>
      <c r="C112" s="190" t="s">
        <v>568</v>
      </c>
      <c r="D112" s="190" t="s">
        <v>569</v>
      </c>
      <c r="E112" s="40" t="s">
        <v>570</v>
      </c>
      <c r="F112" s="40" t="s">
        <v>52</v>
      </c>
      <c r="G112" s="191" t="s">
        <v>571</v>
      </c>
      <c r="H112" s="181" t="s">
        <v>572</v>
      </c>
      <c r="I112" s="181" t="s">
        <v>950</v>
      </c>
      <c r="J112" s="181" t="s">
        <v>951</v>
      </c>
      <c r="K112" s="181" t="s">
        <v>952</v>
      </c>
      <c r="L112" s="181" t="s">
        <v>43</v>
      </c>
      <c r="M112" s="181" t="s">
        <v>573</v>
      </c>
      <c r="N112" s="181" t="s">
        <v>573</v>
      </c>
      <c r="O112" s="181" t="s">
        <v>574</v>
      </c>
      <c r="P112" s="181" t="s">
        <v>498</v>
      </c>
      <c r="Q112" s="181" t="s">
        <v>47</v>
      </c>
      <c r="R112" s="181" t="s">
        <v>75</v>
      </c>
      <c r="S112" s="181" t="s">
        <v>34</v>
      </c>
      <c r="T112" s="187">
        <v>1</v>
      </c>
      <c r="U112" s="187">
        <v>1</v>
      </c>
      <c r="V112" s="187">
        <v>1</v>
      </c>
      <c r="W112" s="187">
        <v>1</v>
      </c>
      <c r="X112" s="185"/>
      <c r="Y112"/>
      <c r="Z112" s="26"/>
      <c r="AA112"/>
      <c r="AB112"/>
      <c r="AC112"/>
      <c r="AD112"/>
      <c r="AE112"/>
      <c r="AF112"/>
    </row>
    <row r="113" spans="2:32" ht="62.4">
      <c r="B113" s="53" t="s">
        <v>33</v>
      </c>
      <c r="C113" s="190" t="s">
        <v>568</v>
      </c>
      <c r="D113" s="190" t="s">
        <v>569</v>
      </c>
      <c r="E113" s="40" t="s">
        <v>575</v>
      </c>
      <c r="F113" s="40" t="s">
        <v>52</v>
      </c>
      <c r="G113" s="192" t="s">
        <v>953</v>
      </c>
      <c r="H113" s="181" t="s">
        <v>576</v>
      </c>
      <c r="I113" s="181" t="s">
        <v>577</v>
      </c>
      <c r="J113" s="181" t="s">
        <v>578</v>
      </c>
      <c r="K113" s="181" t="s">
        <v>579</v>
      </c>
      <c r="L113" s="181" t="s">
        <v>43</v>
      </c>
      <c r="M113" s="181" t="s">
        <v>580</v>
      </c>
      <c r="N113" s="181" t="s">
        <v>580</v>
      </c>
      <c r="O113" s="181" t="s">
        <v>574</v>
      </c>
      <c r="P113" s="181" t="s">
        <v>498</v>
      </c>
      <c r="Q113" s="181" t="s">
        <v>47</v>
      </c>
      <c r="R113" s="181" t="s">
        <v>75</v>
      </c>
      <c r="S113" s="181" t="s">
        <v>34</v>
      </c>
      <c r="T113" s="187">
        <v>1</v>
      </c>
      <c r="U113" s="187">
        <v>1</v>
      </c>
      <c r="V113" s="187">
        <v>1</v>
      </c>
      <c r="W113" s="187">
        <v>1</v>
      </c>
      <c r="X113" s="185"/>
      <c r="Y113"/>
      <c r="Z113" s="26"/>
      <c r="AA113"/>
      <c r="AB113"/>
      <c r="AC113"/>
      <c r="AD113"/>
      <c r="AE113"/>
      <c r="AF113"/>
    </row>
    <row r="114" spans="2:32" ht="93.6">
      <c r="B114" s="53" t="s">
        <v>33</v>
      </c>
      <c r="C114" s="190" t="s">
        <v>581</v>
      </c>
      <c r="D114" s="190" t="s">
        <v>569</v>
      </c>
      <c r="E114" s="40" t="s">
        <v>582</v>
      </c>
      <c r="F114" s="40" t="s">
        <v>52</v>
      </c>
      <c r="G114" s="192" t="s">
        <v>583</v>
      </c>
      <c r="H114" s="181" t="s">
        <v>584</v>
      </c>
      <c r="I114" s="181" t="s">
        <v>577</v>
      </c>
      <c r="J114" s="181" t="s">
        <v>585</v>
      </c>
      <c r="K114" s="181" t="s">
        <v>579</v>
      </c>
      <c r="L114" s="181" t="s">
        <v>43</v>
      </c>
      <c r="M114" s="181" t="s">
        <v>586</v>
      </c>
      <c r="N114" s="181" t="s">
        <v>586</v>
      </c>
      <c r="O114" s="181" t="s">
        <v>574</v>
      </c>
      <c r="P114" s="181" t="s">
        <v>498</v>
      </c>
      <c r="Q114" s="181" t="s">
        <v>47</v>
      </c>
      <c r="R114" s="181" t="s">
        <v>75</v>
      </c>
      <c r="S114" s="181" t="s">
        <v>34</v>
      </c>
      <c r="T114" s="187">
        <v>1</v>
      </c>
      <c r="U114" s="187">
        <v>1</v>
      </c>
      <c r="V114" s="187">
        <v>1</v>
      </c>
      <c r="W114" s="187">
        <v>1</v>
      </c>
      <c r="X114" s="185"/>
      <c r="Y114"/>
      <c r="Z114" s="26"/>
      <c r="AA114"/>
      <c r="AB114"/>
      <c r="AC114"/>
      <c r="AD114"/>
      <c r="AE114"/>
      <c r="AF114"/>
    </row>
    <row r="115" spans="2:32" ht="62.4">
      <c r="B115" s="53" t="s">
        <v>33</v>
      </c>
      <c r="C115" s="188" t="s">
        <v>587</v>
      </c>
      <c r="D115" s="188" t="s">
        <v>569</v>
      </c>
      <c r="E115" s="40" t="s">
        <v>291</v>
      </c>
      <c r="F115" s="40" t="s">
        <v>52</v>
      </c>
      <c r="G115" s="193" t="s">
        <v>588</v>
      </c>
      <c r="H115" s="181" t="s">
        <v>589</v>
      </c>
      <c r="I115" s="181" t="s">
        <v>577</v>
      </c>
      <c r="J115" s="181" t="s">
        <v>585</v>
      </c>
      <c r="K115" s="181" t="s">
        <v>579</v>
      </c>
      <c r="L115" s="181" t="s">
        <v>43</v>
      </c>
      <c r="M115" s="181" t="s">
        <v>590</v>
      </c>
      <c r="N115" s="181" t="s">
        <v>590</v>
      </c>
      <c r="O115" s="181" t="s">
        <v>574</v>
      </c>
      <c r="P115" s="181" t="s">
        <v>498</v>
      </c>
      <c r="Q115" s="181" t="s">
        <v>47</v>
      </c>
      <c r="R115" s="181" t="s">
        <v>75</v>
      </c>
      <c r="S115" s="181" t="s">
        <v>34</v>
      </c>
      <c r="T115" s="187">
        <v>1</v>
      </c>
      <c r="U115" s="187">
        <v>1</v>
      </c>
      <c r="V115" s="187">
        <v>1</v>
      </c>
      <c r="W115" s="187">
        <v>1</v>
      </c>
      <c r="X115" s="185"/>
      <c r="Y115"/>
      <c r="Z115" s="26"/>
      <c r="AA115"/>
      <c r="AB115"/>
      <c r="AC115"/>
      <c r="AD115"/>
      <c r="AE115"/>
      <c r="AF115"/>
    </row>
    <row r="116" spans="2:32" ht="62.4">
      <c r="B116" s="194" t="s">
        <v>92</v>
      </c>
      <c r="C116" s="195" t="s">
        <v>568</v>
      </c>
      <c r="D116" s="195" t="s">
        <v>569</v>
      </c>
      <c r="E116" s="40" t="s">
        <v>591</v>
      </c>
      <c r="F116" s="40" t="s">
        <v>52</v>
      </c>
      <c r="G116" s="196" t="s">
        <v>592</v>
      </c>
      <c r="H116" s="181" t="s">
        <v>593</v>
      </c>
      <c r="I116" s="181" t="s">
        <v>594</v>
      </c>
      <c r="J116" s="181" t="s">
        <v>595</v>
      </c>
      <c r="K116" s="181" t="s">
        <v>596</v>
      </c>
      <c r="L116" s="181" t="s">
        <v>43</v>
      </c>
      <c r="M116" s="181" t="s">
        <v>597</v>
      </c>
      <c r="N116" s="181" t="s">
        <v>597</v>
      </c>
      <c r="O116" s="181" t="s">
        <v>574</v>
      </c>
      <c r="P116" s="181" t="s">
        <v>498</v>
      </c>
      <c r="Q116" s="181" t="s">
        <v>47</v>
      </c>
      <c r="R116" s="181" t="s">
        <v>75</v>
      </c>
      <c r="S116" s="181" t="s">
        <v>34</v>
      </c>
      <c r="T116" s="184">
        <v>0.8</v>
      </c>
      <c r="U116" s="184">
        <v>0.8</v>
      </c>
      <c r="V116" s="184">
        <v>0.8</v>
      </c>
      <c r="W116" s="184">
        <v>0.8</v>
      </c>
      <c r="X116" s="185"/>
      <c r="Y116"/>
      <c r="Z116" s="26"/>
      <c r="AA116"/>
      <c r="AB116"/>
      <c r="AC116"/>
      <c r="AD116"/>
      <c r="AE116"/>
      <c r="AF116"/>
    </row>
    <row r="117" spans="2:32" ht="109.2">
      <c r="B117" s="59" t="s">
        <v>33</v>
      </c>
      <c r="C117" s="199" t="s">
        <v>568</v>
      </c>
      <c r="D117" s="199" t="s">
        <v>569</v>
      </c>
      <c r="E117" s="160" t="s">
        <v>575</v>
      </c>
      <c r="F117" s="160" t="s">
        <v>52</v>
      </c>
      <c r="G117" s="59" t="s">
        <v>598</v>
      </c>
      <c r="H117" s="59" t="s">
        <v>599</v>
      </c>
      <c r="I117" s="58" t="s">
        <v>954</v>
      </c>
      <c r="J117" s="58" t="s">
        <v>955</v>
      </c>
      <c r="K117" s="58" t="s">
        <v>956</v>
      </c>
      <c r="L117" s="58" t="s">
        <v>130</v>
      </c>
      <c r="M117" s="58" t="s">
        <v>602</v>
      </c>
      <c r="N117" s="58" t="s">
        <v>602</v>
      </c>
      <c r="O117" s="58" t="s">
        <v>574</v>
      </c>
      <c r="P117" s="58" t="s">
        <v>498</v>
      </c>
      <c r="Q117" s="58" t="s">
        <v>47</v>
      </c>
      <c r="R117" s="58" t="s">
        <v>75</v>
      </c>
      <c r="S117" s="58" t="s">
        <v>34</v>
      </c>
      <c r="T117" s="200"/>
      <c r="U117" s="201">
        <v>250</v>
      </c>
      <c r="V117" s="202"/>
      <c r="W117" s="202"/>
      <c r="X117" s="203"/>
      <c r="Y117"/>
      <c r="Z117" s="26"/>
      <c r="AA117"/>
      <c r="AB117"/>
      <c r="AC117"/>
      <c r="AD117"/>
      <c r="AE117"/>
      <c r="AF117"/>
    </row>
    <row r="118" spans="2:32" ht="62.1" customHeight="1">
      <c r="B118" s="59" t="s">
        <v>33</v>
      </c>
      <c r="C118" s="199" t="s">
        <v>568</v>
      </c>
      <c r="D118" s="199" t="s">
        <v>569</v>
      </c>
      <c r="E118" s="160" t="s">
        <v>575</v>
      </c>
      <c r="F118" s="160" t="s">
        <v>52</v>
      </c>
      <c r="G118" s="59" t="s">
        <v>603</v>
      </c>
      <c r="H118" s="59" t="s">
        <v>604</v>
      </c>
      <c r="I118" s="58" t="s">
        <v>605</v>
      </c>
      <c r="J118" s="58" t="s">
        <v>957</v>
      </c>
      <c r="K118" s="58" t="s">
        <v>956</v>
      </c>
      <c r="L118" s="58" t="s">
        <v>130</v>
      </c>
      <c r="M118" s="58" t="s">
        <v>602</v>
      </c>
      <c r="N118" s="58" t="s">
        <v>602</v>
      </c>
      <c r="O118" s="58" t="s">
        <v>574</v>
      </c>
      <c r="P118" s="58" t="s">
        <v>498</v>
      </c>
      <c r="Q118" s="58" t="s">
        <v>47</v>
      </c>
      <c r="R118" s="58" t="s">
        <v>75</v>
      </c>
      <c r="S118" s="58" t="s">
        <v>34</v>
      </c>
      <c r="T118" s="200"/>
      <c r="U118" s="200">
        <v>0.8</v>
      </c>
      <c r="V118" s="202"/>
      <c r="W118" s="202"/>
      <c r="X118" s="203"/>
      <c r="Y118"/>
      <c r="Z118" s="26"/>
      <c r="AA118"/>
      <c r="AB118"/>
      <c r="AC118"/>
      <c r="AD118"/>
      <c r="AE118"/>
      <c r="AF118"/>
    </row>
    <row r="119" spans="2:32" ht="57.6">
      <c r="B119" s="14" t="s">
        <v>49</v>
      </c>
      <c r="E119" s="125" t="s">
        <v>958</v>
      </c>
      <c r="G119" s="125" t="s">
        <v>959</v>
      </c>
      <c r="H119" s="123"/>
      <c r="I119" s="123" t="s">
        <v>960</v>
      </c>
      <c r="J119" s="123" t="s">
        <v>961</v>
      </c>
      <c r="K119" s="123" t="s">
        <v>962</v>
      </c>
      <c r="L119" s="123" t="s">
        <v>963</v>
      </c>
      <c r="M119" s="123" t="s">
        <v>963</v>
      </c>
      <c r="N119" s="123" t="s">
        <v>963</v>
      </c>
      <c r="O119" s="123" t="s">
        <v>963</v>
      </c>
      <c r="P119" s="197" t="s">
        <v>498</v>
      </c>
      <c r="T119" s="198"/>
      <c r="Y119"/>
      <c r="Z119" s="26"/>
      <c r="AA119"/>
      <c r="AB119"/>
      <c r="AC119"/>
      <c r="AD119"/>
      <c r="AE119"/>
      <c r="AF119"/>
    </row>
    <row r="120" spans="2:32" ht="109.2">
      <c r="B120" s="40" t="s">
        <v>303</v>
      </c>
      <c r="C120" s="41" t="s">
        <v>34</v>
      </c>
      <c r="D120" s="214" t="s">
        <v>376</v>
      </c>
      <c r="E120" s="41" t="s">
        <v>52</v>
      </c>
      <c r="F120" s="41" t="s">
        <v>52</v>
      </c>
      <c r="G120" s="215" t="s">
        <v>609</v>
      </c>
      <c r="H120" s="216" t="s">
        <v>610</v>
      </c>
      <c r="I120" s="215" t="s">
        <v>611</v>
      </c>
      <c r="J120" s="40" t="s">
        <v>612</v>
      </c>
      <c r="K120" s="215" t="s">
        <v>613</v>
      </c>
      <c r="L120" s="95" t="s">
        <v>43</v>
      </c>
      <c r="M120" s="41" t="s">
        <v>614</v>
      </c>
      <c r="N120" s="40" t="s">
        <v>615</v>
      </c>
      <c r="O120" s="41" t="s">
        <v>616</v>
      </c>
      <c r="P120" s="40" t="s">
        <v>217</v>
      </c>
      <c r="Q120" s="44" t="s">
        <v>47</v>
      </c>
      <c r="R120" s="44" t="s">
        <v>58</v>
      </c>
      <c r="S120" s="31" t="s">
        <v>34</v>
      </c>
      <c r="T120" s="198"/>
      <c r="Z120" s="26"/>
    </row>
    <row r="121" spans="2:32" ht="171.6">
      <c r="B121" s="40" t="s">
        <v>303</v>
      </c>
      <c r="C121" s="41" t="s">
        <v>34</v>
      </c>
      <c r="D121" s="214" t="s">
        <v>376</v>
      </c>
      <c r="E121" s="41" t="s">
        <v>52</v>
      </c>
      <c r="F121" s="41" t="s">
        <v>52</v>
      </c>
      <c r="G121" s="215" t="s">
        <v>617</v>
      </c>
      <c r="H121" s="42" t="s">
        <v>618</v>
      </c>
      <c r="I121" s="215" t="s">
        <v>619</v>
      </c>
      <c r="J121" s="40" t="s">
        <v>620</v>
      </c>
      <c r="K121" s="215" t="s">
        <v>613</v>
      </c>
      <c r="L121" s="95" t="s">
        <v>43</v>
      </c>
      <c r="M121" s="40" t="s">
        <v>614</v>
      </c>
      <c r="N121" s="40" t="s">
        <v>621</v>
      </c>
      <c r="O121" s="41" t="s">
        <v>622</v>
      </c>
      <c r="P121" s="40" t="s">
        <v>217</v>
      </c>
      <c r="Q121" s="44" t="s">
        <v>47</v>
      </c>
      <c r="R121" s="44" t="s">
        <v>58</v>
      </c>
      <c r="S121" s="31" t="s">
        <v>34</v>
      </c>
      <c r="T121" s="31"/>
      <c r="Z121" s="26"/>
    </row>
    <row r="122" spans="2:32" ht="327.60000000000002">
      <c r="B122" s="40" t="s">
        <v>623</v>
      </c>
      <c r="C122" s="41" t="s">
        <v>34</v>
      </c>
      <c r="D122" s="214" t="s">
        <v>376</v>
      </c>
      <c r="E122" s="41" t="s">
        <v>52</v>
      </c>
      <c r="F122" s="41" t="s">
        <v>52</v>
      </c>
      <c r="G122" s="215" t="s">
        <v>624</v>
      </c>
      <c r="H122" s="42" t="s">
        <v>625</v>
      </c>
      <c r="I122" s="215" t="s">
        <v>619</v>
      </c>
      <c r="J122" s="40" t="s">
        <v>626</v>
      </c>
      <c r="K122" s="215" t="s">
        <v>613</v>
      </c>
      <c r="L122" s="95" t="s">
        <v>43</v>
      </c>
      <c r="M122" s="42" t="s">
        <v>614</v>
      </c>
      <c r="N122" s="40" t="s">
        <v>627</v>
      </c>
      <c r="O122" s="41" t="s">
        <v>628</v>
      </c>
      <c r="P122" s="40" t="s">
        <v>217</v>
      </c>
      <c r="Q122" s="44" t="s">
        <v>47</v>
      </c>
      <c r="R122" s="44" t="s">
        <v>58</v>
      </c>
      <c r="S122" s="31" t="s">
        <v>34</v>
      </c>
      <c r="Z122" s="26"/>
    </row>
    <row r="123" spans="2:32" ht="109.2">
      <c r="B123" s="40" t="s">
        <v>325</v>
      </c>
      <c r="C123" s="41" t="s">
        <v>34</v>
      </c>
      <c r="D123" s="214" t="s">
        <v>376</v>
      </c>
      <c r="E123" s="41" t="s">
        <v>52</v>
      </c>
      <c r="F123" s="41" t="s">
        <v>52</v>
      </c>
      <c r="G123" s="215" t="s">
        <v>629</v>
      </c>
      <c r="H123" s="42" t="s">
        <v>630</v>
      </c>
      <c r="I123" s="215" t="s">
        <v>631</v>
      </c>
      <c r="J123" s="40" t="s">
        <v>632</v>
      </c>
      <c r="K123" s="215" t="s">
        <v>613</v>
      </c>
      <c r="L123" s="95" t="s">
        <v>43</v>
      </c>
      <c r="M123" s="88" t="s">
        <v>614</v>
      </c>
      <c r="N123" s="88" t="s">
        <v>633</v>
      </c>
      <c r="O123" s="41" t="s">
        <v>622</v>
      </c>
      <c r="P123" s="40" t="s">
        <v>217</v>
      </c>
      <c r="Q123" s="44" t="s">
        <v>47</v>
      </c>
      <c r="R123" s="44" t="s">
        <v>58</v>
      </c>
      <c r="S123" s="81" t="s">
        <v>34</v>
      </c>
      <c r="Z123" s="26"/>
    </row>
    <row r="124" spans="2:32" ht="171.6">
      <c r="B124" s="40" t="s">
        <v>33</v>
      </c>
      <c r="C124" s="41" t="s">
        <v>34</v>
      </c>
      <c r="D124" s="214" t="s">
        <v>93</v>
      </c>
      <c r="E124" s="41" t="s">
        <v>52</v>
      </c>
      <c r="F124" s="41" t="s">
        <v>52</v>
      </c>
      <c r="G124" s="40" t="s">
        <v>634</v>
      </c>
      <c r="H124" s="42" t="s">
        <v>635</v>
      </c>
      <c r="I124" s="40" t="s">
        <v>636</v>
      </c>
      <c r="J124" s="40" t="s">
        <v>637</v>
      </c>
      <c r="K124" s="215" t="s">
        <v>613</v>
      </c>
      <c r="L124" s="95" t="s">
        <v>43</v>
      </c>
      <c r="M124" s="42" t="s">
        <v>614</v>
      </c>
      <c r="N124" s="40" t="s">
        <v>638</v>
      </c>
      <c r="O124" s="41" t="s">
        <v>628</v>
      </c>
      <c r="P124" s="40" t="s">
        <v>217</v>
      </c>
      <c r="Q124" s="44" t="s">
        <v>47</v>
      </c>
      <c r="R124" s="44" t="s">
        <v>58</v>
      </c>
      <c r="S124" s="31" t="s">
        <v>34</v>
      </c>
      <c r="Z124" s="26"/>
    </row>
    <row r="125" spans="2:32" ht="93.6">
      <c r="B125" s="40" t="s">
        <v>303</v>
      </c>
      <c r="C125" s="41" t="s">
        <v>34</v>
      </c>
      <c r="D125" s="214" t="s">
        <v>376</v>
      </c>
      <c r="E125" s="41" t="s">
        <v>52</v>
      </c>
      <c r="F125" s="41" t="s">
        <v>52</v>
      </c>
      <c r="G125" s="42" t="s">
        <v>639</v>
      </c>
      <c r="H125" s="42" t="s">
        <v>640</v>
      </c>
      <c r="I125" s="40" t="s">
        <v>641</v>
      </c>
      <c r="J125" s="40" t="s">
        <v>642</v>
      </c>
      <c r="K125" s="215" t="s">
        <v>613</v>
      </c>
      <c r="L125" s="95" t="s">
        <v>43</v>
      </c>
      <c r="M125" s="42" t="s">
        <v>614</v>
      </c>
      <c r="N125" s="40" t="s">
        <v>643</v>
      </c>
      <c r="O125" s="41" t="s">
        <v>628</v>
      </c>
      <c r="P125" s="40" t="s">
        <v>217</v>
      </c>
      <c r="Q125" s="44" t="s">
        <v>47</v>
      </c>
      <c r="R125" s="44" t="s">
        <v>58</v>
      </c>
      <c r="S125" s="31" t="s">
        <v>34</v>
      </c>
      <c r="Z125" s="26"/>
    </row>
    <row r="126" spans="2:32" ht="109.2">
      <c r="B126" s="53" t="s">
        <v>33</v>
      </c>
      <c r="C126" s="41" t="s">
        <v>34</v>
      </c>
      <c r="D126" s="214" t="s">
        <v>376</v>
      </c>
      <c r="E126" s="41" t="s">
        <v>52</v>
      </c>
      <c r="F126" s="41" t="s">
        <v>52</v>
      </c>
      <c r="G126" s="42" t="s">
        <v>644</v>
      </c>
      <c r="H126" s="42" t="s">
        <v>645</v>
      </c>
      <c r="I126" s="40" t="s">
        <v>646</v>
      </c>
      <c r="J126" s="40" t="s">
        <v>647</v>
      </c>
      <c r="K126" s="40" t="s">
        <v>648</v>
      </c>
      <c r="L126" s="95" t="s">
        <v>150</v>
      </c>
      <c r="M126" s="40" t="s">
        <v>614</v>
      </c>
      <c r="N126" s="40" t="s">
        <v>649</v>
      </c>
      <c r="O126" s="41" t="s">
        <v>650</v>
      </c>
      <c r="P126" s="42" t="s">
        <v>217</v>
      </c>
      <c r="Q126" s="44" t="s">
        <v>47</v>
      </c>
      <c r="R126" s="44" t="s">
        <v>58</v>
      </c>
      <c r="S126" s="81" t="s">
        <v>34</v>
      </c>
      <c r="Z126" s="26"/>
    </row>
    <row r="127" spans="2:32" ht="93.6">
      <c r="B127" s="40" t="s">
        <v>303</v>
      </c>
      <c r="C127" s="41" t="s">
        <v>52</v>
      </c>
      <c r="D127" s="214" t="s">
        <v>376</v>
      </c>
      <c r="E127" s="41" t="s">
        <v>52</v>
      </c>
      <c r="F127" s="41" t="s">
        <v>52</v>
      </c>
      <c r="G127" s="42" t="s">
        <v>651</v>
      </c>
      <c r="H127" s="217" t="s">
        <v>652</v>
      </c>
      <c r="I127" s="40"/>
      <c r="J127" s="40"/>
      <c r="K127" s="40"/>
      <c r="L127" s="95" t="s">
        <v>43</v>
      </c>
      <c r="M127" s="43" t="s">
        <v>653</v>
      </c>
      <c r="N127" s="40" t="s">
        <v>654</v>
      </c>
      <c r="O127" s="41" t="s">
        <v>628</v>
      </c>
      <c r="P127" s="40" t="s">
        <v>217</v>
      </c>
      <c r="Q127" s="44" t="s">
        <v>47</v>
      </c>
      <c r="R127" s="44" t="s">
        <v>58</v>
      </c>
      <c r="S127" s="81" t="s">
        <v>34</v>
      </c>
      <c r="Z127" s="26"/>
    </row>
    <row r="128" spans="2:32" ht="93.6">
      <c r="B128" s="40" t="s">
        <v>303</v>
      </c>
      <c r="C128" s="41" t="s">
        <v>34</v>
      </c>
      <c r="D128" s="214" t="s">
        <v>376</v>
      </c>
      <c r="E128" s="41" t="s">
        <v>52</v>
      </c>
      <c r="F128" s="41" t="s">
        <v>52</v>
      </c>
      <c r="G128" s="40" t="s">
        <v>655</v>
      </c>
      <c r="H128" s="42" t="s">
        <v>656</v>
      </c>
      <c r="I128" s="40" t="s">
        <v>657</v>
      </c>
      <c r="J128" s="40" t="s">
        <v>658</v>
      </c>
      <c r="K128" s="40" t="s">
        <v>659</v>
      </c>
      <c r="L128" s="95" t="s">
        <v>43</v>
      </c>
      <c r="M128" s="41" t="s">
        <v>614</v>
      </c>
      <c r="N128" s="40" t="s">
        <v>660</v>
      </c>
      <c r="O128" s="41" t="s">
        <v>622</v>
      </c>
      <c r="P128" s="40" t="s">
        <v>217</v>
      </c>
      <c r="Q128" s="44" t="s">
        <v>47</v>
      </c>
      <c r="R128" s="44" t="s">
        <v>58</v>
      </c>
      <c r="S128" s="31" t="s">
        <v>34</v>
      </c>
      <c r="Z128" s="26"/>
    </row>
    <row r="129" spans="2:26">
      <c r="B129" s="218" t="s">
        <v>303</v>
      </c>
      <c r="C129" s="218"/>
      <c r="D129" s="218"/>
      <c r="E129" s="218"/>
      <c r="F129" s="218"/>
      <c r="G129" s="218" t="s">
        <v>964</v>
      </c>
      <c r="H129" s="219"/>
      <c r="I129" s="218"/>
      <c r="J129" s="218" t="s">
        <v>965</v>
      </c>
      <c r="K129" s="218"/>
      <c r="L129" s="218"/>
      <c r="M129" s="218"/>
      <c r="N129" s="218"/>
      <c r="O129" s="218"/>
      <c r="P129" s="218"/>
      <c r="Q129" s="218"/>
      <c r="R129" s="218"/>
      <c r="S129" s="218"/>
      <c r="Z129" s="26"/>
    </row>
    <row r="130" spans="2:26" ht="109.2">
      <c r="B130" s="220" t="s">
        <v>325</v>
      </c>
      <c r="C130" s="220" t="s">
        <v>668</v>
      </c>
      <c r="D130" s="220" t="s">
        <v>59</v>
      </c>
      <c r="E130" s="220" t="s">
        <v>669</v>
      </c>
      <c r="F130" s="220" t="s">
        <v>52</v>
      </c>
      <c r="G130" s="220" t="s">
        <v>670</v>
      </c>
      <c r="H130" s="220" t="s">
        <v>671</v>
      </c>
      <c r="I130" s="220" t="s">
        <v>672</v>
      </c>
      <c r="J130" s="220" t="s">
        <v>673</v>
      </c>
      <c r="K130" s="220" t="s">
        <v>674</v>
      </c>
      <c r="L130" s="221" t="s">
        <v>74</v>
      </c>
      <c r="M130" s="222" t="s">
        <v>675</v>
      </c>
      <c r="N130" s="222" t="s">
        <v>676</v>
      </c>
      <c r="O130" s="162" t="s">
        <v>666</v>
      </c>
      <c r="P130" s="162" t="s">
        <v>667</v>
      </c>
      <c r="Q130" s="223" t="s">
        <v>47</v>
      </c>
      <c r="R130" s="223" t="s">
        <v>58</v>
      </c>
      <c r="S130" s="224" t="s">
        <v>966</v>
      </c>
      <c r="T130" s="225">
        <v>0.84199999999999997</v>
      </c>
      <c r="U130" s="225">
        <f>T130+0.005</f>
        <v>0.84699999999999998</v>
      </c>
      <c r="V130" s="225">
        <f t="shared" ref="V130:W130" si="7">U130+0.005</f>
        <v>0.85199999999999998</v>
      </c>
      <c r="W130" s="225">
        <f t="shared" si="7"/>
        <v>0.85699999999999998</v>
      </c>
      <c r="X130" s="225">
        <f>W130</f>
        <v>0.85699999999999998</v>
      </c>
      <c r="Z130" s="26"/>
    </row>
    <row r="131" spans="2:26" ht="156">
      <c r="B131" s="194" t="s">
        <v>325</v>
      </c>
      <c r="C131" s="276" t="s">
        <v>677</v>
      </c>
      <c r="D131" s="276" t="s">
        <v>363</v>
      </c>
      <c r="E131" s="276" t="s">
        <v>669</v>
      </c>
      <c r="F131" s="276" t="s">
        <v>678</v>
      </c>
      <c r="G131" s="276" t="s">
        <v>679</v>
      </c>
      <c r="H131" s="276" t="s">
        <v>680</v>
      </c>
      <c r="I131" s="276" t="s">
        <v>681</v>
      </c>
      <c r="J131" s="276" t="s">
        <v>682</v>
      </c>
      <c r="K131" s="276" t="s">
        <v>967</v>
      </c>
      <c r="L131" s="277" t="s">
        <v>43</v>
      </c>
      <c r="M131" s="276" t="s">
        <v>675</v>
      </c>
      <c r="N131" s="276" t="s">
        <v>683</v>
      </c>
      <c r="O131" s="276" t="s">
        <v>666</v>
      </c>
      <c r="P131" s="276" t="s">
        <v>667</v>
      </c>
      <c r="Q131" s="278" t="s">
        <v>65</v>
      </c>
      <c r="R131" s="278" t="s">
        <v>48</v>
      </c>
      <c r="S131" s="279" t="s">
        <v>968</v>
      </c>
      <c r="T131" s="280" t="s">
        <v>969</v>
      </c>
      <c r="U131" s="278" t="s">
        <v>970</v>
      </c>
      <c r="V131" s="278" t="s">
        <v>970</v>
      </c>
      <c r="W131" s="278" t="s">
        <v>970</v>
      </c>
      <c r="X131" s="278" t="s">
        <v>971</v>
      </c>
      <c r="Z131" s="26"/>
    </row>
    <row r="132" spans="2:26" ht="187.2">
      <c r="B132" s="194" t="s">
        <v>325</v>
      </c>
      <c r="C132" s="276" t="s">
        <v>677</v>
      </c>
      <c r="D132" s="276" t="s">
        <v>363</v>
      </c>
      <c r="E132" s="276" t="s">
        <v>669</v>
      </c>
      <c r="F132" s="276" t="s">
        <v>52</v>
      </c>
      <c r="G132" s="276" t="s">
        <v>972</v>
      </c>
      <c r="H132" s="276" t="s">
        <v>973</v>
      </c>
      <c r="I132" s="276" t="s">
        <v>974</v>
      </c>
      <c r="J132" s="276" t="s">
        <v>975</v>
      </c>
      <c r="K132" s="276" t="s">
        <v>976</v>
      </c>
      <c r="L132" s="277" t="s">
        <v>43</v>
      </c>
      <c r="M132" s="276" t="s">
        <v>977</v>
      </c>
      <c r="N132" s="276" t="s">
        <v>978</v>
      </c>
      <c r="O132" s="276" t="s">
        <v>666</v>
      </c>
      <c r="P132" s="276" t="s">
        <v>667</v>
      </c>
      <c r="Q132" s="278" t="s">
        <v>47</v>
      </c>
      <c r="R132" s="278" t="s">
        <v>58</v>
      </c>
      <c r="S132" s="278" t="s">
        <v>979</v>
      </c>
      <c r="T132" s="278" t="s">
        <v>969</v>
      </c>
      <c r="U132" s="278" t="s">
        <v>970</v>
      </c>
      <c r="V132" s="278" t="s">
        <v>970</v>
      </c>
      <c r="W132" s="278" t="s">
        <v>969</v>
      </c>
      <c r="X132" s="278" t="s">
        <v>980</v>
      </c>
      <c r="Z132" s="26"/>
    </row>
    <row r="133" spans="2:26" ht="296.39999999999998">
      <c r="B133" s="194" t="s">
        <v>325</v>
      </c>
      <c r="C133" s="276" t="s">
        <v>677</v>
      </c>
      <c r="D133" s="276" t="s">
        <v>363</v>
      </c>
      <c r="E133" s="276" t="s">
        <v>669</v>
      </c>
      <c r="F133" s="276" t="s">
        <v>52</v>
      </c>
      <c r="G133" s="276" t="s">
        <v>981</v>
      </c>
      <c r="H133" s="276" t="s">
        <v>982</v>
      </c>
      <c r="I133" s="276" t="s">
        <v>983</v>
      </c>
      <c r="J133" s="276" t="s">
        <v>984</v>
      </c>
      <c r="K133" s="276" t="s">
        <v>985</v>
      </c>
      <c r="L133" s="277" t="s">
        <v>43</v>
      </c>
      <c r="M133" s="276" t="s">
        <v>675</v>
      </c>
      <c r="N133" s="276" t="s">
        <v>986</v>
      </c>
      <c r="O133" s="276" t="s">
        <v>666</v>
      </c>
      <c r="P133" s="276" t="s">
        <v>667</v>
      </c>
      <c r="Q133" s="278" t="s">
        <v>47</v>
      </c>
      <c r="R133" s="278" t="s">
        <v>58</v>
      </c>
      <c r="S133" s="278" t="s">
        <v>979</v>
      </c>
      <c r="T133" s="278" t="s">
        <v>969</v>
      </c>
      <c r="U133" s="278" t="s">
        <v>980</v>
      </c>
      <c r="V133" s="278" t="s">
        <v>980</v>
      </c>
      <c r="W133" s="278" t="s">
        <v>970</v>
      </c>
      <c r="X133" s="278" t="s">
        <v>987</v>
      </c>
      <c r="Z133" s="26"/>
    </row>
    <row r="134" spans="2:26" ht="140.4">
      <c r="B134" s="194" t="s">
        <v>325</v>
      </c>
      <c r="C134" s="276" t="s">
        <v>677</v>
      </c>
      <c r="D134" s="276" t="s">
        <v>363</v>
      </c>
      <c r="E134" s="276" t="s">
        <v>669</v>
      </c>
      <c r="F134" s="276" t="s">
        <v>52</v>
      </c>
      <c r="G134" s="276" t="s">
        <v>692</v>
      </c>
      <c r="H134" s="276" t="s">
        <v>988</v>
      </c>
      <c r="I134" s="276" t="s">
        <v>989</v>
      </c>
      <c r="J134" s="276" t="s">
        <v>695</v>
      </c>
      <c r="K134" s="276" t="s">
        <v>990</v>
      </c>
      <c r="L134" s="277" t="s">
        <v>43</v>
      </c>
      <c r="M134" s="276" t="s">
        <v>697</v>
      </c>
      <c r="N134" s="276" t="s">
        <v>676</v>
      </c>
      <c r="O134" s="276" t="s">
        <v>666</v>
      </c>
      <c r="P134" s="276" t="s">
        <v>667</v>
      </c>
      <c r="Q134" s="278" t="s">
        <v>47</v>
      </c>
      <c r="R134" s="278" t="s">
        <v>58</v>
      </c>
      <c r="S134" s="278" t="s">
        <v>979</v>
      </c>
      <c r="T134" s="278" t="s">
        <v>969</v>
      </c>
      <c r="U134" s="278" t="s">
        <v>970</v>
      </c>
      <c r="V134" s="278" t="s">
        <v>970</v>
      </c>
      <c r="W134" s="278" t="s">
        <v>970</v>
      </c>
      <c r="X134" s="278" t="s">
        <v>971</v>
      </c>
      <c r="Z134" s="26"/>
    </row>
    <row r="135" spans="2:26" ht="140.4">
      <c r="B135" s="194" t="s">
        <v>325</v>
      </c>
      <c r="C135" s="276" t="s">
        <v>669</v>
      </c>
      <c r="D135" s="276" t="s">
        <v>77</v>
      </c>
      <c r="E135" s="276" t="s">
        <v>669</v>
      </c>
      <c r="F135" s="276" t="s">
        <v>52</v>
      </c>
      <c r="G135" s="276" t="s">
        <v>698</v>
      </c>
      <c r="H135" s="276" t="s">
        <v>699</v>
      </c>
      <c r="I135" s="276" t="s">
        <v>700</v>
      </c>
      <c r="J135" s="276" t="s">
        <v>701</v>
      </c>
      <c r="K135" s="276" t="s">
        <v>702</v>
      </c>
      <c r="L135" s="277" t="s">
        <v>43</v>
      </c>
      <c r="M135" s="276" t="s">
        <v>675</v>
      </c>
      <c r="N135" s="276" t="s">
        <v>683</v>
      </c>
      <c r="O135" s="276" t="s">
        <v>666</v>
      </c>
      <c r="P135" s="276" t="s">
        <v>667</v>
      </c>
      <c r="Q135" s="278" t="s">
        <v>47</v>
      </c>
      <c r="R135" s="278" t="s">
        <v>58</v>
      </c>
      <c r="S135" s="278" t="s">
        <v>979</v>
      </c>
      <c r="T135" s="283">
        <v>0.5</v>
      </c>
      <c r="U135" s="283">
        <v>0.3</v>
      </c>
      <c r="V135" s="283">
        <v>0.2</v>
      </c>
      <c r="W135" s="278" t="s">
        <v>608</v>
      </c>
      <c r="X135" s="283">
        <v>1</v>
      </c>
      <c r="Z135" s="26"/>
    </row>
    <row r="136" spans="2:26" ht="78">
      <c r="B136" s="194" t="s">
        <v>325</v>
      </c>
      <c r="C136" s="276" t="s">
        <v>669</v>
      </c>
      <c r="D136" s="276" t="s">
        <v>77</v>
      </c>
      <c r="E136" s="276" t="s">
        <v>669</v>
      </c>
      <c r="F136" s="276" t="s">
        <v>52</v>
      </c>
      <c r="G136" s="276" t="s">
        <v>991</v>
      </c>
      <c r="H136" s="276" t="s">
        <v>992</v>
      </c>
      <c r="I136" s="276" t="s">
        <v>993</v>
      </c>
      <c r="J136" s="276" t="s">
        <v>994</v>
      </c>
      <c r="K136" s="276" t="s">
        <v>995</v>
      </c>
      <c r="L136" s="277" t="s">
        <v>43</v>
      </c>
      <c r="M136" s="276" t="s">
        <v>703</v>
      </c>
      <c r="N136" s="276" t="s">
        <v>687</v>
      </c>
      <c r="O136" s="276" t="s">
        <v>666</v>
      </c>
      <c r="P136" s="276" t="s">
        <v>667</v>
      </c>
      <c r="Q136" s="278" t="s">
        <v>47</v>
      </c>
      <c r="R136" s="278" t="s">
        <v>58</v>
      </c>
      <c r="S136" s="278" t="s">
        <v>979</v>
      </c>
      <c r="T136" s="278" t="s">
        <v>969</v>
      </c>
      <c r="U136" s="278" t="s">
        <v>970</v>
      </c>
      <c r="V136" s="278" t="s">
        <v>969</v>
      </c>
      <c r="W136" s="278" t="s">
        <v>970</v>
      </c>
      <c r="X136" s="278" t="s">
        <v>980</v>
      </c>
      <c r="Z136" s="26"/>
    </row>
    <row r="137" spans="2:26" ht="140.4">
      <c r="B137" s="194" t="s">
        <v>92</v>
      </c>
      <c r="C137" s="276" t="s">
        <v>669</v>
      </c>
      <c r="D137" s="276" t="s">
        <v>93</v>
      </c>
      <c r="E137" s="276" t="s">
        <v>669</v>
      </c>
      <c r="F137" s="276" t="s">
        <v>52</v>
      </c>
      <c r="G137" s="276" t="s">
        <v>704</v>
      </c>
      <c r="H137" s="276" t="s">
        <v>705</v>
      </c>
      <c r="I137" s="276" t="s">
        <v>996</v>
      </c>
      <c r="J137" s="276" t="s">
        <v>706</v>
      </c>
      <c r="K137" s="276" t="s">
        <v>997</v>
      </c>
      <c r="L137" s="277" t="s">
        <v>43</v>
      </c>
      <c r="M137" s="276" t="s">
        <v>707</v>
      </c>
      <c r="N137" s="276" t="s">
        <v>676</v>
      </c>
      <c r="O137" s="276" t="s">
        <v>666</v>
      </c>
      <c r="P137" s="276" t="s">
        <v>667</v>
      </c>
      <c r="Q137" s="278" t="s">
        <v>47</v>
      </c>
      <c r="R137" s="278" t="s">
        <v>58</v>
      </c>
      <c r="S137" s="278" t="s">
        <v>979</v>
      </c>
      <c r="T137" s="278" t="s">
        <v>969</v>
      </c>
      <c r="U137" s="278" t="s">
        <v>970</v>
      </c>
      <c r="V137" s="278" t="s">
        <v>980</v>
      </c>
      <c r="W137" s="278" t="s">
        <v>969</v>
      </c>
      <c r="X137" s="278" t="s">
        <v>971</v>
      </c>
    </row>
    <row r="138" spans="2:26" ht="93.6">
      <c r="B138" s="194" t="s">
        <v>199</v>
      </c>
      <c r="C138" s="276" t="s">
        <v>708</v>
      </c>
      <c r="D138" s="276" t="s">
        <v>68</v>
      </c>
      <c r="E138" s="276" t="s">
        <v>669</v>
      </c>
      <c r="F138" s="276" t="s">
        <v>52</v>
      </c>
      <c r="G138" s="276" t="s">
        <v>709</v>
      </c>
      <c r="H138" s="276" t="s">
        <v>998</v>
      </c>
      <c r="I138" s="276" t="s">
        <v>999</v>
      </c>
      <c r="J138" s="276" t="s">
        <v>710</v>
      </c>
      <c r="K138" s="276" t="s">
        <v>1000</v>
      </c>
      <c r="L138" s="277" t="s">
        <v>43</v>
      </c>
      <c r="M138" s="276" t="s">
        <v>712</v>
      </c>
      <c r="N138" s="276" t="s">
        <v>986</v>
      </c>
      <c r="O138" s="276" t="s">
        <v>666</v>
      </c>
      <c r="P138" s="276" t="s">
        <v>667</v>
      </c>
      <c r="Q138" s="278" t="s">
        <v>47</v>
      </c>
      <c r="R138" s="278" t="s">
        <v>58</v>
      </c>
      <c r="S138" s="278" t="s">
        <v>979</v>
      </c>
      <c r="T138" s="278" t="s">
        <v>1001</v>
      </c>
      <c r="U138" s="278" t="s">
        <v>1001</v>
      </c>
      <c r="V138" s="278" t="s">
        <v>1001</v>
      </c>
      <c r="W138" s="278" t="s">
        <v>1001</v>
      </c>
      <c r="X138" s="278" t="s">
        <v>970</v>
      </c>
    </row>
    <row r="139" spans="2:26" ht="109.2">
      <c r="B139" s="194" t="s">
        <v>66</v>
      </c>
      <c r="C139" s="276" t="s">
        <v>708</v>
      </c>
      <c r="D139" s="276" t="s">
        <v>123</v>
      </c>
      <c r="E139" s="276" t="s">
        <v>669</v>
      </c>
      <c r="F139" s="276" t="s">
        <v>52</v>
      </c>
      <c r="G139" s="276" t="s">
        <v>713</v>
      </c>
      <c r="H139" s="276" t="s">
        <v>714</v>
      </c>
      <c r="I139" s="276" t="s">
        <v>715</v>
      </c>
      <c r="J139" s="276" t="s">
        <v>716</v>
      </c>
      <c r="K139" s="276" t="s">
        <v>717</v>
      </c>
      <c r="L139" s="277" t="s">
        <v>130</v>
      </c>
      <c r="M139" s="276" t="s">
        <v>718</v>
      </c>
      <c r="N139" s="276" t="s">
        <v>1002</v>
      </c>
      <c r="O139" s="276" t="s">
        <v>666</v>
      </c>
      <c r="P139" s="276" t="s">
        <v>667</v>
      </c>
      <c r="Q139" s="278" t="s">
        <v>47</v>
      </c>
      <c r="R139" s="278" t="s">
        <v>58</v>
      </c>
      <c r="S139" s="278" t="s">
        <v>979</v>
      </c>
      <c r="T139" s="278" t="s">
        <v>969</v>
      </c>
      <c r="U139" s="278" t="s">
        <v>970</v>
      </c>
      <c r="V139" s="278" t="s">
        <v>969</v>
      </c>
      <c r="W139" s="278" t="s">
        <v>970</v>
      </c>
      <c r="X139" s="278" t="s">
        <v>980</v>
      </c>
    </row>
    <row r="140" spans="2:26" ht="109.2">
      <c r="B140" s="194" t="s">
        <v>199</v>
      </c>
      <c r="C140" s="276" t="s">
        <v>708</v>
      </c>
      <c r="D140" s="276" t="s">
        <v>123</v>
      </c>
      <c r="E140" s="276" t="s">
        <v>669</v>
      </c>
      <c r="F140" s="276" t="s">
        <v>52</v>
      </c>
      <c r="G140" s="276" t="s">
        <v>1003</v>
      </c>
      <c r="H140" s="276" t="s">
        <v>1004</v>
      </c>
      <c r="I140" s="276" t="s">
        <v>1005</v>
      </c>
      <c r="J140" s="276" t="s">
        <v>722</v>
      </c>
      <c r="K140" s="276" t="s">
        <v>1006</v>
      </c>
      <c r="L140" s="277" t="s">
        <v>130</v>
      </c>
      <c r="M140" s="276" t="s">
        <v>718</v>
      </c>
      <c r="N140" s="276" t="s">
        <v>1002</v>
      </c>
      <c r="O140" s="276" t="s">
        <v>666</v>
      </c>
      <c r="P140" s="276" t="s">
        <v>667</v>
      </c>
      <c r="Q140" s="278" t="s">
        <v>47</v>
      </c>
      <c r="R140" s="278" t="s">
        <v>58</v>
      </c>
      <c r="S140" s="278" t="s">
        <v>979</v>
      </c>
      <c r="T140" s="278" t="s">
        <v>608</v>
      </c>
      <c r="U140" s="283">
        <v>0.5</v>
      </c>
      <c r="V140" s="278" t="s">
        <v>608</v>
      </c>
      <c r="W140" s="283">
        <v>0.5</v>
      </c>
      <c r="X140" s="283">
        <v>1</v>
      </c>
    </row>
    <row r="141" spans="2:26" ht="62.4">
      <c r="B141" s="53" t="s">
        <v>33</v>
      </c>
      <c r="C141" s="51" t="s">
        <v>724</v>
      </c>
      <c r="D141" s="51" t="s">
        <v>123</v>
      </c>
      <c r="E141" s="51" t="s">
        <v>929</v>
      </c>
      <c r="F141" s="226" t="s">
        <v>52</v>
      </c>
      <c r="G141" s="40" t="s">
        <v>725</v>
      </c>
      <c r="H141" s="42" t="s">
        <v>726</v>
      </c>
      <c r="I141" s="40" t="s">
        <v>727</v>
      </c>
      <c r="J141" s="40" t="s">
        <v>728</v>
      </c>
      <c r="K141" s="40" t="s">
        <v>729</v>
      </c>
      <c r="L141" s="43" t="s">
        <v>74</v>
      </c>
      <c r="M141" s="43" t="s">
        <v>730</v>
      </c>
      <c r="N141" s="43" t="s">
        <v>731</v>
      </c>
      <c r="O141" s="40" t="s">
        <v>724</v>
      </c>
      <c r="P141" s="40" t="s">
        <v>221</v>
      </c>
      <c r="Q141" s="44" t="s">
        <v>47</v>
      </c>
      <c r="R141" s="44" t="s">
        <v>58</v>
      </c>
      <c r="S141" s="31" t="s">
        <v>198</v>
      </c>
      <c r="T141" s="227"/>
    </row>
    <row r="142" spans="2:26" ht="46.8">
      <c r="B142" s="42" t="s">
        <v>49</v>
      </c>
      <c r="C142" s="42" t="s">
        <v>732</v>
      </c>
      <c r="D142" s="42" t="s">
        <v>169</v>
      </c>
      <c r="E142" s="42" t="s">
        <v>52</v>
      </c>
      <c r="F142" s="181" t="s">
        <v>52</v>
      </c>
      <c r="G142" s="40" t="s">
        <v>733</v>
      </c>
      <c r="H142" s="181" t="s">
        <v>734</v>
      </c>
      <c r="I142" s="41" t="s">
        <v>735</v>
      </c>
      <c r="J142" s="41" t="s">
        <v>736</v>
      </c>
      <c r="K142" s="42" t="s">
        <v>737</v>
      </c>
      <c r="L142" s="153" t="s">
        <v>43</v>
      </c>
      <c r="M142" s="42" t="s">
        <v>738</v>
      </c>
      <c r="N142" s="42" t="s">
        <v>738</v>
      </c>
      <c r="O142" s="42" t="s">
        <v>739</v>
      </c>
      <c r="P142" s="42" t="s">
        <v>223</v>
      </c>
      <c r="Q142" s="151" t="s">
        <v>47</v>
      </c>
      <c r="R142" s="151" t="s">
        <v>58</v>
      </c>
      <c r="S142" s="228" t="s">
        <v>198</v>
      </c>
      <c r="T142" s="229"/>
      <c r="U142" s="229"/>
      <c r="V142" s="229"/>
      <c r="W142" s="229"/>
      <c r="X142" s="229"/>
    </row>
    <row r="143" spans="2:26" ht="46.8">
      <c r="B143" s="40" t="s">
        <v>49</v>
      </c>
      <c r="C143" s="42" t="s">
        <v>732</v>
      </c>
      <c r="D143" s="40" t="s">
        <v>169</v>
      </c>
      <c r="E143" s="40" t="s">
        <v>52</v>
      </c>
      <c r="F143" s="41" t="s">
        <v>52</v>
      </c>
      <c r="G143" s="40" t="s">
        <v>740</v>
      </c>
      <c r="H143" s="181" t="s">
        <v>741</v>
      </c>
      <c r="I143" s="41" t="s">
        <v>742</v>
      </c>
      <c r="J143" s="41" t="s">
        <v>743</v>
      </c>
      <c r="K143" s="42" t="s">
        <v>744</v>
      </c>
      <c r="L143" s="43" t="s">
        <v>43</v>
      </c>
      <c r="M143" s="42" t="s">
        <v>738</v>
      </c>
      <c r="N143" s="42" t="s">
        <v>738</v>
      </c>
      <c r="O143" s="42" t="s">
        <v>739</v>
      </c>
      <c r="P143" s="42" t="s">
        <v>223</v>
      </c>
      <c r="Q143" s="44" t="s">
        <v>47</v>
      </c>
      <c r="R143" s="44" t="s">
        <v>58</v>
      </c>
      <c r="S143" s="228" t="s">
        <v>198</v>
      </c>
      <c r="T143" s="45"/>
      <c r="U143" s="45"/>
      <c r="V143" s="45"/>
      <c r="W143" s="45"/>
      <c r="X143" s="45"/>
    </row>
    <row r="144" spans="2:26" ht="46.8">
      <c r="B144" s="40" t="s">
        <v>49</v>
      </c>
      <c r="C144" s="42" t="s">
        <v>732</v>
      </c>
      <c r="D144" s="40" t="s">
        <v>169</v>
      </c>
      <c r="E144" s="40" t="s">
        <v>52</v>
      </c>
      <c r="F144" s="41" t="s">
        <v>52</v>
      </c>
      <c r="G144" s="40" t="s">
        <v>745</v>
      </c>
      <c r="H144" s="181" t="s">
        <v>746</v>
      </c>
      <c r="I144" s="41" t="s">
        <v>747</v>
      </c>
      <c r="J144" s="41" t="s">
        <v>748</v>
      </c>
      <c r="K144" s="42" t="s">
        <v>749</v>
      </c>
      <c r="L144" s="43" t="s">
        <v>43</v>
      </c>
      <c r="M144" s="42" t="s">
        <v>738</v>
      </c>
      <c r="N144" s="42" t="s">
        <v>738</v>
      </c>
      <c r="O144" s="42" t="s">
        <v>739</v>
      </c>
      <c r="P144" s="42" t="s">
        <v>223</v>
      </c>
      <c r="Q144" s="44" t="s">
        <v>47</v>
      </c>
      <c r="R144" s="44" t="s">
        <v>58</v>
      </c>
      <c r="S144" s="228" t="s">
        <v>198</v>
      </c>
      <c r="T144" s="45"/>
      <c r="U144" s="45"/>
      <c r="V144" s="45"/>
      <c r="W144" s="45"/>
      <c r="X144" s="45"/>
    </row>
    <row r="145" spans="2:24" ht="156">
      <c r="B145" s="260" t="s">
        <v>105</v>
      </c>
      <c r="C145" s="261" t="s">
        <v>750</v>
      </c>
      <c r="D145" s="262" t="s">
        <v>52</v>
      </c>
      <c r="E145" s="262" t="s">
        <v>52</v>
      </c>
      <c r="F145" s="262" t="s">
        <v>52</v>
      </c>
      <c r="G145" s="262" t="s">
        <v>751</v>
      </c>
      <c r="H145" s="261" t="s">
        <v>752</v>
      </c>
      <c r="I145" s="262" t="s">
        <v>753</v>
      </c>
      <c r="J145" s="261" t="s">
        <v>754</v>
      </c>
      <c r="K145" s="261" t="s">
        <v>755</v>
      </c>
      <c r="L145" s="263" t="s">
        <v>43</v>
      </c>
      <c r="M145" s="262" t="s">
        <v>756</v>
      </c>
      <c r="N145" s="262" t="s">
        <v>756</v>
      </c>
      <c r="O145" s="261" t="s">
        <v>757</v>
      </c>
      <c r="P145" s="264" t="s">
        <v>926</v>
      </c>
      <c r="Q145" s="265" t="s">
        <v>47</v>
      </c>
      <c r="R145" s="265" t="s">
        <v>58</v>
      </c>
      <c r="S145" s="266" t="s">
        <v>324</v>
      </c>
      <c r="T145" s="267">
        <v>0.25</v>
      </c>
      <c r="U145" s="267">
        <v>0.25</v>
      </c>
      <c r="V145" s="267">
        <v>0.25</v>
      </c>
      <c r="W145" s="267">
        <v>0.25</v>
      </c>
      <c r="X145" s="267">
        <v>1</v>
      </c>
    </row>
    <row r="146" spans="2:24" ht="124.8">
      <c r="B146" s="268" t="s">
        <v>105</v>
      </c>
      <c r="C146" s="269" t="s">
        <v>750</v>
      </c>
      <c r="D146" s="270" t="s">
        <v>52</v>
      </c>
      <c r="E146" s="270" t="s">
        <v>52</v>
      </c>
      <c r="F146" s="270" t="s">
        <v>52</v>
      </c>
      <c r="G146" s="270" t="s">
        <v>758</v>
      </c>
      <c r="H146" s="269" t="s">
        <v>759</v>
      </c>
      <c r="I146" s="270" t="s">
        <v>760</v>
      </c>
      <c r="J146" s="269" t="s">
        <v>761</v>
      </c>
      <c r="K146" s="269" t="s">
        <v>762</v>
      </c>
      <c r="L146" s="271" t="s">
        <v>43</v>
      </c>
      <c r="M146" s="270" t="s">
        <v>756</v>
      </c>
      <c r="N146" s="270" t="s">
        <v>756</v>
      </c>
      <c r="O146" s="269" t="s">
        <v>757</v>
      </c>
      <c r="P146" s="272" t="s">
        <v>926</v>
      </c>
      <c r="Q146" s="273" t="s">
        <v>47</v>
      </c>
      <c r="R146" s="273" t="s">
        <v>58</v>
      </c>
      <c r="S146" s="274" t="s">
        <v>324</v>
      </c>
      <c r="T146" s="275">
        <v>0.25</v>
      </c>
      <c r="U146" s="275">
        <v>0.25</v>
      </c>
      <c r="V146" s="275">
        <v>0.25</v>
      </c>
      <c r="W146" s="275">
        <v>0.25</v>
      </c>
      <c r="X146" s="275">
        <v>1</v>
      </c>
    </row>
    <row r="147" spans="2:24" ht="62.4">
      <c r="B147" s="268" t="s">
        <v>105</v>
      </c>
      <c r="C147" s="269" t="s">
        <v>763</v>
      </c>
      <c r="D147" s="270" t="s">
        <v>52</v>
      </c>
      <c r="E147" s="270" t="s">
        <v>52</v>
      </c>
      <c r="F147" s="270" t="s">
        <v>52</v>
      </c>
      <c r="G147" s="270" t="s">
        <v>764</v>
      </c>
      <c r="H147" s="269" t="s">
        <v>765</v>
      </c>
      <c r="I147" s="270" t="s">
        <v>766</v>
      </c>
      <c r="J147" s="269" t="s">
        <v>767</v>
      </c>
      <c r="K147" s="269" t="s">
        <v>768</v>
      </c>
      <c r="L147" s="271" t="s">
        <v>130</v>
      </c>
      <c r="M147" s="270" t="s">
        <v>756</v>
      </c>
      <c r="N147" s="270" t="s">
        <v>756</v>
      </c>
      <c r="O147" s="269" t="s">
        <v>757</v>
      </c>
      <c r="P147" s="272" t="s">
        <v>926</v>
      </c>
      <c r="Q147" s="273" t="s">
        <v>47</v>
      </c>
      <c r="R147" s="273" t="s">
        <v>58</v>
      </c>
      <c r="S147" s="274" t="s">
        <v>324</v>
      </c>
      <c r="T147" s="275">
        <v>0.25</v>
      </c>
      <c r="U147" s="275">
        <v>0.25</v>
      </c>
      <c r="V147" s="275">
        <v>0.25</v>
      </c>
      <c r="W147" s="275">
        <v>0.25</v>
      </c>
      <c r="X147" s="275">
        <v>1</v>
      </c>
    </row>
    <row r="148" spans="2:24" ht="187.2">
      <c r="B148" s="268" t="s">
        <v>105</v>
      </c>
      <c r="C148" s="269" t="s">
        <v>750</v>
      </c>
      <c r="D148" s="270" t="s">
        <v>52</v>
      </c>
      <c r="E148" s="270" t="s">
        <v>929</v>
      </c>
      <c r="F148" s="270" t="s">
        <v>52</v>
      </c>
      <c r="G148" s="270" t="s">
        <v>769</v>
      </c>
      <c r="H148" s="269" t="s">
        <v>770</v>
      </c>
      <c r="I148" s="270" t="s">
        <v>771</v>
      </c>
      <c r="J148" s="269" t="s">
        <v>772</v>
      </c>
      <c r="K148" s="269" t="s">
        <v>773</v>
      </c>
      <c r="L148" s="271" t="s">
        <v>43</v>
      </c>
      <c r="M148" s="270" t="s">
        <v>756</v>
      </c>
      <c r="N148" s="270" t="s">
        <v>756</v>
      </c>
      <c r="O148" s="269" t="s">
        <v>757</v>
      </c>
      <c r="P148" s="272" t="s">
        <v>926</v>
      </c>
      <c r="Q148" s="273" t="s">
        <v>47</v>
      </c>
      <c r="R148" s="273" t="s">
        <v>58</v>
      </c>
      <c r="S148" s="274" t="s">
        <v>324</v>
      </c>
      <c r="T148" s="275">
        <v>0.25</v>
      </c>
      <c r="U148" s="275">
        <v>0.25</v>
      </c>
      <c r="V148" s="275">
        <v>0.25</v>
      </c>
      <c r="W148" s="275">
        <v>0.25</v>
      </c>
      <c r="X148" s="275">
        <v>1</v>
      </c>
    </row>
  </sheetData>
  <autoFilter ref="B12:X12" xr:uid="{42996BC7-7BFB-4BB8-B5A0-65EC5BE833C1}"/>
  <mergeCells count="53">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 ref="S109:S110"/>
    <mergeCell ref="H109:H110"/>
    <mergeCell ref="I109:I110"/>
    <mergeCell ref="J109:J110"/>
    <mergeCell ref="K109:K110"/>
    <mergeCell ref="L109:L110"/>
    <mergeCell ref="M109:M110"/>
    <mergeCell ref="N109:N110"/>
    <mergeCell ref="O109:O110"/>
    <mergeCell ref="P109:P110"/>
    <mergeCell ref="Q109:Q110"/>
    <mergeCell ref="R109:R110"/>
    <mergeCell ref="B109:B110"/>
    <mergeCell ref="C109:C110"/>
    <mergeCell ref="D109:D110"/>
    <mergeCell ref="F109:F110"/>
    <mergeCell ref="G109:G110"/>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7:B108"/>
    <mergeCell ref="C107:C108"/>
    <mergeCell ref="D107:D108"/>
    <mergeCell ref="F107:F108"/>
    <mergeCell ref="G107:G108"/>
    <mergeCell ref="J11:N11"/>
    <mergeCell ref="D7:I7"/>
    <mergeCell ref="C10:F10"/>
    <mergeCell ref="T10:W10"/>
    <mergeCell ref="X10:X11"/>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F0E1D41ACF9D74478B64ED362F87B4DB" ma:contentTypeVersion="15" ma:contentTypeDescription="Crear nuevo documento." ma:contentTypeScope="" ma:versionID="591de5423767156d8a30ac07398a6ac6">
  <xsd:schema xmlns:xsd="http://www.w3.org/2001/XMLSchema" xmlns:xs="http://www.w3.org/2001/XMLSchema" xmlns:p="http://schemas.microsoft.com/office/2006/metadata/properties" xmlns:ns3="490abbfa-6d8b-42fe-b991-0155775671d2" xmlns:ns4="179de585-b52b-48a0-b886-4bfcd908ba59" targetNamespace="http://schemas.microsoft.com/office/2006/metadata/properties" ma:root="true" ma:fieldsID="61c5f5b492faf5e2b13519696686342a" ns3:_="" ns4:_="">
    <xsd:import namespace="490abbfa-6d8b-42fe-b991-0155775671d2"/>
    <xsd:import namespace="179de585-b52b-48a0-b886-4bfcd908ba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0abbfa-6d8b-42fe-b991-0155775671d2"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79de585-b52b-48a0-b886-4bfcd908ba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_activity" ma:index="19"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ystemTags" ma:index="21" nillable="true" ma:displayName="MediaServiceSystemTags" ma:hidden="true" ma:internalName="MediaServiceSystemTags" ma:readOnly="true">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179de585-b52b-48a0-b886-4bfcd908ba5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24A99E6-B2F5-4F08-A9E8-84B2370237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0abbfa-6d8b-42fe-b991-0155775671d2"/>
    <ds:schemaRef ds:uri="179de585-b52b-48a0-b886-4bfcd908ba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AC0B92-48AF-4131-A561-6C0E9E196321}">
  <ds:schemaRefs>
    <ds:schemaRef ds:uri="http://purl.org/dc/elements/1.1/"/>
    <ds:schemaRef ds:uri="http://schemas.microsoft.com/office/infopath/2007/PartnerControls"/>
    <ds:schemaRef ds:uri="http://purl.org/dc/dcmitype/"/>
    <ds:schemaRef ds:uri="http://www.w3.org/XML/1998/namespace"/>
    <ds:schemaRef ds:uri="490abbfa-6d8b-42fe-b991-0155775671d2"/>
    <ds:schemaRef ds:uri="http://schemas.openxmlformats.org/package/2006/metadata/core-properties"/>
    <ds:schemaRef ds:uri="http://schemas.microsoft.com/office/2006/documentManagement/types"/>
    <ds:schemaRef ds:uri="179de585-b52b-48a0-b886-4bfcd908ba59"/>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22AF3C56-AA9E-4BB2-BD03-8AE1684260E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Plan de Acción </vt:lpstr>
      <vt:lpstr>Instructivo</vt:lpstr>
      <vt:lpstr>Mapa Estratégico</vt:lpstr>
      <vt:lpstr>Listas</vt:lpstr>
      <vt:lpstr>Control de Cambios</vt:lpstr>
      <vt:lpstr>Info CIGD</vt:lpstr>
      <vt:lpstr>'Mapa Estratégico'!Área_de_impresión</vt:lpstr>
      <vt:lpstr>'Plan de Acción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Yanny Eribeth Clavijo Hernandez</cp:lastModifiedBy>
  <cp:revision/>
  <dcterms:created xsi:type="dcterms:W3CDTF">2013-05-08T20:17:57Z</dcterms:created>
  <dcterms:modified xsi:type="dcterms:W3CDTF">2024-02-20T20:01:16Z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0x010100F0E1D41ACF9D74478B64ED362F87B4DB</vt:lpwstr>
  </property>
  <property fmtid="{D5CDD505-2E9C-101B-9397-08002B2CF9AE}" pid="3" name="MediaServiceImageTags">
    <vt:lpwstr/>
  </property>
</Properties>
</file>